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222551\Desktop\R6事前提出資料様式\"/>
    </mc:Choice>
  </mc:AlternateContent>
  <xr:revisionPtr revIDLastSave="0" documentId="13_ncr:1_{1219D006-871E-45A1-AD4D-BCD55866F872}" xr6:coauthVersionLast="47" xr6:coauthVersionMax="47" xr10:uidLastSave="{00000000-0000-0000-0000-000000000000}"/>
  <bookViews>
    <workbookView xWindow="-110" yWindow="-110" windowWidth="19420" windowHeight="10420" tabRatio="774" xr2:uid="{00000000-000D-0000-FFFF-FFFF00000000}"/>
  </bookViews>
  <sheets>
    <sheet name="表紙" sheetId="1" r:id="rId1"/>
    <sheet name="添付書類一覧" sheetId="39" r:id="rId2"/>
    <sheet name="1勤務表" sheetId="57" r:id="rId3"/>
    <sheet name="シフト記号表" sheetId="58" r:id="rId4"/>
    <sheet name="【記載例】勤務表" sheetId="55" r:id="rId5"/>
    <sheet name="【記載例】シフト記号表（勤務時間帯）" sheetId="56" r:id="rId6"/>
    <sheet name="記入方法" sheetId="59" r:id="rId7"/>
    <sheet name="プルダウン・リスト" sheetId="60" r:id="rId8"/>
    <sheet name="2平均入居者数" sheetId="23" r:id="rId9"/>
    <sheet name="3 苦情・事故" sheetId="47" r:id="rId10"/>
    <sheet name="4運営状況" sheetId="50" r:id="rId11"/>
    <sheet name="5-1加算等自主点検　特定施設" sheetId="48" r:id="rId12"/>
    <sheet name="5-2 加算等自主点検　介護予防特定施設" sheetId="49" r:id="rId13"/>
    <sheet name="基準自己点検" sheetId="53" r:id="rId14"/>
    <sheet name="基準自己点検（外部利用型）" sheetId="54" r:id="rId15"/>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5">'【記載例】シフト記号表（勤務時間帯）'!$B$1:$N$54</definedName>
    <definedName name="_xlnm.Print_Area" localSheetId="4">【記載例】勤務表!$A$1:$BJ$97</definedName>
    <definedName name="_xlnm.Print_Area" localSheetId="8">'2平均入居者数'!$A$1:$K$21</definedName>
    <definedName name="_xlnm.Print_Area" localSheetId="11">'5-1加算等自主点検　特定施設'!$A$1:$G$315</definedName>
    <definedName name="_xlnm.Print_Area" localSheetId="12">'5-2 加算等自主点検　介護予防特定施設'!$A$1:$G$205</definedName>
    <definedName name="_xlnm.Print_Area" localSheetId="3">シフト記号表!$B$1:$N$54</definedName>
    <definedName name="_xlnm.Print_Area" localSheetId="13">基準自己点検!$A$1:$M$458</definedName>
    <definedName name="_xlnm.Print_Area" localSheetId="14">'基準自己点検（外部利用型）'!$A$1:$M$147</definedName>
    <definedName name="_xlnm.Print_Area" localSheetId="6">記入方法!$A$1:$Q$79</definedName>
    <definedName name="_xlnm.Print_Area" localSheetId="0">表紙!$A$1:$N$21</definedName>
    <definedName name="_xlnm.Print_Titles" localSheetId="4">【記載例】勤務表!$1:$16</definedName>
    <definedName name="_xlnm.Print_Titles" localSheetId="2">'1勤務表'!$1:$16</definedName>
    <definedName name="_xlnm.Print_Titles" localSheetId="11">'5-1加算等自主点検　特定施設'!$4:$4</definedName>
    <definedName name="_xlnm.Print_Titles" localSheetId="12">'5-2 加算等自主点検　介護予防特定施設'!$4:$4</definedName>
    <definedName name="_xlnm.Print_Titles" localSheetId="13">基準自己点検!$10:$11</definedName>
    <definedName name="_xlnm.Print_Titles" localSheetId="14">'基準自己点検（外部利用型）'!$10:$11</definedName>
    <definedName name="シフト記号表">シフト記号表!$C$6:$C$47</definedName>
    <definedName name="介護職員">プルダウン・リスト!$F$23:$F$32</definedName>
    <definedName name="看護職員">プルダウン・リスト!$E$23:$E$32</definedName>
    <definedName name="管理者">プルダウン・リスト!$C$23:$C$32</definedName>
    <definedName name="機能訓練指導員">プルダウン・リスト!$G$23:$G$32</definedName>
    <definedName name="計画作成担当者">プルダウン・リスト!$H$23:$H$32</definedName>
    <definedName name="職種">プルダウン・リスト!$C$22:$L$22</definedName>
    <definedName name="生活相談員">プルダウン・リスト!$D$23:$D$32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58" l="1"/>
  <c r="L46" i="58"/>
  <c r="L45" i="58"/>
  <c r="L47" i="58" s="1"/>
  <c r="D44" i="58"/>
  <c r="L43" i="58"/>
  <c r="L42" i="58"/>
  <c r="L44" i="58" s="1"/>
  <c r="D41" i="58"/>
  <c r="L40" i="58"/>
  <c r="L39" i="58"/>
  <c r="L41" i="58" s="1"/>
  <c r="D38" i="58"/>
  <c r="D37" i="58"/>
  <c r="D36" i="58"/>
  <c r="D35" i="58"/>
  <c r="D34" i="58"/>
  <c r="D33" i="58"/>
  <c r="D32" i="58"/>
  <c r="D31" i="58"/>
  <c r="D30" i="58"/>
  <c r="D29" i="58"/>
  <c r="D28" i="58"/>
  <c r="D27" i="58"/>
  <c r="D26" i="58"/>
  <c r="D25" i="58"/>
  <c r="D24" i="58"/>
  <c r="D23" i="58"/>
  <c r="L22" i="58"/>
  <c r="D22" i="58"/>
  <c r="L21" i="58"/>
  <c r="D21" i="58"/>
  <c r="L20" i="58"/>
  <c r="D20" i="58"/>
  <c r="L19" i="58"/>
  <c r="D19" i="58"/>
  <c r="L18" i="58"/>
  <c r="D18" i="58"/>
  <c r="L17" i="58"/>
  <c r="D17" i="58"/>
  <c r="L16" i="58"/>
  <c r="D16" i="58"/>
  <c r="L15" i="58"/>
  <c r="D15" i="58"/>
  <c r="L14" i="58"/>
  <c r="D14" i="58"/>
  <c r="L13" i="58"/>
  <c r="D13" i="58"/>
  <c r="L12" i="58"/>
  <c r="D12" i="58"/>
  <c r="L11" i="58"/>
  <c r="D11" i="58"/>
  <c r="L10" i="58"/>
  <c r="D10" i="58"/>
  <c r="L9" i="58"/>
  <c r="D9" i="58"/>
  <c r="L8" i="58"/>
  <c r="D8" i="58"/>
  <c r="L7" i="58"/>
  <c r="D7" i="58"/>
  <c r="L6" i="58"/>
  <c r="D6" i="58"/>
  <c r="P231" i="57"/>
  <c r="P230" i="57"/>
  <c r="K230" i="57"/>
  <c r="AH228" i="57"/>
  <c r="AF231" i="57" s="1"/>
  <c r="AM226" i="57"/>
  <c r="AA236" i="57" s="1"/>
  <c r="AJ226" i="57"/>
  <c r="AH226" i="57"/>
  <c r="W226" i="57"/>
  <c r="K236" i="57" s="1"/>
  <c r="T226" i="57"/>
  <c r="K231" i="57" s="1"/>
  <c r="R226" i="57"/>
  <c r="BA216" i="57"/>
  <c r="AZ216" i="57"/>
  <c r="AY216" i="57"/>
  <c r="AX216" i="57"/>
  <c r="AW216" i="57"/>
  <c r="AV216" i="57"/>
  <c r="AU216" i="57"/>
  <c r="AT216" i="57"/>
  <c r="AS216" i="57"/>
  <c r="AR216" i="57"/>
  <c r="AQ216" i="57"/>
  <c r="AP216" i="57"/>
  <c r="AO216" i="57"/>
  <c r="AN216" i="57"/>
  <c r="AM216" i="57"/>
  <c r="AL216" i="57"/>
  <c r="AK216" i="57"/>
  <c r="AJ216" i="57"/>
  <c r="AI216" i="57"/>
  <c r="AH216" i="57"/>
  <c r="AG216" i="57"/>
  <c r="AF216" i="57"/>
  <c r="AE216" i="57"/>
  <c r="AD216" i="57"/>
  <c r="AC216" i="57"/>
  <c r="AB216" i="57"/>
  <c r="AA216" i="57"/>
  <c r="Z216" i="57"/>
  <c r="Y216" i="57"/>
  <c r="X216" i="57"/>
  <c r="W216" i="57"/>
  <c r="H216" i="57"/>
  <c r="F216" i="57"/>
  <c r="BA214" i="57"/>
  <c r="AZ214" i="57"/>
  <c r="AY214" i="57"/>
  <c r="AX214" i="57"/>
  <c r="AW214" i="57"/>
  <c r="AV214" i="57"/>
  <c r="AU214" i="57"/>
  <c r="AT214" i="57"/>
  <c r="AS214" i="57"/>
  <c r="AR214" i="57"/>
  <c r="AQ214" i="57"/>
  <c r="AP214" i="57"/>
  <c r="AO214" i="57"/>
  <c r="AN214" i="57"/>
  <c r="AM214" i="57"/>
  <c r="AL214" i="57"/>
  <c r="AK214" i="57"/>
  <c r="AJ214" i="57"/>
  <c r="AI214" i="57"/>
  <c r="AH214" i="57"/>
  <c r="AG214" i="57"/>
  <c r="AF214" i="57"/>
  <c r="AE214" i="57"/>
  <c r="AD214" i="57"/>
  <c r="AC214" i="57"/>
  <c r="AB214" i="57"/>
  <c r="AA214" i="57"/>
  <c r="Z214" i="57"/>
  <c r="Y214" i="57"/>
  <c r="X214" i="57"/>
  <c r="W214" i="57"/>
  <c r="H214" i="57"/>
  <c r="F214" i="57"/>
  <c r="BA212" i="57"/>
  <c r="AZ212" i="57"/>
  <c r="AY212" i="57"/>
  <c r="AX212" i="57"/>
  <c r="AW212" i="57"/>
  <c r="AV212" i="57"/>
  <c r="AU212" i="57"/>
  <c r="AT212" i="57"/>
  <c r="AS212" i="57"/>
  <c r="AR212" i="57"/>
  <c r="AQ212" i="57"/>
  <c r="AP212" i="57"/>
  <c r="AO212" i="57"/>
  <c r="AN212" i="57"/>
  <c r="AM212" i="57"/>
  <c r="AL212" i="57"/>
  <c r="AK212" i="57"/>
  <c r="AJ212" i="57"/>
  <c r="AI212" i="57"/>
  <c r="AH212" i="57"/>
  <c r="AG212" i="57"/>
  <c r="AF212" i="57"/>
  <c r="AE212" i="57"/>
  <c r="AD212" i="57"/>
  <c r="AC212" i="57"/>
  <c r="AB212" i="57"/>
  <c r="AA212" i="57"/>
  <c r="Z212" i="57"/>
  <c r="Y212" i="57"/>
  <c r="X212" i="57"/>
  <c r="W212" i="57"/>
  <c r="H212" i="57"/>
  <c r="F212" i="57"/>
  <c r="BA210" i="57"/>
  <c r="AZ210" i="57"/>
  <c r="AY210" i="57"/>
  <c r="AX210" i="57"/>
  <c r="AW210" i="57"/>
  <c r="AV210" i="57"/>
  <c r="AU210" i="57"/>
  <c r="AT210" i="57"/>
  <c r="AS210" i="57"/>
  <c r="AR210" i="57"/>
  <c r="AQ210" i="57"/>
  <c r="AP210" i="57"/>
  <c r="AO210" i="57"/>
  <c r="AN210" i="57"/>
  <c r="AM210" i="57"/>
  <c r="AL210" i="57"/>
  <c r="AK210" i="57"/>
  <c r="AJ210" i="57"/>
  <c r="AI210" i="57"/>
  <c r="AH210" i="57"/>
  <c r="AG210" i="57"/>
  <c r="AF210" i="57"/>
  <c r="AE210" i="57"/>
  <c r="AD210" i="57"/>
  <c r="AC210" i="57"/>
  <c r="AB210" i="57"/>
  <c r="AA210" i="57"/>
  <c r="Z210" i="57"/>
  <c r="Y210" i="57"/>
  <c r="X210" i="57"/>
  <c r="W210" i="57"/>
  <c r="H210" i="57"/>
  <c r="F210" i="57"/>
  <c r="BA208" i="57"/>
  <c r="AZ208" i="57"/>
  <c r="AY208" i="57"/>
  <c r="AX208" i="57"/>
  <c r="AW208" i="57"/>
  <c r="AV208" i="57"/>
  <c r="AU208" i="57"/>
  <c r="AT208" i="57"/>
  <c r="AS208" i="57"/>
  <c r="AR208" i="57"/>
  <c r="AQ208" i="57"/>
  <c r="AP208" i="57"/>
  <c r="AO208" i="57"/>
  <c r="AN208" i="57"/>
  <c r="AM208" i="57"/>
  <c r="AL208" i="57"/>
  <c r="AK208" i="57"/>
  <c r="AJ208" i="57"/>
  <c r="AI208" i="57"/>
  <c r="AH208" i="57"/>
  <c r="AG208" i="57"/>
  <c r="AF208" i="57"/>
  <c r="AE208" i="57"/>
  <c r="AD208" i="57"/>
  <c r="AC208" i="57"/>
  <c r="AB208" i="57"/>
  <c r="AA208" i="57"/>
  <c r="Z208" i="57"/>
  <c r="Y208" i="57"/>
  <c r="X208" i="57"/>
  <c r="W208" i="57"/>
  <c r="H208" i="57"/>
  <c r="F208" i="57"/>
  <c r="BA206" i="57"/>
  <c r="AZ206" i="57"/>
  <c r="AY206" i="57"/>
  <c r="AX206" i="57"/>
  <c r="AW206" i="57"/>
  <c r="AV206" i="57"/>
  <c r="AU206" i="57"/>
  <c r="AT206" i="57"/>
  <c r="AS206" i="57"/>
  <c r="AR206" i="57"/>
  <c r="AQ206" i="57"/>
  <c r="AP206" i="57"/>
  <c r="AO206" i="57"/>
  <c r="AN206" i="57"/>
  <c r="AM206" i="57"/>
  <c r="AL206" i="57"/>
  <c r="AK206" i="57"/>
  <c r="AJ206" i="57"/>
  <c r="AI206" i="57"/>
  <c r="AH206" i="57"/>
  <c r="AG206" i="57"/>
  <c r="AF206" i="57"/>
  <c r="AE206" i="57"/>
  <c r="AD206" i="57"/>
  <c r="AC206" i="57"/>
  <c r="AB206" i="57"/>
  <c r="AA206" i="57"/>
  <c r="Z206" i="57"/>
  <c r="Y206" i="57"/>
  <c r="X206" i="57"/>
  <c r="W206" i="57"/>
  <c r="H206" i="57"/>
  <c r="F206" i="57"/>
  <c r="BA204" i="57"/>
  <c r="AZ204" i="57"/>
  <c r="AY204" i="57"/>
  <c r="AX204" i="57"/>
  <c r="AW204" i="57"/>
  <c r="AV204" i="57"/>
  <c r="AU204" i="57"/>
  <c r="AT204" i="57"/>
  <c r="AS204" i="57"/>
  <c r="AR204" i="57"/>
  <c r="AQ204" i="57"/>
  <c r="AP204" i="57"/>
  <c r="AO204" i="57"/>
  <c r="AN204" i="57"/>
  <c r="AM204" i="57"/>
  <c r="AL204" i="57"/>
  <c r="AK204" i="57"/>
  <c r="AJ204" i="57"/>
  <c r="AI204" i="57"/>
  <c r="AH204" i="57"/>
  <c r="AG204" i="57"/>
  <c r="AF204" i="57"/>
  <c r="AE204" i="57"/>
  <c r="AD204" i="57"/>
  <c r="AC204" i="57"/>
  <c r="AB204" i="57"/>
  <c r="AA204" i="57"/>
  <c r="Z204" i="57"/>
  <c r="Y204" i="57"/>
  <c r="X204" i="57"/>
  <c r="W204" i="57"/>
  <c r="H204" i="57"/>
  <c r="F204" i="57"/>
  <c r="BA202" i="57"/>
  <c r="AZ202" i="57"/>
  <c r="AY202" i="57"/>
  <c r="AX202" i="57"/>
  <c r="AW202" i="57"/>
  <c r="AV202" i="57"/>
  <c r="AU202" i="57"/>
  <c r="AT202" i="57"/>
  <c r="AS202" i="57"/>
  <c r="AR202" i="57"/>
  <c r="AQ202" i="57"/>
  <c r="AP202" i="57"/>
  <c r="AO202" i="57"/>
  <c r="AN202" i="57"/>
  <c r="AM202" i="57"/>
  <c r="AL202" i="57"/>
  <c r="AK202" i="57"/>
  <c r="AJ202" i="57"/>
  <c r="AI202" i="57"/>
  <c r="AH202" i="57"/>
  <c r="AG202" i="57"/>
  <c r="AF202" i="57"/>
  <c r="AE202" i="57"/>
  <c r="AD202" i="57"/>
  <c r="AC202" i="57"/>
  <c r="AB202" i="57"/>
  <c r="AA202" i="57"/>
  <c r="Z202" i="57"/>
  <c r="Y202" i="57"/>
  <c r="X202" i="57"/>
  <c r="W202" i="57"/>
  <c r="H202" i="57"/>
  <c r="F202" i="57"/>
  <c r="BA200" i="57"/>
  <c r="AZ200" i="57"/>
  <c r="AY200" i="57"/>
  <c r="AX200" i="57"/>
  <c r="AW200" i="57"/>
  <c r="AV200" i="57"/>
  <c r="AU200" i="57"/>
  <c r="AT200" i="57"/>
  <c r="AS200" i="57"/>
  <c r="AR200" i="57"/>
  <c r="AQ200" i="57"/>
  <c r="AP200" i="57"/>
  <c r="AO200" i="57"/>
  <c r="AN200" i="57"/>
  <c r="AM200" i="57"/>
  <c r="AL200" i="57"/>
  <c r="AK200" i="57"/>
  <c r="AJ200" i="57"/>
  <c r="AI200" i="57"/>
  <c r="AH200" i="57"/>
  <c r="AG200" i="57"/>
  <c r="AF200" i="57"/>
  <c r="AE200" i="57"/>
  <c r="AD200" i="57"/>
  <c r="AC200" i="57"/>
  <c r="AB200" i="57"/>
  <c r="AA200" i="57"/>
  <c r="Z200" i="57"/>
  <c r="Y200" i="57"/>
  <c r="X200" i="57"/>
  <c r="W200" i="57"/>
  <c r="H200" i="57"/>
  <c r="F200" i="57"/>
  <c r="BA198" i="57"/>
  <c r="AZ198" i="57"/>
  <c r="AY198" i="57"/>
  <c r="AX198" i="57"/>
  <c r="AW198" i="57"/>
  <c r="AV198" i="57"/>
  <c r="AU198" i="57"/>
  <c r="AT198" i="57"/>
  <c r="AS198" i="57"/>
  <c r="AR198" i="57"/>
  <c r="AQ198" i="57"/>
  <c r="AP198" i="57"/>
  <c r="AO198" i="57"/>
  <c r="AN198" i="57"/>
  <c r="AM198" i="57"/>
  <c r="AL198" i="57"/>
  <c r="AK198" i="57"/>
  <c r="AJ198" i="57"/>
  <c r="AI198" i="57"/>
  <c r="AH198" i="57"/>
  <c r="AG198" i="57"/>
  <c r="AF198" i="57"/>
  <c r="AE198" i="57"/>
  <c r="AD198" i="57"/>
  <c r="AC198" i="57"/>
  <c r="AB198" i="57"/>
  <c r="AA198" i="57"/>
  <c r="Z198" i="57"/>
  <c r="Y198" i="57"/>
  <c r="X198" i="57"/>
  <c r="W198" i="57"/>
  <c r="H198" i="57"/>
  <c r="F198" i="57"/>
  <c r="BA196" i="57"/>
  <c r="AZ196" i="57"/>
  <c r="AY196" i="57"/>
  <c r="AX196" i="57"/>
  <c r="AW196" i="57"/>
  <c r="AV196" i="57"/>
  <c r="AU196" i="57"/>
  <c r="AT196" i="57"/>
  <c r="AS196" i="57"/>
  <c r="AR196" i="57"/>
  <c r="AQ196" i="57"/>
  <c r="AP196" i="57"/>
  <c r="AO196" i="57"/>
  <c r="AN196" i="57"/>
  <c r="AM196" i="57"/>
  <c r="AL196" i="57"/>
  <c r="AK196" i="57"/>
  <c r="AJ196" i="57"/>
  <c r="AI196" i="57"/>
  <c r="AH196" i="57"/>
  <c r="AG196" i="57"/>
  <c r="AF196" i="57"/>
  <c r="AE196" i="57"/>
  <c r="AD196" i="57"/>
  <c r="AC196" i="57"/>
  <c r="AB196" i="57"/>
  <c r="AA196" i="57"/>
  <c r="Z196" i="57"/>
  <c r="Y196" i="57"/>
  <c r="X196" i="57"/>
  <c r="W196" i="57"/>
  <c r="H196" i="57"/>
  <c r="F196" i="57"/>
  <c r="BA194" i="57"/>
  <c r="AZ194" i="57"/>
  <c r="AY194" i="57"/>
  <c r="AX194" i="57"/>
  <c r="AW194" i="57"/>
  <c r="AV194" i="57"/>
  <c r="AU194" i="57"/>
  <c r="AT194" i="57"/>
  <c r="AS194" i="57"/>
  <c r="AR194" i="57"/>
  <c r="AQ194" i="57"/>
  <c r="AP194" i="57"/>
  <c r="AO194" i="57"/>
  <c r="AN194" i="57"/>
  <c r="AM194" i="57"/>
  <c r="AL194" i="57"/>
  <c r="AK194" i="57"/>
  <c r="AJ194" i="57"/>
  <c r="AI194" i="57"/>
  <c r="AH194" i="57"/>
  <c r="AG194" i="57"/>
  <c r="AF194" i="57"/>
  <c r="AE194" i="57"/>
  <c r="AD194" i="57"/>
  <c r="AC194" i="57"/>
  <c r="AB194" i="57"/>
  <c r="AA194" i="57"/>
  <c r="Z194" i="57"/>
  <c r="Y194" i="57"/>
  <c r="X194" i="57"/>
  <c r="W194" i="57"/>
  <c r="H194" i="57"/>
  <c r="F194" i="57"/>
  <c r="BA192" i="57"/>
  <c r="AZ192" i="57"/>
  <c r="AY192" i="57"/>
  <c r="AX192" i="57"/>
  <c r="AW192" i="57"/>
  <c r="AV192" i="57"/>
  <c r="AU192" i="57"/>
  <c r="AT192" i="57"/>
  <c r="AS192" i="57"/>
  <c r="AR192" i="57"/>
  <c r="AQ192" i="57"/>
  <c r="AP192" i="57"/>
  <c r="AO192" i="57"/>
  <c r="AN192" i="57"/>
  <c r="AM192" i="57"/>
  <c r="AL192" i="57"/>
  <c r="AK192" i="57"/>
  <c r="AJ192" i="57"/>
  <c r="AI192" i="57"/>
  <c r="AH192" i="57"/>
  <c r="AG192" i="57"/>
  <c r="AF192" i="57"/>
  <c r="AE192" i="57"/>
  <c r="AD192" i="57"/>
  <c r="AC192" i="57"/>
  <c r="AB192" i="57"/>
  <c r="AA192" i="57"/>
  <c r="Z192" i="57"/>
  <c r="Y192" i="57"/>
  <c r="X192" i="57"/>
  <c r="W192" i="57"/>
  <c r="H192" i="57"/>
  <c r="F192" i="57"/>
  <c r="BA190" i="57"/>
  <c r="AZ190" i="57"/>
  <c r="AY190" i="57"/>
  <c r="AX190" i="57"/>
  <c r="AW190" i="57"/>
  <c r="AV190" i="57"/>
  <c r="AU190" i="57"/>
  <c r="AT190" i="57"/>
  <c r="AS190" i="57"/>
  <c r="AR190" i="57"/>
  <c r="AQ190" i="57"/>
  <c r="AP190" i="57"/>
  <c r="AO190" i="57"/>
  <c r="AN190" i="57"/>
  <c r="AM190" i="57"/>
  <c r="AL190" i="57"/>
  <c r="AK190" i="57"/>
  <c r="AJ190" i="57"/>
  <c r="AI190" i="57"/>
  <c r="AH190" i="57"/>
  <c r="AG190" i="57"/>
  <c r="AF190" i="57"/>
  <c r="AE190" i="57"/>
  <c r="AD190" i="57"/>
  <c r="AC190" i="57"/>
  <c r="AB190" i="57"/>
  <c r="AA190" i="57"/>
  <c r="Z190" i="57"/>
  <c r="Y190" i="57"/>
  <c r="X190" i="57"/>
  <c r="W190" i="57"/>
  <c r="H190" i="57"/>
  <c r="F190" i="57"/>
  <c r="BA188" i="57"/>
  <c r="AZ188" i="57"/>
  <c r="AY188" i="57"/>
  <c r="AX188" i="57"/>
  <c r="AW188" i="57"/>
  <c r="AV188" i="57"/>
  <c r="AU188" i="57"/>
  <c r="AT188" i="57"/>
  <c r="AS188" i="57"/>
  <c r="AR188" i="57"/>
  <c r="AQ188" i="57"/>
  <c r="AP188" i="57"/>
  <c r="AO188" i="57"/>
  <c r="AN188" i="57"/>
  <c r="AM188" i="57"/>
  <c r="AL188" i="57"/>
  <c r="AK188" i="57"/>
  <c r="AJ188" i="57"/>
  <c r="AI188" i="57"/>
  <c r="AH188" i="57"/>
  <c r="AG188" i="57"/>
  <c r="AF188" i="57"/>
  <c r="AE188" i="57"/>
  <c r="AD188" i="57"/>
  <c r="AC188" i="57"/>
  <c r="AB188" i="57"/>
  <c r="AA188" i="57"/>
  <c r="Z188" i="57"/>
  <c r="Y188" i="57"/>
  <c r="X188" i="57"/>
  <c r="W188" i="57"/>
  <c r="H188" i="57"/>
  <c r="F188" i="57"/>
  <c r="BA186" i="57"/>
  <c r="AZ186" i="57"/>
  <c r="AY186" i="57"/>
  <c r="AX186" i="57"/>
  <c r="AW186" i="57"/>
  <c r="AV186" i="57"/>
  <c r="AU186" i="57"/>
  <c r="AT186" i="57"/>
  <c r="AS186" i="57"/>
  <c r="AR186" i="57"/>
  <c r="AQ186" i="57"/>
  <c r="AP186" i="57"/>
  <c r="AO186" i="57"/>
  <c r="AN186" i="57"/>
  <c r="AM186" i="57"/>
  <c r="AL186" i="57"/>
  <c r="AK186" i="57"/>
  <c r="AJ186" i="57"/>
  <c r="AI186" i="57"/>
  <c r="AH186" i="57"/>
  <c r="AG186" i="57"/>
  <c r="AF186" i="57"/>
  <c r="AE186" i="57"/>
  <c r="AD186" i="57"/>
  <c r="AC186" i="57"/>
  <c r="AB186" i="57"/>
  <c r="AA186" i="57"/>
  <c r="Z186" i="57"/>
  <c r="Y186" i="57"/>
  <c r="X186" i="57"/>
  <c r="W186" i="57"/>
  <c r="H186" i="57"/>
  <c r="F186" i="57"/>
  <c r="BA184" i="57"/>
  <c r="AZ184" i="57"/>
  <c r="AY184" i="57"/>
  <c r="AX184" i="57"/>
  <c r="AW184" i="57"/>
  <c r="AV184" i="57"/>
  <c r="AU184" i="57"/>
  <c r="AT184" i="57"/>
  <c r="AS184" i="57"/>
  <c r="AR184" i="57"/>
  <c r="AQ184" i="57"/>
  <c r="AP184" i="57"/>
  <c r="AO184" i="57"/>
  <c r="AN184" i="57"/>
  <c r="AM184" i="57"/>
  <c r="AL184" i="57"/>
  <c r="AK184" i="57"/>
  <c r="AJ184" i="57"/>
  <c r="AI184" i="57"/>
  <c r="AH184" i="57"/>
  <c r="AG184" i="57"/>
  <c r="AF184" i="57"/>
  <c r="AE184" i="57"/>
  <c r="AD184" i="57"/>
  <c r="AC184" i="57"/>
  <c r="AB184" i="57"/>
  <c r="AA184" i="57"/>
  <c r="Z184" i="57"/>
  <c r="Y184" i="57"/>
  <c r="X184" i="57"/>
  <c r="W184" i="57"/>
  <c r="H184" i="57"/>
  <c r="F184" i="57"/>
  <c r="BA182" i="57"/>
  <c r="AZ182" i="57"/>
  <c r="AY182" i="57"/>
  <c r="AX182" i="57"/>
  <c r="AW182" i="57"/>
  <c r="AV182" i="57"/>
  <c r="AU182" i="57"/>
  <c r="AT182" i="57"/>
  <c r="AS182" i="57"/>
  <c r="AR182" i="57"/>
  <c r="AQ182" i="57"/>
  <c r="AP182" i="57"/>
  <c r="AO182" i="57"/>
  <c r="AN182" i="57"/>
  <c r="AM182" i="57"/>
  <c r="AL182" i="57"/>
  <c r="AK182" i="57"/>
  <c r="AJ182" i="57"/>
  <c r="AI182" i="57"/>
  <c r="AH182" i="57"/>
  <c r="AG182" i="57"/>
  <c r="AF182" i="57"/>
  <c r="AE182" i="57"/>
  <c r="AD182" i="57"/>
  <c r="AC182" i="57"/>
  <c r="AB182" i="57"/>
  <c r="AA182" i="57"/>
  <c r="Z182" i="57"/>
  <c r="Y182" i="57"/>
  <c r="X182" i="57"/>
  <c r="W182" i="57"/>
  <c r="H182" i="57"/>
  <c r="F182" i="57"/>
  <c r="BA180" i="57"/>
  <c r="AZ180" i="57"/>
  <c r="AY180" i="57"/>
  <c r="AX180" i="57"/>
  <c r="AW180" i="57"/>
  <c r="AV180" i="57"/>
  <c r="AU180" i="57"/>
  <c r="AT180" i="57"/>
  <c r="AS180" i="57"/>
  <c r="AR180" i="57"/>
  <c r="AQ180" i="57"/>
  <c r="AP180" i="57"/>
  <c r="AO180" i="57"/>
  <c r="AN180" i="57"/>
  <c r="AM180" i="57"/>
  <c r="AL180" i="57"/>
  <c r="AK180" i="57"/>
  <c r="AJ180" i="57"/>
  <c r="AI180" i="57"/>
  <c r="AH180" i="57"/>
  <c r="AG180" i="57"/>
  <c r="AF180" i="57"/>
  <c r="AE180" i="57"/>
  <c r="AD180" i="57"/>
  <c r="AC180" i="57"/>
  <c r="AB180" i="57"/>
  <c r="AA180" i="57"/>
  <c r="Z180" i="57"/>
  <c r="Y180" i="57"/>
  <c r="X180" i="57"/>
  <c r="W180" i="57"/>
  <c r="H180" i="57"/>
  <c r="F180" i="57"/>
  <c r="BA178" i="57"/>
  <c r="AZ178" i="57"/>
  <c r="AY178" i="57"/>
  <c r="AX178" i="57"/>
  <c r="AW178" i="57"/>
  <c r="AV178" i="57"/>
  <c r="AU178" i="57"/>
  <c r="AT178" i="57"/>
  <c r="AS178" i="57"/>
  <c r="AR178" i="57"/>
  <c r="AQ178" i="57"/>
  <c r="AP178" i="57"/>
  <c r="AO178" i="57"/>
  <c r="AN178" i="57"/>
  <c r="AM178" i="57"/>
  <c r="AL178" i="57"/>
  <c r="AK178" i="57"/>
  <c r="AJ178" i="57"/>
  <c r="AI178" i="57"/>
  <c r="AH178" i="57"/>
  <c r="AG178" i="57"/>
  <c r="AF178" i="57"/>
  <c r="AE178" i="57"/>
  <c r="AD178" i="57"/>
  <c r="AC178" i="57"/>
  <c r="AB178" i="57"/>
  <c r="AA178" i="57"/>
  <c r="Z178" i="57"/>
  <c r="Y178" i="57"/>
  <c r="X178" i="57"/>
  <c r="W178" i="57"/>
  <c r="H178" i="57"/>
  <c r="F178" i="57"/>
  <c r="BA176" i="57"/>
  <c r="AZ176" i="57"/>
  <c r="AY176" i="57"/>
  <c r="AX176" i="57"/>
  <c r="AW176" i="57"/>
  <c r="AV176" i="57"/>
  <c r="AU176" i="57"/>
  <c r="AT176" i="57"/>
  <c r="AS176" i="57"/>
  <c r="AR176" i="57"/>
  <c r="AQ176" i="57"/>
  <c r="AP176" i="57"/>
  <c r="AO176" i="57"/>
  <c r="AN176" i="57"/>
  <c r="AM176" i="57"/>
  <c r="AL176" i="57"/>
  <c r="AK176" i="57"/>
  <c r="AJ176" i="57"/>
  <c r="AI176" i="57"/>
  <c r="AH176" i="57"/>
  <c r="AG176" i="57"/>
  <c r="AF176" i="57"/>
  <c r="AE176" i="57"/>
  <c r="AD176" i="57"/>
  <c r="AC176" i="57"/>
  <c r="AB176" i="57"/>
  <c r="AA176" i="57"/>
  <c r="Z176" i="57"/>
  <c r="Y176" i="57"/>
  <c r="X176" i="57"/>
  <c r="W176" i="57"/>
  <c r="H176" i="57"/>
  <c r="F176" i="57"/>
  <c r="BA174" i="57"/>
  <c r="AZ174" i="57"/>
  <c r="AY174" i="57"/>
  <c r="AX174" i="57"/>
  <c r="AW174" i="57"/>
  <c r="AV174" i="57"/>
  <c r="AU174" i="57"/>
  <c r="AT174" i="57"/>
  <c r="AS174" i="57"/>
  <c r="AR174" i="57"/>
  <c r="AQ174" i="57"/>
  <c r="AP174" i="57"/>
  <c r="AO174" i="57"/>
  <c r="AN174" i="57"/>
  <c r="AM174" i="57"/>
  <c r="AL174" i="57"/>
  <c r="AK174" i="57"/>
  <c r="AJ174" i="57"/>
  <c r="AI174" i="57"/>
  <c r="AH174" i="57"/>
  <c r="AG174" i="57"/>
  <c r="AF174" i="57"/>
  <c r="AE174" i="57"/>
  <c r="AD174" i="57"/>
  <c r="AC174" i="57"/>
  <c r="AB174" i="57"/>
  <c r="AA174" i="57"/>
  <c r="Z174" i="57"/>
  <c r="Y174" i="57"/>
  <c r="X174" i="57"/>
  <c r="W174" i="57"/>
  <c r="H174" i="57"/>
  <c r="F174" i="57"/>
  <c r="BA172" i="57"/>
  <c r="AZ172" i="57"/>
  <c r="AY172" i="57"/>
  <c r="AX172" i="57"/>
  <c r="AW172" i="57"/>
  <c r="AV172" i="57"/>
  <c r="AU172" i="57"/>
  <c r="AT172" i="57"/>
  <c r="AS172" i="57"/>
  <c r="AR172" i="57"/>
  <c r="AQ172" i="57"/>
  <c r="AP172" i="57"/>
  <c r="AO172" i="57"/>
  <c r="AN172" i="57"/>
  <c r="AM172" i="57"/>
  <c r="AL172" i="57"/>
  <c r="AK172" i="57"/>
  <c r="AJ172" i="57"/>
  <c r="AI172" i="57"/>
  <c r="AH172" i="57"/>
  <c r="AG172" i="57"/>
  <c r="AF172" i="57"/>
  <c r="AE172" i="57"/>
  <c r="AD172" i="57"/>
  <c r="AC172" i="57"/>
  <c r="AB172" i="57"/>
  <c r="AA172" i="57"/>
  <c r="Z172" i="57"/>
  <c r="Y172" i="57"/>
  <c r="X172" i="57"/>
  <c r="W172" i="57"/>
  <c r="H172" i="57"/>
  <c r="F172" i="57"/>
  <c r="BA170" i="57"/>
  <c r="AZ170" i="57"/>
  <c r="AY170" i="57"/>
  <c r="AX170" i="57"/>
  <c r="AW170" i="57"/>
  <c r="AV170" i="57"/>
  <c r="AU170" i="57"/>
  <c r="AT170" i="57"/>
  <c r="AS170" i="57"/>
  <c r="AR170" i="57"/>
  <c r="AQ170" i="57"/>
  <c r="AP170" i="57"/>
  <c r="AO170" i="57"/>
  <c r="AN170" i="57"/>
  <c r="AM170" i="57"/>
  <c r="AL170" i="57"/>
  <c r="AK170" i="57"/>
  <c r="AJ170" i="57"/>
  <c r="AI170" i="57"/>
  <c r="AH170" i="57"/>
  <c r="AG170" i="57"/>
  <c r="AF170" i="57"/>
  <c r="AE170" i="57"/>
  <c r="AD170" i="57"/>
  <c r="AC170" i="57"/>
  <c r="AB170" i="57"/>
  <c r="AA170" i="57"/>
  <c r="Z170" i="57"/>
  <c r="Y170" i="57"/>
  <c r="X170" i="57"/>
  <c r="W170" i="57"/>
  <c r="H170" i="57"/>
  <c r="F170" i="57"/>
  <c r="BA168" i="57"/>
  <c r="AZ168" i="57"/>
  <c r="AY168" i="57"/>
  <c r="AX168" i="57"/>
  <c r="AW168" i="57"/>
  <c r="AV168" i="57"/>
  <c r="AU168" i="57"/>
  <c r="AT168" i="57"/>
  <c r="AS168" i="57"/>
  <c r="AR168" i="57"/>
  <c r="AQ168" i="57"/>
  <c r="AP168" i="57"/>
  <c r="AO168" i="57"/>
  <c r="AN168" i="57"/>
  <c r="AM168" i="57"/>
  <c r="AL168" i="57"/>
  <c r="AK168" i="57"/>
  <c r="AJ168" i="57"/>
  <c r="AI168" i="57"/>
  <c r="AH168" i="57"/>
  <c r="AG168" i="57"/>
  <c r="AF168" i="57"/>
  <c r="AE168" i="57"/>
  <c r="AD168" i="57"/>
  <c r="AC168" i="57"/>
  <c r="AB168" i="57"/>
  <c r="AA168" i="57"/>
  <c r="Z168" i="57"/>
  <c r="Y168" i="57"/>
  <c r="X168" i="57"/>
  <c r="W168" i="57"/>
  <c r="H168" i="57"/>
  <c r="F168" i="57"/>
  <c r="BA166" i="57"/>
  <c r="AZ166" i="57"/>
  <c r="AY166" i="57"/>
  <c r="AX166" i="57"/>
  <c r="AW166" i="57"/>
  <c r="AV166" i="57"/>
  <c r="AU166" i="57"/>
  <c r="AT166" i="57"/>
  <c r="AS166" i="57"/>
  <c r="AR166" i="57"/>
  <c r="AQ166" i="57"/>
  <c r="AP166" i="57"/>
  <c r="AO166" i="57"/>
  <c r="AN166" i="57"/>
  <c r="AM166" i="57"/>
  <c r="AL166" i="57"/>
  <c r="AK166" i="57"/>
  <c r="AJ166" i="57"/>
  <c r="AI166" i="57"/>
  <c r="AH166" i="57"/>
  <c r="AG166" i="57"/>
  <c r="AF166" i="57"/>
  <c r="AE166" i="57"/>
  <c r="AD166" i="57"/>
  <c r="AC166" i="57"/>
  <c r="AB166" i="57"/>
  <c r="AA166" i="57"/>
  <c r="Z166" i="57"/>
  <c r="Y166" i="57"/>
  <c r="X166" i="57"/>
  <c r="W166" i="57"/>
  <c r="H166" i="57"/>
  <c r="F166" i="57"/>
  <c r="BA164" i="57"/>
  <c r="AZ164" i="57"/>
  <c r="AY164" i="57"/>
  <c r="AX164" i="57"/>
  <c r="AW164" i="57"/>
  <c r="AV164" i="57"/>
  <c r="AU164" i="57"/>
  <c r="AT164" i="57"/>
  <c r="AS164" i="57"/>
  <c r="AR164" i="57"/>
  <c r="AQ164" i="57"/>
  <c r="AP164" i="57"/>
  <c r="AO164" i="57"/>
  <c r="AN164" i="57"/>
  <c r="AM164" i="57"/>
  <c r="AL164" i="57"/>
  <c r="AK164" i="57"/>
  <c r="AJ164" i="57"/>
  <c r="AI164" i="57"/>
  <c r="AH164" i="57"/>
  <c r="AG164" i="57"/>
  <c r="AF164" i="57"/>
  <c r="AE164" i="57"/>
  <c r="AD164" i="57"/>
  <c r="AC164" i="57"/>
  <c r="AB164" i="57"/>
  <c r="AA164" i="57"/>
  <c r="Z164" i="57"/>
  <c r="Y164" i="57"/>
  <c r="X164" i="57"/>
  <c r="W164" i="57"/>
  <c r="H164" i="57"/>
  <c r="F164" i="57"/>
  <c r="BA162" i="57"/>
  <c r="AZ162" i="57"/>
  <c r="AY162" i="57"/>
  <c r="AX162" i="57"/>
  <c r="AW162" i="57"/>
  <c r="AV162" i="57"/>
  <c r="AU162" i="57"/>
  <c r="AT162" i="57"/>
  <c r="AS162" i="57"/>
  <c r="AR162" i="57"/>
  <c r="AQ162" i="57"/>
  <c r="AP162" i="57"/>
  <c r="AO162" i="57"/>
  <c r="AN162" i="57"/>
  <c r="AM162" i="57"/>
  <c r="AL162" i="57"/>
  <c r="AK162" i="57"/>
  <c r="AJ162" i="57"/>
  <c r="AI162" i="57"/>
  <c r="AH162" i="57"/>
  <c r="AG162" i="57"/>
  <c r="AF162" i="57"/>
  <c r="AE162" i="57"/>
  <c r="AD162" i="57"/>
  <c r="AC162" i="57"/>
  <c r="AB162" i="57"/>
  <c r="AA162" i="57"/>
  <c r="Z162" i="57"/>
  <c r="Y162" i="57"/>
  <c r="X162" i="57"/>
  <c r="W162" i="57"/>
  <c r="H162" i="57"/>
  <c r="F162" i="57"/>
  <c r="BA160" i="57"/>
  <c r="AZ160" i="57"/>
  <c r="AY160" i="57"/>
  <c r="AX160" i="57"/>
  <c r="AW160" i="57"/>
  <c r="AV160" i="57"/>
  <c r="AU160" i="57"/>
  <c r="AT160" i="57"/>
  <c r="AS160" i="57"/>
  <c r="AR160" i="57"/>
  <c r="AQ160" i="57"/>
  <c r="AP160" i="57"/>
  <c r="AO160" i="57"/>
  <c r="AN160" i="57"/>
  <c r="AM160" i="57"/>
  <c r="AL160" i="57"/>
  <c r="AK160" i="57"/>
  <c r="AJ160" i="57"/>
  <c r="AI160" i="57"/>
  <c r="AH160" i="57"/>
  <c r="AG160" i="57"/>
  <c r="AF160" i="57"/>
  <c r="AE160" i="57"/>
  <c r="AD160" i="57"/>
  <c r="AC160" i="57"/>
  <c r="AB160" i="57"/>
  <c r="AA160" i="57"/>
  <c r="Z160" i="57"/>
  <c r="Y160" i="57"/>
  <c r="X160" i="57"/>
  <c r="W160" i="57"/>
  <c r="H160" i="57"/>
  <c r="F160" i="57"/>
  <c r="BA158" i="57"/>
  <c r="AZ158" i="57"/>
  <c r="AY158" i="57"/>
  <c r="AX158" i="57"/>
  <c r="AW158" i="57"/>
  <c r="AV158" i="57"/>
  <c r="AU158" i="57"/>
  <c r="AT158" i="57"/>
  <c r="AS158" i="57"/>
  <c r="AR158" i="57"/>
  <c r="AQ158" i="57"/>
  <c r="AP158" i="57"/>
  <c r="AO158" i="57"/>
  <c r="AN158" i="57"/>
  <c r="AM158" i="57"/>
  <c r="AL158" i="57"/>
  <c r="AK158" i="57"/>
  <c r="AJ158" i="57"/>
  <c r="AI158" i="57"/>
  <c r="AH158" i="57"/>
  <c r="AG158" i="57"/>
  <c r="AF158" i="57"/>
  <c r="AE158" i="57"/>
  <c r="AD158" i="57"/>
  <c r="AC158" i="57"/>
  <c r="AB158" i="57"/>
  <c r="AA158" i="57"/>
  <c r="Z158" i="57"/>
  <c r="Y158" i="57"/>
  <c r="X158" i="57"/>
  <c r="W158" i="57"/>
  <c r="H158" i="57"/>
  <c r="F158" i="57"/>
  <c r="BA156" i="57"/>
  <c r="AZ156" i="57"/>
  <c r="AY156" i="57"/>
  <c r="AX156" i="57"/>
  <c r="AW156" i="57"/>
  <c r="AV156" i="57"/>
  <c r="AU156" i="57"/>
  <c r="AT156" i="57"/>
  <c r="AS156" i="57"/>
  <c r="AR156" i="57"/>
  <c r="AQ156" i="57"/>
  <c r="AP156" i="57"/>
  <c r="AO156" i="57"/>
  <c r="AN156" i="57"/>
  <c r="AM156" i="57"/>
  <c r="AL156" i="57"/>
  <c r="AK156" i="57"/>
  <c r="AJ156" i="57"/>
  <c r="AI156" i="57"/>
  <c r="AH156" i="57"/>
  <c r="AG156" i="57"/>
  <c r="AF156" i="57"/>
  <c r="AE156" i="57"/>
  <c r="AD156" i="57"/>
  <c r="AC156" i="57"/>
  <c r="AB156" i="57"/>
  <c r="AA156" i="57"/>
  <c r="Z156" i="57"/>
  <c r="Y156" i="57"/>
  <c r="X156" i="57"/>
  <c r="W156" i="57"/>
  <c r="H156" i="57"/>
  <c r="F156" i="57"/>
  <c r="BA154" i="57"/>
  <c r="AZ154" i="57"/>
  <c r="AY154" i="57"/>
  <c r="AX154" i="57"/>
  <c r="AW154" i="57"/>
  <c r="AV154" i="57"/>
  <c r="AU154" i="57"/>
  <c r="AT154" i="57"/>
  <c r="AS154" i="57"/>
  <c r="AR154" i="57"/>
  <c r="AQ154" i="57"/>
  <c r="AP154" i="57"/>
  <c r="AO154" i="57"/>
  <c r="AN154" i="57"/>
  <c r="AM154" i="57"/>
  <c r="AL154" i="57"/>
  <c r="AK154" i="57"/>
  <c r="AJ154" i="57"/>
  <c r="AI154" i="57"/>
  <c r="AH154" i="57"/>
  <c r="AG154" i="57"/>
  <c r="AF154" i="57"/>
  <c r="AE154" i="57"/>
  <c r="AD154" i="57"/>
  <c r="AC154" i="57"/>
  <c r="AB154" i="57"/>
  <c r="AA154" i="57"/>
  <c r="Z154" i="57"/>
  <c r="Y154" i="57"/>
  <c r="X154" i="57"/>
  <c r="W154" i="57"/>
  <c r="H154" i="57"/>
  <c r="F154" i="57"/>
  <c r="BA152" i="57"/>
  <c r="AZ152" i="57"/>
  <c r="AY152" i="57"/>
  <c r="AX152" i="57"/>
  <c r="AW152" i="57"/>
  <c r="AV152" i="57"/>
  <c r="AU152" i="57"/>
  <c r="AT152" i="57"/>
  <c r="AS152" i="57"/>
  <c r="AR152" i="57"/>
  <c r="AQ152" i="57"/>
  <c r="AP152" i="57"/>
  <c r="AO152" i="57"/>
  <c r="AN152" i="57"/>
  <c r="AM152" i="57"/>
  <c r="AL152" i="57"/>
  <c r="AK152" i="57"/>
  <c r="AJ152" i="57"/>
  <c r="AI152" i="57"/>
  <c r="AH152" i="57"/>
  <c r="AG152" i="57"/>
  <c r="AF152" i="57"/>
  <c r="AE152" i="57"/>
  <c r="AD152" i="57"/>
  <c r="AC152" i="57"/>
  <c r="AB152" i="57"/>
  <c r="AA152" i="57"/>
  <c r="Z152" i="57"/>
  <c r="Y152" i="57"/>
  <c r="X152" i="57"/>
  <c r="W152" i="57"/>
  <c r="H152" i="57"/>
  <c r="F152" i="57"/>
  <c r="BA150" i="57"/>
  <c r="AZ150" i="57"/>
  <c r="AY150" i="57"/>
  <c r="AX150" i="57"/>
  <c r="AW150" i="57"/>
  <c r="AV150" i="57"/>
  <c r="AU150" i="57"/>
  <c r="AT150" i="57"/>
  <c r="AS150" i="57"/>
  <c r="AR150" i="57"/>
  <c r="AQ150" i="57"/>
  <c r="AP150" i="57"/>
  <c r="AO150" i="57"/>
  <c r="AN150" i="57"/>
  <c r="AM150" i="57"/>
  <c r="AL150" i="57"/>
  <c r="AK150" i="57"/>
  <c r="AJ150" i="57"/>
  <c r="AI150" i="57"/>
  <c r="AH150" i="57"/>
  <c r="AG150" i="57"/>
  <c r="AF150" i="57"/>
  <c r="AE150" i="57"/>
  <c r="AD150" i="57"/>
  <c r="AC150" i="57"/>
  <c r="AB150" i="57"/>
  <c r="AA150" i="57"/>
  <c r="Z150" i="57"/>
  <c r="Y150" i="57"/>
  <c r="X150" i="57"/>
  <c r="W150" i="57"/>
  <c r="H150" i="57"/>
  <c r="F150" i="57"/>
  <c r="BA148" i="57"/>
  <c r="AZ148" i="57"/>
  <c r="AY148" i="57"/>
  <c r="AX148" i="57"/>
  <c r="AW148" i="57"/>
  <c r="AV148" i="57"/>
  <c r="AU148" i="57"/>
  <c r="AT148" i="57"/>
  <c r="AS148" i="57"/>
  <c r="AR148" i="57"/>
  <c r="AQ148" i="57"/>
  <c r="AP148" i="57"/>
  <c r="AO148" i="57"/>
  <c r="AN148" i="57"/>
  <c r="AM148" i="57"/>
  <c r="AL148" i="57"/>
  <c r="AK148" i="57"/>
  <c r="AJ148" i="57"/>
  <c r="AI148" i="57"/>
  <c r="AH148" i="57"/>
  <c r="AG148" i="57"/>
  <c r="AF148" i="57"/>
  <c r="AE148" i="57"/>
  <c r="AD148" i="57"/>
  <c r="AC148" i="57"/>
  <c r="AB148" i="57"/>
  <c r="AA148" i="57"/>
  <c r="Z148" i="57"/>
  <c r="Y148" i="57"/>
  <c r="X148" i="57"/>
  <c r="W148" i="57"/>
  <c r="H148" i="57"/>
  <c r="F148" i="57"/>
  <c r="BA146" i="57"/>
  <c r="AZ146" i="57"/>
  <c r="AY146" i="57"/>
  <c r="AX146" i="57"/>
  <c r="AW146" i="57"/>
  <c r="AV146" i="57"/>
  <c r="AU146" i="57"/>
  <c r="AT146" i="57"/>
  <c r="AS146" i="57"/>
  <c r="AR146" i="57"/>
  <c r="AQ146" i="57"/>
  <c r="AP146" i="57"/>
  <c r="AO146" i="57"/>
  <c r="AN146" i="57"/>
  <c r="AM146" i="57"/>
  <c r="AL146" i="57"/>
  <c r="AK146" i="57"/>
  <c r="AJ146" i="57"/>
  <c r="AI146" i="57"/>
  <c r="AH146" i="57"/>
  <c r="AG146" i="57"/>
  <c r="AF146" i="57"/>
  <c r="AE146" i="57"/>
  <c r="AD146" i="57"/>
  <c r="AC146" i="57"/>
  <c r="AB146" i="57"/>
  <c r="AA146" i="57"/>
  <c r="Z146" i="57"/>
  <c r="Y146" i="57"/>
  <c r="X146" i="57"/>
  <c r="W146" i="57"/>
  <c r="H146" i="57"/>
  <c r="F146" i="57"/>
  <c r="BA144" i="57"/>
  <c r="AZ144" i="57"/>
  <c r="AY144" i="57"/>
  <c r="AX144" i="57"/>
  <c r="AW144" i="57"/>
  <c r="AV144" i="57"/>
  <c r="AU144" i="57"/>
  <c r="AT144" i="57"/>
  <c r="AS144" i="57"/>
  <c r="AR144" i="57"/>
  <c r="AQ144" i="57"/>
  <c r="AP144" i="57"/>
  <c r="AO144" i="57"/>
  <c r="AN144" i="57"/>
  <c r="AM144" i="57"/>
  <c r="AL144" i="57"/>
  <c r="AK144" i="57"/>
  <c r="AJ144" i="57"/>
  <c r="AI144" i="57"/>
  <c r="AH144" i="57"/>
  <c r="AG144" i="57"/>
  <c r="AF144" i="57"/>
  <c r="AE144" i="57"/>
  <c r="AD144" i="57"/>
  <c r="AC144" i="57"/>
  <c r="AB144" i="57"/>
  <c r="AA144" i="57"/>
  <c r="Z144" i="57"/>
  <c r="Y144" i="57"/>
  <c r="X144" i="57"/>
  <c r="W144" i="57"/>
  <c r="H144" i="57"/>
  <c r="F144" i="57"/>
  <c r="BA142" i="57"/>
  <c r="AZ142" i="57"/>
  <c r="AY142" i="57"/>
  <c r="AX142" i="57"/>
  <c r="AW142" i="57"/>
  <c r="AV142" i="57"/>
  <c r="AU142" i="57"/>
  <c r="AT142" i="57"/>
  <c r="AS142" i="57"/>
  <c r="AR142" i="57"/>
  <c r="AQ142" i="57"/>
  <c r="AP142" i="57"/>
  <c r="AO142" i="57"/>
  <c r="AN142" i="57"/>
  <c r="AM142" i="57"/>
  <c r="AL142" i="57"/>
  <c r="AK142" i="57"/>
  <c r="AJ142" i="57"/>
  <c r="AI142" i="57"/>
  <c r="AH142" i="57"/>
  <c r="AG142" i="57"/>
  <c r="AF142" i="57"/>
  <c r="AE142" i="57"/>
  <c r="AD142" i="57"/>
  <c r="AC142" i="57"/>
  <c r="AB142" i="57"/>
  <c r="AA142" i="57"/>
  <c r="Z142" i="57"/>
  <c r="Y142" i="57"/>
  <c r="X142" i="57"/>
  <c r="W142" i="57"/>
  <c r="H142" i="57"/>
  <c r="F142" i="57"/>
  <c r="BA140" i="57"/>
  <c r="AZ140" i="57"/>
  <c r="AY140" i="57"/>
  <c r="AX140" i="57"/>
  <c r="AW140" i="57"/>
  <c r="AV140" i="57"/>
  <c r="AU140" i="57"/>
  <c r="AT140" i="57"/>
  <c r="AS140" i="57"/>
  <c r="AR140" i="57"/>
  <c r="AQ140" i="57"/>
  <c r="AP140" i="57"/>
  <c r="AO140" i="57"/>
  <c r="AN140" i="57"/>
  <c r="AM140" i="57"/>
  <c r="AL140" i="57"/>
  <c r="AK140" i="57"/>
  <c r="AJ140" i="57"/>
  <c r="AI140" i="57"/>
  <c r="AH140" i="57"/>
  <c r="AG140" i="57"/>
  <c r="AF140" i="57"/>
  <c r="AE140" i="57"/>
  <c r="AD140" i="57"/>
  <c r="AC140" i="57"/>
  <c r="AB140" i="57"/>
  <c r="AA140" i="57"/>
  <c r="Z140" i="57"/>
  <c r="Y140" i="57"/>
  <c r="X140" i="57"/>
  <c r="W140" i="57"/>
  <c r="H140" i="57"/>
  <c r="F140" i="57"/>
  <c r="BA138" i="57"/>
  <c r="AZ138" i="57"/>
  <c r="AY138" i="57"/>
  <c r="AX138" i="57"/>
  <c r="AW138" i="57"/>
  <c r="AV138" i="57"/>
  <c r="AU138" i="57"/>
  <c r="AT138" i="57"/>
  <c r="AS138" i="57"/>
  <c r="AR138" i="57"/>
  <c r="AQ138" i="57"/>
  <c r="AP138" i="57"/>
  <c r="AO138" i="57"/>
  <c r="AN138" i="57"/>
  <c r="AM138" i="57"/>
  <c r="AL138" i="57"/>
  <c r="AK138" i="57"/>
  <c r="AJ138" i="57"/>
  <c r="AI138" i="57"/>
  <c r="AH138" i="57"/>
  <c r="AG138" i="57"/>
  <c r="AF138" i="57"/>
  <c r="AE138" i="57"/>
  <c r="AD138" i="57"/>
  <c r="AC138" i="57"/>
  <c r="AB138" i="57"/>
  <c r="AA138" i="57"/>
  <c r="Z138" i="57"/>
  <c r="Y138" i="57"/>
  <c r="X138" i="57"/>
  <c r="W138" i="57"/>
  <c r="H138" i="57"/>
  <c r="F138" i="57"/>
  <c r="BA136" i="57"/>
  <c r="AZ136" i="57"/>
  <c r="AY136" i="57"/>
  <c r="AX136" i="57"/>
  <c r="AW136" i="57"/>
  <c r="AV136" i="57"/>
  <c r="AU136" i="57"/>
  <c r="AT136" i="57"/>
  <c r="AS136" i="57"/>
  <c r="AR136" i="57"/>
  <c r="AQ136" i="57"/>
  <c r="AP136" i="57"/>
  <c r="AO136" i="57"/>
  <c r="AN136" i="57"/>
  <c r="AM136" i="57"/>
  <c r="AL136" i="57"/>
  <c r="AK136" i="57"/>
  <c r="AJ136" i="57"/>
  <c r="AI136" i="57"/>
  <c r="AH136" i="57"/>
  <c r="AG136" i="57"/>
  <c r="AF136" i="57"/>
  <c r="AE136" i="57"/>
  <c r="AD136" i="57"/>
  <c r="AC136" i="57"/>
  <c r="AB136" i="57"/>
  <c r="AA136" i="57"/>
  <c r="Z136" i="57"/>
  <c r="Y136" i="57"/>
  <c r="X136" i="57"/>
  <c r="W136" i="57"/>
  <c r="H136" i="57"/>
  <c r="F136" i="57"/>
  <c r="BA134" i="57"/>
  <c r="AZ134" i="57"/>
  <c r="AY134" i="57"/>
  <c r="AX134" i="57"/>
  <c r="AW134" i="57"/>
  <c r="AV134" i="57"/>
  <c r="AU134" i="57"/>
  <c r="AT134" i="57"/>
  <c r="AS134" i="57"/>
  <c r="AR134" i="57"/>
  <c r="AQ134" i="57"/>
  <c r="AP134" i="57"/>
  <c r="AO134" i="57"/>
  <c r="AN134" i="57"/>
  <c r="AM134" i="57"/>
  <c r="AL134" i="57"/>
  <c r="AK134" i="57"/>
  <c r="AJ134" i="57"/>
  <c r="AI134" i="57"/>
  <c r="AH134" i="57"/>
  <c r="AG134" i="57"/>
  <c r="AF134" i="57"/>
  <c r="AE134" i="57"/>
  <c r="AD134" i="57"/>
  <c r="AC134" i="57"/>
  <c r="AB134" i="57"/>
  <c r="AA134" i="57"/>
  <c r="Z134" i="57"/>
  <c r="Y134" i="57"/>
  <c r="X134" i="57"/>
  <c r="W134" i="57"/>
  <c r="H134" i="57"/>
  <c r="F134" i="57"/>
  <c r="BA132" i="57"/>
  <c r="AZ132" i="57"/>
  <c r="AY132" i="57"/>
  <c r="AX132" i="57"/>
  <c r="AW132" i="57"/>
  <c r="AV132" i="57"/>
  <c r="AU132" i="57"/>
  <c r="AT132" i="57"/>
  <c r="AS132" i="57"/>
  <c r="AR132" i="57"/>
  <c r="AQ132" i="57"/>
  <c r="AP132" i="57"/>
  <c r="AO132" i="57"/>
  <c r="AN132" i="57"/>
  <c r="AM132" i="57"/>
  <c r="AL132" i="57"/>
  <c r="AK132" i="57"/>
  <c r="AJ132" i="57"/>
  <c r="AI132" i="57"/>
  <c r="AH132" i="57"/>
  <c r="AG132" i="57"/>
  <c r="AF132" i="57"/>
  <c r="AE132" i="57"/>
  <c r="AD132" i="57"/>
  <c r="AC132" i="57"/>
  <c r="AB132" i="57"/>
  <c r="AA132" i="57"/>
  <c r="Z132" i="57"/>
  <c r="Y132" i="57"/>
  <c r="X132" i="57"/>
  <c r="W132" i="57"/>
  <c r="H132" i="57"/>
  <c r="F132" i="57"/>
  <c r="BA130" i="57"/>
  <c r="AZ130" i="57"/>
  <c r="AY130" i="57"/>
  <c r="AX130" i="57"/>
  <c r="AW130" i="57"/>
  <c r="AV130" i="57"/>
  <c r="AU130" i="57"/>
  <c r="AT130" i="57"/>
  <c r="AS130" i="57"/>
  <c r="AR130" i="57"/>
  <c r="AQ130" i="57"/>
  <c r="AP130" i="57"/>
  <c r="AO130" i="57"/>
  <c r="AN130" i="57"/>
  <c r="AM130" i="57"/>
  <c r="AL130" i="57"/>
  <c r="AK130" i="57"/>
  <c r="AJ130" i="57"/>
  <c r="AI130" i="57"/>
  <c r="AH130" i="57"/>
  <c r="AG130" i="57"/>
  <c r="AF130" i="57"/>
  <c r="AE130" i="57"/>
  <c r="AD130" i="57"/>
  <c r="AC130" i="57"/>
  <c r="AB130" i="57"/>
  <c r="AA130" i="57"/>
  <c r="Z130" i="57"/>
  <c r="Y130" i="57"/>
  <c r="X130" i="57"/>
  <c r="W130" i="57"/>
  <c r="H130" i="57"/>
  <c r="F130" i="57"/>
  <c r="BA128" i="57"/>
  <c r="AZ128" i="57"/>
  <c r="AY128" i="57"/>
  <c r="AX128" i="57"/>
  <c r="AW128" i="57"/>
  <c r="AV128" i="57"/>
  <c r="AU128" i="57"/>
  <c r="AT128" i="57"/>
  <c r="AS128" i="57"/>
  <c r="AR128" i="57"/>
  <c r="AQ128" i="57"/>
  <c r="AP128" i="57"/>
  <c r="AO128" i="57"/>
  <c r="AN128" i="57"/>
  <c r="AM128" i="57"/>
  <c r="AL128" i="57"/>
  <c r="AK128" i="57"/>
  <c r="AJ128" i="57"/>
  <c r="AI128" i="57"/>
  <c r="AH128" i="57"/>
  <c r="AG128" i="57"/>
  <c r="AF128" i="57"/>
  <c r="AE128" i="57"/>
  <c r="AD128" i="57"/>
  <c r="AC128" i="57"/>
  <c r="AB128" i="57"/>
  <c r="AA128" i="57"/>
  <c r="Z128" i="57"/>
  <c r="Y128" i="57"/>
  <c r="X128" i="57"/>
  <c r="W128" i="57"/>
  <c r="H128" i="57"/>
  <c r="F128" i="57"/>
  <c r="BA126" i="57"/>
  <c r="AZ126" i="57"/>
  <c r="AY126" i="57"/>
  <c r="AX126" i="57"/>
  <c r="AW126" i="57"/>
  <c r="AV126" i="57"/>
  <c r="AU126" i="57"/>
  <c r="AT126" i="57"/>
  <c r="AS126" i="57"/>
  <c r="AR126" i="57"/>
  <c r="AQ126" i="57"/>
  <c r="AP126" i="57"/>
  <c r="AO126" i="57"/>
  <c r="AN126" i="57"/>
  <c r="AM126" i="57"/>
  <c r="AL126" i="57"/>
  <c r="AK126" i="57"/>
  <c r="AJ126" i="57"/>
  <c r="AI126" i="57"/>
  <c r="AH126" i="57"/>
  <c r="AG126" i="57"/>
  <c r="AF126" i="57"/>
  <c r="AE126" i="57"/>
  <c r="AD126" i="57"/>
  <c r="AC126" i="57"/>
  <c r="AB126" i="57"/>
  <c r="AA126" i="57"/>
  <c r="Z126" i="57"/>
  <c r="Y126" i="57"/>
  <c r="X126" i="57"/>
  <c r="W126" i="57"/>
  <c r="H126" i="57"/>
  <c r="F126" i="57"/>
  <c r="BA124" i="57"/>
  <c r="AZ124" i="57"/>
  <c r="AY124" i="57"/>
  <c r="AX124" i="57"/>
  <c r="AW124" i="57"/>
  <c r="AV124" i="57"/>
  <c r="AU124" i="57"/>
  <c r="AT124" i="57"/>
  <c r="AS124" i="57"/>
  <c r="AR124" i="57"/>
  <c r="AQ124" i="57"/>
  <c r="AP124" i="57"/>
  <c r="AO124" i="57"/>
  <c r="AN124" i="57"/>
  <c r="AM124" i="57"/>
  <c r="AL124" i="57"/>
  <c r="AK124" i="57"/>
  <c r="AJ124" i="57"/>
  <c r="AI124" i="57"/>
  <c r="AH124" i="57"/>
  <c r="AG124" i="57"/>
  <c r="AF124" i="57"/>
  <c r="AE124" i="57"/>
  <c r="AD124" i="57"/>
  <c r="AC124" i="57"/>
  <c r="AB124" i="57"/>
  <c r="AA124" i="57"/>
  <c r="Z124" i="57"/>
  <c r="Y124" i="57"/>
  <c r="X124" i="57"/>
  <c r="W124" i="57"/>
  <c r="H124" i="57"/>
  <c r="F124" i="57"/>
  <c r="BA122" i="57"/>
  <c r="AZ122" i="57"/>
  <c r="AY122" i="57"/>
  <c r="AX122" i="57"/>
  <c r="AW122" i="57"/>
  <c r="AV122" i="57"/>
  <c r="AU122" i="57"/>
  <c r="AT122" i="57"/>
  <c r="AS122" i="57"/>
  <c r="AR122" i="57"/>
  <c r="AQ122" i="57"/>
  <c r="AP122" i="57"/>
  <c r="AO122" i="57"/>
  <c r="AN122" i="57"/>
  <c r="AM122" i="57"/>
  <c r="AL122" i="57"/>
  <c r="AK122" i="57"/>
  <c r="AJ122" i="57"/>
  <c r="AI122" i="57"/>
  <c r="AH122" i="57"/>
  <c r="AG122" i="57"/>
  <c r="AF122" i="57"/>
  <c r="AE122" i="57"/>
  <c r="AD122" i="57"/>
  <c r="AC122" i="57"/>
  <c r="AB122" i="57"/>
  <c r="AA122" i="57"/>
  <c r="Z122" i="57"/>
  <c r="Y122" i="57"/>
  <c r="X122" i="57"/>
  <c r="W122" i="57"/>
  <c r="H122" i="57"/>
  <c r="F122" i="57"/>
  <c r="BA120" i="57"/>
  <c r="AZ120" i="57"/>
  <c r="AY120" i="57"/>
  <c r="AX120" i="57"/>
  <c r="AW120" i="57"/>
  <c r="AV120" i="57"/>
  <c r="AU120" i="57"/>
  <c r="AT120" i="57"/>
  <c r="AS120" i="57"/>
  <c r="AR120" i="57"/>
  <c r="AQ120" i="57"/>
  <c r="AP120" i="57"/>
  <c r="AO120" i="57"/>
  <c r="AN120" i="57"/>
  <c r="AM120" i="57"/>
  <c r="AL120" i="57"/>
  <c r="AK120" i="57"/>
  <c r="AJ120" i="57"/>
  <c r="AI120" i="57"/>
  <c r="AH120" i="57"/>
  <c r="AG120" i="57"/>
  <c r="AF120" i="57"/>
  <c r="AE120" i="57"/>
  <c r="AD120" i="57"/>
  <c r="AC120" i="57"/>
  <c r="AB120" i="57"/>
  <c r="AA120" i="57"/>
  <c r="Z120" i="57"/>
  <c r="Y120" i="57"/>
  <c r="X120" i="57"/>
  <c r="W120" i="57"/>
  <c r="H120" i="57"/>
  <c r="F120" i="57"/>
  <c r="BA118" i="57"/>
  <c r="AZ118" i="57"/>
  <c r="AY118" i="57"/>
  <c r="AX118" i="57"/>
  <c r="AW118" i="57"/>
  <c r="AV118" i="57"/>
  <c r="AU118" i="57"/>
  <c r="AT118" i="57"/>
  <c r="AS118" i="57"/>
  <c r="AR118" i="57"/>
  <c r="AQ118" i="57"/>
  <c r="AP118" i="57"/>
  <c r="AO118" i="57"/>
  <c r="AN118" i="57"/>
  <c r="AM118" i="57"/>
  <c r="AL118" i="57"/>
  <c r="AK118" i="57"/>
  <c r="AJ118" i="57"/>
  <c r="AI118" i="57"/>
  <c r="AH118" i="57"/>
  <c r="AG118" i="57"/>
  <c r="AF118" i="57"/>
  <c r="AE118" i="57"/>
  <c r="AD118" i="57"/>
  <c r="AC118" i="57"/>
  <c r="AB118" i="57"/>
  <c r="AA118" i="57"/>
  <c r="Z118" i="57"/>
  <c r="Y118" i="57"/>
  <c r="X118" i="57"/>
  <c r="W118" i="57"/>
  <c r="H118" i="57"/>
  <c r="F118" i="57"/>
  <c r="BA116" i="57"/>
  <c r="AZ116" i="57"/>
  <c r="AY116" i="57"/>
  <c r="AX116" i="57"/>
  <c r="AW116" i="57"/>
  <c r="AV116" i="57"/>
  <c r="AU116" i="57"/>
  <c r="AT116" i="57"/>
  <c r="AS116" i="57"/>
  <c r="AR116" i="57"/>
  <c r="AQ116" i="57"/>
  <c r="AP116" i="57"/>
  <c r="AO116" i="57"/>
  <c r="AN116" i="57"/>
  <c r="AM116" i="57"/>
  <c r="AL116" i="57"/>
  <c r="AK116" i="57"/>
  <c r="AJ116" i="57"/>
  <c r="AI116" i="57"/>
  <c r="AH116" i="57"/>
  <c r="AG116" i="57"/>
  <c r="AF116" i="57"/>
  <c r="AE116" i="57"/>
  <c r="AD116" i="57"/>
  <c r="AC116" i="57"/>
  <c r="AB116" i="57"/>
  <c r="AA116" i="57"/>
  <c r="Z116" i="57"/>
  <c r="Y116" i="57"/>
  <c r="X116" i="57"/>
  <c r="W116" i="57"/>
  <c r="H116" i="57"/>
  <c r="F116" i="57"/>
  <c r="BA114" i="57"/>
  <c r="AZ114" i="57"/>
  <c r="AY114" i="57"/>
  <c r="AX114" i="57"/>
  <c r="AW114" i="57"/>
  <c r="AV114" i="57"/>
  <c r="AU114" i="57"/>
  <c r="AT114" i="57"/>
  <c r="AS114" i="57"/>
  <c r="AR114" i="57"/>
  <c r="AQ114" i="57"/>
  <c r="AP114" i="57"/>
  <c r="AO114" i="57"/>
  <c r="AN114" i="57"/>
  <c r="AM114" i="57"/>
  <c r="AL114" i="57"/>
  <c r="AK114" i="57"/>
  <c r="AJ114" i="57"/>
  <c r="AI114" i="57"/>
  <c r="AH114" i="57"/>
  <c r="AG114" i="57"/>
  <c r="AF114" i="57"/>
  <c r="AE114" i="57"/>
  <c r="AD114" i="57"/>
  <c r="AC114" i="57"/>
  <c r="AB114" i="57"/>
  <c r="AA114" i="57"/>
  <c r="Z114" i="57"/>
  <c r="Y114" i="57"/>
  <c r="X114" i="57"/>
  <c r="W114" i="57"/>
  <c r="H114" i="57"/>
  <c r="F114" i="57"/>
  <c r="BA112" i="57"/>
  <c r="AZ112" i="57"/>
  <c r="AY112" i="57"/>
  <c r="AX112" i="57"/>
  <c r="AW112" i="57"/>
  <c r="AV112" i="57"/>
  <c r="AU112" i="57"/>
  <c r="AT112" i="57"/>
  <c r="AS112" i="57"/>
  <c r="AR112" i="57"/>
  <c r="AQ112" i="57"/>
  <c r="AP112" i="57"/>
  <c r="AO112" i="57"/>
  <c r="AN112" i="57"/>
  <c r="AM112" i="57"/>
  <c r="AL112" i="57"/>
  <c r="AK112" i="57"/>
  <c r="AJ112" i="57"/>
  <c r="AI112" i="57"/>
  <c r="AH112" i="57"/>
  <c r="AG112" i="57"/>
  <c r="AF112" i="57"/>
  <c r="AE112" i="57"/>
  <c r="AD112" i="57"/>
  <c r="AC112" i="57"/>
  <c r="AB112" i="57"/>
  <c r="AA112" i="57"/>
  <c r="Z112" i="57"/>
  <c r="Y112" i="57"/>
  <c r="X112" i="57"/>
  <c r="W112" i="57"/>
  <c r="H112" i="57"/>
  <c r="F112" i="57"/>
  <c r="BA110" i="57"/>
  <c r="AZ110" i="57"/>
  <c r="AY110" i="57"/>
  <c r="AX110" i="57"/>
  <c r="AW110" i="57"/>
  <c r="AV110" i="57"/>
  <c r="AU110" i="57"/>
  <c r="AT110" i="57"/>
  <c r="AS110" i="57"/>
  <c r="AR110" i="57"/>
  <c r="AQ110" i="57"/>
  <c r="AP110" i="57"/>
  <c r="AO110" i="57"/>
  <c r="AN110" i="57"/>
  <c r="AM110" i="57"/>
  <c r="AL110" i="57"/>
  <c r="AK110" i="57"/>
  <c r="AJ110" i="57"/>
  <c r="AI110" i="57"/>
  <c r="AH110" i="57"/>
  <c r="AG110" i="57"/>
  <c r="AF110" i="57"/>
  <c r="AE110" i="57"/>
  <c r="AD110" i="57"/>
  <c r="AC110" i="57"/>
  <c r="AB110" i="57"/>
  <c r="AA110" i="57"/>
  <c r="Z110" i="57"/>
  <c r="Y110" i="57"/>
  <c r="X110" i="57"/>
  <c r="W110" i="57"/>
  <c r="H110" i="57"/>
  <c r="F110" i="57"/>
  <c r="BA108" i="57"/>
  <c r="AZ108" i="57"/>
  <c r="AY108" i="57"/>
  <c r="AX108" i="57"/>
  <c r="AW108" i="57"/>
  <c r="AV108" i="57"/>
  <c r="AU108" i="57"/>
  <c r="AT108" i="57"/>
  <c r="AS108" i="57"/>
  <c r="AR108" i="57"/>
  <c r="AQ108" i="57"/>
  <c r="AP108" i="57"/>
  <c r="AO108" i="57"/>
  <c r="AN108" i="57"/>
  <c r="AM108" i="57"/>
  <c r="AL108" i="57"/>
  <c r="AK108" i="57"/>
  <c r="AJ108" i="57"/>
  <c r="AI108" i="57"/>
  <c r="AH108" i="57"/>
  <c r="AG108" i="57"/>
  <c r="AF108" i="57"/>
  <c r="AE108" i="57"/>
  <c r="AD108" i="57"/>
  <c r="AC108" i="57"/>
  <c r="AB108" i="57"/>
  <c r="AA108" i="57"/>
  <c r="Z108" i="57"/>
  <c r="Y108" i="57"/>
  <c r="X108" i="57"/>
  <c r="W108" i="57"/>
  <c r="H108" i="57"/>
  <c r="F108" i="57"/>
  <c r="BA106" i="57"/>
  <c r="AZ106" i="57"/>
  <c r="AY106" i="57"/>
  <c r="AX106" i="57"/>
  <c r="AW106" i="57"/>
  <c r="AV106" i="57"/>
  <c r="AU106" i="57"/>
  <c r="AT106" i="57"/>
  <c r="AS106" i="57"/>
  <c r="AR106" i="57"/>
  <c r="AQ106" i="57"/>
  <c r="AP106" i="57"/>
  <c r="AO106" i="57"/>
  <c r="AN106" i="57"/>
  <c r="AM106" i="57"/>
  <c r="AL106" i="57"/>
  <c r="AK106" i="57"/>
  <c r="AJ106" i="57"/>
  <c r="AI106" i="57"/>
  <c r="AH106" i="57"/>
  <c r="AG106" i="57"/>
  <c r="AF106" i="57"/>
  <c r="AE106" i="57"/>
  <c r="AD106" i="57"/>
  <c r="AC106" i="57"/>
  <c r="AB106" i="57"/>
  <c r="AA106" i="57"/>
  <c r="Z106" i="57"/>
  <c r="Y106" i="57"/>
  <c r="X106" i="57"/>
  <c r="W106" i="57"/>
  <c r="H106" i="57"/>
  <c r="F106" i="57"/>
  <c r="BA104" i="57"/>
  <c r="AZ104" i="57"/>
  <c r="AY104" i="57"/>
  <c r="AX104" i="57"/>
  <c r="AW104" i="57"/>
  <c r="AV104" i="57"/>
  <c r="AU104" i="57"/>
  <c r="AT104" i="57"/>
  <c r="AS104" i="57"/>
  <c r="AR104" i="57"/>
  <c r="AQ104" i="57"/>
  <c r="AP104" i="57"/>
  <c r="AO104" i="57"/>
  <c r="AN104" i="57"/>
  <c r="AM104" i="57"/>
  <c r="AL104" i="57"/>
  <c r="AK104" i="57"/>
  <c r="AJ104" i="57"/>
  <c r="AI104" i="57"/>
  <c r="AH104" i="57"/>
  <c r="AG104" i="57"/>
  <c r="AF104" i="57"/>
  <c r="AE104" i="57"/>
  <c r="AD104" i="57"/>
  <c r="AC104" i="57"/>
  <c r="AB104" i="57"/>
  <c r="AA104" i="57"/>
  <c r="Z104" i="57"/>
  <c r="Y104" i="57"/>
  <c r="X104" i="57"/>
  <c r="W104" i="57"/>
  <c r="H104" i="57"/>
  <c r="F104" i="57"/>
  <c r="BA102" i="57"/>
  <c r="AZ102" i="57"/>
  <c r="AY102" i="57"/>
  <c r="AX102" i="57"/>
  <c r="AW102" i="57"/>
  <c r="AV102" i="57"/>
  <c r="AU102" i="57"/>
  <c r="AT102" i="57"/>
  <c r="AS102" i="57"/>
  <c r="AR102" i="57"/>
  <c r="AQ102" i="57"/>
  <c r="AP102" i="57"/>
  <c r="AO102" i="57"/>
  <c r="AN102" i="57"/>
  <c r="AM102" i="57"/>
  <c r="AL102" i="57"/>
  <c r="AK102" i="57"/>
  <c r="AJ102" i="57"/>
  <c r="AI102" i="57"/>
  <c r="AH102" i="57"/>
  <c r="AG102" i="57"/>
  <c r="AF102" i="57"/>
  <c r="AE102" i="57"/>
  <c r="AD102" i="57"/>
  <c r="AC102" i="57"/>
  <c r="AB102" i="57"/>
  <c r="AA102" i="57"/>
  <c r="Z102" i="57"/>
  <c r="Y102" i="57"/>
  <c r="X102" i="57"/>
  <c r="W102" i="57"/>
  <c r="H102" i="57"/>
  <c r="F102" i="57"/>
  <c r="BA100" i="57"/>
  <c r="AZ100" i="57"/>
  <c r="AY100" i="57"/>
  <c r="AX100" i="57"/>
  <c r="AW100" i="57"/>
  <c r="AV100" i="57"/>
  <c r="AU100" i="57"/>
  <c r="AT100" i="57"/>
  <c r="AS100" i="57"/>
  <c r="AR100" i="57"/>
  <c r="AQ100" i="57"/>
  <c r="AP100" i="57"/>
  <c r="AO100" i="57"/>
  <c r="AN100" i="57"/>
  <c r="AM100" i="57"/>
  <c r="AL100" i="57"/>
  <c r="AK100" i="57"/>
  <c r="AJ100" i="57"/>
  <c r="AI100" i="57"/>
  <c r="AH100" i="57"/>
  <c r="AG100" i="57"/>
  <c r="AF100" i="57"/>
  <c r="AE100" i="57"/>
  <c r="AD100" i="57"/>
  <c r="AC100" i="57"/>
  <c r="AB100" i="57"/>
  <c r="AA100" i="57"/>
  <c r="Z100" i="57"/>
  <c r="Y100" i="57"/>
  <c r="X100" i="57"/>
  <c r="W100" i="57"/>
  <c r="H100" i="57"/>
  <c r="F100" i="57"/>
  <c r="BA98" i="57"/>
  <c r="AZ98" i="57"/>
  <c r="AY98" i="57"/>
  <c r="AX98" i="57"/>
  <c r="AW98" i="57"/>
  <c r="AV98" i="57"/>
  <c r="AU98" i="57"/>
  <c r="AT98" i="57"/>
  <c r="AS98" i="57"/>
  <c r="AR98" i="57"/>
  <c r="AQ98" i="57"/>
  <c r="AP98" i="57"/>
  <c r="AO98" i="57"/>
  <c r="AN98" i="57"/>
  <c r="AM98" i="57"/>
  <c r="AL98" i="57"/>
  <c r="AK98" i="57"/>
  <c r="AJ98" i="57"/>
  <c r="AI98" i="57"/>
  <c r="AH98" i="57"/>
  <c r="AG98" i="57"/>
  <c r="AF98" i="57"/>
  <c r="AE98" i="57"/>
  <c r="AD98" i="57"/>
  <c r="AC98" i="57"/>
  <c r="AB98" i="57"/>
  <c r="AA98" i="57"/>
  <c r="Z98" i="57"/>
  <c r="Y98" i="57"/>
  <c r="X98" i="57"/>
  <c r="W98" i="57"/>
  <c r="H98" i="57"/>
  <c r="F98" i="57"/>
  <c r="BA96" i="57"/>
  <c r="AZ96" i="57"/>
  <c r="AY96" i="57"/>
  <c r="AX96" i="57"/>
  <c r="AW96" i="57"/>
  <c r="AV96" i="57"/>
  <c r="AU96" i="57"/>
  <c r="AT96" i="57"/>
  <c r="AS96" i="57"/>
  <c r="AR96" i="57"/>
  <c r="AQ96" i="57"/>
  <c r="AP96" i="57"/>
  <c r="AO96" i="57"/>
  <c r="AN96" i="57"/>
  <c r="AM96" i="57"/>
  <c r="AL96" i="57"/>
  <c r="AK96" i="57"/>
  <c r="AJ96" i="57"/>
  <c r="AI96" i="57"/>
  <c r="AH96" i="57"/>
  <c r="AG96" i="57"/>
  <c r="AF96" i="57"/>
  <c r="AE96" i="57"/>
  <c r="AD96" i="57"/>
  <c r="AC96" i="57"/>
  <c r="AB96" i="57"/>
  <c r="AA96" i="57"/>
  <c r="Z96" i="57"/>
  <c r="Y96" i="57"/>
  <c r="X96" i="57"/>
  <c r="W96" i="57"/>
  <c r="H96" i="57"/>
  <c r="F96" i="57"/>
  <c r="BA94" i="57"/>
  <c r="AZ94" i="57"/>
  <c r="AY94" i="57"/>
  <c r="AX94" i="57"/>
  <c r="AW94" i="57"/>
  <c r="AV94" i="57"/>
  <c r="AU94" i="57"/>
  <c r="AT94" i="57"/>
  <c r="AS94" i="57"/>
  <c r="AR94" i="57"/>
  <c r="AQ94" i="57"/>
  <c r="AP94" i="57"/>
  <c r="AO94" i="57"/>
  <c r="AN94" i="57"/>
  <c r="AM94" i="57"/>
  <c r="AL94" i="57"/>
  <c r="AK94" i="57"/>
  <c r="AJ94" i="57"/>
  <c r="AI94" i="57"/>
  <c r="AH94" i="57"/>
  <c r="AG94" i="57"/>
  <c r="AF94" i="57"/>
  <c r="AE94" i="57"/>
  <c r="AD94" i="57"/>
  <c r="AC94" i="57"/>
  <c r="AB94" i="57"/>
  <c r="AA94" i="57"/>
  <c r="Z94" i="57"/>
  <c r="Y94" i="57"/>
  <c r="X94" i="57"/>
  <c r="W94" i="57"/>
  <c r="H94" i="57"/>
  <c r="F94" i="57"/>
  <c r="BA92" i="57"/>
  <c r="AZ92" i="57"/>
  <c r="AY92" i="57"/>
  <c r="AX92" i="57"/>
  <c r="AW92" i="57"/>
  <c r="AV92" i="57"/>
  <c r="AU92" i="57"/>
  <c r="AT92" i="57"/>
  <c r="AS92" i="57"/>
  <c r="AR92" i="57"/>
  <c r="AQ92" i="57"/>
  <c r="AP92" i="57"/>
  <c r="AO92" i="57"/>
  <c r="AN92" i="57"/>
  <c r="AM92" i="57"/>
  <c r="AL92" i="57"/>
  <c r="AK92" i="57"/>
  <c r="AJ92" i="57"/>
  <c r="AI92" i="57"/>
  <c r="AH92" i="57"/>
  <c r="AG92" i="57"/>
  <c r="AF92" i="57"/>
  <c r="AE92" i="57"/>
  <c r="AD92" i="57"/>
  <c r="AC92" i="57"/>
  <c r="AB92" i="57"/>
  <c r="AA92" i="57"/>
  <c r="Z92" i="57"/>
  <c r="Y92" i="57"/>
  <c r="X92" i="57"/>
  <c r="W92" i="57"/>
  <c r="H92" i="57"/>
  <c r="F92" i="57"/>
  <c r="BA90" i="57"/>
  <c r="AZ90" i="57"/>
  <c r="AY90" i="57"/>
  <c r="AX90" i="57"/>
  <c r="AW90" i="57"/>
  <c r="AV90" i="57"/>
  <c r="AU90" i="57"/>
  <c r="AT90" i="57"/>
  <c r="AS90" i="57"/>
  <c r="AR90" i="57"/>
  <c r="AQ90" i="57"/>
  <c r="AP90" i="57"/>
  <c r="AO90" i="57"/>
  <c r="AN90" i="57"/>
  <c r="AM90" i="57"/>
  <c r="AL90" i="57"/>
  <c r="AK90" i="57"/>
  <c r="AJ90" i="57"/>
  <c r="AI90" i="57"/>
  <c r="AH90" i="57"/>
  <c r="AG90" i="57"/>
  <c r="AF90" i="57"/>
  <c r="AE90" i="57"/>
  <c r="AD90" i="57"/>
  <c r="AC90" i="57"/>
  <c r="AB90" i="57"/>
  <c r="AA90" i="57"/>
  <c r="Z90" i="57"/>
  <c r="Y90" i="57"/>
  <c r="X90" i="57"/>
  <c r="W90" i="57"/>
  <c r="H90" i="57"/>
  <c r="F90" i="57"/>
  <c r="BA88" i="57"/>
  <c r="AZ88" i="57"/>
  <c r="AY88" i="57"/>
  <c r="AX88" i="57"/>
  <c r="AW88" i="57"/>
  <c r="AV88" i="57"/>
  <c r="AU88" i="57"/>
  <c r="AT88" i="57"/>
  <c r="AS88" i="57"/>
  <c r="AR88" i="57"/>
  <c r="AQ88" i="57"/>
  <c r="AP88" i="57"/>
  <c r="AO88" i="57"/>
  <c r="AN88" i="57"/>
  <c r="AM88" i="57"/>
  <c r="AL88" i="57"/>
  <c r="AK88" i="57"/>
  <c r="AJ88" i="57"/>
  <c r="AI88" i="57"/>
  <c r="AH88" i="57"/>
  <c r="AG88" i="57"/>
  <c r="AF88" i="57"/>
  <c r="AE88" i="57"/>
  <c r="AD88" i="57"/>
  <c r="AC88" i="57"/>
  <c r="AB88" i="57"/>
  <c r="AA88" i="57"/>
  <c r="Z88" i="57"/>
  <c r="Y88" i="57"/>
  <c r="X88" i="57"/>
  <c r="W88" i="57"/>
  <c r="H88" i="57"/>
  <c r="F88" i="57"/>
  <c r="BA86" i="57"/>
  <c r="AZ86" i="57"/>
  <c r="AY86" i="57"/>
  <c r="AX86" i="57"/>
  <c r="AW86" i="57"/>
  <c r="AV86" i="57"/>
  <c r="AU86" i="57"/>
  <c r="AT86" i="57"/>
  <c r="AS86" i="57"/>
  <c r="AR86" i="57"/>
  <c r="AQ86" i="57"/>
  <c r="AP86" i="57"/>
  <c r="AO86" i="57"/>
  <c r="AN86" i="57"/>
  <c r="AM86" i="57"/>
  <c r="AL86" i="57"/>
  <c r="AK86" i="57"/>
  <c r="AJ86" i="57"/>
  <c r="AI86" i="57"/>
  <c r="AH86" i="57"/>
  <c r="AG86" i="57"/>
  <c r="AF86" i="57"/>
  <c r="AE86" i="57"/>
  <c r="AD86" i="57"/>
  <c r="AC86" i="57"/>
  <c r="AB86" i="57"/>
  <c r="AA86" i="57"/>
  <c r="Z86" i="57"/>
  <c r="Y86" i="57"/>
  <c r="X86" i="57"/>
  <c r="W86" i="57"/>
  <c r="H86" i="57"/>
  <c r="F86" i="57"/>
  <c r="BA84" i="57"/>
  <c r="AZ84" i="57"/>
  <c r="AY84" i="57"/>
  <c r="AX84" i="57"/>
  <c r="AW84" i="57"/>
  <c r="AV84" i="57"/>
  <c r="AU84" i="57"/>
  <c r="AT84" i="57"/>
  <c r="AS84" i="57"/>
  <c r="AR84" i="57"/>
  <c r="AQ84" i="57"/>
  <c r="AP84" i="57"/>
  <c r="AO84" i="57"/>
  <c r="AN84" i="57"/>
  <c r="AM84" i="57"/>
  <c r="AL84" i="57"/>
  <c r="AK84" i="57"/>
  <c r="AJ84" i="57"/>
  <c r="AI84" i="57"/>
  <c r="AH84" i="57"/>
  <c r="AG84" i="57"/>
  <c r="AF84" i="57"/>
  <c r="AE84" i="57"/>
  <c r="AD84" i="57"/>
  <c r="AC84" i="57"/>
  <c r="AB84" i="57"/>
  <c r="AA84" i="57"/>
  <c r="Z84" i="57"/>
  <c r="Y84" i="57"/>
  <c r="X84" i="57"/>
  <c r="W84" i="57"/>
  <c r="H84" i="57"/>
  <c r="F84" i="57"/>
  <c r="BA82" i="57"/>
  <c r="AZ82" i="57"/>
  <c r="AY82" i="57"/>
  <c r="AX82" i="57"/>
  <c r="AW82" i="57"/>
  <c r="AV82" i="57"/>
  <c r="AU82" i="57"/>
  <c r="AT82" i="57"/>
  <c r="AS82" i="57"/>
  <c r="AR82" i="57"/>
  <c r="AQ82" i="57"/>
  <c r="AP82" i="57"/>
  <c r="AO82" i="57"/>
  <c r="AN82" i="57"/>
  <c r="AM82" i="57"/>
  <c r="AL82" i="57"/>
  <c r="AK82" i="57"/>
  <c r="AJ82" i="57"/>
  <c r="AI82" i="57"/>
  <c r="AH82" i="57"/>
  <c r="AG82" i="57"/>
  <c r="AF82" i="57"/>
  <c r="AE82" i="57"/>
  <c r="AD82" i="57"/>
  <c r="AC82" i="57"/>
  <c r="AB82" i="57"/>
  <c r="AA82" i="57"/>
  <c r="Z82" i="57"/>
  <c r="Y82" i="57"/>
  <c r="X82" i="57"/>
  <c r="W82" i="57"/>
  <c r="H82" i="57"/>
  <c r="F82" i="57"/>
  <c r="BA80" i="57"/>
  <c r="AZ80" i="57"/>
  <c r="AY80" i="57"/>
  <c r="AX80" i="57"/>
  <c r="AW80" i="57"/>
  <c r="AV80" i="57"/>
  <c r="AU80" i="57"/>
  <c r="AT80" i="57"/>
  <c r="AS80" i="57"/>
  <c r="AR80" i="57"/>
  <c r="AQ80" i="57"/>
  <c r="AP80" i="57"/>
  <c r="AO80" i="57"/>
  <c r="AN80" i="57"/>
  <c r="AM80" i="57"/>
  <c r="AL80" i="57"/>
  <c r="AK80" i="57"/>
  <c r="AJ80" i="57"/>
  <c r="AI80" i="57"/>
  <c r="AH80" i="57"/>
  <c r="AG80" i="57"/>
  <c r="AF80" i="57"/>
  <c r="AE80" i="57"/>
  <c r="AD80" i="57"/>
  <c r="AC80" i="57"/>
  <c r="AB80" i="57"/>
  <c r="AA80" i="57"/>
  <c r="Z80" i="57"/>
  <c r="Y80" i="57"/>
  <c r="X80" i="57"/>
  <c r="W80" i="57"/>
  <c r="H80" i="57"/>
  <c r="F80" i="57"/>
  <c r="BA78" i="57"/>
  <c r="AZ78" i="57"/>
  <c r="AY78" i="57"/>
  <c r="AX78" i="57"/>
  <c r="AW78" i="57"/>
  <c r="AV78" i="57"/>
  <c r="AU78" i="57"/>
  <c r="AT78" i="57"/>
  <c r="AS78" i="57"/>
  <c r="AR78" i="57"/>
  <c r="AQ78" i="57"/>
  <c r="AP78" i="57"/>
  <c r="AO78" i="57"/>
  <c r="AN78" i="57"/>
  <c r="AM78" i="57"/>
  <c r="AL78" i="57"/>
  <c r="AK78" i="57"/>
  <c r="AJ78" i="57"/>
  <c r="AI78" i="57"/>
  <c r="AH78" i="57"/>
  <c r="AG78" i="57"/>
  <c r="AF78" i="57"/>
  <c r="AE78" i="57"/>
  <c r="AD78" i="57"/>
  <c r="AC78" i="57"/>
  <c r="AB78" i="57"/>
  <c r="AA78" i="57"/>
  <c r="Z78" i="57"/>
  <c r="Y78" i="57"/>
  <c r="X78" i="57"/>
  <c r="W78" i="57"/>
  <c r="H78" i="57"/>
  <c r="F78" i="57"/>
  <c r="BA76" i="57"/>
  <c r="AZ76" i="57"/>
  <c r="AY76" i="57"/>
  <c r="AX76" i="57"/>
  <c r="AW76" i="57"/>
  <c r="AV76" i="57"/>
  <c r="AU76" i="57"/>
  <c r="AT76" i="57"/>
  <c r="AS76" i="57"/>
  <c r="AR76" i="57"/>
  <c r="AQ76" i="57"/>
  <c r="AP76" i="57"/>
  <c r="AO76" i="57"/>
  <c r="AN76" i="57"/>
  <c r="AM76" i="57"/>
  <c r="AL76" i="57"/>
  <c r="AK76" i="57"/>
  <c r="AJ76" i="57"/>
  <c r="AI76" i="57"/>
  <c r="AH76" i="57"/>
  <c r="AG76" i="57"/>
  <c r="AF76" i="57"/>
  <c r="AE76" i="57"/>
  <c r="AD76" i="57"/>
  <c r="AC76" i="57"/>
  <c r="AB76" i="57"/>
  <c r="AA76" i="57"/>
  <c r="Z76" i="57"/>
  <c r="Y76" i="57"/>
  <c r="X76" i="57"/>
  <c r="W76" i="57"/>
  <c r="H76" i="57"/>
  <c r="F76" i="57"/>
  <c r="BA74" i="57"/>
  <c r="AZ74" i="57"/>
  <c r="AY74" i="57"/>
  <c r="AX74" i="57"/>
  <c r="AW74" i="57"/>
  <c r="AV74" i="57"/>
  <c r="AU74" i="57"/>
  <c r="AT74" i="57"/>
  <c r="AS74" i="57"/>
  <c r="AR74" i="57"/>
  <c r="AQ74" i="57"/>
  <c r="AP74" i="57"/>
  <c r="AO74" i="57"/>
  <c r="AN74" i="57"/>
  <c r="AM74" i="57"/>
  <c r="AL74" i="57"/>
  <c r="AK74" i="57"/>
  <c r="AJ74" i="57"/>
  <c r="AI74" i="57"/>
  <c r="AH74" i="57"/>
  <c r="AG74" i="57"/>
  <c r="AF74" i="57"/>
  <c r="AE74" i="57"/>
  <c r="AD74" i="57"/>
  <c r="AC74" i="57"/>
  <c r="AB74" i="57"/>
  <c r="AA74" i="57"/>
  <c r="Z74" i="57"/>
  <c r="Y74" i="57"/>
  <c r="X74" i="57"/>
  <c r="W74" i="57"/>
  <c r="H74" i="57"/>
  <c r="F74" i="57"/>
  <c r="BA72" i="57"/>
  <c r="AZ72" i="57"/>
  <c r="AY72" i="57"/>
  <c r="AX72" i="57"/>
  <c r="AW72" i="57"/>
  <c r="AV72" i="57"/>
  <c r="AU72" i="57"/>
  <c r="AT72" i="57"/>
  <c r="AS72" i="57"/>
  <c r="AR72" i="57"/>
  <c r="AQ72" i="57"/>
  <c r="AP72" i="57"/>
  <c r="AO72" i="57"/>
  <c r="AN72" i="57"/>
  <c r="AM72" i="57"/>
  <c r="AL72" i="57"/>
  <c r="AK72" i="57"/>
  <c r="AJ72" i="57"/>
  <c r="AI72" i="57"/>
  <c r="AH72" i="57"/>
  <c r="AG72" i="57"/>
  <c r="AF72" i="57"/>
  <c r="AE72" i="57"/>
  <c r="AD72" i="57"/>
  <c r="AC72" i="57"/>
  <c r="AB72" i="57"/>
  <c r="AA72" i="57"/>
  <c r="Z72" i="57"/>
  <c r="Y72" i="57"/>
  <c r="X72" i="57"/>
  <c r="W72" i="57"/>
  <c r="H72" i="57"/>
  <c r="F72" i="57"/>
  <c r="BA70" i="57"/>
  <c r="AZ70" i="57"/>
  <c r="AY70" i="57"/>
  <c r="AX70" i="57"/>
  <c r="AW70" i="57"/>
  <c r="AV70" i="57"/>
  <c r="AU70" i="57"/>
  <c r="AT70" i="57"/>
  <c r="AS70" i="57"/>
  <c r="AR70" i="57"/>
  <c r="AQ70" i="57"/>
  <c r="AP70" i="57"/>
  <c r="AO70" i="57"/>
  <c r="AN70" i="57"/>
  <c r="AM70" i="57"/>
  <c r="AL70" i="57"/>
  <c r="AK70" i="57"/>
  <c r="AJ70" i="57"/>
  <c r="AI70" i="57"/>
  <c r="AH70" i="57"/>
  <c r="AG70" i="57"/>
  <c r="AF70" i="57"/>
  <c r="AE70" i="57"/>
  <c r="AD70" i="57"/>
  <c r="AC70" i="57"/>
  <c r="AB70" i="57"/>
  <c r="AA70" i="57"/>
  <c r="Z70" i="57"/>
  <c r="Y70" i="57"/>
  <c r="X70" i="57"/>
  <c r="W70" i="57"/>
  <c r="H70" i="57"/>
  <c r="F70" i="57"/>
  <c r="BA68" i="57"/>
  <c r="AZ68" i="57"/>
  <c r="AY68" i="57"/>
  <c r="AX68" i="57"/>
  <c r="AW68" i="57"/>
  <c r="AV68" i="57"/>
  <c r="AU68" i="57"/>
  <c r="AT68" i="57"/>
  <c r="AS68" i="57"/>
  <c r="AR68" i="57"/>
  <c r="AQ68" i="57"/>
  <c r="AP68" i="57"/>
  <c r="AO68" i="57"/>
  <c r="AN68" i="57"/>
  <c r="AM68" i="57"/>
  <c r="AL68" i="57"/>
  <c r="AK68" i="57"/>
  <c r="AJ68" i="57"/>
  <c r="AI68" i="57"/>
  <c r="AH68" i="57"/>
  <c r="AG68" i="57"/>
  <c r="AF68" i="57"/>
  <c r="AE68" i="57"/>
  <c r="AD68" i="57"/>
  <c r="AC68" i="57"/>
  <c r="AB68" i="57"/>
  <c r="AA68" i="57"/>
  <c r="Z68" i="57"/>
  <c r="Y68" i="57"/>
  <c r="X68" i="57"/>
  <c r="W68" i="57"/>
  <c r="H68" i="57"/>
  <c r="F68" i="57"/>
  <c r="BA66" i="57"/>
  <c r="AZ66" i="57"/>
  <c r="AY66" i="57"/>
  <c r="AX66" i="57"/>
  <c r="AW66" i="57"/>
  <c r="AV66" i="57"/>
  <c r="AU66" i="57"/>
  <c r="AT66" i="57"/>
  <c r="AS66" i="57"/>
  <c r="AR66" i="57"/>
  <c r="AQ66" i="57"/>
  <c r="AP66" i="57"/>
  <c r="AO66" i="57"/>
  <c r="AN66" i="57"/>
  <c r="AM66" i="57"/>
  <c r="AL66" i="57"/>
  <c r="AK66" i="57"/>
  <c r="AJ66" i="57"/>
  <c r="AI66" i="57"/>
  <c r="AH66" i="57"/>
  <c r="AG66" i="57"/>
  <c r="AF66" i="57"/>
  <c r="AE66" i="57"/>
  <c r="AD66" i="57"/>
  <c r="AC66" i="57"/>
  <c r="AB66" i="57"/>
  <c r="AA66" i="57"/>
  <c r="Z66" i="57"/>
  <c r="Y66" i="57"/>
  <c r="X66" i="57"/>
  <c r="W66" i="57"/>
  <c r="H66" i="57"/>
  <c r="F66" i="57"/>
  <c r="BA64" i="57"/>
  <c r="AZ64" i="57"/>
  <c r="AY64" i="57"/>
  <c r="AX64" i="57"/>
  <c r="AW64" i="57"/>
  <c r="AV64" i="57"/>
  <c r="AU64" i="57"/>
  <c r="AT64" i="57"/>
  <c r="AS64" i="57"/>
  <c r="AR64" i="57"/>
  <c r="AQ64" i="57"/>
  <c r="AP64" i="57"/>
  <c r="AO64" i="57"/>
  <c r="AN64" i="57"/>
  <c r="AM64" i="57"/>
  <c r="AL64" i="57"/>
  <c r="AK64" i="57"/>
  <c r="AJ64" i="57"/>
  <c r="AI64" i="57"/>
  <c r="AH64" i="57"/>
  <c r="AG64" i="57"/>
  <c r="AF64" i="57"/>
  <c r="AE64" i="57"/>
  <c r="AD64" i="57"/>
  <c r="AC64" i="57"/>
  <c r="AB64" i="57"/>
  <c r="AA64" i="57"/>
  <c r="Z64" i="57"/>
  <c r="Y64" i="57"/>
  <c r="X64" i="57"/>
  <c r="W64" i="57"/>
  <c r="H64" i="57"/>
  <c r="F64" i="57"/>
  <c r="BA62" i="57"/>
  <c r="AZ62" i="57"/>
  <c r="AY62" i="57"/>
  <c r="AX62" i="57"/>
  <c r="AW62" i="57"/>
  <c r="AV62" i="57"/>
  <c r="AU62" i="57"/>
  <c r="AT62" i="57"/>
  <c r="AS62" i="57"/>
  <c r="AR62" i="57"/>
  <c r="AQ62" i="57"/>
  <c r="AP62" i="57"/>
  <c r="AO62" i="57"/>
  <c r="AN62" i="57"/>
  <c r="AM62" i="57"/>
  <c r="AL62" i="57"/>
  <c r="AK62" i="57"/>
  <c r="AJ62" i="57"/>
  <c r="AI62" i="57"/>
  <c r="AH62" i="57"/>
  <c r="AG62" i="57"/>
  <c r="AF62" i="57"/>
  <c r="AE62" i="57"/>
  <c r="AD62" i="57"/>
  <c r="AC62" i="57"/>
  <c r="AB62" i="57"/>
  <c r="AA62" i="57"/>
  <c r="Z62" i="57"/>
  <c r="Y62" i="57"/>
  <c r="X62" i="57"/>
  <c r="W62" i="57"/>
  <c r="H62" i="57"/>
  <c r="F62" i="57"/>
  <c r="BA60" i="57"/>
  <c r="AZ60" i="57"/>
  <c r="AY60" i="57"/>
  <c r="AX60" i="57"/>
  <c r="AW60" i="57"/>
  <c r="AV60" i="57"/>
  <c r="AU60" i="57"/>
  <c r="AT60" i="57"/>
  <c r="AS60" i="57"/>
  <c r="AR60" i="57"/>
  <c r="AQ60" i="57"/>
  <c r="AP60" i="57"/>
  <c r="AO60" i="57"/>
  <c r="AN60" i="57"/>
  <c r="AM60" i="57"/>
  <c r="AL60" i="57"/>
  <c r="AK60" i="57"/>
  <c r="AJ60" i="57"/>
  <c r="AI60" i="57"/>
  <c r="AH60" i="57"/>
  <c r="AG60" i="57"/>
  <c r="AF60" i="57"/>
  <c r="AE60" i="57"/>
  <c r="AD60" i="57"/>
  <c r="AC60" i="57"/>
  <c r="AB60" i="57"/>
  <c r="AA60" i="57"/>
  <c r="Z60" i="57"/>
  <c r="Y60" i="57"/>
  <c r="X60" i="57"/>
  <c r="W60" i="57"/>
  <c r="H60" i="57"/>
  <c r="F60" i="57"/>
  <c r="BA58" i="57"/>
  <c r="AZ58" i="57"/>
  <c r="AY58" i="57"/>
  <c r="AX58" i="57"/>
  <c r="AW58" i="57"/>
  <c r="AV58" i="57"/>
  <c r="AU58" i="57"/>
  <c r="AT58" i="57"/>
  <c r="AS58" i="57"/>
  <c r="AR58" i="57"/>
  <c r="AQ58" i="57"/>
  <c r="AP58" i="57"/>
  <c r="AO58" i="57"/>
  <c r="AN58" i="57"/>
  <c r="AM58" i="57"/>
  <c r="AL58" i="57"/>
  <c r="AK58" i="57"/>
  <c r="AJ58" i="57"/>
  <c r="AI58" i="57"/>
  <c r="AH58" i="57"/>
  <c r="AG58" i="57"/>
  <c r="AF58" i="57"/>
  <c r="AE58" i="57"/>
  <c r="AD58" i="57"/>
  <c r="AC58" i="57"/>
  <c r="AB58" i="57"/>
  <c r="AA58" i="57"/>
  <c r="Z58" i="57"/>
  <c r="Y58" i="57"/>
  <c r="X58" i="57"/>
  <c r="W58" i="57"/>
  <c r="H58" i="57"/>
  <c r="F58" i="57"/>
  <c r="BA56" i="57"/>
  <c r="AZ56" i="57"/>
  <c r="AY56" i="57"/>
  <c r="AX56" i="57"/>
  <c r="AW56" i="57"/>
  <c r="AV56" i="57"/>
  <c r="AU56" i="57"/>
  <c r="AT56" i="57"/>
  <c r="AS56" i="57"/>
  <c r="AR56" i="57"/>
  <c r="AQ56" i="57"/>
  <c r="AP56" i="57"/>
  <c r="AO56" i="57"/>
  <c r="AN56" i="57"/>
  <c r="AM56" i="57"/>
  <c r="AL56" i="57"/>
  <c r="AK56" i="57"/>
  <c r="AJ56" i="57"/>
  <c r="AI56" i="57"/>
  <c r="AH56" i="57"/>
  <c r="AG56" i="57"/>
  <c r="AF56" i="57"/>
  <c r="AE56" i="57"/>
  <c r="AD56" i="57"/>
  <c r="AC56" i="57"/>
  <c r="AB56" i="57"/>
  <c r="AA56" i="57"/>
  <c r="Z56" i="57"/>
  <c r="Y56" i="57"/>
  <c r="X56" i="57"/>
  <c r="W56" i="57"/>
  <c r="H56" i="57"/>
  <c r="F56" i="57"/>
  <c r="BA54" i="57"/>
  <c r="AZ54" i="57"/>
  <c r="AY54" i="57"/>
  <c r="AX54" i="57"/>
  <c r="AW54" i="57"/>
  <c r="AV54" i="57"/>
  <c r="AU54" i="57"/>
  <c r="AT54" i="57"/>
  <c r="AS54" i="57"/>
  <c r="AR54" i="57"/>
  <c r="AQ54" i="57"/>
  <c r="AP54" i="57"/>
  <c r="AO54" i="57"/>
  <c r="AN54" i="57"/>
  <c r="AM54" i="57"/>
  <c r="AL54" i="57"/>
  <c r="AK54" i="57"/>
  <c r="AJ54" i="57"/>
  <c r="AI54" i="57"/>
  <c r="AH54" i="57"/>
  <c r="AG54" i="57"/>
  <c r="AF54" i="57"/>
  <c r="AE54" i="57"/>
  <c r="AD54" i="57"/>
  <c r="AC54" i="57"/>
  <c r="AB54" i="57"/>
  <c r="AA54" i="57"/>
  <c r="Z54" i="57"/>
  <c r="Y54" i="57"/>
  <c r="X54" i="57"/>
  <c r="W54" i="57"/>
  <c r="H54" i="57"/>
  <c r="F54" i="57"/>
  <c r="BA52" i="57"/>
  <c r="AZ52" i="57"/>
  <c r="AY52" i="57"/>
  <c r="AX52" i="57"/>
  <c r="AW52" i="57"/>
  <c r="AV52" i="57"/>
  <c r="AU52" i="57"/>
  <c r="AT52" i="57"/>
  <c r="AS52" i="57"/>
  <c r="AR52" i="57"/>
  <c r="AQ52" i="57"/>
  <c r="AP52" i="57"/>
  <c r="AO52" i="57"/>
  <c r="AN52" i="57"/>
  <c r="AM52" i="57"/>
  <c r="AL52" i="57"/>
  <c r="AK52" i="57"/>
  <c r="AJ52" i="57"/>
  <c r="AI52" i="57"/>
  <c r="AH52" i="57"/>
  <c r="AG52" i="57"/>
  <c r="AF52" i="57"/>
  <c r="AE52" i="57"/>
  <c r="AD52" i="57"/>
  <c r="AC52" i="57"/>
  <c r="AB52" i="57"/>
  <c r="AA52" i="57"/>
  <c r="Z52" i="57"/>
  <c r="Y52" i="57"/>
  <c r="X52" i="57"/>
  <c r="W52" i="57"/>
  <c r="H52" i="57"/>
  <c r="F52" i="57"/>
  <c r="BA50" i="57"/>
  <c r="AZ50" i="57"/>
  <c r="AY50" i="57"/>
  <c r="AX50" i="57"/>
  <c r="AW50" i="57"/>
  <c r="AV50" i="57"/>
  <c r="AU50" i="57"/>
  <c r="AT50" i="57"/>
  <c r="AS50" i="57"/>
  <c r="AR50" i="57"/>
  <c r="AQ50" i="57"/>
  <c r="AP50" i="57"/>
  <c r="AO50" i="57"/>
  <c r="AN50" i="57"/>
  <c r="AM50" i="57"/>
  <c r="AL50" i="57"/>
  <c r="AK50" i="57"/>
  <c r="AJ50" i="57"/>
  <c r="AI50" i="57"/>
  <c r="AH50" i="57"/>
  <c r="AG50" i="57"/>
  <c r="AF50" i="57"/>
  <c r="AE50" i="57"/>
  <c r="AD50" i="57"/>
  <c r="AC50" i="57"/>
  <c r="AB50" i="57"/>
  <c r="AA50" i="57"/>
  <c r="Z50" i="57"/>
  <c r="Y50" i="57"/>
  <c r="X50" i="57"/>
  <c r="W50" i="57"/>
  <c r="H50" i="57"/>
  <c r="F50" i="57"/>
  <c r="BA48" i="57"/>
  <c r="AZ48" i="57"/>
  <c r="AY48" i="57"/>
  <c r="AX48" i="57"/>
  <c r="AW48" i="57"/>
  <c r="AV48" i="57"/>
  <c r="AU48" i="57"/>
  <c r="AT48" i="57"/>
  <c r="AS48" i="57"/>
  <c r="AR48" i="57"/>
  <c r="AQ48" i="57"/>
  <c r="AP48" i="57"/>
  <c r="AO48" i="57"/>
  <c r="AN48" i="57"/>
  <c r="AM48" i="57"/>
  <c r="AL48" i="57"/>
  <c r="AK48" i="57"/>
  <c r="AJ48" i="57"/>
  <c r="AI48" i="57"/>
  <c r="AH48" i="57"/>
  <c r="AG48" i="57"/>
  <c r="AF48" i="57"/>
  <c r="AE48" i="57"/>
  <c r="AD48" i="57"/>
  <c r="AC48" i="57"/>
  <c r="AB48" i="57"/>
  <c r="AA48" i="57"/>
  <c r="Z48" i="57"/>
  <c r="Y48" i="57"/>
  <c r="X48" i="57"/>
  <c r="W48" i="57"/>
  <c r="H48" i="57"/>
  <c r="F48" i="57"/>
  <c r="BA46" i="57"/>
  <c r="AZ46" i="57"/>
  <c r="AY46" i="57"/>
  <c r="AX46" i="57"/>
  <c r="AW46" i="57"/>
  <c r="AV46" i="57"/>
  <c r="AU46" i="57"/>
  <c r="AT46" i="57"/>
  <c r="AS46" i="57"/>
  <c r="AR46" i="57"/>
  <c r="AQ46" i="57"/>
  <c r="AP46" i="57"/>
  <c r="AO46" i="57"/>
  <c r="AN46" i="57"/>
  <c r="AM46" i="57"/>
  <c r="AL46" i="57"/>
  <c r="AK46" i="57"/>
  <c r="AJ46" i="57"/>
  <c r="AI46" i="57"/>
  <c r="AH46" i="57"/>
  <c r="AG46" i="57"/>
  <c r="AF46" i="57"/>
  <c r="AE46" i="57"/>
  <c r="AD46" i="57"/>
  <c r="AC46" i="57"/>
  <c r="AB46" i="57"/>
  <c r="AA46" i="57"/>
  <c r="Z46" i="57"/>
  <c r="Y46" i="57"/>
  <c r="X46" i="57"/>
  <c r="W46" i="57"/>
  <c r="H46" i="57"/>
  <c r="F46" i="57"/>
  <c r="BA44" i="57"/>
  <c r="AZ44" i="57"/>
  <c r="AY44" i="57"/>
  <c r="AX44" i="57"/>
  <c r="AW44" i="57"/>
  <c r="AV44" i="57"/>
  <c r="AU44" i="57"/>
  <c r="AT44" i="57"/>
  <c r="AS44" i="57"/>
  <c r="AR44" i="57"/>
  <c r="AQ44" i="57"/>
  <c r="AP44" i="57"/>
  <c r="AO44" i="57"/>
  <c r="AN44" i="57"/>
  <c r="AM44" i="57"/>
  <c r="AL44" i="57"/>
  <c r="AK44" i="57"/>
  <c r="AJ44" i="57"/>
  <c r="AI44" i="57"/>
  <c r="AH44" i="57"/>
  <c r="AG44" i="57"/>
  <c r="AF44" i="57"/>
  <c r="AE44" i="57"/>
  <c r="AD44" i="57"/>
  <c r="AC44" i="57"/>
  <c r="AB44" i="57"/>
  <c r="AA44" i="57"/>
  <c r="Z44" i="57"/>
  <c r="Y44" i="57"/>
  <c r="X44" i="57"/>
  <c r="W44" i="57"/>
  <c r="H44" i="57"/>
  <c r="F44" i="57"/>
  <c r="BA42" i="57"/>
  <c r="AZ42" i="57"/>
  <c r="AY42" i="57"/>
  <c r="AX42" i="57"/>
  <c r="AW42" i="57"/>
  <c r="AV42" i="57"/>
  <c r="AU42" i="57"/>
  <c r="AT42" i="57"/>
  <c r="AS42" i="57"/>
  <c r="AR42" i="57"/>
  <c r="AQ42" i="57"/>
  <c r="AP42" i="57"/>
  <c r="AO42" i="57"/>
  <c r="AN42" i="57"/>
  <c r="AM42" i="57"/>
  <c r="AL42" i="57"/>
  <c r="AK42" i="57"/>
  <c r="AJ42" i="57"/>
  <c r="AI42" i="57"/>
  <c r="AH42" i="57"/>
  <c r="AG42" i="57"/>
  <c r="AF42" i="57"/>
  <c r="AE42" i="57"/>
  <c r="AD42" i="57"/>
  <c r="AC42" i="57"/>
  <c r="AB42" i="57"/>
  <c r="AA42" i="57"/>
  <c r="Z42" i="57"/>
  <c r="Y42" i="57"/>
  <c r="X42" i="57"/>
  <c r="W42" i="57"/>
  <c r="H42" i="57"/>
  <c r="F42" i="57"/>
  <c r="BA40" i="57"/>
  <c r="AZ40" i="57"/>
  <c r="AY40" i="57"/>
  <c r="AX40" i="57"/>
  <c r="AW40" i="57"/>
  <c r="AV40" i="57"/>
  <c r="AU40" i="57"/>
  <c r="AT40" i="57"/>
  <c r="AS40" i="57"/>
  <c r="AR40" i="57"/>
  <c r="AQ40" i="57"/>
  <c r="AP40" i="57"/>
  <c r="AO40" i="57"/>
  <c r="AN40" i="57"/>
  <c r="AM40" i="57"/>
  <c r="AL40" i="57"/>
  <c r="AK40" i="57"/>
  <c r="AJ40" i="57"/>
  <c r="AI40" i="57"/>
  <c r="AH40" i="57"/>
  <c r="AG40" i="57"/>
  <c r="AF40" i="57"/>
  <c r="AE40" i="57"/>
  <c r="AD40" i="57"/>
  <c r="AC40" i="57"/>
  <c r="AB40" i="57"/>
  <c r="AA40" i="57"/>
  <c r="Z40" i="57"/>
  <c r="Y40" i="57"/>
  <c r="X40" i="57"/>
  <c r="W40" i="57"/>
  <c r="H40" i="57"/>
  <c r="F40" i="57"/>
  <c r="BA38" i="57"/>
  <c r="AZ38" i="57"/>
  <c r="AY38" i="57"/>
  <c r="AX38" i="57"/>
  <c r="AW38" i="57"/>
  <c r="AV38" i="57"/>
  <c r="AU38" i="57"/>
  <c r="AT38" i="57"/>
  <c r="AS38" i="57"/>
  <c r="AR38" i="57"/>
  <c r="AQ38" i="57"/>
  <c r="AP38" i="57"/>
  <c r="AO38" i="57"/>
  <c r="AN38" i="57"/>
  <c r="AM38" i="57"/>
  <c r="AL38" i="57"/>
  <c r="AK38" i="57"/>
  <c r="AJ38" i="57"/>
  <c r="AI38" i="57"/>
  <c r="AH38" i="57"/>
  <c r="AG38" i="57"/>
  <c r="AF38" i="57"/>
  <c r="AE38" i="57"/>
  <c r="AD38" i="57"/>
  <c r="AC38" i="57"/>
  <c r="AB38" i="57"/>
  <c r="AA38" i="57"/>
  <c r="Z38" i="57"/>
  <c r="Y38" i="57"/>
  <c r="X38" i="57"/>
  <c r="W38" i="57"/>
  <c r="H38" i="57"/>
  <c r="F38" i="57"/>
  <c r="BA36" i="57"/>
  <c r="AZ36" i="57"/>
  <c r="AY36" i="57"/>
  <c r="AX36" i="57"/>
  <c r="AW36" i="57"/>
  <c r="AV36" i="57"/>
  <c r="AU36" i="57"/>
  <c r="AT36" i="57"/>
  <c r="AS36" i="57"/>
  <c r="AR36" i="57"/>
  <c r="AQ36" i="57"/>
  <c r="AP36" i="57"/>
  <c r="AO36" i="57"/>
  <c r="AN36" i="57"/>
  <c r="AM36" i="57"/>
  <c r="AL36" i="57"/>
  <c r="AK36" i="57"/>
  <c r="AJ36" i="57"/>
  <c r="AI36" i="57"/>
  <c r="AH36" i="57"/>
  <c r="AG36" i="57"/>
  <c r="AF36" i="57"/>
  <c r="AE36" i="57"/>
  <c r="AD36" i="57"/>
  <c r="AC36" i="57"/>
  <c r="AB36" i="57"/>
  <c r="AA36" i="57"/>
  <c r="Z36" i="57"/>
  <c r="Y36" i="57"/>
  <c r="X36" i="57"/>
  <c r="W36" i="57"/>
  <c r="H36" i="57"/>
  <c r="F36" i="57"/>
  <c r="BA34" i="57"/>
  <c r="AZ34" i="57"/>
  <c r="AY34" i="57"/>
  <c r="AX34" i="57"/>
  <c r="AW34" i="57"/>
  <c r="AV34" i="57"/>
  <c r="AU34" i="57"/>
  <c r="AT34" i="57"/>
  <c r="AS34" i="57"/>
  <c r="AR34" i="57"/>
  <c r="AQ34" i="57"/>
  <c r="AP34" i="57"/>
  <c r="AO34" i="57"/>
  <c r="AN34" i="57"/>
  <c r="AM34" i="57"/>
  <c r="AL34" i="57"/>
  <c r="AK34" i="57"/>
  <c r="AJ34" i="57"/>
  <c r="AI34" i="57"/>
  <c r="AH34" i="57"/>
  <c r="AG34" i="57"/>
  <c r="AF34" i="57"/>
  <c r="AE34" i="57"/>
  <c r="AD34" i="57"/>
  <c r="AC34" i="57"/>
  <c r="AB34" i="57"/>
  <c r="AA34" i="57"/>
  <c r="Z34" i="57"/>
  <c r="Y34" i="57"/>
  <c r="X34" i="57"/>
  <c r="W34" i="57"/>
  <c r="H34" i="57"/>
  <c r="F34" i="57"/>
  <c r="BA32" i="57"/>
  <c r="AZ32" i="57"/>
  <c r="AY32" i="57"/>
  <c r="AX32" i="57"/>
  <c r="AW32" i="57"/>
  <c r="AV32" i="57"/>
  <c r="AU32" i="57"/>
  <c r="AT32" i="57"/>
  <c r="AS32" i="57"/>
  <c r="AR32" i="57"/>
  <c r="AQ32" i="57"/>
  <c r="AP32" i="57"/>
  <c r="AO32" i="57"/>
  <c r="AN32" i="57"/>
  <c r="AM32" i="57"/>
  <c r="AL32" i="57"/>
  <c r="AK32" i="57"/>
  <c r="AJ32" i="57"/>
  <c r="AI32" i="57"/>
  <c r="AH32" i="57"/>
  <c r="AG32" i="57"/>
  <c r="AF32" i="57"/>
  <c r="AE32" i="57"/>
  <c r="AD32" i="57"/>
  <c r="AC32" i="57"/>
  <c r="AB32" i="57"/>
  <c r="AA32" i="57"/>
  <c r="Z32" i="57"/>
  <c r="Y32" i="57"/>
  <c r="X32" i="57"/>
  <c r="W32" i="57"/>
  <c r="H32" i="57"/>
  <c r="F32" i="57"/>
  <c r="BA30" i="57"/>
  <c r="AZ30" i="57"/>
  <c r="AY30" i="57"/>
  <c r="AX30" i="57"/>
  <c r="AW30" i="57"/>
  <c r="AV30" i="57"/>
  <c r="AU30" i="57"/>
  <c r="AT30" i="57"/>
  <c r="AS30" i="57"/>
  <c r="AR30" i="57"/>
  <c r="AQ30" i="57"/>
  <c r="AP30" i="57"/>
  <c r="AO30" i="57"/>
  <c r="AN30" i="57"/>
  <c r="AM30" i="57"/>
  <c r="AL30" i="57"/>
  <c r="AK30" i="57"/>
  <c r="AJ30" i="57"/>
  <c r="AI30" i="57"/>
  <c r="AH30" i="57"/>
  <c r="AG30" i="57"/>
  <c r="AF30" i="57"/>
  <c r="AE30" i="57"/>
  <c r="AD30" i="57"/>
  <c r="AC30" i="57"/>
  <c r="AB30" i="57"/>
  <c r="AA30" i="57"/>
  <c r="Z30" i="57"/>
  <c r="Y30" i="57"/>
  <c r="X30" i="57"/>
  <c r="W30" i="57"/>
  <c r="H30" i="57"/>
  <c r="F30" i="57"/>
  <c r="BA28" i="57"/>
  <c r="AZ28" i="57"/>
  <c r="AY28" i="57"/>
  <c r="AX28" i="57"/>
  <c r="AW28" i="57"/>
  <c r="AV28" i="57"/>
  <c r="AU28" i="57"/>
  <c r="AT28" i="57"/>
  <c r="AS28" i="57"/>
  <c r="AR28" i="57"/>
  <c r="AQ28" i="57"/>
  <c r="AP28" i="57"/>
  <c r="AO28" i="57"/>
  <c r="AN28" i="57"/>
  <c r="AM28" i="57"/>
  <c r="AL28" i="57"/>
  <c r="AK28" i="57"/>
  <c r="AJ28" i="57"/>
  <c r="AI28" i="57"/>
  <c r="AH28" i="57"/>
  <c r="AG28" i="57"/>
  <c r="AF28" i="57"/>
  <c r="AE28" i="57"/>
  <c r="AD28" i="57"/>
  <c r="AC28" i="57"/>
  <c r="AB28" i="57"/>
  <c r="AA28" i="57"/>
  <c r="Z28" i="57"/>
  <c r="Y28" i="57"/>
  <c r="X28" i="57"/>
  <c r="W28" i="57"/>
  <c r="H28" i="57"/>
  <c r="F28" i="57"/>
  <c r="BA26" i="57"/>
  <c r="AZ26" i="57"/>
  <c r="AY26" i="57"/>
  <c r="AX26" i="57"/>
  <c r="AW26" i="57"/>
  <c r="AV26" i="57"/>
  <c r="AU26" i="57"/>
  <c r="AT26" i="57"/>
  <c r="AS26" i="57"/>
  <c r="AR26" i="57"/>
  <c r="AQ26" i="57"/>
  <c r="AP26" i="57"/>
  <c r="AO26" i="57"/>
  <c r="AN26" i="57"/>
  <c r="AM26" i="57"/>
  <c r="AL26" i="57"/>
  <c r="AK26" i="57"/>
  <c r="AJ26" i="57"/>
  <c r="AI26" i="57"/>
  <c r="AH26" i="57"/>
  <c r="AG26" i="57"/>
  <c r="AF26" i="57"/>
  <c r="AE26" i="57"/>
  <c r="AD26" i="57"/>
  <c r="AC26" i="57"/>
  <c r="AB26" i="57"/>
  <c r="AA26" i="57"/>
  <c r="Z26" i="57"/>
  <c r="Y26" i="57"/>
  <c r="X26" i="57"/>
  <c r="W26" i="57"/>
  <c r="H26" i="57"/>
  <c r="F26" i="57"/>
  <c r="BA24" i="57"/>
  <c r="AZ24" i="57"/>
  <c r="AY24" i="57"/>
  <c r="AX24" i="57"/>
  <c r="AW24" i="57"/>
  <c r="AV24" i="57"/>
  <c r="AU24" i="57"/>
  <c r="AT24" i="57"/>
  <c r="AS24" i="57"/>
  <c r="AR24" i="57"/>
  <c r="AQ24" i="57"/>
  <c r="AP24" i="57"/>
  <c r="AO24" i="57"/>
  <c r="AN24" i="57"/>
  <c r="AM24" i="57"/>
  <c r="AL24" i="57"/>
  <c r="AK24" i="57"/>
  <c r="AJ24" i="57"/>
  <c r="AI24" i="57"/>
  <c r="AH24" i="57"/>
  <c r="AG24" i="57"/>
  <c r="AF24" i="57"/>
  <c r="AE24" i="57"/>
  <c r="AD24" i="57"/>
  <c r="AC24" i="57"/>
  <c r="AB24" i="57"/>
  <c r="AA24" i="57"/>
  <c r="Z24" i="57"/>
  <c r="Y24" i="57"/>
  <c r="X24" i="57"/>
  <c r="W24" i="57"/>
  <c r="H24" i="57"/>
  <c r="F24" i="57"/>
  <c r="BA22" i="57"/>
  <c r="AZ22" i="57"/>
  <c r="AY22" i="57"/>
  <c r="AX22" i="57"/>
  <c r="AW22" i="57"/>
  <c r="AV22" i="57"/>
  <c r="AU22" i="57"/>
  <c r="AT22" i="57"/>
  <c r="AS22" i="57"/>
  <c r="AR22" i="57"/>
  <c r="AQ22" i="57"/>
  <c r="AP22" i="57"/>
  <c r="AO22" i="57"/>
  <c r="AN22" i="57"/>
  <c r="AM22" i="57"/>
  <c r="AL22" i="57"/>
  <c r="AK22" i="57"/>
  <c r="AJ22" i="57"/>
  <c r="AI22" i="57"/>
  <c r="AH22" i="57"/>
  <c r="AG22" i="57"/>
  <c r="AF22" i="57"/>
  <c r="AE22" i="57"/>
  <c r="AD22" i="57"/>
  <c r="AC22" i="57"/>
  <c r="AB22" i="57"/>
  <c r="AA22" i="57"/>
  <c r="Z22" i="57"/>
  <c r="Y22" i="57"/>
  <c r="X22" i="57"/>
  <c r="W22" i="57"/>
  <c r="H22" i="57"/>
  <c r="F22" i="57"/>
  <c r="BA20" i="57"/>
  <c r="AZ20" i="57"/>
  <c r="AY20" i="57"/>
  <c r="AX20" i="57"/>
  <c r="AW20" i="57"/>
  <c r="AV20" i="57"/>
  <c r="AU20" i="57"/>
  <c r="AT20" i="57"/>
  <c r="AS20" i="57"/>
  <c r="AR20" i="57"/>
  <c r="AQ20" i="57"/>
  <c r="AP20" i="57"/>
  <c r="AO20" i="57"/>
  <c r="AN20" i="57"/>
  <c r="AM20" i="57"/>
  <c r="AL20" i="57"/>
  <c r="AK20" i="57"/>
  <c r="AJ20" i="57"/>
  <c r="AI20" i="57"/>
  <c r="AH20" i="57"/>
  <c r="AG20" i="57"/>
  <c r="AF20" i="57"/>
  <c r="AE20" i="57"/>
  <c r="AD20" i="57"/>
  <c r="AC20" i="57"/>
  <c r="AB20" i="57"/>
  <c r="AA20" i="57"/>
  <c r="Z20" i="57"/>
  <c r="Y20" i="57"/>
  <c r="X20" i="57"/>
  <c r="W20" i="57"/>
  <c r="H20" i="57"/>
  <c r="F20" i="57"/>
  <c r="BA18" i="57"/>
  <c r="AZ18" i="57"/>
  <c r="AY18" i="57"/>
  <c r="AX18" i="57"/>
  <c r="AW18" i="57"/>
  <c r="AV18" i="57"/>
  <c r="AU18" i="57"/>
  <c r="AT18" i="57"/>
  <c r="AS18" i="57"/>
  <c r="AR18" i="57"/>
  <c r="AQ18" i="57"/>
  <c r="AP18" i="57"/>
  <c r="AO18" i="57"/>
  <c r="AN18" i="57"/>
  <c r="AM18" i="57"/>
  <c r="AL18" i="57"/>
  <c r="AK18" i="57"/>
  <c r="AJ18" i="57"/>
  <c r="AI18" i="57"/>
  <c r="AH18" i="57"/>
  <c r="AG18" i="57"/>
  <c r="AF18" i="57"/>
  <c r="AE18" i="57"/>
  <c r="AD18" i="57"/>
  <c r="AC18" i="57"/>
  <c r="AB18" i="57"/>
  <c r="AA18" i="57"/>
  <c r="Z18" i="57"/>
  <c r="Y18" i="57"/>
  <c r="X18" i="57"/>
  <c r="W18" i="57"/>
  <c r="O225" i="57"/>
  <c r="B17" i="57"/>
  <c r="B19" i="57" s="1"/>
  <c r="B21" i="57" s="1"/>
  <c r="B23" i="57" s="1"/>
  <c r="B25" i="57" s="1"/>
  <c r="B27" i="57" s="1"/>
  <c r="B29" i="57" s="1"/>
  <c r="B31" i="57" s="1"/>
  <c r="B33" i="57" s="1"/>
  <c r="B35" i="57" s="1"/>
  <c r="B37" i="57" s="1"/>
  <c r="B39" i="57" s="1"/>
  <c r="B41" i="57" s="1"/>
  <c r="B43" i="57" s="1"/>
  <c r="B45" i="57" s="1"/>
  <c r="B47" i="57" s="1"/>
  <c r="B49" i="57" s="1"/>
  <c r="B51" i="57" s="1"/>
  <c r="B53" i="57" s="1"/>
  <c r="B55" i="57" s="1"/>
  <c r="B57" i="57" s="1"/>
  <c r="B59" i="57" s="1"/>
  <c r="B61" i="57" s="1"/>
  <c r="B63" i="57" s="1"/>
  <c r="B65" i="57" s="1"/>
  <c r="B67" i="57" s="1"/>
  <c r="B69" i="57" s="1"/>
  <c r="B71" i="57" s="1"/>
  <c r="B73" i="57" s="1"/>
  <c r="B75" i="57" s="1"/>
  <c r="B77" i="57" s="1"/>
  <c r="B79" i="57" s="1"/>
  <c r="B81" i="57" s="1"/>
  <c r="B83" i="57" s="1"/>
  <c r="B85" i="57" s="1"/>
  <c r="B87" i="57" s="1"/>
  <c r="B89" i="57" s="1"/>
  <c r="B91" i="57" s="1"/>
  <c r="B93" i="57" s="1"/>
  <c r="B95" i="57" s="1"/>
  <c r="B97" i="57" s="1"/>
  <c r="B99" i="57" s="1"/>
  <c r="B101" i="57" s="1"/>
  <c r="B103" i="57" s="1"/>
  <c r="B105" i="57" s="1"/>
  <c r="B107" i="57" s="1"/>
  <c r="B109" i="57" s="1"/>
  <c r="B111" i="57" s="1"/>
  <c r="B113" i="57" s="1"/>
  <c r="B115" i="57" s="1"/>
  <c r="B117" i="57" s="1"/>
  <c r="B119" i="57" s="1"/>
  <c r="B121" i="57" s="1"/>
  <c r="B123" i="57" s="1"/>
  <c r="B125" i="57" s="1"/>
  <c r="B127" i="57" s="1"/>
  <c r="B129" i="57" s="1"/>
  <c r="B131" i="57" s="1"/>
  <c r="B133" i="57" s="1"/>
  <c r="B135" i="57" s="1"/>
  <c r="B137" i="57" s="1"/>
  <c r="B139" i="57" s="1"/>
  <c r="B141" i="57" s="1"/>
  <c r="B143" i="57" s="1"/>
  <c r="B145" i="57" s="1"/>
  <c r="B147" i="57" s="1"/>
  <c r="B149" i="57" s="1"/>
  <c r="B151" i="57" s="1"/>
  <c r="B153" i="57" s="1"/>
  <c r="B155" i="57" s="1"/>
  <c r="B157" i="57" s="1"/>
  <c r="B159" i="57" s="1"/>
  <c r="B161" i="57" s="1"/>
  <c r="B163" i="57" s="1"/>
  <c r="B165" i="57" s="1"/>
  <c r="B167" i="57" s="1"/>
  <c r="B169" i="57" s="1"/>
  <c r="B171" i="57" s="1"/>
  <c r="B173" i="57" s="1"/>
  <c r="B175" i="57" s="1"/>
  <c r="B177" i="57" s="1"/>
  <c r="B179" i="57" s="1"/>
  <c r="B181" i="57" s="1"/>
  <c r="B183" i="57" s="1"/>
  <c r="B185" i="57" s="1"/>
  <c r="B187" i="57" s="1"/>
  <c r="B189" i="57" s="1"/>
  <c r="B191" i="57" s="1"/>
  <c r="B193" i="57" s="1"/>
  <c r="B195" i="57" s="1"/>
  <c r="B197" i="57" s="1"/>
  <c r="B199" i="57" s="1"/>
  <c r="B201" i="57" s="1"/>
  <c r="B203" i="57" s="1"/>
  <c r="B205" i="57" s="1"/>
  <c r="B207" i="57" s="1"/>
  <c r="B209" i="57" s="1"/>
  <c r="B211" i="57" s="1"/>
  <c r="B213" i="57" s="1"/>
  <c r="B215" i="57" s="1"/>
  <c r="BA14" i="57"/>
  <c r="BA15" i="57" s="1"/>
  <c r="BA16" i="57" s="1"/>
  <c r="AZ14" i="57"/>
  <c r="AZ15" i="57" s="1"/>
  <c r="AZ16" i="57" s="1"/>
  <c r="AY14" i="57"/>
  <c r="AY15" i="57" s="1"/>
  <c r="AY16" i="57" s="1"/>
  <c r="BB12" i="57"/>
  <c r="AF2" i="57"/>
  <c r="AV15" i="57" s="1"/>
  <c r="AV16" i="57" s="1"/>
  <c r="D47" i="56"/>
  <c r="L46" i="56"/>
  <c r="L45" i="56"/>
  <c r="L47" i="56" s="1"/>
  <c r="D44" i="56"/>
  <c r="L43" i="56"/>
  <c r="L42" i="56"/>
  <c r="L44" i="56" s="1"/>
  <c r="D41" i="56"/>
  <c r="L40" i="56"/>
  <c r="L39" i="56"/>
  <c r="L41" i="56" s="1"/>
  <c r="D38" i="56"/>
  <c r="D37" i="56"/>
  <c r="D36" i="56"/>
  <c r="D35" i="56"/>
  <c r="D34" i="56"/>
  <c r="D33" i="56"/>
  <c r="D32" i="56"/>
  <c r="D31" i="56"/>
  <c r="D30" i="56"/>
  <c r="D29" i="56"/>
  <c r="D28" i="56"/>
  <c r="D27" i="56"/>
  <c r="D26" i="56"/>
  <c r="D25" i="56"/>
  <c r="D24" i="56"/>
  <c r="D23" i="56"/>
  <c r="L22" i="56"/>
  <c r="D22" i="56"/>
  <c r="L21" i="56"/>
  <c r="D21" i="56"/>
  <c r="L20" i="56"/>
  <c r="D20" i="56"/>
  <c r="L19" i="56"/>
  <c r="D19" i="56"/>
  <c r="L18" i="56"/>
  <c r="D18" i="56"/>
  <c r="L17" i="56"/>
  <c r="D17" i="56"/>
  <c r="L16" i="56"/>
  <c r="D16" i="56"/>
  <c r="L15" i="56"/>
  <c r="D15" i="56"/>
  <c r="L14" i="56"/>
  <c r="D14" i="56"/>
  <c r="L13" i="56"/>
  <c r="D13" i="56"/>
  <c r="L12" i="56"/>
  <c r="D12" i="56"/>
  <c r="L11" i="56"/>
  <c r="D11" i="56"/>
  <c r="L10" i="56"/>
  <c r="D10" i="56"/>
  <c r="L9" i="56"/>
  <c r="D9" i="56"/>
  <c r="L8" i="56"/>
  <c r="D8" i="56"/>
  <c r="L7" i="56"/>
  <c r="D7" i="56"/>
  <c r="L6" i="56"/>
  <c r="D6" i="56"/>
  <c r="K96" i="55"/>
  <c r="P91" i="55"/>
  <c r="P90" i="55"/>
  <c r="K90" i="55"/>
  <c r="AH88" i="55"/>
  <c r="AF91" i="55" s="1"/>
  <c r="AM86" i="55"/>
  <c r="AA96" i="55" s="1"/>
  <c r="AJ86" i="55"/>
  <c r="AH86" i="55"/>
  <c r="W86" i="55"/>
  <c r="T86" i="55"/>
  <c r="K91" i="55" s="1"/>
  <c r="R86" i="55"/>
  <c r="BA76" i="55"/>
  <c r="AZ76" i="55"/>
  <c r="AY76" i="55"/>
  <c r="AX76" i="55"/>
  <c r="AW76" i="55"/>
  <c r="AV76" i="55"/>
  <c r="AU76" i="55"/>
  <c r="AT76" i="55"/>
  <c r="AS76" i="55"/>
  <c r="AR76" i="55"/>
  <c r="AQ76" i="55"/>
  <c r="AP76" i="55"/>
  <c r="AO76" i="55"/>
  <c r="AN76" i="55"/>
  <c r="AM76" i="55"/>
  <c r="AL76" i="55"/>
  <c r="AK76" i="55"/>
  <c r="AJ76" i="55"/>
  <c r="AI76" i="55"/>
  <c r="AH76" i="55"/>
  <c r="AG76" i="55"/>
  <c r="AF76" i="55"/>
  <c r="AE76" i="55"/>
  <c r="AD76" i="55"/>
  <c r="AC76" i="55"/>
  <c r="AB76" i="55"/>
  <c r="AA76" i="55"/>
  <c r="Z76" i="55"/>
  <c r="Y76" i="55"/>
  <c r="X76" i="55"/>
  <c r="W76" i="55"/>
  <c r="H76" i="55"/>
  <c r="F76" i="55"/>
  <c r="BA74" i="55"/>
  <c r="AZ74" i="55"/>
  <c r="AY74" i="55"/>
  <c r="AX74" i="55"/>
  <c r="AV74" i="55"/>
  <c r="AU74" i="55"/>
  <c r="AT74" i="55"/>
  <c r="AS74" i="55"/>
  <c r="AQ74" i="55"/>
  <c r="AP74" i="55"/>
  <c r="AO74" i="55"/>
  <c r="AN74" i="55"/>
  <c r="AM74" i="55"/>
  <c r="AL74" i="55"/>
  <c r="AK74" i="55"/>
  <c r="AI74" i="55"/>
  <c r="AH74" i="55"/>
  <c r="AG74" i="55"/>
  <c r="AF74" i="55"/>
  <c r="AE74" i="55"/>
  <c r="AD74" i="55"/>
  <c r="AC74" i="55"/>
  <c r="AB74" i="55"/>
  <c r="AA74" i="55"/>
  <c r="Z74" i="55"/>
  <c r="Y74" i="55"/>
  <c r="X74" i="55"/>
  <c r="W74" i="55"/>
  <c r="H74" i="55"/>
  <c r="F74" i="55"/>
  <c r="BA72" i="55"/>
  <c r="AZ72" i="55"/>
  <c r="AY72" i="55"/>
  <c r="AX72" i="55"/>
  <c r="AW72" i="55"/>
  <c r="AU72" i="55"/>
  <c r="AT72" i="55"/>
  <c r="AS72" i="55"/>
  <c r="AR72" i="55"/>
  <c r="AQ72" i="55"/>
  <c r="AP72" i="55"/>
  <c r="AO72" i="55"/>
  <c r="AM72" i="55"/>
  <c r="AL72" i="55"/>
  <c r="AK72" i="55"/>
  <c r="AJ72" i="55"/>
  <c r="AI72" i="55"/>
  <c r="AH72" i="55"/>
  <c r="AG72" i="55"/>
  <c r="AE72" i="55"/>
  <c r="AD72" i="55"/>
  <c r="AC72" i="55"/>
  <c r="AA72" i="55"/>
  <c r="Y72" i="55"/>
  <c r="X72" i="55"/>
  <c r="W72" i="55"/>
  <c r="H72" i="55"/>
  <c r="F72" i="55"/>
  <c r="BA70" i="55"/>
  <c r="AZ70" i="55"/>
  <c r="AY70" i="55"/>
  <c r="AX70" i="55"/>
  <c r="AW70" i="55"/>
  <c r="AV70" i="55"/>
  <c r="AU70" i="55"/>
  <c r="AS70" i="55"/>
  <c r="AR70" i="55"/>
  <c r="AQ70" i="55"/>
  <c r="AP70" i="55"/>
  <c r="AO70" i="55"/>
  <c r="AN70" i="55"/>
  <c r="AM70" i="55"/>
  <c r="AK70" i="55"/>
  <c r="AJ70" i="55"/>
  <c r="AI70" i="55"/>
  <c r="AF70" i="55"/>
  <c r="AE70" i="55"/>
  <c r="AD70" i="55"/>
  <c r="AC70" i="55"/>
  <c r="AB70" i="55"/>
  <c r="AA70" i="55"/>
  <c r="Z70" i="55"/>
  <c r="X70" i="55"/>
  <c r="W70" i="55"/>
  <c r="H70" i="55"/>
  <c r="F70" i="55"/>
  <c r="BA68" i="55"/>
  <c r="AZ68" i="55"/>
  <c r="AY68" i="55"/>
  <c r="AW68" i="55"/>
  <c r="AV68" i="55"/>
  <c r="AU68" i="55"/>
  <c r="AR68" i="55"/>
  <c r="AQ68" i="55"/>
  <c r="AP68" i="55"/>
  <c r="AN68" i="55"/>
  <c r="AM68" i="55"/>
  <c r="AL68" i="55"/>
  <c r="AK68" i="55"/>
  <c r="AJ68" i="55"/>
  <c r="AI68" i="55"/>
  <c r="AH68" i="55"/>
  <c r="AG68" i="55"/>
  <c r="AF68" i="55"/>
  <c r="AE68" i="55"/>
  <c r="AD68" i="55"/>
  <c r="AC68" i="55"/>
  <c r="AB68" i="55"/>
  <c r="AA68" i="55"/>
  <c r="Z68" i="55"/>
  <c r="Y68" i="55"/>
  <c r="W68" i="55"/>
  <c r="H68" i="55"/>
  <c r="F68" i="55"/>
  <c r="BA66" i="55"/>
  <c r="AZ66" i="55"/>
  <c r="AY66" i="55"/>
  <c r="AX66" i="55"/>
  <c r="AW66" i="55"/>
  <c r="AU66" i="55"/>
  <c r="AS66" i="55"/>
  <c r="AQ66" i="55"/>
  <c r="AP66" i="55"/>
  <c r="AO66" i="55"/>
  <c r="AN66" i="55"/>
  <c r="AM66" i="55"/>
  <c r="AK66" i="55"/>
  <c r="AI66" i="55"/>
  <c r="AH66" i="55"/>
  <c r="AG66" i="55"/>
  <c r="AF66" i="55"/>
  <c r="AE66" i="55"/>
  <c r="AC66" i="55"/>
  <c r="AA66" i="55"/>
  <c r="Z66" i="55"/>
  <c r="Y66" i="55"/>
  <c r="X66" i="55"/>
  <c r="W66" i="55"/>
  <c r="H66" i="55"/>
  <c r="F66" i="55"/>
  <c r="BA64" i="55"/>
  <c r="AZ64" i="55"/>
  <c r="AY64" i="55"/>
  <c r="AX64" i="55"/>
  <c r="AW64" i="55"/>
  <c r="AV64" i="55"/>
  <c r="AU64" i="55"/>
  <c r="AT64" i="55"/>
  <c r="AS64" i="55"/>
  <c r="AR64" i="55"/>
  <c r="AQ64" i="55"/>
  <c r="AP64" i="55"/>
  <c r="AO64" i="55"/>
  <c r="AM64" i="55"/>
  <c r="AL64" i="55"/>
  <c r="AK64" i="55"/>
  <c r="AI64" i="55"/>
  <c r="AH64" i="55"/>
  <c r="AG64" i="55"/>
  <c r="AF64" i="55"/>
  <c r="AE64" i="55"/>
  <c r="AD64" i="55"/>
  <c r="AC64" i="55"/>
  <c r="AB64" i="55"/>
  <c r="AA64" i="55"/>
  <c r="Z64" i="55"/>
  <c r="Y64" i="55"/>
  <c r="W64" i="55"/>
  <c r="H64" i="55"/>
  <c r="F64" i="55"/>
  <c r="BA62" i="55"/>
  <c r="AZ62" i="55"/>
  <c r="AY62" i="55"/>
  <c r="AX62" i="55"/>
  <c r="AW62" i="55"/>
  <c r="AV62" i="55"/>
  <c r="AU62" i="55"/>
  <c r="AT62" i="55"/>
  <c r="AS62" i="55"/>
  <c r="AR62" i="55"/>
  <c r="AQ62" i="55"/>
  <c r="AP62" i="55"/>
  <c r="AO62" i="55"/>
  <c r="AN62" i="55"/>
  <c r="AM62" i="55"/>
  <c r="AL62" i="55"/>
  <c r="AK62" i="55"/>
  <c r="AJ62" i="55"/>
  <c r="AI62" i="55"/>
  <c r="AH62" i="55"/>
  <c r="AG62" i="55"/>
  <c r="AE62" i="55"/>
  <c r="AD62" i="55"/>
  <c r="AC62" i="55"/>
  <c r="AB62" i="55"/>
  <c r="AA62" i="55"/>
  <c r="Z62" i="55"/>
  <c r="Y62" i="55"/>
  <c r="X62" i="55"/>
  <c r="W62" i="55"/>
  <c r="H62" i="55"/>
  <c r="F62" i="55"/>
  <c r="BA60" i="55"/>
  <c r="AZ60" i="55"/>
  <c r="AY60" i="55"/>
  <c r="AW60" i="55"/>
  <c r="AV60" i="55"/>
  <c r="AU60" i="55"/>
  <c r="AT60" i="55"/>
  <c r="AS60" i="55"/>
  <c r="AQ60" i="55"/>
  <c r="AO60" i="55"/>
  <c r="AN60" i="55"/>
  <c r="AM60" i="55"/>
  <c r="AL60" i="55"/>
  <c r="AK60" i="55"/>
  <c r="AJ60" i="55"/>
  <c r="AI60" i="55"/>
  <c r="AG60" i="55"/>
  <c r="AF60" i="55"/>
  <c r="AE60" i="55"/>
  <c r="AC60" i="55"/>
  <c r="AA60" i="55"/>
  <c r="Y60" i="55"/>
  <c r="X60" i="55"/>
  <c r="W60" i="55"/>
  <c r="H60" i="55"/>
  <c r="F60" i="55"/>
  <c r="BA58" i="55"/>
  <c r="AZ58" i="55"/>
  <c r="AY58" i="55"/>
  <c r="AX58" i="55"/>
  <c r="AW58" i="55"/>
  <c r="AV58" i="55"/>
  <c r="AU58" i="55"/>
  <c r="AS58" i="55"/>
  <c r="AR58" i="55"/>
  <c r="AQ58" i="55"/>
  <c r="AP58" i="55"/>
  <c r="AO58" i="55"/>
  <c r="AN58" i="55"/>
  <c r="AM58" i="55"/>
  <c r="AK58" i="55"/>
  <c r="AJ58" i="55"/>
  <c r="AI58" i="55"/>
  <c r="AH58" i="55"/>
  <c r="AG58" i="55"/>
  <c r="AF58" i="55"/>
  <c r="AE58" i="55"/>
  <c r="AD58" i="55"/>
  <c r="AC58" i="55"/>
  <c r="AB58" i="55"/>
  <c r="AA58" i="55"/>
  <c r="Z58" i="55"/>
  <c r="Y58" i="55"/>
  <c r="X58" i="55"/>
  <c r="W58" i="55"/>
  <c r="H58" i="55"/>
  <c r="F58" i="55"/>
  <c r="BA56" i="55"/>
  <c r="AZ56" i="55"/>
  <c r="AY56" i="55"/>
  <c r="AW56" i="55"/>
  <c r="AU56" i="55"/>
  <c r="AT56" i="55"/>
  <c r="AS56" i="55"/>
  <c r="AR56" i="55"/>
  <c r="AQ56" i="55"/>
  <c r="AO56" i="55"/>
  <c r="AM56" i="55"/>
  <c r="AL56" i="55"/>
  <c r="AK56" i="55"/>
  <c r="AJ56" i="55"/>
  <c r="AI56" i="55"/>
  <c r="AG56" i="55"/>
  <c r="AE56" i="55"/>
  <c r="AD56" i="55"/>
  <c r="AC56" i="55"/>
  <c r="AB56" i="55"/>
  <c r="AA56" i="55"/>
  <c r="Y56" i="55"/>
  <c r="W56" i="55"/>
  <c r="H56" i="55"/>
  <c r="F56" i="55"/>
  <c r="BA54" i="55"/>
  <c r="AZ54" i="55"/>
  <c r="AY54" i="55"/>
  <c r="AX54" i="55"/>
  <c r="AW54" i="55"/>
  <c r="AV54" i="55"/>
  <c r="AU54" i="55"/>
  <c r="AT54" i="55"/>
  <c r="AS54" i="55"/>
  <c r="AQ54" i="55"/>
  <c r="AP54" i="55"/>
  <c r="AO54" i="55"/>
  <c r="AN54" i="55"/>
  <c r="AM54" i="55"/>
  <c r="AL54" i="55"/>
  <c r="AK54" i="55"/>
  <c r="AI54" i="55"/>
  <c r="AH54" i="55"/>
  <c r="AG54" i="55"/>
  <c r="AF54" i="55"/>
  <c r="AE54" i="55"/>
  <c r="AD54" i="55"/>
  <c r="AC54" i="55"/>
  <c r="AB54" i="55"/>
  <c r="AA54" i="55"/>
  <c r="Z54" i="55"/>
  <c r="Y54" i="55"/>
  <c r="X54" i="55"/>
  <c r="W54" i="55"/>
  <c r="H54" i="55"/>
  <c r="F54" i="55"/>
  <c r="BA52" i="55"/>
  <c r="AZ52" i="55"/>
  <c r="AY52" i="55"/>
  <c r="AX52" i="55"/>
  <c r="AW52" i="55"/>
  <c r="AU52" i="55"/>
  <c r="AT52" i="55"/>
  <c r="AS52" i="55"/>
  <c r="AR52" i="55"/>
  <c r="AQ52" i="55"/>
  <c r="AP52" i="55"/>
  <c r="AO52" i="55"/>
  <c r="AM52" i="55"/>
  <c r="AL52" i="55"/>
  <c r="AK52" i="55"/>
  <c r="AJ52" i="55"/>
  <c r="AI52" i="55"/>
  <c r="AH52" i="55"/>
  <c r="AG52" i="55"/>
  <c r="AE52" i="55"/>
  <c r="AD52" i="55"/>
  <c r="AC52" i="55"/>
  <c r="AA52" i="55"/>
  <c r="Y52" i="55"/>
  <c r="X52" i="55"/>
  <c r="W52" i="55"/>
  <c r="H52" i="55"/>
  <c r="F52" i="55"/>
  <c r="BA50" i="55"/>
  <c r="AZ50" i="55"/>
  <c r="AY50" i="55"/>
  <c r="AX50" i="55"/>
  <c r="AW50" i="55"/>
  <c r="AV50" i="55"/>
  <c r="AU50" i="55"/>
  <c r="AS50" i="55"/>
  <c r="AR50" i="55"/>
  <c r="AQ50" i="55"/>
  <c r="AP50" i="55"/>
  <c r="AO50" i="55"/>
  <c r="AN50" i="55"/>
  <c r="AM50" i="55"/>
  <c r="AK50" i="55"/>
  <c r="AJ50" i="55"/>
  <c r="AI50" i="55"/>
  <c r="AG50" i="55"/>
  <c r="AF50" i="55"/>
  <c r="AE50" i="55"/>
  <c r="AC50" i="55"/>
  <c r="AB50" i="55"/>
  <c r="AA50" i="55"/>
  <c r="Z50" i="55"/>
  <c r="Y50" i="55"/>
  <c r="X50" i="55"/>
  <c r="W50" i="55"/>
  <c r="H50" i="55"/>
  <c r="F50" i="55"/>
  <c r="BA48" i="55"/>
  <c r="AZ48" i="55"/>
  <c r="AY48" i="55"/>
  <c r="AW48" i="55"/>
  <c r="AV48" i="55"/>
  <c r="AU48" i="55"/>
  <c r="AS48" i="55"/>
  <c r="AR48" i="55"/>
  <c r="AQ48" i="55"/>
  <c r="AO48" i="55"/>
  <c r="AN48" i="55"/>
  <c r="AM48" i="55"/>
  <c r="AL48" i="55"/>
  <c r="AK48" i="55"/>
  <c r="AJ48" i="55"/>
  <c r="AI48" i="55"/>
  <c r="AH48" i="55"/>
  <c r="AG48" i="55"/>
  <c r="AF48" i="55"/>
  <c r="AE48" i="55"/>
  <c r="AD48" i="55"/>
  <c r="AC48" i="55"/>
  <c r="AB48" i="55"/>
  <c r="AA48" i="55"/>
  <c r="Z48" i="55"/>
  <c r="Y48" i="55"/>
  <c r="W48" i="55"/>
  <c r="H48" i="55"/>
  <c r="F48" i="55"/>
  <c r="BA46" i="55"/>
  <c r="AZ46" i="55"/>
  <c r="AY46" i="55"/>
  <c r="AX46" i="55"/>
  <c r="AW46" i="55"/>
  <c r="AU46" i="55"/>
  <c r="AS46" i="55"/>
  <c r="AQ46" i="55"/>
  <c r="AP46" i="55"/>
  <c r="AO46" i="55"/>
  <c r="AN46" i="55"/>
  <c r="AM46" i="55"/>
  <c r="AK46" i="55"/>
  <c r="AI46" i="55"/>
  <c r="AH46" i="55"/>
  <c r="AG46" i="55"/>
  <c r="AF46" i="55"/>
  <c r="AE46" i="55"/>
  <c r="AC46" i="55"/>
  <c r="AA46" i="55"/>
  <c r="Z46" i="55"/>
  <c r="Y46" i="55"/>
  <c r="X46" i="55"/>
  <c r="W46" i="55"/>
  <c r="H46" i="55"/>
  <c r="F46" i="55"/>
  <c r="BA44" i="55"/>
  <c r="AZ44" i="55"/>
  <c r="AY44" i="55"/>
  <c r="AX44" i="55"/>
  <c r="AW44" i="55"/>
  <c r="AV44" i="55"/>
  <c r="AU44" i="55"/>
  <c r="AT44" i="55"/>
  <c r="AS44" i="55"/>
  <c r="AR44" i="55"/>
  <c r="AQ44" i="55"/>
  <c r="AP44" i="55"/>
  <c r="AO44" i="55"/>
  <c r="AM44" i="55"/>
  <c r="AL44" i="55"/>
  <c r="AK44" i="55"/>
  <c r="AI44" i="55"/>
  <c r="AH44" i="55"/>
  <c r="AG44" i="55"/>
  <c r="AF44" i="55"/>
  <c r="AE44" i="55"/>
  <c r="AD44" i="55"/>
  <c r="AC44" i="55"/>
  <c r="AB44" i="55"/>
  <c r="AA44" i="55"/>
  <c r="Z44" i="55"/>
  <c r="Y44" i="55"/>
  <c r="W44" i="55"/>
  <c r="H44" i="55"/>
  <c r="F44" i="55"/>
  <c r="BA42" i="55"/>
  <c r="AZ42" i="55"/>
  <c r="AY42" i="55"/>
  <c r="AX42" i="55"/>
  <c r="AW42" i="55"/>
  <c r="AV42" i="55"/>
  <c r="AU42" i="55"/>
  <c r="AT42" i="55"/>
  <c r="AS42" i="55"/>
  <c r="AR42" i="55"/>
  <c r="AQ42" i="55"/>
  <c r="AP42" i="55"/>
  <c r="AO42" i="55"/>
  <c r="AN42" i="55"/>
  <c r="AM42" i="55"/>
  <c r="AL42" i="55"/>
  <c r="AK42" i="55"/>
  <c r="AJ42" i="55"/>
  <c r="AI42" i="55"/>
  <c r="AH42" i="55"/>
  <c r="AG42" i="55"/>
  <c r="AE42" i="55"/>
  <c r="AD42" i="55"/>
  <c r="AC42" i="55"/>
  <c r="AB42" i="55"/>
  <c r="AA42" i="55"/>
  <c r="Z42" i="55"/>
  <c r="Y42" i="55"/>
  <c r="X42" i="55"/>
  <c r="W42" i="55"/>
  <c r="H42" i="55"/>
  <c r="F42" i="55"/>
  <c r="BA40" i="55"/>
  <c r="AZ40" i="55"/>
  <c r="AY40" i="55"/>
  <c r="AW40" i="55"/>
  <c r="AV40" i="55"/>
  <c r="AU40" i="55"/>
  <c r="AT40" i="55"/>
  <c r="AS40" i="55"/>
  <c r="AQ40" i="55"/>
  <c r="AP40" i="55"/>
  <c r="AO40" i="55"/>
  <c r="AN40" i="55"/>
  <c r="AM40" i="55"/>
  <c r="AL40" i="55"/>
  <c r="AK40" i="55"/>
  <c r="AJ40" i="55"/>
  <c r="AI40" i="55"/>
  <c r="AH40" i="55"/>
  <c r="AG40" i="55"/>
  <c r="AF40" i="55"/>
  <c r="AE40" i="55"/>
  <c r="AD40" i="55"/>
  <c r="AC40" i="55"/>
  <c r="AA40" i="55"/>
  <c r="Z40" i="55"/>
  <c r="Y40" i="55"/>
  <c r="X40" i="55"/>
  <c r="W40" i="55"/>
  <c r="H40" i="55"/>
  <c r="F40" i="55"/>
  <c r="BA38" i="55"/>
  <c r="AZ38" i="55"/>
  <c r="AY38" i="55"/>
  <c r="AX38" i="55"/>
  <c r="AW38" i="55"/>
  <c r="AV38" i="55"/>
  <c r="AU38" i="55"/>
  <c r="AT38" i="55"/>
  <c r="AS38" i="55"/>
  <c r="AR38" i="55"/>
  <c r="AQ38" i="55"/>
  <c r="AP38" i="55"/>
  <c r="AO38" i="55"/>
  <c r="AN38" i="55"/>
  <c r="AM38" i="55"/>
  <c r="AL38" i="55"/>
  <c r="AK38" i="55"/>
  <c r="AJ38" i="55"/>
  <c r="AI38" i="55"/>
  <c r="AH38" i="55"/>
  <c r="AG38" i="55"/>
  <c r="AF38" i="55"/>
  <c r="AE38" i="55"/>
  <c r="AD38" i="55"/>
  <c r="AC38" i="55"/>
  <c r="AB38" i="55"/>
  <c r="AA38" i="55"/>
  <c r="Z38" i="55"/>
  <c r="Y38" i="55"/>
  <c r="X38" i="55"/>
  <c r="W38" i="55"/>
  <c r="H38" i="55"/>
  <c r="F38" i="55"/>
  <c r="BA36" i="55"/>
  <c r="AZ36" i="55"/>
  <c r="AY36" i="55"/>
  <c r="AX36" i="55"/>
  <c r="AW36" i="55"/>
  <c r="AV36" i="55"/>
  <c r="AU36" i="55"/>
  <c r="AT36" i="55"/>
  <c r="AS36" i="55"/>
  <c r="AR36" i="55"/>
  <c r="AQ36" i="55"/>
  <c r="AP36" i="55"/>
  <c r="AO36" i="55"/>
  <c r="AN36" i="55"/>
  <c r="AM36" i="55"/>
  <c r="AL36" i="55"/>
  <c r="AK36" i="55"/>
  <c r="AJ36" i="55"/>
  <c r="AI36" i="55"/>
  <c r="AH36" i="55"/>
  <c r="AG36" i="55"/>
  <c r="AF36" i="55"/>
  <c r="AE36" i="55"/>
  <c r="AD36" i="55"/>
  <c r="AC36" i="55"/>
  <c r="AB36" i="55"/>
  <c r="AA36" i="55"/>
  <c r="Z36" i="55"/>
  <c r="Y36" i="55"/>
  <c r="X36" i="55"/>
  <c r="W36" i="55"/>
  <c r="H36" i="55"/>
  <c r="F36" i="55"/>
  <c r="BA34" i="55"/>
  <c r="AZ34" i="55"/>
  <c r="AY34" i="55"/>
  <c r="AX34" i="55"/>
  <c r="AW34" i="55"/>
  <c r="AV34" i="55"/>
  <c r="AU34" i="55"/>
  <c r="AT34" i="55"/>
  <c r="AS34" i="55"/>
  <c r="AR34" i="55"/>
  <c r="AQ34" i="55"/>
  <c r="AP34" i="55"/>
  <c r="AO34" i="55"/>
  <c r="AN34" i="55"/>
  <c r="AM34" i="55"/>
  <c r="AL34" i="55"/>
  <c r="AK34" i="55"/>
  <c r="AJ34" i="55"/>
  <c r="AI34" i="55"/>
  <c r="AH34" i="55"/>
  <c r="AG34" i="55"/>
  <c r="AF34" i="55"/>
  <c r="AE34" i="55"/>
  <c r="AD34" i="55"/>
  <c r="AC34" i="55"/>
  <c r="AB34" i="55"/>
  <c r="AA34" i="55"/>
  <c r="Z34" i="55"/>
  <c r="Y34" i="55"/>
  <c r="X34" i="55"/>
  <c r="W34" i="55"/>
  <c r="H34" i="55"/>
  <c r="F34" i="55"/>
  <c r="BA32" i="55"/>
  <c r="AZ32" i="55"/>
  <c r="AY32" i="55"/>
  <c r="AX32" i="55"/>
  <c r="AW32" i="55"/>
  <c r="AV32" i="55"/>
  <c r="AU32" i="55"/>
  <c r="AT32" i="55"/>
  <c r="AS32" i="55"/>
  <c r="AR32" i="55"/>
  <c r="AQ32" i="55"/>
  <c r="AP32" i="55"/>
  <c r="AO32" i="55"/>
  <c r="AN32" i="55"/>
  <c r="AM32" i="55"/>
  <c r="AL32" i="55"/>
  <c r="AK32" i="55"/>
  <c r="AJ32" i="55"/>
  <c r="AI32" i="55"/>
  <c r="AH32" i="55"/>
  <c r="AG32" i="55"/>
  <c r="AF32" i="55"/>
  <c r="AE32" i="55"/>
  <c r="AD32" i="55"/>
  <c r="AC32" i="55"/>
  <c r="AB32" i="55"/>
  <c r="AA32" i="55"/>
  <c r="Z32" i="55"/>
  <c r="Y32" i="55"/>
  <c r="X32" i="55"/>
  <c r="BB32" i="55" s="1"/>
  <c r="BD32" i="55" s="1"/>
  <c r="W32" i="55"/>
  <c r="H32" i="55"/>
  <c r="F32" i="55"/>
  <c r="BA30" i="55"/>
  <c r="AZ30" i="55"/>
  <c r="AY30" i="55"/>
  <c r="AX30" i="55"/>
  <c r="AW30" i="55"/>
  <c r="AV30" i="55"/>
  <c r="AU30" i="55"/>
  <c r="AT30" i="55"/>
  <c r="AS30" i="55"/>
  <c r="AR30" i="55"/>
  <c r="AQ30" i="55"/>
  <c r="AP30" i="55"/>
  <c r="AO30" i="55"/>
  <c r="AN30" i="55"/>
  <c r="AM30" i="55"/>
  <c r="AL30" i="55"/>
  <c r="AK30" i="55"/>
  <c r="AJ30" i="55"/>
  <c r="AI30" i="55"/>
  <c r="AH30" i="55"/>
  <c r="AG30" i="55"/>
  <c r="AF30" i="55"/>
  <c r="AE30" i="55"/>
  <c r="AD30" i="55"/>
  <c r="AC30" i="55"/>
  <c r="AB30" i="55"/>
  <c r="AA30" i="55"/>
  <c r="Z30" i="55"/>
  <c r="Y30" i="55"/>
  <c r="X30" i="55"/>
  <c r="W30" i="55"/>
  <c r="H30" i="55"/>
  <c r="F30" i="55"/>
  <c r="BA28" i="55"/>
  <c r="AZ28" i="55"/>
  <c r="AY28" i="55"/>
  <c r="AX28" i="55"/>
  <c r="AW28" i="55"/>
  <c r="AV28" i="55"/>
  <c r="AU28" i="55"/>
  <c r="AT28" i="55"/>
  <c r="AS28" i="55"/>
  <c r="AR28" i="55"/>
  <c r="AQ28" i="55"/>
  <c r="AP28" i="55"/>
  <c r="AO28" i="55"/>
  <c r="AN28" i="55"/>
  <c r="AM28" i="55"/>
  <c r="AL28" i="55"/>
  <c r="AK28" i="55"/>
  <c r="AJ28" i="55"/>
  <c r="AI28" i="55"/>
  <c r="AH28" i="55"/>
  <c r="AG28" i="55"/>
  <c r="AF28" i="55"/>
  <c r="AE28" i="55"/>
  <c r="AD28" i="55"/>
  <c r="AC28" i="55"/>
  <c r="AB28" i="55"/>
  <c r="AA28" i="55"/>
  <c r="Z28" i="55"/>
  <c r="Y28" i="55"/>
  <c r="X28" i="55"/>
  <c r="BB28" i="55" s="1"/>
  <c r="BD28" i="55" s="1"/>
  <c r="W28" i="55"/>
  <c r="H28" i="55"/>
  <c r="F28" i="55"/>
  <c r="BA26" i="55"/>
  <c r="AZ26" i="55"/>
  <c r="AY26" i="55"/>
  <c r="AX26" i="55"/>
  <c r="AW26" i="55"/>
  <c r="AV26" i="55"/>
  <c r="AU26" i="55"/>
  <c r="AT26" i="55"/>
  <c r="AS26" i="55"/>
  <c r="AR26" i="55"/>
  <c r="AQ26" i="55"/>
  <c r="AP26" i="55"/>
  <c r="AO26" i="55"/>
  <c r="AN26" i="55"/>
  <c r="AM26" i="55"/>
  <c r="AL26" i="55"/>
  <c r="AK26" i="55"/>
  <c r="AJ26" i="55"/>
  <c r="AI26" i="55"/>
  <c r="AH26" i="55"/>
  <c r="AG26" i="55"/>
  <c r="AF26" i="55"/>
  <c r="AE26" i="55"/>
  <c r="AD26" i="55"/>
  <c r="AC26" i="55"/>
  <c r="AB26" i="55"/>
  <c r="AA26" i="55"/>
  <c r="Z26" i="55"/>
  <c r="Y26" i="55"/>
  <c r="X26" i="55"/>
  <c r="W26" i="55"/>
  <c r="H26" i="55"/>
  <c r="F26" i="55"/>
  <c r="BA24" i="55"/>
  <c r="AZ24" i="55"/>
  <c r="AY24" i="55"/>
  <c r="AX24" i="55"/>
  <c r="AW24" i="55"/>
  <c r="AV24" i="55"/>
  <c r="AU24" i="55"/>
  <c r="AT24" i="55"/>
  <c r="AS24" i="55"/>
  <c r="AR24" i="55"/>
  <c r="AQ24" i="55"/>
  <c r="AP24" i="55"/>
  <c r="AO24" i="55"/>
  <c r="AN24" i="55"/>
  <c r="AM24" i="55"/>
  <c r="AL24" i="55"/>
  <c r="AK24" i="55"/>
  <c r="AJ24" i="55"/>
  <c r="AI24" i="55"/>
  <c r="AH24" i="55"/>
  <c r="AG24" i="55"/>
  <c r="AF24" i="55"/>
  <c r="AE24" i="55"/>
  <c r="AD24" i="55"/>
  <c r="AC24" i="55"/>
  <c r="AB24" i="55"/>
  <c r="AA24" i="55"/>
  <c r="Z24" i="55"/>
  <c r="Y24" i="55"/>
  <c r="X24" i="55"/>
  <c r="W24" i="55"/>
  <c r="H24" i="55"/>
  <c r="F24" i="55"/>
  <c r="BA22" i="55"/>
  <c r="AZ22" i="55"/>
  <c r="AY22" i="55"/>
  <c r="AX22" i="55"/>
  <c r="AW22" i="55"/>
  <c r="AV22" i="55"/>
  <c r="AU22" i="55"/>
  <c r="AT22" i="55"/>
  <c r="AS22" i="55"/>
  <c r="AR22" i="55"/>
  <c r="AQ22" i="55"/>
  <c r="AP22" i="55"/>
  <c r="AO22" i="55"/>
  <c r="AN22" i="55"/>
  <c r="AM22" i="55"/>
  <c r="AL22" i="55"/>
  <c r="AK22" i="55"/>
  <c r="AJ22" i="55"/>
  <c r="AI22" i="55"/>
  <c r="AH22" i="55"/>
  <c r="AG22" i="55"/>
  <c r="AF22" i="55"/>
  <c r="AE22" i="55"/>
  <c r="AD22" i="55"/>
  <c r="AC22" i="55"/>
  <c r="AB22" i="55"/>
  <c r="AA22" i="55"/>
  <c r="Z22" i="55"/>
  <c r="Y22" i="55"/>
  <c r="X22" i="55"/>
  <c r="BB22" i="55" s="1"/>
  <c r="BD22" i="55" s="1"/>
  <c r="W22" i="55"/>
  <c r="H22" i="55"/>
  <c r="F22" i="55"/>
  <c r="BA20" i="55"/>
  <c r="AZ20" i="55"/>
  <c r="AY20" i="55"/>
  <c r="AX20" i="55"/>
  <c r="AW20" i="55"/>
  <c r="AV20" i="55"/>
  <c r="AU20" i="55"/>
  <c r="AT20" i="55"/>
  <c r="AS20" i="55"/>
  <c r="AR20" i="55"/>
  <c r="AQ20" i="55"/>
  <c r="AP20" i="55"/>
  <c r="AO20" i="55"/>
  <c r="AN20" i="55"/>
  <c r="AM20" i="55"/>
  <c r="AL20" i="55"/>
  <c r="AK20" i="55"/>
  <c r="AJ20" i="55"/>
  <c r="AI20" i="55"/>
  <c r="AH20" i="55"/>
  <c r="AG20" i="55"/>
  <c r="AF20" i="55"/>
  <c r="AE20" i="55"/>
  <c r="AD20" i="55"/>
  <c r="AC20" i="55"/>
  <c r="AB20" i="55"/>
  <c r="AA20" i="55"/>
  <c r="Z20" i="55"/>
  <c r="Y20" i="55"/>
  <c r="X20" i="55"/>
  <c r="W20" i="55"/>
  <c r="H20" i="55"/>
  <c r="F20" i="55"/>
  <c r="BA18" i="55"/>
  <c r="AZ18" i="55"/>
  <c r="AY18" i="55"/>
  <c r="AX18" i="55"/>
  <c r="AW18" i="55"/>
  <c r="AV18" i="55"/>
  <c r="AU18" i="55"/>
  <c r="AT18" i="55"/>
  <c r="AS18" i="55"/>
  <c r="AR18" i="55"/>
  <c r="AQ18" i="55"/>
  <c r="AP18" i="55"/>
  <c r="AO18" i="55"/>
  <c r="AN18" i="55"/>
  <c r="AM18" i="55"/>
  <c r="AL18" i="55"/>
  <c r="AK18" i="55"/>
  <c r="AJ18" i="55"/>
  <c r="AI18" i="55"/>
  <c r="AH18" i="55"/>
  <c r="AG18" i="55"/>
  <c r="AF18" i="55"/>
  <c r="AE18" i="55"/>
  <c r="AD18" i="55"/>
  <c r="AC18" i="55"/>
  <c r="AB18" i="55"/>
  <c r="AA18" i="55"/>
  <c r="Z18" i="55"/>
  <c r="Y18" i="55"/>
  <c r="X18" i="55"/>
  <c r="W18" i="55"/>
  <c r="H18" i="55"/>
  <c r="F18" i="55"/>
  <c r="B17" i="55"/>
  <c r="B19" i="55" s="1"/>
  <c r="B21" i="55" s="1"/>
  <c r="B23" i="55" s="1"/>
  <c r="B25" i="55" s="1"/>
  <c r="B27" i="55" s="1"/>
  <c r="B29" i="55" s="1"/>
  <c r="B31" i="55" s="1"/>
  <c r="B33" i="55" s="1"/>
  <c r="B35" i="55" s="1"/>
  <c r="B37" i="55" s="1"/>
  <c r="B39" i="55" s="1"/>
  <c r="B41" i="55" s="1"/>
  <c r="B43" i="55" s="1"/>
  <c r="B45" i="55" s="1"/>
  <c r="B47" i="55" s="1"/>
  <c r="B49" i="55" s="1"/>
  <c r="B51" i="55" s="1"/>
  <c r="B53" i="55" s="1"/>
  <c r="B55" i="55" s="1"/>
  <c r="B57" i="55" s="1"/>
  <c r="B59" i="55" s="1"/>
  <c r="B61" i="55" s="1"/>
  <c r="B63" i="55" s="1"/>
  <c r="B65" i="55" s="1"/>
  <c r="B67" i="55" s="1"/>
  <c r="B69" i="55" s="1"/>
  <c r="B71" i="55" s="1"/>
  <c r="B73" i="55" s="1"/>
  <c r="B75" i="55" s="1"/>
  <c r="BA14" i="55"/>
  <c r="BA15" i="55" s="1"/>
  <c r="BA16" i="55" s="1"/>
  <c r="AZ14" i="55"/>
  <c r="AZ15" i="55" s="1"/>
  <c r="AZ16" i="55" s="1"/>
  <c r="AY14" i="55"/>
  <c r="AY15" i="55" s="1"/>
  <c r="AY16" i="55" s="1"/>
  <c r="BB12" i="55"/>
  <c r="AF2" i="55"/>
  <c r="AV15" i="55" s="1"/>
  <c r="AV16" i="55" s="1"/>
  <c r="BB34" i="57" l="1"/>
  <c r="BD34" i="57" s="1"/>
  <c r="BB50" i="57"/>
  <c r="BD50" i="57" s="1"/>
  <c r="BB208" i="57"/>
  <c r="BD208" i="57" s="1"/>
  <c r="BB26" i="57"/>
  <c r="BD26" i="57" s="1"/>
  <c r="BB42" i="57"/>
  <c r="BD42" i="57" s="1"/>
  <c r="BB58" i="57"/>
  <c r="BD58" i="57" s="1"/>
  <c r="BB216" i="57"/>
  <c r="BD216" i="57" s="1"/>
  <c r="BB18" i="55"/>
  <c r="BD18" i="55" s="1"/>
  <c r="BB26" i="55"/>
  <c r="BB34" i="55"/>
  <c r="BD34" i="55" s="1"/>
  <c r="AJ15" i="57"/>
  <c r="AJ16" i="57" s="1"/>
  <c r="BB60" i="57"/>
  <c r="BD60" i="57" s="1"/>
  <c r="BB66" i="57"/>
  <c r="BD66" i="57" s="1"/>
  <c r="BB130" i="57"/>
  <c r="BD130" i="57" s="1"/>
  <c r="BB202" i="57"/>
  <c r="BD202" i="57" s="1"/>
  <c r="BB210" i="57"/>
  <c r="BD210" i="57" s="1"/>
  <c r="BB20" i="55"/>
  <c r="BD20" i="55" s="1"/>
  <c r="BB36" i="55"/>
  <c r="BD36" i="55" s="1"/>
  <c r="U91" i="55"/>
  <c r="P96" i="55" s="1"/>
  <c r="AA90" i="55"/>
  <c r="X15" i="57"/>
  <c r="X16" i="57" s="1"/>
  <c r="AN15" i="57"/>
  <c r="AN16" i="57" s="1"/>
  <c r="BB22" i="57"/>
  <c r="BD22" i="57" s="1"/>
  <c r="BB30" i="57"/>
  <c r="BD30" i="57" s="1"/>
  <c r="BB38" i="57"/>
  <c r="BD38" i="57" s="1"/>
  <c r="BB46" i="57"/>
  <c r="BD46" i="57" s="1"/>
  <c r="BB54" i="57"/>
  <c r="BD54" i="57" s="1"/>
  <c r="BB62" i="57"/>
  <c r="BD62" i="57" s="1"/>
  <c r="BB68" i="57"/>
  <c r="BD68" i="57" s="1"/>
  <c r="BB72" i="57"/>
  <c r="BD72" i="57" s="1"/>
  <c r="BB74" i="57"/>
  <c r="BD74" i="57" s="1"/>
  <c r="BB76" i="57"/>
  <c r="BD76" i="57" s="1"/>
  <c r="BB80" i="57"/>
  <c r="BD80" i="57" s="1"/>
  <c r="BB82" i="57"/>
  <c r="BD82" i="57" s="1"/>
  <c r="BB84" i="57"/>
  <c r="BD84" i="57" s="1"/>
  <c r="BB88" i="57"/>
  <c r="BD88" i="57" s="1"/>
  <c r="BB92" i="57"/>
  <c r="BD92" i="57" s="1"/>
  <c r="BB96" i="57"/>
  <c r="BD96" i="57" s="1"/>
  <c r="BB100" i="57"/>
  <c r="BD100" i="57" s="1"/>
  <c r="BB104" i="57"/>
  <c r="BD104" i="57" s="1"/>
  <c r="BB108" i="57"/>
  <c r="BD108" i="57" s="1"/>
  <c r="BB112" i="57"/>
  <c r="BD112" i="57" s="1"/>
  <c r="BB116" i="57"/>
  <c r="BD116" i="57" s="1"/>
  <c r="BB120" i="57"/>
  <c r="BD120" i="57" s="1"/>
  <c r="BB124" i="57"/>
  <c r="BD124" i="57" s="1"/>
  <c r="BB132" i="57"/>
  <c r="BD132" i="57" s="1"/>
  <c r="BB204" i="57"/>
  <c r="BD204" i="57" s="1"/>
  <c r="BB212" i="57"/>
  <c r="BD212" i="57" s="1"/>
  <c r="M84" i="55"/>
  <c r="BB30" i="55"/>
  <c r="BD30" i="55" s="1"/>
  <c r="BB38" i="55"/>
  <c r="BD38" i="55" s="1"/>
  <c r="BB76" i="55"/>
  <c r="BD76" i="55" s="1"/>
  <c r="AB15" i="57"/>
  <c r="AB16" i="57" s="1"/>
  <c r="AR15" i="57"/>
  <c r="AR16" i="57" s="1"/>
  <c r="BB18" i="57"/>
  <c r="BD18" i="57" s="1"/>
  <c r="BB56" i="57"/>
  <c r="BD56" i="57" s="1"/>
  <c r="BB64" i="57"/>
  <c r="BD64" i="57" s="1"/>
  <c r="BB70" i="57"/>
  <c r="BD70" i="57" s="1"/>
  <c r="BB78" i="57"/>
  <c r="BD78" i="57" s="1"/>
  <c r="BB86" i="57"/>
  <c r="BD86" i="57" s="1"/>
  <c r="BB90" i="57"/>
  <c r="BD90" i="57" s="1"/>
  <c r="BB94" i="57"/>
  <c r="BD94" i="57" s="1"/>
  <c r="BB98" i="57"/>
  <c r="BD98" i="57" s="1"/>
  <c r="BB102" i="57"/>
  <c r="BD102" i="57" s="1"/>
  <c r="BB106" i="57"/>
  <c r="BD106" i="57" s="1"/>
  <c r="BB110" i="57"/>
  <c r="BD110" i="57" s="1"/>
  <c r="BB114" i="57"/>
  <c r="BD114" i="57" s="1"/>
  <c r="BB118" i="57"/>
  <c r="BD118" i="57" s="1"/>
  <c r="BB122" i="57"/>
  <c r="BD122" i="57" s="1"/>
  <c r="BB126" i="57"/>
  <c r="BD126" i="57" s="1"/>
  <c r="BB206" i="57"/>
  <c r="BD206" i="57" s="1"/>
  <c r="BB214" i="57"/>
  <c r="BD214" i="57" s="1"/>
  <c r="U231" i="57"/>
  <c r="P236" i="57" s="1"/>
  <c r="U236" i="57" s="1"/>
  <c r="AQ222" i="57" s="1"/>
  <c r="AA230" i="57"/>
  <c r="BB24" i="55"/>
  <c r="BD24" i="55" s="1"/>
  <c r="AF15" i="57"/>
  <c r="AF16" i="57" s="1"/>
  <c r="BD26" i="55"/>
  <c r="M82" i="55"/>
  <c r="Y15" i="55"/>
  <c r="Y16" i="55" s="1"/>
  <c r="AG15" i="55"/>
  <c r="AG16" i="55" s="1"/>
  <c r="AO15" i="55"/>
  <c r="AO16" i="55" s="1"/>
  <c r="AS15" i="55"/>
  <c r="AS16" i="55" s="1"/>
  <c r="AW15" i="55"/>
  <c r="AW16" i="55" s="1"/>
  <c r="BE8" i="55"/>
  <c r="Z15" i="55"/>
  <c r="Z16" i="55" s="1"/>
  <c r="AD15" i="55"/>
  <c r="AD16" i="55" s="1"/>
  <c r="AH15" i="55"/>
  <c r="AH16" i="55" s="1"/>
  <c r="AL15" i="55"/>
  <c r="AL16" i="55" s="1"/>
  <c r="AP15" i="55"/>
  <c r="AP16" i="55" s="1"/>
  <c r="AT15" i="55"/>
  <c r="AT16" i="55" s="1"/>
  <c r="AX15" i="55"/>
  <c r="AX16" i="55" s="1"/>
  <c r="AE85" i="55"/>
  <c r="AC85" i="55"/>
  <c r="AC83" i="55"/>
  <c r="O82" i="55"/>
  <c r="O84" i="55"/>
  <c r="M83" i="55"/>
  <c r="M85" i="55"/>
  <c r="AE83" i="55"/>
  <c r="BB42" i="55"/>
  <c r="BD42" i="55" s="1"/>
  <c r="U96" i="55"/>
  <c r="AQ82" i="55" s="1"/>
  <c r="AW74" i="55"/>
  <c r="AG70" i="55"/>
  <c r="Y70" i="55"/>
  <c r="AO68" i="55"/>
  <c r="AR74" i="55"/>
  <c r="AJ74" i="55"/>
  <c r="BB74" i="55" s="1"/>
  <c r="BD74" i="55" s="1"/>
  <c r="AV72" i="55"/>
  <c r="AN72" i="55"/>
  <c r="AF72" i="55"/>
  <c r="AB72" i="55"/>
  <c r="AX68" i="55"/>
  <c r="AT68" i="55"/>
  <c r="X68" i="55"/>
  <c r="AV66" i="55"/>
  <c r="AN64" i="55"/>
  <c r="BB64" i="55" s="1"/>
  <c r="BD64" i="55" s="1"/>
  <c r="AJ64" i="55"/>
  <c r="X64" i="55"/>
  <c r="AF62" i="55"/>
  <c r="BB62" i="55" s="1"/>
  <c r="BD62" i="55" s="1"/>
  <c r="AR60" i="55"/>
  <c r="AB60" i="55"/>
  <c r="AR54" i="55"/>
  <c r="AJ54" i="55"/>
  <c r="BB54" i="55" s="1"/>
  <c r="BD54" i="55" s="1"/>
  <c r="AV52" i="55"/>
  <c r="AN52" i="55"/>
  <c r="AF52" i="55"/>
  <c r="AB52" i="55"/>
  <c r="X48" i="55"/>
  <c r="AV46" i="55"/>
  <c r="AN44" i="55"/>
  <c r="AJ44" i="55"/>
  <c r="X44" i="55"/>
  <c r="BB44" i="55" s="1"/>
  <c r="BD44" i="55" s="1"/>
  <c r="AE84" i="55" s="1"/>
  <c r="AF42" i="55"/>
  <c r="AR40" i="55"/>
  <c r="AB40" i="55"/>
  <c r="Z72" i="55"/>
  <c r="AH70" i="55"/>
  <c r="AT66" i="55"/>
  <c r="AL66" i="55"/>
  <c r="AD66" i="55"/>
  <c r="AD60" i="55"/>
  <c r="AT58" i="55"/>
  <c r="AL58" i="55"/>
  <c r="BB58" i="55" s="1"/>
  <c r="BD58" i="55" s="1"/>
  <c r="AX56" i="55"/>
  <c r="AP56" i="55"/>
  <c r="AH56" i="55"/>
  <c r="Z56" i="55"/>
  <c r="Z52" i="55"/>
  <c r="BB52" i="55" s="1"/>
  <c r="BD52" i="55" s="1"/>
  <c r="AH50" i="55"/>
  <c r="AX48" i="55"/>
  <c r="AT48" i="55"/>
  <c r="AP48" i="55"/>
  <c r="AT46" i="55"/>
  <c r="AL46" i="55"/>
  <c r="AD46" i="55"/>
  <c r="AS68" i="55"/>
  <c r="AR66" i="55"/>
  <c r="AJ66" i="55"/>
  <c r="AB66" i="55"/>
  <c r="AV56" i="55"/>
  <c r="AN56" i="55"/>
  <c r="AF56" i="55"/>
  <c r="X56" i="55"/>
  <c r="AR46" i="55"/>
  <c r="AJ46" i="55"/>
  <c r="AB46" i="55"/>
  <c r="AT70" i="55"/>
  <c r="AL70" i="55"/>
  <c r="AX60" i="55"/>
  <c r="AP60" i="55"/>
  <c r="AH60" i="55"/>
  <c r="Z60" i="55"/>
  <c r="BB60" i="55" s="1"/>
  <c r="BD60" i="55" s="1"/>
  <c r="AT50" i="55"/>
  <c r="AL50" i="55"/>
  <c r="AD50" i="55"/>
  <c r="AX40" i="55"/>
  <c r="AA15" i="55"/>
  <c r="AA16" i="55" s="1"/>
  <c r="AI15" i="55"/>
  <c r="AI16" i="55" s="1"/>
  <c r="AQ15" i="55"/>
  <c r="AQ16" i="55" s="1"/>
  <c r="AU15" i="55"/>
  <c r="AU16" i="55" s="1"/>
  <c r="O85" i="55"/>
  <c r="AC15" i="55"/>
  <c r="AC16" i="55" s="1"/>
  <c r="AK15" i="55"/>
  <c r="AK16" i="55" s="1"/>
  <c r="W15" i="55"/>
  <c r="W16" i="55" s="1"/>
  <c r="AE15" i="55"/>
  <c r="AE16" i="55" s="1"/>
  <c r="AM15" i="55"/>
  <c r="AM16" i="55" s="1"/>
  <c r="BB50" i="55"/>
  <c r="BD50" i="55" s="1"/>
  <c r="X15" i="55"/>
  <c r="X16" i="55" s="1"/>
  <c r="AB15" i="55"/>
  <c r="AB16" i="55" s="1"/>
  <c r="AF15" i="55"/>
  <c r="AF16" i="55" s="1"/>
  <c r="AJ15" i="55"/>
  <c r="AJ16" i="55" s="1"/>
  <c r="AN15" i="55"/>
  <c r="AN16" i="55" s="1"/>
  <c r="AR15" i="55"/>
  <c r="AR16" i="55" s="1"/>
  <c r="BB72" i="55"/>
  <c r="BD72" i="55" s="1"/>
  <c r="O83" i="55"/>
  <c r="AA91" i="55"/>
  <c r="AK91" i="55" s="1"/>
  <c r="AF96" i="55" s="1"/>
  <c r="AK96" i="55"/>
  <c r="AV82" i="55" s="1"/>
  <c r="AU15" i="57"/>
  <c r="AU16" i="57" s="1"/>
  <c r="AQ15" i="57"/>
  <c r="AQ16" i="57" s="1"/>
  <c r="AM15" i="57"/>
  <c r="AM16" i="57" s="1"/>
  <c r="AI15" i="57"/>
  <c r="AI16" i="57" s="1"/>
  <c r="AE15" i="57"/>
  <c r="AE16" i="57" s="1"/>
  <c r="AA15" i="57"/>
  <c r="AA16" i="57" s="1"/>
  <c r="W15" i="57"/>
  <c r="W16" i="57" s="1"/>
  <c r="AX15" i="57"/>
  <c r="AX16" i="57" s="1"/>
  <c r="AT15" i="57"/>
  <c r="AT16" i="57" s="1"/>
  <c r="AP15" i="57"/>
  <c r="AP16" i="57" s="1"/>
  <c r="AL15" i="57"/>
  <c r="AL16" i="57" s="1"/>
  <c r="AH15" i="57"/>
  <c r="AH16" i="57" s="1"/>
  <c r="AD15" i="57"/>
  <c r="AD16" i="57" s="1"/>
  <c r="Z15" i="57"/>
  <c r="Z16" i="57" s="1"/>
  <c r="BE8" i="57"/>
  <c r="AC15" i="57"/>
  <c r="AC16" i="57" s="1"/>
  <c r="AK15" i="57"/>
  <c r="AK16" i="57" s="1"/>
  <c r="AS15" i="57"/>
  <c r="AS16" i="57" s="1"/>
  <c r="BB24" i="57"/>
  <c r="BD24" i="57" s="1"/>
  <c r="BB32" i="57"/>
  <c r="BD32" i="57" s="1"/>
  <c r="BB40" i="57"/>
  <c r="BD40" i="57" s="1"/>
  <c r="BB48" i="57"/>
  <c r="BD48" i="57" s="1"/>
  <c r="Y15" i="57"/>
  <c r="Y16" i="57" s="1"/>
  <c r="AG15" i="57"/>
  <c r="AG16" i="57" s="1"/>
  <c r="AO15" i="57"/>
  <c r="AO16" i="57" s="1"/>
  <c r="AW15" i="57"/>
  <c r="AW16" i="57" s="1"/>
  <c r="BB20" i="57"/>
  <c r="BD20" i="57" s="1"/>
  <c r="BB28" i="57"/>
  <c r="BD28" i="57" s="1"/>
  <c r="BB36" i="57"/>
  <c r="BD36" i="57" s="1"/>
  <c r="BB44" i="57"/>
  <c r="BD44" i="57" s="1"/>
  <c r="BB52" i="57"/>
  <c r="BD52" i="57" s="1"/>
  <c r="M222" i="57"/>
  <c r="AF90" i="55"/>
  <c r="M225" i="57"/>
  <c r="M224" i="57"/>
  <c r="M223" i="57"/>
  <c r="AE222" i="57"/>
  <c r="AE225" i="57"/>
  <c r="AE224" i="57"/>
  <c r="AE223" i="57"/>
  <c r="AC222" i="57"/>
  <c r="AC225" i="57"/>
  <c r="AC224" i="57"/>
  <c r="AC223" i="57"/>
  <c r="O222" i="57"/>
  <c r="BB136" i="57"/>
  <c r="BD136" i="57" s="1"/>
  <c r="BB140" i="57"/>
  <c r="BD140" i="57" s="1"/>
  <c r="BB144" i="57"/>
  <c r="BD144" i="57" s="1"/>
  <c r="BB148" i="57"/>
  <c r="BD148" i="57" s="1"/>
  <c r="BB152" i="57"/>
  <c r="BD152" i="57" s="1"/>
  <c r="BB156" i="57"/>
  <c r="BD156" i="57" s="1"/>
  <c r="BB160" i="57"/>
  <c r="BD160" i="57" s="1"/>
  <c r="BB164" i="57"/>
  <c r="BD164" i="57" s="1"/>
  <c r="BB168" i="57"/>
  <c r="BD168" i="57" s="1"/>
  <c r="BB172" i="57"/>
  <c r="BD172" i="57" s="1"/>
  <c r="BB176" i="57"/>
  <c r="BD176" i="57" s="1"/>
  <c r="BB180" i="57"/>
  <c r="BD180" i="57" s="1"/>
  <c r="BB184" i="57"/>
  <c r="BD184" i="57" s="1"/>
  <c r="BB188" i="57"/>
  <c r="BD188" i="57" s="1"/>
  <c r="BB192" i="57"/>
  <c r="BD192" i="57" s="1"/>
  <c r="BB196" i="57"/>
  <c r="BD196" i="57" s="1"/>
  <c r="BB200" i="57"/>
  <c r="BD200" i="57" s="1"/>
  <c r="BB128" i="57"/>
  <c r="BD128" i="57" s="1"/>
  <c r="O223" i="57"/>
  <c r="BB134" i="57"/>
  <c r="BD134" i="57" s="1"/>
  <c r="BB138" i="57"/>
  <c r="BD138" i="57" s="1"/>
  <c r="BB142" i="57"/>
  <c r="BD142" i="57" s="1"/>
  <c r="BB146" i="57"/>
  <c r="BD146" i="57" s="1"/>
  <c r="BB150" i="57"/>
  <c r="BD150" i="57" s="1"/>
  <c r="BB154" i="57"/>
  <c r="BD154" i="57" s="1"/>
  <c r="BB158" i="57"/>
  <c r="BD158" i="57" s="1"/>
  <c r="BB162" i="57"/>
  <c r="BD162" i="57" s="1"/>
  <c r="BB166" i="57"/>
  <c r="BD166" i="57" s="1"/>
  <c r="BB170" i="57"/>
  <c r="BD170" i="57" s="1"/>
  <c r="BB174" i="57"/>
  <c r="BD174" i="57" s="1"/>
  <c r="BB178" i="57"/>
  <c r="BD178" i="57" s="1"/>
  <c r="BB182" i="57"/>
  <c r="BD182" i="57" s="1"/>
  <c r="BB186" i="57"/>
  <c r="BD186" i="57" s="1"/>
  <c r="BB190" i="57"/>
  <c r="BD190" i="57" s="1"/>
  <c r="BB194" i="57"/>
  <c r="BD194" i="57" s="1"/>
  <c r="BB198" i="57"/>
  <c r="BD198" i="57" s="1"/>
  <c r="O224" i="57"/>
  <c r="AF230" i="57"/>
  <c r="AA231" i="57"/>
  <c r="AK231" i="57" s="1"/>
  <c r="AF236" i="57" s="1"/>
  <c r="AK236" i="57" s="1"/>
  <c r="AV222" i="57" s="1"/>
  <c r="BB48" i="55" l="1"/>
  <c r="BD48" i="55" s="1"/>
  <c r="BB70" i="55"/>
  <c r="BD70" i="55" s="1"/>
  <c r="BB56" i="55"/>
  <c r="BD56" i="55" s="1"/>
  <c r="BB66" i="55"/>
  <c r="BD66" i="55" s="1"/>
  <c r="BB40" i="55"/>
  <c r="BD40" i="55" s="1"/>
  <c r="AE82" i="55" s="1"/>
  <c r="AE86" i="55" s="1"/>
  <c r="BB46" i="55"/>
  <c r="BD46" i="55" s="1"/>
  <c r="BB68" i="55"/>
  <c r="BD68" i="55" s="1"/>
  <c r="AC82" i="55"/>
  <c r="AC84" i="55"/>
  <c r="BA222" i="57"/>
  <c r="M226" i="57"/>
  <c r="BA82" i="55"/>
  <c r="O226" i="57"/>
  <c r="AC226" i="57"/>
  <c r="AE226" i="57"/>
  <c r="O86" i="55"/>
  <c r="M86" i="55"/>
  <c r="AC86" i="55" l="1"/>
</calcChain>
</file>

<file path=xl/sharedStrings.xml><?xml version="1.0" encoding="utf-8"?>
<sst xmlns="http://schemas.openxmlformats.org/spreadsheetml/2006/main" count="5256" uniqueCount="1298">
  <si>
    <t>指定（介護予防）特定施設入居者生活介護事業所および　　</t>
    <rPh sb="0" eb="2">
      <t>シテイ</t>
    </rPh>
    <rPh sb="3" eb="5">
      <t>カイゴ</t>
    </rPh>
    <rPh sb="5" eb="7">
      <t>ヨボウ</t>
    </rPh>
    <rPh sb="8" eb="10">
      <t>トクテイ</t>
    </rPh>
    <rPh sb="10" eb="12">
      <t>シセツ</t>
    </rPh>
    <rPh sb="12" eb="15">
      <t>ニュウキョシャ</t>
    </rPh>
    <rPh sb="15" eb="17">
      <t>セイカツ</t>
    </rPh>
    <rPh sb="17" eb="19">
      <t>カイゴ</t>
    </rPh>
    <rPh sb="19" eb="22">
      <t>ジギョウショ</t>
    </rPh>
    <phoneticPr fontId="4"/>
  </si>
  <si>
    <t>外部サービス利用型指定（介護予防）特定施設入居者生活介護事業所に係る事前提出資料</t>
    <phoneticPr fontId="4"/>
  </si>
  <si>
    <t>施設名</t>
    <rPh sb="0" eb="2">
      <t>シセツ</t>
    </rPh>
    <phoneticPr fontId="4"/>
  </si>
  <si>
    <t>提出日：</t>
    <phoneticPr fontId="4"/>
  </si>
  <si>
    <t>令和　　年　　月　　日</t>
    <rPh sb="0" eb="2">
      <t>レイワ</t>
    </rPh>
    <phoneticPr fontId="4"/>
  </si>
  <si>
    <t>開設法人名</t>
    <phoneticPr fontId="4"/>
  </si>
  <si>
    <t>代表者名</t>
  </si>
  <si>
    <t>管理者名</t>
    <rPh sb="0" eb="3">
      <t>カンリシャ</t>
    </rPh>
    <rPh sb="3" eb="4">
      <t>メイ</t>
    </rPh>
    <phoneticPr fontId="4"/>
  </si>
  <si>
    <t>（記入担当者）</t>
  </si>
  <si>
    <t>（担当者連絡先）</t>
  </si>
  <si>
    <t>※　既存の様式として作成してある場合（様式の縦、横等）は、内容の変更がなければ、既存の様式を使用してください。</t>
    <rPh sb="2" eb="4">
      <t>キゾン</t>
    </rPh>
    <rPh sb="5" eb="7">
      <t>ヨウシキ</t>
    </rPh>
    <rPh sb="10" eb="12">
      <t>サクセイ</t>
    </rPh>
    <rPh sb="16" eb="18">
      <t>バアイ</t>
    </rPh>
    <rPh sb="19" eb="21">
      <t>ヨウシキ</t>
    </rPh>
    <rPh sb="22" eb="23">
      <t>タテ</t>
    </rPh>
    <rPh sb="24" eb="25">
      <t>ヨコ</t>
    </rPh>
    <rPh sb="25" eb="26">
      <t>トウ</t>
    </rPh>
    <rPh sb="29" eb="31">
      <t>ナイヨウ</t>
    </rPh>
    <rPh sb="32" eb="34">
      <t>ヘンコウ</t>
    </rPh>
    <rPh sb="40" eb="42">
      <t>キゾン</t>
    </rPh>
    <rPh sb="43" eb="45">
      <t>ヨウシキ</t>
    </rPh>
    <rPh sb="46" eb="48">
      <t>シヨウ</t>
    </rPh>
    <phoneticPr fontId="4"/>
  </si>
  <si>
    <t>※　「老人福祉施設（軽費老人ホーム・ケアハウス、養護老人ホーム）の指導監査に係る事前提出資料」を提出する施設については、同内容の項目の</t>
    <rPh sb="3" eb="5">
      <t>ロウジン</t>
    </rPh>
    <rPh sb="5" eb="7">
      <t>フクシ</t>
    </rPh>
    <rPh sb="7" eb="9">
      <t>シセツ</t>
    </rPh>
    <rPh sb="10" eb="12">
      <t>ケイヒ</t>
    </rPh>
    <rPh sb="12" eb="14">
      <t>ロウジン</t>
    </rPh>
    <rPh sb="24" eb="26">
      <t>ヨウゴ</t>
    </rPh>
    <rPh sb="26" eb="28">
      <t>ロウジン</t>
    </rPh>
    <rPh sb="33" eb="35">
      <t>シドウ</t>
    </rPh>
    <rPh sb="35" eb="37">
      <t>カンサ</t>
    </rPh>
    <rPh sb="38" eb="39">
      <t>カカワ</t>
    </rPh>
    <rPh sb="40" eb="42">
      <t>ジゼン</t>
    </rPh>
    <rPh sb="42" eb="44">
      <t>テイシュツ</t>
    </rPh>
    <rPh sb="44" eb="46">
      <t>シリョウ</t>
    </rPh>
    <rPh sb="48" eb="50">
      <t>テイシュツ</t>
    </rPh>
    <rPh sb="52" eb="54">
      <t>シセツ</t>
    </rPh>
    <phoneticPr fontId="4"/>
  </si>
  <si>
    <t>　　記載は不要です。</t>
    <phoneticPr fontId="4"/>
  </si>
  <si>
    <t>この様式で作成した事前提出資料と併せて下記①～③の資料を事前に提出してください。</t>
    <phoneticPr fontId="4"/>
  </si>
  <si>
    <t>※メールでの提出が対応可能な事業所は、実施通知に添付しているメールアドレスへ送付してください。</t>
    <rPh sb="6" eb="8">
      <t>テイシュツ</t>
    </rPh>
    <rPh sb="9" eb="13">
      <t>タイオウカノウ</t>
    </rPh>
    <rPh sb="14" eb="17">
      <t>ジギョウショ</t>
    </rPh>
    <rPh sb="19" eb="23">
      <t>ジッシツウチ</t>
    </rPh>
    <rPh sb="24" eb="26">
      <t>テンプ</t>
    </rPh>
    <rPh sb="38" eb="40">
      <t>ソウフ</t>
    </rPh>
    <phoneticPr fontId="5"/>
  </si>
  <si>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5"/>
  </si>
  <si>
    <t>※郵送で資料を提出する場合、資料をホッチキス留めせずに提出してください。</t>
    <rPh sb="1" eb="3">
      <t>ユウソウ</t>
    </rPh>
    <rPh sb="4" eb="6">
      <t>シリョウ</t>
    </rPh>
    <rPh sb="7" eb="9">
      <t>テイシュツ</t>
    </rPh>
    <rPh sb="11" eb="13">
      <t>バアイ</t>
    </rPh>
    <rPh sb="14" eb="16">
      <t>シリョウ</t>
    </rPh>
    <rPh sb="22" eb="23">
      <t>ド</t>
    </rPh>
    <rPh sb="27" eb="29">
      <t>テイシュツ</t>
    </rPh>
    <phoneticPr fontId="5"/>
  </si>
  <si>
    <t>①</t>
    <phoneticPr fontId="4"/>
  </si>
  <si>
    <t>事業所の平面図</t>
    <rPh sb="0" eb="3">
      <t>ジギョウショ</t>
    </rPh>
    <rPh sb="4" eb="7">
      <t>ヘイメンズ</t>
    </rPh>
    <phoneticPr fontId="4"/>
  </si>
  <si>
    <t>②</t>
    <phoneticPr fontId="4"/>
  </si>
  <si>
    <t>特定施設サービス計画、サービス提供の記録一式　直近のもの1名分</t>
    <rPh sb="0" eb="2">
      <t>トクテイ</t>
    </rPh>
    <rPh sb="2" eb="4">
      <t>シセツ</t>
    </rPh>
    <rPh sb="8" eb="10">
      <t>ケイカク</t>
    </rPh>
    <rPh sb="15" eb="17">
      <t>テイキョウ</t>
    </rPh>
    <rPh sb="18" eb="20">
      <t>キロク</t>
    </rPh>
    <rPh sb="20" eb="22">
      <t>イッシキ</t>
    </rPh>
    <rPh sb="23" eb="24">
      <t>チョク</t>
    </rPh>
    <rPh sb="24" eb="25">
      <t>キン</t>
    </rPh>
    <rPh sb="28" eb="31">
      <t>１メイブン</t>
    </rPh>
    <phoneticPr fontId="4"/>
  </si>
  <si>
    <t>加算請求している場合は、加算対象となる個別計画、サービス提供の評価・記録一式　直近のもの1名分</t>
    <rPh sb="0" eb="2">
      <t>カサン</t>
    </rPh>
    <rPh sb="2" eb="4">
      <t>セイキュウ</t>
    </rPh>
    <rPh sb="8" eb="10">
      <t>バアイ</t>
    </rPh>
    <rPh sb="12" eb="14">
      <t>カサン</t>
    </rPh>
    <rPh sb="14" eb="16">
      <t>タイショウ</t>
    </rPh>
    <rPh sb="19" eb="21">
      <t>コベツ</t>
    </rPh>
    <rPh sb="21" eb="23">
      <t>ケイカク</t>
    </rPh>
    <rPh sb="28" eb="30">
      <t>テイキョウ</t>
    </rPh>
    <rPh sb="31" eb="33">
      <t>ヒョウカ</t>
    </rPh>
    <rPh sb="34" eb="36">
      <t>キロク</t>
    </rPh>
    <rPh sb="36" eb="38">
      <t>イッシキ</t>
    </rPh>
    <rPh sb="39" eb="40">
      <t>チョク</t>
    </rPh>
    <rPh sb="40" eb="41">
      <t>キン</t>
    </rPh>
    <rPh sb="44" eb="47">
      <t>１メイブン</t>
    </rPh>
    <phoneticPr fontId="4"/>
  </si>
  <si>
    <t>　　（利用者名、住所、電話番号、家族構成など個人情報に係わる部分はマジックなどで黒く塗りつぶしてください。）</t>
    <rPh sb="3" eb="6">
      <t>リヨウシャ</t>
    </rPh>
    <rPh sb="6" eb="7">
      <t>ナ</t>
    </rPh>
    <rPh sb="8" eb="10">
      <t>ジュウショ</t>
    </rPh>
    <rPh sb="11" eb="13">
      <t>デンワ</t>
    </rPh>
    <rPh sb="13" eb="15">
      <t>バンゴウ</t>
    </rPh>
    <rPh sb="16" eb="18">
      <t>カゾク</t>
    </rPh>
    <rPh sb="18" eb="20">
      <t>コウセイ</t>
    </rPh>
    <rPh sb="22" eb="24">
      <t>コジン</t>
    </rPh>
    <rPh sb="24" eb="26">
      <t>ジョウホウ</t>
    </rPh>
    <rPh sb="27" eb="28">
      <t>カカ</t>
    </rPh>
    <rPh sb="30" eb="32">
      <t>ブブン</t>
    </rPh>
    <rPh sb="40" eb="41">
      <t>クロ</t>
    </rPh>
    <rPh sb="42" eb="43">
      <t>ヌ</t>
    </rPh>
    <phoneticPr fontId="4"/>
  </si>
  <si>
    <t>③</t>
    <phoneticPr fontId="4"/>
  </si>
  <si>
    <t>運営規程、重要事項説明書、契約書</t>
  </si>
  <si>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</si>
  <si>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</si>
  <si>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</si>
  <si>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</si>
  <si>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職員の研修に関する記録</t>
  </si>
  <si>
    <t>利用者ごとの台帳（契約書、サービス計画、サービス提供の記録）</t>
    <rPh sb="17" eb="19">
      <t>ケイカク</t>
    </rPh>
    <rPh sb="24" eb="26">
      <t>テイキョウ</t>
    </rPh>
    <phoneticPr fontId="5"/>
  </si>
  <si>
    <t>苦情処理に関するマニュアル、記録</t>
  </si>
  <si>
    <t>介護報酬請求レセプト控え</t>
  </si>
  <si>
    <t>利用料請求書控え</t>
  </si>
  <si>
    <t>運営規程</t>
  </si>
  <si>
    <t>重要事項説明書、パンフレット等</t>
  </si>
  <si>
    <t>感染症または食中毒の予防及びまん延防止のための指針</t>
  </si>
  <si>
    <t>介護事故等発生時の対応に関する指針</t>
    <rPh sb="0" eb="2">
      <t>カイゴ</t>
    </rPh>
    <rPh sb="2" eb="4">
      <t>ジコ</t>
    </rPh>
    <rPh sb="4" eb="5">
      <t>トウ</t>
    </rPh>
    <rPh sb="5" eb="7">
      <t>ハッセイ</t>
    </rPh>
    <rPh sb="7" eb="8">
      <t>ジ</t>
    </rPh>
    <rPh sb="9" eb="11">
      <t>タイオウ</t>
    </rPh>
    <rPh sb="12" eb="13">
      <t>カン</t>
    </rPh>
    <rPh sb="15" eb="17">
      <t>シシン</t>
    </rPh>
    <phoneticPr fontId="4"/>
  </si>
  <si>
    <t>褥瘡対策のための指針</t>
    <rPh sb="0" eb="2">
      <t>ジョクソウ</t>
    </rPh>
    <rPh sb="2" eb="4">
      <t>タイサク</t>
    </rPh>
    <rPh sb="8" eb="10">
      <t>シシン</t>
    </rPh>
    <phoneticPr fontId="4"/>
  </si>
  <si>
    <t>預り金管理規程（入所者の貴重品管理を行っている場合）</t>
    <rPh sb="0" eb="1">
      <t>アズカ</t>
    </rPh>
    <rPh sb="2" eb="3">
      <t>キン</t>
    </rPh>
    <rPh sb="3" eb="5">
      <t>カンリ</t>
    </rPh>
    <rPh sb="5" eb="7">
      <t>キテイ</t>
    </rPh>
    <rPh sb="8" eb="11">
      <t>ニュウショシャ</t>
    </rPh>
    <rPh sb="12" eb="15">
      <t>キチョウヒン</t>
    </rPh>
    <rPh sb="15" eb="17">
      <t>カンリ</t>
    </rPh>
    <rPh sb="18" eb="19">
      <t>オコナ</t>
    </rPh>
    <rPh sb="23" eb="25">
      <t>バアイ</t>
    </rPh>
    <phoneticPr fontId="4"/>
  </si>
  <si>
    <t>１　従業者の勤務の体制及び勤務形態一覧表　</t>
    <phoneticPr fontId="4"/>
  </si>
  <si>
    <t>サービス種別（</t>
    <rPh sb="4" eb="6">
      <t>シュベツ</t>
    </rPh>
    <phoneticPr fontId="47"/>
  </si>
  <si>
    <t>特定施設入居者生活介護</t>
    <rPh sb="0" eb="2">
      <t>トクテイ</t>
    </rPh>
    <rPh sb="2" eb="4">
      <t>シセツ</t>
    </rPh>
    <rPh sb="4" eb="7">
      <t>ニュウキョシャ</t>
    </rPh>
    <rPh sb="7" eb="9">
      <t>セイカツ</t>
    </rPh>
    <rPh sb="9" eb="11">
      <t>カイゴ</t>
    </rPh>
    <phoneticPr fontId="47"/>
  </si>
  <si>
    <t>）</t>
    <phoneticPr fontId="47"/>
  </si>
  <si>
    <t>令和</t>
    <rPh sb="0" eb="2">
      <t>レイワ</t>
    </rPh>
    <phoneticPr fontId="47"/>
  </si>
  <si>
    <t>(</t>
    <phoneticPr fontId="47"/>
  </si>
  <si>
    <t>)</t>
    <phoneticPr fontId="47"/>
  </si>
  <si>
    <t>年</t>
    <rPh sb="0" eb="1">
      <t>ネン</t>
    </rPh>
    <phoneticPr fontId="47"/>
  </si>
  <si>
    <t>月</t>
    <rPh sb="0" eb="1">
      <t>ゲツ</t>
    </rPh>
    <phoneticPr fontId="47"/>
  </si>
  <si>
    <t>事業所名（</t>
    <rPh sb="0" eb="3">
      <t>ジギョウショ</t>
    </rPh>
    <rPh sb="3" eb="4">
      <t>メイ</t>
    </rPh>
    <phoneticPr fontId="47"/>
  </si>
  <si>
    <t>○○○○</t>
    <phoneticPr fontId="47"/>
  </si>
  <si>
    <t>(1)</t>
    <phoneticPr fontId="47"/>
  </si>
  <si>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</si>
  <si>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4"/>
  </si>
  <si>
    <t>(2)</t>
    <phoneticPr fontId="47"/>
  </si>
  <si>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</si>
  <si>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7"/>
  </si>
  <si>
    <t>時間/週</t>
    <rPh sb="0" eb="2">
      <t>ジカン</t>
    </rPh>
    <rPh sb="3" eb="4">
      <t>シュウ</t>
    </rPh>
    <phoneticPr fontId="47"/>
  </si>
  <si>
    <t>時間/月</t>
    <rPh sb="0" eb="2">
      <t>ジカン</t>
    </rPh>
    <rPh sb="3" eb="4">
      <t>ツキ</t>
    </rPh>
    <phoneticPr fontId="47"/>
  </si>
  <si>
    <t>当月の日数</t>
    <rPh sb="0" eb="2">
      <t>トウゲツ</t>
    </rPh>
    <rPh sb="3" eb="5">
      <t>ニッスウ</t>
    </rPh>
    <phoneticPr fontId="47"/>
  </si>
  <si>
    <t>日</t>
    <rPh sb="0" eb="1">
      <t>ニチ</t>
    </rPh>
    <phoneticPr fontId="47"/>
  </si>
  <si>
    <t>(4) 利用者数</t>
    <rPh sb="4" eb="7">
      <t>リヨウシャ</t>
    </rPh>
    <rPh sb="7" eb="8">
      <t>スウ</t>
    </rPh>
    <phoneticPr fontId="47"/>
  </si>
  <si>
    <t>（前年度の平均値または推定数）</t>
    <rPh sb="1" eb="4">
      <t>ゼンネンド</t>
    </rPh>
    <rPh sb="5" eb="8">
      <t>ヘイキンチ</t>
    </rPh>
    <rPh sb="11" eb="14">
      <t>スイテイスウ</t>
    </rPh>
    <phoneticPr fontId="47"/>
  </si>
  <si>
    <t>人</t>
    <rPh sb="0" eb="1">
      <t>ニン</t>
    </rPh>
    <phoneticPr fontId="47"/>
  </si>
  <si>
    <t>No</t>
    <phoneticPr fontId="47"/>
  </si>
  <si>
    <t>(5) 
職種</t>
    <phoneticPr fontId="4"/>
  </si>
  <si>
    <t>(6)
勤務
形態</t>
    <phoneticPr fontId="4"/>
  </si>
  <si>
    <t>(7) 資格</t>
    <rPh sb="4" eb="6">
      <t>シカク</t>
    </rPh>
    <phoneticPr fontId="47"/>
  </si>
  <si>
    <t>(8) 氏　名</t>
    <phoneticPr fontId="4"/>
  </si>
  <si>
    <t>(9)</t>
    <phoneticPr fontId="47"/>
  </si>
  <si>
    <r>
      <t xml:space="preserve">(11)
</t>
    </r>
    <r>
      <rPr>
        <sz val="11"/>
        <rFont val="HGSｺﾞｼｯｸM"/>
        <family val="3"/>
        <charset val="128"/>
      </rPr>
      <t>週平均
勤務時間数</t>
    </r>
    <rPh sb="6" eb="8">
      <t>ヘイキン</t>
    </rPh>
    <rPh sb="9" eb="11">
      <t>キンム</t>
    </rPh>
    <rPh sb="11" eb="13">
      <t>ジカン</t>
    </rPh>
    <rPh sb="13" eb="14">
      <t>スウ</t>
    </rPh>
    <phoneticPr fontId="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</si>
  <si>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</si>
  <si>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47"/>
  </si>
  <si>
    <t>2週目</t>
    <rPh sb="1" eb="2">
      <t>シュウ</t>
    </rPh>
    <rPh sb="2" eb="3">
      <t>メ</t>
    </rPh>
    <phoneticPr fontId="47"/>
  </si>
  <si>
    <t>3週目</t>
    <rPh sb="1" eb="2">
      <t>シュウ</t>
    </rPh>
    <rPh sb="2" eb="3">
      <t>メ</t>
    </rPh>
    <phoneticPr fontId="47"/>
  </si>
  <si>
    <t>4週目</t>
    <rPh sb="1" eb="2">
      <t>シュウ</t>
    </rPh>
    <rPh sb="2" eb="3">
      <t>メ</t>
    </rPh>
    <phoneticPr fontId="47"/>
  </si>
  <si>
    <t>5週目</t>
    <rPh sb="1" eb="2">
      <t>シュウ</t>
    </rPh>
    <rPh sb="2" eb="3">
      <t>メ</t>
    </rPh>
    <phoneticPr fontId="47"/>
  </si>
  <si>
    <t>シフト記号</t>
    <rPh sb="3" eb="5">
      <t>キゴウ</t>
    </rPh>
    <phoneticPr fontId="51"/>
  </si>
  <si>
    <t>勤務時間数</t>
    <rPh sb="0" eb="2">
      <t>キンム</t>
    </rPh>
    <rPh sb="2" eb="5">
      <t>ジカンスウ</t>
    </rPh>
    <phoneticPr fontId="47"/>
  </si>
  <si>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7"/>
  </si>
  <si>
    <t>①看護職員</t>
    <rPh sb="1" eb="3">
      <t>カンゴ</t>
    </rPh>
    <rPh sb="3" eb="5">
      <t>ショクイン</t>
    </rPh>
    <phoneticPr fontId="47"/>
  </si>
  <si>
    <t>②介護職員</t>
    <rPh sb="1" eb="3">
      <t>カイゴ</t>
    </rPh>
    <rPh sb="3" eb="5">
      <t>ショクイン</t>
    </rPh>
    <phoneticPr fontId="47"/>
  </si>
  <si>
    <t>③看護職員と介護職員の合計</t>
    <rPh sb="1" eb="3">
      <t>カンゴ</t>
    </rPh>
    <rPh sb="3" eb="5">
      <t>ショクイン</t>
    </rPh>
    <rPh sb="6" eb="8">
      <t>カイゴ</t>
    </rPh>
    <rPh sb="8" eb="10">
      <t>ショクイン</t>
    </rPh>
    <rPh sb="11" eb="13">
      <t>ゴウケイ</t>
    </rPh>
    <phoneticPr fontId="47"/>
  </si>
  <si>
    <t>勤務形態</t>
    <rPh sb="0" eb="2">
      <t>キンム</t>
    </rPh>
    <rPh sb="2" eb="4">
      <t>ケイタイ</t>
    </rPh>
    <phoneticPr fontId="47"/>
  </si>
  <si>
    <t>勤務時間数合計</t>
    <rPh sb="0" eb="2">
      <t>キンム</t>
    </rPh>
    <rPh sb="2" eb="5">
      <t>ジカンスウ</t>
    </rPh>
    <rPh sb="5" eb="7">
      <t>ゴウケイ</t>
    </rPh>
    <phoneticPr fontId="47"/>
  </si>
  <si>
    <t>常勤換算の対象時間数</t>
    <rPh sb="0" eb="2">
      <t>ジョウキン</t>
    </rPh>
    <rPh sb="2" eb="4">
      <t>カンサン</t>
    </rPh>
    <rPh sb="5" eb="7">
      <t>タイショウ</t>
    </rPh>
    <rPh sb="7" eb="9">
      <t>ジカン</t>
    </rPh>
    <rPh sb="9" eb="10">
      <t>スウ</t>
    </rPh>
    <phoneticPr fontId="47"/>
  </si>
  <si>
    <t>常勤換算方法対象外の</t>
    <rPh sb="0" eb="2">
      <t>ジョウキン</t>
    </rPh>
    <rPh sb="2" eb="4">
      <t>カンサン</t>
    </rPh>
    <rPh sb="4" eb="6">
      <t>ホウホウ</t>
    </rPh>
    <rPh sb="6" eb="9">
      <t>タイショウガイ</t>
    </rPh>
    <phoneticPr fontId="47"/>
  </si>
  <si>
    <t>当月合計</t>
    <rPh sb="0" eb="2">
      <t>トウゲツ</t>
    </rPh>
    <rPh sb="2" eb="4">
      <t>ゴウケイ</t>
    </rPh>
    <phoneticPr fontId="47"/>
  </si>
  <si>
    <t>週平均</t>
    <rPh sb="0" eb="3">
      <t>シュウヘイキン</t>
    </rPh>
    <phoneticPr fontId="47"/>
  </si>
  <si>
    <t>常勤の従業者の人数</t>
    <rPh sb="0" eb="2">
      <t>ジョウキン</t>
    </rPh>
    <rPh sb="3" eb="6">
      <t>ジュウギョウシャ</t>
    </rPh>
    <rPh sb="7" eb="9">
      <t>ニンズウ</t>
    </rPh>
    <phoneticPr fontId="47"/>
  </si>
  <si>
    <t>看護職員</t>
    <rPh sb="0" eb="2">
      <t>カンゴ</t>
    </rPh>
    <rPh sb="2" eb="4">
      <t>ショクイン</t>
    </rPh>
    <phoneticPr fontId="47"/>
  </si>
  <si>
    <t>介護職員</t>
    <rPh sb="0" eb="2">
      <t>カイゴ</t>
    </rPh>
    <rPh sb="2" eb="4">
      <t>ショクイン</t>
    </rPh>
    <phoneticPr fontId="47"/>
  </si>
  <si>
    <t>合計</t>
    <rPh sb="0" eb="2">
      <t>ゴウケイ</t>
    </rPh>
    <phoneticPr fontId="47"/>
  </si>
  <si>
    <t>A</t>
    <phoneticPr fontId="47"/>
  </si>
  <si>
    <t>＋</t>
    <phoneticPr fontId="47"/>
  </si>
  <si>
    <t>＝</t>
    <phoneticPr fontId="47"/>
  </si>
  <si>
    <t>B</t>
    <phoneticPr fontId="47"/>
  </si>
  <si>
    <t>C</t>
    <phoneticPr fontId="47"/>
  </si>
  <si>
    <t>-</t>
    <phoneticPr fontId="47"/>
  </si>
  <si>
    <t>D</t>
    <phoneticPr fontId="47"/>
  </si>
  <si>
    <t>（勤務形態の記号）</t>
    <rPh sb="1" eb="3">
      <t>キンム</t>
    </rPh>
    <rPh sb="3" eb="5">
      <t>ケイタイ</t>
    </rPh>
    <rPh sb="6" eb="8">
      <t>キゴウ</t>
    </rPh>
    <phoneticPr fontId="47"/>
  </si>
  <si>
    <t>記号</t>
    <rPh sb="0" eb="2">
      <t>キゴウ</t>
    </rPh>
    <phoneticPr fontId="47"/>
  </si>
  <si>
    <t>区分</t>
    <rPh sb="0" eb="2">
      <t>クブン</t>
    </rPh>
    <phoneticPr fontId="47"/>
  </si>
  <si>
    <t>常勤で専従</t>
    <rPh sb="0" eb="2">
      <t>ジョウキン</t>
    </rPh>
    <rPh sb="3" eb="5">
      <t>センジュウ</t>
    </rPh>
    <phoneticPr fontId="47"/>
  </si>
  <si>
    <t>■ 常勤換算方法による人数</t>
    <rPh sb="2" eb="4">
      <t>ジョウキン</t>
    </rPh>
    <rPh sb="4" eb="6">
      <t>カンサン</t>
    </rPh>
    <rPh sb="6" eb="8">
      <t>ホウホウ</t>
    </rPh>
    <rPh sb="11" eb="13">
      <t>ニンズウ</t>
    </rPh>
    <phoneticPr fontId="47"/>
  </si>
  <si>
    <t>基準：</t>
    <rPh sb="0" eb="2">
      <t>キジュン</t>
    </rPh>
    <phoneticPr fontId="47"/>
  </si>
  <si>
    <t>週</t>
  </si>
  <si>
    <t>常勤で兼務</t>
    <rPh sb="0" eb="2">
      <t>ジョウキン</t>
    </rPh>
    <rPh sb="3" eb="5">
      <t>ケンム</t>
    </rPh>
    <phoneticPr fontId="47"/>
  </si>
  <si>
    <t>常勤換算の</t>
    <rPh sb="0" eb="2">
      <t>ジョウキン</t>
    </rPh>
    <rPh sb="2" eb="4">
      <t>カンサン</t>
    </rPh>
    <phoneticPr fontId="47"/>
  </si>
  <si>
    <t>常勤の従業者が</t>
    <rPh sb="0" eb="2">
      <t>ジョウキン</t>
    </rPh>
    <rPh sb="3" eb="6">
      <t>ジュウギョウシャ</t>
    </rPh>
    <phoneticPr fontId="47"/>
  </si>
  <si>
    <t>非常勤で専従</t>
    <rPh sb="0" eb="3">
      <t>ヒジョウキン</t>
    </rPh>
    <rPh sb="4" eb="6">
      <t>センジュウ</t>
    </rPh>
    <phoneticPr fontId="47"/>
  </si>
  <si>
    <t>常勤換算後の人数</t>
    <rPh sb="0" eb="2">
      <t>ジョウキン</t>
    </rPh>
    <rPh sb="2" eb="4">
      <t>カンサン</t>
    </rPh>
    <rPh sb="4" eb="5">
      <t>ゴ</t>
    </rPh>
    <rPh sb="6" eb="8">
      <t>ニンズウ</t>
    </rPh>
    <phoneticPr fontId="47"/>
  </si>
  <si>
    <t>非常勤で兼務</t>
    <rPh sb="0" eb="3">
      <t>ヒジョウキン</t>
    </rPh>
    <rPh sb="4" eb="6">
      <t>ケンム</t>
    </rPh>
    <phoneticPr fontId="47"/>
  </si>
  <si>
    <t>÷</t>
    <phoneticPr fontId="47"/>
  </si>
  <si>
    <t>（小数点第2位以下切り捨て）</t>
    <rPh sb="1" eb="4">
      <t>ショウスウテン</t>
    </rPh>
    <rPh sb="4" eb="5">
      <t>ダイ</t>
    </rPh>
    <rPh sb="6" eb="7">
      <t>イ</t>
    </rPh>
    <rPh sb="7" eb="9">
      <t>イカ</t>
    </rPh>
    <rPh sb="9" eb="10">
      <t>キ</t>
    </rPh>
    <rPh sb="11" eb="12">
      <t>ス</t>
    </rPh>
    <phoneticPr fontId="47"/>
  </si>
  <si>
    <t>■ 看護職員の常勤換算方法による人数</t>
    <rPh sb="2" eb="4">
      <t>カンゴ</t>
    </rPh>
    <rPh sb="4" eb="6">
      <t>ショクイン</t>
    </rPh>
    <rPh sb="7" eb="9">
      <t>ジョウキン</t>
    </rPh>
    <rPh sb="9" eb="11">
      <t>カンサン</t>
    </rPh>
    <rPh sb="11" eb="13">
      <t>ホウホウ</t>
    </rPh>
    <rPh sb="16" eb="18">
      <t>ニンズウ</t>
    </rPh>
    <phoneticPr fontId="47"/>
  </si>
  <si>
    <t>■ 介護職員の常勤換算方法による人数</t>
    <rPh sb="2" eb="4">
      <t>カイゴ</t>
    </rPh>
    <rPh sb="4" eb="6">
      <t>ショクイン</t>
    </rPh>
    <rPh sb="7" eb="9">
      <t>ジョウキン</t>
    </rPh>
    <rPh sb="9" eb="11">
      <t>カンサン</t>
    </rPh>
    <rPh sb="11" eb="13">
      <t>ホウホウ</t>
    </rPh>
    <rPh sb="16" eb="18">
      <t>ニンズウ</t>
    </rPh>
    <phoneticPr fontId="47"/>
  </si>
  <si>
    <t>常勤の従業者の人数</t>
  </si>
  <si>
    <t>常勤換算方法による人数</t>
    <rPh sb="0" eb="2">
      <t>ジョウキン</t>
    </rPh>
    <rPh sb="2" eb="4">
      <t>カンサン</t>
    </rPh>
    <rPh sb="4" eb="6">
      <t>ホウホウ</t>
    </rPh>
    <rPh sb="9" eb="11">
      <t>ニンズウ</t>
    </rPh>
    <phoneticPr fontId="47"/>
  </si>
  <si>
    <t>≪要 提出≫</t>
    <rPh sb="1" eb="2">
      <t>ヨウ</t>
    </rPh>
    <rPh sb="3" eb="5">
      <t>テイシュツ</t>
    </rPh>
    <phoneticPr fontId="47"/>
  </si>
  <si>
    <t>■シフト記号表（勤務時間帯）</t>
    <rPh sb="4" eb="6">
      <t>キゴウ</t>
    </rPh>
    <rPh sb="6" eb="7">
      <t>ヒョウ</t>
    </rPh>
    <rPh sb="8" eb="10">
      <t>キンム</t>
    </rPh>
    <rPh sb="10" eb="13">
      <t>ジカンタイ</t>
    </rPh>
    <phoneticPr fontId="47"/>
  </si>
  <si>
    <t>※24時間表記</t>
    <rPh sb="3" eb="5">
      <t>ジカン</t>
    </rPh>
    <rPh sb="5" eb="7">
      <t>ヒョウキ</t>
    </rPh>
    <phoneticPr fontId="47"/>
  </si>
  <si>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7"/>
  </si>
  <si>
    <t>勤務時間</t>
    <rPh sb="0" eb="2">
      <t>キンム</t>
    </rPh>
    <rPh sb="2" eb="4">
      <t>ジカン</t>
    </rPh>
    <phoneticPr fontId="47"/>
  </si>
  <si>
    <t>自由記載欄</t>
    <rPh sb="0" eb="2">
      <t>ジユウ</t>
    </rPh>
    <rPh sb="2" eb="4">
      <t>キサイ</t>
    </rPh>
    <rPh sb="4" eb="5">
      <t>ラン</t>
    </rPh>
    <phoneticPr fontId="47"/>
  </si>
  <si>
    <t>始業時刻</t>
    <rPh sb="0" eb="2">
      <t>シギョウ</t>
    </rPh>
    <rPh sb="2" eb="4">
      <t>ジコク</t>
    </rPh>
    <phoneticPr fontId="47"/>
  </si>
  <si>
    <t>終業時刻</t>
    <rPh sb="0" eb="2">
      <t>シュウギョウ</t>
    </rPh>
    <rPh sb="2" eb="4">
      <t>ジコク</t>
    </rPh>
    <phoneticPr fontId="47"/>
  </si>
  <si>
    <t>うち、休憩時間</t>
    <rPh sb="3" eb="5">
      <t>キュウケイ</t>
    </rPh>
    <rPh sb="5" eb="7">
      <t>ジカン</t>
    </rPh>
    <phoneticPr fontId="47"/>
  </si>
  <si>
    <t>a</t>
    <phoneticPr fontId="47"/>
  </si>
  <si>
    <t>：</t>
    <phoneticPr fontId="47"/>
  </si>
  <si>
    <t>～</t>
    <phoneticPr fontId="47"/>
  </si>
  <si>
    <t>（</t>
    <phoneticPr fontId="47"/>
  </si>
  <si>
    <t>b</t>
    <phoneticPr fontId="47"/>
  </si>
  <si>
    <t>c</t>
    <phoneticPr fontId="47"/>
  </si>
  <si>
    <t>d</t>
    <phoneticPr fontId="47"/>
  </si>
  <si>
    <t>e</t>
    <phoneticPr fontId="47"/>
  </si>
  <si>
    <t>f</t>
    <phoneticPr fontId="47"/>
  </si>
  <si>
    <t>g</t>
    <phoneticPr fontId="47"/>
  </si>
  <si>
    <t>h</t>
    <phoneticPr fontId="47"/>
  </si>
  <si>
    <t>（夜勤）16:00～翌9:00勤務</t>
    <rPh sb="1" eb="3">
      <t>ヤキン</t>
    </rPh>
    <rPh sb="10" eb="11">
      <t>ヨク</t>
    </rPh>
    <rPh sb="15" eb="17">
      <t>キンム</t>
    </rPh>
    <phoneticPr fontId="47"/>
  </si>
  <si>
    <t>i</t>
    <phoneticPr fontId="47"/>
  </si>
  <si>
    <t>（夜勤）16:00～翌9:00勤務</t>
    <phoneticPr fontId="47"/>
  </si>
  <si>
    <t>j</t>
    <phoneticPr fontId="47"/>
  </si>
  <si>
    <t>k</t>
    <phoneticPr fontId="47"/>
  </si>
  <si>
    <t>l</t>
    <phoneticPr fontId="47"/>
  </si>
  <si>
    <t>m</t>
    <phoneticPr fontId="47"/>
  </si>
  <si>
    <t>n</t>
    <phoneticPr fontId="47"/>
  </si>
  <si>
    <t>o</t>
    <phoneticPr fontId="47"/>
  </si>
  <si>
    <t>p</t>
    <phoneticPr fontId="47"/>
  </si>
  <si>
    <t>q</t>
    <phoneticPr fontId="47"/>
  </si>
  <si>
    <t>r</t>
    <phoneticPr fontId="47"/>
  </si>
  <si>
    <t>s</t>
    <phoneticPr fontId="47"/>
  </si>
  <si>
    <t>t</t>
    <phoneticPr fontId="47"/>
  </si>
  <si>
    <t>u</t>
    <phoneticPr fontId="47"/>
  </si>
  <si>
    <t>v</t>
    <phoneticPr fontId="47"/>
  </si>
  <si>
    <t>w</t>
    <phoneticPr fontId="47"/>
  </si>
  <si>
    <t>x</t>
    <phoneticPr fontId="47"/>
  </si>
  <si>
    <t>y</t>
    <phoneticPr fontId="47"/>
  </si>
  <si>
    <t>z</t>
    <phoneticPr fontId="47"/>
  </si>
  <si>
    <t>aa</t>
    <phoneticPr fontId="47"/>
  </si>
  <si>
    <t>ab</t>
    <phoneticPr fontId="47"/>
  </si>
  <si>
    <t>ac</t>
    <phoneticPr fontId="47"/>
  </si>
  <si>
    <t>ad</t>
    <phoneticPr fontId="47"/>
  </si>
  <si>
    <t>ae</t>
    <phoneticPr fontId="47"/>
  </si>
  <si>
    <t>af</t>
    <phoneticPr fontId="47"/>
  </si>
  <si>
    <t>ag</t>
    <phoneticPr fontId="47"/>
  </si>
  <si>
    <t>1日に2回勤務する場合</t>
    <rPh sb="1" eb="2">
      <t>ニチ</t>
    </rPh>
    <rPh sb="4" eb="5">
      <t>カイ</t>
    </rPh>
    <rPh sb="5" eb="7">
      <t>キンム</t>
    </rPh>
    <rPh sb="9" eb="11">
      <t>バアイ</t>
    </rPh>
    <phoneticPr fontId="47"/>
  </si>
  <si>
    <t>ah</t>
    <phoneticPr fontId="47"/>
  </si>
  <si>
    <t>1日に2回勤務する場合</t>
    <phoneticPr fontId="47"/>
  </si>
  <si>
    <t>ai</t>
    <phoneticPr fontId="47"/>
  </si>
  <si>
    <t>・職種ごとの勤務時間を「○：○○～○：○○」と表記することが困難な場合は、No18～33を活用し、</t>
    <rPh sb="45" eb="47">
      <t>カツヨウ</t>
    </rPh>
    <phoneticPr fontId="47"/>
  </si>
  <si>
    <t xml:space="preserve">   勤務時間数のみを入力してください。</t>
    <phoneticPr fontId="47"/>
  </si>
  <si>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47"/>
  </si>
  <si>
    <t xml:space="preserve">   入力の補助を目的とするものですので、結果に誤りがないかご確認ください。</t>
    <phoneticPr fontId="47"/>
  </si>
  <si>
    <t>・シフト記号が足りない場合は、適宜、行を追加してください。</t>
    <rPh sb="4" eb="6">
      <t>キゴウ</t>
    </rPh>
    <rPh sb="7" eb="8">
      <t>タ</t>
    </rPh>
    <rPh sb="11" eb="13">
      <t>バアイ</t>
    </rPh>
    <rPh sb="15" eb="17">
      <t>テキギ</t>
    </rPh>
    <rPh sb="18" eb="19">
      <t>ギョウ</t>
    </rPh>
    <rPh sb="20" eb="22">
      <t>ツイカ</t>
    </rPh>
    <phoneticPr fontId="47"/>
  </si>
  <si>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7"/>
  </si>
  <si>
    <t>（参考様式1）</t>
    <rPh sb="1" eb="3">
      <t>サンコウ</t>
    </rPh>
    <rPh sb="3" eb="5">
      <t>ヨウシキ</t>
    </rPh>
    <phoneticPr fontId="4"/>
  </si>
  <si>
    <t>従業者の勤務の体制及び勤務形態一覧表　</t>
  </si>
  <si>
    <t>(4) 
職種</t>
    <phoneticPr fontId="4"/>
  </si>
  <si>
    <t>(5)
勤務
形態</t>
    <phoneticPr fontId="4"/>
  </si>
  <si>
    <t>(6) 資格</t>
    <rPh sb="4" eb="6">
      <t>シカク</t>
    </rPh>
    <phoneticPr fontId="47"/>
  </si>
  <si>
    <t>(7) 氏　名</t>
    <phoneticPr fontId="4"/>
  </si>
  <si>
    <t>(8)</t>
    <phoneticPr fontId="47"/>
  </si>
  <si>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</si>
  <si>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</si>
  <si>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管理者</t>
    <rPh sb="0" eb="3">
      <t>カンリシャ</t>
    </rPh>
    <phoneticPr fontId="47"/>
  </si>
  <si>
    <t>A</t>
  </si>
  <si>
    <t>ー</t>
  </si>
  <si>
    <t>厚労　太郎</t>
    <rPh sb="0" eb="2">
      <t>コウロウ</t>
    </rPh>
    <rPh sb="3" eb="5">
      <t>タロウ</t>
    </rPh>
    <phoneticPr fontId="47"/>
  </si>
  <si>
    <t>b</t>
  </si>
  <si>
    <t>生活相談員</t>
    <rPh sb="0" eb="2">
      <t>セイカツ</t>
    </rPh>
    <rPh sb="2" eb="5">
      <t>ソウダンイン</t>
    </rPh>
    <phoneticPr fontId="47"/>
  </si>
  <si>
    <t>社会福祉主事任用資格</t>
    <rPh sb="0" eb="2">
      <t>シャカイ</t>
    </rPh>
    <rPh sb="2" eb="4">
      <t>フクシ</t>
    </rPh>
    <rPh sb="4" eb="6">
      <t>シュジ</t>
    </rPh>
    <rPh sb="6" eb="8">
      <t>ニンヨウ</t>
    </rPh>
    <rPh sb="8" eb="10">
      <t>シカク</t>
    </rPh>
    <phoneticPr fontId="47"/>
  </si>
  <si>
    <t>○○　A男</t>
    <rPh sb="4" eb="5">
      <t>オトコ</t>
    </rPh>
    <phoneticPr fontId="47"/>
  </si>
  <si>
    <t>計画作成担当者</t>
    <rPh sb="0" eb="2">
      <t>ケイカク</t>
    </rPh>
    <rPh sb="2" eb="4">
      <t>サクセイ</t>
    </rPh>
    <rPh sb="4" eb="7">
      <t>タントウシャ</t>
    </rPh>
    <phoneticPr fontId="47"/>
  </si>
  <si>
    <t>介護支援専門員</t>
    <rPh sb="0" eb="2">
      <t>カイゴ</t>
    </rPh>
    <rPh sb="2" eb="4">
      <t>シエン</t>
    </rPh>
    <rPh sb="4" eb="7">
      <t>センモンイン</t>
    </rPh>
    <phoneticPr fontId="47"/>
  </si>
  <si>
    <t>○○　B子</t>
    <rPh sb="4" eb="5">
      <t>コ</t>
    </rPh>
    <phoneticPr fontId="47"/>
  </si>
  <si>
    <t>機能訓練指導員</t>
    <rPh sb="0" eb="2">
      <t>キノウ</t>
    </rPh>
    <rPh sb="2" eb="4">
      <t>クンレン</t>
    </rPh>
    <rPh sb="4" eb="7">
      <t>シドウイン</t>
    </rPh>
    <phoneticPr fontId="47"/>
  </si>
  <si>
    <t>B</t>
  </si>
  <si>
    <t>看護師</t>
    <rPh sb="0" eb="3">
      <t>カンゴシ</t>
    </rPh>
    <phoneticPr fontId="47"/>
  </si>
  <si>
    <t>○○　C太</t>
    <rPh sb="4" eb="5">
      <t>タ</t>
    </rPh>
    <phoneticPr fontId="47"/>
  </si>
  <si>
    <t>f</t>
  </si>
  <si>
    <t>看護師</t>
    <rPh sb="0" eb="3">
      <t>カンゴシ</t>
    </rPh>
    <phoneticPr fontId="48"/>
  </si>
  <si>
    <t>○○　D美</t>
    <rPh sb="4" eb="5">
      <t>ウツク</t>
    </rPh>
    <phoneticPr fontId="47"/>
  </si>
  <si>
    <t>○○　E太</t>
    <phoneticPr fontId="47"/>
  </si>
  <si>
    <t>○○　E子</t>
    <rPh sb="4" eb="5">
      <t>コ</t>
    </rPh>
    <phoneticPr fontId="47"/>
  </si>
  <si>
    <t>介護福祉士</t>
    <rPh sb="0" eb="2">
      <t>カイゴ</t>
    </rPh>
    <rPh sb="2" eb="5">
      <t>フクシシ</t>
    </rPh>
    <phoneticPr fontId="47"/>
  </si>
  <si>
    <t>○○　F子</t>
    <rPh sb="4" eb="5">
      <t>コ</t>
    </rPh>
    <phoneticPr fontId="47"/>
  </si>
  <si>
    <t>○○　G太</t>
    <rPh sb="4" eb="5">
      <t>タ</t>
    </rPh>
    <phoneticPr fontId="47"/>
  </si>
  <si>
    <t>○○　H美</t>
    <rPh sb="4" eb="5">
      <t>ミ</t>
    </rPh>
    <phoneticPr fontId="47"/>
  </si>
  <si>
    <t>○○　J太郎</t>
    <rPh sb="4" eb="6">
      <t>タロウ</t>
    </rPh>
    <phoneticPr fontId="47"/>
  </si>
  <si>
    <t>○○　K子</t>
    <rPh sb="4" eb="5">
      <t>コ</t>
    </rPh>
    <phoneticPr fontId="47"/>
  </si>
  <si>
    <t>d</t>
  </si>
  <si>
    <t>C</t>
  </si>
  <si>
    <t>○○　L太</t>
    <rPh sb="4" eb="5">
      <t>タ</t>
    </rPh>
    <phoneticPr fontId="47"/>
  </si>
  <si>
    <t>○○　M子</t>
    <rPh sb="4" eb="5">
      <t>コ</t>
    </rPh>
    <phoneticPr fontId="47"/>
  </si>
  <si>
    <t>○○　N男</t>
    <rPh sb="4" eb="5">
      <t>オトコ</t>
    </rPh>
    <phoneticPr fontId="47"/>
  </si>
  <si>
    <t>○○　P子</t>
    <rPh sb="4" eb="5">
      <t>コ</t>
    </rPh>
    <phoneticPr fontId="47"/>
  </si>
  <si>
    <t>○○　R次郎</t>
    <rPh sb="4" eb="6">
      <t>ジロウ</t>
    </rPh>
    <phoneticPr fontId="47"/>
  </si>
  <si>
    <t>i</t>
  </si>
  <si>
    <t>○○　S子</t>
    <rPh sb="4" eb="5">
      <t>コ</t>
    </rPh>
    <phoneticPr fontId="47"/>
  </si>
  <si>
    <t>○○　T太</t>
    <rPh sb="4" eb="5">
      <t>タ</t>
    </rPh>
    <phoneticPr fontId="47"/>
  </si>
  <si>
    <t>○○　U子</t>
    <rPh sb="4" eb="5">
      <t>コ</t>
    </rPh>
    <phoneticPr fontId="47"/>
  </si>
  <si>
    <t>○○　V男</t>
    <rPh sb="4" eb="5">
      <t>オトコ</t>
    </rPh>
    <phoneticPr fontId="47"/>
  </si>
  <si>
    <t>○○　W子</t>
    <rPh sb="4" eb="5">
      <t>コ</t>
    </rPh>
    <phoneticPr fontId="47"/>
  </si>
  <si>
    <t>○○　X太郎</t>
    <rPh sb="4" eb="6">
      <t>タロウ</t>
    </rPh>
    <phoneticPr fontId="47"/>
  </si>
  <si>
    <t>○○　Y子</t>
    <rPh sb="4" eb="5">
      <t>コ</t>
    </rPh>
    <phoneticPr fontId="47"/>
  </si>
  <si>
    <t>○○　Z男</t>
    <rPh sb="4" eb="5">
      <t>オトコ</t>
    </rPh>
    <phoneticPr fontId="47"/>
  </si>
  <si>
    <t>○○　AA三郎</t>
    <rPh sb="5" eb="7">
      <t>サブロウ</t>
    </rPh>
    <phoneticPr fontId="47"/>
  </si>
  <si>
    <t>○○　BB子</t>
    <rPh sb="5" eb="6">
      <t>コ</t>
    </rPh>
    <phoneticPr fontId="47"/>
  </si>
  <si>
    <t>○○　CC次郎</t>
    <rPh sb="5" eb="7">
      <t>ジロウ</t>
    </rPh>
    <phoneticPr fontId="47"/>
  </si>
  <si>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7"/>
  </si>
  <si>
    <t>≪提出不要≫</t>
    <rPh sb="1" eb="3">
      <t>テイシュツ</t>
    </rPh>
    <rPh sb="3" eb="5">
      <t>フヨウ</t>
    </rPh>
    <phoneticPr fontId="47"/>
  </si>
  <si>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4"/>
  </si>
  <si>
    <t>・・・直接入力する必要がある箇所です。</t>
    <rPh sb="3" eb="5">
      <t>チョクセツ</t>
    </rPh>
    <rPh sb="5" eb="7">
      <t>ニュウリョク</t>
    </rPh>
    <rPh sb="9" eb="11">
      <t>ヒツヨウ</t>
    </rPh>
    <rPh sb="14" eb="16">
      <t>カショ</t>
    </rPh>
    <phoneticPr fontId="47"/>
  </si>
  <si>
    <t>下記の記入方法に従って、入力してください。</t>
    <phoneticPr fontId="47"/>
  </si>
  <si>
    <t>・・・プルダウンから選択して入力する必要がある箇所です。</t>
    <rPh sb="10" eb="12">
      <t>センタク</t>
    </rPh>
    <rPh sb="14" eb="16">
      <t>ニュウリョク</t>
    </rPh>
    <rPh sb="18" eb="20">
      <t>ヒツヨウ</t>
    </rPh>
    <rPh sb="23" eb="25">
      <t>カショ</t>
    </rPh>
    <phoneticPr fontId="47"/>
  </si>
  <si>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</si>
  <si>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7"/>
  </si>
  <si>
    <t>　(1) 「４週」を選択してください。</t>
    <rPh sb="7" eb="8">
      <t>シュウ</t>
    </rPh>
    <rPh sb="10" eb="12">
      <t>センタク</t>
    </rPh>
    <phoneticPr fontId="47"/>
  </si>
  <si>
    <t>　(2) 「実績」を選択してください。</t>
    <rPh sb="6" eb="8">
      <t>ジッセキ</t>
    </rPh>
    <rPh sb="10" eb="12">
      <t>センタク</t>
    </rPh>
    <phoneticPr fontId="4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</si>
  <si>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7"/>
  </si>
  <si>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47"/>
  </si>
  <si>
    <t>　　  新規又は再開の場合は、推定数を入力してください。</t>
    <phoneticPr fontId="47"/>
  </si>
  <si>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7"/>
  </si>
  <si>
    <t xml:space="preserve"> 　　 記入の順序は、職種ごとにまとめてください。</t>
    <rPh sb="4" eb="6">
      <t>キニュウ</t>
    </rPh>
    <rPh sb="7" eb="9">
      <t>ジュンジョ</t>
    </rPh>
    <rPh sb="11" eb="13">
      <t>ショクシュ</t>
    </rPh>
    <phoneticPr fontId="47"/>
  </si>
  <si>
    <t>職種名</t>
    <rPh sb="0" eb="2">
      <t>ショクシュ</t>
    </rPh>
    <rPh sb="2" eb="3">
      <t>メイ</t>
    </rPh>
    <phoneticPr fontId="47"/>
  </si>
  <si>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</si>
  <si>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7"/>
  </si>
  <si>
    <t>非常勤で兼務</t>
    <rPh sb="0" eb="1">
      <t>ヒ</t>
    </rPh>
    <rPh sb="1" eb="3">
      <t>ジョウキン</t>
    </rPh>
    <rPh sb="4" eb="6">
      <t>ケンム</t>
    </rPh>
    <phoneticPr fontId="47"/>
  </si>
  <si>
    <t>（注）常勤・非常勤の区分について</t>
    <rPh sb="1" eb="2">
      <t>チュウ</t>
    </rPh>
    <rPh sb="3" eb="5">
      <t>ジョウキン</t>
    </rPh>
    <rPh sb="6" eb="9">
      <t>ヒジョウキン</t>
    </rPh>
    <rPh sb="10" eb="12">
      <t>クブン</t>
    </rPh>
    <phoneticPr fontId="47"/>
  </si>
  <si>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</si>
  <si>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7"/>
  </si>
  <si>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7"/>
  </si>
  <si>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7"/>
  </si>
  <si>
    <t>　(8) 従業者の氏名を記入してください。</t>
    <rPh sb="5" eb="8">
      <t>ジュウギョウシャ</t>
    </rPh>
    <rPh sb="9" eb="11">
      <t>シメイ</t>
    </rPh>
    <rPh sb="12" eb="14">
      <t>キニュウ</t>
    </rPh>
    <phoneticPr fontId="47"/>
  </si>
  <si>
    <r>
      <t>　(9) 事業に係る従業者（管理者を含む。）の4週分の勤務時間を入力してください。</t>
    </r>
    <r>
      <rPr>
        <b/>
        <u/>
        <sz val="12"/>
        <rFont val="HGSｺﾞｼｯｸM"/>
        <family val="3"/>
        <charset val="128"/>
      </rPr>
      <t>（別シートの「シフト記号表」を作成し、シフト記号を選択または入力してください。）</t>
    </r>
    <rPh sb="5" eb="7">
      <t>ジギョウ</t>
    </rPh>
    <rPh sb="8" eb="9">
      <t>カカ</t>
    </rPh>
    <rPh sb="10" eb="13">
      <t>ジュウギョウシャ</t>
    </rPh>
    <rPh sb="14" eb="17">
      <t>カンリシャ</t>
    </rPh>
    <rPh sb="18" eb="19">
      <t>フク</t>
    </rPh>
    <rPh sb="24" eb="25">
      <t>シュウ</t>
    </rPh>
    <rPh sb="25" eb="26">
      <t>ブン</t>
    </rPh>
    <rPh sb="27" eb="29">
      <t>キンム</t>
    </rPh>
    <rPh sb="29" eb="31">
      <t>ジカン</t>
    </rPh>
    <rPh sb="32" eb="34">
      <t>ニュウリョク</t>
    </rPh>
    <rPh sb="42" eb="43">
      <t>ベツ</t>
    </rPh>
    <rPh sb="51" eb="53">
      <t>キゴウ</t>
    </rPh>
    <rPh sb="53" eb="54">
      <t>ヒョウ</t>
    </rPh>
    <rPh sb="56" eb="58">
      <t>サクセイ</t>
    </rPh>
    <rPh sb="63" eb="65">
      <t>キゴウ</t>
    </rPh>
    <rPh sb="66" eb="68">
      <t>センタク</t>
    </rPh>
    <rPh sb="71" eb="73">
      <t>ニュウリョク</t>
    </rPh>
    <phoneticPr fontId="47"/>
  </si>
  <si>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7"/>
  </si>
  <si>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7"/>
  </si>
  <si>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7"/>
  </si>
  <si>
    <t>　(12) 対象の事業所以外の事業所・施設との兼務がある場合は、兼務先の事業所・施設の名称及び兼務する職務の内容について記入してください。</t>
    <rPh sb="6" eb="8">
      <t>タイショウ</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4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</si>
  <si>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7"/>
  </si>
  <si>
    <t>　　　 その他、特記事項欄としてもご活用ください。</t>
    <rPh sb="6" eb="7">
      <t>タ</t>
    </rPh>
    <rPh sb="8" eb="10">
      <t>トッキ</t>
    </rPh>
    <rPh sb="10" eb="12">
      <t>ジコウ</t>
    </rPh>
    <rPh sb="12" eb="13">
      <t>ラン</t>
    </rPh>
    <rPh sb="18" eb="20">
      <t>カツヨウ</t>
    </rPh>
    <phoneticPr fontId="47"/>
  </si>
  <si>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47"/>
  </si>
  <si>
    <t>　　　　○ 常勤換算方法とは、非常勤の従業者について「事業所の従業者の勤務延時間数を当該事業所において常勤の従業者が勤務すべき時間数で除することにより、</t>
    <phoneticPr fontId="47"/>
  </si>
  <si>
    <t>　　　　　常勤の従業者の員数に換算する方法」であるため、常勤の従業者については常勤換算方法によらず、実人数で計算する。</t>
    <phoneticPr fontId="47"/>
  </si>
  <si>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7"/>
  </si>
  <si>
    <t>　　　　　手入力すること。</t>
    <phoneticPr fontId="47"/>
  </si>
  <si>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</si>
  <si>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7"/>
  </si>
  <si>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7"/>
  </si>
  <si>
    <t>≪提出不要≫</t>
  </si>
  <si>
    <t>１．サービス種別</t>
    <rPh sb="6" eb="8">
      <t>シュベツ</t>
    </rPh>
    <phoneticPr fontId="47"/>
  </si>
  <si>
    <t>サービス種別</t>
    <rPh sb="4" eb="6">
      <t>シュベツ</t>
    </rPh>
    <phoneticPr fontId="47"/>
  </si>
  <si>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7"/>
  </si>
  <si>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47"/>
  </si>
  <si>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4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</si>
  <si>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7"/>
  </si>
  <si>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47"/>
  </si>
  <si>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47"/>
  </si>
  <si>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47"/>
  </si>
  <si>
    <t>ー</t>
    <phoneticPr fontId="47"/>
  </si>
  <si>
    <t>２．職種名・資格名称</t>
    <rPh sb="2" eb="4">
      <t>ショクシュ</t>
    </rPh>
    <rPh sb="4" eb="5">
      <t>メイ</t>
    </rPh>
    <rPh sb="6" eb="8">
      <t>シカク</t>
    </rPh>
    <rPh sb="8" eb="10">
      <t>メイショウ</t>
    </rPh>
    <phoneticPr fontId="47"/>
  </si>
  <si>
    <t>資格</t>
    <rPh sb="0" eb="2">
      <t>シカク</t>
    </rPh>
    <phoneticPr fontId="47"/>
  </si>
  <si>
    <t>理学療法士</t>
    <rPh sb="0" eb="2">
      <t>リガク</t>
    </rPh>
    <rPh sb="2" eb="5">
      <t>リョウホウシ</t>
    </rPh>
    <phoneticPr fontId="47"/>
  </si>
  <si>
    <t>准看護師</t>
    <rPh sb="0" eb="4">
      <t>ジュンカンゴシ</t>
    </rPh>
    <phoneticPr fontId="47"/>
  </si>
  <si>
    <t>作業療法士</t>
    <rPh sb="0" eb="2">
      <t>サギョウ</t>
    </rPh>
    <rPh sb="2" eb="5">
      <t>リョウホウシ</t>
    </rPh>
    <phoneticPr fontId="47"/>
  </si>
  <si>
    <t>言語聴覚士</t>
    <rPh sb="0" eb="2">
      <t>ゲンゴ</t>
    </rPh>
    <rPh sb="2" eb="5">
      <t>チョウカクシ</t>
    </rPh>
    <phoneticPr fontId="47"/>
  </si>
  <si>
    <t>柔道整復師</t>
    <rPh sb="0" eb="2">
      <t>ジュウドウ</t>
    </rPh>
    <rPh sb="2" eb="5">
      <t>セイフクシ</t>
    </rPh>
    <phoneticPr fontId="47"/>
  </si>
  <si>
    <t>あん摩マッサージ指圧師</t>
    <rPh sb="2" eb="3">
      <t>マ</t>
    </rPh>
    <rPh sb="8" eb="11">
      <t>シアツシ</t>
    </rPh>
    <phoneticPr fontId="47"/>
  </si>
  <si>
    <t>はり師</t>
    <rPh sb="2" eb="3">
      <t>シ</t>
    </rPh>
    <phoneticPr fontId="47"/>
  </si>
  <si>
    <t>きゅう師</t>
    <rPh sb="3" eb="4">
      <t>シ</t>
    </rPh>
    <phoneticPr fontId="47"/>
  </si>
  <si>
    <t>※ INDIRECT関数使用のため、以下のとおりセルに「名前の定義」をしています。</t>
    <rPh sb="10" eb="12">
      <t>カンスウ</t>
    </rPh>
    <rPh sb="12" eb="14">
      <t>シヨウ</t>
    </rPh>
    <rPh sb="18" eb="20">
      <t>イカ</t>
    </rPh>
    <rPh sb="28" eb="30">
      <t>ナマエ</t>
    </rPh>
    <rPh sb="31" eb="33">
      <t>テイギ</t>
    </rPh>
    <phoneticPr fontId="47"/>
  </si>
  <si>
    <t>　22行目・・・「職種」</t>
    <rPh sb="3" eb="5">
      <t>ギョウメ</t>
    </rPh>
    <rPh sb="9" eb="11">
      <t>ショクシュ</t>
    </rPh>
    <phoneticPr fontId="47"/>
  </si>
  <si>
    <t>　C列・・・「管理者」</t>
    <rPh sb="2" eb="3">
      <t>レツ</t>
    </rPh>
    <rPh sb="7" eb="10">
      <t>カンリシャ</t>
    </rPh>
    <phoneticPr fontId="47"/>
  </si>
  <si>
    <t>　D列・・・「生活相談員」</t>
    <rPh sb="2" eb="3">
      <t>レツ</t>
    </rPh>
    <rPh sb="7" eb="9">
      <t>セイカツ</t>
    </rPh>
    <rPh sb="9" eb="12">
      <t>ソウダンイン</t>
    </rPh>
    <phoneticPr fontId="47"/>
  </si>
  <si>
    <t>　E列・・・「看護職員」</t>
    <rPh sb="2" eb="3">
      <t>レツ</t>
    </rPh>
    <rPh sb="7" eb="9">
      <t>カンゴ</t>
    </rPh>
    <rPh sb="9" eb="11">
      <t>ショクイン</t>
    </rPh>
    <phoneticPr fontId="47"/>
  </si>
  <si>
    <t>　F列・・・「介護職員」</t>
    <rPh sb="2" eb="3">
      <t>レツ</t>
    </rPh>
    <rPh sb="7" eb="9">
      <t>カイゴ</t>
    </rPh>
    <rPh sb="9" eb="11">
      <t>ショクイン</t>
    </rPh>
    <phoneticPr fontId="47"/>
  </si>
  <si>
    <t>　G列・・・「機能訓練指導員」</t>
    <rPh sb="2" eb="3">
      <t>レツ</t>
    </rPh>
    <rPh sb="7" eb="9">
      <t>キノウ</t>
    </rPh>
    <rPh sb="9" eb="11">
      <t>クンレン</t>
    </rPh>
    <rPh sb="11" eb="14">
      <t>シドウイン</t>
    </rPh>
    <phoneticPr fontId="47"/>
  </si>
  <si>
    <t>　H列・・・「計画作成担当者」</t>
    <rPh sb="2" eb="3">
      <t>レツ</t>
    </rPh>
    <rPh sb="7" eb="9">
      <t>ケイカク</t>
    </rPh>
    <rPh sb="9" eb="11">
      <t>サクセイ</t>
    </rPh>
    <rPh sb="11" eb="14">
      <t>タントウシャ</t>
    </rPh>
    <phoneticPr fontId="4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</si>
  <si>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7"/>
  </si>
  <si>
    <t>　行が足りない場合は、適宜追加してください。</t>
    <rPh sb="1" eb="2">
      <t>ギョウ</t>
    </rPh>
    <rPh sb="3" eb="4">
      <t>タ</t>
    </rPh>
    <rPh sb="7" eb="9">
      <t>バアイ</t>
    </rPh>
    <rPh sb="11" eb="13">
      <t>テキギ</t>
    </rPh>
    <rPh sb="13" eb="15">
      <t>ツイカ</t>
    </rPh>
    <phoneticPr fontId="47"/>
  </si>
  <si>
    <t>※職種を追加したい場合は、22行目に職種名を追加し、それぞれの列に必要資格を入力してください。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</si>
  <si>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7"/>
  </si>
  <si>
    <t>　・「数式」タブ　⇒　「名前の定義」を選択</t>
    <rPh sb="3" eb="5">
      <t>スウシキ</t>
    </rPh>
    <rPh sb="12" eb="14">
      <t>ナマエ</t>
    </rPh>
    <rPh sb="15" eb="17">
      <t>テイギ</t>
    </rPh>
    <rPh sb="19" eb="21">
      <t>センタク</t>
    </rPh>
    <phoneticPr fontId="47"/>
  </si>
  <si>
    <t>　・「名前」に職種名を入力</t>
    <rPh sb="3" eb="5">
      <t>ナマエ</t>
    </rPh>
    <rPh sb="7" eb="9">
      <t>ショクシュ</t>
    </rPh>
    <rPh sb="9" eb="10">
      <t>メイ</t>
    </rPh>
    <rPh sb="11" eb="13">
      <t>ニュウリョク</t>
    </rPh>
    <phoneticPr fontId="4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</si>
  <si>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</si>
  <si>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7"/>
  </si>
  <si>
    <t>２　特定施設の月ごとの平均入所者数</t>
    <phoneticPr fontId="4"/>
  </si>
  <si>
    <t>入所者延数</t>
  </si>
  <si>
    <t>平均入所者数</t>
  </si>
  <si>
    <r>
      <t>(</t>
    </r>
    <r>
      <rPr>
        <sz val="10"/>
        <rFont val="ＭＳ 明朝"/>
        <family val="1"/>
        <charset val="128"/>
      </rPr>
      <t>入所者延数／当該月の日数</t>
    </r>
    <r>
      <rPr>
        <sz val="10"/>
        <rFont val="Century"/>
        <family val="1"/>
      </rPr>
      <t>)</t>
    </r>
    <phoneticPr fontId="4"/>
  </si>
  <si>
    <t>　　合　　　計</t>
  </si>
  <si>
    <r>
      <t>(</t>
    </r>
    <r>
      <rPr>
        <sz val="10.5"/>
        <rFont val="ＭＳ 明朝"/>
        <family val="1"/>
        <charset val="128"/>
      </rPr>
      <t>注</t>
    </r>
    <r>
      <rPr>
        <sz val="10.5"/>
        <rFont val="Century"/>
        <family val="1"/>
      </rPr>
      <t>)</t>
    </r>
    <r>
      <rPr>
        <sz val="10.5"/>
        <rFont val="ＭＳ 明朝"/>
        <family val="1"/>
        <charset val="128"/>
      </rPr>
      <t>１　入所者数の算定に当たっては、入所した日を含み、退所した日を含まないものとする。</t>
    </r>
  </si>
  <si>
    <t>　　２　平均入所者数の算定に当たっては，小数点以下を切り上げるものとする。</t>
  </si>
  <si>
    <t>　　３　指導の実施月の直近の１２か月の状況を記載すること。</t>
  </si>
  <si>
    <t>3　事故発生件数および苦情受付件数</t>
    <phoneticPr fontId="4"/>
  </si>
  <si>
    <t>事故発生件数</t>
    <rPh sb="0" eb="2">
      <t>ジコ</t>
    </rPh>
    <rPh sb="2" eb="4">
      <t>ハッセイ</t>
    </rPh>
    <rPh sb="4" eb="6">
      <t>ケンスウ</t>
    </rPh>
    <phoneticPr fontId="4"/>
  </si>
  <si>
    <t>結果</t>
    <rPh sb="0" eb="2">
      <t>ケッカ</t>
    </rPh>
    <phoneticPr fontId="4"/>
  </si>
  <si>
    <t>左記の「結果」のうち、市町等に報告した件数</t>
    <rPh sb="0" eb="2">
      <t>サキ</t>
    </rPh>
    <rPh sb="4" eb="6">
      <t>ケッカ</t>
    </rPh>
    <rPh sb="11" eb="12">
      <t>シ</t>
    </rPh>
    <rPh sb="12" eb="13">
      <t>チョウ</t>
    </rPh>
    <rPh sb="13" eb="14">
      <t>トウ</t>
    </rPh>
    <rPh sb="15" eb="17">
      <t>ホウコク</t>
    </rPh>
    <rPh sb="19" eb="21">
      <t>ケンスウ</t>
    </rPh>
    <phoneticPr fontId="4"/>
  </si>
  <si>
    <t>左記の「結果」のうち、損害賠償を行った件数</t>
    <rPh sb="0" eb="2">
      <t>サキ</t>
    </rPh>
    <rPh sb="4" eb="6">
      <t>ケッカ</t>
    </rPh>
    <rPh sb="11" eb="13">
      <t>ソンガイ</t>
    </rPh>
    <rPh sb="13" eb="15">
      <t>バイショウ</t>
    </rPh>
    <rPh sb="16" eb="17">
      <t>オコナ</t>
    </rPh>
    <rPh sb="19" eb="21">
      <t>ケンスウ</t>
    </rPh>
    <phoneticPr fontId="4"/>
  </si>
  <si>
    <t>「その他」の事故の場合の具体的な内容を記載してください。</t>
    <rPh sb="3" eb="4">
      <t>タ</t>
    </rPh>
    <rPh sb="6" eb="8">
      <t>ジコ</t>
    </rPh>
    <rPh sb="9" eb="11">
      <t>バアイ</t>
    </rPh>
    <rPh sb="12" eb="15">
      <t>グタイテキ</t>
    </rPh>
    <rPh sb="16" eb="18">
      <t>ナイヨウ</t>
    </rPh>
    <rPh sb="19" eb="21">
      <t>キサイ</t>
    </rPh>
    <phoneticPr fontId="4"/>
  </si>
  <si>
    <t>死亡</t>
    <rPh sb="0" eb="2">
      <t>シボウ</t>
    </rPh>
    <phoneticPr fontId="4"/>
  </si>
  <si>
    <t>骨折</t>
    <rPh sb="0" eb="2">
      <t>コッセツ</t>
    </rPh>
    <phoneticPr fontId="4"/>
  </si>
  <si>
    <t>打撲・裂傷</t>
    <rPh sb="0" eb="2">
      <t>ダボク</t>
    </rPh>
    <rPh sb="3" eb="5">
      <t>レッショウ</t>
    </rPh>
    <phoneticPr fontId="4"/>
  </si>
  <si>
    <t>その他</t>
    <rPh sb="2" eb="3">
      <t>タ</t>
    </rPh>
    <phoneticPr fontId="4"/>
  </si>
  <si>
    <t>合計</t>
    <rPh sb="0" eb="2">
      <t>ゴウケイ</t>
    </rPh>
    <phoneticPr fontId="4"/>
  </si>
  <si>
    <t>歩行中の転倒</t>
    <rPh sb="0" eb="3">
      <t>ホコウチュウ</t>
    </rPh>
    <rPh sb="4" eb="6">
      <t>テントウ</t>
    </rPh>
    <phoneticPr fontId="4"/>
  </si>
  <si>
    <t>前年度</t>
    <rPh sb="0" eb="1">
      <t>ゼン</t>
    </rPh>
    <rPh sb="1" eb="3">
      <t>ネンド</t>
    </rPh>
    <phoneticPr fontId="4"/>
  </si>
  <si>
    <t>（参考：今年度中）</t>
    <rPh sb="1" eb="3">
      <t>サンコウ</t>
    </rPh>
    <rPh sb="4" eb="5">
      <t>イマ</t>
    </rPh>
    <rPh sb="5" eb="7">
      <t>ネンド</t>
    </rPh>
    <rPh sb="7" eb="8">
      <t>チュウ</t>
    </rPh>
    <phoneticPr fontId="4"/>
  </si>
  <si>
    <t>ベッド、イスからの転倒</t>
    <rPh sb="9" eb="11">
      <t>テントウ</t>
    </rPh>
    <phoneticPr fontId="4"/>
  </si>
  <si>
    <t>介護中の過失</t>
    <rPh sb="0" eb="2">
      <t>カイゴ</t>
    </rPh>
    <rPh sb="2" eb="3">
      <t>チュウ</t>
    </rPh>
    <rPh sb="4" eb="6">
      <t>カシツ</t>
    </rPh>
    <phoneticPr fontId="4"/>
  </si>
  <si>
    <t>誤嚥による窒息</t>
    <rPh sb="0" eb="1">
      <t>ゴ</t>
    </rPh>
    <rPh sb="1" eb="2">
      <t>エンゲ</t>
    </rPh>
    <rPh sb="5" eb="7">
      <t>チッソク</t>
    </rPh>
    <phoneticPr fontId="4"/>
  </si>
  <si>
    <t>床ずれ</t>
    <rPh sb="0" eb="1">
      <t>トコ</t>
    </rPh>
    <phoneticPr fontId="4"/>
  </si>
  <si>
    <t>薬に関わる事故</t>
    <rPh sb="0" eb="1">
      <t>クスリ</t>
    </rPh>
    <rPh sb="2" eb="3">
      <t>カカ</t>
    </rPh>
    <rPh sb="5" eb="7">
      <t>ジコ</t>
    </rPh>
    <phoneticPr fontId="4"/>
  </si>
  <si>
    <t>無断外出</t>
    <rPh sb="0" eb="2">
      <t>ムダン</t>
    </rPh>
    <rPh sb="2" eb="4">
      <t>ガイシュツ</t>
    </rPh>
    <phoneticPr fontId="4"/>
  </si>
  <si>
    <t>原因不明心停止</t>
    <rPh sb="0" eb="2">
      <t>ゲンイン</t>
    </rPh>
    <rPh sb="2" eb="4">
      <t>フメイ</t>
    </rPh>
    <rPh sb="4" eb="5">
      <t>シン</t>
    </rPh>
    <rPh sb="5" eb="7">
      <t>テイシ</t>
    </rPh>
    <phoneticPr fontId="4"/>
  </si>
  <si>
    <t>苦情受付件数
（前年度）</t>
    <rPh sb="0" eb="2">
      <t>クジョウ</t>
    </rPh>
    <rPh sb="2" eb="4">
      <t>ウケツケ</t>
    </rPh>
    <rPh sb="4" eb="6">
      <t>ケンスウ</t>
    </rPh>
    <rPh sb="8" eb="11">
      <t>ゼンネンド</t>
    </rPh>
    <phoneticPr fontId="4"/>
  </si>
  <si>
    <t>件</t>
    <rPh sb="0" eb="1">
      <t>ケン</t>
    </rPh>
    <phoneticPr fontId="4"/>
  </si>
  <si>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4"/>
  </si>
  <si>
    <t>＜苦情の内容を具体的に記載してください。＞</t>
    <rPh sb="1" eb="3">
      <t>クジョウ</t>
    </rPh>
    <rPh sb="4" eb="6">
      <t>ナイヨウ</t>
    </rPh>
    <rPh sb="7" eb="10">
      <t>グタイテキ</t>
    </rPh>
    <rPh sb="11" eb="13">
      <t>キサイ</t>
    </rPh>
    <phoneticPr fontId="4"/>
  </si>
  <si>
    <t>４　事業所・施設の運営の状況</t>
    <rPh sb="2" eb="5">
      <t>ジギョウショ</t>
    </rPh>
    <rPh sb="6" eb="8">
      <t>シセツ</t>
    </rPh>
    <rPh sb="9" eb="11">
      <t>ウンエイ</t>
    </rPh>
    <rPh sb="12" eb="14">
      <t>ジョウキョウ</t>
    </rPh>
    <phoneticPr fontId="4"/>
  </si>
  <si>
    <t>（１）法人および事業所（サービスごと）における収支状況（前年度）</t>
    <rPh sb="3" eb="5">
      <t>ホウジン</t>
    </rPh>
    <rPh sb="8" eb="11">
      <t>ジギョウショ</t>
    </rPh>
    <rPh sb="23" eb="25">
      <t>シュウシ</t>
    </rPh>
    <rPh sb="25" eb="27">
      <t>ジョウキョウ</t>
    </rPh>
    <phoneticPr fontId="4"/>
  </si>
  <si>
    <t>○事業所（サービス）ごとの収支が管理されているか</t>
    <rPh sb="1" eb="4">
      <t>ジギョウショ</t>
    </rPh>
    <rPh sb="13" eb="15">
      <t>シュウシ</t>
    </rPh>
    <rPh sb="16" eb="18">
      <t>カンリ</t>
    </rPh>
    <phoneticPr fontId="4"/>
  </si>
  <si>
    <t>はい　・　いいえ</t>
    <phoneticPr fontId="4"/>
  </si>
  <si>
    <t>【収支の状況】</t>
    <rPh sb="1" eb="3">
      <t>シュウシ</t>
    </rPh>
    <rPh sb="4" eb="6">
      <t>ジョウキョウ</t>
    </rPh>
    <phoneticPr fontId="4"/>
  </si>
  <si>
    <t>（単位：千円）</t>
    <rPh sb="1" eb="3">
      <t>タンイ</t>
    </rPh>
    <rPh sb="4" eb="6">
      <t>センエン</t>
    </rPh>
    <phoneticPr fontId="4"/>
  </si>
  <si>
    <t>「はい」の場合のみ、当該事業所（サービス）分を記入</t>
    <rPh sb="5" eb="7">
      <t>バアイ</t>
    </rPh>
    <rPh sb="10" eb="12">
      <t>トウガイ</t>
    </rPh>
    <rPh sb="12" eb="15">
      <t>ジギョウショ</t>
    </rPh>
    <rPh sb="21" eb="22">
      <t>ブン</t>
    </rPh>
    <rPh sb="23" eb="25">
      <t>キニュウ</t>
    </rPh>
    <phoneticPr fontId="4"/>
  </si>
  <si>
    <t>法人全体</t>
    <rPh sb="0" eb="2">
      <t>ホウジン</t>
    </rPh>
    <rPh sb="2" eb="4">
      <t>ゼンタイ</t>
    </rPh>
    <phoneticPr fontId="4"/>
  </si>
  <si>
    <t>当該事業所（サービス）分</t>
    <rPh sb="0" eb="2">
      <t>トウガイ</t>
    </rPh>
    <rPh sb="2" eb="5">
      <t>ジギョウショ</t>
    </rPh>
    <rPh sb="11" eb="12">
      <t>ブン</t>
    </rPh>
    <phoneticPr fontId="4"/>
  </si>
  <si>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4"/>
  </si>
  <si>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4"/>
  </si>
  <si>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4"/>
  </si>
  <si>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4"/>
  </si>
  <si>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4"/>
  </si>
  <si>
    <t>「はい」の場合のみ、記入</t>
    <rPh sb="5" eb="7">
      <t>バアイ</t>
    </rPh>
    <rPh sb="10" eb="12">
      <t>キニュウ</t>
    </rPh>
    <phoneticPr fontId="4"/>
  </si>
  <si>
    <t>金額（月額・円）</t>
    <rPh sb="0" eb="2">
      <t>キンガク</t>
    </rPh>
    <rPh sb="3" eb="5">
      <t>ゲツガク</t>
    </rPh>
    <rPh sb="6" eb="7">
      <t>エン</t>
    </rPh>
    <phoneticPr fontId="4"/>
  </si>
  <si>
    <t>大学卒</t>
    <rPh sb="0" eb="3">
      <t>ダイガクソツ</t>
    </rPh>
    <phoneticPr fontId="4"/>
  </si>
  <si>
    <t>初任給</t>
    <rPh sb="0" eb="3">
      <t>ショニンキュウ</t>
    </rPh>
    <phoneticPr fontId="4"/>
  </si>
  <si>
    <t>勤続１０年目</t>
    <rPh sb="0" eb="2">
      <t>キンゾク</t>
    </rPh>
    <rPh sb="4" eb="6">
      <t>ネンメ</t>
    </rPh>
    <phoneticPr fontId="4"/>
  </si>
  <si>
    <t>専門校・高校卒</t>
    <rPh sb="0" eb="2">
      <t>センモン</t>
    </rPh>
    <rPh sb="2" eb="3">
      <t>コウ</t>
    </rPh>
    <rPh sb="4" eb="7">
      <t>コウコウソツ</t>
    </rPh>
    <phoneticPr fontId="4"/>
  </si>
  <si>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4"/>
  </si>
  <si>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4"/>
  </si>
  <si>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4"/>
  </si>
  <si>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4"/>
  </si>
  <si>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4"/>
  </si>
  <si>
    <t>（３）職員への研修実施状況</t>
    <rPh sb="3" eb="5">
      <t>ショクイン</t>
    </rPh>
    <rPh sb="7" eb="9">
      <t>ケンシュウ</t>
    </rPh>
    <rPh sb="9" eb="11">
      <t>ジッシ</t>
    </rPh>
    <rPh sb="11" eb="13">
      <t>ジョウキョウ</t>
    </rPh>
    <phoneticPr fontId="4"/>
  </si>
  <si>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4"/>
  </si>
  <si>
    <t>特定施設入居者生活介護費　各種加算等自己点検表</t>
    <rPh sb="0" eb="2">
      <t>トクテイ</t>
    </rPh>
    <rPh sb="2" eb="4">
      <t>シセツ</t>
    </rPh>
    <rPh sb="4" eb="7">
      <t>ニュウキョシャ</t>
    </rPh>
    <rPh sb="7" eb="9">
      <t>セイカツ</t>
    </rPh>
    <rPh sb="9" eb="11">
      <t>カイゴ</t>
    </rPh>
    <rPh sb="11" eb="12">
      <t>ヒ</t>
    </rPh>
    <rPh sb="13" eb="15">
      <t>カクシュ</t>
    </rPh>
    <rPh sb="15" eb="17">
      <t>カサン</t>
    </rPh>
    <rPh sb="17" eb="18">
      <t>トウ</t>
    </rPh>
    <rPh sb="18" eb="20">
      <t>ジコ</t>
    </rPh>
    <rPh sb="20" eb="23">
      <t>テンケンヒョウ</t>
    </rPh>
    <phoneticPr fontId="4"/>
  </si>
  <si>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4"/>
  </si>
  <si>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4"/>
  </si>
  <si>
    <t>届出状況</t>
  </si>
  <si>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</si>
  <si>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</si>
  <si>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</si>
  <si>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確認書類等</t>
    <rPh sb="0" eb="2">
      <t>カクニン</t>
    </rPh>
    <rPh sb="2" eb="4">
      <t>ショルイ</t>
    </rPh>
    <rPh sb="4" eb="5">
      <t>トウ</t>
    </rPh>
    <phoneticPr fontId="4"/>
  </si>
  <si>
    <t>指導職員
チェック</t>
    <rPh sb="0" eb="2">
      <t>シドウ</t>
    </rPh>
    <rPh sb="2" eb="4">
      <t>ショクイン</t>
    </rPh>
    <phoneticPr fontId="4"/>
  </si>
  <si>
    <t>短期利用特定施設入居者生活介護費の算定</t>
    <rPh sb="0" eb="2">
      <t>タンキ</t>
    </rPh>
    <rPh sb="2" eb="4">
      <t>リヨウ</t>
    </rPh>
    <rPh sb="4" eb="6">
      <t>トクテイ</t>
    </rPh>
    <rPh sb="6" eb="8">
      <t>シセツ</t>
    </rPh>
    <rPh sb="8" eb="10">
      <t>ニュウキョ</t>
    </rPh>
    <rPh sb="10" eb="11">
      <t>シャ</t>
    </rPh>
    <rPh sb="11" eb="13">
      <t>セイカツ</t>
    </rPh>
    <rPh sb="13" eb="15">
      <t>カイゴ</t>
    </rPh>
    <rPh sb="15" eb="16">
      <t>ヒ</t>
    </rPh>
    <rPh sb="17" eb="19">
      <t>サンテイ</t>
    </rPh>
    <phoneticPr fontId="4"/>
  </si>
  <si>
    <t>当該事業者が居宅サービス等について３年以上の経験を有する</t>
    <rPh sb="0" eb="2">
      <t>トウガイ</t>
    </rPh>
    <rPh sb="2" eb="5">
      <t>ジギョウシャ</t>
    </rPh>
    <rPh sb="6" eb="8">
      <t>キョタク</t>
    </rPh>
    <rPh sb="12" eb="13">
      <t>トウ</t>
    </rPh>
    <rPh sb="18" eb="19">
      <t>ネン</t>
    </rPh>
    <rPh sb="19" eb="21">
      <t>イジョウ</t>
    </rPh>
    <rPh sb="22" eb="24">
      <t>ケイケン</t>
    </rPh>
    <rPh sb="25" eb="26">
      <t>ユウ</t>
    </rPh>
    <phoneticPr fontId="4"/>
  </si>
  <si>
    <t>□</t>
    <phoneticPr fontId="4"/>
  </si>
  <si>
    <t>あり</t>
    <phoneticPr fontId="4"/>
  </si>
  <si>
    <t>□</t>
  </si>
  <si>
    <t>入居定員の範囲内で空室を利用</t>
    <rPh sb="0" eb="2">
      <t>ニュウキョ</t>
    </rPh>
    <rPh sb="2" eb="4">
      <t>テイイン</t>
    </rPh>
    <rPh sb="5" eb="8">
      <t>ハンイナイ</t>
    </rPh>
    <rPh sb="9" eb="11">
      <t>クウシツ</t>
    </rPh>
    <rPh sb="12" eb="14">
      <t>リヨウ</t>
    </rPh>
    <phoneticPr fontId="4"/>
  </si>
  <si>
    <t>短期利用者数が１又は定員の10％以下</t>
    <rPh sb="0" eb="2">
      <t>タンキ</t>
    </rPh>
    <rPh sb="2" eb="5">
      <t>リヨウシャ</t>
    </rPh>
    <rPh sb="5" eb="6">
      <t>カズ</t>
    </rPh>
    <rPh sb="8" eb="9">
      <t>マタ</t>
    </rPh>
    <rPh sb="10" eb="12">
      <t>テイイン</t>
    </rPh>
    <rPh sb="16" eb="18">
      <t>イカ</t>
    </rPh>
    <phoneticPr fontId="4"/>
  </si>
  <si>
    <t>利用の開始に当たって、30日以内の利用期間を定めている</t>
    <rPh sb="0" eb="2">
      <t>リヨウ</t>
    </rPh>
    <rPh sb="3" eb="5">
      <t>カイシ</t>
    </rPh>
    <rPh sb="6" eb="7">
      <t>ア</t>
    </rPh>
    <rPh sb="13" eb="14">
      <t>ニチ</t>
    </rPh>
    <rPh sb="14" eb="16">
      <t>イナイ</t>
    </rPh>
    <rPh sb="17" eb="19">
      <t>リヨウ</t>
    </rPh>
    <rPh sb="19" eb="21">
      <t>キカン</t>
    </rPh>
    <rPh sb="22" eb="23">
      <t>サダ</t>
    </rPh>
    <phoneticPr fontId="4"/>
  </si>
  <si>
    <t>権利金その他の金品の受領禁止</t>
    <rPh sb="0" eb="3">
      <t>ケンリキン</t>
    </rPh>
    <rPh sb="5" eb="6">
      <t>タ</t>
    </rPh>
    <rPh sb="7" eb="9">
      <t>キンピン</t>
    </rPh>
    <rPh sb="10" eb="12">
      <t>ジュリョウ</t>
    </rPh>
    <rPh sb="12" eb="14">
      <t>キンシ</t>
    </rPh>
    <phoneticPr fontId="4"/>
  </si>
  <si>
    <t>介護保険法等の規定による勧告等を受けた場合、勧告等を受けた日から起算して５年以上経過</t>
    <rPh sb="0" eb="2">
      <t>カイゴ</t>
    </rPh>
    <rPh sb="2" eb="4">
      <t>ホケン</t>
    </rPh>
    <rPh sb="4" eb="5">
      <t>ホウ</t>
    </rPh>
    <rPh sb="5" eb="6">
      <t>トウ</t>
    </rPh>
    <rPh sb="7" eb="9">
      <t>キテイ</t>
    </rPh>
    <rPh sb="12" eb="14">
      <t>カンコク</t>
    </rPh>
    <rPh sb="14" eb="15">
      <t>トウ</t>
    </rPh>
    <rPh sb="16" eb="17">
      <t>ウ</t>
    </rPh>
    <rPh sb="19" eb="21">
      <t>バアイ</t>
    </rPh>
    <rPh sb="22" eb="24">
      <t>カンコク</t>
    </rPh>
    <rPh sb="24" eb="25">
      <t>トウ</t>
    </rPh>
    <rPh sb="26" eb="27">
      <t>ウ</t>
    </rPh>
    <rPh sb="29" eb="30">
      <t>ヒ</t>
    </rPh>
    <rPh sb="32" eb="34">
      <t>キサン</t>
    </rPh>
    <rPh sb="37" eb="40">
      <t>ネンイジョウ</t>
    </rPh>
    <rPh sb="40" eb="42">
      <t>ケイカ</t>
    </rPh>
    <phoneticPr fontId="4"/>
  </si>
  <si>
    <t>身体拘束廃止未実施減算　
　　　 【*90/100/日】</t>
    <rPh sb="0" eb="2">
      <t>シンタイ</t>
    </rPh>
    <rPh sb="2" eb="4">
      <t>コウソク</t>
    </rPh>
    <rPh sb="4" eb="6">
      <t>ハイシ</t>
    </rPh>
    <rPh sb="6" eb="9">
      <t>ミジッシ</t>
    </rPh>
    <rPh sb="9" eb="11">
      <t>ゲンサン</t>
    </rPh>
    <phoneticPr fontId="4"/>
  </si>
  <si>
    <t>身体的拘束等を行う場合、その態様及び時間、その際の入所者の心身の状況並びに緊急やむを得ない理由を記録していない</t>
    <rPh sb="0" eb="3">
      <t>シンタイテキ</t>
    </rPh>
    <rPh sb="3" eb="5">
      <t>コウソク</t>
    </rPh>
    <rPh sb="5" eb="6">
      <t>トウ</t>
    </rPh>
    <rPh sb="7" eb="8">
      <t>オコナ</t>
    </rPh>
    <rPh sb="9" eb="11">
      <t>バアイ</t>
    </rPh>
    <rPh sb="14" eb="16">
      <t>タイヨウ</t>
    </rPh>
    <rPh sb="16" eb="17">
      <t>オヨ</t>
    </rPh>
    <rPh sb="18" eb="20">
      <t>ジカン</t>
    </rPh>
    <rPh sb="23" eb="24">
      <t>サイ</t>
    </rPh>
    <rPh sb="25" eb="28">
      <t>ニュウショシャ</t>
    </rPh>
    <rPh sb="29" eb="31">
      <t>シンシン</t>
    </rPh>
    <rPh sb="32" eb="34">
      <t>ジョウキョウ</t>
    </rPh>
    <rPh sb="34" eb="35">
      <t>ナラ</t>
    </rPh>
    <rPh sb="37" eb="39">
      <t>キンキュウ</t>
    </rPh>
    <rPh sb="42" eb="43">
      <t>エ</t>
    </rPh>
    <rPh sb="45" eb="47">
      <t>リユウ</t>
    </rPh>
    <rPh sb="48" eb="50">
      <t>キロク</t>
    </rPh>
    <phoneticPr fontId="4"/>
  </si>
  <si>
    <t>該当</t>
    <rPh sb="0" eb="2">
      <t>ガイトウ</t>
    </rPh>
    <phoneticPr fontId="4"/>
  </si>
  <si>
    <t>身体的拘束等の適正化のための対策を検討する委員会を３月に１回以上開催していない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2">
      <t>カイイジョウ</t>
    </rPh>
    <rPh sb="32" eb="34">
      <t>カイサイ</t>
    </rPh>
    <phoneticPr fontId="4"/>
  </si>
  <si>
    <t>上記、委員会の結果について、介護職員その他従業者に周知徹底が図られていない</t>
    <rPh sb="0" eb="2">
      <t>ジョウキ</t>
    </rPh>
    <rPh sb="3" eb="6">
      <t>イインカイ</t>
    </rPh>
    <rPh sb="7" eb="9">
      <t>ケッカ</t>
    </rPh>
    <rPh sb="14" eb="16">
      <t>カイゴ</t>
    </rPh>
    <rPh sb="16" eb="18">
      <t>ショクイン</t>
    </rPh>
    <rPh sb="20" eb="21">
      <t>タ</t>
    </rPh>
    <rPh sb="21" eb="23">
      <t>ジュウギョウ</t>
    </rPh>
    <rPh sb="23" eb="24">
      <t>シャ</t>
    </rPh>
    <rPh sb="25" eb="27">
      <t>シュウチ</t>
    </rPh>
    <rPh sb="27" eb="29">
      <t>テッテイ</t>
    </rPh>
    <rPh sb="30" eb="31">
      <t>ハカ</t>
    </rPh>
    <phoneticPr fontId="4"/>
  </si>
  <si>
    <t>身体的拘束等の適正化のための指針が未整備</t>
    <rPh sb="0" eb="6">
      <t>シンタイテキコウソクトウ</t>
    </rPh>
    <rPh sb="7" eb="10">
      <t>テキセイカ</t>
    </rPh>
    <rPh sb="14" eb="16">
      <t>シシン</t>
    </rPh>
    <rPh sb="17" eb="20">
      <t>ミセイビ</t>
    </rPh>
    <phoneticPr fontId="4"/>
  </si>
  <si>
    <t>介護職員その他従業者に対し、身体的拘束等の適正化のための研修を定期的に実施していない</t>
    <rPh sb="0" eb="2">
      <t>カイゴ</t>
    </rPh>
    <rPh sb="2" eb="4">
      <t>ショクイン</t>
    </rPh>
    <rPh sb="6" eb="7">
      <t>タ</t>
    </rPh>
    <rPh sb="7" eb="10">
      <t>ジュウギョウシャ</t>
    </rPh>
    <rPh sb="11" eb="12">
      <t>タイ</t>
    </rPh>
    <rPh sb="14" eb="17">
      <t>シンタイテキ</t>
    </rPh>
    <rPh sb="17" eb="19">
      <t>コウソク</t>
    </rPh>
    <rPh sb="19" eb="20">
      <t>トウ</t>
    </rPh>
    <rPh sb="21" eb="23">
      <t>テキセイ</t>
    </rPh>
    <rPh sb="23" eb="24">
      <t>カ</t>
    </rPh>
    <rPh sb="28" eb="30">
      <t>ケンシュウ</t>
    </rPh>
    <rPh sb="31" eb="34">
      <t>テイキテキ</t>
    </rPh>
    <rPh sb="35" eb="37">
      <t>ジッシ</t>
    </rPh>
    <phoneticPr fontId="4"/>
  </si>
  <si>
    <t>入居継続支援加算(Ⅰ)
　　　 【+36単位/日】</t>
    <rPh sb="0" eb="2">
      <t>ニュウキョ</t>
    </rPh>
    <rPh sb="2" eb="4">
      <t>ケイゾク</t>
    </rPh>
    <rPh sb="4" eb="6">
      <t>シエン</t>
    </rPh>
    <phoneticPr fontId="4"/>
  </si>
  <si>
    <t>たんの吸引等を必要とする者の占める割合が利用者の15％以上</t>
    <rPh sb="3" eb="5">
      <t>キュウイン</t>
    </rPh>
    <rPh sb="5" eb="6">
      <t>トウ</t>
    </rPh>
    <rPh sb="7" eb="9">
      <t>ヒツヨウ</t>
    </rPh>
    <rPh sb="12" eb="13">
      <t>モノ</t>
    </rPh>
    <rPh sb="14" eb="15">
      <t>シ</t>
    </rPh>
    <rPh sb="17" eb="19">
      <t>ワリアイ</t>
    </rPh>
    <rPh sb="20" eb="23">
      <t>リヨウシャ</t>
    </rPh>
    <rPh sb="27" eb="29">
      <t>イジョウ</t>
    </rPh>
    <phoneticPr fontId="4"/>
  </si>
  <si>
    <t>15％以上</t>
    <rPh sb="3" eb="5">
      <t>イジョウ</t>
    </rPh>
    <phoneticPr fontId="4"/>
  </si>
  <si>
    <t>サービス提供体制強化加算との同時算定不可</t>
    <rPh sb="4" eb="6">
      <t>テイキョウ</t>
    </rPh>
    <rPh sb="6" eb="8">
      <t>タイセイ</t>
    </rPh>
    <rPh sb="8" eb="10">
      <t>キョウカ</t>
    </rPh>
    <rPh sb="10" eb="12">
      <t>カサン</t>
    </rPh>
    <rPh sb="14" eb="16">
      <t>ドウジ</t>
    </rPh>
    <rPh sb="16" eb="18">
      <t>サンテイ</t>
    </rPh>
    <rPh sb="18" eb="20">
      <t>フカ</t>
    </rPh>
    <phoneticPr fontId="4"/>
  </si>
  <si>
    <t>算定していない</t>
    <rPh sb="0" eb="2">
      <t>サンテイ</t>
    </rPh>
    <phoneticPr fontId="4"/>
  </si>
  <si>
    <t>人員基準に適合</t>
    <rPh sb="0" eb="2">
      <t>ジンイン</t>
    </rPh>
    <rPh sb="2" eb="4">
      <t>キジュン</t>
    </rPh>
    <rPh sb="5" eb="7">
      <t>テキゴウ</t>
    </rPh>
    <phoneticPr fontId="4"/>
  </si>
  <si>
    <t>介護福祉士の数が、利用者の数が６又はその端数を増やすごとに１以上</t>
    <rPh sb="0" eb="2">
      <t>カイゴ</t>
    </rPh>
    <rPh sb="2" eb="5">
      <t>フクシシ</t>
    </rPh>
    <rPh sb="6" eb="7">
      <t>カズ</t>
    </rPh>
    <rPh sb="9" eb="12">
      <t>リヨウシャ</t>
    </rPh>
    <rPh sb="13" eb="14">
      <t>カズ</t>
    </rPh>
    <rPh sb="16" eb="17">
      <t>マタ</t>
    </rPh>
    <rPh sb="20" eb="22">
      <t>ハスウ</t>
    </rPh>
    <rPh sb="23" eb="24">
      <t>フ</t>
    </rPh>
    <rPh sb="30" eb="32">
      <t>イジョウ</t>
    </rPh>
    <phoneticPr fontId="4"/>
  </si>
  <si>
    <t>介護福祉士の数が、利用者の数が７又はその端数を増やすごとに１以上の場合、以下の７点に適合していること</t>
    <rPh sb="0" eb="2">
      <t>カイゴ</t>
    </rPh>
    <rPh sb="2" eb="5">
      <t>フクシシ</t>
    </rPh>
    <rPh sb="6" eb="7">
      <t>カズ</t>
    </rPh>
    <rPh sb="9" eb="12">
      <t>リヨウシャ</t>
    </rPh>
    <rPh sb="13" eb="14">
      <t>カズ</t>
    </rPh>
    <rPh sb="16" eb="17">
      <t>マタ</t>
    </rPh>
    <rPh sb="20" eb="22">
      <t>ハスウ</t>
    </rPh>
    <rPh sb="23" eb="24">
      <t>フ</t>
    </rPh>
    <rPh sb="30" eb="32">
      <t>イジョウ</t>
    </rPh>
    <rPh sb="33" eb="35">
      <t>バアイ</t>
    </rPh>
    <rPh sb="36" eb="38">
      <t>イカ</t>
    </rPh>
    <rPh sb="40" eb="41">
      <t>テン</t>
    </rPh>
    <rPh sb="42" eb="44">
      <t>テキゴウ</t>
    </rPh>
    <phoneticPr fontId="4"/>
  </si>
  <si>
    <t>１　業務効率化及び質の向上または職員の負担の軽減に資する介護機器を複数種類使用している</t>
    <rPh sb="2" eb="4">
      <t>ギョウム</t>
    </rPh>
    <rPh sb="4" eb="7">
      <t>コウリツカ</t>
    </rPh>
    <rPh sb="7" eb="8">
      <t>オヨ</t>
    </rPh>
    <rPh sb="9" eb="10">
      <t>シツ</t>
    </rPh>
    <rPh sb="11" eb="13">
      <t>コウジョウ</t>
    </rPh>
    <rPh sb="16" eb="18">
      <t>ショクイン</t>
    </rPh>
    <rPh sb="19" eb="21">
      <t>フタン</t>
    </rPh>
    <rPh sb="22" eb="24">
      <t>ケイゲン</t>
    </rPh>
    <rPh sb="25" eb="26">
      <t>シ</t>
    </rPh>
    <rPh sb="28" eb="30">
      <t>カイゴ</t>
    </rPh>
    <rPh sb="30" eb="32">
      <t>キキ</t>
    </rPh>
    <rPh sb="33" eb="35">
      <t>フクスウ</t>
    </rPh>
    <rPh sb="35" eb="37">
      <t>シュルイ</t>
    </rPh>
    <rPh sb="37" eb="39">
      <t>シヨウ</t>
    </rPh>
    <phoneticPr fontId="4"/>
  </si>
  <si>
    <t>している</t>
    <phoneticPr fontId="4"/>
  </si>
  <si>
    <t>以下の機器を使用している
□見守り機器(全ての居室に設置)
□インカム等の職員間の連絡調整の迅速化に資するICT機器（全ての介護職員が使用）
□介護記録ソフトウェアやスマートフォン等の介護記録の作成の効率化に資するICT機器</t>
    <rPh sb="0" eb="2">
      <t>イカ</t>
    </rPh>
    <rPh sb="3" eb="5">
      <t>キキ</t>
    </rPh>
    <rPh sb="6" eb="8">
      <t>シヨウ</t>
    </rPh>
    <rPh sb="14" eb="16">
      <t>ミマモ</t>
    </rPh>
    <rPh sb="17" eb="19">
      <t>キキ</t>
    </rPh>
    <rPh sb="20" eb="21">
      <t>スベ</t>
    </rPh>
    <rPh sb="23" eb="25">
      <t>キョシツ</t>
    </rPh>
    <rPh sb="26" eb="28">
      <t>セッチ</t>
    </rPh>
    <rPh sb="35" eb="36">
      <t>トウ</t>
    </rPh>
    <rPh sb="37" eb="39">
      <t>ショクイン</t>
    </rPh>
    <rPh sb="39" eb="40">
      <t>カン</t>
    </rPh>
    <rPh sb="41" eb="43">
      <t>レンラク</t>
    </rPh>
    <rPh sb="43" eb="45">
      <t>チョウセイ</t>
    </rPh>
    <rPh sb="46" eb="49">
      <t>ジンソクカ</t>
    </rPh>
    <rPh sb="50" eb="51">
      <t>シ</t>
    </rPh>
    <rPh sb="56" eb="58">
      <t>キキ</t>
    </rPh>
    <rPh sb="59" eb="60">
      <t>スベ</t>
    </rPh>
    <rPh sb="62" eb="64">
      <t>カイゴ</t>
    </rPh>
    <rPh sb="64" eb="66">
      <t>ショクイン</t>
    </rPh>
    <rPh sb="67" eb="69">
      <t>シヨウ</t>
    </rPh>
    <rPh sb="72" eb="74">
      <t>カイゴ</t>
    </rPh>
    <rPh sb="74" eb="76">
      <t>キロク</t>
    </rPh>
    <rPh sb="90" eb="91">
      <t>トウ</t>
    </rPh>
    <rPh sb="92" eb="94">
      <t>カイゴ</t>
    </rPh>
    <rPh sb="94" eb="96">
      <t>キロク</t>
    </rPh>
    <rPh sb="97" eb="99">
      <t>サクセイ</t>
    </rPh>
    <rPh sb="100" eb="103">
      <t>コウリツカ</t>
    </rPh>
    <rPh sb="104" eb="105">
      <t>シ</t>
    </rPh>
    <rPh sb="110" eb="112">
      <t>キキ</t>
    </rPh>
    <phoneticPr fontId="4"/>
  </si>
  <si>
    <t>２　介護機器の使用にあたり、介護職員、看護職員、介護支援専門員その他の職種の者が共同して、アセスメントおよび入所者の身体の状況等の評価を行い、職員の配置の状況等の見直しを行っている</t>
    <rPh sb="2" eb="4">
      <t>カイゴ</t>
    </rPh>
    <rPh sb="4" eb="6">
      <t>キキ</t>
    </rPh>
    <rPh sb="7" eb="9">
      <t>シヨウ</t>
    </rPh>
    <rPh sb="14" eb="16">
      <t>カイゴ</t>
    </rPh>
    <rPh sb="16" eb="18">
      <t>ショクイン</t>
    </rPh>
    <rPh sb="19" eb="21">
      <t>カンゴ</t>
    </rPh>
    <rPh sb="21" eb="23">
      <t>ショクイン</t>
    </rPh>
    <rPh sb="24" eb="26">
      <t>カイゴ</t>
    </rPh>
    <rPh sb="26" eb="28">
      <t>シエン</t>
    </rPh>
    <rPh sb="28" eb="31">
      <t>センモンイン</t>
    </rPh>
    <rPh sb="33" eb="34">
      <t>ホカ</t>
    </rPh>
    <rPh sb="35" eb="37">
      <t>ショクシュ</t>
    </rPh>
    <rPh sb="38" eb="39">
      <t>モノ</t>
    </rPh>
    <rPh sb="40" eb="42">
      <t>キョウドウ</t>
    </rPh>
    <rPh sb="54" eb="57">
      <t>ニュウショシャ</t>
    </rPh>
    <rPh sb="58" eb="60">
      <t>シンタイ</t>
    </rPh>
    <rPh sb="61" eb="63">
      <t>ジョウキョウ</t>
    </rPh>
    <rPh sb="63" eb="64">
      <t>トウ</t>
    </rPh>
    <rPh sb="65" eb="67">
      <t>ヒョウカ</t>
    </rPh>
    <rPh sb="68" eb="69">
      <t>オコナ</t>
    </rPh>
    <rPh sb="71" eb="73">
      <t>ショクイン</t>
    </rPh>
    <rPh sb="74" eb="76">
      <t>ハイチ</t>
    </rPh>
    <rPh sb="77" eb="79">
      <t>ジョウキョウ</t>
    </rPh>
    <rPh sb="79" eb="80">
      <t>トウ</t>
    </rPh>
    <rPh sb="81" eb="83">
      <t>ミナオ</t>
    </rPh>
    <rPh sb="85" eb="86">
      <t>オコナ</t>
    </rPh>
    <phoneticPr fontId="4"/>
  </si>
  <si>
    <t>している</t>
  </si>
  <si>
    <t>３　介護機器活用委員会を設置し、３月に１回以上行うこと。また、介護職員・看護職員・介護支援専門員その他の職種の者と共同して、当該委員会に置いて必要な検討等を行い定期的に確認している</t>
    <rPh sb="2" eb="4">
      <t>カイゴ</t>
    </rPh>
    <rPh sb="4" eb="6">
      <t>キキ</t>
    </rPh>
    <rPh sb="6" eb="8">
      <t>カツヨウ</t>
    </rPh>
    <rPh sb="8" eb="11">
      <t>イインカイ</t>
    </rPh>
    <rPh sb="12" eb="14">
      <t>セッチ</t>
    </rPh>
    <rPh sb="17" eb="18">
      <t>ツキ</t>
    </rPh>
    <rPh sb="20" eb="21">
      <t>カイ</t>
    </rPh>
    <rPh sb="21" eb="23">
      <t>イジョウ</t>
    </rPh>
    <rPh sb="23" eb="24">
      <t>オコナ</t>
    </rPh>
    <rPh sb="31" eb="33">
      <t>カイゴ</t>
    </rPh>
    <rPh sb="33" eb="35">
      <t>ショクイン</t>
    </rPh>
    <rPh sb="36" eb="38">
      <t>カンゴ</t>
    </rPh>
    <rPh sb="38" eb="40">
      <t>ショクイン</t>
    </rPh>
    <rPh sb="41" eb="43">
      <t>カイゴ</t>
    </rPh>
    <rPh sb="43" eb="45">
      <t>シエン</t>
    </rPh>
    <rPh sb="45" eb="48">
      <t>センモンイン</t>
    </rPh>
    <rPh sb="50" eb="51">
      <t>ホカ</t>
    </rPh>
    <rPh sb="52" eb="54">
      <t>ショクシュ</t>
    </rPh>
    <rPh sb="55" eb="56">
      <t>モノ</t>
    </rPh>
    <rPh sb="57" eb="59">
      <t>キョウドウ</t>
    </rPh>
    <rPh sb="62" eb="64">
      <t>トウガイ</t>
    </rPh>
    <rPh sb="64" eb="67">
      <t>イインカイ</t>
    </rPh>
    <rPh sb="68" eb="69">
      <t>オ</t>
    </rPh>
    <rPh sb="71" eb="73">
      <t>ヒツヨウ</t>
    </rPh>
    <rPh sb="74" eb="76">
      <t>ケントウ</t>
    </rPh>
    <rPh sb="76" eb="77">
      <t>トウ</t>
    </rPh>
    <rPh sb="78" eb="79">
      <t>オコナ</t>
    </rPh>
    <rPh sb="80" eb="83">
      <t>テイキテキ</t>
    </rPh>
    <rPh sb="84" eb="86">
      <t>カクニン</t>
    </rPh>
    <phoneticPr fontId="4"/>
  </si>
  <si>
    <t>４　「入居者の安全およびケアの質の確保」に関する事項を実施　※具体的には右記の２点</t>
    <rPh sb="3" eb="6">
      <t>ニュウキョシャ</t>
    </rPh>
    <rPh sb="7" eb="9">
      <t>アンゼン</t>
    </rPh>
    <rPh sb="15" eb="16">
      <t>シツ</t>
    </rPh>
    <rPh sb="17" eb="19">
      <t>カクホ</t>
    </rPh>
    <rPh sb="21" eb="22">
      <t>カン</t>
    </rPh>
    <rPh sb="24" eb="26">
      <t>ジコウ</t>
    </rPh>
    <rPh sb="27" eb="29">
      <t>ジッシ</t>
    </rPh>
    <rPh sb="31" eb="34">
      <t>グタイテキ</t>
    </rPh>
    <rPh sb="36" eb="38">
      <t>ウキ</t>
    </rPh>
    <rPh sb="40" eb="41">
      <t>テン</t>
    </rPh>
    <phoneticPr fontId="4"/>
  </si>
  <si>
    <t>【具体な実施内容】
□介護機器から得られる睡眠状態やバイタルサイン等の情報を入居者の状態把握に活用する
□介護機器の使用に起因する施設内で発生したヒヤリ・ハット事例等の状況を把握し、その原因を分析して再発の防止策を検討する</t>
    <rPh sb="4" eb="6">
      <t>ジッシ</t>
    </rPh>
    <rPh sb="6" eb="8">
      <t>ナイヨウ</t>
    </rPh>
    <rPh sb="11" eb="13">
      <t>カイゴ</t>
    </rPh>
    <rPh sb="13" eb="15">
      <t>キキ</t>
    </rPh>
    <rPh sb="17" eb="18">
      <t>エ</t>
    </rPh>
    <rPh sb="21" eb="23">
      <t>スイミン</t>
    </rPh>
    <rPh sb="23" eb="25">
      <t>ジョウタイ</t>
    </rPh>
    <rPh sb="33" eb="34">
      <t>トウ</t>
    </rPh>
    <rPh sb="35" eb="37">
      <t>ジョウホウ</t>
    </rPh>
    <rPh sb="38" eb="41">
      <t>ニュウキョシャ</t>
    </rPh>
    <rPh sb="42" eb="44">
      <t>ジョウタイ</t>
    </rPh>
    <rPh sb="44" eb="46">
      <t>ハアク</t>
    </rPh>
    <rPh sb="47" eb="49">
      <t>カツヨウ</t>
    </rPh>
    <rPh sb="54" eb="56">
      <t>カイゴ</t>
    </rPh>
    <rPh sb="56" eb="58">
      <t>キキ</t>
    </rPh>
    <rPh sb="59" eb="61">
      <t>シヨウ</t>
    </rPh>
    <rPh sb="62" eb="64">
      <t>キイン</t>
    </rPh>
    <rPh sb="66" eb="68">
      <t>シセツ</t>
    </rPh>
    <rPh sb="68" eb="69">
      <t>ナイ</t>
    </rPh>
    <rPh sb="70" eb="72">
      <t>ハッセイ</t>
    </rPh>
    <rPh sb="81" eb="83">
      <t>ジレイ</t>
    </rPh>
    <rPh sb="83" eb="84">
      <t>トウ</t>
    </rPh>
    <rPh sb="85" eb="87">
      <t>ジョウキョウ</t>
    </rPh>
    <rPh sb="88" eb="90">
      <t>ハアク</t>
    </rPh>
    <rPh sb="94" eb="96">
      <t>ゲンイン</t>
    </rPh>
    <rPh sb="97" eb="99">
      <t>ブンセキ</t>
    </rPh>
    <rPh sb="101" eb="103">
      <t>サイハツ</t>
    </rPh>
    <rPh sb="104" eb="106">
      <t>ボウシ</t>
    </rPh>
    <rPh sb="106" eb="107">
      <t>サク</t>
    </rPh>
    <rPh sb="108" eb="110">
      <t>ケントウ</t>
    </rPh>
    <phoneticPr fontId="4"/>
  </si>
  <si>
    <t>５　「職員の負担の軽減および勤務状況への配慮」に関する事項を実施
※具体的には、実際にケアを行う介護福祉士を含めた介護職員に対してアンケートやヒアリングを行い、介護機器の導入後における右記の事項等を確認し、人員配置の検討が行われている</t>
    <rPh sb="3" eb="5">
      <t>ショクイン</t>
    </rPh>
    <rPh sb="6" eb="8">
      <t>フタン</t>
    </rPh>
    <rPh sb="9" eb="11">
      <t>ケイゲン</t>
    </rPh>
    <rPh sb="14" eb="16">
      <t>キンム</t>
    </rPh>
    <rPh sb="16" eb="18">
      <t>ジョウキョウ</t>
    </rPh>
    <rPh sb="20" eb="22">
      <t>ハイリョ</t>
    </rPh>
    <rPh sb="24" eb="25">
      <t>カン</t>
    </rPh>
    <rPh sb="27" eb="29">
      <t>ジコウ</t>
    </rPh>
    <rPh sb="30" eb="32">
      <t>ジッシ</t>
    </rPh>
    <rPh sb="34" eb="37">
      <t>グタイテキ</t>
    </rPh>
    <rPh sb="40" eb="42">
      <t>ジッサイ</t>
    </rPh>
    <rPh sb="46" eb="47">
      <t>オコナ</t>
    </rPh>
    <rPh sb="48" eb="50">
      <t>カイゴ</t>
    </rPh>
    <rPh sb="50" eb="53">
      <t>フクシシ</t>
    </rPh>
    <rPh sb="54" eb="55">
      <t>フク</t>
    </rPh>
    <rPh sb="57" eb="59">
      <t>カイゴ</t>
    </rPh>
    <rPh sb="59" eb="61">
      <t>ショクイン</t>
    </rPh>
    <rPh sb="62" eb="63">
      <t>タイ</t>
    </rPh>
    <rPh sb="77" eb="78">
      <t>オコナ</t>
    </rPh>
    <rPh sb="80" eb="82">
      <t>カイゴ</t>
    </rPh>
    <rPh sb="82" eb="84">
      <t>キキ</t>
    </rPh>
    <rPh sb="85" eb="87">
      <t>ドウニュウ</t>
    </rPh>
    <rPh sb="87" eb="88">
      <t>ゴ</t>
    </rPh>
    <rPh sb="92" eb="94">
      <t>ウキ</t>
    </rPh>
    <rPh sb="95" eb="97">
      <t>ジコウ</t>
    </rPh>
    <rPh sb="97" eb="98">
      <t>トウ</t>
    </rPh>
    <rPh sb="99" eb="101">
      <t>カクニン</t>
    </rPh>
    <rPh sb="103" eb="105">
      <t>ジンイン</t>
    </rPh>
    <rPh sb="105" eb="107">
      <t>ハイチ</t>
    </rPh>
    <rPh sb="108" eb="110">
      <t>ケントウ</t>
    </rPh>
    <rPh sb="111" eb="112">
      <t>オコナ</t>
    </rPh>
    <phoneticPr fontId="4"/>
  </si>
  <si>
    <t>６　日々の業務の中で予め時間を定めて、介護機器の不具合がないことを確認する等のチェックを行う仕組みを設けている（介護機器メーカーと連携し、定期点検を行う）</t>
    <rPh sb="2" eb="4">
      <t>ヒビ</t>
    </rPh>
    <rPh sb="5" eb="7">
      <t>ギョウム</t>
    </rPh>
    <rPh sb="8" eb="9">
      <t>ナカ</t>
    </rPh>
    <rPh sb="10" eb="11">
      <t>アラカジ</t>
    </rPh>
    <rPh sb="12" eb="14">
      <t>ジカン</t>
    </rPh>
    <rPh sb="15" eb="16">
      <t>サダ</t>
    </rPh>
    <rPh sb="19" eb="21">
      <t>カイゴ</t>
    </rPh>
    <rPh sb="21" eb="23">
      <t>キキ</t>
    </rPh>
    <rPh sb="24" eb="27">
      <t>フグアイ</t>
    </rPh>
    <rPh sb="33" eb="35">
      <t>カクニン</t>
    </rPh>
    <rPh sb="37" eb="38">
      <t>ナド</t>
    </rPh>
    <rPh sb="44" eb="45">
      <t>オコナ</t>
    </rPh>
    <rPh sb="46" eb="48">
      <t>シク</t>
    </rPh>
    <rPh sb="50" eb="51">
      <t>モウ</t>
    </rPh>
    <rPh sb="56" eb="58">
      <t>カイゴ</t>
    </rPh>
    <rPh sb="58" eb="60">
      <t>キキ</t>
    </rPh>
    <rPh sb="65" eb="67">
      <t>レンケイ</t>
    </rPh>
    <rPh sb="69" eb="71">
      <t>テイキ</t>
    </rPh>
    <rPh sb="71" eb="73">
      <t>テンケン</t>
    </rPh>
    <rPh sb="74" eb="75">
      <t>オコナ</t>
    </rPh>
    <phoneticPr fontId="4"/>
  </si>
  <si>
    <t>7　介護機器の使用方法の講習やヒヤリ・ハット事例等の周知、その事例を通じた再発防止策の実習等を含む職員研修を定期的に行っている</t>
    <rPh sb="2" eb="4">
      <t>カイゴ</t>
    </rPh>
    <rPh sb="4" eb="6">
      <t>キキ</t>
    </rPh>
    <rPh sb="7" eb="9">
      <t>シヨウ</t>
    </rPh>
    <rPh sb="9" eb="11">
      <t>ホウホウ</t>
    </rPh>
    <rPh sb="12" eb="14">
      <t>コウシュウ</t>
    </rPh>
    <rPh sb="22" eb="24">
      <t>ジレイ</t>
    </rPh>
    <rPh sb="24" eb="25">
      <t>トウ</t>
    </rPh>
    <rPh sb="26" eb="28">
      <t>シュウチ</t>
    </rPh>
    <rPh sb="31" eb="33">
      <t>ジレイ</t>
    </rPh>
    <rPh sb="34" eb="35">
      <t>ツウ</t>
    </rPh>
    <rPh sb="37" eb="39">
      <t>サイハツ</t>
    </rPh>
    <rPh sb="39" eb="41">
      <t>ボウシ</t>
    </rPh>
    <rPh sb="41" eb="42">
      <t>サク</t>
    </rPh>
    <rPh sb="43" eb="45">
      <t>ジッシュウ</t>
    </rPh>
    <rPh sb="45" eb="46">
      <t>トウ</t>
    </rPh>
    <rPh sb="47" eb="48">
      <t>フク</t>
    </rPh>
    <rPh sb="49" eb="51">
      <t>ショクイン</t>
    </rPh>
    <rPh sb="51" eb="53">
      <t>ケンシュウ</t>
    </rPh>
    <rPh sb="54" eb="57">
      <t>テイキテキ</t>
    </rPh>
    <rPh sb="58" eb="59">
      <t>オコナ</t>
    </rPh>
    <phoneticPr fontId="4"/>
  </si>
  <si>
    <t>３月以上の試行期間を実施し、当該委員会の議事概要を県に提出</t>
    <rPh sb="1" eb="2">
      <t>ツキ</t>
    </rPh>
    <rPh sb="2" eb="4">
      <t>イジョウ</t>
    </rPh>
    <rPh sb="5" eb="7">
      <t>シコウ</t>
    </rPh>
    <rPh sb="7" eb="9">
      <t>キカン</t>
    </rPh>
    <rPh sb="10" eb="12">
      <t>ジッシ</t>
    </rPh>
    <rPh sb="14" eb="16">
      <t>トウガイ</t>
    </rPh>
    <rPh sb="16" eb="18">
      <t>イイン</t>
    </rPh>
    <rPh sb="18" eb="19">
      <t>カイ</t>
    </rPh>
    <rPh sb="20" eb="22">
      <t>ギジ</t>
    </rPh>
    <rPh sb="22" eb="24">
      <t>ガイヨウ</t>
    </rPh>
    <rPh sb="25" eb="26">
      <t>ケン</t>
    </rPh>
    <rPh sb="27" eb="29">
      <t>テイシュツ</t>
    </rPh>
    <phoneticPr fontId="4"/>
  </si>
  <si>
    <t>届出</t>
    <rPh sb="0" eb="2">
      <t>トドケデ</t>
    </rPh>
    <phoneticPr fontId="4"/>
  </si>
  <si>
    <t>入居継続支援加算(Ⅱ)
　　　 【+22単位/日】</t>
    <rPh sb="0" eb="2">
      <t>ニュウキョ</t>
    </rPh>
    <rPh sb="2" eb="4">
      <t>ケイゾク</t>
    </rPh>
    <rPh sb="4" eb="6">
      <t>シエン</t>
    </rPh>
    <phoneticPr fontId="4"/>
  </si>
  <si>
    <t>たんの吸引等を必要とする者の占める割合が利用者の5％以上</t>
    <rPh sb="3" eb="5">
      <t>キュウイン</t>
    </rPh>
    <rPh sb="5" eb="6">
      <t>トウ</t>
    </rPh>
    <rPh sb="7" eb="9">
      <t>ヒツヨウ</t>
    </rPh>
    <rPh sb="12" eb="13">
      <t>モノ</t>
    </rPh>
    <rPh sb="14" eb="15">
      <t>シ</t>
    </rPh>
    <rPh sb="17" eb="19">
      <t>ワリアイ</t>
    </rPh>
    <rPh sb="20" eb="23">
      <t>リヨウシャ</t>
    </rPh>
    <rPh sb="26" eb="28">
      <t>イジョウ</t>
    </rPh>
    <phoneticPr fontId="4"/>
  </si>
  <si>
    <t>5％以上</t>
    <rPh sb="2" eb="4">
      <t>イジョウ</t>
    </rPh>
    <phoneticPr fontId="4"/>
  </si>
  <si>
    <t>介護福祉士の数が、利用者の数が７又はその端数を増やすごとに１以上の場合</t>
    <rPh sb="0" eb="2">
      <t>カイゴ</t>
    </rPh>
    <rPh sb="2" eb="5">
      <t>フクシシ</t>
    </rPh>
    <rPh sb="6" eb="7">
      <t>カズ</t>
    </rPh>
    <rPh sb="9" eb="12">
      <t>リヨウシャ</t>
    </rPh>
    <rPh sb="13" eb="14">
      <t>カズ</t>
    </rPh>
    <rPh sb="16" eb="17">
      <t>マタ</t>
    </rPh>
    <rPh sb="20" eb="22">
      <t>ハスウ</t>
    </rPh>
    <rPh sb="23" eb="24">
      <t>フ</t>
    </rPh>
    <rPh sb="30" eb="32">
      <t>イジョウ</t>
    </rPh>
    <rPh sb="33" eb="35">
      <t>バアイ</t>
    </rPh>
    <phoneticPr fontId="4"/>
  </si>
  <si>
    <t>※算定用件は入居継続支援加算（Ⅰ）の項目を確認</t>
    <rPh sb="1" eb="3">
      <t>サンテイ</t>
    </rPh>
    <rPh sb="3" eb="5">
      <t>ヨウケン</t>
    </rPh>
    <rPh sb="6" eb="8">
      <t>ニュウキョ</t>
    </rPh>
    <rPh sb="8" eb="10">
      <t>ケイゾク</t>
    </rPh>
    <rPh sb="10" eb="12">
      <t>シエン</t>
    </rPh>
    <rPh sb="12" eb="14">
      <t>カサン</t>
    </rPh>
    <rPh sb="18" eb="20">
      <t>コウモク</t>
    </rPh>
    <rPh sb="21" eb="23">
      <t>カクニン</t>
    </rPh>
    <phoneticPr fontId="4"/>
  </si>
  <si>
    <t>外部サービス利用型における障害者等支援加算　　 【+20単位/日】</t>
    <rPh sb="0" eb="2">
      <t>ガイブ</t>
    </rPh>
    <rPh sb="6" eb="9">
      <t>リヨウガタ</t>
    </rPh>
    <rPh sb="13" eb="17">
      <t>ショウガイシャトウ</t>
    </rPh>
    <rPh sb="17" eb="19">
      <t>シエン</t>
    </rPh>
    <rPh sb="19" eb="21">
      <t>カサン</t>
    </rPh>
    <rPh sb="28" eb="30">
      <t>タンイ</t>
    </rPh>
    <rPh sb="31" eb="32">
      <t>ニチ</t>
    </rPh>
    <phoneticPr fontId="4"/>
  </si>
  <si>
    <t>知的障害又は精神障害を有する利用者の基本サービスの提供にあたり、特に支援を必要とする者</t>
    <rPh sb="0" eb="2">
      <t>チテキ</t>
    </rPh>
    <rPh sb="2" eb="4">
      <t>ショウガイ</t>
    </rPh>
    <rPh sb="4" eb="5">
      <t>マタ</t>
    </rPh>
    <rPh sb="6" eb="8">
      <t>セイシン</t>
    </rPh>
    <rPh sb="8" eb="10">
      <t>ショウガイ</t>
    </rPh>
    <rPh sb="11" eb="12">
      <t>ユウ</t>
    </rPh>
    <rPh sb="14" eb="17">
      <t>リヨウシャ</t>
    </rPh>
    <rPh sb="18" eb="20">
      <t>キホン</t>
    </rPh>
    <rPh sb="25" eb="27">
      <t>テイキョウ</t>
    </rPh>
    <rPh sb="32" eb="33">
      <t>トク</t>
    </rPh>
    <rPh sb="34" eb="36">
      <t>シエン</t>
    </rPh>
    <rPh sb="37" eb="39">
      <t>ヒツヨウ</t>
    </rPh>
    <rPh sb="42" eb="43">
      <t>モノ</t>
    </rPh>
    <phoneticPr fontId="4"/>
  </si>
  <si>
    <t>個別機能訓練加算（Ⅰ）</t>
    <rPh sb="0" eb="2">
      <t>コベツ</t>
    </rPh>
    <rPh sb="2" eb="4">
      <t>キノウ</t>
    </rPh>
    <rPh sb="4" eb="6">
      <t>クンレン</t>
    </rPh>
    <rPh sb="6" eb="8">
      <t>カサン</t>
    </rPh>
    <phoneticPr fontId="4"/>
  </si>
  <si>
    <t>専ら職務に従事する常勤の機能訓練指導員を１人以上配置</t>
    <rPh sb="0" eb="1">
      <t>モッパ</t>
    </rPh>
    <rPh sb="2" eb="4">
      <t>ショクム</t>
    </rPh>
    <rPh sb="5" eb="7">
      <t>ジュウジ</t>
    </rPh>
    <rPh sb="9" eb="11">
      <t>ジョウキン</t>
    </rPh>
    <rPh sb="12" eb="14">
      <t>キノウ</t>
    </rPh>
    <rPh sb="14" eb="16">
      <t>クンレン</t>
    </rPh>
    <rPh sb="16" eb="19">
      <t>シドウイン</t>
    </rPh>
    <rPh sb="21" eb="22">
      <t>ニン</t>
    </rPh>
    <rPh sb="22" eb="23">
      <t>イ</t>
    </rPh>
    <rPh sb="23" eb="24">
      <t>ジョウ</t>
    </rPh>
    <rPh sb="24" eb="26">
      <t>ハイチ</t>
    </rPh>
    <phoneticPr fontId="4"/>
  </si>
  <si>
    <t>配置</t>
    <rPh sb="0" eb="2">
      <t>ハイチ</t>
    </rPh>
    <phoneticPr fontId="4"/>
  </si>
  <si>
    <t xml:space="preserve">　　　【+12単位/日】
</t>
    <rPh sb="7" eb="9">
      <t>タンイ</t>
    </rPh>
    <rPh sb="10" eb="11">
      <t>ニチ</t>
    </rPh>
    <phoneticPr fontId="4"/>
  </si>
  <si>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4"/>
  </si>
  <si>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4"/>
  </si>
  <si>
    <t>作成</t>
    <rPh sb="0" eb="2">
      <t>サクセイ</t>
    </rPh>
    <phoneticPr fontId="4"/>
  </si>
  <si>
    <t>個別機能訓練計画</t>
    <rPh sb="0" eb="2">
      <t>コベツ</t>
    </rPh>
    <rPh sb="2" eb="4">
      <t>キノウ</t>
    </rPh>
    <rPh sb="4" eb="6">
      <t>クンレン</t>
    </rPh>
    <rPh sb="6" eb="8">
      <t>ケイカク</t>
    </rPh>
    <phoneticPr fontId="4"/>
  </si>
  <si>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4"/>
  </si>
  <si>
    <t>実施</t>
    <rPh sb="0" eb="2">
      <t>ジッシ</t>
    </rPh>
    <phoneticPr fontId="4"/>
  </si>
  <si>
    <t>利用者に対する計画の内容説明、記録</t>
    <rPh sb="0" eb="3">
      <t>リヨウシャ</t>
    </rPh>
    <rPh sb="4" eb="5">
      <t>タイ</t>
    </rPh>
    <rPh sb="7" eb="9">
      <t>ケイカク</t>
    </rPh>
    <rPh sb="10" eb="12">
      <t>ナイヨウ</t>
    </rPh>
    <rPh sb="12" eb="14">
      <t>セツメイ</t>
    </rPh>
    <rPh sb="15" eb="17">
      <t>キロク</t>
    </rPh>
    <phoneticPr fontId="4"/>
  </si>
  <si>
    <t>３月毎に実施</t>
    <rPh sb="1" eb="2">
      <t>ツキ</t>
    </rPh>
    <rPh sb="2" eb="3">
      <t>ゴト</t>
    </rPh>
    <rPh sb="4" eb="6">
      <t>ジッシ</t>
    </rPh>
    <phoneticPr fontId="4"/>
  </si>
  <si>
    <t>個別機能訓練加算に係る機能訓練は、専ら機能訓練指導員の職務に従事する機能訓練指導員、看護職員、介護職員、生活相談員その他の職種の者を１名以上配置して行う</t>
    <rPh sb="0" eb="2">
      <t>コベツ</t>
    </rPh>
    <rPh sb="2" eb="4">
      <t>キノウ</t>
    </rPh>
    <rPh sb="4" eb="6">
      <t>クンレン</t>
    </rPh>
    <rPh sb="6" eb="8">
      <t>カサン</t>
    </rPh>
    <rPh sb="9" eb="10">
      <t>カカ</t>
    </rPh>
    <rPh sb="11" eb="13">
      <t>キノウ</t>
    </rPh>
    <rPh sb="13" eb="15">
      <t>クンレン</t>
    </rPh>
    <rPh sb="17" eb="18">
      <t>モッパ</t>
    </rPh>
    <rPh sb="19" eb="21">
      <t>キノウ</t>
    </rPh>
    <rPh sb="21" eb="23">
      <t>クンレン</t>
    </rPh>
    <rPh sb="23" eb="26">
      <t>シドウイン</t>
    </rPh>
    <rPh sb="27" eb="29">
      <t>ショクム</t>
    </rPh>
    <rPh sb="30" eb="32">
      <t>ジュウジ</t>
    </rPh>
    <rPh sb="34" eb="36">
      <t>キノウ</t>
    </rPh>
    <rPh sb="36" eb="38">
      <t>クンレン</t>
    </rPh>
    <rPh sb="38" eb="40">
      <t>シドウ</t>
    </rPh>
    <rPh sb="40" eb="41">
      <t>イン</t>
    </rPh>
    <rPh sb="42" eb="44">
      <t>カンゴ</t>
    </rPh>
    <rPh sb="44" eb="46">
      <t>ショクイン</t>
    </rPh>
    <rPh sb="47" eb="49">
      <t>カイゴ</t>
    </rPh>
    <rPh sb="49" eb="51">
      <t>ショクイン</t>
    </rPh>
    <rPh sb="52" eb="54">
      <t>セイカツ</t>
    </rPh>
    <rPh sb="54" eb="57">
      <t>ソウダンイン</t>
    </rPh>
    <rPh sb="59" eb="60">
      <t>タ</t>
    </rPh>
    <rPh sb="61" eb="63">
      <t>ショクシュ</t>
    </rPh>
    <rPh sb="64" eb="65">
      <t>モノ</t>
    </rPh>
    <rPh sb="67" eb="70">
      <t>メイイジョウ</t>
    </rPh>
    <rPh sb="70" eb="72">
      <t>ハイチ</t>
    </rPh>
    <rPh sb="74" eb="75">
      <t>オコナ</t>
    </rPh>
    <phoneticPr fontId="4"/>
  </si>
  <si>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4"/>
  </si>
  <si>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4"/>
  </si>
  <si>
    <t>実施時間、訓練内容、担当者等の個別訓練に係る記録</t>
    <rPh sb="0" eb="2">
      <t>ジッシ</t>
    </rPh>
    <rPh sb="2" eb="4">
      <t>ジカン</t>
    </rPh>
    <rPh sb="5" eb="7">
      <t>クンレン</t>
    </rPh>
    <rPh sb="7" eb="9">
      <t>ナイヨウ</t>
    </rPh>
    <rPh sb="10" eb="13">
      <t>タントウシャ</t>
    </rPh>
    <rPh sb="13" eb="14">
      <t>トウ</t>
    </rPh>
    <rPh sb="15" eb="17">
      <t>コベツ</t>
    </rPh>
    <rPh sb="17" eb="19">
      <t>クンレン</t>
    </rPh>
    <rPh sb="20" eb="21">
      <t>カカ</t>
    </rPh>
    <rPh sb="22" eb="24">
      <t>キロク</t>
    </rPh>
    <phoneticPr fontId="4"/>
  </si>
  <si>
    <t>個別機能訓練加算（Ⅱ）</t>
    <rPh sb="0" eb="2">
      <t>コベツ</t>
    </rPh>
    <rPh sb="2" eb="4">
      <t>キノウ</t>
    </rPh>
    <rPh sb="4" eb="6">
      <t>クンレン</t>
    </rPh>
    <rPh sb="6" eb="8">
      <t>カサン</t>
    </rPh>
    <phoneticPr fontId="4"/>
  </si>
  <si>
    <t>個別機能訓練加算(Ⅰ)を算定</t>
    <rPh sb="0" eb="2">
      <t>コベツ</t>
    </rPh>
    <rPh sb="2" eb="4">
      <t>キノウ</t>
    </rPh>
    <rPh sb="4" eb="6">
      <t>クンレン</t>
    </rPh>
    <rPh sb="6" eb="8">
      <t>カサン</t>
    </rPh>
    <rPh sb="12" eb="14">
      <t>サンテイ</t>
    </rPh>
    <phoneticPr fontId="4"/>
  </si>
  <si>
    <t>【+20単位/月】</t>
    <rPh sb="4" eb="6">
      <t>タンイ</t>
    </rPh>
    <rPh sb="7" eb="8">
      <t>ツキ</t>
    </rPh>
    <phoneticPr fontId="4"/>
  </si>
  <si>
    <t>個別機能訓練計画の内容等の情報を厚生労働省に提出し（提出については科学的介護情報システム【LIFE】を用いる）、機能訓練の実施にあたって、当該情報その他機能訓練の適切かつ有効な実施のために必要な情報を活用</t>
    <rPh sb="6" eb="8">
      <t>ケイカク</t>
    </rPh>
    <rPh sb="9" eb="11">
      <t>ナイヨウ</t>
    </rPh>
    <rPh sb="11" eb="12">
      <t>トウ</t>
    </rPh>
    <rPh sb="13" eb="15">
      <t>ジョウホウ</t>
    </rPh>
    <rPh sb="16" eb="18">
      <t>コウセイ</t>
    </rPh>
    <rPh sb="18" eb="21">
      <t>ロウドウショウ</t>
    </rPh>
    <rPh sb="22" eb="24">
      <t>テイシュツ</t>
    </rPh>
    <rPh sb="26" eb="28">
      <t>テイシュツ</t>
    </rPh>
    <rPh sb="33" eb="36">
      <t>カガクテキ</t>
    </rPh>
    <rPh sb="36" eb="38">
      <t>カイゴ</t>
    </rPh>
    <rPh sb="38" eb="40">
      <t>ジョウホウ</t>
    </rPh>
    <rPh sb="51" eb="52">
      <t>モチ</t>
    </rPh>
    <rPh sb="56" eb="58">
      <t>キノウ</t>
    </rPh>
    <rPh sb="58" eb="60">
      <t>クンレン</t>
    </rPh>
    <rPh sb="61" eb="63">
      <t>ジッシ</t>
    </rPh>
    <rPh sb="69" eb="71">
      <t>トウガイ</t>
    </rPh>
    <rPh sb="71" eb="73">
      <t>ジョウホウ</t>
    </rPh>
    <rPh sb="75" eb="76">
      <t>ホカ</t>
    </rPh>
    <rPh sb="76" eb="78">
      <t>キノウ</t>
    </rPh>
    <rPh sb="78" eb="80">
      <t>クンレン</t>
    </rPh>
    <rPh sb="81" eb="83">
      <t>テキセツ</t>
    </rPh>
    <rPh sb="85" eb="87">
      <t>ユウコウ</t>
    </rPh>
    <rPh sb="88" eb="90">
      <t>ジッシ</t>
    </rPh>
    <rPh sb="94" eb="96">
      <t>ヒツヨウ</t>
    </rPh>
    <rPh sb="97" eb="99">
      <t>ジョウホウ</t>
    </rPh>
    <rPh sb="100" eb="102">
      <t>カツヨウ</t>
    </rPh>
    <phoneticPr fontId="5"/>
  </si>
  <si>
    <t>サービスの質の向上を図るため、LIFEへの提出情報およびフィードバック情報を活用して、PDCAサイクルによりサービスの質を管理</t>
    <rPh sb="5" eb="6">
      <t>シツ</t>
    </rPh>
    <rPh sb="7" eb="9">
      <t>コウジョウ</t>
    </rPh>
    <rPh sb="10" eb="11">
      <t>ハカ</t>
    </rPh>
    <rPh sb="21" eb="23">
      <t>テイシュツ</t>
    </rPh>
    <rPh sb="23" eb="25">
      <t>ジョウホウ</t>
    </rPh>
    <rPh sb="35" eb="37">
      <t>ジョウホウ</t>
    </rPh>
    <rPh sb="38" eb="40">
      <t>カツヨウ</t>
    </rPh>
    <rPh sb="59" eb="60">
      <t>シツ</t>
    </rPh>
    <rPh sb="61" eb="63">
      <t>カンリ</t>
    </rPh>
    <phoneticPr fontId="4"/>
  </si>
  <si>
    <t>生活機能向上連携加算（Ⅰ）【+100単位/月】
※個別機能訓練加算を算定している場合は算定不可
※３月に１回を限度</t>
    <rPh sb="0" eb="2">
      <t>セイカツ</t>
    </rPh>
    <rPh sb="2" eb="4">
      <t>キノウ</t>
    </rPh>
    <rPh sb="4" eb="6">
      <t>コウジョウ</t>
    </rPh>
    <rPh sb="6" eb="8">
      <t>レンケイ</t>
    </rPh>
    <rPh sb="8" eb="10">
      <t>カサン</t>
    </rPh>
    <rPh sb="18" eb="20">
      <t>タンイ</t>
    </rPh>
    <rPh sb="21" eb="22">
      <t>ツキ</t>
    </rPh>
    <rPh sb="26" eb="28">
      <t>コベツ</t>
    </rPh>
    <rPh sb="28" eb="30">
      <t>キノウ</t>
    </rPh>
    <rPh sb="30" eb="32">
      <t>クンレン</t>
    </rPh>
    <rPh sb="32" eb="34">
      <t>カサン</t>
    </rPh>
    <rPh sb="35" eb="37">
      <t>サンテイ</t>
    </rPh>
    <rPh sb="41" eb="43">
      <t>バアイ</t>
    </rPh>
    <rPh sb="44" eb="46">
      <t>サンテイ</t>
    </rPh>
    <rPh sb="46" eb="48">
      <t>フカ</t>
    </rPh>
    <rPh sb="51" eb="52">
      <t>ツキ</t>
    </rPh>
    <rPh sb="54" eb="55">
      <t>カイ</t>
    </rPh>
    <rPh sb="56" eb="58">
      <t>ゲンド</t>
    </rPh>
    <phoneticPr fontId="4"/>
  </si>
  <si>
    <t>訪問リハビリテーション、通所リハビリテーションを実施している事業所又はリハビリテーションを実施している医療提供施設（原則、許可病床数200床未満）のＰＴ・ＯＴ・ＳＴ・医師の助言に基づいて、個別機能訓練計画の作成を行っている</t>
    <rPh sb="0" eb="2">
      <t>ホウモン</t>
    </rPh>
    <rPh sb="12" eb="14">
      <t>ツウショ</t>
    </rPh>
    <rPh sb="24" eb="26">
      <t>ジッシ</t>
    </rPh>
    <rPh sb="30" eb="33">
      <t>ジギョウショ</t>
    </rPh>
    <rPh sb="33" eb="34">
      <t>マタ</t>
    </rPh>
    <rPh sb="45" eb="47">
      <t>ジッシ</t>
    </rPh>
    <rPh sb="51" eb="53">
      <t>イリョウ</t>
    </rPh>
    <rPh sb="53" eb="55">
      <t>テイキョウ</t>
    </rPh>
    <rPh sb="55" eb="57">
      <t>シセツ</t>
    </rPh>
    <rPh sb="86" eb="88">
      <t>ジョゲン</t>
    </rPh>
    <rPh sb="89" eb="90">
      <t>モト</t>
    </rPh>
    <rPh sb="94" eb="96">
      <t>コベツ</t>
    </rPh>
    <rPh sb="96" eb="98">
      <t>キノウ</t>
    </rPh>
    <rPh sb="98" eb="100">
      <t>クンレン</t>
    </rPh>
    <rPh sb="100" eb="102">
      <t>ケイカク</t>
    </rPh>
    <rPh sb="103" eb="105">
      <t>サクセイ</t>
    </rPh>
    <rPh sb="106" eb="107">
      <t>オコナ</t>
    </rPh>
    <phoneticPr fontId="4"/>
  </si>
  <si>
    <t>理学療法士等と当該特定施設の機能訓練指導員等が共同して利用者の身体状況等の評価および個別機能訓練計画を作成</t>
    <rPh sb="0" eb="2">
      <t>リガク</t>
    </rPh>
    <rPh sb="2" eb="5">
      <t>リョウホウシ</t>
    </rPh>
    <rPh sb="5" eb="6">
      <t>トウ</t>
    </rPh>
    <rPh sb="7" eb="9">
      <t>トウガイ</t>
    </rPh>
    <rPh sb="9" eb="11">
      <t>トクテイ</t>
    </rPh>
    <rPh sb="11" eb="13">
      <t>シセツ</t>
    </rPh>
    <rPh sb="14" eb="16">
      <t>キノウ</t>
    </rPh>
    <rPh sb="16" eb="18">
      <t>クンレン</t>
    </rPh>
    <rPh sb="18" eb="21">
      <t>シドウイン</t>
    </rPh>
    <rPh sb="21" eb="22">
      <t>トウ</t>
    </rPh>
    <rPh sb="23" eb="25">
      <t>キョウドウ</t>
    </rPh>
    <rPh sb="27" eb="30">
      <t>リヨウシャ</t>
    </rPh>
    <rPh sb="31" eb="33">
      <t>シンタイ</t>
    </rPh>
    <rPh sb="33" eb="35">
      <t>ジョウキョウ</t>
    </rPh>
    <rPh sb="35" eb="36">
      <t>トウ</t>
    </rPh>
    <rPh sb="37" eb="39">
      <t>ヒョウカ</t>
    </rPh>
    <rPh sb="42" eb="44">
      <t>コベツ</t>
    </rPh>
    <rPh sb="44" eb="46">
      <t>キノウ</t>
    </rPh>
    <rPh sb="46" eb="48">
      <t>クンレン</t>
    </rPh>
    <rPh sb="48" eb="50">
      <t>ケイカク</t>
    </rPh>
    <rPh sb="51" eb="53">
      <t>サクセイ</t>
    </rPh>
    <phoneticPr fontId="4"/>
  </si>
  <si>
    <t>※その際、理学療法士等は、機能訓練指導員等に対し、日常生活上の留意点、介護の工夫等に関する助言を行うこと。</t>
    <phoneticPr fontId="4"/>
  </si>
  <si>
    <t>個別機能訓練計画の作成にあたり、理学療法士等が当該利用者のADLやIADLに関する状況について、医療提供施設の場において把握、または、当該特定施設の機能訓練指導員等と連携してICTを活用した動画やテレビ電話を用いて把握した上で、当該特定施設の機能訓練指導員等に助言を行っている。</t>
    <rPh sb="0" eb="2">
      <t>コベツ</t>
    </rPh>
    <rPh sb="2" eb="4">
      <t>キノウ</t>
    </rPh>
    <rPh sb="4" eb="6">
      <t>クンレン</t>
    </rPh>
    <rPh sb="6" eb="8">
      <t>ケイカク</t>
    </rPh>
    <rPh sb="9" eb="11">
      <t>サクセイ</t>
    </rPh>
    <rPh sb="16" eb="18">
      <t>リガク</t>
    </rPh>
    <rPh sb="18" eb="21">
      <t>リョウホウシ</t>
    </rPh>
    <rPh sb="21" eb="22">
      <t>トウ</t>
    </rPh>
    <rPh sb="23" eb="25">
      <t>トウガイ</t>
    </rPh>
    <rPh sb="25" eb="28">
      <t>リヨウシャ</t>
    </rPh>
    <rPh sb="38" eb="39">
      <t>カン</t>
    </rPh>
    <rPh sb="41" eb="43">
      <t>ジョウキョウ</t>
    </rPh>
    <rPh sb="48" eb="50">
      <t>イリョウ</t>
    </rPh>
    <rPh sb="50" eb="52">
      <t>テイキョウ</t>
    </rPh>
    <rPh sb="52" eb="54">
      <t>シセツ</t>
    </rPh>
    <rPh sb="55" eb="56">
      <t>バ</t>
    </rPh>
    <rPh sb="60" eb="62">
      <t>ハアク</t>
    </rPh>
    <rPh sb="67" eb="69">
      <t>トウガイ</t>
    </rPh>
    <rPh sb="69" eb="71">
      <t>トクテイ</t>
    </rPh>
    <rPh sb="71" eb="73">
      <t>シセツ</t>
    </rPh>
    <rPh sb="74" eb="76">
      <t>キノウ</t>
    </rPh>
    <rPh sb="76" eb="78">
      <t>クンレン</t>
    </rPh>
    <rPh sb="78" eb="81">
      <t>シドウイン</t>
    </rPh>
    <rPh sb="81" eb="82">
      <t>トウ</t>
    </rPh>
    <rPh sb="83" eb="85">
      <t>レンケイ</t>
    </rPh>
    <rPh sb="91" eb="93">
      <t>カツヨウ</t>
    </rPh>
    <rPh sb="95" eb="97">
      <t>ドウガ</t>
    </rPh>
    <rPh sb="101" eb="103">
      <t>デンワ</t>
    </rPh>
    <rPh sb="104" eb="105">
      <t>モチ</t>
    </rPh>
    <rPh sb="107" eb="109">
      <t>ハアク</t>
    </rPh>
    <rPh sb="111" eb="112">
      <t>ウエ</t>
    </rPh>
    <rPh sb="114" eb="116">
      <t>トウガイ</t>
    </rPh>
    <rPh sb="116" eb="118">
      <t>トクテイ</t>
    </rPh>
    <rPh sb="118" eb="120">
      <t>シセツ</t>
    </rPh>
    <rPh sb="121" eb="123">
      <t>キノウ</t>
    </rPh>
    <rPh sb="123" eb="125">
      <t>クンレン</t>
    </rPh>
    <rPh sb="125" eb="128">
      <t>シドウイン</t>
    </rPh>
    <rPh sb="128" eb="129">
      <t>トウ</t>
    </rPh>
    <rPh sb="130" eb="132">
      <t>ジョゲン</t>
    </rPh>
    <rPh sb="133" eb="134">
      <t>オコナ</t>
    </rPh>
    <phoneticPr fontId="4"/>
  </si>
  <si>
    <t>個別機能訓練計画には利用者ごとに、目標、実施時間、実施方法等の内容を記載</t>
    <rPh sb="0" eb="2">
      <t>コベツ</t>
    </rPh>
    <rPh sb="2" eb="4">
      <t>キノウ</t>
    </rPh>
    <rPh sb="4" eb="6">
      <t>クンレン</t>
    </rPh>
    <rPh sb="6" eb="8">
      <t>ケイカク</t>
    </rPh>
    <rPh sb="10" eb="13">
      <t>リヨウシャ</t>
    </rPh>
    <rPh sb="17" eb="19">
      <t>モクヒョウ</t>
    </rPh>
    <rPh sb="20" eb="22">
      <t>ジッシ</t>
    </rPh>
    <rPh sb="22" eb="24">
      <t>ジカン</t>
    </rPh>
    <rPh sb="25" eb="27">
      <t>ジッシ</t>
    </rPh>
    <rPh sb="27" eb="29">
      <t>ホウホウ</t>
    </rPh>
    <rPh sb="29" eb="30">
      <t>トウ</t>
    </rPh>
    <rPh sb="31" eb="33">
      <t>ナイヨウ</t>
    </rPh>
    <rPh sb="34" eb="36">
      <t>キサイ</t>
    </rPh>
    <phoneticPr fontId="4"/>
  </si>
  <si>
    <t>あり</t>
  </si>
  <si>
    <t>個別機能訓練計画（アセスメント結果を含む）</t>
    <rPh sb="0" eb="2">
      <t>コベツ</t>
    </rPh>
    <rPh sb="2" eb="4">
      <t>キノウ</t>
    </rPh>
    <rPh sb="4" eb="6">
      <t>クンレン</t>
    </rPh>
    <rPh sb="15" eb="17">
      <t>ケッカ</t>
    </rPh>
    <rPh sb="18" eb="19">
      <t>フク</t>
    </rPh>
    <phoneticPr fontId="4"/>
  </si>
  <si>
    <t>目標については、利用者又は家族の意向及び介護支援専門員の意見も踏まえ策定するとともに、利用者の意欲の向上に繋がるよう、段階的な目標を設定するなど具体的に設定</t>
    <rPh sb="8" eb="11">
      <t>リヨウシャ</t>
    </rPh>
    <rPh sb="11" eb="12">
      <t>マタ</t>
    </rPh>
    <rPh sb="13" eb="15">
      <t>カゾク</t>
    </rPh>
    <rPh sb="16" eb="18">
      <t>イコウ</t>
    </rPh>
    <rPh sb="18" eb="19">
      <t>オヨ</t>
    </rPh>
    <phoneticPr fontId="5"/>
  </si>
  <si>
    <t>理学療法士等が、機能訓練指導員と共同で、３月に１回以上、個別機能訓練の進捗状況等について評価したうえで、機能訓練指導員等が利用者またはその家族に対して個別機能訓練計画の内容や進捗状況等を説明し、必要に応じて訓練内容等の見直し等を行っている。</t>
    <rPh sb="8" eb="15">
      <t>キノウクンレンシドウイン</t>
    </rPh>
    <rPh sb="16" eb="18">
      <t>キョウドウ</t>
    </rPh>
    <rPh sb="21" eb="22">
      <t>ツキ</t>
    </rPh>
    <rPh sb="24" eb="25">
      <t>カイ</t>
    </rPh>
    <rPh sb="25" eb="27">
      <t>イジョウ</t>
    </rPh>
    <rPh sb="28" eb="30">
      <t>コベツ</t>
    </rPh>
    <rPh sb="30" eb="32">
      <t>キノウ</t>
    </rPh>
    <rPh sb="32" eb="34">
      <t>クンレン</t>
    </rPh>
    <rPh sb="35" eb="37">
      <t>シンチョク</t>
    </rPh>
    <rPh sb="37" eb="39">
      <t>ジョウキョウ</t>
    </rPh>
    <rPh sb="39" eb="40">
      <t>トウ</t>
    </rPh>
    <rPh sb="44" eb="46">
      <t>ヒョウカ</t>
    </rPh>
    <rPh sb="52" eb="54">
      <t>キノウ</t>
    </rPh>
    <rPh sb="54" eb="56">
      <t>クンレン</t>
    </rPh>
    <rPh sb="56" eb="59">
      <t>シドウイン</t>
    </rPh>
    <rPh sb="59" eb="60">
      <t>トウ</t>
    </rPh>
    <rPh sb="61" eb="64">
      <t>リヨウシャ</t>
    </rPh>
    <rPh sb="69" eb="71">
      <t>カゾク</t>
    </rPh>
    <rPh sb="72" eb="73">
      <t>タイ</t>
    </rPh>
    <rPh sb="75" eb="77">
      <t>コベツ</t>
    </rPh>
    <rPh sb="77" eb="79">
      <t>キノウ</t>
    </rPh>
    <rPh sb="79" eb="81">
      <t>クンレン</t>
    </rPh>
    <rPh sb="81" eb="83">
      <t>ケイカク</t>
    </rPh>
    <rPh sb="84" eb="86">
      <t>ナイヨウ</t>
    </rPh>
    <rPh sb="87" eb="89">
      <t>シンチョク</t>
    </rPh>
    <rPh sb="89" eb="91">
      <t>ジョウキョウ</t>
    </rPh>
    <rPh sb="91" eb="92">
      <t>トウ</t>
    </rPh>
    <rPh sb="93" eb="95">
      <t>セツメイ</t>
    </rPh>
    <rPh sb="97" eb="99">
      <t>ヒツヨウ</t>
    </rPh>
    <rPh sb="100" eb="101">
      <t>オウ</t>
    </rPh>
    <rPh sb="103" eb="105">
      <t>クンレン</t>
    </rPh>
    <rPh sb="105" eb="107">
      <t>ナイヨウ</t>
    </rPh>
    <rPh sb="107" eb="108">
      <t>トウ</t>
    </rPh>
    <rPh sb="109" eb="111">
      <t>ミナオ</t>
    </rPh>
    <rPh sb="112" eb="113">
      <t>トウ</t>
    </rPh>
    <rPh sb="114" eb="115">
      <t>オコナ</t>
    </rPh>
    <phoneticPr fontId="4"/>
  </si>
  <si>
    <t>各月における評価内容や目標の達成度合いについて、機能訓練指導員等が、利用者又は家族及びＰＴ等に報告・相談し、必要に応じて利用者等の意向を確認の上、ＰＴ等から必要な助言を得た上で、利用者のＡＤＬ及びＩＡＤＬの改善状況を踏まえた目標の見直しや訓練内容の変更など適切な対応</t>
    <rPh sb="0" eb="2">
      <t>カクゲツ</t>
    </rPh>
    <rPh sb="6" eb="8">
      <t>ヒョウカ</t>
    </rPh>
    <rPh sb="8" eb="10">
      <t>ナイヨウ</t>
    </rPh>
    <rPh sb="11" eb="13">
      <t>モクヒョウ</t>
    </rPh>
    <rPh sb="14" eb="16">
      <t>タッセイ</t>
    </rPh>
    <rPh sb="16" eb="18">
      <t>ドア</t>
    </rPh>
    <rPh sb="24" eb="32">
      <t>キノウクンレンシドウイントウ</t>
    </rPh>
    <rPh sb="34" eb="37">
      <t>リヨウシャ</t>
    </rPh>
    <rPh sb="37" eb="38">
      <t>マタ</t>
    </rPh>
    <rPh sb="39" eb="41">
      <t>カゾク</t>
    </rPh>
    <rPh sb="41" eb="42">
      <t>オヨ</t>
    </rPh>
    <rPh sb="45" eb="46">
      <t>トウ</t>
    </rPh>
    <rPh sb="47" eb="49">
      <t>ホウコク</t>
    </rPh>
    <rPh sb="50" eb="52">
      <t>ソウダン</t>
    </rPh>
    <rPh sb="54" eb="56">
      <t>ヒツヨウ</t>
    </rPh>
    <rPh sb="57" eb="58">
      <t>オウ</t>
    </rPh>
    <rPh sb="60" eb="63">
      <t>リヨウシャ</t>
    </rPh>
    <rPh sb="63" eb="64">
      <t>トウ</t>
    </rPh>
    <rPh sb="65" eb="67">
      <t>イコウ</t>
    </rPh>
    <rPh sb="68" eb="70">
      <t>カクニン</t>
    </rPh>
    <rPh sb="71" eb="72">
      <t>ウエ</t>
    </rPh>
    <rPh sb="75" eb="76">
      <t>トウ</t>
    </rPh>
    <rPh sb="78" eb="80">
      <t>ヒツヨウ</t>
    </rPh>
    <rPh sb="81" eb="83">
      <t>ジョゲン</t>
    </rPh>
    <rPh sb="84" eb="85">
      <t>エ</t>
    </rPh>
    <rPh sb="86" eb="87">
      <t>ウエ</t>
    </rPh>
    <rPh sb="89" eb="92">
      <t>リヨウシャ</t>
    </rPh>
    <rPh sb="96" eb="97">
      <t>オヨ</t>
    </rPh>
    <rPh sb="103" eb="105">
      <t>カイゼン</t>
    </rPh>
    <rPh sb="105" eb="107">
      <t>ジョウキョウ</t>
    </rPh>
    <rPh sb="108" eb="109">
      <t>フ</t>
    </rPh>
    <rPh sb="112" eb="114">
      <t>モクヒョウ</t>
    </rPh>
    <rPh sb="115" eb="117">
      <t>ミナオ</t>
    </rPh>
    <rPh sb="119" eb="121">
      <t>クンレン</t>
    </rPh>
    <rPh sb="121" eb="123">
      <t>ナイヨウ</t>
    </rPh>
    <rPh sb="124" eb="126">
      <t>ヘンコウ</t>
    </rPh>
    <rPh sb="128" eb="130">
      <t>テキセツ</t>
    </rPh>
    <rPh sb="131" eb="133">
      <t>タイオウ</t>
    </rPh>
    <phoneticPr fontId="5"/>
  </si>
  <si>
    <t>利用者に対する説明にテレビ電話装置等を活用する場合には次の２点に適合していること。
・当該利用者の同意を得る
・「医療・介護関係事業者における個人情報の適切な取扱いのためのガイダンス」、「医療情報システムの安全管理に関するガイドライン」等を遵守</t>
    <rPh sb="0" eb="3">
      <t>リヨウシャ</t>
    </rPh>
    <rPh sb="4" eb="5">
      <t>タイ</t>
    </rPh>
    <rPh sb="7" eb="9">
      <t>セツメイ</t>
    </rPh>
    <rPh sb="13" eb="15">
      <t>デンワ</t>
    </rPh>
    <rPh sb="15" eb="17">
      <t>ソウチ</t>
    </rPh>
    <rPh sb="17" eb="18">
      <t>トウ</t>
    </rPh>
    <rPh sb="19" eb="21">
      <t>カツヨウ</t>
    </rPh>
    <rPh sb="23" eb="25">
      <t>バアイ</t>
    </rPh>
    <rPh sb="27" eb="28">
      <t>ツギ</t>
    </rPh>
    <rPh sb="30" eb="31">
      <t>テン</t>
    </rPh>
    <rPh sb="32" eb="34">
      <t>テキゴウ</t>
    </rPh>
    <rPh sb="43" eb="45">
      <t>トウガイ</t>
    </rPh>
    <rPh sb="45" eb="48">
      <t>リヨウシャ</t>
    </rPh>
    <rPh sb="49" eb="51">
      <t>ドウイ</t>
    </rPh>
    <rPh sb="52" eb="53">
      <t>エ</t>
    </rPh>
    <rPh sb="57" eb="59">
      <t>イリョウ</t>
    </rPh>
    <rPh sb="60" eb="62">
      <t>カイゴ</t>
    </rPh>
    <rPh sb="62" eb="64">
      <t>カンケイ</t>
    </rPh>
    <rPh sb="64" eb="67">
      <t>ジギョウシャ</t>
    </rPh>
    <rPh sb="71" eb="73">
      <t>コジン</t>
    </rPh>
    <rPh sb="73" eb="75">
      <t>ジョウホウ</t>
    </rPh>
    <rPh sb="76" eb="78">
      <t>テキセツ</t>
    </rPh>
    <rPh sb="79" eb="81">
      <t>トリアツカ</t>
    </rPh>
    <rPh sb="94" eb="96">
      <t>イリョウ</t>
    </rPh>
    <rPh sb="96" eb="98">
      <t>ジョウホウ</t>
    </rPh>
    <rPh sb="103" eb="105">
      <t>アンゼン</t>
    </rPh>
    <rPh sb="105" eb="107">
      <t>カンリ</t>
    </rPh>
    <rPh sb="108" eb="109">
      <t>カン</t>
    </rPh>
    <rPh sb="118" eb="119">
      <t>トウ</t>
    </rPh>
    <rPh sb="120" eb="122">
      <t>ジュンシュ</t>
    </rPh>
    <phoneticPr fontId="4"/>
  </si>
  <si>
    <t>機能訓練に関する記録は、利用者ごとに保管され、常に機能訓練指導員等により閲覧が可能</t>
    <rPh sb="0" eb="2">
      <t>キノウ</t>
    </rPh>
    <rPh sb="2" eb="4">
      <t>クンレン</t>
    </rPh>
    <rPh sb="5" eb="6">
      <t>カン</t>
    </rPh>
    <rPh sb="8" eb="10">
      <t>キロク</t>
    </rPh>
    <rPh sb="12" eb="15">
      <t>リヨウシャ</t>
    </rPh>
    <rPh sb="18" eb="20">
      <t>ホカン</t>
    </rPh>
    <rPh sb="23" eb="24">
      <t>ツネ</t>
    </rPh>
    <rPh sb="25" eb="27">
      <t>キノウ</t>
    </rPh>
    <rPh sb="27" eb="29">
      <t>クンレン</t>
    </rPh>
    <rPh sb="29" eb="32">
      <t>シドウイン</t>
    </rPh>
    <rPh sb="32" eb="33">
      <t>トウ</t>
    </rPh>
    <rPh sb="36" eb="38">
      <t>エツラン</t>
    </rPh>
    <rPh sb="39" eb="41">
      <t>カノウ</t>
    </rPh>
    <phoneticPr fontId="5"/>
  </si>
  <si>
    <t>実施時間、訓練内容、
担当者等の記録</t>
    <phoneticPr fontId="5"/>
  </si>
  <si>
    <t>個別機能訓練計画に基づき個別機能訓練を提供した初回の月に限り算定可能</t>
    <rPh sb="6" eb="8">
      <t>ケイカク</t>
    </rPh>
    <rPh sb="9" eb="10">
      <t>モト</t>
    </rPh>
    <rPh sb="12" eb="14">
      <t>コベツ</t>
    </rPh>
    <rPh sb="14" eb="16">
      <t>キノウ</t>
    </rPh>
    <rPh sb="16" eb="18">
      <t>クンレン</t>
    </rPh>
    <rPh sb="19" eb="21">
      <t>テイキョウ</t>
    </rPh>
    <rPh sb="23" eb="25">
      <t>ショカイ</t>
    </rPh>
    <rPh sb="26" eb="27">
      <t>ツキ</t>
    </rPh>
    <rPh sb="28" eb="29">
      <t>カギ</t>
    </rPh>
    <rPh sb="30" eb="32">
      <t>サンテイ</t>
    </rPh>
    <rPh sb="32" eb="34">
      <t>カノウ</t>
    </rPh>
    <phoneticPr fontId="5"/>
  </si>
  <si>
    <t>理学療法士等の助言に基づき個別機能訓練計画を見直した場合には、再度算定することは可能であるが、利用者の急性増悪等により個別機能訓練計画を見直した場合を除き、個別機能訓練計画に基づき個別機能訓練を提供した初回の月の翌月、翌々月は算定不可</t>
    <rPh sb="0" eb="2">
      <t>リガク</t>
    </rPh>
    <rPh sb="2" eb="5">
      <t>リョウホウシ</t>
    </rPh>
    <rPh sb="5" eb="6">
      <t>トウ</t>
    </rPh>
    <rPh sb="7" eb="9">
      <t>ジョゲン</t>
    </rPh>
    <rPh sb="10" eb="11">
      <t>モト</t>
    </rPh>
    <rPh sb="13" eb="15">
      <t>コベツ</t>
    </rPh>
    <rPh sb="15" eb="17">
      <t>キノウ</t>
    </rPh>
    <rPh sb="17" eb="19">
      <t>クンレン</t>
    </rPh>
    <rPh sb="19" eb="21">
      <t>ケイカク</t>
    </rPh>
    <rPh sb="22" eb="24">
      <t>ミナオ</t>
    </rPh>
    <rPh sb="26" eb="28">
      <t>バアイ</t>
    </rPh>
    <rPh sb="31" eb="33">
      <t>サイド</t>
    </rPh>
    <rPh sb="33" eb="35">
      <t>サンテイ</t>
    </rPh>
    <rPh sb="40" eb="42">
      <t>カノウ</t>
    </rPh>
    <rPh sb="47" eb="50">
      <t>リヨウシャ</t>
    </rPh>
    <rPh sb="51" eb="53">
      <t>キュウセイ</t>
    </rPh>
    <rPh sb="53" eb="55">
      <t>ゾウアク</t>
    </rPh>
    <rPh sb="55" eb="56">
      <t>トウ</t>
    </rPh>
    <rPh sb="59" eb="61">
      <t>コベツ</t>
    </rPh>
    <rPh sb="61" eb="63">
      <t>キノウ</t>
    </rPh>
    <rPh sb="63" eb="65">
      <t>クンレン</t>
    </rPh>
    <rPh sb="65" eb="67">
      <t>ケイカク</t>
    </rPh>
    <rPh sb="68" eb="70">
      <t>ミナオ</t>
    </rPh>
    <rPh sb="72" eb="74">
      <t>バアイ</t>
    </rPh>
    <rPh sb="75" eb="76">
      <t>ノゾ</t>
    </rPh>
    <rPh sb="78" eb="80">
      <t>コベツ</t>
    </rPh>
    <rPh sb="80" eb="82">
      <t>キノウ</t>
    </rPh>
    <rPh sb="82" eb="84">
      <t>クンレン</t>
    </rPh>
    <rPh sb="84" eb="86">
      <t>ケイカク</t>
    </rPh>
    <rPh sb="87" eb="88">
      <t>モト</t>
    </rPh>
    <rPh sb="90" eb="92">
      <t>コベツ</t>
    </rPh>
    <rPh sb="92" eb="94">
      <t>キノウ</t>
    </rPh>
    <rPh sb="94" eb="96">
      <t>クンレン</t>
    </rPh>
    <rPh sb="97" eb="99">
      <t>テイキョウ</t>
    </rPh>
    <rPh sb="101" eb="103">
      <t>ショカイ</t>
    </rPh>
    <rPh sb="104" eb="105">
      <t>ツキ</t>
    </rPh>
    <rPh sb="106" eb="108">
      <t>ヨクゲツ</t>
    </rPh>
    <rPh sb="109" eb="112">
      <t>ヨクヨクゲツ</t>
    </rPh>
    <rPh sb="113" eb="115">
      <t>サンテイ</t>
    </rPh>
    <rPh sb="115" eb="117">
      <t>フカ</t>
    </rPh>
    <phoneticPr fontId="4"/>
  </si>
  <si>
    <t>算定事例あり</t>
    <rPh sb="0" eb="2">
      <t>サンテイ</t>
    </rPh>
    <rPh sb="2" eb="4">
      <t>ジレイ</t>
    </rPh>
    <phoneticPr fontId="4"/>
  </si>
  <si>
    <t>生活機能向上連携加算(Ⅱ)
　　　【+200単位/月】
※個別機能訓練加算を算定している場合
　　　【+100単位/月】</t>
    <phoneticPr fontId="4"/>
  </si>
  <si>
    <t>訪問リハビリテーション若しくは通所リハビリテーションを実施している事業所又はリハビリテーションを実施する医療提供施設（原則、許可病床数200床未満）のＰＴ・ＯＴ・ＳＴ・医師が、特定施設を訪問</t>
    <rPh sb="88" eb="90">
      <t>トクテイ</t>
    </rPh>
    <rPh sb="90" eb="92">
      <t>シセツ</t>
    </rPh>
    <rPh sb="93" eb="95">
      <t>ホウモン</t>
    </rPh>
    <phoneticPr fontId="5"/>
  </si>
  <si>
    <t>理学療法士等と特定施設の職員が共同して、アセスメント、利用者の身体の状況等の評価及び個別機能訓練計画を作成
※その際、理学療法士等は、機能訓練指導員等に対し、日常生活の留意点、介護の工夫等に関する助言を行う</t>
    <rPh sb="0" eb="2">
      <t>リガク</t>
    </rPh>
    <rPh sb="7" eb="9">
      <t>トクテイ</t>
    </rPh>
    <rPh sb="9" eb="11">
      <t>シセツ</t>
    </rPh>
    <rPh sb="12" eb="14">
      <t>ショクイン</t>
    </rPh>
    <rPh sb="27" eb="30">
      <t>リヨウシャ</t>
    </rPh>
    <rPh sb="31" eb="33">
      <t>シンタイ</t>
    </rPh>
    <rPh sb="34" eb="36">
      <t>ジョウキョウ</t>
    </rPh>
    <rPh sb="36" eb="37">
      <t>トウ</t>
    </rPh>
    <rPh sb="38" eb="40">
      <t>ヒョウカ</t>
    </rPh>
    <rPh sb="40" eb="41">
      <t>オヨ</t>
    </rPh>
    <rPh sb="42" eb="44">
      <t>コベツ</t>
    </rPh>
    <rPh sb="44" eb="46">
      <t>キノウ</t>
    </rPh>
    <rPh sb="46" eb="48">
      <t>クンレン</t>
    </rPh>
    <rPh sb="48" eb="50">
      <t>ケイカク</t>
    </rPh>
    <rPh sb="51" eb="53">
      <t>サクセイ</t>
    </rPh>
    <rPh sb="57" eb="58">
      <t>サイ</t>
    </rPh>
    <rPh sb="59" eb="61">
      <t>リガク</t>
    </rPh>
    <rPh sb="61" eb="64">
      <t>リョウホウシ</t>
    </rPh>
    <rPh sb="64" eb="65">
      <t>トウ</t>
    </rPh>
    <rPh sb="67" eb="69">
      <t>キノウ</t>
    </rPh>
    <rPh sb="69" eb="71">
      <t>クンレン</t>
    </rPh>
    <rPh sb="71" eb="74">
      <t>シドウイン</t>
    </rPh>
    <rPh sb="74" eb="75">
      <t>トウ</t>
    </rPh>
    <rPh sb="76" eb="77">
      <t>タイ</t>
    </rPh>
    <rPh sb="79" eb="81">
      <t>ニチジョウ</t>
    </rPh>
    <rPh sb="81" eb="83">
      <t>セイカツ</t>
    </rPh>
    <rPh sb="84" eb="87">
      <t>リュウイテン</t>
    </rPh>
    <rPh sb="88" eb="90">
      <t>カイゴ</t>
    </rPh>
    <rPh sb="91" eb="93">
      <t>クフウ</t>
    </rPh>
    <rPh sb="93" eb="94">
      <t>トウ</t>
    </rPh>
    <rPh sb="95" eb="96">
      <t>カン</t>
    </rPh>
    <rPh sb="98" eb="100">
      <t>ジョゲン</t>
    </rPh>
    <rPh sb="101" eb="102">
      <t>オコナ</t>
    </rPh>
    <phoneticPr fontId="4"/>
  </si>
  <si>
    <t>個別機能訓練計画には、利用者ごとに、目標、実施時間、実施方法等の内容を記載</t>
    <rPh sb="0" eb="2">
      <t>コベツ</t>
    </rPh>
    <rPh sb="2" eb="4">
      <t>キノウ</t>
    </rPh>
    <rPh sb="4" eb="6">
      <t>クンレン</t>
    </rPh>
    <rPh sb="6" eb="8">
      <t>ケイカク</t>
    </rPh>
    <rPh sb="11" eb="14">
      <t>リヨウシャ</t>
    </rPh>
    <rPh sb="18" eb="20">
      <t>モクヒョウ</t>
    </rPh>
    <rPh sb="21" eb="23">
      <t>ジッシ</t>
    </rPh>
    <rPh sb="23" eb="25">
      <t>ジカン</t>
    </rPh>
    <rPh sb="26" eb="28">
      <t>ジッシ</t>
    </rPh>
    <rPh sb="28" eb="30">
      <t>ホウホウ</t>
    </rPh>
    <rPh sb="30" eb="31">
      <t>トウ</t>
    </rPh>
    <rPh sb="32" eb="34">
      <t>ナイヨウ</t>
    </rPh>
    <rPh sb="35" eb="37">
      <t>キサイ</t>
    </rPh>
    <phoneticPr fontId="4"/>
  </si>
  <si>
    <t>計画の進捗状況等について、３月ごとに１回以上、理学療法士等が特定施設事業所を訪問し、機能訓練指導員等と共同で評価した上で、機能訓練指導員等が利用者等に対して計画の内容・評価や進捗状況等を説明し記録するとともに、必要に応じて訓練内容の見直し等を行う</t>
    <rPh sb="0" eb="2">
      <t>ケイカク</t>
    </rPh>
    <rPh sb="3" eb="5">
      <t>シンチョク</t>
    </rPh>
    <rPh sb="5" eb="7">
      <t>ジョウキョウ</t>
    </rPh>
    <rPh sb="7" eb="8">
      <t>トウ</t>
    </rPh>
    <rPh sb="14" eb="15">
      <t>ツキ</t>
    </rPh>
    <rPh sb="19" eb="20">
      <t>カイ</t>
    </rPh>
    <rPh sb="20" eb="22">
      <t>イジョウ</t>
    </rPh>
    <rPh sb="23" eb="25">
      <t>リガク</t>
    </rPh>
    <rPh sb="25" eb="28">
      <t>リョウホウシ</t>
    </rPh>
    <rPh sb="28" eb="29">
      <t>トウ</t>
    </rPh>
    <rPh sb="30" eb="32">
      <t>トクテイ</t>
    </rPh>
    <rPh sb="32" eb="34">
      <t>シセツ</t>
    </rPh>
    <rPh sb="34" eb="37">
      <t>ジギョウショ</t>
    </rPh>
    <rPh sb="38" eb="40">
      <t>ホウモン</t>
    </rPh>
    <rPh sb="42" eb="44">
      <t>キノウ</t>
    </rPh>
    <rPh sb="44" eb="46">
      <t>クンレン</t>
    </rPh>
    <rPh sb="46" eb="49">
      <t>シドウイン</t>
    </rPh>
    <rPh sb="49" eb="50">
      <t>トウ</t>
    </rPh>
    <rPh sb="51" eb="53">
      <t>キョウドウ</t>
    </rPh>
    <rPh sb="54" eb="56">
      <t>ヒョウカ</t>
    </rPh>
    <rPh sb="58" eb="59">
      <t>ウエ</t>
    </rPh>
    <rPh sb="61" eb="65">
      <t>キノウクンレン</t>
    </rPh>
    <rPh sb="65" eb="68">
      <t>シドウイン</t>
    </rPh>
    <rPh sb="68" eb="69">
      <t>トウ</t>
    </rPh>
    <rPh sb="70" eb="73">
      <t>リヨウシャ</t>
    </rPh>
    <rPh sb="73" eb="74">
      <t>トウ</t>
    </rPh>
    <rPh sb="75" eb="76">
      <t>タイ</t>
    </rPh>
    <rPh sb="78" eb="80">
      <t>ケイカク</t>
    </rPh>
    <rPh sb="81" eb="83">
      <t>ナイヨウ</t>
    </rPh>
    <rPh sb="84" eb="86">
      <t>ヒョウカ</t>
    </rPh>
    <rPh sb="87" eb="89">
      <t>シンチョク</t>
    </rPh>
    <rPh sb="89" eb="91">
      <t>ジョウキョウ</t>
    </rPh>
    <rPh sb="91" eb="92">
      <t>トウ</t>
    </rPh>
    <rPh sb="93" eb="95">
      <t>セツメイ</t>
    </rPh>
    <rPh sb="96" eb="98">
      <t>キロク</t>
    </rPh>
    <rPh sb="105" eb="107">
      <t>ヒツヨウ</t>
    </rPh>
    <rPh sb="108" eb="109">
      <t>オウ</t>
    </rPh>
    <rPh sb="111" eb="113">
      <t>クンレン</t>
    </rPh>
    <rPh sb="113" eb="115">
      <t>ナイヨウ</t>
    </rPh>
    <rPh sb="116" eb="118">
      <t>ミナオ</t>
    </rPh>
    <rPh sb="119" eb="120">
      <t>トウ</t>
    </rPh>
    <rPh sb="121" eb="122">
      <t>オコナ</t>
    </rPh>
    <phoneticPr fontId="5"/>
  </si>
  <si>
    <t>個別機能訓練加算を算定している場合、別に個別機能訓練計画を作成する必要なし</t>
    <rPh sb="0" eb="2">
      <t>コベツ</t>
    </rPh>
    <rPh sb="2" eb="4">
      <t>キノウ</t>
    </rPh>
    <rPh sb="4" eb="6">
      <t>クンレン</t>
    </rPh>
    <rPh sb="6" eb="8">
      <t>カサン</t>
    </rPh>
    <rPh sb="9" eb="11">
      <t>サンテイ</t>
    </rPh>
    <rPh sb="15" eb="17">
      <t>バアイ</t>
    </rPh>
    <rPh sb="18" eb="19">
      <t>ベツ</t>
    </rPh>
    <rPh sb="20" eb="22">
      <t>コベツ</t>
    </rPh>
    <rPh sb="22" eb="24">
      <t>キノウ</t>
    </rPh>
    <rPh sb="24" eb="26">
      <t>クンレン</t>
    </rPh>
    <rPh sb="26" eb="28">
      <t>ケイカク</t>
    </rPh>
    <rPh sb="29" eb="31">
      <t>サクセイ</t>
    </rPh>
    <rPh sb="33" eb="35">
      <t>ヒツヨウ</t>
    </rPh>
    <phoneticPr fontId="4"/>
  </si>
  <si>
    <t>ADL維持等加算(Ⅰ)
　　　【＋30単位/月】</t>
    <rPh sb="3" eb="5">
      <t>イジ</t>
    </rPh>
    <rPh sb="5" eb="6">
      <t>トウ</t>
    </rPh>
    <rPh sb="6" eb="8">
      <t>カサン</t>
    </rPh>
    <rPh sb="19" eb="21">
      <t>タンイ</t>
    </rPh>
    <rPh sb="22" eb="23">
      <t>ツキ</t>
    </rPh>
    <phoneticPr fontId="4"/>
  </si>
  <si>
    <t>ADLの評価は、一定の研修を受けた者により、Barthel Indexを用いる</t>
    <rPh sb="4" eb="6">
      <t>ヒョウカ</t>
    </rPh>
    <rPh sb="8" eb="10">
      <t>イッテイ</t>
    </rPh>
    <rPh sb="11" eb="13">
      <t>ケンシュウ</t>
    </rPh>
    <rPh sb="14" eb="15">
      <t>ウ</t>
    </rPh>
    <rPh sb="17" eb="18">
      <t>モノ</t>
    </rPh>
    <rPh sb="36" eb="37">
      <t>モチ</t>
    </rPh>
    <phoneticPr fontId="4"/>
  </si>
  <si>
    <t>当該施設で評価対象期間が6月を超えて利用している要介護者(評価対象者)の集団について、以下の要件を満たす</t>
    <rPh sb="0" eb="2">
      <t>トウガイ</t>
    </rPh>
    <rPh sb="2" eb="4">
      <t>シセツ</t>
    </rPh>
    <rPh sb="5" eb="7">
      <t>ヒョウカ</t>
    </rPh>
    <rPh sb="7" eb="9">
      <t>タイショウ</t>
    </rPh>
    <rPh sb="9" eb="11">
      <t>キカン</t>
    </rPh>
    <rPh sb="13" eb="14">
      <t>ツキ</t>
    </rPh>
    <rPh sb="15" eb="16">
      <t>コ</t>
    </rPh>
    <rPh sb="18" eb="20">
      <t>リヨウ</t>
    </rPh>
    <rPh sb="24" eb="25">
      <t>ヨウ</t>
    </rPh>
    <rPh sb="25" eb="28">
      <t>カイゴシャ</t>
    </rPh>
    <rPh sb="29" eb="31">
      <t>ヒョウカ</t>
    </rPh>
    <rPh sb="31" eb="33">
      <t>タイショウ</t>
    </rPh>
    <rPh sb="33" eb="34">
      <t>シャ</t>
    </rPh>
    <rPh sb="36" eb="38">
      <t>シュウダン</t>
    </rPh>
    <rPh sb="43" eb="45">
      <t>イカ</t>
    </rPh>
    <rPh sb="46" eb="48">
      <t>ヨウケン</t>
    </rPh>
    <rPh sb="49" eb="50">
      <t>ミ</t>
    </rPh>
    <phoneticPr fontId="4"/>
  </si>
  <si>
    <t>評価対象者全員について、評価対象利用期間の初月（評価対象利用開始月）と当該月の翌月から起算して6月目においてADLを評価し、その評価に基づく値（ADL値）を測定し、測定した日が属する月ごとに厚生労働省に当該測定を提出している（提出については「LIFE」を用いる）</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4" eb="26">
      <t>ヒョウカ</t>
    </rPh>
    <rPh sb="26" eb="28">
      <t>タイショウ</t>
    </rPh>
    <rPh sb="28" eb="30">
      <t>リヨウ</t>
    </rPh>
    <rPh sb="30" eb="33">
      <t>カイシヅキ</t>
    </rPh>
    <rPh sb="35" eb="37">
      <t>トウガイ</t>
    </rPh>
    <rPh sb="37" eb="38">
      <t>ツキ</t>
    </rPh>
    <rPh sb="39" eb="41">
      <t>ヨクゲツ</t>
    </rPh>
    <rPh sb="43" eb="45">
      <t>キサン</t>
    </rPh>
    <rPh sb="48" eb="49">
      <t>ツキ</t>
    </rPh>
    <rPh sb="49" eb="50">
      <t>メ</t>
    </rPh>
    <rPh sb="58" eb="60">
      <t>ヒョウカ</t>
    </rPh>
    <rPh sb="64" eb="66">
      <t>ヒョウカ</t>
    </rPh>
    <rPh sb="67" eb="68">
      <t>モト</t>
    </rPh>
    <rPh sb="70" eb="71">
      <t>アタイ</t>
    </rPh>
    <rPh sb="75" eb="76">
      <t>アタイ</t>
    </rPh>
    <rPh sb="78" eb="80">
      <t>ソクテイ</t>
    </rPh>
    <rPh sb="82" eb="84">
      <t>ソクテイ</t>
    </rPh>
    <rPh sb="86" eb="87">
      <t>ヒ</t>
    </rPh>
    <rPh sb="88" eb="89">
      <t>ゾク</t>
    </rPh>
    <rPh sb="91" eb="92">
      <t>ツキ</t>
    </rPh>
    <rPh sb="95" eb="97">
      <t>コウセイ</t>
    </rPh>
    <rPh sb="97" eb="100">
      <t>ロウドウショウ</t>
    </rPh>
    <rPh sb="101" eb="103">
      <t>トウガイ</t>
    </rPh>
    <rPh sb="103" eb="105">
      <t>ソクテイ</t>
    </rPh>
    <rPh sb="106" eb="108">
      <t>テイシュツ</t>
    </rPh>
    <rPh sb="113" eb="115">
      <t>テイシュツ</t>
    </rPh>
    <rPh sb="127" eb="128">
      <t>モチ</t>
    </rPh>
    <phoneticPr fontId="4"/>
  </si>
  <si>
    <t>評価対象利用開始月の翌月から起算して6月目の月に測定したADL値から評価対象利用開始月に測定したADL値を控除して得た値を用いて※一定の基準に基づき算定した値(以後ADL利得という)の平均値が１以上</t>
    <rPh sb="0" eb="2">
      <t>ヒョウカ</t>
    </rPh>
    <rPh sb="2" eb="4">
      <t>タイショウ</t>
    </rPh>
    <rPh sb="4" eb="6">
      <t>リヨウ</t>
    </rPh>
    <rPh sb="6" eb="9">
      <t>カイシヅキ</t>
    </rPh>
    <rPh sb="10" eb="12">
      <t>ヨクゲツ</t>
    </rPh>
    <rPh sb="14" eb="16">
      <t>キサン</t>
    </rPh>
    <rPh sb="19" eb="20">
      <t>ツキ</t>
    </rPh>
    <rPh sb="20" eb="21">
      <t>メ</t>
    </rPh>
    <rPh sb="22" eb="23">
      <t>ツキ</t>
    </rPh>
    <rPh sb="24" eb="26">
      <t>ソクテイ</t>
    </rPh>
    <rPh sb="31" eb="32">
      <t>アタイ</t>
    </rPh>
    <rPh sb="34" eb="36">
      <t>ヒョウカ</t>
    </rPh>
    <rPh sb="36" eb="38">
      <t>タイショウ</t>
    </rPh>
    <rPh sb="38" eb="40">
      <t>リヨウ</t>
    </rPh>
    <rPh sb="40" eb="43">
      <t>カイシヅキ</t>
    </rPh>
    <rPh sb="44" eb="46">
      <t>ソクテイ</t>
    </rPh>
    <rPh sb="51" eb="52">
      <t>アタイ</t>
    </rPh>
    <rPh sb="53" eb="55">
      <t>コウジョ</t>
    </rPh>
    <rPh sb="57" eb="58">
      <t>エ</t>
    </rPh>
    <rPh sb="59" eb="60">
      <t>アタイ</t>
    </rPh>
    <rPh sb="61" eb="62">
      <t>モチ</t>
    </rPh>
    <rPh sb="65" eb="67">
      <t>イッテイ</t>
    </rPh>
    <rPh sb="68" eb="70">
      <t>キジュン</t>
    </rPh>
    <rPh sb="71" eb="72">
      <t>モト</t>
    </rPh>
    <rPh sb="74" eb="76">
      <t>サンテイ</t>
    </rPh>
    <rPh sb="78" eb="79">
      <t>アタイ</t>
    </rPh>
    <rPh sb="80" eb="82">
      <t>イゴ</t>
    </rPh>
    <rPh sb="85" eb="87">
      <t>リトク</t>
    </rPh>
    <rPh sb="92" eb="94">
      <t>ヘイキン</t>
    </rPh>
    <rPh sb="94" eb="95">
      <t>アタイ</t>
    </rPh>
    <rPh sb="97" eb="99">
      <t>イジョウ</t>
    </rPh>
    <phoneticPr fontId="4"/>
  </si>
  <si>
    <t xml:space="preserve">
※一定の基準に基づき算定した値（ADL利得）
{（6月目に測定したADL値）―(評価対象利用開始月に測定した値)}＋（右に示す表の右欄の値）＝ADL利得
★表について
左欄は評価対象利用開始月が初回の要介護認定があった月から起算して12月以内とそれ以外の区分、中欄は評価対象利用開始月に測定したADL値の区分である。
★ADL等維持加算ではADL利得の平均値を計算するにあたり対象とする者は、ADL利得の多い順に、上位100分の10に相当する利用者および下位100分の10に相当する利用者を除く利用者とする。</t>
    <rPh sb="2" eb="4">
      <t>イッテイ</t>
    </rPh>
    <rPh sb="5" eb="7">
      <t>キジュン</t>
    </rPh>
    <rPh sb="8" eb="9">
      <t>モト</t>
    </rPh>
    <rPh sb="11" eb="13">
      <t>サンテイ</t>
    </rPh>
    <rPh sb="15" eb="16">
      <t>アタイ</t>
    </rPh>
    <rPh sb="20" eb="22">
      <t>リトク</t>
    </rPh>
    <rPh sb="27" eb="28">
      <t>ツキ</t>
    </rPh>
    <rPh sb="28" eb="29">
      <t>メ</t>
    </rPh>
    <rPh sb="30" eb="32">
      <t>ソクテイ</t>
    </rPh>
    <rPh sb="37" eb="38">
      <t>アタイ</t>
    </rPh>
    <rPh sb="41" eb="43">
      <t>ヒョウカ</t>
    </rPh>
    <rPh sb="43" eb="45">
      <t>タイショウ</t>
    </rPh>
    <rPh sb="45" eb="47">
      <t>リヨウ</t>
    </rPh>
    <rPh sb="47" eb="49">
      <t>カイシ</t>
    </rPh>
    <rPh sb="49" eb="50">
      <t>ヅキ</t>
    </rPh>
    <rPh sb="51" eb="53">
      <t>ソクテイ</t>
    </rPh>
    <rPh sb="55" eb="56">
      <t>アタイ</t>
    </rPh>
    <rPh sb="60" eb="61">
      <t>ミギ</t>
    </rPh>
    <rPh sb="62" eb="63">
      <t>シメ</t>
    </rPh>
    <rPh sb="64" eb="65">
      <t>ヒョウ</t>
    </rPh>
    <rPh sb="66" eb="67">
      <t>ミギ</t>
    </rPh>
    <rPh sb="67" eb="68">
      <t>ラン</t>
    </rPh>
    <rPh sb="69" eb="70">
      <t>アタイ</t>
    </rPh>
    <rPh sb="75" eb="77">
      <t>リトク</t>
    </rPh>
    <rPh sb="81" eb="82">
      <t>ヒョウ</t>
    </rPh>
    <rPh sb="87" eb="88">
      <t>ヒダリ</t>
    </rPh>
    <rPh sb="88" eb="89">
      <t>ラン</t>
    </rPh>
    <rPh sb="90" eb="92">
      <t>ヒョウカ</t>
    </rPh>
    <rPh sb="92" eb="94">
      <t>タイショウ</t>
    </rPh>
    <rPh sb="94" eb="96">
      <t>リヨウ</t>
    </rPh>
    <rPh sb="96" eb="98">
      <t>カイシ</t>
    </rPh>
    <rPh sb="98" eb="99">
      <t>ヅキ</t>
    </rPh>
    <rPh sb="100" eb="102">
      <t>ショカイ</t>
    </rPh>
    <rPh sb="103" eb="104">
      <t>ヨウ</t>
    </rPh>
    <rPh sb="104" eb="106">
      <t>カイゴ</t>
    </rPh>
    <rPh sb="106" eb="108">
      <t>ニンテイ</t>
    </rPh>
    <rPh sb="112" eb="113">
      <t>ツキ</t>
    </rPh>
    <rPh sb="115" eb="117">
      <t>キサン</t>
    </rPh>
    <rPh sb="121" eb="122">
      <t>ツキ</t>
    </rPh>
    <rPh sb="122" eb="124">
      <t>イナイ</t>
    </rPh>
    <rPh sb="127" eb="129">
      <t>イガイ</t>
    </rPh>
    <rPh sb="130" eb="132">
      <t>クブン</t>
    </rPh>
    <rPh sb="133" eb="134">
      <t>チュウ</t>
    </rPh>
    <rPh sb="134" eb="135">
      <t>ラン</t>
    </rPh>
    <rPh sb="136" eb="138">
      <t>ヒョウカ</t>
    </rPh>
    <rPh sb="138" eb="140">
      <t>タイショウ</t>
    </rPh>
    <rPh sb="140" eb="142">
      <t>リヨウ</t>
    </rPh>
    <rPh sb="142" eb="144">
      <t>カイシ</t>
    </rPh>
    <rPh sb="144" eb="145">
      <t>ヅキ</t>
    </rPh>
    <rPh sb="146" eb="148">
      <t>ソクテイ</t>
    </rPh>
    <rPh sb="153" eb="154">
      <t>アタイ</t>
    </rPh>
    <rPh sb="155" eb="157">
      <t>クブン</t>
    </rPh>
    <rPh sb="168" eb="169">
      <t>トウ</t>
    </rPh>
    <rPh sb="169" eb="171">
      <t>イジ</t>
    </rPh>
    <rPh sb="171" eb="173">
      <t>カサン</t>
    </rPh>
    <rPh sb="178" eb="180">
      <t>リトク</t>
    </rPh>
    <rPh sb="181" eb="183">
      <t>ヘイキン</t>
    </rPh>
    <rPh sb="183" eb="184">
      <t>アタイ</t>
    </rPh>
    <rPh sb="185" eb="187">
      <t>ケイサン</t>
    </rPh>
    <rPh sb="193" eb="195">
      <t>タイショウ</t>
    </rPh>
    <rPh sb="198" eb="199">
      <t>モノ</t>
    </rPh>
    <rPh sb="204" eb="206">
      <t>リトク</t>
    </rPh>
    <rPh sb="207" eb="208">
      <t>オオ</t>
    </rPh>
    <rPh sb="209" eb="210">
      <t>ジュン</t>
    </rPh>
    <rPh sb="212" eb="214">
      <t>ジョウイ</t>
    </rPh>
    <rPh sb="217" eb="218">
      <t>ブン</t>
    </rPh>
    <rPh sb="222" eb="224">
      <t>ソウトウ</t>
    </rPh>
    <rPh sb="226" eb="229">
      <t>リヨウシャ</t>
    </rPh>
    <rPh sb="232" eb="234">
      <t>カイ</t>
    </rPh>
    <rPh sb="237" eb="238">
      <t>ブン</t>
    </rPh>
    <rPh sb="242" eb="244">
      <t>ソウトウ</t>
    </rPh>
    <rPh sb="246" eb="249">
      <t>リヨウシャ</t>
    </rPh>
    <rPh sb="250" eb="251">
      <t>ノゾ</t>
    </rPh>
    <rPh sb="252" eb="255">
      <t>リヨウシャ</t>
    </rPh>
    <phoneticPr fontId="4"/>
  </si>
  <si>
    <t>ADL維持等加算(Ⅱ)
　　　【＋60単位/月】</t>
    <rPh sb="3" eb="5">
      <t>イジ</t>
    </rPh>
    <rPh sb="5" eb="6">
      <t>トウ</t>
    </rPh>
    <rPh sb="6" eb="8">
      <t>カサン</t>
    </rPh>
    <rPh sb="19" eb="21">
      <t>タンイ</t>
    </rPh>
    <rPh sb="22" eb="23">
      <t>ツキ</t>
    </rPh>
    <phoneticPr fontId="4"/>
  </si>
  <si>
    <t>ADL維持等加算(Ⅰ)の要件を満たした施設において、評価期間のADL利得の平均値が２以上である</t>
    <rPh sb="3" eb="5">
      <t>イジ</t>
    </rPh>
    <rPh sb="5" eb="6">
      <t>トウ</t>
    </rPh>
    <rPh sb="6" eb="8">
      <t>カサン</t>
    </rPh>
    <rPh sb="12" eb="14">
      <t>ヨウケン</t>
    </rPh>
    <rPh sb="15" eb="16">
      <t>ミ</t>
    </rPh>
    <rPh sb="19" eb="21">
      <t>シセツ</t>
    </rPh>
    <rPh sb="26" eb="28">
      <t>ヒョウカ</t>
    </rPh>
    <rPh sb="28" eb="30">
      <t>キカン</t>
    </rPh>
    <rPh sb="34" eb="36">
      <t>リトク</t>
    </rPh>
    <rPh sb="37" eb="40">
      <t>ヘイキンチ</t>
    </rPh>
    <rPh sb="42" eb="44">
      <t>イジョウ</t>
    </rPh>
    <phoneticPr fontId="4"/>
  </si>
  <si>
    <t>若年性認知症入所者受入加算【+120単位/日】</t>
    <rPh sb="0" eb="2">
      <t>ジャクネン</t>
    </rPh>
    <rPh sb="2" eb="3">
      <t>セイ</t>
    </rPh>
    <rPh sb="3" eb="6">
      <t>ニンチショウ</t>
    </rPh>
    <rPh sb="6" eb="9">
      <t>ニュウショシャ</t>
    </rPh>
    <rPh sb="9" eb="11">
      <t>ウケイレ</t>
    </rPh>
    <rPh sb="11" eb="13">
      <t>カサン</t>
    </rPh>
    <rPh sb="18" eb="20">
      <t>タンイ</t>
    </rPh>
    <rPh sb="21" eb="22">
      <t>ニチ</t>
    </rPh>
    <phoneticPr fontId="4"/>
  </si>
  <si>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4"/>
  </si>
  <si>
    <t>利用者やその家族の希望を踏まえた適切なサービス提供</t>
    <rPh sb="0" eb="3">
      <t>リヨウシャ</t>
    </rPh>
    <rPh sb="6" eb="8">
      <t>カゾク</t>
    </rPh>
    <rPh sb="9" eb="11">
      <t>キボウ</t>
    </rPh>
    <rPh sb="12" eb="13">
      <t>フ</t>
    </rPh>
    <rPh sb="16" eb="18">
      <t>テキセツ</t>
    </rPh>
    <rPh sb="23" eb="25">
      <t>テイキョウ</t>
    </rPh>
    <phoneticPr fontId="4"/>
  </si>
  <si>
    <t xml:space="preserve">夜間看護体制加算
　　　【+10単位/日】
</t>
    <rPh sb="0" eb="2">
      <t>ヤカン</t>
    </rPh>
    <rPh sb="2" eb="4">
      <t>カンゴ</t>
    </rPh>
    <rPh sb="4" eb="6">
      <t>タイセイ</t>
    </rPh>
    <rPh sb="6" eb="8">
      <t>カサン</t>
    </rPh>
    <rPh sb="16" eb="18">
      <t>タンイ</t>
    </rPh>
    <rPh sb="19" eb="20">
      <t>ニチ</t>
    </rPh>
    <phoneticPr fontId="4"/>
  </si>
  <si>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4"/>
  </si>
  <si>
    <t>24時間連絡できる体制の確保等</t>
    <rPh sb="2" eb="4">
      <t>ジカン</t>
    </rPh>
    <rPh sb="4" eb="6">
      <t>レンラク</t>
    </rPh>
    <rPh sb="9" eb="11">
      <t>タイセイ</t>
    </rPh>
    <rPh sb="12" eb="14">
      <t>カクホ</t>
    </rPh>
    <rPh sb="14" eb="15">
      <t>トウ</t>
    </rPh>
    <phoneticPr fontId="4"/>
  </si>
  <si>
    <t>夜間連絡・対応体制の指針、
マニュアル等</t>
    <rPh sb="0" eb="2">
      <t>ヤカン</t>
    </rPh>
    <rPh sb="2" eb="4">
      <t>レンラク</t>
    </rPh>
    <rPh sb="5" eb="7">
      <t>タイオウ</t>
    </rPh>
    <rPh sb="7" eb="9">
      <t>タイセイ</t>
    </rPh>
    <rPh sb="10" eb="12">
      <t>シシン</t>
    </rPh>
    <rPh sb="19" eb="20">
      <t>トウ</t>
    </rPh>
    <phoneticPr fontId="4"/>
  </si>
  <si>
    <t>重度化した場合における対応の指針の有無</t>
    <rPh sb="0" eb="3">
      <t>ジュウドカ</t>
    </rPh>
    <rPh sb="5" eb="7">
      <t>バアイ</t>
    </rPh>
    <rPh sb="11" eb="13">
      <t>タイオウ</t>
    </rPh>
    <rPh sb="14" eb="16">
      <t>シシン</t>
    </rPh>
    <rPh sb="17" eb="19">
      <t>ウム</t>
    </rPh>
    <phoneticPr fontId="4"/>
  </si>
  <si>
    <t>重度化対応のための指針</t>
    <rPh sb="0" eb="3">
      <t>ジュウドカ</t>
    </rPh>
    <rPh sb="3" eb="5">
      <t>タイオウ</t>
    </rPh>
    <rPh sb="9" eb="11">
      <t>シシン</t>
    </rPh>
    <phoneticPr fontId="4"/>
  </si>
  <si>
    <t>入居の際に利用者等に対する指針の説明、同意の有無</t>
    <rPh sb="0" eb="2">
      <t>ニュウキョ</t>
    </rPh>
    <rPh sb="3" eb="4">
      <t>サイ</t>
    </rPh>
    <rPh sb="5" eb="8">
      <t>リヨウシャ</t>
    </rPh>
    <rPh sb="8" eb="9">
      <t>トウ</t>
    </rPh>
    <rPh sb="10" eb="11">
      <t>タイ</t>
    </rPh>
    <rPh sb="13" eb="15">
      <t>シシン</t>
    </rPh>
    <rPh sb="16" eb="18">
      <t>セツメイ</t>
    </rPh>
    <rPh sb="19" eb="21">
      <t>ドウイ</t>
    </rPh>
    <rPh sb="22" eb="24">
      <t>ウム</t>
    </rPh>
    <phoneticPr fontId="4"/>
  </si>
  <si>
    <t>医療機関連携加算
　　　【+80単位/月】</t>
    <rPh sb="0" eb="2">
      <t>イリョウ</t>
    </rPh>
    <rPh sb="2" eb="4">
      <t>キカン</t>
    </rPh>
    <rPh sb="4" eb="6">
      <t>レンケイ</t>
    </rPh>
    <rPh sb="6" eb="8">
      <t>カサン</t>
    </rPh>
    <rPh sb="16" eb="18">
      <t>タンイ</t>
    </rPh>
    <rPh sb="19" eb="20">
      <t>ツキ</t>
    </rPh>
    <phoneticPr fontId="4"/>
  </si>
  <si>
    <t>看護職員が前回情報提供日から次回情報提供日までの間で、利用者ごとに健康状況を随時記録</t>
    <rPh sb="0" eb="2">
      <t>カンゴ</t>
    </rPh>
    <rPh sb="2" eb="4">
      <t>ショクイン</t>
    </rPh>
    <rPh sb="5" eb="7">
      <t>ゼンカイ</t>
    </rPh>
    <rPh sb="7" eb="9">
      <t>ジョウホウ</t>
    </rPh>
    <rPh sb="9" eb="11">
      <t>テイキョウ</t>
    </rPh>
    <rPh sb="11" eb="12">
      <t>ビ</t>
    </rPh>
    <rPh sb="14" eb="16">
      <t>ジカイ</t>
    </rPh>
    <rPh sb="16" eb="18">
      <t>ジョウホウ</t>
    </rPh>
    <rPh sb="18" eb="20">
      <t>テイキョウ</t>
    </rPh>
    <rPh sb="20" eb="21">
      <t>ビ</t>
    </rPh>
    <rPh sb="24" eb="25">
      <t>アイダ</t>
    </rPh>
    <rPh sb="27" eb="30">
      <t>リヨウシャ</t>
    </rPh>
    <rPh sb="33" eb="35">
      <t>ケンコウ</t>
    </rPh>
    <rPh sb="35" eb="37">
      <t>ジョウキョウ</t>
    </rPh>
    <rPh sb="38" eb="40">
      <t>ズイジ</t>
    </rPh>
    <rPh sb="40" eb="42">
      <t>キロク</t>
    </rPh>
    <phoneticPr fontId="4"/>
  </si>
  <si>
    <t>利用者の同意の有無</t>
    <rPh sb="0" eb="3">
      <t>リヨウシャ</t>
    </rPh>
    <rPh sb="4" eb="6">
      <t>ドウイ</t>
    </rPh>
    <rPh sb="7" eb="9">
      <t>ウム</t>
    </rPh>
    <phoneticPr fontId="4"/>
  </si>
  <si>
    <t>協力医療機関等から情報提供の受領の確認を得ている</t>
    <rPh sb="0" eb="2">
      <t>キョウリョク</t>
    </rPh>
    <rPh sb="2" eb="4">
      <t>イリョウ</t>
    </rPh>
    <rPh sb="4" eb="7">
      <t>キカントウ</t>
    </rPh>
    <rPh sb="9" eb="11">
      <t>ジョウホウ</t>
    </rPh>
    <rPh sb="11" eb="13">
      <t>テイキョウ</t>
    </rPh>
    <rPh sb="14" eb="16">
      <t>ジュリョウ</t>
    </rPh>
    <rPh sb="17" eb="19">
      <t>カクニン</t>
    </rPh>
    <rPh sb="20" eb="21">
      <t>エ</t>
    </rPh>
    <phoneticPr fontId="4"/>
  </si>
  <si>
    <t>協力医療機関等と情報内容を定めている</t>
    <rPh sb="0" eb="2">
      <t>キョウリョク</t>
    </rPh>
    <rPh sb="2" eb="4">
      <t>イリョウ</t>
    </rPh>
    <rPh sb="4" eb="7">
      <t>キカントウ</t>
    </rPh>
    <rPh sb="8" eb="10">
      <t>ジョウホウ</t>
    </rPh>
    <rPh sb="10" eb="12">
      <t>ナイヨウ</t>
    </rPh>
    <rPh sb="13" eb="14">
      <t>サダ</t>
    </rPh>
    <phoneticPr fontId="4"/>
  </si>
  <si>
    <t>協力医療機関または利用者の主治の医師に月１回以上情報提供</t>
    <rPh sb="0" eb="2">
      <t>キョウリョク</t>
    </rPh>
    <rPh sb="2" eb="4">
      <t>イリョウ</t>
    </rPh>
    <rPh sb="4" eb="6">
      <t>キカン</t>
    </rPh>
    <rPh sb="9" eb="12">
      <t>リヨウシャ</t>
    </rPh>
    <rPh sb="13" eb="14">
      <t>オモ</t>
    </rPh>
    <rPh sb="14" eb="15">
      <t>オサム</t>
    </rPh>
    <rPh sb="16" eb="18">
      <t>イシ</t>
    </rPh>
    <rPh sb="19" eb="20">
      <t>ツキ</t>
    </rPh>
    <rPh sb="21" eb="24">
      <t>カイイジョウ</t>
    </rPh>
    <rPh sb="24" eb="26">
      <t>ジョウホウ</t>
    </rPh>
    <rPh sb="26" eb="28">
      <t>テイキョウ</t>
    </rPh>
    <phoneticPr fontId="4"/>
  </si>
  <si>
    <t>情報提供した日前30日以内において算定した日が14日未満である場合には算定不可</t>
    <rPh sb="0" eb="2">
      <t>ジョウホウ</t>
    </rPh>
    <rPh sb="2" eb="4">
      <t>テイキョウ</t>
    </rPh>
    <rPh sb="6" eb="7">
      <t>ヒ</t>
    </rPh>
    <rPh sb="7" eb="8">
      <t>マエ</t>
    </rPh>
    <rPh sb="10" eb="11">
      <t>ニチ</t>
    </rPh>
    <rPh sb="11" eb="13">
      <t>イナイ</t>
    </rPh>
    <rPh sb="17" eb="19">
      <t>サンテイ</t>
    </rPh>
    <rPh sb="21" eb="22">
      <t>ヒ</t>
    </rPh>
    <rPh sb="25" eb="26">
      <t>ニチ</t>
    </rPh>
    <rPh sb="26" eb="28">
      <t>ミマン</t>
    </rPh>
    <rPh sb="31" eb="33">
      <t>バアイ</t>
    </rPh>
    <rPh sb="35" eb="37">
      <t>サンテイ</t>
    </rPh>
    <rPh sb="37" eb="39">
      <t>フカ</t>
    </rPh>
    <phoneticPr fontId="4"/>
  </si>
  <si>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4"/>
  </si>
  <si>
    <t>【死亡日以前31～45日
　　　　+72単位/日】</t>
    <rPh sb="1" eb="4">
      <t>シボウビ</t>
    </rPh>
    <rPh sb="4" eb="6">
      <t>イゼン</t>
    </rPh>
    <rPh sb="11" eb="12">
      <t>ニチ</t>
    </rPh>
    <rPh sb="20" eb="22">
      <t>タンイ</t>
    </rPh>
    <rPh sb="23" eb="24">
      <t>ニチ</t>
    </rPh>
    <phoneticPr fontId="4"/>
  </si>
  <si>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トウ</t>
    </rPh>
    <rPh sb="30" eb="31">
      <t>タイ</t>
    </rPh>
    <rPh sb="33" eb="35">
      <t>ナイヨウ</t>
    </rPh>
    <rPh sb="36" eb="38">
      <t>セツメイ</t>
    </rPh>
    <rPh sb="39" eb="41">
      <t>ドウイ</t>
    </rPh>
    <rPh sb="42" eb="43">
      <t>エ</t>
    </rPh>
    <phoneticPr fontId="4"/>
  </si>
  <si>
    <t>【死亡日以前4～30日
　　　　+144単位/日】</t>
    <rPh sb="1" eb="4">
      <t>シボウビ</t>
    </rPh>
    <rPh sb="4" eb="5">
      <t>イ</t>
    </rPh>
    <rPh sb="5" eb="6">
      <t>ゼン</t>
    </rPh>
    <rPh sb="10" eb="11">
      <t>ニチ</t>
    </rPh>
    <rPh sb="20" eb="22">
      <t>タンイ</t>
    </rPh>
    <rPh sb="23" eb="24">
      <t>ニチ</t>
    </rPh>
    <phoneticPr fontId="4"/>
  </si>
  <si>
    <t>看取りの実績等を踏まえ、適宜、看取りに関する指針の見直しを行っている</t>
    <rPh sb="0" eb="2">
      <t>ミト</t>
    </rPh>
    <rPh sb="4" eb="6">
      <t>ジッセキ</t>
    </rPh>
    <rPh sb="6" eb="7">
      <t>トウ</t>
    </rPh>
    <rPh sb="8" eb="9">
      <t>フ</t>
    </rPh>
    <rPh sb="12" eb="14">
      <t>テキギ</t>
    </rPh>
    <rPh sb="15" eb="17">
      <t>ミト</t>
    </rPh>
    <rPh sb="19" eb="20">
      <t>カン</t>
    </rPh>
    <rPh sb="22" eb="24">
      <t>シシン</t>
    </rPh>
    <rPh sb="25" eb="27">
      <t>ミナオ</t>
    </rPh>
    <rPh sb="29" eb="30">
      <t>オコナ</t>
    </rPh>
    <phoneticPr fontId="4"/>
  </si>
  <si>
    <t>【死亡日前日・前々日
　　　　+680単位/日】</t>
    <rPh sb="1" eb="4">
      <t>シボウビ</t>
    </rPh>
    <rPh sb="4" eb="6">
      <t>ゼンジツ</t>
    </rPh>
    <rPh sb="7" eb="10">
      <t>ゼンゼンジツ</t>
    </rPh>
    <rPh sb="19" eb="21">
      <t>タンイ</t>
    </rPh>
    <rPh sb="22" eb="23">
      <t>ニチ</t>
    </rPh>
    <phoneticPr fontId="4"/>
  </si>
  <si>
    <t>看取りに関する職員研修を行っている</t>
    <rPh sb="0" eb="2">
      <t>ミト</t>
    </rPh>
    <rPh sb="4" eb="5">
      <t>カン</t>
    </rPh>
    <rPh sb="7" eb="9">
      <t>ショクイン</t>
    </rPh>
    <rPh sb="9" eb="11">
      <t>ケンシュウ</t>
    </rPh>
    <rPh sb="12" eb="13">
      <t>オコナ</t>
    </rPh>
    <phoneticPr fontId="4"/>
  </si>
  <si>
    <t>【死亡日
　　　+1,280単位/日】</t>
    <rPh sb="1" eb="4">
      <t>シボウビ</t>
    </rPh>
    <rPh sb="14" eb="16">
      <t>タンイ</t>
    </rPh>
    <rPh sb="17" eb="18">
      <t>ニチ</t>
    </rPh>
    <phoneticPr fontId="4"/>
  </si>
  <si>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4"/>
  </si>
  <si>
    <t xml:space="preserve">計画書
</t>
    <rPh sb="0" eb="3">
      <t>ケイカクショ</t>
    </rPh>
    <phoneticPr fontId="4"/>
  </si>
  <si>
    <t>医師、看護師、介護職員等が利用者の状態または家族の求め等に応じ随時本人または家族の説明、同意を得ている。</t>
    <rPh sb="0" eb="2">
      <t>イシ</t>
    </rPh>
    <rPh sb="3" eb="6">
      <t>カンゴシ</t>
    </rPh>
    <rPh sb="7" eb="9">
      <t>カイゴ</t>
    </rPh>
    <rPh sb="9" eb="11">
      <t>ショクイン</t>
    </rPh>
    <rPh sb="11" eb="12">
      <t>トウ</t>
    </rPh>
    <rPh sb="13" eb="16">
      <t>リヨウシャ</t>
    </rPh>
    <rPh sb="17" eb="19">
      <t>ジョウタイ</t>
    </rPh>
    <rPh sb="22" eb="24">
      <t>カゾク</t>
    </rPh>
    <rPh sb="25" eb="26">
      <t>モト</t>
    </rPh>
    <rPh sb="27" eb="28">
      <t>ナド</t>
    </rPh>
    <rPh sb="29" eb="30">
      <t>オウ</t>
    </rPh>
    <rPh sb="31" eb="33">
      <t>ズイジ</t>
    </rPh>
    <rPh sb="33" eb="35">
      <t>ホンニン</t>
    </rPh>
    <rPh sb="38" eb="40">
      <t>カゾク</t>
    </rPh>
    <rPh sb="41" eb="43">
      <t>セツメイ</t>
    </rPh>
    <rPh sb="44" eb="46">
      <t>ドウイ</t>
    </rPh>
    <rPh sb="47" eb="48">
      <t>エ</t>
    </rPh>
    <phoneticPr fontId="4"/>
  </si>
  <si>
    <t>自己負担の請求について利用者側に説明し文書にて同意を得ている</t>
    <rPh sb="0" eb="2">
      <t>ジコ</t>
    </rPh>
    <rPh sb="2" eb="4">
      <t>フタン</t>
    </rPh>
    <rPh sb="5" eb="7">
      <t>セイキュウ</t>
    </rPh>
    <rPh sb="11" eb="14">
      <t>リヨウシャ</t>
    </rPh>
    <rPh sb="14" eb="15">
      <t>ガワ</t>
    </rPh>
    <rPh sb="16" eb="18">
      <t>セツメイ</t>
    </rPh>
    <rPh sb="19" eb="21">
      <t>ブンショ</t>
    </rPh>
    <rPh sb="23" eb="25">
      <t>ドウイ</t>
    </rPh>
    <rPh sb="26" eb="27">
      <t>エ</t>
    </rPh>
    <phoneticPr fontId="4"/>
  </si>
  <si>
    <t>退居等の際入院先の医療機関等に利用者の状態等の情報提供について本人または家族に説明し文書にて同意を得ている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6" eb="38">
      <t>カゾク</t>
    </rPh>
    <rPh sb="39" eb="41">
      <t>セツメイ</t>
    </rPh>
    <rPh sb="42" eb="44">
      <t>ブンショ</t>
    </rPh>
    <rPh sb="46" eb="48">
      <t>ドウイ</t>
    </rPh>
    <rPh sb="49" eb="50">
      <t>エ</t>
    </rPh>
    <phoneticPr fontId="4"/>
  </si>
  <si>
    <t>本人又は家族に対する随時説明を口頭でした場合は介護記録に日時、内容および同意を得た旨を記載している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6" eb="38">
      <t>ドウイ</t>
    </rPh>
    <rPh sb="39" eb="40">
      <t>エ</t>
    </rPh>
    <rPh sb="41" eb="42">
      <t>ムネ</t>
    </rPh>
    <rPh sb="43" eb="45">
      <t>キサイ</t>
    </rPh>
    <phoneticPr fontId="4"/>
  </si>
  <si>
    <t>本人が十分に判断できる状態になく、かつ、家族に連絡して来てもらえない場合、介護記録に職員間の相談日時内容等および本人家族の状況が記載されている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6" eb="58">
      <t>ホンニン</t>
    </rPh>
    <rPh sb="58" eb="60">
      <t>カゾク</t>
    </rPh>
    <rPh sb="61" eb="63">
      <t>ジョウキョウ</t>
    </rPh>
    <rPh sb="64" eb="66">
      <t>キサイ</t>
    </rPh>
    <phoneticPr fontId="4"/>
  </si>
  <si>
    <t>死亡日以前45日</t>
    <rPh sb="0" eb="2">
      <t>シボウ</t>
    </rPh>
    <rPh sb="2" eb="3">
      <t>ヒ</t>
    </rPh>
    <rPh sb="3" eb="5">
      <t>イゼン</t>
    </rPh>
    <rPh sb="7" eb="8">
      <t>ニチ</t>
    </rPh>
    <phoneticPr fontId="4"/>
  </si>
  <si>
    <t>退居した日の翌日から死亡日の間は算定しない</t>
    <rPh sb="0" eb="2">
      <t>タイキョ</t>
    </rPh>
    <rPh sb="4" eb="5">
      <t>ヒ</t>
    </rPh>
    <rPh sb="6" eb="8">
      <t>ヨクジツ</t>
    </rPh>
    <rPh sb="10" eb="13">
      <t>シボウビ</t>
    </rPh>
    <rPh sb="14" eb="15">
      <t>アイダ</t>
    </rPh>
    <rPh sb="16" eb="18">
      <t>サンテイ</t>
    </rPh>
    <phoneticPr fontId="4"/>
  </si>
  <si>
    <t>夜間看護体制加算を算定している</t>
    <rPh sb="0" eb="2">
      <t>ヤカン</t>
    </rPh>
    <rPh sb="2" eb="4">
      <t>カンゴ</t>
    </rPh>
    <rPh sb="4" eb="6">
      <t>タイセイ</t>
    </rPh>
    <rPh sb="6" eb="8">
      <t>カサン</t>
    </rPh>
    <rPh sb="9" eb="11">
      <t>サンテイ</t>
    </rPh>
    <phoneticPr fontId="4"/>
  </si>
  <si>
    <t>看取り介護加算（Ⅰ）の算定用件を満たしている</t>
    <rPh sb="0" eb="2">
      <t>ミト</t>
    </rPh>
    <rPh sb="3" eb="5">
      <t>カイゴ</t>
    </rPh>
    <rPh sb="5" eb="7">
      <t>カサン</t>
    </rPh>
    <rPh sb="11" eb="13">
      <t>サンテイ</t>
    </rPh>
    <rPh sb="13" eb="15">
      <t>ヨウケン</t>
    </rPh>
    <rPh sb="16" eb="17">
      <t>ミ</t>
    </rPh>
    <phoneticPr fontId="4"/>
  </si>
  <si>
    <t>【死亡日以前31～45日
　　　　+572単位/日】</t>
    <rPh sb="1" eb="4">
      <t>シボウビ</t>
    </rPh>
    <rPh sb="4" eb="6">
      <t>イゼン</t>
    </rPh>
    <rPh sb="11" eb="12">
      <t>ニチ</t>
    </rPh>
    <rPh sb="21" eb="23">
      <t>タンイ</t>
    </rPh>
    <rPh sb="24" eb="25">
      <t>ニチ</t>
    </rPh>
    <phoneticPr fontId="4"/>
  </si>
  <si>
    <t>当該加算を算定する期間において、夜勤または宿直を行う看護職員の数</t>
    <rPh sb="0" eb="2">
      <t>トウガイ</t>
    </rPh>
    <rPh sb="2" eb="4">
      <t>カサン</t>
    </rPh>
    <rPh sb="5" eb="7">
      <t>サンテイ</t>
    </rPh>
    <rPh sb="9" eb="11">
      <t>キカン</t>
    </rPh>
    <rPh sb="16" eb="18">
      <t>ヤキン</t>
    </rPh>
    <rPh sb="21" eb="23">
      <t>シュクチョク</t>
    </rPh>
    <rPh sb="24" eb="25">
      <t>オコナ</t>
    </rPh>
    <rPh sb="26" eb="28">
      <t>カンゴ</t>
    </rPh>
    <rPh sb="28" eb="30">
      <t>ショクイン</t>
    </rPh>
    <rPh sb="31" eb="32">
      <t>カズ</t>
    </rPh>
    <phoneticPr fontId="4"/>
  </si>
  <si>
    <t>１以上</t>
    <rPh sb="1" eb="3">
      <t>イジョウ</t>
    </rPh>
    <phoneticPr fontId="4"/>
  </si>
  <si>
    <t>【死亡日以前4～30日
　　　　+644単位/日】</t>
    <rPh sb="1" eb="4">
      <t>シボウビ</t>
    </rPh>
    <rPh sb="4" eb="5">
      <t>イ</t>
    </rPh>
    <rPh sb="5" eb="6">
      <t>ゼン</t>
    </rPh>
    <rPh sb="10" eb="11">
      <t>ニチ</t>
    </rPh>
    <rPh sb="20" eb="22">
      <t>タンイ</t>
    </rPh>
    <rPh sb="23" eb="24">
      <t>ニチ</t>
    </rPh>
    <phoneticPr fontId="4"/>
  </si>
  <si>
    <t>【死亡日前日・前々日
　　　+1,180単位/日】</t>
    <rPh sb="1" eb="4">
      <t>シボウビ</t>
    </rPh>
    <rPh sb="4" eb="6">
      <t>ゼンジツ</t>
    </rPh>
    <rPh sb="7" eb="10">
      <t>ゼンゼンジツ</t>
    </rPh>
    <rPh sb="20" eb="22">
      <t>タンイ</t>
    </rPh>
    <rPh sb="23" eb="24">
      <t>ニチ</t>
    </rPh>
    <phoneticPr fontId="4"/>
  </si>
  <si>
    <t>【死亡日
　　　+1,780単位/日】</t>
    <rPh sb="1" eb="4">
      <t>シボウビ</t>
    </rPh>
    <rPh sb="14" eb="16">
      <t>タンイ</t>
    </rPh>
    <rPh sb="17" eb="18">
      <t>ニチ</t>
    </rPh>
    <phoneticPr fontId="4"/>
  </si>
  <si>
    <t>看取り介護加算（Ⅰ）を算定していない</t>
    <rPh sb="0" eb="2">
      <t>ミト</t>
    </rPh>
    <rPh sb="3" eb="5">
      <t>カイゴ</t>
    </rPh>
    <rPh sb="5" eb="7">
      <t>カサン</t>
    </rPh>
    <rPh sb="11" eb="13">
      <t>サンテイ</t>
    </rPh>
    <phoneticPr fontId="4"/>
  </si>
  <si>
    <t>口腔・栄養スクリーニング加算
　　　【+20単位/回】</t>
    <rPh sb="0" eb="2">
      <t>コウクウ</t>
    </rPh>
    <rPh sb="3" eb="5">
      <t>エイヨウ</t>
    </rPh>
    <rPh sb="12" eb="14">
      <t>カサン</t>
    </rPh>
    <phoneticPr fontId="5"/>
  </si>
  <si>
    <t>利用者ごとに、口腔スクリーニングおよび栄養スクリーニングを一体的に実施</t>
    <rPh sb="7" eb="9">
      <t>コウクウ</t>
    </rPh>
    <rPh sb="19" eb="21">
      <t>エイヨウ</t>
    </rPh>
    <rPh sb="29" eb="32">
      <t>イッタイテキ</t>
    </rPh>
    <rPh sb="33" eb="35">
      <t>ジッシ</t>
    </rPh>
    <phoneticPr fontId="6"/>
  </si>
  <si>
    <t>該当</t>
  </si>
  <si>
    <t>利用開始時および利用中６月ごとに利用者の口腔の健康状態について確認を行い、当該利用者の口腔の健康状態に関する情報を当該利用者を担当する介護支援専門員に提供している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5"/>
  </si>
  <si>
    <t>利用開始時および利用中６月ごとに利用者の栄養状態について確認を行い、当該利用者の栄養状態に関する情報を当該利用者を担当する介護支援専門員に提供している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3">
      <t>トウガイ</t>
    </rPh>
    <rPh sb="53" eb="56">
      <t>リヨウシャ</t>
    </rPh>
    <rPh sb="57" eb="59">
      <t>タントウ</t>
    </rPh>
    <rPh sb="61" eb="68">
      <t>カイゴシエンセンモンイン</t>
    </rPh>
    <rPh sb="69" eb="71">
      <t>テイキョウ</t>
    </rPh>
    <phoneticPr fontId="5"/>
  </si>
  <si>
    <t>人員基準に適合</t>
    <rPh sb="0" eb="2">
      <t>ジンイン</t>
    </rPh>
    <rPh sb="2" eb="4">
      <t>キジュン</t>
    </rPh>
    <rPh sb="5" eb="7">
      <t>テキゴウ</t>
    </rPh>
    <phoneticPr fontId="5"/>
  </si>
  <si>
    <t>口腔スクリーニングおよび栄養スクリーニングの実施にあたっては、利用派について、次に掲げる内容を確認している</t>
    <rPh sb="0" eb="2">
      <t>コウクウ</t>
    </rPh>
    <rPh sb="12" eb="14">
      <t>エイヨウ</t>
    </rPh>
    <rPh sb="22" eb="24">
      <t>ジッシ</t>
    </rPh>
    <rPh sb="31" eb="33">
      <t>リヨウ</t>
    </rPh>
    <rPh sb="33" eb="34">
      <t>ハ</t>
    </rPh>
    <rPh sb="39" eb="40">
      <t>ツギ</t>
    </rPh>
    <rPh sb="41" eb="42">
      <t>カカ</t>
    </rPh>
    <rPh sb="44" eb="46">
      <t>ナイヨウ</t>
    </rPh>
    <rPh sb="47" eb="49">
      <t>カクニン</t>
    </rPh>
    <phoneticPr fontId="5"/>
  </si>
  <si>
    <t>口腔スクリーニングの確認事項</t>
    <rPh sb="0" eb="2">
      <t>コウクウ</t>
    </rPh>
    <rPh sb="10" eb="12">
      <t>カクニン</t>
    </rPh>
    <rPh sb="12" eb="14">
      <t>ジコウ</t>
    </rPh>
    <phoneticPr fontId="5"/>
  </si>
  <si>
    <t>・硬いものを避け、柔らかいものばかりを中心に食べる</t>
    <rPh sb="1" eb="2">
      <t>カタ</t>
    </rPh>
    <rPh sb="6" eb="7">
      <t>サ</t>
    </rPh>
    <rPh sb="9" eb="10">
      <t>ヤワ</t>
    </rPh>
    <rPh sb="19" eb="21">
      <t>チュウシン</t>
    </rPh>
    <rPh sb="22" eb="23">
      <t>タ</t>
    </rPh>
    <phoneticPr fontId="5"/>
  </si>
  <si>
    <t>・入れ歯を使っている</t>
    <rPh sb="1" eb="2">
      <t>イ</t>
    </rPh>
    <rPh sb="3" eb="4">
      <t>バ</t>
    </rPh>
    <rPh sb="5" eb="6">
      <t>ツカ</t>
    </rPh>
    <phoneticPr fontId="5"/>
  </si>
  <si>
    <t>・むせやすい</t>
  </si>
  <si>
    <t>栄養スクリーニングの確認事項</t>
    <rPh sb="0" eb="2">
      <t>エイヨウ</t>
    </rPh>
    <rPh sb="10" eb="12">
      <t>カクニン</t>
    </rPh>
    <rPh sb="12" eb="14">
      <t>ジコウ</t>
    </rPh>
    <phoneticPr fontId="5"/>
  </si>
  <si>
    <t>・BMIが18.5未満</t>
    <rPh sb="9" eb="11">
      <t>ミマン</t>
    </rPh>
    <phoneticPr fontId="5"/>
  </si>
  <si>
    <t>・１～６月間で３％以上の体重減少または「地域支援事業の実施について」に規定する基本チェックリストのNo.11の項目が「１」に該当</t>
    <rPh sb="4" eb="5">
      <t>ツキ</t>
    </rPh>
    <rPh sb="5" eb="6">
      <t>カン</t>
    </rPh>
    <rPh sb="9" eb="11">
      <t>イジョウ</t>
    </rPh>
    <rPh sb="12" eb="14">
      <t>タイジュウ</t>
    </rPh>
    <rPh sb="14" eb="16">
      <t>ゲンショウ</t>
    </rPh>
    <rPh sb="20" eb="22">
      <t>チイキ</t>
    </rPh>
    <rPh sb="22" eb="24">
      <t>シエン</t>
    </rPh>
    <rPh sb="24" eb="26">
      <t>ジギョウ</t>
    </rPh>
    <rPh sb="27" eb="29">
      <t>ジッシ</t>
    </rPh>
    <rPh sb="35" eb="37">
      <t>キテイ</t>
    </rPh>
    <rPh sb="39" eb="41">
      <t>キホン</t>
    </rPh>
    <rPh sb="55" eb="57">
      <t>コウモク</t>
    </rPh>
    <rPh sb="62" eb="64">
      <t>ガイトウ</t>
    </rPh>
    <phoneticPr fontId="5"/>
  </si>
  <si>
    <t>・血清アルブミン値が3.5ｇ/dl以下</t>
    <rPh sb="1" eb="3">
      <t>ケッセイ</t>
    </rPh>
    <rPh sb="8" eb="9">
      <t>アタイ</t>
    </rPh>
    <rPh sb="17" eb="19">
      <t>イカ</t>
    </rPh>
    <phoneticPr fontId="5"/>
  </si>
  <si>
    <t>・食事摂取量が不良（75％以下）</t>
    <rPh sb="1" eb="3">
      <t>ショクジ</t>
    </rPh>
    <rPh sb="3" eb="5">
      <t>セッシュ</t>
    </rPh>
    <rPh sb="5" eb="6">
      <t>リョウ</t>
    </rPh>
    <rPh sb="7" eb="9">
      <t>フリョウ</t>
    </rPh>
    <rPh sb="13" eb="15">
      <t>イカ</t>
    </rPh>
    <phoneticPr fontId="5"/>
  </si>
  <si>
    <t>当該加算の算定を行う事業所はサービス担当者会議で決定</t>
    <rPh sb="0" eb="2">
      <t>トウガイ</t>
    </rPh>
    <rPh sb="2" eb="4">
      <t>カサン</t>
    </rPh>
    <rPh sb="5" eb="7">
      <t>サンテイ</t>
    </rPh>
    <rPh sb="8" eb="9">
      <t>オコナ</t>
    </rPh>
    <rPh sb="10" eb="13">
      <t>ジギョウショ</t>
    </rPh>
    <rPh sb="18" eb="21">
      <t>タントウシャ</t>
    </rPh>
    <rPh sb="21" eb="23">
      <t>カイギ</t>
    </rPh>
    <rPh sb="24" eb="26">
      <t>ケッテイ</t>
    </rPh>
    <phoneticPr fontId="5"/>
  </si>
  <si>
    <t>当該事業所以外で口腔・栄養スクリーニング加算を実施していない</t>
    <rPh sb="0" eb="2">
      <t>トウガイ</t>
    </rPh>
    <rPh sb="2" eb="5">
      <t>ジギョウショ</t>
    </rPh>
    <rPh sb="5" eb="7">
      <t>イガイ</t>
    </rPh>
    <rPh sb="8" eb="10">
      <t>コウクウ</t>
    </rPh>
    <rPh sb="11" eb="13">
      <t>エイヨウ</t>
    </rPh>
    <rPh sb="20" eb="22">
      <t>カサン</t>
    </rPh>
    <rPh sb="23" eb="25">
      <t>ジッシ</t>
    </rPh>
    <phoneticPr fontId="5"/>
  </si>
  <si>
    <t xml:space="preserve">口腔衛生管理体制加算
　　　 【+30単位/月】
</t>
    <rPh sb="2" eb="4">
      <t>エイセイ</t>
    </rPh>
    <rPh sb="4" eb="6">
      <t>カンリ</t>
    </rPh>
    <rPh sb="6" eb="8">
      <t>タイセイ</t>
    </rPh>
    <rPh sb="8" eb="10">
      <t>カサン</t>
    </rPh>
    <phoneticPr fontId="4"/>
  </si>
  <si>
    <t>定員、人員基準に適合</t>
    <rPh sb="0" eb="2">
      <t>テイイン</t>
    </rPh>
    <rPh sb="3" eb="5">
      <t>ジンイン</t>
    </rPh>
    <rPh sb="5" eb="7">
      <t>キジュン</t>
    </rPh>
    <rPh sb="8" eb="10">
      <t>テキゴウ</t>
    </rPh>
    <phoneticPr fontId="4"/>
  </si>
  <si>
    <t>歯科医師又は歯科医師の指示をうけた歯科衛生士が、介護職員に助言、指導を行う(口腔内状態の評価方法、適切な口腔ケアの手技、口腔ケアに必要な物品整理の留意点、口腔ケアに伴うリスク管理、その他施設において日常的な口腔ケア実施に必要な事項等）</t>
    <rPh sb="0" eb="4">
      <t>シカイシ</t>
    </rPh>
    <rPh sb="4" eb="5">
      <t>マタ</t>
    </rPh>
    <rPh sb="6" eb="10">
      <t>シカイシ</t>
    </rPh>
    <rPh sb="11" eb="13">
      <t>シジ</t>
    </rPh>
    <rPh sb="17" eb="19">
      <t>シカ</t>
    </rPh>
    <rPh sb="19" eb="22">
      <t>エイセイシ</t>
    </rPh>
    <rPh sb="24" eb="26">
      <t>カイゴ</t>
    </rPh>
    <rPh sb="26" eb="28">
      <t>ショクイン</t>
    </rPh>
    <rPh sb="29" eb="31">
      <t>ジョゲン</t>
    </rPh>
    <rPh sb="32" eb="34">
      <t>シドウ</t>
    </rPh>
    <rPh sb="35" eb="36">
      <t>オコナ</t>
    </rPh>
    <phoneticPr fontId="4"/>
  </si>
  <si>
    <t>月１回以上</t>
    <rPh sb="0" eb="1">
      <t>ツキ</t>
    </rPh>
    <rPh sb="2" eb="3">
      <t>カイ</t>
    </rPh>
    <rPh sb="3" eb="5">
      <t>イジョウ</t>
    </rPh>
    <phoneticPr fontId="4"/>
  </si>
  <si>
    <t>助言、指導に基づいた、入所者の口腔ケア・マネジメントに係る計画の作成</t>
    <rPh sb="0" eb="2">
      <t>ジョゲン</t>
    </rPh>
    <rPh sb="3" eb="5">
      <t>シドウ</t>
    </rPh>
    <rPh sb="6" eb="7">
      <t>モト</t>
    </rPh>
    <rPh sb="11" eb="14">
      <t>ニュウショシャ</t>
    </rPh>
    <rPh sb="15" eb="17">
      <t>コウクウ</t>
    </rPh>
    <rPh sb="27" eb="28">
      <t>カカ</t>
    </rPh>
    <rPh sb="29" eb="31">
      <t>ケイカク</t>
    </rPh>
    <rPh sb="32" eb="34">
      <t>サクセイ</t>
    </rPh>
    <phoneticPr fontId="4"/>
  </si>
  <si>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4"/>
  </si>
  <si>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4"/>
  </si>
  <si>
    <t>科学的介護推進体制加算　【+40単位/月】</t>
    <rPh sb="0" eb="3">
      <t>カガクテキ</t>
    </rPh>
    <rPh sb="3" eb="5">
      <t>カイゴ</t>
    </rPh>
    <rPh sb="5" eb="7">
      <t>スイシン</t>
    </rPh>
    <rPh sb="7" eb="9">
      <t>タイセイ</t>
    </rPh>
    <rPh sb="9" eb="11">
      <t>カサン</t>
    </rPh>
    <rPh sb="16" eb="18">
      <t>タンイ</t>
    </rPh>
    <rPh sb="19" eb="20">
      <t>ツキ</t>
    </rPh>
    <phoneticPr fontId="7"/>
  </si>
  <si>
    <t>利用者ごとのADL値、栄養状態、口腔機能、認知症の状況その他の利用者の心身の状況等に係る基本的な情報を、厚生労働省に提出（提出にはLIFEを用いる。）</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2" eb="54">
      <t>コウセイ</t>
    </rPh>
    <rPh sb="54" eb="57">
      <t>ロウドウショウ</t>
    </rPh>
    <rPh sb="58" eb="60">
      <t>テイシュツ</t>
    </rPh>
    <rPh sb="61" eb="63">
      <t>テイシュツ</t>
    </rPh>
    <rPh sb="70" eb="71">
      <t>モチ</t>
    </rPh>
    <phoneticPr fontId="7"/>
  </si>
  <si>
    <t>該当</t>
    <rPh sb="0" eb="2">
      <t>ガイトウ</t>
    </rPh>
    <phoneticPr fontId="7"/>
  </si>
  <si>
    <t>「科学的介護情報システム（LIFE）関連加算に関する基本的考え方並びに事務処理手順及び様式例の提示について」を参照</t>
    <rPh sb="1" eb="4">
      <t>カガクテキ</t>
    </rPh>
    <rPh sb="4" eb="6">
      <t>カイゴ</t>
    </rPh>
    <rPh sb="6" eb="8">
      <t>ジョウホウ</t>
    </rPh>
    <rPh sb="18" eb="20">
      <t>カンレン</t>
    </rPh>
    <rPh sb="20" eb="22">
      <t>カサン</t>
    </rPh>
    <rPh sb="23" eb="24">
      <t>カン</t>
    </rPh>
    <rPh sb="26" eb="29">
      <t>キホンテキ</t>
    </rPh>
    <rPh sb="29" eb="30">
      <t>カンガ</t>
    </rPh>
    <rPh sb="31" eb="32">
      <t>カタ</t>
    </rPh>
    <rPh sb="32" eb="33">
      <t>ナラ</t>
    </rPh>
    <rPh sb="35" eb="37">
      <t>ジム</t>
    </rPh>
    <rPh sb="37" eb="39">
      <t>ショリ</t>
    </rPh>
    <rPh sb="39" eb="41">
      <t>テジュン</t>
    </rPh>
    <rPh sb="41" eb="42">
      <t>オヨ</t>
    </rPh>
    <rPh sb="43" eb="45">
      <t>ヨウシキ</t>
    </rPh>
    <rPh sb="45" eb="46">
      <t>レイ</t>
    </rPh>
    <rPh sb="47" eb="49">
      <t>テイジ</t>
    </rPh>
    <rPh sb="55" eb="57">
      <t>サンショウ</t>
    </rPh>
    <phoneticPr fontId="7"/>
  </si>
  <si>
    <t>必要に応じて通所介護計画を見直すなど、通所介護の提供に当たって、上記に規定する情報その他通所介護を適切かつ有効に提供するために必要な情報を活用している</t>
    <rPh sb="0" eb="2">
      <t>ヒツヨウ</t>
    </rPh>
    <rPh sb="3" eb="4">
      <t>オウ</t>
    </rPh>
    <rPh sb="6" eb="8">
      <t>ツウショ</t>
    </rPh>
    <rPh sb="8" eb="10">
      <t>カイゴ</t>
    </rPh>
    <rPh sb="10" eb="12">
      <t>ケイカク</t>
    </rPh>
    <rPh sb="13" eb="15">
      <t>ミナオ</t>
    </rPh>
    <rPh sb="19" eb="21">
      <t>ツウショ</t>
    </rPh>
    <rPh sb="21" eb="23">
      <t>カイゴ</t>
    </rPh>
    <rPh sb="24" eb="26">
      <t>テイキョウ</t>
    </rPh>
    <rPh sb="27" eb="28">
      <t>ア</t>
    </rPh>
    <rPh sb="32" eb="34">
      <t>ジョウキ</t>
    </rPh>
    <rPh sb="35" eb="37">
      <t>キテイ</t>
    </rPh>
    <rPh sb="39" eb="41">
      <t>ジョウホウ</t>
    </rPh>
    <rPh sb="43" eb="44">
      <t>タ</t>
    </rPh>
    <rPh sb="44" eb="46">
      <t>ツウショ</t>
    </rPh>
    <rPh sb="46" eb="48">
      <t>カイゴ</t>
    </rPh>
    <rPh sb="49" eb="51">
      <t>テキセツ</t>
    </rPh>
    <rPh sb="53" eb="55">
      <t>ユウコウ</t>
    </rPh>
    <rPh sb="56" eb="58">
      <t>テイキョウ</t>
    </rPh>
    <rPh sb="63" eb="65">
      <t>ヒツヨウ</t>
    </rPh>
    <rPh sb="66" eb="68">
      <t>ジョウホウ</t>
    </rPh>
    <rPh sb="69" eb="71">
      <t>カツヨウ</t>
    </rPh>
    <phoneticPr fontId="7"/>
  </si>
  <si>
    <t>サービスの質の向上を図るため、LIFEへの提出情報およびフィードバック情報を活用して、PDCAサイクルによりサービスの質の管理を行う</t>
    <rPh sb="5" eb="6">
      <t>シツ</t>
    </rPh>
    <rPh sb="7" eb="9">
      <t>コウジョウ</t>
    </rPh>
    <rPh sb="10" eb="11">
      <t>ハカ</t>
    </rPh>
    <rPh sb="21" eb="23">
      <t>テイシュツ</t>
    </rPh>
    <rPh sb="23" eb="25">
      <t>ジョウホウ</t>
    </rPh>
    <rPh sb="35" eb="37">
      <t>ジョウホウ</t>
    </rPh>
    <rPh sb="38" eb="40">
      <t>カツヨウ</t>
    </rPh>
    <rPh sb="59" eb="60">
      <t>シツ</t>
    </rPh>
    <rPh sb="61" eb="63">
      <t>カンリ</t>
    </rPh>
    <rPh sb="64" eb="65">
      <t>オコナ</t>
    </rPh>
    <phoneticPr fontId="3"/>
  </si>
  <si>
    <t>リハビリテーションマネジメントにおけるプロセス管理票</t>
    <rPh sb="23" eb="25">
      <t>カンリ</t>
    </rPh>
    <rPh sb="25" eb="26">
      <t>ヒョウ</t>
    </rPh>
    <phoneticPr fontId="3"/>
  </si>
  <si>
    <t>認知症専門ケア加算（Ⅰ）</t>
    <rPh sb="0" eb="2">
      <t>ニンチ</t>
    </rPh>
    <rPh sb="2" eb="3">
      <t>ショウ</t>
    </rPh>
    <rPh sb="3" eb="5">
      <t>センモン</t>
    </rPh>
    <rPh sb="7" eb="9">
      <t>カサン</t>
    </rPh>
    <phoneticPr fontId="4"/>
  </si>
  <si>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4"/>
  </si>
  <si>
    <t>　　　　【+3単位/日】</t>
    <rPh sb="7" eb="9">
      <t>タンイ</t>
    </rPh>
    <rPh sb="10" eb="11">
      <t>ニチ</t>
    </rPh>
    <phoneticPr fontId="4"/>
  </si>
  <si>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5" eb="56">
      <t>メイ</t>
    </rPh>
    <rPh sb="57" eb="58">
      <t>コ</t>
    </rPh>
    <rPh sb="62" eb="63">
      <t>マタ</t>
    </rPh>
    <rPh sb="66" eb="68">
      <t>ハスウ</t>
    </rPh>
    <rPh sb="69" eb="70">
      <t>マ</t>
    </rPh>
    <rPh sb="76" eb="77">
      <t>クワ</t>
    </rPh>
    <rPh sb="79" eb="80">
      <t>ニン</t>
    </rPh>
    <rPh sb="80" eb="81">
      <t>カズ</t>
    </rPh>
    <rPh sb="82" eb="84">
      <t>ハイチ</t>
    </rPh>
    <rPh sb="93" eb="96">
      <t>センモンテキ</t>
    </rPh>
    <rPh sb="97" eb="100">
      <t>ニンチショウ</t>
    </rPh>
    <rPh sb="103" eb="105">
      <t>ジッシ</t>
    </rPh>
    <phoneticPr fontId="4"/>
  </si>
  <si>
    <t xml:space="preserve">※専門的な研修…認知症介護実践リーダー研修
</t>
    <rPh sb="1" eb="4">
      <t>センモンテキ</t>
    </rPh>
    <rPh sb="5" eb="7">
      <t>ケンシュウ</t>
    </rPh>
    <rPh sb="8" eb="11">
      <t>ニンチショウ</t>
    </rPh>
    <rPh sb="11" eb="13">
      <t>カイゴ</t>
    </rPh>
    <rPh sb="13" eb="15">
      <t>ジッセン</t>
    </rPh>
    <rPh sb="19" eb="21">
      <t>ケンシュウ</t>
    </rPh>
    <phoneticPr fontId="4"/>
  </si>
  <si>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4"/>
  </si>
  <si>
    <t>認知症専門ケア加算（Ⅱ）</t>
    <rPh sb="0" eb="2">
      <t>ニンチ</t>
    </rPh>
    <rPh sb="2" eb="3">
      <t>ショウ</t>
    </rPh>
    <rPh sb="3" eb="5">
      <t>センモン</t>
    </rPh>
    <rPh sb="7" eb="9">
      <t>カサン</t>
    </rPh>
    <phoneticPr fontId="4"/>
  </si>
  <si>
    <t>　　　　【+4単位/日】</t>
    <rPh sb="7" eb="9">
      <t>タンイ</t>
    </rPh>
    <rPh sb="10" eb="11">
      <t>ニチ</t>
    </rPh>
    <phoneticPr fontId="4"/>
  </si>
  <si>
    <t>認知症介護の指導に係る専門的な研修修了者を１名以上配置し、事業所又は施設全体の認知症ケアの指導等を実施</t>
    <rPh sb="0" eb="3">
      <t>ニンチショウ</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4"/>
  </si>
  <si>
    <t>※専門的な研修…認知症介護指導者研修</t>
    <rPh sb="1" eb="4">
      <t>センモンテキ</t>
    </rPh>
    <rPh sb="5" eb="7">
      <t>ケンシュウ</t>
    </rPh>
    <rPh sb="8" eb="11">
      <t>ニンチショウ</t>
    </rPh>
    <rPh sb="11" eb="13">
      <t>カイゴ</t>
    </rPh>
    <rPh sb="13" eb="16">
      <t>シドウシャ</t>
    </rPh>
    <rPh sb="16" eb="18">
      <t>ケンシュウ</t>
    </rPh>
    <phoneticPr fontId="4"/>
  </si>
  <si>
    <t>介護職員、看護職員毎の認知症ケアに関する研修計画の作成及び研修の実施</t>
    <rPh sb="0" eb="2">
      <t>カイゴ</t>
    </rPh>
    <rPh sb="2" eb="4">
      <t>ショクイン</t>
    </rPh>
    <rPh sb="5" eb="7">
      <t>カンゴ</t>
    </rPh>
    <rPh sb="7" eb="9">
      <t>ショクイン</t>
    </rPh>
    <rPh sb="9" eb="10">
      <t>マイ</t>
    </rPh>
    <rPh sb="11" eb="14">
      <t>ニンチショウ</t>
    </rPh>
    <rPh sb="17" eb="18">
      <t>カン</t>
    </rPh>
    <rPh sb="20" eb="22">
      <t>ケンシュウ</t>
    </rPh>
    <rPh sb="22" eb="24">
      <t>ケイカク</t>
    </rPh>
    <rPh sb="25" eb="27">
      <t>サクセイ</t>
    </rPh>
    <rPh sb="27" eb="28">
      <t>オヨ</t>
    </rPh>
    <rPh sb="29" eb="31">
      <t>ケンシュウ</t>
    </rPh>
    <rPh sb="32" eb="34">
      <t>ジッシ</t>
    </rPh>
    <phoneticPr fontId="4"/>
  </si>
  <si>
    <t>退院・退所時連携加算
　　　 【+30単位/日】</t>
    <rPh sb="0" eb="2">
      <t>タイイン</t>
    </rPh>
    <rPh sb="3" eb="5">
      <t>タイショ</t>
    </rPh>
    <rPh sb="5" eb="6">
      <t>ジ</t>
    </rPh>
    <rPh sb="6" eb="8">
      <t>レンケイ</t>
    </rPh>
    <rPh sb="8" eb="10">
      <t>カサン</t>
    </rPh>
    <phoneticPr fontId="4"/>
  </si>
  <si>
    <t>医療提供施設を退院・退所して特定施設に入居する利用者を受け入れること</t>
    <rPh sb="0" eb="2">
      <t>イリョウ</t>
    </rPh>
    <rPh sb="2" eb="4">
      <t>テイキョウ</t>
    </rPh>
    <rPh sb="4" eb="6">
      <t>シセツ</t>
    </rPh>
    <rPh sb="7" eb="9">
      <t>タイイン</t>
    </rPh>
    <rPh sb="10" eb="12">
      <t>タイショ</t>
    </rPh>
    <rPh sb="14" eb="16">
      <t>トクテイ</t>
    </rPh>
    <rPh sb="16" eb="18">
      <t>シセツ</t>
    </rPh>
    <rPh sb="19" eb="21">
      <t>ニュウキョ</t>
    </rPh>
    <rPh sb="23" eb="26">
      <t>リヨウシャ</t>
    </rPh>
    <rPh sb="27" eb="28">
      <t>ウ</t>
    </rPh>
    <rPh sb="29" eb="30">
      <t>イ</t>
    </rPh>
    <phoneticPr fontId="4"/>
  </si>
  <si>
    <t>入居から30日以内に限る</t>
    <rPh sb="0" eb="2">
      <t>ニュウキョ</t>
    </rPh>
    <rPh sb="6" eb="7">
      <t>ニチ</t>
    </rPh>
    <rPh sb="7" eb="9">
      <t>イナイ</t>
    </rPh>
    <rPh sb="10" eb="11">
      <t>カギ</t>
    </rPh>
    <phoneticPr fontId="4"/>
  </si>
  <si>
    <t>当該入居者が過去３月間、当該特定施設に入居なし</t>
    <rPh sb="0" eb="2">
      <t>トウガイ</t>
    </rPh>
    <rPh sb="2" eb="5">
      <t>ニュウキョシャ</t>
    </rPh>
    <rPh sb="6" eb="8">
      <t>カコ</t>
    </rPh>
    <rPh sb="9" eb="10">
      <t>ツキ</t>
    </rPh>
    <rPh sb="10" eb="11">
      <t>カン</t>
    </rPh>
    <rPh sb="12" eb="14">
      <t>トウガイ</t>
    </rPh>
    <rPh sb="14" eb="16">
      <t>トクテイ</t>
    </rPh>
    <rPh sb="16" eb="18">
      <t>シセツ</t>
    </rPh>
    <rPh sb="19" eb="21">
      <t>ニュウキョ</t>
    </rPh>
    <phoneticPr fontId="4"/>
  </si>
  <si>
    <t>サービス提供体制強化加算（Ⅰ）</t>
    <rPh sb="4" eb="6">
      <t>テイキョウ</t>
    </rPh>
    <rPh sb="6" eb="8">
      <t>タイセイ</t>
    </rPh>
    <rPh sb="8" eb="10">
      <t>キョウカ</t>
    </rPh>
    <rPh sb="10" eb="12">
      <t>カサン</t>
    </rPh>
    <phoneticPr fontId="4"/>
  </si>
  <si>
    <t>以下２点の要件のうちいずれかに該当している</t>
    <rPh sb="0" eb="2">
      <t>イカ</t>
    </rPh>
    <rPh sb="3" eb="4">
      <t>テン</t>
    </rPh>
    <rPh sb="5" eb="7">
      <t>ヨウケン</t>
    </rPh>
    <rPh sb="15" eb="17">
      <t>ガイトウ</t>
    </rPh>
    <phoneticPr fontId="4"/>
  </si>
  <si>
    <t>　　　 【+22単位/日】</t>
    <rPh sb="8" eb="10">
      <t>タンイ</t>
    </rPh>
    <rPh sb="11" eb="12">
      <t>ニチ</t>
    </rPh>
    <phoneticPr fontId="4"/>
  </si>
  <si>
    <t>１　介護職員の総数のうち介護福祉士の数7割以上</t>
    <rPh sb="2" eb="4">
      <t>カイゴ</t>
    </rPh>
    <rPh sb="4" eb="6">
      <t>ショクイン</t>
    </rPh>
    <rPh sb="7" eb="9">
      <t>ソウスウ</t>
    </rPh>
    <rPh sb="12" eb="14">
      <t>カイゴ</t>
    </rPh>
    <rPh sb="14" eb="17">
      <t>フクシシ</t>
    </rPh>
    <rPh sb="18" eb="19">
      <t>カズ</t>
    </rPh>
    <rPh sb="20" eb="21">
      <t>ワリ</t>
    </rPh>
    <rPh sb="21" eb="23">
      <t>イジョウ</t>
    </rPh>
    <phoneticPr fontId="4"/>
  </si>
  <si>
    <t>２　介護職員の総数のうち、勤続年数10年以上の介護福祉士の占める割合が2.5割以上</t>
    <rPh sb="2" eb="4">
      <t>カイゴ</t>
    </rPh>
    <rPh sb="4" eb="6">
      <t>ショクイン</t>
    </rPh>
    <rPh sb="7" eb="9">
      <t>ソウスウ</t>
    </rPh>
    <rPh sb="13" eb="15">
      <t>キンゾク</t>
    </rPh>
    <rPh sb="15" eb="17">
      <t>ネンスウ</t>
    </rPh>
    <rPh sb="19" eb="22">
      <t>ネンイジョウ</t>
    </rPh>
    <rPh sb="23" eb="25">
      <t>カイゴ</t>
    </rPh>
    <rPh sb="25" eb="28">
      <t>フクシシ</t>
    </rPh>
    <rPh sb="29" eb="30">
      <t>シ</t>
    </rPh>
    <rPh sb="32" eb="34">
      <t>ワリアイ</t>
    </rPh>
    <rPh sb="38" eb="41">
      <t>ワリイジョウ</t>
    </rPh>
    <phoneticPr fontId="4"/>
  </si>
  <si>
    <t>提供する指定特定施設入居者生活介護の質の向上に資する取組を実施</t>
    <rPh sb="0" eb="2">
      <t>テイキョウ</t>
    </rPh>
    <rPh sb="4" eb="6">
      <t>シテイ</t>
    </rPh>
    <rPh sb="6" eb="8">
      <t>トクテイ</t>
    </rPh>
    <rPh sb="8" eb="10">
      <t>シセツ</t>
    </rPh>
    <rPh sb="10" eb="13">
      <t>ニュウキョシャ</t>
    </rPh>
    <rPh sb="13" eb="15">
      <t>セイカツ</t>
    </rPh>
    <rPh sb="15" eb="17">
      <t>カイゴ</t>
    </rPh>
    <rPh sb="18" eb="19">
      <t>シツ</t>
    </rPh>
    <rPh sb="20" eb="22">
      <t>コウジョウ</t>
    </rPh>
    <rPh sb="23" eb="24">
      <t>シ</t>
    </rPh>
    <rPh sb="26" eb="28">
      <t>トリクミ</t>
    </rPh>
    <rPh sb="29" eb="31">
      <t>ジッシ</t>
    </rPh>
    <phoneticPr fontId="4"/>
  </si>
  <si>
    <t>【取組例】
・LIFEを活用したPDCAサイクルの構築
・ICTテクノロジーの活用
・高齢者の活躍等による役割分担の明確化
・ケアにあたり、居室の定員が
　2以上である場合、原則として
　ポータブルトイレを使用しな
　い方針を立てて取組を行って
　いる</t>
    <rPh sb="1" eb="3">
      <t>トリクミ</t>
    </rPh>
    <rPh sb="3" eb="4">
      <t>レイ</t>
    </rPh>
    <rPh sb="12" eb="14">
      <t>カツヨウ</t>
    </rPh>
    <rPh sb="25" eb="27">
      <t>コウチク</t>
    </rPh>
    <rPh sb="39" eb="41">
      <t>カツヨウ</t>
    </rPh>
    <rPh sb="43" eb="46">
      <t>コウレイシャ</t>
    </rPh>
    <rPh sb="47" eb="49">
      <t>カツヤク</t>
    </rPh>
    <rPh sb="49" eb="50">
      <t>トウ</t>
    </rPh>
    <rPh sb="53" eb="55">
      <t>ヤクワリ</t>
    </rPh>
    <rPh sb="55" eb="57">
      <t>ブンタン</t>
    </rPh>
    <rPh sb="58" eb="61">
      <t>メイカクカ</t>
    </rPh>
    <rPh sb="70" eb="72">
      <t>キョシツ</t>
    </rPh>
    <rPh sb="73" eb="75">
      <t>テイイン</t>
    </rPh>
    <rPh sb="79" eb="81">
      <t>イジョウ</t>
    </rPh>
    <rPh sb="84" eb="86">
      <t>バアイ</t>
    </rPh>
    <rPh sb="87" eb="89">
      <t>ゲンソク</t>
    </rPh>
    <rPh sb="103" eb="105">
      <t>シヨウ</t>
    </rPh>
    <rPh sb="110" eb="112">
      <t>ホウシン</t>
    </rPh>
    <rPh sb="113" eb="114">
      <t>タ</t>
    </rPh>
    <rPh sb="116" eb="118">
      <t>トリクミ</t>
    </rPh>
    <rPh sb="119" eb="120">
      <t>オコナ</t>
    </rPh>
    <phoneticPr fontId="4"/>
  </si>
  <si>
    <t>サービス提供体制強化加算（Ⅱ）</t>
    <rPh sb="4" eb="6">
      <t>テイキョウ</t>
    </rPh>
    <rPh sb="6" eb="8">
      <t>タイセイ</t>
    </rPh>
    <rPh sb="8" eb="10">
      <t>キョウカ</t>
    </rPh>
    <rPh sb="10" eb="12">
      <t>カサン</t>
    </rPh>
    <phoneticPr fontId="4"/>
  </si>
  <si>
    <t>介護職員の総数のうち介護福祉士の数６割以上</t>
    <rPh sb="0" eb="2">
      <t>カイゴ</t>
    </rPh>
    <rPh sb="2" eb="4">
      <t>ショクイン</t>
    </rPh>
    <rPh sb="5" eb="7">
      <t>ソウスウ</t>
    </rPh>
    <rPh sb="10" eb="12">
      <t>カイゴ</t>
    </rPh>
    <rPh sb="12" eb="15">
      <t>フクシシ</t>
    </rPh>
    <rPh sb="16" eb="17">
      <t>カズ</t>
    </rPh>
    <rPh sb="18" eb="19">
      <t>ワリ</t>
    </rPh>
    <rPh sb="19" eb="21">
      <t>イジョウ</t>
    </rPh>
    <phoneticPr fontId="4"/>
  </si>
  <si>
    <t>　　　 【+18単位/日】</t>
    <rPh sb="8" eb="10">
      <t>タンイ</t>
    </rPh>
    <rPh sb="11" eb="12">
      <t>ニチ</t>
    </rPh>
    <phoneticPr fontId="4"/>
  </si>
  <si>
    <t>サービス提供体制強化加算（Ⅲ）</t>
    <rPh sb="4" eb="6">
      <t>テイキョウ</t>
    </rPh>
    <rPh sb="6" eb="8">
      <t>タイセイ</t>
    </rPh>
    <rPh sb="8" eb="10">
      <t>キョウカ</t>
    </rPh>
    <rPh sb="10" eb="12">
      <t>カサン</t>
    </rPh>
    <phoneticPr fontId="4"/>
  </si>
  <si>
    <t>以下３点の要件のうちいずれかに該当している</t>
    <rPh sb="0" eb="2">
      <t>イカ</t>
    </rPh>
    <rPh sb="3" eb="4">
      <t>テン</t>
    </rPh>
    <rPh sb="5" eb="7">
      <t>ヨウケン</t>
    </rPh>
    <rPh sb="15" eb="17">
      <t>ガイトウ</t>
    </rPh>
    <phoneticPr fontId="4"/>
  </si>
  <si>
    <t>　　　　【+6単位/日】</t>
    <rPh sb="7" eb="9">
      <t>タンイ</t>
    </rPh>
    <rPh sb="10" eb="11">
      <t>ニチ</t>
    </rPh>
    <phoneticPr fontId="4"/>
  </si>
  <si>
    <t>１　介護職員の総数のうち介護福祉士の数5割以上</t>
    <rPh sb="2" eb="4">
      <t>カイゴ</t>
    </rPh>
    <rPh sb="4" eb="6">
      <t>ショクイン</t>
    </rPh>
    <rPh sb="7" eb="9">
      <t>ソウスウ</t>
    </rPh>
    <rPh sb="12" eb="14">
      <t>カイゴ</t>
    </rPh>
    <rPh sb="14" eb="17">
      <t>フクシシ</t>
    </rPh>
    <rPh sb="18" eb="19">
      <t>カズ</t>
    </rPh>
    <rPh sb="20" eb="21">
      <t>ワリ</t>
    </rPh>
    <rPh sb="21" eb="23">
      <t>イジョウ</t>
    </rPh>
    <phoneticPr fontId="4"/>
  </si>
  <si>
    <t>２　看護・介護職員の総数のうち常勤職員の数7.5割以上</t>
    <rPh sb="2" eb="4">
      <t>カンゴ</t>
    </rPh>
    <rPh sb="5" eb="7">
      <t>カイゴ</t>
    </rPh>
    <rPh sb="7" eb="9">
      <t>ショクイン</t>
    </rPh>
    <rPh sb="10" eb="12">
      <t>ソウスウ</t>
    </rPh>
    <rPh sb="15" eb="17">
      <t>ジョウキン</t>
    </rPh>
    <rPh sb="17" eb="19">
      <t>ショクイン</t>
    </rPh>
    <rPh sb="20" eb="21">
      <t>カズ</t>
    </rPh>
    <rPh sb="24" eb="25">
      <t>ワリ</t>
    </rPh>
    <rPh sb="25" eb="27">
      <t>イジョウ</t>
    </rPh>
    <phoneticPr fontId="4"/>
  </si>
  <si>
    <t>３　入居者に直接提供する職員の総数のうち、勤続年数７年以上の職員の数3割以上</t>
    <rPh sb="2" eb="5">
      <t>ニュウキョシャ</t>
    </rPh>
    <rPh sb="6" eb="8">
      <t>チョクセツ</t>
    </rPh>
    <rPh sb="8" eb="10">
      <t>テイキョウ</t>
    </rPh>
    <rPh sb="12" eb="14">
      <t>ショクイン</t>
    </rPh>
    <rPh sb="15" eb="17">
      <t>ソウスウ</t>
    </rPh>
    <rPh sb="21" eb="23">
      <t>キンゾク</t>
    </rPh>
    <rPh sb="23" eb="25">
      <t>ネンスウ</t>
    </rPh>
    <rPh sb="26" eb="27">
      <t>ネン</t>
    </rPh>
    <rPh sb="27" eb="29">
      <t>イジョウ</t>
    </rPh>
    <rPh sb="30" eb="32">
      <t>ショクイン</t>
    </rPh>
    <rPh sb="33" eb="34">
      <t>カズ</t>
    </rPh>
    <rPh sb="35" eb="38">
      <t>ワリイジョウ</t>
    </rPh>
    <phoneticPr fontId="4"/>
  </si>
  <si>
    <t xml:space="preserve">介護職員処遇改善加算（Ⅰ）
　　　　 【*82/1000】
</t>
    <phoneticPr fontId="4"/>
  </si>
  <si>
    <t>１　賃金改善に関する計画の策定、計画に基づく措置</t>
  </si>
  <si>
    <t>改善計画書</t>
  </si>
  <si>
    <t>２　改善計画書の作成、周知、届出</t>
  </si>
  <si>
    <r>
      <rPr>
        <sz val="10"/>
        <rFont val="ＭＳ ゴシック"/>
        <family val="3"/>
        <charset val="128"/>
      </rPr>
      <t>改善計画書</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7" eb="9">
      <t>シュウチ</t>
    </rPh>
    <rPh sb="9" eb="11">
      <t>ホウホウ</t>
    </rPh>
    <rPh sb="12" eb="15">
      <t>グタイテキ</t>
    </rPh>
    <rPh sb="16" eb="18">
      <t>キニュウ</t>
    </rPh>
    <phoneticPr fontId="4"/>
  </si>
  <si>
    <t>３　賃金改善の実施</t>
  </si>
  <si>
    <t xml:space="preserve">(支給方法を具体的に記入)
</t>
    <rPh sb="1" eb="3">
      <t>シキュウ</t>
    </rPh>
    <phoneticPr fontId="4"/>
  </si>
  <si>
    <t>４　処遇改善に関する実績の報告</t>
  </si>
  <si>
    <t>実績報告書</t>
  </si>
  <si>
    <t>５　前12月間に法令違反し、罰金以上の刑</t>
    <rPh sb="14" eb="16">
      <t>バッキン</t>
    </rPh>
    <rPh sb="16" eb="18">
      <t>イジョウ</t>
    </rPh>
    <rPh sb="19" eb="20">
      <t>ケイ</t>
    </rPh>
    <phoneticPr fontId="4"/>
  </si>
  <si>
    <t>なし</t>
  </si>
  <si>
    <t>６　労働保険料の納付</t>
  </si>
  <si>
    <t>適正に納付</t>
  </si>
  <si>
    <t>７　(一)、(二)、(三)のいずれにも適合</t>
    <rPh sb="11" eb="12">
      <t>３</t>
    </rPh>
    <phoneticPr fontId="4"/>
  </si>
  <si>
    <t>(一)任用の際の職責又は職務内容等の要件を書面で作成し、全ての介護職員に周知</t>
  </si>
  <si>
    <r>
      <rPr>
        <sz val="10"/>
        <rFont val="ＭＳ ゴシック"/>
        <family val="3"/>
        <charset val="128"/>
      </rPr>
      <t>職責・職務内容を記載した書面</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0" eb="2">
      <t>ショクセキ</t>
    </rPh>
    <rPh sb="3" eb="5">
      <t>ショクム</t>
    </rPh>
    <rPh sb="5" eb="7">
      <t>ナイヨウ</t>
    </rPh>
    <rPh sb="8" eb="10">
      <t>キサイ</t>
    </rPh>
    <rPh sb="12" eb="14">
      <t>ショメン</t>
    </rPh>
    <phoneticPr fontId="4"/>
  </si>
  <si>
    <t>(二)介護職員との意見交換を踏まえ、資質の向上の支援に関する計画の策定、研修の実施又は研修の機会を確保し、全ての介護職員に周知</t>
    <rPh sb="3" eb="5">
      <t>カイゴ</t>
    </rPh>
    <rPh sb="5" eb="7">
      <t>ショクイン</t>
    </rPh>
    <rPh sb="9" eb="11">
      <t>イケン</t>
    </rPh>
    <rPh sb="11" eb="13">
      <t>コウカン</t>
    </rPh>
    <rPh sb="14" eb="15">
      <t>フ</t>
    </rPh>
    <phoneticPr fontId="4"/>
  </si>
  <si>
    <r>
      <rPr>
        <sz val="10"/>
        <rFont val="ＭＳ ゴシック"/>
        <family val="3"/>
        <charset val="128"/>
      </rPr>
      <t>研修計画書</t>
    </r>
    <r>
      <rPr>
        <sz val="8"/>
        <rFont val="ＭＳ ゴシック"/>
        <family val="3"/>
        <charset val="128"/>
      </rPr>
      <t>（計画を策定するとしている場合のみ）</t>
    </r>
    <r>
      <rPr>
        <sz val="11"/>
        <rFont val="ＭＳ ゴシック"/>
        <family val="3"/>
        <charset val="128"/>
      </rPr>
      <t xml:space="preserve">
</t>
    </r>
    <r>
      <rPr>
        <sz val="8"/>
        <rFont val="ＭＳ ゴシック"/>
        <family val="3"/>
        <charset val="128"/>
      </rPr>
      <t>(職員との意見交換の方法、周知方法を具体的に記入)</t>
    </r>
    <r>
      <rPr>
        <sz val="11"/>
        <rFont val="ＭＳ ゴシック"/>
        <family val="3"/>
        <charset val="128"/>
      </rPr>
      <t xml:space="preserve">
</t>
    </r>
    <rPh sb="6" eb="8">
      <t>ケイカク</t>
    </rPh>
    <rPh sb="9" eb="11">
      <t>サクテイ</t>
    </rPh>
    <rPh sb="18" eb="20">
      <t>バアイ</t>
    </rPh>
    <rPh sb="25" eb="27">
      <t>ショクイン</t>
    </rPh>
    <rPh sb="29" eb="31">
      <t>イケン</t>
    </rPh>
    <rPh sb="31" eb="33">
      <t>コウカン</t>
    </rPh>
    <rPh sb="34" eb="36">
      <t>ホウホウ</t>
    </rPh>
    <phoneticPr fontId="4"/>
  </si>
  <si>
    <t>(三)介護職員の昇給の仕組みとして「経験に応じて昇給する仕組み」「資格等に応じて昇給する仕組み」「一定の基準に基づき定期に昇給を判定する仕組み」のいずれかを設けているか。また、その内容を書面で整備し、全ての介護職員に周知しているか。</t>
    <phoneticPr fontId="4"/>
  </si>
  <si>
    <t>就業規則等</t>
    <rPh sb="0" eb="2">
      <t>シュウギョウ</t>
    </rPh>
    <rPh sb="2" eb="4">
      <t>キソク</t>
    </rPh>
    <rPh sb="4" eb="5">
      <t>トウ</t>
    </rPh>
    <phoneticPr fontId="4"/>
  </si>
  <si>
    <t>※７の要件に関して具体的な実施方法等については以下のキャリアパス要件を参考に実施</t>
    <rPh sb="3" eb="5">
      <t>ヨウケン</t>
    </rPh>
    <rPh sb="6" eb="7">
      <t>カン</t>
    </rPh>
    <rPh sb="9" eb="12">
      <t>グタイテキ</t>
    </rPh>
    <rPh sb="13" eb="15">
      <t>ジッシ</t>
    </rPh>
    <rPh sb="15" eb="17">
      <t>ホウホウ</t>
    </rPh>
    <rPh sb="17" eb="18">
      <t>トウ</t>
    </rPh>
    <rPh sb="23" eb="25">
      <t>イカ</t>
    </rPh>
    <rPh sb="32" eb="34">
      <t>ヨウケン</t>
    </rPh>
    <rPh sb="35" eb="37">
      <t>サンコウ</t>
    </rPh>
    <rPh sb="38" eb="40">
      <t>ジッシ</t>
    </rPh>
    <phoneticPr fontId="4"/>
  </si>
  <si>
    <t>キャリアパス要件Ⅰ</t>
    <rPh sb="6" eb="8">
      <t>ヨウケン</t>
    </rPh>
    <phoneticPr fontId="4"/>
  </si>
  <si>
    <t>・介護職員の任用の際における職位、職責、または職務内容等に応じた任用等の要件（介護職員の賃金に関するものを含む）を定めている</t>
    <rPh sb="1" eb="3">
      <t>カイゴ</t>
    </rPh>
    <rPh sb="3" eb="5">
      <t>ショクイン</t>
    </rPh>
    <rPh sb="6" eb="8">
      <t>ニンヨウ</t>
    </rPh>
    <rPh sb="9" eb="10">
      <t>サイ</t>
    </rPh>
    <rPh sb="14" eb="16">
      <t>ショクイ</t>
    </rPh>
    <rPh sb="17" eb="19">
      <t>ショクセキ</t>
    </rPh>
    <rPh sb="23" eb="25">
      <t>ショクム</t>
    </rPh>
    <rPh sb="25" eb="27">
      <t>ナイヨウ</t>
    </rPh>
    <rPh sb="27" eb="28">
      <t>トウ</t>
    </rPh>
    <rPh sb="29" eb="30">
      <t>オウ</t>
    </rPh>
    <rPh sb="32" eb="34">
      <t>ニンヨウ</t>
    </rPh>
    <rPh sb="34" eb="35">
      <t>トウ</t>
    </rPh>
    <rPh sb="36" eb="38">
      <t>ヨウケン</t>
    </rPh>
    <rPh sb="39" eb="41">
      <t>カイゴ</t>
    </rPh>
    <rPh sb="41" eb="43">
      <t>ショクイン</t>
    </rPh>
    <rPh sb="44" eb="46">
      <t>チンギン</t>
    </rPh>
    <rPh sb="47" eb="48">
      <t>カン</t>
    </rPh>
    <rPh sb="53" eb="54">
      <t>フク</t>
    </rPh>
    <rPh sb="57" eb="58">
      <t>サダ</t>
    </rPh>
    <phoneticPr fontId="4"/>
  </si>
  <si>
    <t>・職位、職責または職務内容等に応じた賃金体系（一時金等の臨時的に支払われるものを除く）について定めている</t>
    <rPh sb="1" eb="3">
      <t>ショクイ</t>
    </rPh>
    <rPh sb="4" eb="6">
      <t>ショクセキ</t>
    </rPh>
    <rPh sb="9" eb="11">
      <t>ショクム</t>
    </rPh>
    <rPh sb="11" eb="13">
      <t>ナイヨウ</t>
    </rPh>
    <rPh sb="13" eb="14">
      <t>トウ</t>
    </rPh>
    <rPh sb="15" eb="16">
      <t>オウ</t>
    </rPh>
    <rPh sb="18" eb="20">
      <t>チンギン</t>
    </rPh>
    <rPh sb="20" eb="22">
      <t>タイケイ</t>
    </rPh>
    <rPh sb="23" eb="26">
      <t>イチジキン</t>
    </rPh>
    <rPh sb="26" eb="27">
      <t>トウ</t>
    </rPh>
    <rPh sb="28" eb="31">
      <t>リンジテキ</t>
    </rPh>
    <rPh sb="32" eb="34">
      <t>シハラ</t>
    </rPh>
    <rPh sb="40" eb="41">
      <t>ノゾ</t>
    </rPh>
    <rPh sb="47" eb="48">
      <t>サダ</t>
    </rPh>
    <phoneticPr fontId="4"/>
  </si>
  <si>
    <t>・内容について就業規則等の明確な根拠規定を書面で整備し、全ての介護職員に周知している</t>
    <rPh sb="1" eb="3">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4"/>
  </si>
  <si>
    <t>キャリアパス要件Ⅱ</t>
    <rPh sb="6" eb="8">
      <t>ヨウケン</t>
    </rPh>
    <phoneticPr fontId="4"/>
  </si>
  <si>
    <t>・介護職員の職務内容等を踏まえ、介護職員と意見を交換しながら、資質向上の目標および以下２点に掲げるいずれかの事項に関する具体的な計画を策定し、当該計画に係る研修の実施または研修の機会を確保していること
　１資質向上のための計画に沿って、研修機会の提供また
　　は技術指導等を実施（OJT、OFF-JT等）するとともに、
　　介護職員の能力評価を行う
　２資格取得のための支援（研修受講のための勤務シフト
　　の調整、休暇の付与、費用の援助等）を実施している</t>
    <rPh sb="1" eb="3">
      <t>カイゴ</t>
    </rPh>
    <rPh sb="3" eb="5">
      <t>ショクイン</t>
    </rPh>
    <rPh sb="6" eb="8">
      <t>ショクム</t>
    </rPh>
    <rPh sb="8" eb="10">
      <t>ナイヨウ</t>
    </rPh>
    <rPh sb="10" eb="11">
      <t>トウ</t>
    </rPh>
    <rPh sb="12" eb="13">
      <t>フ</t>
    </rPh>
    <rPh sb="16" eb="18">
      <t>カイゴ</t>
    </rPh>
    <rPh sb="18" eb="20">
      <t>ショクイン</t>
    </rPh>
    <rPh sb="21" eb="23">
      <t>イケン</t>
    </rPh>
    <rPh sb="24" eb="26">
      <t>コウカン</t>
    </rPh>
    <rPh sb="31" eb="33">
      <t>シシツ</t>
    </rPh>
    <rPh sb="33" eb="35">
      <t>コウジョウ</t>
    </rPh>
    <rPh sb="36" eb="38">
      <t>モクヒョウ</t>
    </rPh>
    <rPh sb="41" eb="43">
      <t>イカ</t>
    </rPh>
    <rPh sb="44" eb="45">
      <t>テン</t>
    </rPh>
    <rPh sb="46" eb="47">
      <t>カカ</t>
    </rPh>
    <rPh sb="54" eb="56">
      <t>ジコウ</t>
    </rPh>
    <rPh sb="57" eb="58">
      <t>カン</t>
    </rPh>
    <rPh sb="60" eb="63">
      <t>グタイテキ</t>
    </rPh>
    <rPh sb="64" eb="66">
      <t>ケイカク</t>
    </rPh>
    <rPh sb="67" eb="69">
      <t>サクテイ</t>
    </rPh>
    <rPh sb="71" eb="73">
      <t>トウガイ</t>
    </rPh>
    <rPh sb="73" eb="75">
      <t>ケイカク</t>
    </rPh>
    <rPh sb="76" eb="77">
      <t>カカ</t>
    </rPh>
    <rPh sb="78" eb="80">
      <t>ケンシュウ</t>
    </rPh>
    <rPh sb="81" eb="83">
      <t>ジッシ</t>
    </rPh>
    <rPh sb="86" eb="88">
      <t>ケンシュウ</t>
    </rPh>
    <rPh sb="89" eb="91">
      <t>キカイ</t>
    </rPh>
    <rPh sb="92" eb="94">
      <t>カクホ</t>
    </rPh>
    <rPh sb="104" eb="106">
      <t>シシツ</t>
    </rPh>
    <rPh sb="106" eb="108">
      <t>コウジョウ</t>
    </rPh>
    <rPh sb="112" eb="114">
      <t>ケイカク</t>
    </rPh>
    <rPh sb="115" eb="116">
      <t>ソ</t>
    </rPh>
    <rPh sb="119" eb="121">
      <t>ケンシュウ</t>
    </rPh>
    <rPh sb="121" eb="123">
      <t>キカイ</t>
    </rPh>
    <rPh sb="124" eb="126">
      <t>テイキョウ</t>
    </rPh>
    <rPh sb="132" eb="134">
      <t>ギジュツ</t>
    </rPh>
    <rPh sb="134" eb="136">
      <t>シドウ</t>
    </rPh>
    <rPh sb="136" eb="137">
      <t>トウ</t>
    </rPh>
    <rPh sb="138" eb="140">
      <t>ジッシ</t>
    </rPh>
    <rPh sb="151" eb="152">
      <t>トウ</t>
    </rPh>
    <rPh sb="165" eb="167">
      <t>ショクイン</t>
    </rPh>
    <rPh sb="168" eb="170">
      <t>ノウリョク</t>
    </rPh>
    <rPh sb="170" eb="172">
      <t>ヒョウカ</t>
    </rPh>
    <rPh sb="173" eb="174">
      <t>オコナ</t>
    </rPh>
    <rPh sb="179" eb="181">
      <t>シカク</t>
    </rPh>
    <rPh sb="181" eb="183">
      <t>シュトク</t>
    </rPh>
    <rPh sb="187" eb="189">
      <t>シエン</t>
    </rPh>
    <rPh sb="190" eb="192">
      <t>ケンシュウ</t>
    </rPh>
    <rPh sb="192" eb="194">
      <t>ジュコウ</t>
    </rPh>
    <rPh sb="198" eb="200">
      <t>キンム</t>
    </rPh>
    <rPh sb="207" eb="209">
      <t>チョウセイ</t>
    </rPh>
    <rPh sb="210" eb="212">
      <t>キュウカ</t>
    </rPh>
    <rPh sb="213" eb="215">
      <t>フヨ</t>
    </rPh>
    <rPh sb="216" eb="218">
      <t>ヒヨウ</t>
    </rPh>
    <rPh sb="219" eb="221">
      <t>エンジョ</t>
    </rPh>
    <rPh sb="221" eb="222">
      <t>トウ</t>
    </rPh>
    <rPh sb="224" eb="226">
      <t>ジッシ</t>
    </rPh>
    <phoneticPr fontId="4"/>
  </si>
  <si>
    <t>・内容について全ての介護職員に周知している</t>
    <rPh sb="1" eb="3">
      <t>ナイヨウ</t>
    </rPh>
    <rPh sb="7" eb="8">
      <t>スベ</t>
    </rPh>
    <rPh sb="10" eb="12">
      <t>カイゴ</t>
    </rPh>
    <rPh sb="12" eb="14">
      <t>ショクイン</t>
    </rPh>
    <rPh sb="15" eb="17">
      <t>シュウチ</t>
    </rPh>
    <phoneticPr fontId="4"/>
  </si>
  <si>
    <t>キャリアパス要件Ⅲ</t>
    <rPh sb="6" eb="8">
      <t>ヨウケン</t>
    </rPh>
    <phoneticPr fontId="4"/>
  </si>
  <si>
    <t>・介護職員について、経験もしくは資格等に応じて昇給する仕組みまたは一定の基準に基づき定期に昇給を判定する仕組みを設けている。具体的には以下の３点のいずれかに該当する仕組みであること</t>
    <rPh sb="1" eb="3">
      <t>カイゴ</t>
    </rPh>
    <rPh sb="3" eb="5">
      <t>ショクイン</t>
    </rPh>
    <rPh sb="10" eb="12">
      <t>ケイケン</t>
    </rPh>
    <rPh sb="16" eb="18">
      <t>シカク</t>
    </rPh>
    <rPh sb="18" eb="19">
      <t>トウ</t>
    </rPh>
    <rPh sb="20" eb="21">
      <t>オウ</t>
    </rPh>
    <rPh sb="23" eb="25">
      <t>ショウキュウ</t>
    </rPh>
    <rPh sb="27" eb="29">
      <t>シク</t>
    </rPh>
    <rPh sb="33" eb="35">
      <t>イッテイ</t>
    </rPh>
    <rPh sb="36" eb="38">
      <t>キジュン</t>
    </rPh>
    <rPh sb="39" eb="40">
      <t>モト</t>
    </rPh>
    <rPh sb="42" eb="44">
      <t>テイキ</t>
    </rPh>
    <rPh sb="45" eb="47">
      <t>ショウキュウ</t>
    </rPh>
    <rPh sb="48" eb="50">
      <t>ハンテイ</t>
    </rPh>
    <rPh sb="52" eb="54">
      <t>シク</t>
    </rPh>
    <rPh sb="56" eb="57">
      <t>モウ</t>
    </rPh>
    <rPh sb="62" eb="65">
      <t>グタイテキ</t>
    </rPh>
    <rPh sb="67" eb="69">
      <t>イカ</t>
    </rPh>
    <rPh sb="71" eb="72">
      <t>テン</t>
    </rPh>
    <rPh sb="78" eb="80">
      <t>ガイトウ</t>
    </rPh>
    <rPh sb="82" eb="84">
      <t>シク</t>
    </rPh>
    <phoneticPr fontId="4"/>
  </si>
  <si>
    <t>１経験に応じて昇給する仕組み
「勤続年数」や「経験年数」などに応じて昇給する仕組み</t>
    <rPh sb="1" eb="3">
      <t>ケイケン</t>
    </rPh>
    <rPh sb="4" eb="5">
      <t>オウ</t>
    </rPh>
    <rPh sb="7" eb="9">
      <t>ショウキュウ</t>
    </rPh>
    <rPh sb="11" eb="13">
      <t>シク</t>
    </rPh>
    <rPh sb="16" eb="18">
      <t>キンゾク</t>
    </rPh>
    <rPh sb="18" eb="20">
      <t>ネンスウ</t>
    </rPh>
    <rPh sb="23" eb="25">
      <t>ケイケン</t>
    </rPh>
    <rPh sb="25" eb="27">
      <t>ネンスウ</t>
    </rPh>
    <rPh sb="31" eb="32">
      <t>オウ</t>
    </rPh>
    <rPh sb="34" eb="36">
      <t>ショウキュウ</t>
    </rPh>
    <rPh sb="38" eb="40">
      <t>シク</t>
    </rPh>
    <phoneticPr fontId="4"/>
  </si>
  <si>
    <t>該当</t>
    <phoneticPr fontId="5"/>
  </si>
  <si>
    <t>２資格等に応じて昇給する仕組み
「介護福祉士」や「実務者研修修了者」などの取得に応じて昇給する仕組みであること。ただし、介護福祉士資格を有して当該事業者や法人で就業する者についても昇給が図られる仕組みであることを要する。</t>
    <rPh sb="1" eb="3">
      <t>シカク</t>
    </rPh>
    <rPh sb="3" eb="4">
      <t>トウ</t>
    </rPh>
    <rPh sb="5" eb="6">
      <t>オウ</t>
    </rPh>
    <rPh sb="8" eb="10">
      <t>ショウキュウ</t>
    </rPh>
    <rPh sb="12" eb="14">
      <t>シク</t>
    </rPh>
    <rPh sb="17" eb="19">
      <t>カイゴ</t>
    </rPh>
    <rPh sb="19" eb="22">
      <t>フクシシ</t>
    </rPh>
    <rPh sb="25" eb="28">
      <t>ジツムシャ</t>
    </rPh>
    <rPh sb="28" eb="30">
      <t>ケンシュウ</t>
    </rPh>
    <rPh sb="30" eb="33">
      <t>シュウリョウシャ</t>
    </rPh>
    <rPh sb="37" eb="39">
      <t>シュトク</t>
    </rPh>
    <rPh sb="40" eb="41">
      <t>オウ</t>
    </rPh>
    <rPh sb="43" eb="45">
      <t>ショウキュウ</t>
    </rPh>
    <rPh sb="47" eb="49">
      <t>シク</t>
    </rPh>
    <rPh sb="60" eb="65">
      <t>カイゴフクシシ</t>
    </rPh>
    <rPh sb="65" eb="67">
      <t>シカク</t>
    </rPh>
    <rPh sb="68" eb="69">
      <t>ユウ</t>
    </rPh>
    <rPh sb="71" eb="73">
      <t>トウガイ</t>
    </rPh>
    <rPh sb="73" eb="76">
      <t>ジギョウシャ</t>
    </rPh>
    <rPh sb="77" eb="79">
      <t>ホウジン</t>
    </rPh>
    <rPh sb="80" eb="82">
      <t>シュウギョウ</t>
    </rPh>
    <rPh sb="84" eb="85">
      <t>モノ</t>
    </rPh>
    <rPh sb="90" eb="92">
      <t>ショウキュウ</t>
    </rPh>
    <rPh sb="93" eb="94">
      <t>ハカ</t>
    </rPh>
    <rPh sb="97" eb="99">
      <t>シク</t>
    </rPh>
    <rPh sb="106" eb="107">
      <t>ヨウ</t>
    </rPh>
    <phoneticPr fontId="4"/>
  </si>
  <si>
    <t>３一定の基準に基づき定期に昇給を判定する仕組み
「実技試験」や「人物評価」などの結果に基づき昇給する仕組みであること。ただし客観的な評価基準や昇給条件が明文化されていることを要する。</t>
    <rPh sb="1" eb="3">
      <t>イッテイ</t>
    </rPh>
    <rPh sb="4" eb="6">
      <t>キジュン</t>
    </rPh>
    <rPh sb="7" eb="8">
      <t>モト</t>
    </rPh>
    <rPh sb="10" eb="12">
      <t>テイキ</t>
    </rPh>
    <rPh sb="13" eb="15">
      <t>ショウキュウ</t>
    </rPh>
    <rPh sb="16" eb="18">
      <t>ハンテイ</t>
    </rPh>
    <rPh sb="20" eb="22">
      <t>シク</t>
    </rPh>
    <rPh sb="25" eb="27">
      <t>ジツギ</t>
    </rPh>
    <rPh sb="27" eb="29">
      <t>シケン</t>
    </rPh>
    <rPh sb="32" eb="34">
      <t>ジンブツ</t>
    </rPh>
    <rPh sb="34" eb="36">
      <t>ヒョウカ</t>
    </rPh>
    <rPh sb="40" eb="42">
      <t>ケッカ</t>
    </rPh>
    <rPh sb="43" eb="44">
      <t>モト</t>
    </rPh>
    <rPh sb="46" eb="48">
      <t>ショウキュウ</t>
    </rPh>
    <rPh sb="50" eb="52">
      <t>シク</t>
    </rPh>
    <rPh sb="62" eb="65">
      <t>キャッカンテキ</t>
    </rPh>
    <rPh sb="66" eb="68">
      <t>ヒョウカ</t>
    </rPh>
    <rPh sb="68" eb="70">
      <t>キジュン</t>
    </rPh>
    <rPh sb="71" eb="73">
      <t>ショウキュウ</t>
    </rPh>
    <rPh sb="73" eb="75">
      <t>ジョウケン</t>
    </rPh>
    <rPh sb="76" eb="79">
      <t>メイブンカ</t>
    </rPh>
    <rPh sb="87" eb="88">
      <t>ヨウ</t>
    </rPh>
    <phoneticPr fontId="4"/>
  </si>
  <si>
    <t>内容について、就業規則等の明確な根拠規定を書面で整備し、全ての介護職員に周知している</t>
    <rPh sb="0" eb="2">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4"/>
  </si>
  <si>
    <t>８　２の届出に係る計画の期間中に実施する処遇改善の内容（賃金改善を除く）及び処遇改善に要する費用の見込額を全ての職員に周知</t>
    <rPh sb="4" eb="6">
      <t>トドケデ</t>
    </rPh>
    <rPh sb="7" eb="8">
      <t>カカ</t>
    </rPh>
    <rPh sb="9" eb="11">
      <t>ケイカク</t>
    </rPh>
    <rPh sb="12" eb="15">
      <t>キカンチュウ</t>
    </rPh>
    <rPh sb="16" eb="18">
      <t>ジッシ</t>
    </rPh>
    <rPh sb="20" eb="22">
      <t>ショグウ</t>
    </rPh>
    <rPh sb="49" eb="51">
      <t>ミコミ</t>
    </rPh>
    <rPh sb="51" eb="52">
      <t>ガク</t>
    </rPh>
    <phoneticPr fontId="4"/>
  </si>
  <si>
    <t xml:space="preserve">(周知方法を具体的に記入)
</t>
    <phoneticPr fontId="4"/>
  </si>
  <si>
    <t>９　（経営悪化等の理由により、賃金水準を引き下げた上で賃金改善を行う場合）特別事情届出書の作成、労使の合意、届出</t>
    <rPh sb="3" eb="5">
      <t>ケイエイ</t>
    </rPh>
    <rPh sb="5" eb="7">
      <t>アッカ</t>
    </rPh>
    <rPh sb="7" eb="8">
      <t>トウ</t>
    </rPh>
    <rPh sb="9" eb="11">
      <t>リユウ</t>
    </rPh>
    <rPh sb="15" eb="17">
      <t>チンギン</t>
    </rPh>
    <rPh sb="17" eb="19">
      <t>スイジュン</t>
    </rPh>
    <rPh sb="20" eb="21">
      <t>ヒ</t>
    </rPh>
    <rPh sb="25" eb="26">
      <t>ウエ</t>
    </rPh>
    <rPh sb="27" eb="29">
      <t>チンギン</t>
    </rPh>
    <rPh sb="29" eb="31">
      <t>カイゼン</t>
    </rPh>
    <rPh sb="32" eb="33">
      <t>オコナ</t>
    </rPh>
    <rPh sb="34" eb="36">
      <t>バアイ</t>
    </rPh>
    <rPh sb="37" eb="39">
      <t>トクベツ</t>
    </rPh>
    <rPh sb="39" eb="41">
      <t>ジジョウ</t>
    </rPh>
    <rPh sb="41" eb="44">
      <t>トドケデショ</t>
    </rPh>
    <rPh sb="45" eb="47">
      <t>サクセイ</t>
    </rPh>
    <rPh sb="48" eb="50">
      <t>ロウシ</t>
    </rPh>
    <rPh sb="51" eb="53">
      <t>ゴウイ</t>
    </rPh>
    <rPh sb="54" eb="56">
      <t>トドケデ</t>
    </rPh>
    <phoneticPr fontId="4"/>
  </si>
  <si>
    <t xml:space="preserve">特別事情届出書
</t>
    <rPh sb="0" eb="2">
      <t>トクベツ</t>
    </rPh>
    <rPh sb="2" eb="4">
      <t>ジジョウ</t>
    </rPh>
    <rPh sb="4" eb="7">
      <t>トドケデショ</t>
    </rPh>
    <phoneticPr fontId="4"/>
  </si>
  <si>
    <t xml:space="preserve">介護職員処遇改善加算（Ⅱ）
　　　　 【*60/1000】
</t>
    <phoneticPr fontId="4"/>
  </si>
  <si>
    <t>７　(一)、(二)のいずれにも適合</t>
    <phoneticPr fontId="4"/>
  </si>
  <si>
    <t xml:space="preserve">介護職員処遇改善加算（Ⅲ）
　　　　 【*33/1000】
</t>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</si>
  <si>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</si>
  <si>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改善計画書</t>
    <rPh sb="0" eb="2">
      <t>カイゼン</t>
    </rPh>
    <rPh sb="2" eb="5">
      <t>ケイカクショ</t>
    </rPh>
    <phoneticPr fontId="4"/>
  </si>
  <si>
    <t>２　改善計画書の作成、周知、届出</t>
    <rPh sb="2" eb="4">
      <t>カイゼン</t>
    </rPh>
    <rPh sb="4" eb="7">
      <t>ケイカクショ</t>
    </rPh>
    <rPh sb="8" eb="10">
      <t>サクセイ</t>
    </rPh>
    <rPh sb="11" eb="13">
      <t>シュウチ</t>
    </rPh>
    <rPh sb="14" eb="16">
      <t>トドケデ</t>
    </rPh>
    <phoneticPr fontId="4"/>
  </si>
  <si>
    <t>３　賃金改善の実施</t>
    <rPh sb="2" eb="4">
      <t>チンギン</t>
    </rPh>
    <rPh sb="4" eb="6">
      <t>カイゼン</t>
    </rPh>
    <rPh sb="7" eb="9">
      <t>ジッシ</t>
    </rPh>
    <phoneticPr fontId="4"/>
  </si>
  <si>
    <t>４　処遇改善に関する実績の報告</t>
    <rPh sb="2" eb="4">
      <t>ショグウ</t>
    </rPh>
    <rPh sb="4" eb="6">
      <t>カイゼン</t>
    </rPh>
    <rPh sb="7" eb="8">
      <t>カン</t>
    </rPh>
    <rPh sb="10" eb="12">
      <t>ジッセキ</t>
    </rPh>
    <rPh sb="13" eb="15">
      <t>ホウコク</t>
    </rPh>
    <phoneticPr fontId="4"/>
  </si>
  <si>
    <t>実績報告書</t>
    <rPh sb="0" eb="2">
      <t>ジッセキ</t>
    </rPh>
    <rPh sb="2" eb="5">
      <t>ホウコクショ</t>
    </rPh>
    <phoneticPr fontId="4"/>
  </si>
  <si>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
  </si>
  <si>
    <t>なし</t>
    <phoneticPr fontId="4"/>
  </si>
  <si>
    <t>６　労働保険料の納付</t>
    <rPh sb="2" eb="4">
      <t>ロウドウ</t>
    </rPh>
    <rPh sb="4" eb="7">
      <t>ホケンリョウ</t>
    </rPh>
    <rPh sb="8" eb="10">
      <t>ノウフ</t>
    </rPh>
    <phoneticPr fontId="4"/>
  </si>
  <si>
    <t>適正に納付</t>
    <rPh sb="0" eb="2">
      <t>テキセイ</t>
    </rPh>
    <rPh sb="3" eb="5">
      <t>ノウフ</t>
    </rPh>
    <phoneticPr fontId="4"/>
  </si>
  <si>
    <t>７　(一)、(二)のいずれかに適合</t>
    <phoneticPr fontId="4"/>
  </si>
  <si>
    <t>(一)任用の際の職責又は職務内容等の要件を書面で作成し、全ての介護職員に周知</t>
    <rPh sb="21" eb="23">
      <t>ショメン</t>
    </rPh>
    <rPh sb="24" eb="26">
      <t>サクセイ</t>
    </rPh>
    <phoneticPr fontId="4"/>
  </si>
  <si>
    <t>(二)介護職員との意見交換を踏まえ、資質の向上の支援に関する計画の策定、研修の実施又は研修の機会を確保し、全ての介護職員に周知</t>
    <phoneticPr fontId="4"/>
  </si>
  <si>
    <t>・介護職員の職務内容等を踏まえ、介護職員と意見を交換しながら、資質向上の目標および以下２点に掲げるいずれかの事項に関する具体的な計画を策定し、当該計画に係る研修の実施または研修の機会を確保していること
　１資質向上のための計画に沿って、研修機会の提供また
　　は技術指導等を実施（OJT、OFF-JT等）するとともに、
　　介護職員の能力評価を行う
　２資格取得のための支援（研修受講のための勤務シフト
　　の調整、休暇の付与、費用の援助等）を実施している</t>
    <phoneticPr fontId="4"/>
  </si>
  <si>
    <t xml:space="preserve">(周知方法を具体的に記入)
</t>
    <phoneticPr fontId="4"/>
  </si>
  <si>
    <t>介護職員等特定処遇改善加算（Ⅰ）
　　【*18/1000】</t>
    <rPh sb="0" eb="2">
      <t>カイゴ</t>
    </rPh>
    <rPh sb="2" eb="4">
      <t>ショクイン</t>
    </rPh>
    <rPh sb="4" eb="5">
      <t>トウ</t>
    </rPh>
    <rPh sb="5" eb="7">
      <t>トクテイ</t>
    </rPh>
    <rPh sb="7" eb="9">
      <t>ショグウ</t>
    </rPh>
    <rPh sb="9" eb="11">
      <t>カイゼン</t>
    </rPh>
    <rPh sb="11" eb="13">
      <t>カサン</t>
    </rPh>
    <phoneticPr fontId="4"/>
  </si>
  <si>
    <t>１　介護職員その他の職員の賃金改善について、次に掲げる基準のいずれにも適合し、かつ、賃金改善に要する費用の見込額が介護職員等特定処遇改善加算の算定見込額を上回る賃金改善計画を策定し、当該計画に基づき適切な措置を講じている。</t>
    <rPh sb="2" eb="4">
      <t>カイゴ</t>
    </rPh>
    <rPh sb="4" eb="6">
      <t>ショクイン</t>
    </rPh>
    <rPh sb="8" eb="9">
      <t>タ</t>
    </rPh>
    <rPh sb="10" eb="12">
      <t>ショクイン</t>
    </rPh>
    <rPh sb="13" eb="15">
      <t>チンギン</t>
    </rPh>
    <rPh sb="15" eb="17">
      <t>カイゼン</t>
    </rPh>
    <rPh sb="22" eb="23">
      <t>ツギ</t>
    </rPh>
    <rPh sb="24" eb="25">
      <t>カカ</t>
    </rPh>
    <rPh sb="27" eb="29">
      <t>キジュン</t>
    </rPh>
    <rPh sb="35" eb="37">
      <t>テキゴウ</t>
    </rPh>
    <rPh sb="42" eb="44">
      <t>チンギン</t>
    </rPh>
    <rPh sb="44" eb="46">
      <t>カイゼン</t>
    </rPh>
    <rPh sb="47" eb="48">
      <t>ヨウ</t>
    </rPh>
    <rPh sb="50" eb="52">
      <t>ヒヨウ</t>
    </rPh>
    <rPh sb="53" eb="55">
      <t>ミコ</t>
    </rPh>
    <rPh sb="55" eb="56">
      <t>ガク</t>
    </rPh>
    <rPh sb="57" eb="59">
      <t>カイゴ</t>
    </rPh>
    <rPh sb="59" eb="61">
      <t>ショクイン</t>
    </rPh>
    <rPh sb="61" eb="62">
      <t>トウ</t>
    </rPh>
    <rPh sb="62" eb="64">
      <t>トクテイ</t>
    </rPh>
    <rPh sb="64" eb="66">
      <t>ショグウ</t>
    </rPh>
    <rPh sb="66" eb="68">
      <t>カイゼン</t>
    </rPh>
    <rPh sb="68" eb="70">
      <t>カサン</t>
    </rPh>
    <rPh sb="71" eb="73">
      <t>サンテイ</t>
    </rPh>
    <rPh sb="73" eb="75">
      <t>ミコ</t>
    </rPh>
    <rPh sb="75" eb="76">
      <t>ガク</t>
    </rPh>
    <rPh sb="77" eb="79">
      <t>ウワマワ</t>
    </rPh>
    <rPh sb="80" eb="82">
      <t>チンギン</t>
    </rPh>
    <rPh sb="82" eb="84">
      <t>カイゼン</t>
    </rPh>
    <rPh sb="84" eb="86">
      <t>ケイカク</t>
    </rPh>
    <rPh sb="87" eb="89">
      <t>サクテイ</t>
    </rPh>
    <rPh sb="91" eb="93">
      <t>トウガイ</t>
    </rPh>
    <rPh sb="93" eb="95">
      <t>ケイカク</t>
    </rPh>
    <rPh sb="96" eb="97">
      <t>モト</t>
    </rPh>
    <rPh sb="99" eb="101">
      <t>テキセツ</t>
    </rPh>
    <rPh sb="102" eb="104">
      <t>ソチ</t>
    </rPh>
    <rPh sb="105" eb="106">
      <t>コウ</t>
    </rPh>
    <phoneticPr fontId="5"/>
  </si>
  <si>
    <t>該当</t>
    <rPh sb="0" eb="2">
      <t>ガイトウ</t>
    </rPh>
    <phoneticPr fontId="5"/>
  </si>
  <si>
    <t>介護職員等特定処遇改善計画書</t>
    <rPh sb="0" eb="2">
      <t>カイゴ</t>
    </rPh>
    <rPh sb="2" eb="11">
      <t>ショクイントウトクテイショグウカイゼン</t>
    </rPh>
    <rPh sb="11" eb="14">
      <t>ケイカクショ</t>
    </rPh>
    <phoneticPr fontId="4"/>
  </si>
  <si>
    <t>□</t>
    <phoneticPr fontId="5"/>
  </si>
  <si>
    <t>（１）経験・技能のある介護職員のうち一人は、賃金改善に要する費用の見込額が月額８万円以上又は賃金改善後の賃金の見込額が年額４４０万円以上である。ただし、介護職員等特定処遇改善加算の算定見込額が少額であることその他の理由により、当該賃金改善が困難である場合はこの限りでない。</t>
    <rPh sb="3" eb="5">
      <t>ケイケン</t>
    </rPh>
    <rPh sb="6" eb="8">
      <t>ギノウ</t>
    </rPh>
    <rPh sb="11" eb="13">
      <t>カイゴ</t>
    </rPh>
    <rPh sb="13" eb="15">
      <t>ショクイン</t>
    </rPh>
    <rPh sb="18" eb="20">
      <t>ヒトリ</t>
    </rPh>
    <rPh sb="22" eb="24">
      <t>チンギン</t>
    </rPh>
    <rPh sb="24" eb="26">
      <t>カイゼン</t>
    </rPh>
    <rPh sb="28" eb="29">
      <t>ヨウ</t>
    </rPh>
    <rPh sb="31" eb="33">
      <t>ヒヨウ</t>
    </rPh>
    <rPh sb="34" eb="36">
      <t>ミコ</t>
    </rPh>
    <rPh sb="36" eb="37">
      <t>ガク</t>
    </rPh>
    <rPh sb="40" eb="42">
      <t>ハチマン</t>
    </rPh>
    <rPh sb="42" eb="45">
      <t>エンイジョウ</t>
    </rPh>
    <rPh sb="45" eb="46">
      <t>マタ</t>
    </rPh>
    <rPh sb="47" eb="49">
      <t>チンギン</t>
    </rPh>
    <rPh sb="49" eb="51">
      <t>カイゼン</t>
    </rPh>
    <rPh sb="51" eb="52">
      <t>アト</t>
    </rPh>
    <rPh sb="53" eb="55">
      <t>チンギン</t>
    </rPh>
    <rPh sb="56" eb="58">
      <t>ミコ</t>
    </rPh>
    <rPh sb="58" eb="59">
      <t>ガク</t>
    </rPh>
    <rPh sb="67" eb="69">
      <t>イジョウ</t>
    </rPh>
    <rPh sb="77" eb="79">
      <t>カイゴ</t>
    </rPh>
    <rPh sb="79" eb="81">
      <t>ショクイン</t>
    </rPh>
    <rPh sb="81" eb="82">
      <t>トウ</t>
    </rPh>
    <rPh sb="82" eb="84">
      <t>トクテイ</t>
    </rPh>
    <rPh sb="84" eb="86">
      <t>ショグウ</t>
    </rPh>
    <rPh sb="86" eb="88">
      <t>カイゼン</t>
    </rPh>
    <rPh sb="88" eb="90">
      <t>カサン</t>
    </rPh>
    <rPh sb="91" eb="93">
      <t>サンテイ</t>
    </rPh>
    <rPh sb="93" eb="95">
      <t>ミコミ</t>
    </rPh>
    <rPh sb="95" eb="96">
      <t>ガク</t>
    </rPh>
    <rPh sb="97" eb="99">
      <t>ショウガク</t>
    </rPh>
    <rPh sb="106" eb="107">
      <t>タ</t>
    </rPh>
    <rPh sb="108" eb="110">
      <t>リユウ</t>
    </rPh>
    <rPh sb="114" eb="116">
      <t>トウガイ</t>
    </rPh>
    <rPh sb="116" eb="118">
      <t>チンギン</t>
    </rPh>
    <rPh sb="118" eb="120">
      <t>カイゼン</t>
    </rPh>
    <rPh sb="121" eb="123">
      <t>コンナン</t>
    </rPh>
    <rPh sb="126" eb="128">
      <t>バアイ</t>
    </rPh>
    <rPh sb="131" eb="132">
      <t>カギ</t>
    </rPh>
    <phoneticPr fontId="5"/>
  </si>
  <si>
    <t>（２）経験・技能のある介護職員の賃金改善に要する費用の見込額の平均が、介護職員（経験・技能のある介護職員を除く。）の賃金改善に要する費用の見込額の平均を上回っている。</t>
    <rPh sb="3" eb="5">
      <t>ケイケン</t>
    </rPh>
    <rPh sb="6" eb="8">
      <t>ギノウ</t>
    </rPh>
    <rPh sb="11" eb="13">
      <t>カイゴ</t>
    </rPh>
    <rPh sb="13" eb="15">
      <t>ショクイン</t>
    </rPh>
    <rPh sb="16" eb="18">
      <t>チンギン</t>
    </rPh>
    <rPh sb="18" eb="20">
      <t>カイゼン</t>
    </rPh>
    <rPh sb="21" eb="22">
      <t>ヨウ</t>
    </rPh>
    <rPh sb="24" eb="26">
      <t>ヒヨウ</t>
    </rPh>
    <rPh sb="27" eb="29">
      <t>ミコ</t>
    </rPh>
    <rPh sb="29" eb="30">
      <t>ガク</t>
    </rPh>
    <rPh sb="31" eb="33">
      <t>ヘイキン</t>
    </rPh>
    <rPh sb="35" eb="37">
      <t>カイゴ</t>
    </rPh>
    <rPh sb="37" eb="39">
      <t>ショクイン</t>
    </rPh>
    <rPh sb="40" eb="42">
      <t>ケイケン</t>
    </rPh>
    <rPh sb="43" eb="45">
      <t>ギノウ</t>
    </rPh>
    <rPh sb="48" eb="50">
      <t>カイゴ</t>
    </rPh>
    <rPh sb="50" eb="52">
      <t>ショクイン</t>
    </rPh>
    <rPh sb="53" eb="54">
      <t>ノゾ</t>
    </rPh>
    <rPh sb="58" eb="60">
      <t>チンギン</t>
    </rPh>
    <rPh sb="60" eb="62">
      <t>カイゼン</t>
    </rPh>
    <rPh sb="63" eb="64">
      <t>ヨウ</t>
    </rPh>
    <rPh sb="66" eb="68">
      <t>ヒヨウ</t>
    </rPh>
    <rPh sb="69" eb="71">
      <t>ミコミ</t>
    </rPh>
    <rPh sb="71" eb="72">
      <t>ガク</t>
    </rPh>
    <rPh sb="73" eb="75">
      <t>ヘイキン</t>
    </rPh>
    <rPh sb="76" eb="78">
      <t>ウワマワ</t>
    </rPh>
    <phoneticPr fontId="5"/>
  </si>
  <si>
    <t>（３）介護職員（経験・技能のある介護職員を除く。）の賃金改善に要する費用の見込額の平均が、介護職員以外の職員の賃金改善に要する費用の見込額の平均の二倍以上である。ただし、介護職員以外の職員の平均賃金額が介護職員（経験・技能のある介護職員を除く。）の平均賃金額を上回らない場合はその限りでない。</t>
    <rPh sb="3" eb="5">
      <t>カイゴ</t>
    </rPh>
    <rPh sb="5" eb="7">
      <t>ショクイン</t>
    </rPh>
    <rPh sb="8" eb="10">
      <t>ケイケン</t>
    </rPh>
    <rPh sb="11" eb="13">
      <t>ギノウ</t>
    </rPh>
    <rPh sb="16" eb="18">
      <t>カイゴ</t>
    </rPh>
    <rPh sb="18" eb="20">
      <t>ショクイン</t>
    </rPh>
    <rPh sb="21" eb="22">
      <t>ノゾ</t>
    </rPh>
    <rPh sb="26" eb="28">
      <t>チンギン</t>
    </rPh>
    <rPh sb="28" eb="30">
      <t>カイゼン</t>
    </rPh>
    <rPh sb="31" eb="32">
      <t>ヨウ</t>
    </rPh>
    <rPh sb="34" eb="36">
      <t>ヒヨウ</t>
    </rPh>
    <rPh sb="37" eb="39">
      <t>ミコミ</t>
    </rPh>
    <rPh sb="39" eb="40">
      <t>ガク</t>
    </rPh>
    <rPh sb="41" eb="43">
      <t>ヘイキン</t>
    </rPh>
    <rPh sb="45" eb="47">
      <t>カイゴ</t>
    </rPh>
    <rPh sb="47" eb="49">
      <t>ショクイン</t>
    </rPh>
    <rPh sb="49" eb="51">
      <t>イガイ</t>
    </rPh>
    <rPh sb="52" eb="54">
      <t>ショクイン</t>
    </rPh>
    <rPh sb="55" eb="57">
      <t>チンギン</t>
    </rPh>
    <rPh sb="57" eb="59">
      <t>カイゼン</t>
    </rPh>
    <rPh sb="60" eb="61">
      <t>ヨウ</t>
    </rPh>
    <rPh sb="63" eb="65">
      <t>ヒヨウ</t>
    </rPh>
    <rPh sb="66" eb="68">
      <t>ミコミ</t>
    </rPh>
    <rPh sb="68" eb="69">
      <t>ガク</t>
    </rPh>
    <rPh sb="70" eb="72">
      <t>ヘイキン</t>
    </rPh>
    <rPh sb="73" eb="77">
      <t>ニバイイジョウ</t>
    </rPh>
    <rPh sb="85" eb="87">
      <t>カイゴ</t>
    </rPh>
    <rPh sb="87" eb="89">
      <t>ショクイン</t>
    </rPh>
    <rPh sb="89" eb="91">
      <t>イガイ</t>
    </rPh>
    <rPh sb="92" eb="94">
      <t>ショクイン</t>
    </rPh>
    <rPh sb="95" eb="97">
      <t>ヘイキン</t>
    </rPh>
    <rPh sb="97" eb="99">
      <t>チンギン</t>
    </rPh>
    <rPh sb="99" eb="100">
      <t>ガク</t>
    </rPh>
    <rPh sb="101" eb="103">
      <t>カイゴ</t>
    </rPh>
    <rPh sb="103" eb="105">
      <t>ショクイン</t>
    </rPh>
    <rPh sb="106" eb="108">
      <t>ケイケン</t>
    </rPh>
    <rPh sb="109" eb="111">
      <t>ギノウ</t>
    </rPh>
    <rPh sb="114" eb="116">
      <t>カイゴ</t>
    </rPh>
    <rPh sb="116" eb="118">
      <t>ショクイン</t>
    </rPh>
    <rPh sb="119" eb="120">
      <t>ノゾ</t>
    </rPh>
    <rPh sb="124" eb="126">
      <t>ヘイキン</t>
    </rPh>
    <rPh sb="126" eb="128">
      <t>チンギン</t>
    </rPh>
    <rPh sb="128" eb="129">
      <t>ガク</t>
    </rPh>
    <rPh sb="130" eb="132">
      <t>ウワマワ</t>
    </rPh>
    <rPh sb="135" eb="137">
      <t>バアイ</t>
    </rPh>
    <rPh sb="140" eb="141">
      <t>カギ</t>
    </rPh>
    <phoneticPr fontId="5"/>
  </si>
  <si>
    <t>（４）介護職員以外の職員の賃金改善後の賃金の見込額が年額４４０万円を上回らないこと。</t>
    <rPh sb="3" eb="5">
      <t>カイゴ</t>
    </rPh>
    <rPh sb="5" eb="7">
      <t>ショクイン</t>
    </rPh>
    <rPh sb="7" eb="9">
      <t>イガイ</t>
    </rPh>
    <rPh sb="10" eb="12">
      <t>ショクイン</t>
    </rPh>
    <rPh sb="13" eb="15">
      <t>チンギン</t>
    </rPh>
    <rPh sb="15" eb="17">
      <t>カイゼン</t>
    </rPh>
    <rPh sb="17" eb="18">
      <t>アト</t>
    </rPh>
    <rPh sb="19" eb="21">
      <t>チンギン</t>
    </rPh>
    <rPh sb="22" eb="24">
      <t>ミコミ</t>
    </rPh>
    <rPh sb="24" eb="25">
      <t>ガク</t>
    </rPh>
    <rPh sb="26" eb="28">
      <t>ネンガク</t>
    </rPh>
    <rPh sb="31" eb="32">
      <t>マン</t>
    </rPh>
    <rPh sb="32" eb="33">
      <t>エン</t>
    </rPh>
    <rPh sb="34" eb="36">
      <t>ウワマワ</t>
    </rPh>
    <phoneticPr fontId="5"/>
  </si>
  <si>
    <t>２　賃金改善に関する計画、当該計画に係る実施期間及び実施方法その他の当該事業所の職員の処遇改善の計画等を記載した介護職員等特定処遇改善計画書を作成し、すべての職員に周知し、都道府県知事に届け出ている。</t>
    <rPh sb="2" eb="4">
      <t>チンギン</t>
    </rPh>
    <rPh sb="4" eb="6">
      <t>カイゼン</t>
    </rPh>
    <rPh sb="7" eb="8">
      <t>カン</t>
    </rPh>
    <rPh sb="10" eb="12">
      <t>ケイカク</t>
    </rPh>
    <rPh sb="13" eb="15">
      <t>トウガイ</t>
    </rPh>
    <rPh sb="15" eb="17">
      <t>ケイカク</t>
    </rPh>
    <rPh sb="18" eb="19">
      <t>カカワ</t>
    </rPh>
    <rPh sb="20" eb="22">
      <t>ジッシ</t>
    </rPh>
    <rPh sb="22" eb="24">
      <t>キカン</t>
    </rPh>
    <rPh sb="24" eb="25">
      <t>オヨ</t>
    </rPh>
    <rPh sb="26" eb="28">
      <t>ジッシ</t>
    </rPh>
    <rPh sb="28" eb="30">
      <t>ホウホウ</t>
    </rPh>
    <rPh sb="32" eb="33">
      <t>タ</t>
    </rPh>
    <rPh sb="34" eb="36">
      <t>トウガイ</t>
    </rPh>
    <rPh sb="36" eb="39">
      <t>ジギョウショ</t>
    </rPh>
    <rPh sb="40" eb="42">
      <t>ショクイン</t>
    </rPh>
    <rPh sb="43" eb="45">
      <t>ショグウ</t>
    </rPh>
    <rPh sb="45" eb="47">
      <t>カイゼン</t>
    </rPh>
    <rPh sb="48" eb="50">
      <t>ケイカク</t>
    </rPh>
    <rPh sb="50" eb="51">
      <t>トウ</t>
    </rPh>
    <rPh sb="52" eb="54">
      <t>キサイ</t>
    </rPh>
    <rPh sb="56" eb="58">
      <t>カイゴ</t>
    </rPh>
    <rPh sb="58" eb="60">
      <t>ショクイン</t>
    </rPh>
    <rPh sb="60" eb="61">
      <t>トウ</t>
    </rPh>
    <rPh sb="61" eb="63">
      <t>トクテイ</t>
    </rPh>
    <rPh sb="63" eb="65">
      <t>ショグウ</t>
    </rPh>
    <rPh sb="65" eb="67">
      <t>カイゼン</t>
    </rPh>
    <rPh sb="67" eb="70">
      <t>ケイカクショ</t>
    </rPh>
    <rPh sb="71" eb="73">
      <t>サクセイ</t>
    </rPh>
    <rPh sb="79" eb="81">
      <t>ショクイン</t>
    </rPh>
    <rPh sb="82" eb="84">
      <t>シュウチ</t>
    </rPh>
    <rPh sb="86" eb="90">
      <t>トドウフケン</t>
    </rPh>
    <rPh sb="90" eb="92">
      <t>チジ</t>
    </rPh>
    <rPh sb="93" eb="94">
      <t>トド</t>
    </rPh>
    <rPh sb="95" eb="96">
      <t>デ</t>
    </rPh>
    <phoneticPr fontId="5"/>
  </si>
  <si>
    <t>□
□
□</t>
    <phoneticPr fontId="4"/>
  </si>
  <si>
    <t>計画書の作成
周知
届出</t>
    <rPh sb="0" eb="3">
      <t>ケイカクショ</t>
    </rPh>
    <rPh sb="4" eb="6">
      <t>サクセイ</t>
    </rPh>
    <rPh sb="7" eb="9">
      <t>シュウチ</t>
    </rPh>
    <rPh sb="10" eb="12">
      <t>トドケデ</t>
    </rPh>
    <phoneticPr fontId="5"/>
  </si>
  <si>
    <t>周知の方法（具体的に記載）
届出年月日（記載）</t>
    <rPh sb="0" eb="2">
      <t>シュウチ</t>
    </rPh>
    <rPh sb="3" eb="5">
      <t>ホウホウ</t>
    </rPh>
    <rPh sb="6" eb="9">
      <t>グタイテキ</t>
    </rPh>
    <rPh sb="10" eb="12">
      <t>キサイ</t>
    </rPh>
    <rPh sb="16" eb="21">
      <t>トドケデネンガッピ</t>
    </rPh>
    <rPh sb="22" eb="24">
      <t>キサイ</t>
    </rPh>
    <phoneticPr fontId="4"/>
  </si>
  <si>
    <t>３　介護職員等特定処遇改善加算の算定額に相当する賃金改善を実施している。（経営の悪化等により事業の継続が困難となり、当該事業の継続を図るために当該事業所の職員の賃金水準（本加算による賃金改善分を除く。）を見直した場合、その内容について都道府県知事に届け出ている。）</t>
    <rPh sb="2" eb="4">
      <t>カイゴ</t>
    </rPh>
    <rPh sb="4" eb="6">
      <t>ショクイン</t>
    </rPh>
    <rPh sb="6" eb="7">
      <t>トウ</t>
    </rPh>
    <rPh sb="7" eb="9">
      <t>トクテイ</t>
    </rPh>
    <rPh sb="9" eb="11">
      <t>ショグウ</t>
    </rPh>
    <rPh sb="11" eb="13">
      <t>カイゼン</t>
    </rPh>
    <rPh sb="13" eb="15">
      <t>カサン</t>
    </rPh>
    <rPh sb="16" eb="18">
      <t>サンテイ</t>
    </rPh>
    <rPh sb="18" eb="19">
      <t>ガク</t>
    </rPh>
    <rPh sb="20" eb="22">
      <t>ソウトウ</t>
    </rPh>
    <rPh sb="24" eb="26">
      <t>チンギン</t>
    </rPh>
    <rPh sb="26" eb="28">
      <t>カイゼン</t>
    </rPh>
    <rPh sb="29" eb="31">
      <t>ジッシ</t>
    </rPh>
    <rPh sb="37" eb="39">
      <t>ケイエイ</t>
    </rPh>
    <rPh sb="40" eb="42">
      <t>アッカ</t>
    </rPh>
    <rPh sb="42" eb="43">
      <t>トウ</t>
    </rPh>
    <rPh sb="46" eb="48">
      <t>ジギョウ</t>
    </rPh>
    <rPh sb="49" eb="51">
      <t>ケイゾク</t>
    </rPh>
    <rPh sb="52" eb="54">
      <t>コンナン</t>
    </rPh>
    <rPh sb="58" eb="60">
      <t>トウガイ</t>
    </rPh>
    <rPh sb="60" eb="62">
      <t>ジギョウ</t>
    </rPh>
    <rPh sb="63" eb="65">
      <t>ケイゾク</t>
    </rPh>
    <rPh sb="66" eb="67">
      <t>ハカ</t>
    </rPh>
    <rPh sb="71" eb="73">
      <t>トウガイ</t>
    </rPh>
    <rPh sb="73" eb="76">
      <t>ジギョウショ</t>
    </rPh>
    <rPh sb="77" eb="79">
      <t>ショクイン</t>
    </rPh>
    <rPh sb="80" eb="82">
      <t>チンギン</t>
    </rPh>
    <rPh sb="82" eb="84">
      <t>スイジュン</t>
    </rPh>
    <rPh sb="102" eb="104">
      <t>ミナオ</t>
    </rPh>
    <rPh sb="106" eb="108">
      <t>バアイ</t>
    </rPh>
    <rPh sb="111" eb="113">
      <t>ナイヨウ</t>
    </rPh>
    <rPh sb="117" eb="121">
      <t>トドウフケン</t>
    </rPh>
    <rPh sb="121" eb="123">
      <t>チジ</t>
    </rPh>
    <rPh sb="124" eb="125">
      <t>トド</t>
    </rPh>
    <rPh sb="126" eb="127">
      <t>デ</t>
    </rPh>
    <phoneticPr fontId="5"/>
  </si>
  <si>
    <t>□
□</t>
    <phoneticPr fontId="4"/>
  </si>
  <si>
    <r>
      <t xml:space="preserve">該当
</t>
    </r>
    <r>
      <rPr>
        <sz val="9"/>
        <rFont val="ＭＳ ゴシック"/>
        <family val="3"/>
        <charset val="128"/>
      </rPr>
      <t>賃金水準を見直した場合、その届出</t>
    </r>
    <rPh sb="0" eb="2">
      <t>ガイトウ</t>
    </rPh>
    <rPh sb="4" eb="8">
      <t>チンギンスイジュン</t>
    </rPh>
    <rPh sb="9" eb="11">
      <t>ミナオ</t>
    </rPh>
    <rPh sb="13" eb="15">
      <t>バアイ</t>
    </rPh>
    <rPh sb="18" eb="20">
      <t>トドケデ</t>
    </rPh>
    <phoneticPr fontId="5"/>
  </si>
  <si>
    <t>介護職員等特定処遇改善実績報告書
特別な事情に係る届出書</t>
    <rPh sb="0" eb="11">
      <t>カイゴショクイントウトクテイショグウカイゼン</t>
    </rPh>
    <rPh sb="11" eb="13">
      <t>ジッセキ</t>
    </rPh>
    <rPh sb="13" eb="16">
      <t>ホウコクショ</t>
    </rPh>
    <rPh sb="18" eb="20">
      <t>トクベツ</t>
    </rPh>
    <rPh sb="21" eb="23">
      <t>ジジョウ</t>
    </rPh>
    <rPh sb="24" eb="25">
      <t>カカ</t>
    </rPh>
    <rPh sb="26" eb="29">
      <t>トドケデショ</t>
    </rPh>
    <phoneticPr fontId="4"/>
  </si>
  <si>
    <t>４　事業年度ごとに当該事業所の職員の処遇改善に関する実績を都道府県知事に報告する。</t>
    <rPh sb="2" eb="4">
      <t>ジギョウ</t>
    </rPh>
    <rPh sb="4" eb="6">
      <t>ネンド</t>
    </rPh>
    <rPh sb="9" eb="11">
      <t>トウガイ</t>
    </rPh>
    <rPh sb="11" eb="14">
      <t>ジギョウショ</t>
    </rPh>
    <rPh sb="15" eb="17">
      <t>ショクイン</t>
    </rPh>
    <rPh sb="18" eb="20">
      <t>ショグウ</t>
    </rPh>
    <rPh sb="20" eb="22">
      <t>カイゼン</t>
    </rPh>
    <rPh sb="23" eb="24">
      <t>カン</t>
    </rPh>
    <rPh sb="26" eb="28">
      <t>ジッセキ</t>
    </rPh>
    <rPh sb="29" eb="33">
      <t>トドウフケン</t>
    </rPh>
    <rPh sb="33" eb="35">
      <t>チジ</t>
    </rPh>
    <rPh sb="36" eb="38">
      <t>ホウコク</t>
    </rPh>
    <phoneticPr fontId="5"/>
  </si>
  <si>
    <t>５　指定居宅サービス介護給付費単位数表の特定施設入居者生活介護費の注5の入居継続支援加算(Ⅰ)もしくは(Ⅱ)、または特定施設入居者生活介護費におけるサービス提供体制強化加算（Ⅰ）もしくは(Ⅱ)のいずれかを届け出ている。</t>
    <rPh sb="2" eb="4">
      <t>シテイ</t>
    </rPh>
    <rPh sb="4" eb="6">
      <t>キョタク</t>
    </rPh>
    <rPh sb="10" eb="12">
      <t>カイゴ</t>
    </rPh>
    <rPh sb="12" eb="14">
      <t>キュウフ</t>
    </rPh>
    <rPh sb="14" eb="15">
      <t>ヒ</t>
    </rPh>
    <rPh sb="15" eb="17">
      <t>タンイ</t>
    </rPh>
    <rPh sb="17" eb="19">
      <t>スウヒョウ</t>
    </rPh>
    <rPh sb="20" eb="22">
      <t>トクテイ</t>
    </rPh>
    <rPh sb="22" eb="24">
      <t>シセツ</t>
    </rPh>
    <rPh sb="24" eb="27">
      <t>ニュウキョシャ</t>
    </rPh>
    <rPh sb="27" eb="29">
      <t>セイカツ</t>
    </rPh>
    <rPh sb="29" eb="31">
      <t>カイゴ</t>
    </rPh>
    <rPh sb="31" eb="32">
      <t>ヒ</t>
    </rPh>
    <rPh sb="33" eb="34">
      <t>チュウ</t>
    </rPh>
    <rPh sb="36" eb="38">
      <t>ニュウキョ</t>
    </rPh>
    <rPh sb="38" eb="40">
      <t>ケイゾク</t>
    </rPh>
    <rPh sb="40" eb="42">
      <t>シエン</t>
    </rPh>
    <rPh sb="42" eb="44">
      <t>カサン</t>
    </rPh>
    <rPh sb="58" eb="60">
      <t>トクテイ</t>
    </rPh>
    <rPh sb="60" eb="62">
      <t>シセツ</t>
    </rPh>
    <rPh sb="62" eb="65">
      <t>ニュウキョシャ</t>
    </rPh>
    <rPh sb="65" eb="67">
      <t>セイカツ</t>
    </rPh>
    <rPh sb="67" eb="69">
      <t>カイゴ</t>
    </rPh>
    <rPh sb="69" eb="70">
      <t>ヒ</t>
    </rPh>
    <rPh sb="78" eb="80">
      <t>テイキョウ</t>
    </rPh>
    <rPh sb="80" eb="82">
      <t>タイセイ</t>
    </rPh>
    <rPh sb="82" eb="84">
      <t>キョウカ</t>
    </rPh>
    <rPh sb="84" eb="86">
      <t>カサン</t>
    </rPh>
    <rPh sb="102" eb="103">
      <t>トド</t>
    </rPh>
    <rPh sb="104" eb="105">
      <t>デ</t>
    </rPh>
    <phoneticPr fontId="5"/>
  </si>
  <si>
    <t>※介護福祉士の配置要件</t>
    <rPh sb="1" eb="3">
      <t>カイゴ</t>
    </rPh>
    <rPh sb="3" eb="6">
      <t>フクシシ</t>
    </rPh>
    <rPh sb="7" eb="9">
      <t>ハイチ</t>
    </rPh>
    <rPh sb="9" eb="11">
      <t>ヨウケン</t>
    </rPh>
    <phoneticPr fontId="4"/>
  </si>
  <si>
    <t>６　介護職員処遇改善加算（Ⅰ）から（Ⅲ）までのいずれかを算定している。</t>
    <rPh sb="2" eb="4">
      <t>カイゴ</t>
    </rPh>
    <rPh sb="4" eb="6">
      <t>ショクイン</t>
    </rPh>
    <rPh sb="6" eb="8">
      <t>ショグウ</t>
    </rPh>
    <rPh sb="8" eb="10">
      <t>カイゼン</t>
    </rPh>
    <rPh sb="10" eb="12">
      <t>カサン</t>
    </rPh>
    <rPh sb="28" eb="30">
      <t>サンテイ</t>
    </rPh>
    <phoneticPr fontId="5"/>
  </si>
  <si>
    <t>※処遇改善加算要件</t>
    <rPh sb="1" eb="3">
      <t>ショグウ</t>
    </rPh>
    <rPh sb="3" eb="5">
      <t>カイゼン</t>
    </rPh>
    <rPh sb="5" eb="7">
      <t>カサン</t>
    </rPh>
    <rPh sb="7" eb="9">
      <t>ヨウケン</t>
    </rPh>
    <phoneticPr fontId="4"/>
  </si>
  <si>
    <t>７　２の届出に係る計画の期間中に実施する職員の処遇改善の内容（賃金改善に関するものを除く。以下この号において同じ。）及び当該職員の処遇改善に要する費用の見込額をすべての職員に周知している。</t>
    <rPh sb="4" eb="5">
      <t>トド</t>
    </rPh>
    <rPh sb="5" eb="6">
      <t>デ</t>
    </rPh>
    <rPh sb="7" eb="8">
      <t>カカ</t>
    </rPh>
    <rPh sb="9" eb="11">
      <t>ケイカク</t>
    </rPh>
    <rPh sb="12" eb="15">
      <t>キカンチュウ</t>
    </rPh>
    <rPh sb="16" eb="18">
      <t>ジッシ</t>
    </rPh>
    <rPh sb="20" eb="22">
      <t>ショクイン</t>
    </rPh>
    <rPh sb="23" eb="25">
      <t>ショグウ</t>
    </rPh>
    <rPh sb="25" eb="27">
      <t>カイゼン</t>
    </rPh>
    <rPh sb="28" eb="30">
      <t>ナイヨウ</t>
    </rPh>
    <rPh sb="31" eb="33">
      <t>チンギン</t>
    </rPh>
    <rPh sb="33" eb="35">
      <t>カイゼン</t>
    </rPh>
    <rPh sb="36" eb="37">
      <t>カン</t>
    </rPh>
    <rPh sb="42" eb="43">
      <t>ノゾ</t>
    </rPh>
    <rPh sb="45" eb="47">
      <t>イカ</t>
    </rPh>
    <rPh sb="49" eb="50">
      <t>ゴウ</t>
    </rPh>
    <rPh sb="54" eb="55">
      <t>オナ</t>
    </rPh>
    <rPh sb="58" eb="59">
      <t>オヨ</t>
    </rPh>
    <rPh sb="60" eb="62">
      <t>トウガイ</t>
    </rPh>
    <rPh sb="62" eb="64">
      <t>ショクイン</t>
    </rPh>
    <rPh sb="65" eb="67">
      <t>ショグウ</t>
    </rPh>
    <rPh sb="67" eb="69">
      <t>カイゼン</t>
    </rPh>
    <rPh sb="70" eb="71">
      <t>ヨウ</t>
    </rPh>
    <rPh sb="73" eb="75">
      <t>ヒヨウ</t>
    </rPh>
    <rPh sb="76" eb="79">
      <t>ミコミガク</t>
    </rPh>
    <rPh sb="84" eb="86">
      <t>ショクイン</t>
    </rPh>
    <rPh sb="87" eb="89">
      <t>シュウチ</t>
    </rPh>
    <phoneticPr fontId="5"/>
  </si>
  <si>
    <r>
      <t xml:space="preserve">※職場環境等要件
</t>
    </r>
    <r>
      <rPr>
        <sz val="9"/>
        <rFont val="ＭＳ ゴシック"/>
        <family val="3"/>
        <charset val="128"/>
      </rPr>
      <t>周知の方法（具体的に記載）</t>
    </r>
    <rPh sb="1" eb="3">
      <t>ショクバ</t>
    </rPh>
    <rPh sb="3" eb="5">
      <t>カンキョウ</t>
    </rPh>
    <rPh sb="5" eb="6">
      <t>トウ</t>
    </rPh>
    <rPh sb="6" eb="8">
      <t>ヨウケン</t>
    </rPh>
    <rPh sb="9" eb="11">
      <t>シュウチ</t>
    </rPh>
    <rPh sb="12" eb="14">
      <t>ホウホウ</t>
    </rPh>
    <rPh sb="15" eb="18">
      <t>グタイテキ</t>
    </rPh>
    <rPh sb="19" eb="21">
      <t>キサイ</t>
    </rPh>
    <phoneticPr fontId="4"/>
  </si>
  <si>
    <t>８　７の処遇改善の内容等について、インターネットの利用その他の適切な方法により公表している。</t>
    <rPh sb="4" eb="6">
      <t>ショグウ</t>
    </rPh>
    <rPh sb="6" eb="8">
      <t>カイゼン</t>
    </rPh>
    <rPh sb="9" eb="11">
      <t>ナイヨウ</t>
    </rPh>
    <rPh sb="11" eb="12">
      <t>トウ</t>
    </rPh>
    <rPh sb="25" eb="27">
      <t>リヨウ</t>
    </rPh>
    <rPh sb="29" eb="30">
      <t>タ</t>
    </rPh>
    <rPh sb="31" eb="33">
      <t>テキセツ</t>
    </rPh>
    <rPh sb="34" eb="36">
      <t>ホウホウ</t>
    </rPh>
    <rPh sb="39" eb="41">
      <t>コウヒョウ</t>
    </rPh>
    <phoneticPr fontId="5"/>
  </si>
  <si>
    <t>※見える化要件</t>
    <rPh sb="1" eb="2">
      <t>ミ</t>
    </rPh>
    <rPh sb="4" eb="5">
      <t>カ</t>
    </rPh>
    <rPh sb="5" eb="7">
      <t>ヨウケン</t>
    </rPh>
    <phoneticPr fontId="4"/>
  </si>
  <si>
    <t>介護職員等特定処遇改善加算（Ⅱ）
　　【*12/1000】</t>
    <rPh sb="0" eb="2">
      <t>カイゴ</t>
    </rPh>
    <rPh sb="2" eb="4">
      <t>ショクイン</t>
    </rPh>
    <rPh sb="4" eb="5">
      <t>トウ</t>
    </rPh>
    <rPh sb="5" eb="7">
      <t>トクテイ</t>
    </rPh>
    <rPh sb="7" eb="9">
      <t>ショグウ</t>
    </rPh>
    <rPh sb="9" eb="11">
      <t>カイゼン</t>
    </rPh>
    <rPh sb="11" eb="13">
      <t>カサン</t>
    </rPh>
    <phoneticPr fontId="4"/>
  </si>
  <si>
    <t>介護予防特定施設入居者生活介護費　各種加算等自己点検表</t>
    <rPh sb="0" eb="2">
      <t>カイゴ</t>
    </rPh>
    <rPh sb="2" eb="4">
      <t>ヨボウ</t>
    </rPh>
    <rPh sb="4" eb="6">
      <t>トクテイ</t>
    </rPh>
    <rPh sb="6" eb="8">
      <t>シセツ</t>
    </rPh>
    <rPh sb="8" eb="11">
      <t>ニュウキョシャ</t>
    </rPh>
    <rPh sb="11" eb="13">
      <t>セイカツ</t>
    </rPh>
    <rPh sb="13" eb="15">
      <t>カイゴ</t>
    </rPh>
    <rPh sb="15" eb="16">
      <t>ヒ</t>
    </rPh>
    <rPh sb="17" eb="19">
      <t>カクシュ</t>
    </rPh>
    <rPh sb="19" eb="21">
      <t>カサン</t>
    </rPh>
    <rPh sb="21" eb="22">
      <t>トウ</t>
    </rPh>
    <rPh sb="22" eb="24">
      <t>ジコ</t>
    </rPh>
    <rPh sb="24" eb="27">
      <t>テンケンヒョウ</t>
    </rPh>
    <phoneticPr fontId="4"/>
  </si>
  <si>
    <t xml:space="preserve">個別機能訓練加算(Ⅰ)
　　　【+12単位/日】
</t>
    <rPh sb="0" eb="2">
      <t>コベツ</t>
    </rPh>
    <rPh sb="2" eb="4">
      <t>キノウ</t>
    </rPh>
    <rPh sb="4" eb="6">
      <t>クンレン</t>
    </rPh>
    <rPh sb="6" eb="8">
      <t>カサン</t>
    </rPh>
    <phoneticPr fontId="4"/>
  </si>
  <si>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4"/>
  </si>
  <si>
    <t>理学療法士等と特定施設の職員が共同して、アセスメント、利用者の身体の状況等の評価及び個別機能訓練計画を作成</t>
    <rPh sb="0" eb="2">
      <t>リガク</t>
    </rPh>
    <rPh sb="7" eb="9">
      <t>トクテイ</t>
    </rPh>
    <rPh sb="9" eb="11">
      <t>シセツ</t>
    </rPh>
    <rPh sb="12" eb="14">
      <t>ショクイン</t>
    </rPh>
    <rPh sb="27" eb="30">
      <t>リヨウシャ</t>
    </rPh>
    <rPh sb="31" eb="33">
      <t>シンタイ</t>
    </rPh>
    <rPh sb="34" eb="36">
      <t>ジョウキョウ</t>
    </rPh>
    <rPh sb="36" eb="37">
      <t>トウ</t>
    </rPh>
    <rPh sb="38" eb="40">
      <t>ヒョウカ</t>
    </rPh>
    <rPh sb="40" eb="41">
      <t>オヨ</t>
    </rPh>
    <rPh sb="42" eb="44">
      <t>コベツ</t>
    </rPh>
    <rPh sb="44" eb="46">
      <t>キノウ</t>
    </rPh>
    <rPh sb="46" eb="48">
      <t>クンレン</t>
    </rPh>
    <rPh sb="48" eb="50">
      <t>ケイカク</t>
    </rPh>
    <rPh sb="51" eb="53">
      <t>サクセイ</t>
    </rPh>
    <phoneticPr fontId="4"/>
  </si>
  <si>
    <t>※その際、理学療法士等は、機能訓練指導員等に対し、日常生活の留意点、介護の工夫等に関する助言を行う</t>
    <phoneticPr fontId="4"/>
  </si>
  <si>
    <t>看護職員が前回情報提供日から次回情報提供日までの間で、利用者毎に健康状況を随時記録</t>
    <rPh sb="0" eb="2">
      <t>カンゴ</t>
    </rPh>
    <rPh sb="2" eb="4">
      <t>ショクイン</t>
    </rPh>
    <rPh sb="5" eb="7">
      <t>ゼンカイ</t>
    </rPh>
    <rPh sb="7" eb="9">
      <t>ジョウホウ</t>
    </rPh>
    <rPh sb="9" eb="11">
      <t>テイキョウ</t>
    </rPh>
    <rPh sb="11" eb="12">
      <t>ビ</t>
    </rPh>
    <rPh sb="14" eb="16">
      <t>ジカイ</t>
    </rPh>
    <rPh sb="16" eb="18">
      <t>ジョウホウ</t>
    </rPh>
    <rPh sb="18" eb="20">
      <t>テイキョウ</t>
    </rPh>
    <rPh sb="20" eb="21">
      <t>ビ</t>
    </rPh>
    <rPh sb="24" eb="25">
      <t>アイダ</t>
    </rPh>
    <rPh sb="27" eb="30">
      <t>リヨウシャ</t>
    </rPh>
    <rPh sb="30" eb="31">
      <t>ゴト</t>
    </rPh>
    <rPh sb="32" eb="34">
      <t>ケンコウ</t>
    </rPh>
    <rPh sb="34" eb="36">
      <t>ジョウキョウ</t>
    </rPh>
    <rPh sb="37" eb="39">
      <t>ズイジ</t>
    </rPh>
    <rPh sb="39" eb="41">
      <t>キロク</t>
    </rPh>
    <phoneticPr fontId="4"/>
  </si>
  <si>
    <t>協力医療機関又は利用者の主治の医師に月１回以上情報提供</t>
    <rPh sb="0" eb="2">
      <t>キョウリョク</t>
    </rPh>
    <rPh sb="2" eb="4">
      <t>イリョウ</t>
    </rPh>
    <rPh sb="4" eb="6">
      <t>キカン</t>
    </rPh>
    <rPh sb="6" eb="7">
      <t>マタ</t>
    </rPh>
    <rPh sb="8" eb="11">
      <t>リヨウシャ</t>
    </rPh>
    <rPh sb="12" eb="13">
      <t>オモ</t>
    </rPh>
    <rPh sb="13" eb="14">
      <t>オサム</t>
    </rPh>
    <rPh sb="15" eb="17">
      <t>イシ</t>
    </rPh>
    <rPh sb="18" eb="19">
      <t>ツキ</t>
    </rPh>
    <rPh sb="20" eb="21">
      <t>カイ</t>
    </rPh>
    <rPh sb="21" eb="23">
      <t>イジョウ</t>
    </rPh>
    <rPh sb="23" eb="25">
      <t>ジョウホウ</t>
    </rPh>
    <rPh sb="25" eb="27">
      <t>テイキョウ</t>
    </rPh>
    <phoneticPr fontId="4"/>
  </si>
  <si>
    <t>情報提供した日前３０日以内において算定した日が１４日未満である場合には算定不可</t>
    <rPh sb="0" eb="2">
      <t>ジョウホウ</t>
    </rPh>
    <rPh sb="2" eb="4">
      <t>テイキョウ</t>
    </rPh>
    <rPh sb="6" eb="7">
      <t>ヒ</t>
    </rPh>
    <rPh sb="7" eb="8">
      <t>マエ</t>
    </rPh>
    <rPh sb="10" eb="11">
      <t>ニチ</t>
    </rPh>
    <rPh sb="11" eb="13">
      <t>イナイ</t>
    </rPh>
    <rPh sb="17" eb="19">
      <t>サンテイ</t>
    </rPh>
    <rPh sb="21" eb="22">
      <t>ヒ</t>
    </rPh>
    <rPh sb="25" eb="26">
      <t>ニチ</t>
    </rPh>
    <rPh sb="26" eb="28">
      <t>ミマン</t>
    </rPh>
    <rPh sb="31" eb="33">
      <t>バアイ</t>
    </rPh>
    <rPh sb="35" eb="37">
      <t>サンテイ</t>
    </rPh>
    <rPh sb="37" eb="39">
      <t>フカ</t>
    </rPh>
    <phoneticPr fontId="4"/>
  </si>
  <si>
    <t>口腔スクリーニングおよび栄養スクリーニングの実施にあたっては、利用について、次に掲げる内容を確認している</t>
    <rPh sb="0" eb="2">
      <t>コウクウ</t>
    </rPh>
    <rPh sb="12" eb="14">
      <t>エイヨウ</t>
    </rPh>
    <rPh sb="22" eb="24">
      <t>ジッシ</t>
    </rPh>
    <rPh sb="31" eb="33">
      <t>リヨウ</t>
    </rPh>
    <rPh sb="38" eb="39">
      <t>ツギ</t>
    </rPh>
    <rPh sb="40" eb="41">
      <t>カカ</t>
    </rPh>
    <rPh sb="43" eb="45">
      <t>ナイヨウ</t>
    </rPh>
    <rPh sb="46" eb="48">
      <t>カクニン</t>
    </rPh>
    <phoneticPr fontId="5"/>
  </si>
  <si>
    <t>口腔衛生管理体制加算</t>
    <rPh sb="2" eb="4">
      <t>エイセイ</t>
    </rPh>
    <rPh sb="4" eb="6">
      <t>カンリ</t>
    </rPh>
    <rPh sb="6" eb="8">
      <t>タイセイ</t>
    </rPh>
    <rPh sb="8" eb="10">
      <t>カサン</t>
    </rPh>
    <phoneticPr fontId="4"/>
  </si>
  <si>
    <t xml:space="preserve">【+30単位/月】
</t>
    <phoneticPr fontId="4"/>
  </si>
  <si>
    <t>歯科医師又は歯科医師の指示をうけた歯科衛生士が、介護職員に(口腔ケアにかかる）助言、指導を行う</t>
    <rPh sb="0" eb="4">
      <t>シカイシ</t>
    </rPh>
    <rPh sb="4" eb="5">
      <t>マタ</t>
    </rPh>
    <rPh sb="6" eb="10">
      <t>シカイシ</t>
    </rPh>
    <rPh sb="11" eb="13">
      <t>シジ</t>
    </rPh>
    <rPh sb="17" eb="19">
      <t>シカ</t>
    </rPh>
    <rPh sb="19" eb="22">
      <t>エイセイシ</t>
    </rPh>
    <rPh sb="24" eb="26">
      <t>カイゴ</t>
    </rPh>
    <rPh sb="26" eb="28">
      <t>ショクイン</t>
    </rPh>
    <rPh sb="30" eb="32">
      <t>コウクウ</t>
    </rPh>
    <rPh sb="39" eb="41">
      <t>ジョゲン</t>
    </rPh>
    <rPh sb="42" eb="44">
      <t>シドウ</t>
    </rPh>
    <rPh sb="45" eb="46">
      <t>オコナ</t>
    </rPh>
    <phoneticPr fontId="4"/>
  </si>
  <si>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4"/>
  </si>
  <si>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4"/>
  </si>
  <si>
    <t>※専門的な研修…認知症介護実践者リーダー研修</t>
    <rPh sb="1" eb="4">
      <t>センモンテキ</t>
    </rPh>
    <rPh sb="5" eb="7">
      <t>ケンシュウ</t>
    </rPh>
    <rPh sb="8" eb="11">
      <t>ニンチショウ</t>
    </rPh>
    <rPh sb="11" eb="13">
      <t>カイゴ</t>
    </rPh>
    <rPh sb="13" eb="16">
      <t>ジッセンシャ</t>
    </rPh>
    <rPh sb="20" eb="22">
      <t>ケンシュウ</t>
    </rPh>
    <phoneticPr fontId="4"/>
  </si>
  <si>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5"/>
  </si>
  <si>
    <t>（１）経験・技能のある介護職員のうち一人は、賃金改善に要する費用の見込額が月額８万円以上または賃金改善後の賃金の見込額が年額４４０万円以上である。ただし、介護職員等特定処遇改善加算の算定見込額が少額であることその他の理由により、当該賃金改善が困難である場合はこの限りでない。</t>
    <rPh sb="3" eb="5">
      <t>ケイケン</t>
    </rPh>
    <rPh sb="6" eb="8">
      <t>ギノウ</t>
    </rPh>
    <rPh sb="11" eb="13">
      <t>カイゴ</t>
    </rPh>
    <rPh sb="13" eb="15">
      <t>ショクイン</t>
    </rPh>
    <rPh sb="18" eb="20">
      <t>ヒトリ</t>
    </rPh>
    <rPh sb="22" eb="24">
      <t>チンギン</t>
    </rPh>
    <rPh sb="24" eb="26">
      <t>カイゼン</t>
    </rPh>
    <rPh sb="28" eb="29">
      <t>ヨウ</t>
    </rPh>
    <rPh sb="31" eb="33">
      <t>ヒヨウ</t>
    </rPh>
    <rPh sb="34" eb="36">
      <t>ミコ</t>
    </rPh>
    <rPh sb="36" eb="37">
      <t>ガク</t>
    </rPh>
    <rPh sb="40" eb="42">
      <t>ハチマン</t>
    </rPh>
    <rPh sb="46" eb="47">
      <t>マタ</t>
    </rPh>
    <rPh sb="48" eb="50">
      <t>チンギン</t>
    </rPh>
    <rPh sb="50" eb="52">
      <t>カイゼン</t>
    </rPh>
    <rPh sb="52" eb="53">
      <t>アト</t>
    </rPh>
    <rPh sb="54" eb="56">
      <t>チンギン</t>
    </rPh>
    <rPh sb="57" eb="59">
      <t>ミコ</t>
    </rPh>
    <rPh sb="59" eb="60">
      <t>ガク</t>
    </rPh>
    <rPh sb="68" eb="70">
      <t>イジョウ</t>
    </rPh>
    <rPh sb="78" eb="80">
      <t>カイゴ</t>
    </rPh>
    <rPh sb="80" eb="82">
      <t>ショクイン</t>
    </rPh>
    <rPh sb="82" eb="83">
      <t>トウ</t>
    </rPh>
    <rPh sb="83" eb="85">
      <t>トクテイ</t>
    </rPh>
    <rPh sb="85" eb="87">
      <t>ショグウ</t>
    </rPh>
    <rPh sb="87" eb="89">
      <t>カイゼン</t>
    </rPh>
    <rPh sb="89" eb="91">
      <t>カサン</t>
    </rPh>
    <rPh sb="92" eb="94">
      <t>サンテイ</t>
    </rPh>
    <rPh sb="94" eb="96">
      <t>ミコミ</t>
    </rPh>
    <rPh sb="96" eb="97">
      <t>ガク</t>
    </rPh>
    <rPh sb="98" eb="100">
      <t>ショウガク</t>
    </rPh>
    <rPh sb="107" eb="108">
      <t>タ</t>
    </rPh>
    <rPh sb="109" eb="111">
      <t>リユウ</t>
    </rPh>
    <rPh sb="115" eb="117">
      <t>トウガイ</t>
    </rPh>
    <rPh sb="117" eb="119">
      <t>チンギン</t>
    </rPh>
    <rPh sb="119" eb="121">
      <t>カイゼン</t>
    </rPh>
    <rPh sb="122" eb="124">
      <t>コンナン</t>
    </rPh>
    <rPh sb="127" eb="129">
      <t>バアイ</t>
    </rPh>
    <rPh sb="132" eb="133">
      <t>カギ</t>
    </rPh>
    <phoneticPr fontId="5"/>
  </si>
  <si>
    <t>（４）介護職員以外の職員の賃金改善後の賃金の見込額が年額４４０万円を上回らない。</t>
    <rPh sb="3" eb="5">
      <t>カイゴ</t>
    </rPh>
    <rPh sb="5" eb="7">
      <t>ショクイン</t>
    </rPh>
    <rPh sb="7" eb="9">
      <t>イガイ</t>
    </rPh>
    <rPh sb="10" eb="12">
      <t>ショクイン</t>
    </rPh>
    <rPh sb="13" eb="15">
      <t>チンギン</t>
    </rPh>
    <rPh sb="15" eb="17">
      <t>カイゼン</t>
    </rPh>
    <rPh sb="17" eb="18">
      <t>アト</t>
    </rPh>
    <rPh sb="19" eb="21">
      <t>チンギン</t>
    </rPh>
    <rPh sb="22" eb="24">
      <t>ミコミ</t>
    </rPh>
    <rPh sb="24" eb="25">
      <t>ガク</t>
    </rPh>
    <rPh sb="26" eb="28">
      <t>ネンガク</t>
    </rPh>
    <rPh sb="31" eb="32">
      <t>マン</t>
    </rPh>
    <rPh sb="32" eb="33">
      <t>エン</t>
    </rPh>
    <rPh sb="34" eb="36">
      <t>ウワマワ</t>
    </rPh>
    <phoneticPr fontId="5"/>
  </si>
  <si>
    <t>該当</t>
    <phoneticPr fontId="4"/>
  </si>
  <si>
    <t>計画書の作成
周知
届出</t>
    <rPh sb="0" eb="3">
      <t>ケイカクショ</t>
    </rPh>
    <rPh sb="4" eb="6">
      <t>サクセイ</t>
    </rPh>
    <rPh sb="7" eb="9">
      <t>シュウチ</t>
    </rPh>
    <rPh sb="10" eb="11">
      <t>トド</t>
    </rPh>
    <rPh sb="11" eb="12">
      <t>デ</t>
    </rPh>
    <phoneticPr fontId="5"/>
  </si>
  <si>
    <t>周知の方法（具体的に記載）
届出年月日（記載）</t>
    <rPh sb="0" eb="2">
      <t>シュウチ</t>
    </rPh>
    <rPh sb="3" eb="5">
      <t>ホウホウ</t>
    </rPh>
    <rPh sb="6" eb="9">
      <t>グタイテキ</t>
    </rPh>
    <rPh sb="10" eb="12">
      <t>キサイ</t>
    </rPh>
    <rPh sb="16" eb="17">
      <t>トド</t>
    </rPh>
    <rPh sb="17" eb="18">
      <t>デ</t>
    </rPh>
    <rPh sb="18" eb="21">
      <t>ネンガッピ</t>
    </rPh>
    <rPh sb="22" eb="24">
      <t>キサイ</t>
    </rPh>
    <phoneticPr fontId="5"/>
  </si>
  <si>
    <t>□
□</t>
    <phoneticPr fontId="4"/>
  </si>
  <si>
    <t>該当
賃金水準を見直
した場合、その
届出</t>
    <rPh sb="0" eb="2">
      <t>ガイトウ</t>
    </rPh>
    <rPh sb="5" eb="7">
      <t>チンギン</t>
    </rPh>
    <rPh sb="7" eb="9">
      <t>スイジュン</t>
    </rPh>
    <rPh sb="10" eb="12">
      <t>ミナオ</t>
    </rPh>
    <rPh sb="15" eb="17">
      <t>バアイ</t>
    </rPh>
    <rPh sb="21" eb="23">
      <t>トドケデ</t>
    </rPh>
    <phoneticPr fontId="5"/>
  </si>
  <si>
    <t>介護職員等特定処遇改善実績報告書
特別な事情に係る届出書</t>
    <rPh sb="0" eb="2">
      <t>カイゴ</t>
    </rPh>
    <rPh sb="2" eb="4">
      <t>ショクイン</t>
    </rPh>
    <rPh sb="4" eb="5">
      <t>トウ</t>
    </rPh>
    <rPh sb="5" eb="7">
      <t>トクテイ</t>
    </rPh>
    <rPh sb="7" eb="9">
      <t>ショグウ</t>
    </rPh>
    <rPh sb="9" eb="11">
      <t>カイゼン</t>
    </rPh>
    <rPh sb="11" eb="13">
      <t>ジッセキ</t>
    </rPh>
    <rPh sb="13" eb="16">
      <t>ホウコクショ</t>
    </rPh>
    <rPh sb="19" eb="21">
      <t>トクベツ</t>
    </rPh>
    <rPh sb="22" eb="24">
      <t>ジジョウ</t>
    </rPh>
    <rPh sb="25" eb="26">
      <t>カカ</t>
    </rPh>
    <rPh sb="27" eb="30">
      <t>トドケデショ</t>
    </rPh>
    <phoneticPr fontId="5"/>
  </si>
  <si>
    <t>４　事業年度ごとに当該事業所の職員の処遇改善に関する実績を都道府県知事に報告している。</t>
    <rPh sb="2" eb="4">
      <t>ジギョウ</t>
    </rPh>
    <rPh sb="4" eb="6">
      <t>ネンド</t>
    </rPh>
    <rPh sb="9" eb="11">
      <t>トウガイ</t>
    </rPh>
    <rPh sb="11" eb="14">
      <t>ジギョウショ</t>
    </rPh>
    <rPh sb="15" eb="17">
      <t>ショクイン</t>
    </rPh>
    <rPh sb="18" eb="20">
      <t>ショグウ</t>
    </rPh>
    <rPh sb="20" eb="22">
      <t>カイゼン</t>
    </rPh>
    <rPh sb="23" eb="24">
      <t>カン</t>
    </rPh>
    <rPh sb="26" eb="28">
      <t>ジッセキ</t>
    </rPh>
    <rPh sb="29" eb="33">
      <t>トドウフケン</t>
    </rPh>
    <rPh sb="33" eb="35">
      <t>チジ</t>
    </rPh>
    <rPh sb="36" eb="38">
      <t>ホウコク</t>
    </rPh>
    <phoneticPr fontId="5"/>
  </si>
  <si>
    <t>介護職員等特定処遇改善実績報告書</t>
    <rPh sb="0" eb="2">
      <t>カイゴ</t>
    </rPh>
    <rPh sb="2" eb="4">
      <t>ショクイン</t>
    </rPh>
    <rPh sb="4" eb="5">
      <t>トウ</t>
    </rPh>
    <rPh sb="5" eb="7">
      <t>トクテイ</t>
    </rPh>
    <rPh sb="7" eb="9">
      <t>ショグウ</t>
    </rPh>
    <rPh sb="9" eb="11">
      <t>カイゼン</t>
    </rPh>
    <rPh sb="11" eb="13">
      <t>ジッセキ</t>
    </rPh>
    <rPh sb="13" eb="16">
      <t>ホウコクショ</t>
    </rPh>
    <phoneticPr fontId="5"/>
  </si>
  <si>
    <t>５　介護予防特定施設入居者生活介護費におけるサービス提供体制強化加算（Ⅰ）または(Ⅱ)を算定している。</t>
    <rPh sb="26" eb="28">
      <t>テイキョウ</t>
    </rPh>
    <rPh sb="28" eb="30">
      <t>タイセイ</t>
    </rPh>
    <rPh sb="30" eb="32">
      <t>キョウカ</t>
    </rPh>
    <rPh sb="32" eb="33">
      <t>カ</t>
    </rPh>
    <rPh sb="43" eb="45">
      <t>サンテイ</t>
    </rPh>
    <phoneticPr fontId="5"/>
  </si>
  <si>
    <t>※介護福祉士の配置等要件</t>
    <rPh sb="1" eb="3">
      <t>カイゴ</t>
    </rPh>
    <rPh sb="3" eb="6">
      <t>フクシシ</t>
    </rPh>
    <rPh sb="7" eb="9">
      <t>ハイチ</t>
    </rPh>
    <rPh sb="9" eb="10">
      <t>トウ</t>
    </rPh>
    <rPh sb="10" eb="12">
      <t>ヨウケン</t>
    </rPh>
    <phoneticPr fontId="5"/>
  </si>
  <si>
    <t>６　介護予防特定施設入居者生活介護費における介護職員処遇改善加算（Ⅰ）から（Ⅲ）までのいずれかを算定している。</t>
    <rPh sb="22" eb="24">
      <t>カイゴ</t>
    </rPh>
    <rPh sb="24" eb="26">
      <t>ショクイン</t>
    </rPh>
    <rPh sb="26" eb="28">
      <t>ショグウ</t>
    </rPh>
    <rPh sb="28" eb="30">
      <t>カイゼン</t>
    </rPh>
    <rPh sb="30" eb="32">
      <t>カサン</t>
    </rPh>
    <rPh sb="48" eb="50">
      <t>サンテイ</t>
    </rPh>
    <phoneticPr fontId="5"/>
  </si>
  <si>
    <t>※処遇改善加算要件</t>
    <rPh sb="1" eb="3">
      <t>ショグウ</t>
    </rPh>
    <rPh sb="3" eb="5">
      <t>カイゼン</t>
    </rPh>
    <rPh sb="5" eb="7">
      <t>カサン</t>
    </rPh>
    <rPh sb="7" eb="9">
      <t>ヨウケン</t>
    </rPh>
    <phoneticPr fontId="5"/>
  </si>
  <si>
    <t>※職場環境等要件
周知の方法（具体的に記載）</t>
    <rPh sb="1" eb="3">
      <t>ショクバ</t>
    </rPh>
    <rPh sb="3" eb="5">
      <t>カンキョウ</t>
    </rPh>
    <rPh sb="5" eb="6">
      <t>トウ</t>
    </rPh>
    <rPh sb="6" eb="8">
      <t>ヨウケン</t>
    </rPh>
    <rPh sb="10" eb="12">
      <t>シュウチ</t>
    </rPh>
    <rPh sb="13" eb="15">
      <t>ホウホウ</t>
    </rPh>
    <rPh sb="16" eb="19">
      <t>グタイテキ</t>
    </rPh>
    <rPh sb="20" eb="22">
      <t>キサイ</t>
    </rPh>
    <phoneticPr fontId="5"/>
  </si>
  <si>
    <t>※見える化要件</t>
    <rPh sb="1" eb="2">
      <t>ミ</t>
    </rPh>
    <rPh sb="4" eb="5">
      <t>カ</t>
    </rPh>
    <rPh sb="5" eb="7">
      <t>ヨウケン</t>
    </rPh>
    <phoneticPr fontId="5"/>
  </si>
  <si>
    <t>１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t>
    <rPh sb="2" eb="4">
      <t>カイゴ</t>
    </rPh>
    <rPh sb="4" eb="6">
      <t>ショクイン</t>
    </rPh>
    <rPh sb="8" eb="9">
      <t>タ</t>
    </rPh>
    <rPh sb="10" eb="12">
      <t>ショクイン</t>
    </rPh>
    <rPh sb="13" eb="15">
      <t>チンギン</t>
    </rPh>
    <rPh sb="15" eb="17">
      <t>カイゼン</t>
    </rPh>
    <rPh sb="22" eb="23">
      <t>ツギ</t>
    </rPh>
    <rPh sb="24" eb="25">
      <t>カカ</t>
    </rPh>
    <rPh sb="27" eb="29">
      <t>キジュン</t>
    </rPh>
    <rPh sb="35" eb="37">
      <t>テキゴウ</t>
    </rPh>
    <rPh sb="42" eb="44">
      <t>チンギン</t>
    </rPh>
    <rPh sb="44" eb="46">
      <t>カイゼン</t>
    </rPh>
    <rPh sb="47" eb="48">
      <t>ヨウ</t>
    </rPh>
    <rPh sb="50" eb="52">
      <t>ヒヨウ</t>
    </rPh>
    <rPh sb="53" eb="55">
      <t>ミコ</t>
    </rPh>
    <rPh sb="55" eb="56">
      <t>ガク</t>
    </rPh>
    <rPh sb="57" eb="59">
      <t>カイゴ</t>
    </rPh>
    <rPh sb="59" eb="61">
      <t>ショクイン</t>
    </rPh>
    <rPh sb="61" eb="62">
      <t>トウ</t>
    </rPh>
    <rPh sb="62" eb="64">
      <t>トクテイ</t>
    </rPh>
    <rPh sb="64" eb="66">
      <t>ショグウ</t>
    </rPh>
    <rPh sb="66" eb="68">
      <t>カイゼン</t>
    </rPh>
    <rPh sb="68" eb="70">
      <t>カサン</t>
    </rPh>
    <rPh sb="71" eb="73">
      <t>サンテイ</t>
    </rPh>
    <rPh sb="73" eb="75">
      <t>ミコ</t>
    </rPh>
    <rPh sb="75" eb="76">
      <t>ガク</t>
    </rPh>
    <rPh sb="77" eb="79">
      <t>ウワマワ</t>
    </rPh>
    <rPh sb="80" eb="82">
      <t>チンギン</t>
    </rPh>
    <rPh sb="82" eb="84">
      <t>カイゼン</t>
    </rPh>
    <rPh sb="85" eb="86">
      <t>カン</t>
    </rPh>
    <rPh sb="88" eb="90">
      <t>ケイカク</t>
    </rPh>
    <rPh sb="91" eb="93">
      <t>サクテイ</t>
    </rPh>
    <rPh sb="95" eb="97">
      <t>トウガイ</t>
    </rPh>
    <rPh sb="97" eb="99">
      <t>ケイカク</t>
    </rPh>
    <rPh sb="100" eb="101">
      <t>モト</t>
    </rPh>
    <rPh sb="103" eb="105">
      <t>テキセツ</t>
    </rPh>
    <rPh sb="106" eb="108">
      <t>ソチ</t>
    </rPh>
    <rPh sb="109" eb="110">
      <t>コウ</t>
    </rPh>
    <phoneticPr fontId="5"/>
  </si>
  <si>
    <t>介護職員等特定処遇改善計画書</t>
    <rPh sb="0" eb="14">
      <t>カイゴショクイントウトクテイショグウカイゼンケイカクショ</t>
    </rPh>
    <phoneticPr fontId="5"/>
  </si>
  <si>
    <t>（１）経験・技能のある介護職員のうち一人は、賃金改善に要する費用の見込額が月額８万円以上又は賃金改善後の賃金の見込額が年額４４０万円以上である。ただし、介護職員等特定処遇改善加算の算定見込額が少額であることその他の理由により、当該賃金改善が困難である場合はこの限りでない。</t>
    <rPh sb="3" eb="5">
      <t>ケイケン</t>
    </rPh>
    <rPh sb="6" eb="8">
      <t>ギノウ</t>
    </rPh>
    <rPh sb="11" eb="13">
      <t>カイゴ</t>
    </rPh>
    <rPh sb="13" eb="15">
      <t>ショクイン</t>
    </rPh>
    <rPh sb="18" eb="20">
      <t>ヒトリ</t>
    </rPh>
    <rPh sb="22" eb="24">
      <t>チンギン</t>
    </rPh>
    <rPh sb="24" eb="26">
      <t>カイゼン</t>
    </rPh>
    <rPh sb="28" eb="29">
      <t>ヨウ</t>
    </rPh>
    <rPh sb="31" eb="33">
      <t>ヒヨウ</t>
    </rPh>
    <rPh sb="34" eb="36">
      <t>ミコ</t>
    </rPh>
    <rPh sb="36" eb="37">
      <t>ガク</t>
    </rPh>
    <rPh sb="40" eb="42">
      <t>ハチマン</t>
    </rPh>
    <rPh sb="42" eb="45">
      <t>エンイジョウ</t>
    </rPh>
    <rPh sb="45" eb="46">
      <t>マタ</t>
    </rPh>
    <rPh sb="47" eb="49">
      <t>チンギン</t>
    </rPh>
    <rPh sb="49" eb="51">
      <t>カイゼン</t>
    </rPh>
    <rPh sb="51" eb="52">
      <t>アト</t>
    </rPh>
    <rPh sb="53" eb="55">
      <t>チンギン</t>
    </rPh>
    <rPh sb="56" eb="58">
      <t>ミコ</t>
    </rPh>
    <rPh sb="58" eb="59">
      <t>ガク</t>
    </rPh>
    <rPh sb="66" eb="67">
      <t>エン</t>
    </rPh>
    <rPh sb="67" eb="69">
      <t>イジョウ</t>
    </rPh>
    <rPh sb="77" eb="79">
      <t>カイゴ</t>
    </rPh>
    <rPh sb="79" eb="81">
      <t>ショクイン</t>
    </rPh>
    <rPh sb="81" eb="82">
      <t>トウ</t>
    </rPh>
    <rPh sb="82" eb="84">
      <t>トクテイ</t>
    </rPh>
    <rPh sb="84" eb="86">
      <t>ショグウ</t>
    </rPh>
    <rPh sb="86" eb="88">
      <t>カイゼン</t>
    </rPh>
    <rPh sb="88" eb="90">
      <t>カサン</t>
    </rPh>
    <rPh sb="91" eb="93">
      <t>サンテイ</t>
    </rPh>
    <rPh sb="93" eb="95">
      <t>ミコミ</t>
    </rPh>
    <rPh sb="95" eb="96">
      <t>ガク</t>
    </rPh>
    <rPh sb="97" eb="99">
      <t>ショウガク</t>
    </rPh>
    <rPh sb="106" eb="107">
      <t>タ</t>
    </rPh>
    <rPh sb="108" eb="110">
      <t>リユウ</t>
    </rPh>
    <rPh sb="114" eb="116">
      <t>トウガイ</t>
    </rPh>
    <rPh sb="116" eb="118">
      <t>チンギン</t>
    </rPh>
    <rPh sb="118" eb="120">
      <t>カイゼン</t>
    </rPh>
    <rPh sb="121" eb="123">
      <t>コンナン</t>
    </rPh>
    <rPh sb="126" eb="128">
      <t>バアイ</t>
    </rPh>
    <rPh sb="131" eb="132">
      <t>カギ</t>
    </rPh>
    <phoneticPr fontId="5"/>
  </si>
  <si>
    <t>介護職員等特定処遇改善実績報告書
特別な事情に係る届出書</t>
    <rPh sb="0" eb="2">
      <t>カイゴ</t>
    </rPh>
    <rPh sb="2" eb="4">
      <t>ショクイン</t>
    </rPh>
    <rPh sb="4" eb="5">
      <t>トウ</t>
    </rPh>
    <rPh sb="5" eb="7">
      <t>トクテイ</t>
    </rPh>
    <rPh sb="7" eb="9">
      <t>ショグウ</t>
    </rPh>
    <rPh sb="9" eb="11">
      <t>カイゼン</t>
    </rPh>
    <rPh sb="11" eb="13">
      <t>ジッセキ</t>
    </rPh>
    <rPh sb="13" eb="16">
      <t>ホウコクショ</t>
    </rPh>
    <rPh sb="18" eb="20">
      <t>トクベツ</t>
    </rPh>
    <rPh sb="21" eb="23">
      <t>ジジョウ</t>
    </rPh>
    <rPh sb="24" eb="25">
      <t>カカ</t>
    </rPh>
    <rPh sb="26" eb="29">
      <t>トドケデショ</t>
    </rPh>
    <phoneticPr fontId="5"/>
  </si>
  <si>
    <t>自己点検シート（特定施設入居者生活介護・介護予防特定施設入居者生活介護）</t>
    <rPh sb="0" eb="2">
      <t>ジコ</t>
    </rPh>
    <rPh sb="2" eb="4">
      <t>テンケン</t>
    </rPh>
    <phoneticPr fontId="4"/>
  </si>
  <si>
    <t>法　人　名</t>
    <rPh sb="0" eb="1">
      <t>ホウ</t>
    </rPh>
    <rPh sb="2" eb="3">
      <t>ヒト</t>
    </rPh>
    <rPh sb="4" eb="5">
      <t>メイ</t>
    </rPh>
    <phoneticPr fontId="4"/>
  </si>
  <si>
    <t>施設・事業所名</t>
    <rPh sb="0" eb="2">
      <t>シセツ</t>
    </rPh>
    <rPh sb="3" eb="6">
      <t>ジギョウショ</t>
    </rPh>
    <rPh sb="6" eb="7">
      <t>メイ</t>
    </rPh>
    <phoneticPr fontId="4"/>
  </si>
  <si>
    <t>サービス種別</t>
    <rPh sb="4" eb="6">
      <t>シュベツ</t>
    </rPh>
    <phoneticPr fontId="4"/>
  </si>
  <si>
    <t>住　　　所</t>
    <rPh sb="0" eb="1">
      <t>ジュウ</t>
    </rPh>
    <rPh sb="4" eb="5">
      <t>ショ</t>
    </rPh>
    <phoneticPr fontId="4"/>
  </si>
  <si>
    <t>管　理　者</t>
    <rPh sb="0" eb="1">
      <t>カン</t>
    </rPh>
    <rPh sb="2" eb="3">
      <t>リ</t>
    </rPh>
    <rPh sb="4" eb="5">
      <t>モノ</t>
    </rPh>
    <phoneticPr fontId="4"/>
  </si>
  <si>
    <t>記入担当者</t>
    <rPh sb="0" eb="2">
      <t>キニュウ</t>
    </rPh>
    <rPh sb="2" eb="5">
      <t>タントウシャ</t>
    </rPh>
    <phoneticPr fontId="4"/>
  </si>
  <si>
    <t>確認事項</t>
    <rPh sb="0" eb="2">
      <t>カクニン</t>
    </rPh>
    <rPh sb="2" eb="4">
      <t>ジコウ</t>
    </rPh>
    <phoneticPr fontId="4"/>
  </si>
  <si>
    <t>根拠条文</t>
    <rPh sb="0" eb="2">
      <t>コンキョ</t>
    </rPh>
    <rPh sb="2" eb="4">
      <t>ジョウブン</t>
    </rPh>
    <phoneticPr fontId="4"/>
  </si>
  <si>
    <t>適</t>
    <rPh sb="0" eb="1">
      <t>テキ</t>
    </rPh>
    <phoneticPr fontId="4"/>
  </si>
  <si>
    <t>不適</t>
    <rPh sb="0" eb="2">
      <t>フテキ</t>
    </rPh>
    <phoneticPr fontId="4"/>
  </si>
  <si>
    <t>事例
なし</t>
    <rPh sb="0" eb="2">
      <t>ジレイ</t>
    </rPh>
    <phoneticPr fontId="4"/>
  </si>
  <si>
    <t>Ⅰ　人員基準</t>
    <rPh sb="2" eb="4">
      <t>ジンイン</t>
    </rPh>
    <rPh sb="4" eb="6">
      <t>キジュン</t>
    </rPh>
    <phoneticPr fontId="4"/>
  </si>
  <si>
    <t>従業者</t>
    <rPh sb="0" eb="3">
      <t>ジュウギョウシャ</t>
    </rPh>
    <phoneticPr fontId="4"/>
  </si>
  <si>
    <t>【生活相談員】</t>
    <rPh sb="1" eb="3">
      <t>セイカツ</t>
    </rPh>
    <rPh sb="3" eb="6">
      <t>ソウダンイン</t>
    </rPh>
    <phoneticPr fontId="4"/>
  </si>
  <si>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4"/>
  </si>
  <si>
    <t>　常勤換算方法で、利用者の数が100またはその端数を増すごとに１人以上となっていますか。</t>
    <rPh sb="1" eb="3">
      <t>ジョウキン</t>
    </rPh>
    <rPh sb="3" eb="5">
      <t>カンサン</t>
    </rPh>
    <rPh sb="5" eb="7">
      <t>ホウホウ</t>
    </rPh>
    <rPh sb="9" eb="12">
      <t>リヨウシャ</t>
    </rPh>
    <rPh sb="13" eb="14">
      <t>カズ</t>
    </rPh>
    <rPh sb="23" eb="25">
      <t>ハスウ</t>
    </rPh>
    <rPh sb="26" eb="27">
      <t>マ</t>
    </rPh>
    <rPh sb="32" eb="33">
      <t>ニン</t>
    </rPh>
    <rPh sb="33" eb="35">
      <t>イジョウ</t>
    </rPh>
    <phoneticPr fontId="4"/>
  </si>
  <si>
    <t>例)</t>
    <rPh sb="0" eb="1">
      <t>レイ</t>
    </rPh>
    <phoneticPr fontId="4"/>
  </si>
  <si>
    <t>利用者100人まで　　　　常勤換算方法で　１人</t>
    <rPh sb="0" eb="3">
      <t>リヨウシャ</t>
    </rPh>
    <rPh sb="6" eb="7">
      <t>ニン</t>
    </rPh>
    <rPh sb="13" eb="15">
      <t>ジョウキン</t>
    </rPh>
    <rPh sb="15" eb="17">
      <t>カンサン</t>
    </rPh>
    <rPh sb="17" eb="19">
      <t>ホウホウ</t>
    </rPh>
    <rPh sb="22" eb="23">
      <t>ニン</t>
    </rPh>
    <phoneticPr fontId="4"/>
  </si>
  <si>
    <t>利用者100人超～200人 　常勤換算方法で　２人</t>
    <rPh sb="0" eb="3">
      <t>リヨウシャ</t>
    </rPh>
    <rPh sb="6" eb="7">
      <t>ニン</t>
    </rPh>
    <rPh sb="7" eb="8">
      <t>チョウ</t>
    </rPh>
    <rPh sb="12" eb="13">
      <t>ニン</t>
    </rPh>
    <rPh sb="15" eb="17">
      <t>ジョウキン</t>
    </rPh>
    <rPh sb="17" eb="19">
      <t>カンサン</t>
    </rPh>
    <rPh sb="19" eb="21">
      <t>ホウホウ</t>
    </rPh>
    <rPh sb="24" eb="25">
      <t>ニン</t>
    </rPh>
    <phoneticPr fontId="4"/>
  </si>
  <si>
    <t>　１人以上は常勤ですか。（資格要件なし）</t>
    <rPh sb="2" eb="5">
      <t>ニンイジョウ</t>
    </rPh>
    <rPh sb="6" eb="8">
      <t>ジョウキン</t>
    </rPh>
    <rPh sb="13" eb="15">
      <t>シカク</t>
    </rPh>
    <rPh sb="15" eb="17">
      <t>ヨウケン</t>
    </rPh>
    <phoneticPr fontId="4"/>
  </si>
  <si>
    <t>【看護職員または介護職員】</t>
    <rPh sb="1" eb="3">
      <t>カンゴ</t>
    </rPh>
    <rPh sb="3" eb="5">
      <t>ショクイン</t>
    </rPh>
    <rPh sb="8" eb="10">
      <t>カイゴ</t>
    </rPh>
    <rPh sb="10" eb="12">
      <t>ショクイン</t>
    </rPh>
    <phoneticPr fontId="4"/>
  </si>
  <si>
    <t>　看護職員および介護職員の合計数は、常勤換算方法で、利用者の数および介護予防サービスの利用者の数に10分の３を乗じて得た数の合計数が３またはその端数を増すごとに１以上となっていますか。（常勤換算方法で３：１）</t>
    <rPh sb="1" eb="3">
      <t>カンゴ</t>
    </rPh>
    <rPh sb="3" eb="5">
      <t>ショクイン</t>
    </rPh>
    <rPh sb="8" eb="10">
      <t>カイゴ</t>
    </rPh>
    <rPh sb="10" eb="12">
      <t>ショクイン</t>
    </rPh>
    <rPh sb="13" eb="16">
      <t>ゴウケイスウ</t>
    </rPh>
    <rPh sb="18" eb="20">
      <t>ジョウキン</t>
    </rPh>
    <rPh sb="20" eb="22">
      <t>カンサン</t>
    </rPh>
    <rPh sb="22" eb="24">
      <t>ホウホウ</t>
    </rPh>
    <rPh sb="26" eb="29">
      <t>リヨウシャ</t>
    </rPh>
    <rPh sb="30" eb="31">
      <t>カズ</t>
    </rPh>
    <rPh sb="34" eb="36">
      <t>カイゴ</t>
    </rPh>
    <rPh sb="36" eb="38">
      <t>ヨボウ</t>
    </rPh>
    <rPh sb="43" eb="46">
      <t>リヨウシャ</t>
    </rPh>
    <rPh sb="47" eb="48">
      <t>カズ</t>
    </rPh>
    <rPh sb="51" eb="52">
      <t>ブン</t>
    </rPh>
    <rPh sb="55" eb="56">
      <t>ジョウ</t>
    </rPh>
    <rPh sb="58" eb="59">
      <t>エ</t>
    </rPh>
    <rPh sb="60" eb="61">
      <t>カズ</t>
    </rPh>
    <rPh sb="62" eb="65">
      <t>ゴウケイスウ</t>
    </rPh>
    <rPh sb="72" eb="74">
      <t>ハスウ</t>
    </rPh>
    <rPh sb="75" eb="76">
      <t>マ</t>
    </rPh>
    <rPh sb="81" eb="83">
      <t>イジョウ</t>
    </rPh>
    <rPh sb="93" eb="95">
      <t>ジョウキン</t>
    </rPh>
    <rPh sb="95" eb="97">
      <t>カンサン</t>
    </rPh>
    <rPh sb="97" eb="99">
      <t>ホウホウ</t>
    </rPh>
    <phoneticPr fontId="4"/>
  </si>
  <si>
    <t>※</t>
    <phoneticPr fontId="4"/>
  </si>
  <si>
    <t>要介護の利用者の数　【　　人】a</t>
    <rPh sb="0" eb="3">
      <t>ヨウカイゴ</t>
    </rPh>
    <rPh sb="4" eb="7">
      <t>リヨウシャ</t>
    </rPh>
    <rPh sb="8" eb="9">
      <t>カズ</t>
    </rPh>
    <rPh sb="13" eb="14">
      <t>ニン</t>
    </rPh>
    <phoneticPr fontId="4"/>
  </si>
  <si>
    <t>要支援の利用者の数　【　　人】b</t>
    <rPh sb="0" eb="3">
      <t>ヨウシエン</t>
    </rPh>
    <rPh sb="4" eb="7">
      <t>リヨウシャ</t>
    </rPh>
    <rPh sb="8" eb="9">
      <t>カズ</t>
    </rPh>
    <rPh sb="13" eb="14">
      <t>ニン</t>
    </rPh>
    <phoneticPr fontId="4"/>
  </si>
  <si>
    <t>ａ＋ｂ×0.3＝【　　　人】　＝利用者数</t>
    <rPh sb="12" eb="13">
      <t>ニン</t>
    </rPh>
    <rPh sb="16" eb="19">
      <t>リヨウシャ</t>
    </rPh>
    <rPh sb="19" eb="20">
      <t>スウ</t>
    </rPh>
    <phoneticPr fontId="4"/>
  </si>
  <si>
    <t>　看護職員の数は、</t>
    <rPh sb="1" eb="3">
      <t>カンゴ</t>
    </rPh>
    <rPh sb="3" eb="5">
      <t>ショクイン</t>
    </rPh>
    <rPh sb="6" eb="7">
      <t>カズ</t>
    </rPh>
    <phoneticPr fontId="4"/>
  </si>
  <si>
    <t>・</t>
    <phoneticPr fontId="4"/>
  </si>
  <si>
    <t>利用者の数が30を超えない指定特定施設にあっては、常勤換算法で１以上となっていますか。</t>
    <rPh sb="0" eb="3">
      <t>リヨウシャ</t>
    </rPh>
    <rPh sb="4" eb="5">
      <t>カズ</t>
    </rPh>
    <rPh sb="9" eb="10">
      <t>コ</t>
    </rPh>
    <rPh sb="13" eb="15">
      <t>シテイ</t>
    </rPh>
    <rPh sb="15" eb="17">
      <t>トクテイ</t>
    </rPh>
    <rPh sb="17" eb="19">
      <t>シセツ</t>
    </rPh>
    <rPh sb="25" eb="27">
      <t>ジョウキン</t>
    </rPh>
    <rPh sb="27" eb="29">
      <t>カンサン</t>
    </rPh>
    <rPh sb="29" eb="30">
      <t>ホウ</t>
    </rPh>
    <rPh sb="32" eb="34">
      <t>イジョウ</t>
    </rPh>
    <phoneticPr fontId="4"/>
  </si>
  <si>
    <t>利用者の数が30を超える指定特定施設にあっては、常勤換算法で、１に利用者の数が30を超えて50またはその端数を増すごとに１を加えて得た数以上となっていますか。</t>
    <rPh sb="0" eb="3">
      <t>リヨウシャ</t>
    </rPh>
    <rPh sb="4" eb="5">
      <t>カズ</t>
    </rPh>
    <rPh sb="9" eb="10">
      <t>コ</t>
    </rPh>
    <rPh sb="12" eb="14">
      <t>シテイ</t>
    </rPh>
    <rPh sb="14" eb="16">
      <t>トクテイ</t>
    </rPh>
    <rPh sb="16" eb="18">
      <t>シセツ</t>
    </rPh>
    <rPh sb="24" eb="26">
      <t>ジョウキン</t>
    </rPh>
    <rPh sb="26" eb="28">
      <t>カンサン</t>
    </rPh>
    <rPh sb="28" eb="29">
      <t>ホウ</t>
    </rPh>
    <rPh sb="33" eb="36">
      <t>リヨウシャ</t>
    </rPh>
    <rPh sb="37" eb="38">
      <t>カズ</t>
    </rPh>
    <rPh sb="42" eb="43">
      <t>コ</t>
    </rPh>
    <rPh sb="52" eb="54">
      <t>ハスウ</t>
    </rPh>
    <rPh sb="55" eb="56">
      <t>マ</t>
    </rPh>
    <rPh sb="62" eb="63">
      <t>クワ</t>
    </rPh>
    <rPh sb="65" eb="66">
      <t>エ</t>
    </rPh>
    <rPh sb="67" eb="68">
      <t>カズ</t>
    </rPh>
    <rPh sb="68" eb="70">
      <t>イジョウ</t>
    </rPh>
    <phoneticPr fontId="4"/>
  </si>
  <si>
    <t>利用者30人まで　　　　常勤換算方法で　１人</t>
    <rPh sb="0" eb="3">
      <t>リヨウシャ</t>
    </rPh>
    <rPh sb="5" eb="6">
      <t>ニン</t>
    </rPh>
    <rPh sb="12" eb="14">
      <t>ジョウキン</t>
    </rPh>
    <rPh sb="14" eb="16">
      <t>カンサン</t>
    </rPh>
    <rPh sb="16" eb="18">
      <t>ホウホウ</t>
    </rPh>
    <rPh sb="21" eb="22">
      <t>ニン</t>
    </rPh>
    <phoneticPr fontId="4"/>
  </si>
  <si>
    <t>利用者30人超～80人　　常勤換算方法で　２人</t>
    <rPh sb="0" eb="3">
      <t>リヨウシャ</t>
    </rPh>
    <rPh sb="5" eb="6">
      <t>ニン</t>
    </rPh>
    <rPh sb="6" eb="7">
      <t>チョウ</t>
    </rPh>
    <rPh sb="10" eb="11">
      <t>ニン</t>
    </rPh>
    <rPh sb="13" eb="15">
      <t>ジョウキン</t>
    </rPh>
    <rPh sb="15" eb="17">
      <t>カンサン</t>
    </rPh>
    <rPh sb="17" eb="19">
      <t>ホウホウ</t>
    </rPh>
    <rPh sb="22" eb="23">
      <t>ニン</t>
    </rPh>
    <phoneticPr fontId="4"/>
  </si>
  <si>
    <t>利用者80人超～130人　 常勤換算方法で　３人</t>
    <rPh sb="0" eb="3">
      <t>リヨウシャ</t>
    </rPh>
    <rPh sb="5" eb="6">
      <t>ニン</t>
    </rPh>
    <rPh sb="6" eb="7">
      <t>チョウ</t>
    </rPh>
    <rPh sb="11" eb="12">
      <t>ニン</t>
    </rPh>
    <rPh sb="14" eb="16">
      <t>ジョウキン</t>
    </rPh>
    <rPh sb="16" eb="18">
      <t>カンサン</t>
    </rPh>
    <rPh sb="18" eb="20">
      <t>ホウホウ</t>
    </rPh>
    <rPh sb="23" eb="24">
      <t>ニン</t>
    </rPh>
    <phoneticPr fontId="4"/>
  </si>
  <si>
    <t>　看護職員は、看護師または准看護師の資格を有する者ですか。</t>
    <rPh sb="1" eb="3">
      <t>カンゴ</t>
    </rPh>
    <rPh sb="3" eb="5">
      <t>ショクイン</t>
    </rPh>
    <rPh sb="7" eb="10">
      <t>カンゴシ</t>
    </rPh>
    <rPh sb="13" eb="17">
      <t>ジュンカンゴシ</t>
    </rPh>
    <rPh sb="18" eb="20">
      <t>シカク</t>
    </rPh>
    <rPh sb="21" eb="22">
      <t>ユウ</t>
    </rPh>
    <rPh sb="24" eb="25">
      <t>モノ</t>
    </rPh>
    <phoneticPr fontId="4"/>
  </si>
  <si>
    <t>　常に１以上の特定施設入居者生活介護の提供に当たる介護職員が確保されていますか。（資格要件なし）</t>
    <rPh sb="1" eb="2">
      <t>ツネ</t>
    </rPh>
    <rPh sb="4" eb="6">
      <t>イジョウ</t>
    </rPh>
    <rPh sb="7" eb="9">
      <t>トクテイ</t>
    </rPh>
    <rPh sb="9" eb="11">
      <t>シセツ</t>
    </rPh>
    <rPh sb="11" eb="14">
      <t>ニュウキョシャ</t>
    </rPh>
    <rPh sb="14" eb="16">
      <t>セイカツ</t>
    </rPh>
    <rPh sb="16" eb="18">
      <t>カイゴ</t>
    </rPh>
    <rPh sb="19" eb="21">
      <t>テイキョウ</t>
    </rPh>
    <rPh sb="22" eb="23">
      <t>ア</t>
    </rPh>
    <rPh sb="25" eb="27">
      <t>カイゴ</t>
    </rPh>
    <rPh sb="27" eb="29">
      <t>ショクイン</t>
    </rPh>
    <rPh sb="30" eb="32">
      <t>カクホ</t>
    </rPh>
    <rPh sb="41" eb="43">
      <t>シカク</t>
    </rPh>
    <rPh sb="43" eb="45">
      <t>ヨウケン</t>
    </rPh>
    <phoneticPr fontId="4"/>
  </si>
  <si>
    <t>　看護職員および介護職員は、主として指定特定施設入居者生活介護および指定介護予防特定施設入居者生活介護の提供に当たるものとし、看護職員及び介護職員のうちそれぞれ１人以上は、常勤の者となっていますか。</t>
    <rPh sb="1" eb="3">
      <t>カンゴ</t>
    </rPh>
    <rPh sb="3" eb="5">
      <t>ショクイン</t>
    </rPh>
    <rPh sb="8" eb="10">
      <t>カイゴ</t>
    </rPh>
    <rPh sb="10" eb="12">
      <t>ショクイン</t>
    </rPh>
    <rPh sb="14" eb="15">
      <t>シュ</t>
    </rPh>
    <rPh sb="18" eb="20">
      <t>シテイ</t>
    </rPh>
    <rPh sb="20" eb="22">
      <t>トクテイ</t>
    </rPh>
    <rPh sb="22" eb="24">
      <t>シセツ</t>
    </rPh>
    <rPh sb="24" eb="27">
      <t>ニュウキョシャ</t>
    </rPh>
    <rPh sb="27" eb="29">
      <t>セイカツ</t>
    </rPh>
    <rPh sb="29" eb="31">
      <t>カイゴ</t>
    </rPh>
    <rPh sb="34" eb="36">
      <t>シテイ</t>
    </rPh>
    <rPh sb="36" eb="38">
      <t>カイゴ</t>
    </rPh>
    <rPh sb="38" eb="40">
      <t>ヨボウ</t>
    </rPh>
    <rPh sb="40" eb="42">
      <t>トクテイ</t>
    </rPh>
    <rPh sb="42" eb="44">
      <t>シセツ</t>
    </rPh>
    <rPh sb="44" eb="47">
      <t>ニュウキョシャ</t>
    </rPh>
    <rPh sb="47" eb="49">
      <t>セイカツ</t>
    </rPh>
    <rPh sb="49" eb="51">
      <t>カイゴ</t>
    </rPh>
    <rPh sb="52" eb="54">
      <t>テイキョウ</t>
    </rPh>
    <rPh sb="55" eb="56">
      <t>ア</t>
    </rPh>
    <rPh sb="63" eb="65">
      <t>カンゴ</t>
    </rPh>
    <rPh sb="65" eb="67">
      <t>ショクイン</t>
    </rPh>
    <rPh sb="67" eb="68">
      <t>オヨ</t>
    </rPh>
    <rPh sb="69" eb="71">
      <t>カイゴ</t>
    </rPh>
    <rPh sb="71" eb="73">
      <t>ショクイン</t>
    </rPh>
    <rPh sb="81" eb="84">
      <t>ニンイジョウ</t>
    </rPh>
    <rPh sb="86" eb="88">
      <t>ジョウキン</t>
    </rPh>
    <rPh sb="89" eb="90">
      <t>モノ</t>
    </rPh>
    <phoneticPr fontId="4"/>
  </si>
  <si>
    <t>【機能訓練指導員】</t>
    <rPh sb="1" eb="3">
      <t>キノウ</t>
    </rPh>
    <rPh sb="3" eb="5">
      <t>クンレン</t>
    </rPh>
    <rPh sb="5" eb="8">
      <t>シドウイン</t>
    </rPh>
    <phoneticPr fontId="4"/>
  </si>
  <si>
    <t>　１以上ですか。</t>
    <rPh sb="2" eb="4">
      <t>イジョウ</t>
    </rPh>
    <phoneticPr fontId="4"/>
  </si>
  <si>
    <t>　機能訓練指導員は、日常生活を営むのに必要な機能の減退を防止するための訓練を行う能力を有する者（※）を配置していますか。</t>
    <rPh sb="1" eb="3">
      <t>キノウ</t>
    </rPh>
    <rPh sb="3" eb="5">
      <t>クンレン</t>
    </rPh>
    <rPh sb="5" eb="8">
      <t>シドウイン</t>
    </rPh>
    <rPh sb="10" eb="12">
      <t>ニチジョウ</t>
    </rPh>
    <rPh sb="12" eb="14">
      <t>セイカツ</t>
    </rPh>
    <rPh sb="15" eb="16">
      <t>イトナ</t>
    </rPh>
    <rPh sb="19" eb="21">
      <t>ヒツヨウ</t>
    </rPh>
    <rPh sb="22" eb="24">
      <t>キノウ</t>
    </rPh>
    <rPh sb="25" eb="27">
      <t>ゲンタイ</t>
    </rPh>
    <rPh sb="28" eb="30">
      <t>ボウシ</t>
    </rPh>
    <rPh sb="35" eb="37">
      <t>クンレン</t>
    </rPh>
    <rPh sb="38" eb="39">
      <t>オコナ</t>
    </rPh>
    <rPh sb="40" eb="42">
      <t>ノウリョク</t>
    </rPh>
    <rPh sb="43" eb="44">
      <t>ユウ</t>
    </rPh>
    <rPh sb="46" eb="47">
      <t>モノ</t>
    </rPh>
    <rPh sb="51" eb="53">
      <t>ハイチ</t>
    </rPh>
    <phoneticPr fontId="4"/>
  </si>
  <si>
    <t>理学療法士、作業療法士、言語聴覚士、看護職員（看護師もしくは准看護師）、柔道整復師、あん摩マッサージ指圧師(はり師及びきゅう師については、※の資格を有する機能訓練指導員を配置した事業所で６月以上機能訓練指導に従事した者)</t>
    <rPh sb="0" eb="2">
      <t>リガク</t>
    </rPh>
    <rPh sb="2" eb="5">
      <t>リョウホウシ</t>
    </rPh>
    <rPh sb="6" eb="8">
      <t>サギョウ</t>
    </rPh>
    <rPh sb="8" eb="11">
      <t>リョウホウシ</t>
    </rPh>
    <rPh sb="12" eb="17">
      <t>ゲンゴチョウカクシ</t>
    </rPh>
    <rPh sb="18" eb="20">
      <t>カンゴ</t>
    </rPh>
    <rPh sb="20" eb="22">
      <t>ショクイン</t>
    </rPh>
    <rPh sb="23" eb="26">
      <t>カンゴシ</t>
    </rPh>
    <rPh sb="30" eb="34">
      <t>ジュンカンゴシ</t>
    </rPh>
    <rPh sb="36" eb="41">
      <t>ジュウドウセイフクシ</t>
    </rPh>
    <rPh sb="44" eb="45">
      <t>マ</t>
    </rPh>
    <rPh sb="50" eb="53">
      <t>シアツシ</t>
    </rPh>
    <phoneticPr fontId="4"/>
  </si>
  <si>
    <t>【計画作成担当者】</t>
    <rPh sb="1" eb="3">
      <t>ケイカク</t>
    </rPh>
    <rPh sb="3" eb="5">
      <t>サクセイ</t>
    </rPh>
    <rPh sb="5" eb="8">
      <t>タントウシャ</t>
    </rPh>
    <phoneticPr fontId="4"/>
  </si>
  <si>
    <t>　１以上（利用者の数が100またはその端数を増すごとに１を標準とする）となっていますか。（100：１が標準）</t>
    <rPh sb="2" eb="4">
      <t>イジョウ</t>
    </rPh>
    <rPh sb="5" eb="8">
      <t>リヨウシャ</t>
    </rPh>
    <rPh sb="9" eb="10">
      <t>カズ</t>
    </rPh>
    <rPh sb="19" eb="21">
      <t>ハスウ</t>
    </rPh>
    <rPh sb="22" eb="23">
      <t>マ</t>
    </rPh>
    <rPh sb="29" eb="31">
      <t>ヒョウジュン</t>
    </rPh>
    <rPh sb="51" eb="53">
      <t>ヒョウジュン</t>
    </rPh>
    <phoneticPr fontId="4"/>
  </si>
  <si>
    <t>　計画作成担当者は、専らその職務に従事する介護支援専門員であって、特定施設サービス計画および介護予防特定施設サービス計画の作成を担当させるのに適当と認められる者となっていますか。</t>
    <rPh sb="1" eb="3">
      <t>ケイカク</t>
    </rPh>
    <rPh sb="3" eb="5">
      <t>サクセイ</t>
    </rPh>
    <rPh sb="5" eb="8">
      <t>タントウシャ</t>
    </rPh>
    <rPh sb="10" eb="11">
      <t>モッパ</t>
    </rPh>
    <rPh sb="14" eb="16">
      <t>ショクム</t>
    </rPh>
    <rPh sb="17" eb="19">
      <t>ジュウジ</t>
    </rPh>
    <rPh sb="21" eb="23">
      <t>カイゴ</t>
    </rPh>
    <rPh sb="23" eb="25">
      <t>シエン</t>
    </rPh>
    <rPh sb="25" eb="28">
      <t>センモンイン</t>
    </rPh>
    <rPh sb="33" eb="35">
      <t>トクテイ</t>
    </rPh>
    <rPh sb="35" eb="37">
      <t>シセツ</t>
    </rPh>
    <rPh sb="41" eb="43">
      <t>ケイカク</t>
    </rPh>
    <rPh sb="46" eb="48">
      <t>カイゴ</t>
    </rPh>
    <rPh sb="48" eb="50">
      <t>ヨボウ</t>
    </rPh>
    <rPh sb="50" eb="52">
      <t>トクテイ</t>
    </rPh>
    <rPh sb="52" eb="54">
      <t>シセツ</t>
    </rPh>
    <rPh sb="58" eb="60">
      <t>ケイカク</t>
    </rPh>
    <rPh sb="61" eb="63">
      <t>サクセイ</t>
    </rPh>
    <rPh sb="64" eb="66">
      <t>タントウ</t>
    </rPh>
    <rPh sb="71" eb="73">
      <t>テキトウ</t>
    </rPh>
    <rPh sb="74" eb="75">
      <t>ミト</t>
    </rPh>
    <rPh sb="79" eb="80">
      <t>モノ</t>
    </rPh>
    <phoneticPr fontId="4"/>
  </si>
  <si>
    <t>（ただし、利用者および介護予防サービス、居宅サービスの利用者の処遇に支障がない場合は、当該特定施設における他の職務に従事可）</t>
    <rPh sb="5" eb="8">
      <t>リヨウシャ</t>
    </rPh>
    <rPh sb="11" eb="13">
      <t>カイゴ</t>
    </rPh>
    <rPh sb="13" eb="15">
      <t>ヨボウ</t>
    </rPh>
    <rPh sb="20" eb="22">
      <t>キョタク</t>
    </rPh>
    <rPh sb="27" eb="30">
      <t>リヨウシャ</t>
    </rPh>
    <rPh sb="31" eb="33">
      <t>ショグウ</t>
    </rPh>
    <rPh sb="34" eb="36">
      <t>シショウ</t>
    </rPh>
    <rPh sb="39" eb="41">
      <t>バアイ</t>
    </rPh>
    <rPh sb="43" eb="45">
      <t>トウガイ</t>
    </rPh>
    <rPh sb="45" eb="47">
      <t>トクテイ</t>
    </rPh>
    <rPh sb="47" eb="49">
      <t>シセツ</t>
    </rPh>
    <rPh sb="53" eb="54">
      <t>タ</t>
    </rPh>
    <rPh sb="55" eb="57">
      <t>ショクム</t>
    </rPh>
    <rPh sb="58" eb="60">
      <t>ジュウジ</t>
    </rPh>
    <rPh sb="60" eb="61">
      <t>カ</t>
    </rPh>
    <phoneticPr fontId="4"/>
  </si>
  <si>
    <t>管理者</t>
    <rPh sb="0" eb="3">
      <t>カンリシャ</t>
    </rPh>
    <phoneticPr fontId="4"/>
  </si>
  <si>
    <t>　専らその職務に従事する管理者を置いていますか。（資格要件なし）</t>
    <rPh sb="1" eb="2">
      <t>モッパ</t>
    </rPh>
    <rPh sb="5" eb="7">
      <t>ショクム</t>
    </rPh>
    <rPh sb="8" eb="10">
      <t>ジュウジ</t>
    </rPh>
    <rPh sb="12" eb="15">
      <t>カンリシャ</t>
    </rPh>
    <rPh sb="16" eb="17">
      <t>オ</t>
    </rPh>
    <rPh sb="25" eb="27">
      <t>シカク</t>
    </rPh>
    <rPh sb="27" eb="29">
      <t>ヨウケン</t>
    </rPh>
    <phoneticPr fontId="4"/>
  </si>
  <si>
    <t>管理者の雇用形態
管理者の勤務実績表／タイムカード</t>
    <rPh sb="0" eb="3">
      <t>カンリシャ</t>
    </rPh>
    <rPh sb="4" eb="6">
      <t>コヨウ</t>
    </rPh>
    <rPh sb="6" eb="8">
      <t>ケイタイ</t>
    </rPh>
    <rPh sb="9" eb="12">
      <t>カンリシャ</t>
    </rPh>
    <rPh sb="13" eb="15">
      <t>キンム</t>
    </rPh>
    <rPh sb="15" eb="17">
      <t>ジッセキ</t>
    </rPh>
    <rPh sb="17" eb="18">
      <t>ヒョウ</t>
    </rPh>
    <phoneticPr fontId="4"/>
  </si>
  <si>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4"/>
  </si>
  <si>
    <t>兼務の有無　（　□有　・　□無　）</t>
    <rPh sb="0" eb="2">
      <t>ケンム</t>
    </rPh>
    <rPh sb="3" eb="5">
      <t>ウム</t>
    </rPh>
    <rPh sb="9" eb="10">
      <t>アリ</t>
    </rPh>
    <rPh sb="14" eb="15">
      <t>ナシ</t>
    </rPh>
    <phoneticPr fontId="4"/>
  </si>
  <si>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4"/>
  </si>
  <si>
    <t>（　　　　　　　　　　　　　　　　　　　）</t>
    <phoneticPr fontId="4"/>
  </si>
  <si>
    <t>事業所名：（　　　　　　　　　　　　）</t>
    <rPh sb="0" eb="3">
      <t>ジギョウショ</t>
    </rPh>
    <rPh sb="3" eb="4">
      <t>メイ</t>
    </rPh>
    <phoneticPr fontId="4"/>
  </si>
  <si>
    <t>職種名　：（　　　　　　　　　　　　）</t>
    <rPh sb="0" eb="2">
      <t>ショクシュ</t>
    </rPh>
    <rPh sb="2" eb="3">
      <t>メイ</t>
    </rPh>
    <phoneticPr fontId="4"/>
  </si>
  <si>
    <t>勤務時間：（　　　　　　　　　　　　）</t>
    <rPh sb="0" eb="2">
      <t>キンム</t>
    </rPh>
    <rPh sb="2" eb="4">
      <t>ジカン</t>
    </rPh>
    <phoneticPr fontId="4"/>
  </si>
  <si>
    <t>Ⅱ　設備基準</t>
    <rPh sb="2" eb="4">
      <t>セツビ</t>
    </rPh>
    <rPh sb="4" eb="6">
      <t>キジュン</t>
    </rPh>
    <phoneticPr fontId="4"/>
  </si>
  <si>
    <t>設備に関する基準</t>
    <rPh sb="0" eb="2">
      <t>セツビ</t>
    </rPh>
    <rPh sb="3" eb="4">
      <t>カン</t>
    </rPh>
    <rPh sb="6" eb="8">
      <t>キジュン</t>
    </rPh>
    <phoneticPr fontId="4"/>
  </si>
  <si>
    <t>　指定特定施設の建物（利用者の日常生活のために使用しない附属の建物を除く。）は耐火建築物または準耐火建築物となっていますか。</t>
    <rPh sb="1" eb="3">
      <t>シテイ</t>
    </rPh>
    <rPh sb="3" eb="5">
      <t>トクテイ</t>
    </rPh>
    <rPh sb="5" eb="7">
      <t>シセツ</t>
    </rPh>
    <rPh sb="8" eb="10">
      <t>タテモノ</t>
    </rPh>
    <rPh sb="11" eb="14">
      <t>リヨウシャ</t>
    </rPh>
    <rPh sb="15" eb="17">
      <t>ニチジョウ</t>
    </rPh>
    <rPh sb="17" eb="19">
      <t>セイカツ</t>
    </rPh>
    <rPh sb="23" eb="25">
      <t>シヨウ</t>
    </rPh>
    <rPh sb="28" eb="30">
      <t>フゾク</t>
    </rPh>
    <rPh sb="31" eb="33">
      <t>タテモノ</t>
    </rPh>
    <rPh sb="34" eb="35">
      <t>ノゾ</t>
    </rPh>
    <rPh sb="39" eb="41">
      <t>タイカ</t>
    </rPh>
    <rPh sb="41" eb="43">
      <t>ケンチク</t>
    </rPh>
    <rPh sb="43" eb="44">
      <t>ブツ</t>
    </rPh>
    <rPh sb="47" eb="48">
      <t>ジュン</t>
    </rPh>
    <rPh sb="48" eb="50">
      <t>タイカ</t>
    </rPh>
    <rPh sb="50" eb="52">
      <t>ケンチク</t>
    </rPh>
    <rPh sb="52" eb="53">
      <t>ブツ</t>
    </rPh>
    <phoneticPr fontId="4"/>
  </si>
  <si>
    <t>平面図、居室面積一覧表
消防用設備等検査済証</t>
    <rPh sb="0" eb="3">
      <t>ヘイメンズ</t>
    </rPh>
    <rPh sb="4" eb="6">
      <t>キョシツ</t>
    </rPh>
    <rPh sb="6" eb="8">
      <t>メンセキ</t>
    </rPh>
    <rPh sb="8" eb="10">
      <t>イチラン</t>
    </rPh>
    <rPh sb="10" eb="11">
      <t>ヒョウ</t>
    </rPh>
    <rPh sb="12" eb="15">
      <t>ショウボウヨウ</t>
    </rPh>
    <rPh sb="15" eb="17">
      <t>セツビ</t>
    </rPh>
    <rPh sb="17" eb="18">
      <t>トウ</t>
    </rPh>
    <rPh sb="18" eb="20">
      <t>ケンサ</t>
    </rPh>
    <rPh sb="20" eb="21">
      <t>スミ</t>
    </rPh>
    <rPh sb="21" eb="22">
      <t>ショウ</t>
    </rPh>
    <phoneticPr fontId="4"/>
  </si>
  <si>
    <t>知事が、火災予防、消火活動等に関し専門的知識を有する者の意見を聴いて、要件を満たす木造かつ平屋建ての指定特定施設の建物であって、火災に係る利用者の安全性が確保されていると認めたときは、耐火建築物又は準耐火建築物とすることを要しない。</t>
    <phoneticPr fontId="4"/>
  </si>
  <si>
    <t>　一時介護室、浴室、便所、食堂および機能訓練室を有していますか。</t>
    <phoneticPr fontId="4"/>
  </si>
  <si>
    <t>ただし、他に利用者を一時的に移して介護を行うための室が確保されている場合にあっては一時介護室を、他に機能訓練を行うために適当な広さの場所が確保できる場合にあっては機能訓練室を設けないことができる。</t>
    <phoneticPr fontId="4"/>
  </si>
  <si>
    <t>【介護居室】</t>
    <rPh sb="1" eb="3">
      <t>カイゴ</t>
    </rPh>
    <rPh sb="3" eb="5">
      <t>キョシツ</t>
    </rPh>
    <phoneticPr fontId="4"/>
  </si>
  <si>
    <t>　介護居室は、次の基準を満たしていますか。</t>
    <rPh sb="1" eb="3">
      <t>カイゴ</t>
    </rPh>
    <rPh sb="3" eb="5">
      <t>キョシツ</t>
    </rPh>
    <rPh sb="7" eb="8">
      <t>ツギ</t>
    </rPh>
    <rPh sb="9" eb="11">
      <t>キジュン</t>
    </rPh>
    <rPh sb="12" eb="13">
      <t>ミ</t>
    </rPh>
    <phoneticPr fontId="4"/>
  </si>
  <si>
    <t>１の居室の定員は、１人とすること。ただし、利用者の処遇上必要と認められる場合は、２人とすることができるものとする。</t>
    <phoneticPr fontId="4"/>
  </si>
  <si>
    <t>プライバシーの保護に配慮し、介護を行える適当な広さであること。（面積基準はなく、利用者の選択に委ねることとするため、利用申込者に対して文書による説明および掲示が必要）</t>
    <rPh sb="77" eb="79">
      <t>ケイジ</t>
    </rPh>
    <phoneticPr fontId="4"/>
  </si>
  <si>
    <t>地階に設けてはならないこと。</t>
    <phoneticPr fontId="4"/>
  </si>
  <si>
    <t>１以上の出入り口は、避難上有効な空き地、廊下または広間に直接面して設けること。</t>
    <phoneticPr fontId="4"/>
  </si>
  <si>
    <t>【一時介護室】</t>
    <rPh sb="1" eb="3">
      <t>イチジ</t>
    </rPh>
    <rPh sb="3" eb="5">
      <t>カイゴ</t>
    </rPh>
    <rPh sb="5" eb="6">
      <t>シツ</t>
    </rPh>
    <phoneticPr fontId="4"/>
  </si>
  <si>
    <t>　介護を行うために適当な広さを有していますか。</t>
    <rPh sb="1" eb="3">
      <t>カイゴ</t>
    </rPh>
    <rPh sb="4" eb="5">
      <t>オコナ</t>
    </rPh>
    <rPh sb="9" eb="11">
      <t>テキトウ</t>
    </rPh>
    <rPh sb="12" eb="13">
      <t>ヒロ</t>
    </rPh>
    <rPh sb="15" eb="16">
      <t>ユウ</t>
    </rPh>
    <phoneticPr fontId="4"/>
  </si>
  <si>
    <t>【浴室】</t>
    <rPh sb="1" eb="3">
      <t>ヨクシツ</t>
    </rPh>
    <phoneticPr fontId="4"/>
  </si>
  <si>
    <t>　身体の不自由な者が入浴するのに適したものとなっていますか。</t>
    <phoneticPr fontId="4"/>
  </si>
  <si>
    <t>【便所】</t>
    <rPh sb="1" eb="3">
      <t>ベンジョ</t>
    </rPh>
    <phoneticPr fontId="4"/>
  </si>
  <si>
    <t>　居室のある階ごとに設置し、非常用設備を備えていますか。</t>
    <phoneticPr fontId="4"/>
  </si>
  <si>
    <t>【食堂・機能訓練室】</t>
    <rPh sb="1" eb="3">
      <t>ショクドウ</t>
    </rPh>
    <rPh sb="4" eb="6">
      <t>キノウ</t>
    </rPh>
    <rPh sb="6" eb="8">
      <t>クンレン</t>
    </rPh>
    <rPh sb="8" eb="9">
      <t>シツ</t>
    </rPh>
    <phoneticPr fontId="4"/>
  </si>
  <si>
    <t>　機能を十分に発揮し得る適当な広さを有していますか。</t>
    <rPh sb="1" eb="3">
      <t>キノウ</t>
    </rPh>
    <rPh sb="4" eb="6">
      <t>ジュウブン</t>
    </rPh>
    <rPh sb="7" eb="9">
      <t>ハッキ</t>
    </rPh>
    <rPh sb="10" eb="11">
      <t>ウ</t>
    </rPh>
    <rPh sb="12" eb="14">
      <t>テキトウ</t>
    </rPh>
    <rPh sb="15" eb="16">
      <t>ヒロ</t>
    </rPh>
    <rPh sb="18" eb="19">
      <t>ユウ</t>
    </rPh>
    <phoneticPr fontId="4"/>
  </si>
  <si>
    <t>　利用者が車椅子で円滑に移動することが可能な空間と構造を有するものですか。</t>
    <phoneticPr fontId="4"/>
  </si>
  <si>
    <t>　消防用設備について次の基準を満たしていますか。</t>
    <rPh sb="1" eb="4">
      <t>ショウボウヨウ</t>
    </rPh>
    <rPh sb="4" eb="6">
      <t>セツビ</t>
    </rPh>
    <rPh sb="10" eb="11">
      <t>ツギ</t>
    </rPh>
    <rPh sb="12" eb="14">
      <t>キジュン</t>
    </rPh>
    <rPh sb="15" eb="16">
      <t>ミ</t>
    </rPh>
    <phoneticPr fontId="4"/>
  </si>
  <si>
    <t>消防法施行令の一部を改正する政令（平成25 年政令第368 号）</t>
    <phoneticPr fontId="4"/>
  </si>
  <si>
    <t>【施設の延べ床面積　　　　　　　　　㎡】</t>
    <rPh sb="1" eb="3">
      <t>シセツ</t>
    </rPh>
    <rPh sb="4" eb="5">
      <t>ノ</t>
    </rPh>
    <rPh sb="6" eb="9">
      <t>ユカメンセキ</t>
    </rPh>
    <phoneticPr fontId="4"/>
  </si>
  <si>
    <t>ア</t>
    <phoneticPr fontId="4"/>
  </si>
  <si>
    <t>養護老人ホーム</t>
    <rPh sb="0" eb="2">
      <t>ヨウゴ</t>
    </rPh>
    <rPh sb="2" eb="4">
      <t>ロウジン</t>
    </rPh>
    <phoneticPr fontId="4"/>
  </si>
  <si>
    <t>有料老人ホーム、軽費老人ホーム</t>
    <phoneticPr fontId="4"/>
  </si>
  <si>
    <t>消防法施行規則の一部を改正する省令（平成25 年総務省令第126 号）</t>
    <phoneticPr fontId="4"/>
  </si>
  <si>
    <t>（避難が困難な要介護者（要介護３以上の者）を主として入居させるもの（定員の半数以上であるかを目安に消防署が判断）)</t>
    <phoneticPr fontId="4"/>
  </si>
  <si>
    <t>その他これらに類するもの</t>
    <phoneticPr fontId="4"/>
  </si>
  <si>
    <t>（避難が困難な要介護者を主として入居、宿泊させるもの）</t>
    <phoneticPr fontId="4"/>
  </si>
  <si>
    <t>消火器具（すべての施設）</t>
    <rPh sb="0" eb="2">
      <t>ショウカ</t>
    </rPh>
    <rPh sb="2" eb="4">
      <t>キグ</t>
    </rPh>
    <rPh sb="9" eb="11">
      <t>シセツ</t>
    </rPh>
    <phoneticPr fontId="4"/>
  </si>
  <si>
    <t>スプリンクラー（すべての施設。ただし、現存施設は、H30.3.31までは延べ床面積275㎡以上）</t>
    <rPh sb="12" eb="14">
      <t>シセツ</t>
    </rPh>
    <rPh sb="19" eb="21">
      <t>ゲンゾン</t>
    </rPh>
    <rPh sb="21" eb="23">
      <t>シセツ</t>
    </rPh>
    <rPh sb="36" eb="37">
      <t>ノ</t>
    </rPh>
    <rPh sb="38" eb="41">
      <t>ユカメンセキ</t>
    </rPh>
    <rPh sb="45" eb="47">
      <t>イジョウ</t>
    </rPh>
    <phoneticPr fontId="4"/>
  </si>
  <si>
    <t>自動火災報知設備（すべての施設）</t>
    <rPh sb="0" eb="2">
      <t>ジドウ</t>
    </rPh>
    <rPh sb="2" eb="4">
      <t>カサイ</t>
    </rPh>
    <rPh sb="4" eb="6">
      <t>ホウチ</t>
    </rPh>
    <rPh sb="6" eb="8">
      <t>セツビ</t>
    </rPh>
    <rPh sb="13" eb="15">
      <t>シセツ</t>
    </rPh>
    <phoneticPr fontId="4"/>
  </si>
  <si>
    <t>消防機関へ通報する火災報知設備（自動火災報知設備の感知器と連動して起動するもの）（すべての施設）</t>
    <rPh sb="0" eb="2">
      <t>ショウボウ</t>
    </rPh>
    <rPh sb="2" eb="4">
      <t>キカン</t>
    </rPh>
    <rPh sb="5" eb="7">
      <t>ツウホウ</t>
    </rPh>
    <rPh sb="9" eb="11">
      <t>カサイ</t>
    </rPh>
    <rPh sb="11" eb="13">
      <t>ホウチ</t>
    </rPh>
    <rPh sb="13" eb="15">
      <t>セツビ</t>
    </rPh>
    <rPh sb="45" eb="47">
      <t>シセツ</t>
    </rPh>
    <phoneticPr fontId="4"/>
  </si>
  <si>
    <t>消防機関の検査を受けるもの（すべての施設）</t>
    <rPh sb="0" eb="2">
      <t>ショウボウ</t>
    </rPh>
    <rPh sb="2" eb="4">
      <t>キカン</t>
    </rPh>
    <rPh sb="5" eb="7">
      <t>ケンサ</t>
    </rPh>
    <rPh sb="8" eb="9">
      <t>ウ</t>
    </rPh>
    <rPh sb="18" eb="20">
      <t>シセツ</t>
    </rPh>
    <phoneticPr fontId="4"/>
  </si>
  <si>
    <t>イ</t>
    <phoneticPr fontId="4"/>
  </si>
  <si>
    <t>有料老人ホーム、軽費老人ホーム、その他これらに類するもの</t>
    <rPh sb="0" eb="2">
      <t>ユウリョウ</t>
    </rPh>
    <rPh sb="2" eb="4">
      <t>ロウジン</t>
    </rPh>
    <rPh sb="8" eb="10">
      <t>ケイヒ</t>
    </rPh>
    <rPh sb="10" eb="12">
      <t>ロウジン</t>
    </rPh>
    <rPh sb="18" eb="19">
      <t>タ</t>
    </rPh>
    <rPh sb="23" eb="24">
      <t>ルイ</t>
    </rPh>
    <phoneticPr fontId="4"/>
  </si>
  <si>
    <t>（ア以外のもの）</t>
    <rPh sb="2" eb="4">
      <t>イガイ</t>
    </rPh>
    <phoneticPr fontId="4"/>
  </si>
  <si>
    <t>消火器具（延べ床面積150㎡以上）</t>
    <rPh sb="0" eb="2">
      <t>ショウカ</t>
    </rPh>
    <rPh sb="2" eb="4">
      <t>キグ</t>
    </rPh>
    <rPh sb="5" eb="6">
      <t>ノ</t>
    </rPh>
    <rPh sb="7" eb="10">
      <t>ユカメンセキ</t>
    </rPh>
    <rPh sb="14" eb="16">
      <t>イジョウ</t>
    </rPh>
    <phoneticPr fontId="4"/>
  </si>
  <si>
    <t>スプリンクラー（延べ床面積6,000㎡以上）</t>
    <rPh sb="8" eb="9">
      <t>ノ</t>
    </rPh>
    <rPh sb="10" eb="13">
      <t>ユカメンセキ</t>
    </rPh>
    <rPh sb="19" eb="21">
      <t>イジョウ</t>
    </rPh>
    <phoneticPr fontId="4"/>
  </si>
  <si>
    <t>自動火災報知設備（すべての施設（利用者を入居、宿泊させるもの）。ただし、既存施設は、H30.3.31までは延べ床面積300㎡以上）</t>
    <rPh sb="0" eb="2">
      <t>ジドウ</t>
    </rPh>
    <rPh sb="2" eb="4">
      <t>カサイ</t>
    </rPh>
    <rPh sb="4" eb="6">
      <t>ホウチ</t>
    </rPh>
    <rPh sb="6" eb="8">
      <t>セツビ</t>
    </rPh>
    <rPh sb="13" eb="15">
      <t>シセツ</t>
    </rPh>
    <rPh sb="16" eb="19">
      <t>リヨウシャ</t>
    </rPh>
    <rPh sb="20" eb="22">
      <t>ニュウキョ</t>
    </rPh>
    <rPh sb="23" eb="25">
      <t>シュクハク</t>
    </rPh>
    <rPh sb="36" eb="38">
      <t>キソン</t>
    </rPh>
    <rPh sb="38" eb="40">
      <t>シセツ</t>
    </rPh>
    <rPh sb="53" eb="54">
      <t>ノ</t>
    </rPh>
    <rPh sb="55" eb="58">
      <t>ユカメンセキ</t>
    </rPh>
    <rPh sb="62" eb="64">
      <t>イジョウ</t>
    </rPh>
    <phoneticPr fontId="4"/>
  </si>
  <si>
    <t>消防機関へ通報する火災報知設備（延べ床面積500㎡以上）</t>
    <rPh sb="0" eb="2">
      <t>ショウボウ</t>
    </rPh>
    <rPh sb="2" eb="4">
      <t>キカン</t>
    </rPh>
    <rPh sb="5" eb="7">
      <t>ツウホウ</t>
    </rPh>
    <rPh sb="9" eb="11">
      <t>カサイ</t>
    </rPh>
    <rPh sb="11" eb="13">
      <t>ホウチ</t>
    </rPh>
    <rPh sb="13" eb="15">
      <t>セツビ</t>
    </rPh>
    <rPh sb="16" eb="17">
      <t>ノ</t>
    </rPh>
    <rPh sb="18" eb="21">
      <t>ユカメンセキ</t>
    </rPh>
    <rPh sb="25" eb="27">
      <t>イジョウ</t>
    </rPh>
    <phoneticPr fontId="4"/>
  </si>
  <si>
    <t>消防機関の検査を受けるもの（すべての施設（利用者を入居、宿泊させるもの））</t>
    <rPh sb="0" eb="2">
      <t>ショウボウ</t>
    </rPh>
    <rPh sb="2" eb="4">
      <t>キカン</t>
    </rPh>
    <rPh sb="5" eb="7">
      <t>ケンサ</t>
    </rPh>
    <rPh sb="8" eb="9">
      <t>ウ</t>
    </rPh>
    <rPh sb="18" eb="20">
      <t>シセツ</t>
    </rPh>
    <rPh sb="21" eb="24">
      <t>リヨウシャ</t>
    </rPh>
    <rPh sb="25" eb="27">
      <t>ニュウキョ</t>
    </rPh>
    <rPh sb="28" eb="30">
      <t>シュクハク</t>
    </rPh>
    <phoneticPr fontId="4"/>
  </si>
  <si>
    <t>Ⅲ　運営基準</t>
    <rPh sb="2" eb="4">
      <t>ウンエイ</t>
    </rPh>
    <rPh sb="4" eb="6">
      <t>キジュン</t>
    </rPh>
    <phoneticPr fontId="4"/>
  </si>
  <si>
    <t>内容および手続の説明および契約の締結等</t>
    <rPh sb="0" eb="2">
      <t>ナイヨウ</t>
    </rPh>
    <rPh sb="5" eb="7">
      <t>テツヅキ</t>
    </rPh>
    <rPh sb="8" eb="10">
      <t>セツメイ</t>
    </rPh>
    <rPh sb="13" eb="15">
      <t>ケイヤク</t>
    </rPh>
    <rPh sb="16" eb="18">
      <t>テイケツ</t>
    </rPh>
    <rPh sb="18" eb="19">
      <t>トウ</t>
    </rPh>
    <phoneticPr fontId="4"/>
  </si>
  <si>
    <t>　事業所の概要、重要事項について記した文書を入居申込者またはその家族に対し、交付して説明を行い、同意を得ていますか。</t>
    <rPh sb="1" eb="4">
      <t>ジギョウショ</t>
    </rPh>
    <rPh sb="5" eb="7">
      <t>ガイヨウ</t>
    </rPh>
    <rPh sb="8" eb="10">
      <t>ジュウヨウ</t>
    </rPh>
    <rPh sb="10" eb="12">
      <t>ジコウ</t>
    </rPh>
    <rPh sb="16" eb="17">
      <t>シル</t>
    </rPh>
    <rPh sb="19" eb="21">
      <t>ブンショ</t>
    </rPh>
    <rPh sb="22" eb="24">
      <t>ニュウキョ</t>
    </rPh>
    <rPh sb="24" eb="26">
      <t>モウシコミ</t>
    </rPh>
    <rPh sb="26" eb="27">
      <t>シャ</t>
    </rPh>
    <rPh sb="32" eb="34">
      <t>カゾク</t>
    </rPh>
    <rPh sb="35" eb="36">
      <t>タイ</t>
    </rPh>
    <rPh sb="38" eb="40">
      <t>コウフ</t>
    </rPh>
    <rPh sb="42" eb="44">
      <t>セツメイ</t>
    </rPh>
    <rPh sb="45" eb="46">
      <t>オコナ</t>
    </rPh>
    <rPh sb="48" eb="50">
      <t>ドウイ</t>
    </rPh>
    <rPh sb="51" eb="52">
      <t>エ</t>
    </rPh>
    <phoneticPr fontId="4"/>
  </si>
  <si>
    <t>重要事項説明書、入所契約書（入所者または家族の署名、捺印）</t>
    <rPh sb="0" eb="2">
      <t>ジュウヨウ</t>
    </rPh>
    <rPh sb="2" eb="4">
      <t>ジコウ</t>
    </rPh>
    <rPh sb="4" eb="7">
      <t>セツメイショ</t>
    </rPh>
    <rPh sb="8" eb="10">
      <t>ニュウショ</t>
    </rPh>
    <rPh sb="10" eb="13">
      <t>ケイヤクショ</t>
    </rPh>
    <rPh sb="14" eb="17">
      <t>ニュウショシャ</t>
    </rPh>
    <rPh sb="20" eb="22">
      <t>カゾク</t>
    </rPh>
    <rPh sb="23" eb="25">
      <t>ショメイ</t>
    </rPh>
    <rPh sb="26" eb="28">
      <t>ナツイン</t>
    </rPh>
    <phoneticPr fontId="4"/>
  </si>
  <si>
    <t>入居者のサービス選択に資すると認められる事項</t>
    <rPh sb="0" eb="2">
      <t>ニュウキョ</t>
    </rPh>
    <rPh sb="8" eb="10">
      <t>センタク</t>
    </rPh>
    <rPh sb="11" eb="12">
      <t>シ</t>
    </rPh>
    <rPh sb="15" eb="16">
      <t>ミト</t>
    </rPh>
    <rPh sb="20" eb="22">
      <t>ジコウ</t>
    </rPh>
    <phoneticPr fontId="4"/>
  </si>
  <si>
    <t>運営規程の概要</t>
    <rPh sb="0" eb="2">
      <t>ウンエイ</t>
    </rPh>
    <rPh sb="2" eb="4">
      <t>キテイ</t>
    </rPh>
    <rPh sb="5" eb="7">
      <t>ガイヨウ</t>
    </rPh>
    <phoneticPr fontId="4"/>
  </si>
  <si>
    <t>勤務体制</t>
    <rPh sb="0" eb="2">
      <t>キンム</t>
    </rPh>
    <rPh sb="2" eb="4">
      <t>タイセイ</t>
    </rPh>
    <phoneticPr fontId="4"/>
  </si>
  <si>
    <t>介護居室、一時介護室、浴室、食堂および機能訓練室の概要</t>
    <rPh sb="0" eb="2">
      <t>カイゴ</t>
    </rPh>
    <rPh sb="5" eb="7">
      <t>イチジ</t>
    </rPh>
    <rPh sb="7" eb="10">
      <t>カイゴシツ</t>
    </rPh>
    <rPh sb="19" eb="21">
      <t>キノウ</t>
    </rPh>
    <rPh sb="21" eb="23">
      <t>クンレン</t>
    </rPh>
    <rPh sb="23" eb="24">
      <t>シツ</t>
    </rPh>
    <phoneticPr fontId="4"/>
  </si>
  <si>
    <t>要介護状態区分に応じて当該事業者が提供する標準的な介護サービスの内容</t>
    <phoneticPr fontId="4"/>
  </si>
  <si>
    <t>利用料の額およびその改定の方法</t>
    <rPh sb="0" eb="1">
      <t>リ</t>
    </rPh>
    <phoneticPr fontId="4"/>
  </si>
  <si>
    <t>事故発生時の対応等</t>
    <phoneticPr fontId="4"/>
  </si>
  <si>
    <t>　入居および指定特定入居者生活介護および指定介護予防特定施設入居者生活介護の提供に関する契約を文書により締結していますか。</t>
    <rPh sb="1" eb="3">
      <t>ニュウキョ</t>
    </rPh>
    <rPh sb="6" eb="8">
      <t>シテイ</t>
    </rPh>
    <rPh sb="8" eb="10">
      <t>トクテイ</t>
    </rPh>
    <rPh sb="10" eb="13">
      <t>ニュウキョシャ</t>
    </rPh>
    <rPh sb="13" eb="15">
      <t>セイカツ</t>
    </rPh>
    <rPh sb="15" eb="17">
      <t>カイゴ</t>
    </rPh>
    <rPh sb="20" eb="22">
      <t>シテイ</t>
    </rPh>
    <rPh sb="22" eb="24">
      <t>カイゴ</t>
    </rPh>
    <rPh sb="24" eb="26">
      <t>ヨボウ</t>
    </rPh>
    <rPh sb="26" eb="28">
      <t>トクテイ</t>
    </rPh>
    <rPh sb="28" eb="30">
      <t>シセツ</t>
    </rPh>
    <rPh sb="30" eb="33">
      <t>ニュウキョシャ</t>
    </rPh>
    <rPh sb="33" eb="35">
      <t>セイカツ</t>
    </rPh>
    <rPh sb="35" eb="37">
      <t>カイゴ</t>
    </rPh>
    <rPh sb="38" eb="40">
      <t>テイキョウ</t>
    </rPh>
    <rPh sb="41" eb="42">
      <t>カン</t>
    </rPh>
    <rPh sb="44" eb="46">
      <t>ケイヤク</t>
    </rPh>
    <rPh sb="47" eb="49">
      <t>ブンショ</t>
    </rPh>
    <rPh sb="52" eb="54">
      <t>テイケツ</t>
    </rPh>
    <phoneticPr fontId="4"/>
  </si>
  <si>
    <t>　契約において、入居者の権利を不当に狭めるような契約解除の条件を定めてはいませんか。</t>
    <rPh sb="1" eb="3">
      <t>ケイヤク</t>
    </rPh>
    <rPh sb="8" eb="11">
      <t>ニュウキョシャ</t>
    </rPh>
    <rPh sb="12" eb="14">
      <t>ケンリ</t>
    </rPh>
    <rPh sb="15" eb="17">
      <t>フトウ</t>
    </rPh>
    <rPh sb="18" eb="19">
      <t>セバ</t>
    </rPh>
    <rPh sb="24" eb="26">
      <t>ケイヤク</t>
    </rPh>
    <rPh sb="26" eb="28">
      <t>カイジョ</t>
    </rPh>
    <rPh sb="29" eb="31">
      <t>ジョウケン</t>
    </rPh>
    <rPh sb="32" eb="33">
      <t>サダ</t>
    </rPh>
    <phoneticPr fontId="4"/>
  </si>
  <si>
    <t>　より適切なサービス提供を行うため、利用者を介護居室または一時介護室に移して介護を行うこととしている場合にあっては、利用者が介護居室または一時介護室に移る際の当該利用者の意思の確認等の適切な手続きをあらかじめ契約に係る文書に明記していますか。</t>
    <phoneticPr fontId="4"/>
  </si>
  <si>
    <t>受給資格等の確認</t>
    <rPh sb="0" eb="2">
      <t>ジュキュウ</t>
    </rPh>
    <rPh sb="2" eb="4">
      <t>シカク</t>
    </rPh>
    <rPh sb="4" eb="5">
      <t>トウ</t>
    </rPh>
    <rPh sb="6" eb="8">
      <t>カクニン</t>
    </rPh>
    <phoneticPr fontId="4"/>
  </si>
  <si>
    <t>　被保険者証等の確認を行っていますか。被保険者証に認定審査会意見が記載されている場合には配慮して介護サービスを提供していますか。</t>
    <rPh sb="1" eb="5">
      <t>ヒホケンシャ</t>
    </rPh>
    <rPh sb="5" eb="6">
      <t>ショウ</t>
    </rPh>
    <rPh sb="6" eb="7">
      <t>トウ</t>
    </rPh>
    <rPh sb="8" eb="10">
      <t>カクニン</t>
    </rPh>
    <rPh sb="11" eb="12">
      <t>オコナ</t>
    </rPh>
    <rPh sb="19" eb="23">
      <t>ヒホケンシャ</t>
    </rPh>
    <rPh sb="23" eb="24">
      <t>ショウ</t>
    </rPh>
    <rPh sb="25" eb="27">
      <t>ニンテイ</t>
    </rPh>
    <rPh sb="27" eb="30">
      <t>シンサカイ</t>
    </rPh>
    <rPh sb="30" eb="32">
      <t>イケン</t>
    </rPh>
    <rPh sb="33" eb="35">
      <t>キサイ</t>
    </rPh>
    <rPh sb="40" eb="42">
      <t>バアイ</t>
    </rPh>
    <rPh sb="44" eb="46">
      <t>ハイリョ</t>
    </rPh>
    <rPh sb="48" eb="50">
      <t>カイゴ</t>
    </rPh>
    <rPh sb="55" eb="57">
      <t>テイキョウ</t>
    </rPh>
    <phoneticPr fontId="4"/>
  </si>
  <si>
    <t>被保険者証の写し</t>
    <rPh sb="0" eb="4">
      <t>ヒホケンシャ</t>
    </rPh>
    <rPh sb="4" eb="5">
      <t>ショウ</t>
    </rPh>
    <rPh sb="6" eb="7">
      <t>ウツ</t>
    </rPh>
    <phoneticPr fontId="4"/>
  </si>
  <si>
    <t>サービスの提供の記録</t>
    <rPh sb="5" eb="7">
      <t>テイキョウ</t>
    </rPh>
    <rPh sb="8" eb="10">
      <t>キロク</t>
    </rPh>
    <phoneticPr fontId="4"/>
  </si>
  <si>
    <t>特定施設サービス計画にある目標を達成するための具体的なサービスの内容が記載されていますか。</t>
    <rPh sb="0" eb="2">
      <t>トクテイ</t>
    </rPh>
    <rPh sb="2" eb="4">
      <t>シセツ</t>
    </rPh>
    <rPh sb="8" eb="10">
      <t>ケイカク</t>
    </rPh>
    <rPh sb="13" eb="15">
      <t>モクヒョウ</t>
    </rPh>
    <rPh sb="16" eb="18">
      <t>タッセイ</t>
    </rPh>
    <rPh sb="23" eb="26">
      <t>グタイテキ</t>
    </rPh>
    <rPh sb="32" eb="34">
      <t>ナイヨウ</t>
    </rPh>
    <rPh sb="35" eb="37">
      <t>キサイ</t>
    </rPh>
    <phoneticPr fontId="4"/>
  </si>
  <si>
    <t>サービス提供記録
業務日誌
モニタリングシート</t>
    <rPh sb="4" eb="6">
      <t>テイキョウ</t>
    </rPh>
    <rPh sb="6" eb="8">
      <t>キロク</t>
    </rPh>
    <rPh sb="9" eb="11">
      <t>ギョウム</t>
    </rPh>
    <rPh sb="11" eb="13">
      <t>ニッシ</t>
    </rPh>
    <phoneticPr fontId="4"/>
  </si>
  <si>
    <t>　介護サービスを提供した際は、提供日、提供した具体的なサービスの内容、利用者の状況その他必要な事項を書面に記録していますか。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ジョウキョウ</t>
    </rPh>
    <rPh sb="43" eb="44">
      <t>タ</t>
    </rPh>
    <rPh sb="44" eb="46">
      <t>ヒツヨウ</t>
    </rPh>
    <rPh sb="47" eb="49">
      <t>ジコウ</t>
    </rPh>
    <rPh sb="50" eb="52">
      <t>ショメン</t>
    </rPh>
    <rPh sb="53" eb="55">
      <t>キロク</t>
    </rPh>
    <phoneticPr fontId="4"/>
  </si>
  <si>
    <t>利用料等の受領</t>
    <rPh sb="0" eb="3">
      <t>リヨウリョウ</t>
    </rPh>
    <rPh sb="3" eb="4">
      <t>トウ</t>
    </rPh>
    <rPh sb="5" eb="7">
      <t>ジュリョウ</t>
    </rPh>
    <phoneticPr fontId="4"/>
  </si>
  <si>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4"/>
  </si>
  <si>
    <t>請求書
領収証</t>
    <rPh sb="0" eb="3">
      <t>セイキュウショ</t>
    </rPh>
    <rPh sb="4" eb="7">
      <t>リョウシュウショウ</t>
    </rPh>
    <phoneticPr fontId="4"/>
  </si>
  <si>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4"/>
  </si>
  <si>
    <t>　基本サービスおよび各サービスのサービス提供日数と介護給付費請求額および利用者負担額請求額との整合性は取れていますか。</t>
    <rPh sb="1" eb="3">
      <t>キホン</t>
    </rPh>
    <rPh sb="10" eb="11">
      <t>カク</t>
    </rPh>
    <rPh sb="20" eb="22">
      <t>テイキョウ</t>
    </rPh>
    <rPh sb="22" eb="24">
      <t>ニッスウ</t>
    </rPh>
    <rPh sb="25" eb="27">
      <t>カイゴ</t>
    </rPh>
    <rPh sb="27" eb="29">
      <t>キュウフ</t>
    </rPh>
    <rPh sb="29" eb="30">
      <t>ヒ</t>
    </rPh>
    <rPh sb="30" eb="32">
      <t>セイキュウ</t>
    </rPh>
    <rPh sb="32" eb="33">
      <t>ガク</t>
    </rPh>
    <rPh sb="36" eb="39">
      <t>リヨウシャ</t>
    </rPh>
    <rPh sb="39" eb="41">
      <t>フタン</t>
    </rPh>
    <rPh sb="41" eb="42">
      <t>ガク</t>
    </rPh>
    <rPh sb="42" eb="44">
      <t>セイキュウ</t>
    </rPh>
    <rPh sb="44" eb="45">
      <t>ガク</t>
    </rPh>
    <rPh sb="47" eb="50">
      <t>セイゴウセイ</t>
    </rPh>
    <rPh sb="51" eb="52">
      <t>ト</t>
    </rPh>
    <phoneticPr fontId="4"/>
  </si>
  <si>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4"/>
  </si>
  <si>
    <t>介護報酬請求確認表（別紙）</t>
    <rPh sb="0" eb="2">
      <t>カイゴ</t>
    </rPh>
    <rPh sb="2" eb="4">
      <t>ホウシュウ</t>
    </rPh>
    <rPh sb="4" eb="6">
      <t>セイキュウ</t>
    </rPh>
    <rPh sb="6" eb="8">
      <t>カクニン</t>
    </rPh>
    <rPh sb="8" eb="9">
      <t>ヒョウ</t>
    </rPh>
    <rPh sb="10" eb="12">
      <t>ベッシ</t>
    </rPh>
    <phoneticPr fontId="4"/>
  </si>
  <si>
    <t>　下記のサービスの提供に当たっては、あらかじめ利用者またはその家族に対し、当該サービスの内容および費用について説明を行い、同意を得ていますか。</t>
    <rPh sb="1" eb="3">
      <t>カキ</t>
    </rPh>
    <rPh sb="9" eb="11">
      <t>テイキョウ</t>
    </rPh>
    <rPh sb="12" eb="13">
      <t>ア</t>
    </rPh>
    <rPh sb="23" eb="26">
      <t>リヨウシャ</t>
    </rPh>
    <rPh sb="31" eb="33">
      <t>カゾク</t>
    </rPh>
    <rPh sb="34" eb="35">
      <t>タイ</t>
    </rPh>
    <rPh sb="37" eb="39">
      <t>トウガイ</t>
    </rPh>
    <rPh sb="44" eb="46">
      <t>ナイヨウ</t>
    </rPh>
    <rPh sb="49" eb="51">
      <t>ヒヨウ</t>
    </rPh>
    <rPh sb="55" eb="57">
      <t>セツメイ</t>
    </rPh>
    <rPh sb="58" eb="59">
      <t>オコナ</t>
    </rPh>
    <rPh sb="61" eb="63">
      <t>ドウイ</t>
    </rPh>
    <rPh sb="64" eb="65">
      <t>エ</t>
    </rPh>
    <phoneticPr fontId="4"/>
  </si>
  <si>
    <t>利用者の選定により提供される介護その他の日常生活上の便宜に要する費用</t>
    <rPh sb="0" eb="3">
      <t>リヨウシャ</t>
    </rPh>
    <rPh sb="4" eb="6">
      <t>センテイ</t>
    </rPh>
    <rPh sb="9" eb="11">
      <t>テイキョウ</t>
    </rPh>
    <rPh sb="14" eb="16">
      <t>カイゴ</t>
    </rPh>
    <rPh sb="18" eb="19">
      <t>タ</t>
    </rPh>
    <rPh sb="20" eb="22">
      <t>ニチジョウ</t>
    </rPh>
    <rPh sb="22" eb="24">
      <t>セイカツ</t>
    </rPh>
    <rPh sb="24" eb="25">
      <t>ジョウ</t>
    </rPh>
    <rPh sb="26" eb="28">
      <t>ベンギ</t>
    </rPh>
    <rPh sb="29" eb="30">
      <t>ヨウ</t>
    </rPh>
    <rPh sb="32" eb="34">
      <t>ヒヨウ</t>
    </rPh>
    <phoneticPr fontId="4"/>
  </si>
  <si>
    <t>おむつ代</t>
    <rPh sb="3" eb="4">
      <t>ダイ</t>
    </rPh>
    <phoneticPr fontId="4"/>
  </si>
  <si>
    <t>ウ</t>
    <phoneticPr fontId="4"/>
  </si>
  <si>
    <t>特定施設入居者生活介護の提供において提供されるサービスのうち、日常生活においても通常必要となるものに係る費用であって、利用者負担とすることが適当な費用</t>
    <rPh sb="0" eb="2">
      <t>トクテイ</t>
    </rPh>
    <rPh sb="2" eb="4">
      <t>シセツ</t>
    </rPh>
    <rPh sb="4" eb="7">
      <t>ニュウキョシャ</t>
    </rPh>
    <rPh sb="7" eb="9">
      <t>セイカツ</t>
    </rPh>
    <rPh sb="9" eb="11">
      <t>カイゴ</t>
    </rPh>
    <rPh sb="12" eb="14">
      <t>テイキョウ</t>
    </rPh>
    <rPh sb="18" eb="20">
      <t>テイキョウ</t>
    </rPh>
    <rPh sb="31" eb="33">
      <t>ニチジョウ</t>
    </rPh>
    <rPh sb="33" eb="35">
      <t>セイカツ</t>
    </rPh>
    <rPh sb="40" eb="42">
      <t>ツウジョウ</t>
    </rPh>
    <rPh sb="42" eb="44">
      <t>ヒツヨウ</t>
    </rPh>
    <rPh sb="50" eb="51">
      <t>カカ</t>
    </rPh>
    <rPh sb="52" eb="54">
      <t>ヒヨウ</t>
    </rPh>
    <rPh sb="59" eb="62">
      <t>リヨウシャ</t>
    </rPh>
    <rPh sb="62" eb="64">
      <t>フタン</t>
    </rPh>
    <rPh sb="70" eb="72">
      <t>テキトウ</t>
    </rPh>
    <rPh sb="73" eb="75">
      <t>ヒヨウ</t>
    </rPh>
    <phoneticPr fontId="4"/>
  </si>
  <si>
    <t>個人用の日用品費等</t>
    <rPh sb="0" eb="3">
      <t>コジンヨウ</t>
    </rPh>
    <rPh sb="4" eb="7">
      <t>ニチヨウヒン</t>
    </rPh>
    <rPh sb="7" eb="8">
      <t>ヒ</t>
    </rPh>
    <rPh sb="8" eb="9">
      <t>ナド</t>
    </rPh>
    <phoneticPr fontId="4"/>
  </si>
  <si>
    <t>　ウの費用について、次の基準を満たしていますか。</t>
    <rPh sb="3" eb="5">
      <t>ヒヨウ</t>
    </rPh>
    <rPh sb="10" eb="11">
      <t>ツギ</t>
    </rPh>
    <rPh sb="12" eb="14">
      <t>キジュン</t>
    </rPh>
    <rPh sb="15" eb="16">
      <t>ミ</t>
    </rPh>
    <phoneticPr fontId="4"/>
  </si>
  <si>
    <t>解釈通知第３の６(3)ア(ｲ)
H12.3.30老企第54号「通所介護等における日常生活に要する費用の取扱いについて」</t>
    <rPh sb="0" eb="2">
      <t>カイシャク</t>
    </rPh>
    <rPh sb="2" eb="4">
      <t>ツウチ</t>
    </rPh>
    <rPh sb="4" eb="5">
      <t>ダイ</t>
    </rPh>
    <rPh sb="25" eb="26">
      <t>ロウ</t>
    </rPh>
    <rPh sb="26" eb="27">
      <t>キ</t>
    </rPh>
    <rPh sb="27" eb="28">
      <t>ダイ</t>
    </rPh>
    <rPh sb="30" eb="31">
      <t>ゴウ</t>
    </rPh>
    <rPh sb="32" eb="34">
      <t>ツウショ</t>
    </rPh>
    <rPh sb="34" eb="36">
      <t>カイゴ</t>
    </rPh>
    <rPh sb="36" eb="37">
      <t>トウ</t>
    </rPh>
    <rPh sb="41" eb="43">
      <t>ニチジョウ</t>
    </rPh>
    <rPh sb="43" eb="45">
      <t>セイカツ</t>
    </rPh>
    <rPh sb="46" eb="47">
      <t>ヨウ</t>
    </rPh>
    <rPh sb="49" eb="51">
      <t>ヒヨウ</t>
    </rPh>
    <rPh sb="52" eb="54">
      <t>トリアツカ</t>
    </rPh>
    <phoneticPr fontId="4"/>
  </si>
  <si>
    <t>運営規程</t>
    <rPh sb="0" eb="2">
      <t>ウンエイ</t>
    </rPh>
    <rPh sb="2" eb="4">
      <t>キテイ</t>
    </rPh>
    <phoneticPr fontId="4"/>
  </si>
  <si>
    <t>保険給付の対象となっているサービスとの間に重複関係がないこと。</t>
    <rPh sb="0" eb="2">
      <t>ホケン</t>
    </rPh>
    <rPh sb="2" eb="4">
      <t>キュウフ</t>
    </rPh>
    <rPh sb="5" eb="7">
      <t>タイショウ</t>
    </rPh>
    <rPh sb="19" eb="20">
      <t>アイダ</t>
    </rPh>
    <rPh sb="21" eb="23">
      <t>チョウフク</t>
    </rPh>
    <rPh sb="23" eb="25">
      <t>カンケイ</t>
    </rPh>
    <phoneticPr fontId="4"/>
  </si>
  <si>
    <t>重要事項説明書</t>
    <rPh sb="0" eb="2">
      <t>ジュウヨウ</t>
    </rPh>
    <rPh sb="2" eb="4">
      <t>ジコウ</t>
    </rPh>
    <rPh sb="4" eb="7">
      <t>セツメイショ</t>
    </rPh>
    <phoneticPr fontId="4"/>
  </si>
  <si>
    <t>お世話料、管理協力費、共益費、施設利用補償金といったあいまいな名目の費用の徴収は認められず、費用の内訳が明らかにされていること。</t>
    <rPh sb="1" eb="3">
      <t>セワ</t>
    </rPh>
    <rPh sb="3" eb="4">
      <t>リョウ</t>
    </rPh>
    <rPh sb="5" eb="7">
      <t>カンリ</t>
    </rPh>
    <rPh sb="7" eb="10">
      <t>キョウリョクヒ</t>
    </rPh>
    <rPh sb="11" eb="14">
      <t>キョウエキヒ</t>
    </rPh>
    <rPh sb="15" eb="17">
      <t>シセツ</t>
    </rPh>
    <rPh sb="17" eb="19">
      <t>リヨウ</t>
    </rPh>
    <rPh sb="19" eb="22">
      <t>ホショウキン</t>
    </rPh>
    <rPh sb="31" eb="33">
      <t>メイモク</t>
    </rPh>
    <rPh sb="34" eb="36">
      <t>ヒヨウ</t>
    </rPh>
    <rPh sb="37" eb="39">
      <t>チョウシュウ</t>
    </rPh>
    <rPh sb="40" eb="41">
      <t>ミト</t>
    </rPh>
    <rPh sb="46" eb="48">
      <t>ヒヨウ</t>
    </rPh>
    <rPh sb="49" eb="51">
      <t>ウチワケ</t>
    </rPh>
    <rPh sb="52" eb="53">
      <t>アキ</t>
    </rPh>
    <phoneticPr fontId="4"/>
  </si>
  <si>
    <t>利用者または家族等の自由な選択に基づいて行われるものでなければならず、事前に十分な説明を行い、同意を得ていること。</t>
    <rPh sb="0" eb="3">
      <t>リヨウシャ</t>
    </rPh>
    <rPh sb="6" eb="8">
      <t>カゾク</t>
    </rPh>
    <rPh sb="8" eb="9">
      <t>トウ</t>
    </rPh>
    <rPh sb="10" eb="12">
      <t>ジユウ</t>
    </rPh>
    <rPh sb="13" eb="15">
      <t>センタク</t>
    </rPh>
    <rPh sb="16" eb="17">
      <t>モト</t>
    </rPh>
    <rPh sb="20" eb="21">
      <t>オコナ</t>
    </rPh>
    <rPh sb="35" eb="37">
      <t>ジゼン</t>
    </rPh>
    <rPh sb="38" eb="40">
      <t>ジュウブン</t>
    </rPh>
    <rPh sb="41" eb="43">
      <t>セツメイ</t>
    </rPh>
    <rPh sb="44" eb="45">
      <t>オコナ</t>
    </rPh>
    <rPh sb="47" eb="49">
      <t>ドウイ</t>
    </rPh>
    <rPh sb="50" eb="51">
      <t>エ</t>
    </rPh>
    <phoneticPr fontId="4"/>
  </si>
  <si>
    <t>対象となる便宜を行うための実費相当額の範囲内で行われていること。</t>
    <rPh sb="0" eb="2">
      <t>タイショウ</t>
    </rPh>
    <rPh sb="5" eb="7">
      <t>ベンギ</t>
    </rPh>
    <rPh sb="8" eb="9">
      <t>オコナ</t>
    </rPh>
    <rPh sb="13" eb="15">
      <t>ジッピ</t>
    </rPh>
    <rPh sb="15" eb="17">
      <t>ソウトウ</t>
    </rPh>
    <rPh sb="17" eb="18">
      <t>ガク</t>
    </rPh>
    <rPh sb="19" eb="22">
      <t>ハンイナイ</t>
    </rPh>
    <rPh sb="23" eb="24">
      <t>オコナ</t>
    </rPh>
    <phoneticPr fontId="4"/>
  </si>
  <si>
    <t>対象となる便宜およびその額は運営規程において定められなければならず、また、重要事項として、見やすい場所に掲示していること。ただし、額についてその都度変動する性質のものである場合には、「実費」という形の定め方が許される。</t>
    <rPh sb="0" eb="2">
      <t>タイショウ</t>
    </rPh>
    <rPh sb="5" eb="7">
      <t>ベンギ</t>
    </rPh>
    <rPh sb="12" eb="13">
      <t>ガク</t>
    </rPh>
    <rPh sb="14" eb="16">
      <t>ウンエイ</t>
    </rPh>
    <rPh sb="16" eb="18">
      <t>キテイ</t>
    </rPh>
    <rPh sb="22" eb="23">
      <t>サダ</t>
    </rPh>
    <rPh sb="37" eb="39">
      <t>ジュウヨウ</t>
    </rPh>
    <rPh sb="39" eb="41">
      <t>ジコウ</t>
    </rPh>
    <rPh sb="45" eb="46">
      <t>ミ</t>
    </rPh>
    <rPh sb="49" eb="51">
      <t>バショ</t>
    </rPh>
    <rPh sb="52" eb="54">
      <t>ケイジ</t>
    </rPh>
    <rPh sb="65" eb="66">
      <t>ガク</t>
    </rPh>
    <rPh sb="72" eb="74">
      <t>ツド</t>
    </rPh>
    <rPh sb="74" eb="76">
      <t>ヘンドウ</t>
    </rPh>
    <rPh sb="78" eb="80">
      <t>セイシツ</t>
    </rPh>
    <rPh sb="86" eb="88">
      <t>バアイ</t>
    </rPh>
    <rPh sb="92" eb="94">
      <t>ジッピ</t>
    </rPh>
    <rPh sb="98" eb="99">
      <t>カタチ</t>
    </rPh>
    <rPh sb="100" eb="101">
      <t>サダ</t>
    </rPh>
    <rPh sb="102" eb="103">
      <t>カタ</t>
    </rPh>
    <rPh sb="104" eb="105">
      <t>ユル</t>
    </rPh>
    <phoneticPr fontId="4"/>
  </si>
  <si>
    <t>すべての利用者等に対して一律に提供するものについて、すべての利用者等からその費用を画一的に徴収していないこと。</t>
    <rPh sb="4" eb="7">
      <t>リヨウシャ</t>
    </rPh>
    <rPh sb="7" eb="8">
      <t>ナド</t>
    </rPh>
    <rPh sb="9" eb="10">
      <t>タイ</t>
    </rPh>
    <rPh sb="12" eb="14">
      <t>イチリツ</t>
    </rPh>
    <rPh sb="15" eb="17">
      <t>テイキョウ</t>
    </rPh>
    <rPh sb="30" eb="33">
      <t>リヨウシャ</t>
    </rPh>
    <rPh sb="33" eb="34">
      <t>ナド</t>
    </rPh>
    <rPh sb="38" eb="40">
      <t>ヒヨウ</t>
    </rPh>
    <rPh sb="41" eb="44">
      <t>カクイツテキ</t>
    </rPh>
    <rPh sb="45" eb="47">
      <t>チョウシュウ</t>
    </rPh>
    <phoneticPr fontId="4"/>
  </si>
  <si>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4"/>
  </si>
  <si>
    <t>法41条(8)</t>
    <rPh sb="0" eb="1">
      <t>ホウ</t>
    </rPh>
    <rPh sb="3" eb="4">
      <t>ジョウ</t>
    </rPh>
    <phoneticPr fontId="4"/>
  </si>
  <si>
    <t>　上記の領収証に、保険給付の対象額とその他の費用を区分して記載し、その他の費用については個別の費用ごとに区分して記載していますか。</t>
    <rPh sb="1" eb="3">
      <t>ジョウキ</t>
    </rPh>
    <rPh sb="4" eb="7">
      <t>リョウシュウショウ</t>
    </rPh>
    <rPh sb="9" eb="11">
      <t>ホケン</t>
    </rPh>
    <rPh sb="11" eb="13">
      <t>キュウフ</t>
    </rPh>
    <rPh sb="14" eb="16">
      <t>タイショウ</t>
    </rPh>
    <rPh sb="16" eb="17">
      <t>ガク</t>
    </rPh>
    <rPh sb="20" eb="21">
      <t>タ</t>
    </rPh>
    <rPh sb="22" eb="24">
      <t>ヒヨウ</t>
    </rPh>
    <rPh sb="25" eb="27">
      <t>クブン</t>
    </rPh>
    <rPh sb="29" eb="31">
      <t>キサイ</t>
    </rPh>
    <rPh sb="35" eb="36">
      <t>タ</t>
    </rPh>
    <rPh sb="37" eb="39">
      <t>ヒヨウ</t>
    </rPh>
    <rPh sb="44" eb="46">
      <t>コベツ</t>
    </rPh>
    <rPh sb="47" eb="49">
      <t>ヒヨウ</t>
    </rPh>
    <rPh sb="52" eb="54">
      <t>クブン</t>
    </rPh>
    <rPh sb="56" eb="58">
      <t>キサイ</t>
    </rPh>
    <phoneticPr fontId="4"/>
  </si>
  <si>
    <t>法施行規則65条</t>
    <rPh sb="0" eb="1">
      <t>ホウ</t>
    </rPh>
    <rPh sb="1" eb="3">
      <t>シコウ</t>
    </rPh>
    <rPh sb="3" eb="5">
      <t>キソク</t>
    </rPh>
    <rPh sb="7" eb="8">
      <t>ジョウ</t>
    </rPh>
    <phoneticPr fontId="4"/>
  </si>
  <si>
    <t>保険給付の請求のための証明書の交付</t>
    <rPh sb="0" eb="2">
      <t>ホケン</t>
    </rPh>
    <rPh sb="2" eb="4">
      <t>キュウフ</t>
    </rPh>
    <rPh sb="5" eb="7">
      <t>セイキュウ</t>
    </rPh>
    <rPh sb="11" eb="14">
      <t>ショウメイショ</t>
    </rPh>
    <rPh sb="15" eb="17">
      <t>コウフ</t>
    </rPh>
    <phoneticPr fontId="4"/>
  </si>
  <si>
    <t>　法定代理受領サービスではない、特定施設入居者生活介護に係る利用料の支払いを受けた場合は、サービス提供証明書を利用者に交付していますか。</t>
    <rPh sb="1" eb="3">
      <t>ホウテイ</t>
    </rPh>
    <rPh sb="3" eb="5">
      <t>ダイリ</t>
    </rPh>
    <rPh sb="5" eb="7">
      <t>ジュリョウ</t>
    </rPh>
    <rPh sb="16" eb="18">
      <t>トクテイ</t>
    </rPh>
    <rPh sb="18" eb="20">
      <t>シセツ</t>
    </rPh>
    <rPh sb="20" eb="23">
      <t>ニュウキョシャ</t>
    </rPh>
    <rPh sb="23" eb="25">
      <t>セイカツ</t>
    </rPh>
    <rPh sb="25" eb="27">
      <t>カイゴ</t>
    </rPh>
    <rPh sb="28" eb="29">
      <t>カカ</t>
    </rPh>
    <rPh sb="30" eb="33">
      <t>リヨウリョウ</t>
    </rPh>
    <rPh sb="34" eb="36">
      <t>シハラ</t>
    </rPh>
    <rPh sb="38" eb="39">
      <t>ウ</t>
    </rPh>
    <rPh sb="41" eb="43">
      <t>バアイ</t>
    </rPh>
    <rPh sb="49" eb="51">
      <t>テイキョウ</t>
    </rPh>
    <rPh sb="51" eb="54">
      <t>ショウメイショ</t>
    </rPh>
    <rPh sb="55" eb="58">
      <t>リヨウシャ</t>
    </rPh>
    <rPh sb="59" eb="61">
      <t>コウフ</t>
    </rPh>
    <phoneticPr fontId="4"/>
  </si>
  <si>
    <t>サービス提供証明書控え</t>
    <rPh sb="4" eb="6">
      <t>テイキョウ</t>
    </rPh>
    <rPh sb="6" eb="9">
      <t>ショウメイショ</t>
    </rPh>
    <rPh sb="9" eb="10">
      <t>ヒカ</t>
    </rPh>
    <phoneticPr fontId="4"/>
  </si>
  <si>
    <t>指定特定施設入居者生活介護の取扱方針</t>
    <rPh sb="0" eb="2">
      <t>シテイ</t>
    </rPh>
    <rPh sb="2" eb="4">
      <t>トクテイ</t>
    </rPh>
    <rPh sb="4" eb="6">
      <t>シセツ</t>
    </rPh>
    <rPh sb="6" eb="9">
      <t>ニュウキョシャ</t>
    </rPh>
    <rPh sb="9" eb="11">
      <t>セイカツ</t>
    </rPh>
    <rPh sb="11" eb="13">
      <t>カイゴ</t>
    </rPh>
    <rPh sb="14" eb="16">
      <t>トリアツカイ</t>
    </rPh>
    <rPh sb="16" eb="18">
      <t>ホウシン</t>
    </rPh>
    <phoneticPr fontId="4"/>
  </si>
  <si>
    <t>　利用者の要介護状態の軽減または悪化の防止に資するよう、計画的に行われていますか。</t>
    <rPh sb="1" eb="4">
      <t>リヨウシャ</t>
    </rPh>
    <rPh sb="5" eb="8">
      <t>ヨウカイゴ</t>
    </rPh>
    <rPh sb="8" eb="10">
      <t>ジョウタイ</t>
    </rPh>
    <rPh sb="11" eb="13">
      <t>ケイゲン</t>
    </rPh>
    <rPh sb="16" eb="18">
      <t>アッカ</t>
    </rPh>
    <rPh sb="19" eb="21">
      <t>ボウシ</t>
    </rPh>
    <rPh sb="22" eb="23">
      <t>シ</t>
    </rPh>
    <rPh sb="28" eb="31">
      <t>ケイカクテキ</t>
    </rPh>
    <rPh sb="32" eb="33">
      <t>オコナ</t>
    </rPh>
    <phoneticPr fontId="4"/>
  </si>
  <si>
    <t>　サービス提供は、特定施設サービス計画に基づき、漫然かつ画一的なものとならないよう配慮して行われていますか。</t>
    <rPh sb="5" eb="7">
      <t>テイキョウ</t>
    </rPh>
    <rPh sb="9" eb="11">
      <t>トクテイ</t>
    </rPh>
    <rPh sb="11" eb="13">
      <t>シセツ</t>
    </rPh>
    <rPh sb="17" eb="19">
      <t>ケイカク</t>
    </rPh>
    <rPh sb="20" eb="21">
      <t>モト</t>
    </rPh>
    <rPh sb="24" eb="26">
      <t>マンゼン</t>
    </rPh>
    <rPh sb="28" eb="31">
      <t>カクイツテキ</t>
    </rPh>
    <rPh sb="41" eb="43">
      <t>ハイリョ</t>
    </rPh>
    <rPh sb="45" eb="46">
      <t>オコナ</t>
    </rPh>
    <phoneticPr fontId="4"/>
  </si>
  <si>
    <t>　サービスの提供に当たっては、懇切丁寧に行い、利用者またはその家族に対し、サービスの提供方法等について理解しやすいように説明を行っていますか。</t>
    <rPh sb="6" eb="8">
      <t>テイキョウ</t>
    </rPh>
    <rPh sb="9" eb="10">
      <t>ア</t>
    </rPh>
    <rPh sb="15" eb="17">
      <t>コンセツ</t>
    </rPh>
    <rPh sb="17" eb="19">
      <t>テイネイ</t>
    </rPh>
    <rPh sb="20" eb="21">
      <t>オコナ</t>
    </rPh>
    <rPh sb="23" eb="26">
      <t>リヨウシャ</t>
    </rPh>
    <rPh sb="31" eb="33">
      <t>カゾク</t>
    </rPh>
    <rPh sb="34" eb="35">
      <t>タイ</t>
    </rPh>
    <rPh sb="42" eb="44">
      <t>テイキョウ</t>
    </rPh>
    <rPh sb="44" eb="46">
      <t>ホウホウ</t>
    </rPh>
    <rPh sb="46" eb="47">
      <t>トウ</t>
    </rPh>
    <rPh sb="51" eb="53">
      <t>リカイ</t>
    </rPh>
    <rPh sb="60" eb="62">
      <t>セツメイ</t>
    </rPh>
    <rPh sb="63" eb="64">
      <t>オコナ</t>
    </rPh>
    <phoneticPr fontId="4"/>
  </si>
  <si>
    <t>　サービス提供に当たって、当該利用者または他の利用者等の生命または身体を保護するため緊急やむを得ない場合を除き、身体的拘束等を行っていませんか。</t>
    <phoneticPr fontId="4"/>
  </si>
  <si>
    <t>　上記の身体的拘束等を行う場合には、その態様および時間、その際の利用者への心身の状況ならびに緊急やむを得ない理由を記録していますか。</t>
    <phoneticPr fontId="4"/>
  </si>
  <si>
    <t>身体拘束に関する説明書・経過観察記録</t>
    <rPh sb="0" eb="2">
      <t>シンタイ</t>
    </rPh>
    <rPh sb="2" eb="4">
      <t>コウソク</t>
    </rPh>
    <rPh sb="5" eb="6">
      <t>カン</t>
    </rPh>
    <rPh sb="8" eb="11">
      <t>セツメイショ</t>
    </rPh>
    <rPh sb="12" eb="14">
      <t>ケイカ</t>
    </rPh>
    <rPh sb="14" eb="16">
      <t>カンサツ</t>
    </rPh>
    <rPh sb="16" eb="18">
      <t>キロク</t>
    </rPh>
    <phoneticPr fontId="4"/>
  </si>
  <si>
    <t>(身体的拘束適正化検討委員会)</t>
    <rPh sb="1" eb="3">
      <t>シンタイ</t>
    </rPh>
    <rPh sb="3" eb="4">
      <t>テキ</t>
    </rPh>
    <rPh sb="4" eb="6">
      <t>コウソク</t>
    </rPh>
    <rPh sb="6" eb="9">
      <t>テキセイカ</t>
    </rPh>
    <rPh sb="9" eb="11">
      <t>ケントウ</t>
    </rPh>
    <rPh sb="11" eb="14">
      <t>イインカイ</t>
    </rPh>
    <phoneticPr fontId="4"/>
  </si>
  <si>
    <t>一</t>
    <rPh sb="0" eb="1">
      <t>１</t>
    </rPh>
    <phoneticPr fontId="4"/>
  </si>
  <si>
    <t>身体的拘束等の適正化のための対策を検討する委員会（身体的拘束適正化検討委員会）を設置し、３月に１回以上開催していますか。</t>
    <phoneticPr fontId="4"/>
  </si>
  <si>
    <t>幅広い職種（管理者、看護職員、介護職員、生活相談員等）により構成されていますか。</t>
    <rPh sb="0" eb="2">
      <t>ハバヒロ</t>
    </rPh>
    <rPh sb="3" eb="5">
      <t>ショクシュ</t>
    </rPh>
    <rPh sb="6" eb="9">
      <t>カンリシャ</t>
    </rPh>
    <rPh sb="10" eb="12">
      <t>カンゴ</t>
    </rPh>
    <rPh sb="12" eb="14">
      <t>ショクイン</t>
    </rPh>
    <rPh sb="15" eb="17">
      <t>カイゴ</t>
    </rPh>
    <rPh sb="17" eb="19">
      <t>ショクイン</t>
    </rPh>
    <rPh sb="20" eb="22">
      <t>セイカツ</t>
    </rPh>
    <rPh sb="22" eb="25">
      <t>ソウダンイン</t>
    </rPh>
    <rPh sb="25" eb="26">
      <t>トウ</t>
    </rPh>
    <rPh sb="30" eb="32">
      <t>コウセイ</t>
    </rPh>
    <phoneticPr fontId="4"/>
  </si>
  <si>
    <t>委員会の構成メンバーの責務および役割分担は明確になっていますか。</t>
    <rPh sb="0" eb="3">
      <t>イインカイ</t>
    </rPh>
    <rPh sb="4" eb="6">
      <t>コウセイ</t>
    </rPh>
    <rPh sb="11" eb="13">
      <t>セキム</t>
    </rPh>
    <rPh sb="16" eb="18">
      <t>ヤクワリ</t>
    </rPh>
    <rPh sb="18" eb="20">
      <t>ブンタン</t>
    </rPh>
    <rPh sb="21" eb="23">
      <t>メイカク</t>
    </rPh>
    <phoneticPr fontId="4"/>
  </si>
  <si>
    <t>専任の身体的拘束等の適正化対応策を担当する者を決めていますか。</t>
    <rPh sb="0" eb="2">
      <t>センニン</t>
    </rPh>
    <rPh sb="3" eb="5">
      <t>シンタイ</t>
    </rPh>
    <rPh sb="5" eb="6">
      <t>テキ</t>
    </rPh>
    <rPh sb="6" eb="8">
      <t>コウソク</t>
    </rPh>
    <rPh sb="8" eb="9">
      <t>トウ</t>
    </rPh>
    <rPh sb="10" eb="13">
      <t>テキセイカ</t>
    </rPh>
    <rPh sb="13" eb="15">
      <t>タイオウ</t>
    </rPh>
    <rPh sb="15" eb="16">
      <t>サク</t>
    </rPh>
    <rPh sb="17" eb="19">
      <t>タントウ</t>
    </rPh>
    <rPh sb="21" eb="22">
      <t>モノ</t>
    </rPh>
    <rPh sb="23" eb="24">
      <t>キ</t>
    </rPh>
    <phoneticPr fontId="4"/>
  </si>
  <si>
    <t>担当者名【　　　　　　　　】</t>
    <rPh sb="0" eb="3">
      <t>タントウシャ</t>
    </rPh>
    <rPh sb="3" eb="4">
      <t>メイ</t>
    </rPh>
    <phoneticPr fontId="4"/>
  </si>
  <si>
    <t>身体的拘束適正化検討委員会は、施設内の他の委員会と独立して設置・運営していますか。</t>
    <rPh sb="0" eb="3">
      <t>シンタイテキ</t>
    </rPh>
    <rPh sb="3" eb="5">
      <t>コウソク</t>
    </rPh>
    <rPh sb="5" eb="8">
      <t>テキセイカ</t>
    </rPh>
    <rPh sb="8" eb="10">
      <t>ケントウ</t>
    </rPh>
    <rPh sb="10" eb="13">
      <t>イインカイ</t>
    </rPh>
    <rPh sb="15" eb="17">
      <t>シセツ</t>
    </rPh>
    <rPh sb="17" eb="18">
      <t>ナイ</t>
    </rPh>
    <rPh sb="19" eb="20">
      <t>タ</t>
    </rPh>
    <rPh sb="21" eb="24">
      <t>イインカイ</t>
    </rPh>
    <rPh sb="25" eb="27">
      <t>ドクリツ</t>
    </rPh>
    <rPh sb="29" eb="31">
      <t>セッチ</t>
    </rPh>
    <rPh sb="32" eb="34">
      <t>ウンエイ</t>
    </rPh>
    <phoneticPr fontId="4"/>
  </si>
  <si>
    <t>委員会記録</t>
    <rPh sb="0" eb="3">
      <t>イインカイ</t>
    </rPh>
    <rPh sb="3" eb="5">
      <t>キロク</t>
    </rPh>
    <phoneticPr fontId="4"/>
  </si>
  <si>
    <t>ただし、事故防止委員会及び感染対策委員会については、これと一体的に設置・運営することも差し支えない。</t>
    <rPh sb="4" eb="6">
      <t>ジコ</t>
    </rPh>
    <rPh sb="6" eb="8">
      <t>ボウシ</t>
    </rPh>
    <rPh sb="8" eb="11">
      <t>イインカイ</t>
    </rPh>
    <rPh sb="11" eb="12">
      <t>オヨ</t>
    </rPh>
    <rPh sb="13" eb="15">
      <t>カンセン</t>
    </rPh>
    <rPh sb="15" eb="17">
      <t>タイサク</t>
    </rPh>
    <rPh sb="17" eb="20">
      <t>イインカイ</t>
    </rPh>
    <rPh sb="29" eb="32">
      <t>イッタイテキ</t>
    </rPh>
    <rPh sb="33" eb="35">
      <t>セッチ</t>
    </rPh>
    <rPh sb="36" eb="38">
      <t>ウンエイ</t>
    </rPh>
    <rPh sb="43" eb="44">
      <t>サ</t>
    </rPh>
    <rPh sb="45" eb="46">
      <t>ツカ</t>
    </rPh>
    <phoneticPr fontId="4"/>
  </si>
  <si>
    <t>身体的拘束適正化委員会には、第三者や専門家の活用に努めていますか。(精神科専門医等の専門医の活用等)</t>
    <rPh sb="0" eb="8">
      <t>シンタイテキコウソクテキセイカ</t>
    </rPh>
    <rPh sb="8" eb="11">
      <t>イインカイ</t>
    </rPh>
    <rPh sb="14" eb="17">
      <t>ダイサンシャ</t>
    </rPh>
    <rPh sb="18" eb="21">
      <t>センモンカ</t>
    </rPh>
    <rPh sb="22" eb="24">
      <t>カツヨウ</t>
    </rPh>
    <rPh sb="25" eb="26">
      <t>ツト</t>
    </rPh>
    <rPh sb="34" eb="37">
      <t>セイシンカ</t>
    </rPh>
    <rPh sb="37" eb="40">
      <t>センモンイ</t>
    </rPh>
    <rPh sb="40" eb="41">
      <t>トウ</t>
    </rPh>
    <rPh sb="42" eb="45">
      <t>センモンイ</t>
    </rPh>
    <rPh sb="46" eb="48">
      <t>カツヨウ</t>
    </rPh>
    <rPh sb="48" eb="49">
      <t>トウ</t>
    </rPh>
    <phoneticPr fontId="4"/>
  </si>
  <si>
    <t>次の措置の目的は、身体的拘束等の適正化について、施設全体で情報共有し、今後の再発防止に繋げるためのものであり、従業者の懲罰を目的として行わないよう留意すること。</t>
    <rPh sb="0" eb="1">
      <t>ツギ</t>
    </rPh>
    <rPh sb="2" eb="4">
      <t>ソチ</t>
    </rPh>
    <rPh sb="5" eb="7">
      <t>モクテキ</t>
    </rPh>
    <rPh sb="9" eb="12">
      <t>シンタイテキ</t>
    </rPh>
    <rPh sb="12" eb="14">
      <t>コウソク</t>
    </rPh>
    <rPh sb="14" eb="15">
      <t>トウ</t>
    </rPh>
    <rPh sb="16" eb="19">
      <t>テキセイカ</t>
    </rPh>
    <rPh sb="24" eb="26">
      <t>シセツ</t>
    </rPh>
    <rPh sb="26" eb="28">
      <t>ゼンタイ</t>
    </rPh>
    <rPh sb="29" eb="31">
      <t>ジョウホウ</t>
    </rPh>
    <rPh sb="31" eb="33">
      <t>キョウユウ</t>
    </rPh>
    <rPh sb="35" eb="37">
      <t>コンゴ</t>
    </rPh>
    <rPh sb="43" eb="44">
      <t>ツナ</t>
    </rPh>
    <rPh sb="55" eb="58">
      <t>ジュウギョウシャ</t>
    </rPh>
    <rPh sb="59" eb="61">
      <t>チョウバツ</t>
    </rPh>
    <rPh sb="62" eb="64">
      <t>モクテキ</t>
    </rPh>
    <rPh sb="67" eb="68">
      <t>オコナ</t>
    </rPh>
    <rPh sb="73" eb="75">
      <t>リュウイ</t>
    </rPh>
    <phoneticPr fontId="4"/>
  </si>
  <si>
    <t>身体的拘束等について報告するための様式を整備すること</t>
    <phoneticPr fontId="4"/>
  </si>
  <si>
    <t>介護職員その他の従業者は、身体的拘束等の発生ごとにその状況、背景等を記録するとともに、①の様式に従い、身体的拘束等について報告すること</t>
    <rPh sb="0" eb="2">
      <t>カイゴ</t>
    </rPh>
    <rPh sb="2" eb="4">
      <t>ショクイン</t>
    </rPh>
    <rPh sb="6" eb="7">
      <t>タ</t>
    </rPh>
    <rPh sb="8" eb="11">
      <t>ジュウギョウシャ</t>
    </rPh>
    <rPh sb="13" eb="16">
      <t>シンタイテキ</t>
    </rPh>
    <rPh sb="16" eb="18">
      <t>コウソク</t>
    </rPh>
    <rPh sb="18" eb="19">
      <t>トウ</t>
    </rPh>
    <rPh sb="20" eb="22">
      <t>ハッセイ</t>
    </rPh>
    <rPh sb="27" eb="29">
      <t>ジョウキョウ</t>
    </rPh>
    <rPh sb="30" eb="32">
      <t>ハイケイ</t>
    </rPh>
    <rPh sb="32" eb="33">
      <t>トウ</t>
    </rPh>
    <rPh sb="34" eb="36">
      <t>キロク</t>
    </rPh>
    <rPh sb="45" eb="47">
      <t>ヨウシキ</t>
    </rPh>
    <rPh sb="48" eb="49">
      <t>シタガ</t>
    </rPh>
    <rPh sb="51" eb="54">
      <t>シンタイテキ</t>
    </rPh>
    <rPh sb="54" eb="56">
      <t>コウソク</t>
    </rPh>
    <rPh sb="56" eb="57">
      <t>トウ</t>
    </rPh>
    <rPh sb="61" eb="63">
      <t>ホウコク</t>
    </rPh>
    <phoneticPr fontId="4"/>
  </si>
  <si>
    <t>身体的拘束適正化検討委員会において、②により報告された事例を集計し、分析すること</t>
    <rPh sb="0" eb="3">
      <t>シンタイテキ</t>
    </rPh>
    <rPh sb="3" eb="5">
      <t>コウソク</t>
    </rPh>
    <rPh sb="5" eb="8">
      <t>テキセイカ</t>
    </rPh>
    <rPh sb="8" eb="10">
      <t>ケントウ</t>
    </rPh>
    <rPh sb="10" eb="13">
      <t>イインカイ</t>
    </rPh>
    <rPh sb="22" eb="24">
      <t>ホウコク</t>
    </rPh>
    <rPh sb="27" eb="29">
      <t>ジレイ</t>
    </rPh>
    <rPh sb="30" eb="32">
      <t>シュウケイ</t>
    </rPh>
    <rPh sb="34" eb="36">
      <t>ブンセキ</t>
    </rPh>
    <phoneticPr fontId="4"/>
  </si>
  <si>
    <t>分析結果</t>
    <rPh sb="0" eb="2">
      <t>ブンセキ</t>
    </rPh>
    <rPh sb="2" eb="4">
      <t>ケッカ</t>
    </rPh>
    <phoneticPr fontId="4"/>
  </si>
  <si>
    <t>④</t>
    <phoneticPr fontId="4"/>
  </si>
  <si>
    <t>事例の分析に当たっては、身体的拘束等の発生時の状況等を分析し、身体的拘束等の発生原因、結果等をとりまとめ、当該事例の適正性と適正化策を検討すること。</t>
    <rPh sb="0" eb="2">
      <t>ジレイ</t>
    </rPh>
    <rPh sb="3" eb="5">
      <t>ブンセキ</t>
    </rPh>
    <rPh sb="6" eb="7">
      <t>ア</t>
    </rPh>
    <rPh sb="12" eb="15">
      <t>シンタイテキ</t>
    </rPh>
    <rPh sb="15" eb="17">
      <t>コウソク</t>
    </rPh>
    <rPh sb="17" eb="18">
      <t>トウ</t>
    </rPh>
    <rPh sb="19" eb="21">
      <t>ハッセイ</t>
    </rPh>
    <rPh sb="21" eb="22">
      <t>ジ</t>
    </rPh>
    <rPh sb="23" eb="26">
      <t>ジョウキョウナド</t>
    </rPh>
    <rPh sb="27" eb="29">
      <t>ブンセキ</t>
    </rPh>
    <rPh sb="31" eb="34">
      <t>シンタイテキ</t>
    </rPh>
    <rPh sb="34" eb="36">
      <t>コウソク</t>
    </rPh>
    <rPh sb="36" eb="37">
      <t>トウ</t>
    </rPh>
    <rPh sb="38" eb="40">
      <t>ハッセイ</t>
    </rPh>
    <rPh sb="40" eb="42">
      <t>ゲンイン</t>
    </rPh>
    <rPh sb="43" eb="45">
      <t>ケッカ</t>
    </rPh>
    <rPh sb="45" eb="46">
      <t>トウ</t>
    </rPh>
    <rPh sb="53" eb="55">
      <t>トウガイ</t>
    </rPh>
    <rPh sb="55" eb="57">
      <t>ジレイ</t>
    </rPh>
    <rPh sb="58" eb="61">
      <t>テキセイセイ</t>
    </rPh>
    <rPh sb="62" eb="65">
      <t>テキセイカ</t>
    </rPh>
    <rPh sb="65" eb="66">
      <t>サク</t>
    </rPh>
    <rPh sb="67" eb="69">
      <t>ケントウ</t>
    </rPh>
    <phoneticPr fontId="4"/>
  </si>
  <si>
    <t>⑤</t>
    <phoneticPr fontId="4"/>
  </si>
  <si>
    <t>報告された事例及び分析結果を従業者に周知徹底すること。</t>
    <rPh sb="0" eb="2">
      <t>ホウコク</t>
    </rPh>
    <rPh sb="5" eb="7">
      <t>ジレイ</t>
    </rPh>
    <rPh sb="7" eb="8">
      <t>オヨ</t>
    </rPh>
    <rPh sb="9" eb="11">
      <t>ブンセキ</t>
    </rPh>
    <rPh sb="11" eb="13">
      <t>ケッカ</t>
    </rPh>
    <rPh sb="14" eb="17">
      <t>ジュウギョウシャ</t>
    </rPh>
    <rPh sb="18" eb="20">
      <t>シュウチ</t>
    </rPh>
    <rPh sb="20" eb="22">
      <t>テッテイ</t>
    </rPh>
    <phoneticPr fontId="4"/>
  </si>
  <si>
    <t>⑥</t>
    <phoneticPr fontId="4"/>
  </si>
  <si>
    <t>適正化策を講じた後に、その効果について評価すること。</t>
    <rPh sb="0" eb="3">
      <t>テキセイカ</t>
    </rPh>
    <rPh sb="3" eb="4">
      <t>サク</t>
    </rPh>
    <rPh sb="5" eb="6">
      <t>コウ</t>
    </rPh>
    <rPh sb="8" eb="9">
      <t>アト</t>
    </rPh>
    <rPh sb="13" eb="15">
      <t>コウカ</t>
    </rPh>
    <rPh sb="19" eb="21">
      <t>ヒョウカ</t>
    </rPh>
    <phoneticPr fontId="4"/>
  </si>
  <si>
    <t>二</t>
    <rPh sb="0" eb="1">
      <t>２</t>
    </rPh>
    <phoneticPr fontId="4"/>
  </si>
  <si>
    <t>次に掲げる内容を盛り込んだ「身体的拘束等の適正
化のための指針」を整備していますか。</t>
    <rPh sb="0" eb="1">
      <t>ツギ</t>
    </rPh>
    <rPh sb="2" eb="3">
      <t>カカ</t>
    </rPh>
    <rPh sb="5" eb="7">
      <t>ナイヨウ</t>
    </rPh>
    <rPh sb="8" eb="9">
      <t>モ</t>
    </rPh>
    <rPh sb="10" eb="11">
      <t>コ</t>
    </rPh>
    <rPh sb="14" eb="16">
      <t>シンタイ</t>
    </rPh>
    <rPh sb="16" eb="17">
      <t>テキ</t>
    </rPh>
    <rPh sb="17" eb="19">
      <t>コウソク</t>
    </rPh>
    <rPh sb="19" eb="20">
      <t>トウ</t>
    </rPh>
    <rPh sb="21" eb="23">
      <t>テキセイ</t>
    </rPh>
    <rPh sb="24" eb="25">
      <t>カ</t>
    </rPh>
    <rPh sb="29" eb="31">
      <t>シシン</t>
    </rPh>
    <rPh sb="33" eb="35">
      <t>セイビ</t>
    </rPh>
    <phoneticPr fontId="4"/>
  </si>
  <si>
    <t>身体的拘束等の適正化のための指針</t>
    <rPh sb="0" eb="2">
      <t>シンタイ</t>
    </rPh>
    <rPh sb="2" eb="3">
      <t>テキ</t>
    </rPh>
    <rPh sb="3" eb="5">
      <t>コウソク</t>
    </rPh>
    <rPh sb="5" eb="6">
      <t>トウ</t>
    </rPh>
    <rPh sb="7" eb="10">
      <t>テキセイカ</t>
    </rPh>
    <rPh sb="14" eb="16">
      <t>シシン</t>
    </rPh>
    <phoneticPr fontId="4"/>
  </si>
  <si>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4"/>
  </si>
  <si>
    <t>身体的拘束適正化検討委員会その他施設内の組織に関する事項</t>
    <rPh sb="0" eb="3">
      <t>シンタイテキ</t>
    </rPh>
    <rPh sb="3" eb="5">
      <t>コウソク</t>
    </rPh>
    <rPh sb="5" eb="8">
      <t>テキセイカ</t>
    </rPh>
    <rPh sb="8" eb="10">
      <t>ケントウ</t>
    </rPh>
    <rPh sb="10" eb="13">
      <t>イインカイ</t>
    </rPh>
    <rPh sb="15" eb="16">
      <t>タ</t>
    </rPh>
    <rPh sb="16" eb="18">
      <t>シセツ</t>
    </rPh>
    <rPh sb="18" eb="19">
      <t>ナイ</t>
    </rPh>
    <rPh sb="20" eb="22">
      <t>ソシキ</t>
    </rPh>
    <rPh sb="23" eb="24">
      <t>カン</t>
    </rPh>
    <rPh sb="26" eb="28">
      <t>ジコウ</t>
    </rPh>
    <phoneticPr fontId="4"/>
  </si>
  <si>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4"/>
  </si>
  <si>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4"/>
  </si>
  <si>
    <t>身体的拘束等発生時の対応に関する基本方針</t>
    <rPh sb="0" eb="2">
      <t>シンタイ</t>
    </rPh>
    <rPh sb="2" eb="3">
      <t>マト</t>
    </rPh>
    <rPh sb="3" eb="5">
      <t>コウソク</t>
    </rPh>
    <rPh sb="5" eb="6">
      <t>トウ</t>
    </rPh>
    <rPh sb="6" eb="8">
      <t>ハッセイ</t>
    </rPh>
    <rPh sb="8" eb="9">
      <t>ジ</t>
    </rPh>
    <rPh sb="10" eb="12">
      <t>タイオウ</t>
    </rPh>
    <rPh sb="13" eb="14">
      <t>カン</t>
    </rPh>
    <rPh sb="16" eb="18">
      <t>キホン</t>
    </rPh>
    <rPh sb="18" eb="20">
      <t>ホウシン</t>
    </rPh>
    <phoneticPr fontId="4"/>
  </si>
  <si>
    <t>入所者等に対する当該指針の閲覧に関する基本方針</t>
    <phoneticPr fontId="4"/>
  </si>
  <si>
    <t>その他身体的拘束等の適正化の推進のために必要な基本方針</t>
    <rPh sb="2" eb="3">
      <t>ホカ</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4"/>
  </si>
  <si>
    <t>三</t>
    <rPh sb="0" eb="1">
      <t>３</t>
    </rPh>
    <phoneticPr fontId="4"/>
  </si>
  <si>
    <t>介護職員その他の従業者に対し、身体的拘束等の適正化のための研修を定期的に(年２回以上)実施するとともに、新規採用時には必ず身体的拘束等の適正化の研修を実施していますか。また、研修の実施内容についても記録していますか。</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7" eb="38">
      <t>ネン</t>
    </rPh>
    <rPh sb="39" eb="42">
      <t>カイイジョウ</t>
    </rPh>
    <rPh sb="61" eb="64">
      <t>シンタイテキ</t>
    </rPh>
    <rPh sb="64" eb="66">
      <t>コウソク</t>
    </rPh>
    <rPh sb="66" eb="67">
      <t>トウ</t>
    </rPh>
    <rPh sb="68" eb="71">
      <t>テキセイカ</t>
    </rPh>
    <phoneticPr fontId="4"/>
  </si>
  <si>
    <t>研修計画、記録</t>
    <phoneticPr fontId="4"/>
  </si>
  <si>
    <t>　自らその提供するサービスの質の評価を行い、常にその改善を図っていますか。</t>
    <rPh sb="1" eb="2">
      <t>ミズカ</t>
    </rPh>
    <rPh sb="5" eb="7">
      <t>テイキョウ</t>
    </rPh>
    <rPh sb="14" eb="15">
      <t>シツ</t>
    </rPh>
    <rPh sb="16" eb="18">
      <t>ヒョウカ</t>
    </rPh>
    <rPh sb="19" eb="20">
      <t>オコナ</t>
    </rPh>
    <rPh sb="22" eb="23">
      <t>ツネ</t>
    </rPh>
    <rPh sb="26" eb="28">
      <t>カイゼン</t>
    </rPh>
    <rPh sb="29" eb="30">
      <t>ハカ</t>
    </rPh>
    <phoneticPr fontId="4"/>
  </si>
  <si>
    <t>自己評価の記録</t>
    <rPh sb="0" eb="2">
      <t>ジコ</t>
    </rPh>
    <rPh sb="2" eb="4">
      <t>ヒョウカ</t>
    </rPh>
    <rPh sb="5" eb="7">
      <t>キロク</t>
    </rPh>
    <phoneticPr fontId="4"/>
  </si>
  <si>
    <t>特定施設サービス計画の作成</t>
    <rPh sb="0" eb="2">
      <t>トクテイ</t>
    </rPh>
    <rPh sb="2" eb="4">
      <t>シセツ</t>
    </rPh>
    <rPh sb="8" eb="10">
      <t>ケイカク</t>
    </rPh>
    <rPh sb="11" eb="13">
      <t>サクセイ</t>
    </rPh>
    <phoneticPr fontId="4"/>
  </si>
  <si>
    <t>　計画作成担当者は、計画作成に当たっては、利用者の有する能力、その置かれている環境等の評価を通じて、利用者が現に抱える問題点を明らかにし、自立した生活を営むことができるように支援する上で解決すべき課題を把握していますか。</t>
    <phoneticPr fontId="4"/>
  </si>
  <si>
    <t>　計画作成担当者は、利用者またはその家族の希望、利用者について把握された解決すべき課題に基づき、他の従業者と協議の上、サービスの目標およびその達成時期、サービスの内容ならびにサービスを提供する上での留意点等を盛り込んだサービス計画の原案を作成していますか。</t>
    <phoneticPr fontId="4"/>
  </si>
  <si>
    <t>特定施設サービス計画（入所者または家族の署名、捺印）</t>
    <rPh sb="0" eb="2">
      <t>トクテイ</t>
    </rPh>
    <rPh sb="2" eb="4">
      <t>シセツ</t>
    </rPh>
    <rPh sb="8" eb="10">
      <t>ケイカク</t>
    </rPh>
    <rPh sb="11" eb="14">
      <t>ニュウショシャ</t>
    </rPh>
    <rPh sb="17" eb="19">
      <t>カゾク</t>
    </rPh>
    <rPh sb="20" eb="22">
      <t>ショメイ</t>
    </rPh>
    <rPh sb="23" eb="25">
      <t>ナツイン</t>
    </rPh>
    <phoneticPr fontId="4"/>
  </si>
  <si>
    <t>　計画作成担当者は、サービス計画作成に当たっては、その原案の内容について利用者またはその家族に対して説明し、文書により利用者の同意を得ていますか。（サービス計画の様式については、事業所ごとに定めるもので差し支えない）</t>
    <phoneticPr fontId="4"/>
  </si>
  <si>
    <t>　サービス計画を利用者に交付していますか。</t>
    <rPh sb="5" eb="7">
      <t>ケイカク</t>
    </rPh>
    <rPh sb="8" eb="11">
      <t>リヨウシャ</t>
    </rPh>
    <rPh sb="12" eb="14">
      <t>コウフ</t>
    </rPh>
    <phoneticPr fontId="4"/>
  </si>
  <si>
    <t>　計画作成担当者は、サービス計画作成後においても、他の従業者との連絡を継続的に行うことにより、サービス計画の実施状況の把握を行うとともに、利用者についての解決すべき課題の把握を行い、必要に応じてサービス計画の変更を行っていますか。</t>
    <phoneticPr fontId="4"/>
  </si>
  <si>
    <t>サービス提供記録
モニタリングの記録</t>
    <rPh sb="4" eb="6">
      <t>テイキョウ</t>
    </rPh>
    <rPh sb="6" eb="8">
      <t>キロク</t>
    </rPh>
    <rPh sb="16" eb="18">
      <t>キロク</t>
    </rPh>
    <phoneticPr fontId="4"/>
  </si>
  <si>
    <t>指定介護予防特定施設入居者生活介護の具体的取扱方針</t>
    <rPh sb="0" eb="2">
      <t>シテイ</t>
    </rPh>
    <rPh sb="2" eb="4">
      <t>カイゴ</t>
    </rPh>
    <rPh sb="4" eb="6">
      <t>ヨボウ</t>
    </rPh>
    <rPh sb="6" eb="8">
      <t>トクテイ</t>
    </rPh>
    <rPh sb="8" eb="10">
      <t>シセツ</t>
    </rPh>
    <rPh sb="10" eb="13">
      <t>ニュウキョシャ</t>
    </rPh>
    <rPh sb="13" eb="15">
      <t>セイカツ</t>
    </rPh>
    <rPh sb="15" eb="17">
      <t>カイゴ</t>
    </rPh>
    <rPh sb="18" eb="21">
      <t>グタイテキ</t>
    </rPh>
    <rPh sb="21" eb="23">
      <t>トリアツカイ</t>
    </rPh>
    <rPh sb="23" eb="25">
      <t>ホウシン</t>
    </rPh>
    <phoneticPr fontId="4"/>
  </si>
  <si>
    <t>　サービスの提供の開始時から、介護予防特定施設サービス計画に記載した期間が終了するまでに、少なくとも１回は、計画の実施状況の把握（モニタリング）を行うとともに、利用者についての解決すべき課題の把握を行っていますか。</t>
    <rPh sb="6" eb="8">
      <t>テイキョウ</t>
    </rPh>
    <rPh sb="9" eb="11">
      <t>カイシ</t>
    </rPh>
    <rPh sb="11" eb="12">
      <t>ジ</t>
    </rPh>
    <rPh sb="15" eb="17">
      <t>カイゴ</t>
    </rPh>
    <rPh sb="17" eb="19">
      <t>ヨボウ</t>
    </rPh>
    <rPh sb="19" eb="21">
      <t>トクテイ</t>
    </rPh>
    <rPh sb="21" eb="23">
      <t>シセツ</t>
    </rPh>
    <rPh sb="27" eb="29">
      <t>ケイカク</t>
    </rPh>
    <rPh sb="30" eb="32">
      <t>キサイ</t>
    </rPh>
    <rPh sb="34" eb="36">
      <t>キカン</t>
    </rPh>
    <rPh sb="37" eb="39">
      <t>シュウリョウ</t>
    </rPh>
    <rPh sb="45" eb="46">
      <t>スク</t>
    </rPh>
    <rPh sb="51" eb="52">
      <t>カイ</t>
    </rPh>
    <rPh sb="54" eb="56">
      <t>ケイカク</t>
    </rPh>
    <rPh sb="57" eb="59">
      <t>ジッシ</t>
    </rPh>
    <rPh sb="59" eb="61">
      <t>ジョウキョウ</t>
    </rPh>
    <rPh sb="62" eb="64">
      <t>ハアク</t>
    </rPh>
    <rPh sb="73" eb="74">
      <t>オコナ</t>
    </rPh>
    <rPh sb="80" eb="83">
      <t>リヨウシャ</t>
    </rPh>
    <rPh sb="88" eb="90">
      <t>カイケツ</t>
    </rPh>
    <rPh sb="93" eb="95">
      <t>カダイ</t>
    </rPh>
    <rPh sb="96" eb="98">
      <t>ハアク</t>
    </rPh>
    <rPh sb="99" eb="100">
      <t>オコナ</t>
    </rPh>
    <phoneticPr fontId="4"/>
  </si>
  <si>
    <t>モニタリング結果報告書</t>
    <rPh sb="6" eb="8">
      <t>ケッカ</t>
    </rPh>
    <rPh sb="8" eb="11">
      <t>ホウコクショ</t>
    </rPh>
    <phoneticPr fontId="4"/>
  </si>
  <si>
    <t>介護</t>
    <rPh sb="0" eb="2">
      <t>カイゴ</t>
    </rPh>
    <phoneticPr fontId="4"/>
  </si>
  <si>
    <t>　介護は、利用者の心身の状況に応じ、利用者の自立の支援と日常生活の充実に資するよう、適切な技術をもって行っていますか。</t>
    <phoneticPr fontId="4"/>
  </si>
  <si>
    <t>　自ら入浴が困難な利用者について、１週間に２回以上、適切な方法により、入浴させ、または清しきを行っていますか。</t>
    <phoneticPr fontId="4"/>
  </si>
  <si>
    <t>　利用者の心身の状況に応じ、適切な方法により、排せつの自立について必要な援助を行っていますか。</t>
    <phoneticPr fontId="4"/>
  </si>
  <si>
    <t>　上記のほか、利用者に対し、食事、離床、着替え、整容その他日常生活上の世話を適切に行っていますか。</t>
    <phoneticPr fontId="4"/>
  </si>
  <si>
    <t>機能訓練</t>
    <rPh sb="0" eb="2">
      <t>キノウ</t>
    </rPh>
    <rPh sb="2" eb="4">
      <t>クンレン</t>
    </rPh>
    <phoneticPr fontId="4"/>
  </si>
  <si>
    <t>　利用者の心身の状況等を踏まえ、必要に応じて日常生活を送る上で必要な生活機能の改善または維持のための機能訓練を行っていますか。</t>
    <rPh sb="1" eb="4">
      <t>リヨウシャ</t>
    </rPh>
    <rPh sb="5" eb="7">
      <t>シンシン</t>
    </rPh>
    <rPh sb="8" eb="10">
      <t>ジョウキョウ</t>
    </rPh>
    <rPh sb="10" eb="11">
      <t>トウ</t>
    </rPh>
    <rPh sb="12" eb="13">
      <t>フ</t>
    </rPh>
    <rPh sb="16" eb="18">
      <t>ヒツヨウ</t>
    </rPh>
    <rPh sb="19" eb="20">
      <t>オウ</t>
    </rPh>
    <rPh sb="22" eb="24">
      <t>ニチジョウ</t>
    </rPh>
    <rPh sb="24" eb="26">
      <t>セイカツ</t>
    </rPh>
    <rPh sb="27" eb="28">
      <t>オク</t>
    </rPh>
    <rPh sb="29" eb="30">
      <t>ウエ</t>
    </rPh>
    <rPh sb="31" eb="33">
      <t>ヒツヨウ</t>
    </rPh>
    <rPh sb="34" eb="36">
      <t>セイカツ</t>
    </rPh>
    <rPh sb="36" eb="38">
      <t>キノウ</t>
    </rPh>
    <rPh sb="39" eb="41">
      <t>カイゼン</t>
    </rPh>
    <rPh sb="44" eb="46">
      <t>イジ</t>
    </rPh>
    <rPh sb="50" eb="52">
      <t>キノウ</t>
    </rPh>
    <rPh sb="52" eb="54">
      <t>クンレン</t>
    </rPh>
    <rPh sb="55" eb="56">
      <t>オコナ</t>
    </rPh>
    <phoneticPr fontId="4"/>
  </si>
  <si>
    <t>健康管理</t>
    <rPh sb="0" eb="2">
      <t>ケンコウ</t>
    </rPh>
    <rPh sb="2" eb="4">
      <t>カンリ</t>
    </rPh>
    <phoneticPr fontId="4"/>
  </si>
  <si>
    <t>　看護職員は、常に利用者の健康の状況に注意するとともに、健康保持のための適切な措置を講じていますか。</t>
    <rPh sb="1" eb="3">
      <t>カンゴ</t>
    </rPh>
    <rPh sb="3" eb="5">
      <t>ショクイン</t>
    </rPh>
    <rPh sb="7" eb="8">
      <t>ツネ</t>
    </rPh>
    <rPh sb="9" eb="12">
      <t>リヨウシャ</t>
    </rPh>
    <rPh sb="13" eb="15">
      <t>ケンコウ</t>
    </rPh>
    <rPh sb="16" eb="18">
      <t>ジョウキョウ</t>
    </rPh>
    <rPh sb="19" eb="21">
      <t>チュウイ</t>
    </rPh>
    <rPh sb="28" eb="30">
      <t>ケンコウ</t>
    </rPh>
    <rPh sb="30" eb="32">
      <t>ホジ</t>
    </rPh>
    <rPh sb="36" eb="38">
      <t>テキセツ</t>
    </rPh>
    <rPh sb="39" eb="41">
      <t>ソチ</t>
    </rPh>
    <rPh sb="42" eb="43">
      <t>コウ</t>
    </rPh>
    <phoneticPr fontId="4"/>
  </si>
  <si>
    <t>相談および援助</t>
    <rPh sb="0" eb="2">
      <t>ソウダン</t>
    </rPh>
    <rPh sb="5" eb="7">
      <t>エンジョ</t>
    </rPh>
    <phoneticPr fontId="4"/>
  </si>
  <si>
    <t>　常に利用者の心身の状況、その置かれている環境等の的確な把握に努め、利用者またはその家族に対し、その相談に適切に応じるとともに、利用者の社会生活に必要な支援をしていますか。</t>
    <rPh sb="1" eb="2">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50" eb="52">
      <t>ソウダン</t>
    </rPh>
    <rPh sb="53" eb="55">
      <t>テキセツ</t>
    </rPh>
    <rPh sb="56" eb="57">
      <t>オウ</t>
    </rPh>
    <rPh sb="64" eb="67">
      <t>リヨウシャ</t>
    </rPh>
    <rPh sb="68" eb="70">
      <t>シャカイ</t>
    </rPh>
    <rPh sb="70" eb="72">
      <t>セイカツ</t>
    </rPh>
    <rPh sb="73" eb="75">
      <t>ヒツヨウ</t>
    </rPh>
    <rPh sb="76" eb="78">
      <t>シエン</t>
    </rPh>
    <phoneticPr fontId="4"/>
  </si>
  <si>
    <t>利用者の家族との連携等</t>
    <rPh sb="0" eb="3">
      <t>リヨウシャ</t>
    </rPh>
    <rPh sb="4" eb="6">
      <t>カゾク</t>
    </rPh>
    <rPh sb="8" eb="10">
      <t>レンケイ</t>
    </rPh>
    <rPh sb="10" eb="11">
      <t>トウ</t>
    </rPh>
    <phoneticPr fontId="4"/>
  </si>
  <si>
    <t>　利用者の生活および健康の状況ならびにサービスの提供状況を定期的に家族に報告する等により、常に利用者の家族との連携を図るとともに、行事への参加の呼びかけ等により、利用者とその家族との交流等の機会を確保するよう努めていますか。</t>
    <phoneticPr fontId="4"/>
  </si>
  <si>
    <t>利用者に関する市町村への通知</t>
    <rPh sb="0" eb="3">
      <t>リヨウシャ</t>
    </rPh>
    <rPh sb="4" eb="5">
      <t>カン</t>
    </rPh>
    <rPh sb="7" eb="10">
      <t>シチョウソン</t>
    </rPh>
    <rPh sb="12" eb="14">
      <t>ツウチ</t>
    </rPh>
    <phoneticPr fontId="4"/>
  </si>
  <si>
    <t>　利用者が以下の事項に該当する場合には遅滞なく市町村への通知を行っていますか。</t>
    <rPh sb="1" eb="4">
      <t>リヨウシャ</t>
    </rPh>
    <rPh sb="5" eb="7">
      <t>イカ</t>
    </rPh>
    <rPh sb="8" eb="10">
      <t>ジコウ</t>
    </rPh>
    <rPh sb="11" eb="13">
      <t>ガイトウ</t>
    </rPh>
    <rPh sb="15" eb="17">
      <t>バアイ</t>
    </rPh>
    <rPh sb="19" eb="21">
      <t>チタイ</t>
    </rPh>
    <rPh sb="23" eb="26">
      <t>シチョウソン</t>
    </rPh>
    <rPh sb="28" eb="30">
      <t>ツウチ</t>
    </rPh>
    <rPh sb="31" eb="32">
      <t>オコナ</t>
    </rPh>
    <phoneticPr fontId="4"/>
  </si>
  <si>
    <t>サービス利用に関する指示に従わないことにより要介護状態の程度を増進させたと認められる場合</t>
    <rPh sb="4" eb="6">
      <t>リヨウ</t>
    </rPh>
    <rPh sb="7" eb="8">
      <t>カン</t>
    </rPh>
    <rPh sb="10" eb="12">
      <t>シジ</t>
    </rPh>
    <rPh sb="13" eb="14">
      <t>シタガ</t>
    </rPh>
    <rPh sb="22" eb="25">
      <t>ヨウカイゴ</t>
    </rPh>
    <rPh sb="25" eb="27">
      <t>ジョウタイ</t>
    </rPh>
    <rPh sb="28" eb="30">
      <t>テイド</t>
    </rPh>
    <rPh sb="31" eb="33">
      <t>ゾウシン</t>
    </rPh>
    <rPh sb="37" eb="38">
      <t>ミト</t>
    </rPh>
    <rPh sb="42" eb="44">
      <t>バアイ</t>
    </rPh>
    <phoneticPr fontId="4"/>
  </si>
  <si>
    <t>偽りその他不正の行為によって保険給付を受け、または受けようとした場合</t>
    <rPh sb="0" eb="1">
      <t>イツワ</t>
    </rPh>
    <rPh sb="4" eb="5">
      <t>タ</t>
    </rPh>
    <rPh sb="5" eb="7">
      <t>フセイ</t>
    </rPh>
    <rPh sb="8" eb="10">
      <t>コウイ</t>
    </rPh>
    <rPh sb="14" eb="16">
      <t>ホケン</t>
    </rPh>
    <rPh sb="16" eb="18">
      <t>キュウフ</t>
    </rPh>
    <rPh sb="19" eb="20">
      <t>ウ</t>
    </rPh>
    <rPh sb="25" eb="26">
      <t>ウ</t>
    </rPh>
    <rPh sb="32" eb="34">
      <t>バアイ</t>
    </rPh>
    <phoneticPr fontId="4"/>
  </si>
  <si>
    <t>緊急時等の対応</t>
    <rPh sb="0" eb="3">
      <t>キンキュウジ</t>
    </rPh>
    <rPh sb="3" eb="4">
      <t>トウ</t>
    </rPh>
    <rPh sb="5" eb="7">
      <t>タイオウ</t>
    </rPh>
    <phoneticPr fontId="4"/>
  </si>
  <si>
    <t>　利用者の病状の急変など、緊急時には主治医・協力医療機関への連絡など必要な措置を講じていますか。</t>
    <rPh sb="1" eb="4">
      <t>リヨウシャ</t>
    </rPh>
    <rPh sb="5" eb="7">
      <t>ビョウジョウ</t>
    </rPh>
    <rPh sb="8" eb="10">
      <t>キュウヘン</t>
    </rPh>
    <rPh sb="13" eb="16">
      <t>キンキュウジ</t>
    </rPh>
    <rPh sb="18" eb="21">
      <t>シュジイ</t>
    </rPh>
    <rPh sb="22" eb="24">
      <t>キョウリョク</t>
    </rPh>
    <rPh sb="24" eb="26">
      <t>イリョウ</t>
    </rPh>
    <rPh sb="26" eb="28">
      <t>キカン</t>
    </rPh>
    <rPh sb="30" eb="32">
      <t>レンラク</t>
    </rPh>
    <rPh sb="34" eb="36">
      <t>ヒツヨウ</t>
    </rPh>
    <rPh sb="37" eb="39">
      <t>ソチ</t>
    </rPh>
    <rPh sb="40" eb="41">
      <t>コウ</t>
    </rPh>
    <phoneticPr fontId="4"/>
  </si>
  <si>
    <t>緊急連絡一覧表、緊急時対応マニュアル</t>
    <rPh sb="0" eb="2">
      <t>キンキュウ</t>
    </rPh>
    <rPh sb="2" eb="4">
      <t>レンラク</t>
    </rPh>
    <rPh sb="4" eb="6">
      <t>イチラン</t>
    </rPh>
    <rPh sb="6" eb="7">
      <t>ヒョウ</t>
    </rPh>
    <rPh sb="8" eb="11">
      <t>キンキュウジ</t>
    </rPh>
    <rPh sb="11" eb="13">
      <t>タイオウ</t>
    </rPh>
    <phoneticPr fontId="4"/>
  </si>
  <si>
    <t>管理者の責務</t>
    <rPh sb="0" eb="3">
      <t>カンリシャ</t>
    </rPh>
    <rPh sb="4" eb="6">
      <t>セキム</t>
    </rPh>
    <phoneticPr fontId="4"/>
  </si>
  <si>
    <t>　事業所の従業者および業務管理は、管理者により一元的に行われていますか。</t>
    <rPh sb="1" eb="4">
      <t>ジギョウショ</t>
    </rPh>
    <rPh sb="5" eb="8">
      <t>ジュウギョウシャ</t>
    </rPh>
    <rPh sb="11" eb="13">
      <t>ギョウム</t>
    </rPh>
    <rPh sb="13" eb="15">
      <t>カンリ</t>
    </rPh>
    <rPh sb="17" eb="20">
      <t>カンリシャ</t>
    </rPh>
    <rPh sb="23" eb="26">
      <t>イチゲンテキ</t>
    </rPh>
    <rPh sb="27" eb="28">
      <t>オコナ</t>
    </rPh>
    <phoneticPr fontId="4"/>
  </si>
  <si>
    <t>組織図、職務分担表</t>
    <rPh sb="0" eb="3">
      <t>ソシキズ</t>
    </rPh>
    <rPh sb="4" eb="6">
      <t>ショクム</t>
    </rPh>
    <rPh sb="6" eb="8">
      <t>ブンタン</t>
    </rPh>
    <rPh sb="8" eb="9">
      <t>ヒョウ</t>
    </rPh>
    <phoneticPr fontId="4"/>
  </si>
  <si>
    <t>　以下の事項を運営規程に定めていますか。</t>
    <rPh sb="1" eb="3">
      <t>イカ</t>
    </rPh>
    <rPh sb="4" eb="6">
      <t>ジコウ</t>
    </rPh>
    <rPh sb="7" eb="9">
      <t>ウンエイ</t>
    </rPh>
    <rPh sb="9" eb="11">
      <t>キテイ</t>
    </rPh>
    <rPh sb="12" eb="13">
      <t>サダ</t>
    </rPh>
    <phoneticPr fontId="4"/>
  </si>
  <si>
    <t>事業の目的および運営の方針</t>
    <rPh sb="0" eb="2">
      <t>ジギョウ</t>
    </rPh>
    <rPh sb="3" eb="5">
      <t>モクテキ</t>
    </rPh>
    <rPh sb="8" eb="10">
      <t>ウンエイ</t>
    </rPh>
    <rPh sb="11" eb="13">
      <t>ホウシン</t>
    </rPh>
    <phoneticPr fontId="4"/>
  </si>
  <si>
    <t>従業者の職種、員数および職務内容</t>
    <rPh sb="0" eb="3">
      <t>ジュウギョウシャ</t>
    </rPh>
    <rPh sb="4" eb="6">
      <t>ショクシュ</t>
    </rPh>
    <rPh sb="7" eb="9">
      <t>インスウ</t>
    </rPh>
    <rPh sb="12" eb="14">
      <t>ショクム</t>
    </rPh>
    <rPh sb="14" eb="16">
      <t>ナイヨウ</t>
    </rPh>
    <phoneticPr fontId="4"/>
  </si>
  <si>
    <t>入居定員および居室数</t>
    <rPh sb="0" eb="2">
      <t>ニュウキョ</t>
    </rPh>
    <rPh sb="2" eb="4">
      <t>テイイン</t>
    </rPh>
    <rPh sb="7" eb="9">
      <t>キョシツ</t>
    </rPh>
    <rPh sb="9" eb="10">
      <t>スウ</t>
    </rPh>
    <phoneticPr fontId="4"/>
  </si>
  <si>
    <t>サービスの内容および利用料その他の費用の額</t>
    <rPh sb="5" eb="7">
      <t>ナイヨウ</t>
    </rPh>
    <rPh sb="10" eb="13">
      <t>リヨウリョウ</t>
    </rPh>
    <rPh sb="15" eb="16">
      <t>タ</t>
    </rPh>
    <rPh sb="17" eb="19">
      <t>ヒヨウ</t>
    </rPh>
    <rPh sb="20" eb="21">
      <t>ガク</t>
    </rPh>
    <phoneticPr fontId="4"/>
  </si>
  <si>
    <t>利用者が介護居室または一時介護室に移る場合の条件および手続</t>
    <rPh sb="0" eb="3">
      <t>リヨウシャ</t>
    </rPh>
    <rPh sb="4" eb="6">
      <t>カイゴ</t>
    </rPh>
    <rPh sb="6" eb="8">
      <t>キョシツ</t>
    </rPh>
    <rPh sb="11" eb="13">
      <t>イチジ</t>
    </rPh>
    <rPh sb="13" eb="16">
      <t>カイゴシツ</t>
    </rPh>
    <rPh sb="17" eb="18">
      <t>ウツ</t>
    </rPh>
    <rPh sb="19" eb="21">
      <t>バアイ</t>
    </rPh>
    <rPh sb="22" eb="24">
      <t>ジョウケン</t>
    </rPh>
    <rPh sb="27" eb="29">
      <t>テツヅキ</t>
    </rPh>
    <phoneticPr fontId="4"/>
  </si>
  <si>
    <t>施設の利用に当たっての留意事項</t>
    <rPh sb="0" eb="2">
      <t>シセツ</t>
    </rPh>
    <rPh sb="3" eb="5">
      <t>リヨウ</t>
    </rPh>
    <rPh sb="6" eb="7">
      <t>ア</t>
    </rPh>
    <rPh sb="11" eb="13">
      <t>リュウイ</t>
    </rPh>
    <rPh sb="13" eb="15">
      <t>ジコウ</t>
    </rPh>
    <phoneticPr fontId="4"/>
  </si>
  <si>
    <t>緊急時等における対応方法</t>
    <rPh sb="0" eb="3">
      <t>キンキュウジ</t>
    </rPh>
    <rPh sb="3" eb="4">
      <t>トウ</t>
    </rPh>
    <rPh sb="8" eb="10">
      <t>タイオウ</t>
    </rPh>
    <rPh sb="10" eb="12">
      <t>ホウホウ</t>
    </rPh>
    <phoneticPr fontId="4"/>
  </si>
  <si>
    <t>非常災害対策</t>
    <rPh sb="0" eb="2">
      <t>ヒジョウ</t>
    </rPh>
    <rPh sb="2" eb="4">
      <t>サイガイ</t>
    </rPh>
    <rPh sb="4" eb="6">
      <t>タイサク</t>
    </rPh>
    <phoneticPr fontId="4"/>
  </si>
  <si>
    <t>虐待の防止のための措置に関する事項</t>
    <rPh sb="0" eb="2">
      <t>ギャクタイ</t>
    </rPh>
    <rPh sb="3" eb="5">
      <t>ボウシ</t>
    </rPh>
    <rPh sb="9" eb="11">
      <t>ソチ</t>
    </rPh>
    <rPh sb="12" eb="13">
      <t>カン</t>
    </rPh>
    <rPh sb="15" eb="17">
      <t>ジコウ</t>
    </rPh>
    <phoneticPr fontId="4"/>
  </si>
  <si>
    <t>その他運営に関する重要事項</t>
    <rPh sb="2" eb="3">
      <t>タ</t>
    </rPh>
    <rPh sb="3" eb="5">
      <t>ウンエイ</t>
    </rPh>
    <rPh sb="6" eb="7">
      <t>カン</t>
    </rPh>
    <rPh sb="9" eb="11">
      <t>ジュウヨウ</t>
    </rPh>
    <rPh sb="11" eb="13">
      <t>ジコウ</t>
    </rPh>
    <phoneticPr fontId="4"/>
  </si>
  <si>
    <t>勤務体制の確保等</t>
    <rPh sb="0" eb="2">
      <t>キンム</t>
    </rPh>
    <rPh sb="2" eb="4">
      <t>タイセイ</t>
    </rPh>
    <rPh sb="5" eb="7">
      <t>カクホ</t>
    </rPh>
    <rPh sb="7" eb="8">
      <t>トウ</t>
    </rPh>
    <phoneticPr fontId="4"/>
  </si>
  <si>
    <t>　利用者に対し、適切なサービスを提供できるよう事業所ごとに勤務の体制（日々の勤務時間、常勤・非常勤の別、管理者との兼務関係、機能訓練指導員との兼務関係、計画作成担当者との兼務関係等）を定めていますか。</t>
    <rPh sb="1" eb="4">
      <t>リヨウシャ</t>
    </rPh>
    <rPh sb="5" eb="6">
      <t>タイ</t>
    </rPh>
    <rPh sb="8" eb="10">
      <t>テキセツ</t>
    </rPh>
    <rPh sb="16" eb="18">
      <t>テイキョウ</t>
    </rPh>
    <rPh sb="23" eb="26">
      <t>ジギョウショ</t>
    </rPh>
    <rPh sb="29" eb="31">
      <t>キンム</t>
    </rPh>
    <rPh sb="32" eb="34">
      <t>タイセイ</t>
    </rPh>
    <rPh sb="35" eb="37">
      <t>ヒビ</t>
    </rPh>
    <rPh sb="38" eb="40">
      <t>キンム</t>
    </rPh>
    <rPh sb="40" eb="42">
      <t>ジカン</t>
    </rPh>
    <rPh sb="43" eb="45">
      <t>ジョウキン</t>
    </rPh>
    <rPh sb="46" eb="49">
      <t>ヒジョウキン</t>
    </rPh>
    <rPh sb="50" eb="51">
      <t>ベツ</t>
    </rPh>
    <rPh sb="52" eb="55">
      <t>カンリシャ</t>
    </rPh>
    <rPh sb="57" eb="59">
      <t>ケンム</t>
    </rPh>
    <rPh sb="59" eb="61">
      <t>カンケイ</t>
    </rPh>
    <rPh sb="62" eb="64">
      <t>キノウ</t>
    </rPh>
    <rPh sb="64" eb="66">
      <t>クンレン</t>
    </rPh>
    <rPh sb="66" eb="69">
      <t>シドウイン</t>
    </rPh>
    <rPh sb="71" eb="73">
      <t>ケンム</t>
    </rPh>
    <rPh sb="73" eb="75">
      <t>カンケイ</t>
    </rPh>
    <rPh sb="76" eb="78">
      <t>ケイカク</t>
    </rPh>
    <rPh sb="78" eb="80">
      <t>サクセイ</t>
    </rPh>
    <rPh sb="80" eb="83">
      <t>タントウシャ</t>
    </rPh>
    <rPh sb="85" eb="87">
      <t>ケンム</t>
    </rPh>
    <rPh sb="87" eb="89">
      <t>カンケイ</t>
    </rPh>
    <rPh sb="89" eb="90">
      <t>トウ</t>
    </rPh>
    <rPh sb="92" eb="93">
      <t>サダ</t>
    </rPh>
    <phoneticPr fontId="4"/>
  </si>
  <si>
    <t>雇用の形態（常勤・非常勤）が分かる文書</t>
    <rPh sb="0" eb="2">
      <t>コヨウ</t>
    </rPh>
    <rPh sb="3" eb="5">
      <t>ケイタイ</t>
    </rPh>
    <rPh sb="6" eb="8">
      <t>ジョウキン</t>
    </rPh>
    <rPh sb="9" eb="12">
      <t>ヒジョウキン</t>
    </rPh>
    <rPh sb="14" eb="15">
      <t>ワ</t>
    </rPh>
    <rPh sb="17" eb="19">
      <t>ブンショ</t>
    </rPh>
    <phoneticPr fontId="4"/>
  </si>
  <si>
    <t>　当該事業所の従業者によってサービスを提供していますか。</t>
    <rPh sb="1" eb="3">
      <t>トウガイ</t>
    </rPh>
    <rPh sb="3" eb="6">
      <t>ジギョウショ</t>
    </rPh>
    <rPh sb="7" eb="10">
      <t>ジュウギョウシャ</t>
    </rPh>
    <rPh sb="19" eb="21">
      <t>テイキョウ</t>
    </rPh>
    <phoneticPr fontId="4"/>
  </si>
  <si>
    <t>ただし、事業者が業務の管理および指揮命令を確実に行うことができる場合は、この限りではない。</t>
    <phoneticPr fontId="4"/>
  </si>
  <si>
    <t>　指定特定施設入居者生活介護および指定介護予防特定施設入居者生活介護に係る業務の全部または一部を委託により他の事業者に行わせている場合は、当該事業者の業務の実施状況について定期的に確認し、その結果等を記録していますか。</t>
    <phoneticPr fontId="4"/>
  </si>
  <si>
    <t>　従業者に対して研修の機会を確保していますか。</t>
    <rPh sb="1" eb="4">
      <t>ジュウギョウシャ</t>
    </rPh>
    <rPh sb="5" eb="6">
      <t>タイ</t>
    </rPh>
    <rPh sb="8" eb="10">
      <t>ケンシュウ</t>
    </rPh>
    <rPh sb="11" eb="13">
      <t>キカイ</t>
    </rPh>
    <rPh sb="14" eb="16">
      <t>カクホ</t>
    </rPh>
    <phoneticPr fontId="4"/>
  </si>
  <si>
    <t>研修計画、記録</t>
    <rPh sb="0" eb="2">
      <t>ケンシュウ</t>
    </rPh>
    <rPh sb="2" eb="4">
      <t>ケイカク</t>
    </rPh>
    <rPh sb="5" eb="7">
      <t>キロク</t>
    </rPh>
    <phoneticPr fontId="4"/>
  </si>
  <si>
    <t>　全ての従業者(看護師、准看護士、介護福祉士、介護支援専門員等の資格を有する者を除く。)に対し、認知症介護にかかる基礎的な研修を受講させていますか。</t>
    <rPh sb="1" eb="2">
      <t>スベ</t>
    </rPh>
    <rPh sb="4" eb="7">
      <t>ジュウギョウシャ</t>
    </rPh>
    <rPh sb="8" eb="11">
      <t>カンゴシ</t>
    </rPh>
    <rPh sb="12" eb="13">
      <t>ジュン</t>
    </rPh>
    <rPh sb="13" eb="16">
      <t>カンゴシ</t>
    </rPh>
    <rPh sb="17" eb="19">
      <t>カイゴ</t>
    </rPh>
    <rPh sb="19" eb="22">
      <t>フクシシ</t>
    </rPh>
    <rPh sb="23" eb="25">
      <t>カイゴ</t>
    </rPh>
    <rPh sb="25" eb="27">
      <t>シエン</t>
    </rPh>
    <rPh sb="27" eb="30">
      <t>センモンイン</t>
    </rPh>
    <rPh sb="30" eb="31">
      <t>トウ</t>
    </rPh>
    <rPh sb="32" eb="34">
      <t>シカク</t>
    </rPh>
    <rPh sb="35" eb="36">
      <t>ユウ</t>
    </rPh>
    <rPh sb="38" eb="39">
      <t>モノ</t>
    </rPh>
    <rPh sb="40" eb="41">
      <t>ノゾ</t>
    </rPh>
    <rPh sb="45" eb="46">
      <t>タイ</t>
    </rPh>
    <rPh sb="48" eb="51">
      <t>ニンチショウ</t>
    </rPh>
    <rPh sb="51" eb="53">
      <t>カイゴ</t>
    </rPh>
    <rPh sb="57" eb="60">
      <t>キソテキ</t>
    </rPh>
    <rPh sb="61" eb="63">
      <t>ケンシュウ</t>
    </rPh>
    <rPh sb="64" eb="66">
      <t>ジュコウ</t>
    </rPh>
    <phoneticPr fontId="4"/>
  </si>
  <si>
    <t>Ｈ11老企25　第3の二(6)の③
Ｒ３厚労省令第９号</t>
    <rPh sb="3" eb="4">
      <t>ロウ</t>
    </rPh>
    <rPh sb="4" eb="5">
      <t>キ</t>
    </rPh>
    <rPh sb="8" eb="9">
      <t>ダイ</t>
    </rPh>
    <rPh sb="11" eb="12">
      <t>ニ</t>
    </rPh>
    <rPh sb="20" eb="23">
      <t>コウロウショウ</t>
    </rPh>
    <rPh sb="23" eb="24">
      <t>レイ</t>
    </rPh>
    <rPh sb="24" eb="25">
      <t>ダイ</t>
    </rPh>
    <rPh sb="26" eb="27">
      <t>ゴウ</t>
    </rPh>
    <phoneticPr fontId="4"/>
  </si>
  <si>
    <t>事業所が新たに採用した従業者(医療・福祉関係資格を有さない者に限る。)に対する当該義務付けの適用については、採用後1年間の猶予期間を設けることとし、採用後1年を経過するまでに認知症介護基礎研修を受講させること。</t>
    <rPh sb="0" eb="3">
      <t>ジギョウショ</t>
    </rPh>
    <rPh sb="4" eb="5">
      <t>アラ</t>
    </rPh>
    <rPh sb="7" eb="9">
      <t>サイヨウ</t>
    </rPh>
    <rPh sb="11" eb="14">
      <t>ジュウギョウシャ</t>
    </rPh>
    <rPh sb="15" eb="17">
      <t>イリョウ</t>
    </rPh>
    <rPh sb="18" eb="20">
      <t>フクシ</t>
    </rPh>
    <rPh sb="20" eb="22">
      <t>カンケイ</t>
    </rPh>
    <rPh sb="22" eb="24">
      <t>シカク</t>
    </rPh>
    <rPh sb="25" eb="26">
      <t>ユウ</t>
    </rPh>
    <rPh sb="29" eb="30">
      <t>モノ</t>
    </rPh>
    <rPh sb="31" eb="32">
      <t>カギ</t>
    </rPh>
    <rPh sb="36" eb="37">
      <t>タイ</t>
    </rPh>
    <rPh sb="39" eb="41">
      <t>トウガイ</t>
    </rPh>
    <rPh sb="41" eb="44">
      <t>ギムヅ</t>
    </rPh>
    <rPh sb="46" eb="48">
      <t>テキヨウ</t>
    </rPh>
    <rPh sb="54" eb="57">
      <t>サイヨウゴ</t>
    </rPh>
    <rPh sb="58" eb="59">
      <t>ネン</t>
    </rPh>
    <rPh sb="59" eb="60">
      <t>カン</t>
    </rPh>
    <rPh sb="61" eb="63">
      <t>ユウヨ</t>
    </rPh>
    <rPh sb="63" eb="65">
      <t>キカン</t>
    </rPh>
    <rPh sb="66" eb="67">
      <t>モウ</t>
    </rPh>
    <rPh sb="74" eb="76">
      <t>サイヨウ</t>
    </rPh>
    <rPh sb="76" eb="77">
      <t>アト</t>
    </rPh>
    <rPh sb="78" eb="79">
      <t>ネン</t>
    </rPh>
    <rPh sb="80" eb="82">
      <t>ケイカ</t>
    </rPh>
    <rPh sb="87" eb="90">
      <t>ニンチショウ</t>
    </rPh>
    <rPh sb="90" eb="92">
      <t>カイゴ</t>
    </rPh>
    <rPh sb="92" eb="94">
      <t>キソ</t>
    </rPh>
    <rPh sb="94" eb="96">
      <t>ケンシュウ</t>
    </rPh>
    <rPh sb="97" eb="99">
      <t>ジュコウ</t>
    </rPh>
    <phoneticPr fontId="4"/>
  </si>
  <si>
    <t>　セクシュアルハラスメントやパワーハラスメントにより従業者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1" eb="93">
      <t>ジョウシ</t>
    </rPh>
    <rPh sb="94" eb="96">
      <t>ドウリョウ</t>
    </rPh>
    <rPh sb="97" eb="98">
      <t>カギ</t>
    </rPh>
    <rPh sb="101" eb="104">
      <t>リヨウシャ</t>
    </rPh>
    <rPh sb="107" eb="109">
      <t>カゾク</t>
    </rPh>
    <rPh sb="109" eb="110">
      <t>トウ</t>
    </rPh>
    <rPh sb="112" eb="113">
      <t>ウ</t>
    </rPh>
    <rPh sb="118" eb="119">
      <t>フク</t>
    </rPh>
    <rPh sb="125" eb="127">
      <t>リュウイ</t>
    </rPh>
    <phoneticPr fontId="4"/>
  </si>
  <si>
    <t>Ｈ11老企25　第3の一の３(２１)④
Ｒ３厚労省令第９号</t>
    <rPh sb="3" eb="4">
      <t>ロウ</t>
    </rPh>
    <rPh sb="4" eb="5">
      <t>キ</t>
    </rPh>
    <rPh sb="8" eb="9">
      <t>ダイ</t>
    </rPh>
    <rPh sb="11" eb="12">
      <t>イチ</t>
    </rPh>
    <rPh sb="22" eb="25">
      <t>コウロウショウ</t>
    </rPh>
    <rPh sb="25" eb="26">
      <t>レイ</t>
    </rPh>
    <rPh sb="26" eb="27">
      <t>ダイ</t>
    </rPh>
    <rPh sb="28" eb="29">
      <t>ゴウ</t>
    </rPh>
    <phoneticPr fontId="4"/>
  </si>
  <si>
    <t>事業主が講ずべき措置</t>
    <rPh sb="0" eb="3">
      <t>ジギョウヌシ</t>
    </rPh>
    <rPh sb="4" eb="5">
      <t>コウ</t>
    </rPh>
    <rPh sb="8" eb="10">
      <t>ソチ</t>
    </rPh>
    <phoneticPr fontId="4"/>
  </si>
  <si>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4"/>
  </si>
  <si>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4"/>
  </si>
  <si>
    <t>業務継続計画の策定等</t>
    <rPh sb="0" eb="2">
      <t>ギョウム</t>
    </rPh>
    <rPh sb="2" eb="4">
      <t>ケイゾク</t>
    </rPh>
    <rPh sb="4" eb="6">
      <t>ケイカク</t>
    </rPh>
    <rPh sb="7" eb="9">
      <t>サクテイ</t>
    </rPh>
    <rPh sb="9" eb="10">
      <t>トウ</t>
    </rPh>
    <phoneticPr fontId="4"/>
  </si>
  <si>
    <t>　感染症や非常災害の発生時において、以下の事項を記載した業務継続計画を策定していますか。
(感染症および災害の業務継続計画を一体的に作成することも可能)</t>
    <phoneticPr fontId="4"/>
  </si>
  <si>
    <t>業務継続計画</t>
    <rPh sb="0" eb="6">
      <t>ギョウムケイゾクケイカク</t>
    </rPh>
    <phoneticPr fontId="4"/>
  </si>
  <si>
    <t>感染症に係る業務継続計画</t>
    <rPh sb="0" eb="3">
      <t>カンセンショウ</t>
    </rPh>
    <rPh sb="4" eb="5">
      <t>カカ</t>
    </rPh>
    <rPh sb="6" eb="8">
      <t>ギョウム</t>
    </rPh>
    <rPh sb="8" eb="10">
      <t>ケイゾク</t>
    </rPh>
    <rPh sb="10" eb="12">
      <t>ケイカク</t>
    </rPh>
    <phoneticPr fontId="4"/>
  </si>
  <si>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4"/>
  </si>
  <si>
    <t>初動対応</t>
    <rPh sb="0" eb="2">
      <t>ショドウ</t>
    </rPh>
    <rPh sb="2" eb="4">
      <t>タイオウ</t>
    </rPh>
    <phoneticPr fontId="4"/>
  </si>
  <si>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4"/>
  </si>
  <si>
    <t>災害に係る業務継続計画</t>
    <rPh sb="0" eb="2">
      <t>サイガイ</t>
    </rPh>
    <rPh sb="3" eb="4">
      <t>カカ</t>
    </rPh>
    <rPh sb="5" eb="7">
      <t>ギョウム</t>
    </rPh>
    <rPh sb="7" eb="9">
      <t>ケイゾク</t>
    </rPh>
    <rPh sb="9" eb="11">
      <t>ケイカク</t>
    </rPh>
    <phoneticPr fontId="4"/>
  </si>
  <si>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</si>
  <si>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</si>
  <si>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他施設および地域との連携</t>
    <rPh sb="0" eb="1">
      <t>ホカ</t>
    </rPh>
    <rPh sb="1" eb="3">
      <t>シセツ</t>
    </rPh>
    <rPh sb="6" eb="8">
      <t>チイキ</t>
    </rPh>
    <rPh sb="10" eb="12">
      <t>レンケイ</t>
    </rPh>
    <phoneticPr fontId="4"/>
  </si>
  <si>
    <t>　従業者等に対し、業務継続計画について周知するとともに、感染症および災害の業務継続計画に係る研修および訓練を定期的(年２回以上)に実施していますか。</t>
    <rPh sb="1" eb="3">
      <t>ジュウギョウ</t>
    </rPh>
    <rPh sb="3" eb="4">
      <t>シャ</t>
    </rPh>
    <rPh sb="4" eb="5">
      <t>トウ</t>
    </rPh>
    <rPh sb="6" eb="7">
      <t>タイ</t>
    </rPh>
    <rPh sb="9" eb="11">
      <t>ギョウム</t>
    </rPh>
    <rPh sb="11" eb="13">
      <t>ケイゾク</t>
    </rPh>
    <rPh sb="13" eb="15">
      <t>ケイカク</t>
    </rPh>
    <rPh sb="19" eb="21">
      <t>シュウチ</t>
    </rPh>
    <rPh sb="28" eb="31">
      <t>カンセンショウ</t>
    </rPh>
    <rPh sb="34" eb="36">
      <t>サイガイ</t>
    </rPh>
    <rPh sb="37" eb="43">
      <t>ギョウムケイゾクケイカク</t>
    </rPh>
    <rPh sb="44" eb="45">
      <t>カカ</t>
    </rPh>
    <rPh sb="46" eb="48">
      <t>ケンシュウ</t>
    </rPh>
    <rPh sb="51" eb="53">
      <t>クンレン</t>
    </rPh>
    <rPh sb="54" eb="57">
      <t>テイキテキ</t>
    </rPh>
    <rPh sb="58" eb="59">
      <t>ネン</t>
    </rPh>
    <rPh sb="60" eb="63">
      <t>カイイジョウ</t>
    </rPh>
    <rPh sb="65" eb="67">
      <t>ジッシ</t>
    </rPh>
    <phoneticPr fontId="4"/>
  </si>
  <si>
    <t>Ｈ11老企25号第3の六の3(6)③</t>
    <rPh sb="3" eb="4">
      <t>ロウ</t>
    </rPh>
    <rPh sb="4" eb="5">
      <t>キ</t>
    </rPh>
    <rPh sb="7" eb="8">
      <t>ゴウ</t>
    </rPh>
    <rPh sb="8" eb="9">
      <t>ダイ</t>
    </rPh>
    <rPh sb="11" eb="12">
      <t>ロク</t>
    </rPh>
    <phoneticPr fontId="4"/>
  </si>
  <si>
    <t>研修計画、記録
訓練記録</t>
    <rPh sb="0" eb="2">
      <t>ケンシュウ</t>
    </rPh>
    <rPh sb="2" eb="4">
      <t>ケイカク</t>
    </rPh>
    <rPh sb="5" eb="7">
      <t>キロク</t>
    </rPh>
    <rPh sb="8" eb="10">
      <t>クンレン</t>
    </rPh>
    <rPh sb="10" eb="12">
      <t>キロク</t>
    </rPh>
    <phoneticPr fontId="4"/>
  </si>
  <si>
    <t>感染症の業務継続計画に係る研修（訓練）については、感染症の予防およびまん延防止のための研修（訓練）と一体的に実施することも差し支えない。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1" eb="12">
      <t>カカ</t>
    </rPh>
    <rPh sb="13" eb="15">
      <t>ケンシュウ</t>
    </rPh>
    <rPh sb="16" eb="18">
      <t>クンレン</t>
    </rPh>
    <rPh sb="25" eb="28">
      <t>カンセンショウ</t>
    </rPh>
    <rPh sb="29" eb="31">
      <t>ヨボウ</t>
    </rPh>
    <rPh sb="36" eb="37">
      <t>エン</t>
    </rPh>
    <rPh sb="37" eb="39">
      <t>ボウシ</t>
    </rPh>
    <rPh sb="43" eb="45">
      <t>ケンシュウ</t>
    </rPh>
    <rPh sb="46" eb="48">
      <t>クンレン</t>
    </rPh>
    <rPh sb="50" eb="53">
      <t>イッタイテキ</t>
    </rPh>
    <rPh sb="54" eb="56">
      <t>ジッシ</t>
    </rPh>
    <rPh sb="61" eb="62">
      <t>サ</t>
    </rPh>
    <rPh sb="63" eb="64">
      <t>ツカ</t>
    </rPh>
    <phoneticPr fontId="4"/>
  </si>
  <si>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4"/>
  </si>
  <si>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4"/>
  </si>
  <si>
    <t>　非常災害に関する具体的な計画を立てておくとともに、非常災害に備えるため、定期的に避難、救出その他必要な訓練を行っていますか。</t>
    <rPh sb="1" eb="3">
      <t>ヒジョウ</t>
    </rPh>
    <rPh sb="3" eb="5">
      <t>サイガイ</t>
    </rPh>
    <rPh sb="6" eb="7">
      <t>カン</t>
    </rPh>
    <rPh sb="9" eb="12">
      <t>グタイテキ</t>
    </rPh>
    <rPh sb="13" eb="15">
      <t>ケイカク</t>
    </rPh>
    <rPh sb="16" eb="17">
      <t>タ</t>
    </rPh>
    <rPh sb="26" eb="28">
      <t>ヒジョウ</t>
    </rPh>
    <rPh sb="28" eb="30">
      <t>サイガイ</t>
    </rPh>
    <rPh sb="31" eb="32">
      <t>ソナ</t>
    </rPh>
    <rPh sb="37" eb="40">
      <t>テイキテキ</t>
    </rPh>
    <rPh sb="41" eb="43">
      <t>ヒナン</t>
    </rPh>
    <rPh sb="44" eb="46">
      <t>キュウシュツ</t>
    </rPh>
    <rPh sb="48" eb="49">
      <t>タ</t>
    </rPh>
    <rPh sb="49" eb="51">
      <t>ヒツヨウ</t>
    </rPh>
    <rPh sb="52" eb="54">
      <t>クンレン</t>
    </rPh>
    <rPh sb="55" eb="56">
      <t>オコナ</t>
    </rPh>
    <phoneticPr fontId="4"/>
  </si>
  <si>
    <t>消防計画、風水害、地震等の災害に対処するための計画
訓練の記録</t>
    <rPh sb="0" eb="2">
      <t>ショウボウ</t>
    </rPh>
    <rPh sb="2" eb="4">
      <t>ケイカク</t>
    </rPh>
    <rPh sb="5" eb="8">
      <t>フウスイガイ</t>
    </rPh>
    <rPh sb="9" eb="11">
      <t>ジシン</t>
    </rPh>
    <rPh sb="11" eb="12">
      <t>トウ</t>
    </rPh>
    <rPh sb="13" eb="15">
      <t>サイガイ</t>
    </rPh>
    <rPh sb="16" eb="18">
      <t>タイショ</t>
    </rPh>
    <rPh sb="23" eb="25">
      <t>ケイカク</t>
    </rPh>
    <rPh sb="26" eb="28">
      <t>クンレン</t>
    </rPh>
    <rPh sb="29" eb="31">
      <t>キロク</t>
    </rPh>
    <phoneticPr fontId="4"/>
  </si>
  <si>
    <t>消火および通報訓練は年２回以上行うこと。</t>
    <rPh sb="0" eb="2">
      <t>ショウカ</t>
    </rPh>
    <rPh sb="5" eb="7">
      <t>ツウホウ</t>
    </rPh>
    <rPh sb="7" eb="9">
      <t>クンレン</t>
    </rPh>
    <rPh sb="10" eb="11">
      <t>ネン</t>
    </rPh>
    <rPh sb="12" eb="15">
      <t>カイイジョウ</t>
    </rPh>
    <rPh sb="15" eb="16">
      <t>オコナ</t>
    </rPh>
    <phoneticPr fontId="4"/>
  </si>
  <si>
    <t>避難訓練は年２回以上実施し、少なくとも夜間または夜間想定の訓練を１回以上行うこと。</t>
    <rPh sb="0" eb="2">
      <t>ヒナン</t>
    </rPh>
    <rPh sb="2" eb="4">
      <t>クンレン</t>
    </rPh>
    <rPh sb="5" eb="6">
      <t>ネン</t>
    </rPh>
    <rPh sb="7" eb="10">
      <t>カイイジョウ</t>
    </rPh>
    <rPh sb="10" eb="12">
      <t>ジッシ</t>
    </rPh>
    <rPh sb="14" eb="15">
      <t>スク</t>
    </rPh>
    <rPh sb="19" eb="21">
      <t>ヤカン</t>
    </rPh>
    <rPh sb="24" eb="26">
      <t>ヤカン</t>
    </rPh>
    <rPh sb="26" eb="28">
      <t>ソウテイ</t>
    </rPh>
    <rPh sb="29" eb="31">
      <t>クンレン</t>
    </rPh>
    <rPh sb="33" eb="36">
      <t>カイイジョウ</t>
    </rPh>
    <rPh sb="36" eb="37">
      <t>オコナ</t>
    </rPh>
    <phoneticPr fontId="4"/>
  </si>
  <si>
    <t>直近の訓練日</t>
    <rPh sb="0" eb="2">
      <t>チョッキン</t>
    </rPh>
    <rPh sb="3" eb="5">
      <t>クンレン</t>
    </rPh>
    <rPh sb="5" eb="6">
      <t>ヒ</t>
    </rPh>
    <phoneticPr fontId="4"/>
  </si>
  <si>
    <t>平成　　年　　月　　日（　　　　　訓練）</t>
    <rPh sb="0" eb="2">
      <t>ヘイセイ</t>
    </rPh>
    <rPh sb="4" eb="5">
      <t>ネン</t>
    </rPh>
    <rPh sb="7" eb="8">
      <t>ガツ</t>
    </rPh>
    <rPh sb="10" eb="11">
      <t>ニチ</t>
    </rPh>
    <rPh sb="17" eb="19">
      <t>クンレン</t>
    </rPh>
    <phoneticPr fontId="4"/>
  </si>
  <si>
    <t>　火災等の災害時に、地域の消防機関へ速やかに通報する体制をとるよう従業者に周知していますか。</t>
    <rPh sb="1" eb="3">
      <t>カサイ</t>
    </rPh>
    <rPh sb="3" eb="4">
      <t>トウ</t>
    </rPh>
    <rPh sb="5" eb="7">
      <t>サイガイ</t>
    </rPh>
    <rPh sb="7" eb="8">
      <t>ジ</t>
    </rPh>
    <rPh sb="10" eb="12">
      <t>チイキ</t>
    </rPh>
    <rPh sb="13" eb="15">
      <t>ショウボウ</t>
    </rPh>
    <rPh sb="15" eb="17">
      <t>キカン</t>
    </rPh>
    <rPh sb="18" eb="19">
      <t>スミ</t>
    </rPh>
    <rPh sb="22" eb="24">
      <t>ツウホウ</t>
    </rPh>
    <rPh sb="26" eb="28">
      <t>タイセイ</t>
    </rPh>
    <rPh sb="33" eb="36">
      <t>ジュウギョウシャ</t>
    </rPh>
    <rPh sb="37" eb="39">
      <t>シュウチ</t>
    </rPh>
    <phoneticPr fontId="4"/>
  </si>
  <si>
    <t>S62.9.18社施第107号「社会福祉施設における防火安全対策の強化について」</t>
    <rPh sb="8" eb="9">
      <t>シャ</t>
    </rPh>
    <rPh sb="9" eb="10">
      <t>シ</t>
    </rPh>
    <rPh sb="10" eb="11">
      <t>ダイ</t>
    </rPh>
    <rPh sb="14" eb="15">
      <t>ゴウ</t>
    </rPh>
    <rPh sb="16" eb="18">
      <t>シャカイ</t>
    </rPh>
    <rPh sb="18" eb="20">
      <t>フクシ</t>
    </rPh>
    <rPh sb="20" eb="22">
      <t>シセツ</t>
    </rPh>
    <rPh sb="26" eb="28">
      <t>ボウカ</t>
    </rPh>
    <rPh sb="28" eb="30">
      <t>アンゼン</t>
    </rPh>
    <rPh sb="30" eb="32">
      <t>タイサク</t>
    </rPh>
    <rPh sb="33" eb="35">
      <t>キョウカ</t>
    </rPh>
    <phoneticPr fontId="4"/>
  </si>
  <si>
    <t>　日頃から消防団や地域住民との連携を図り、火災等の際に消火・避難等に協力してもらえるような体制作りをしていますか。</t>
    <rPh sb="1" eb="3">
      <t>ヒゴロ</t>
    </rPh>
    <rPh sb="5" eb="7">
      <t>ショウボウ</t>
    </rPh>
    <rPh sb="7" eb="8">
      <t>ダン</t>
    </rPh>
    <rPh sb="9" eb="11">
      <t>チイキ</t>
    </rPh>
    <rPh sb="11" eb="13">
      <t>ジュウミン</t>
    </rPh>
    <rPh sb="15" eb="17">
      <t>レンケイ</t>
    </rPh>
    <rPh sb="18" eb="19">
      <t>ハカ</t>
    </rPh>
    <rPh sb="21" eb="23">
      <t>カサイ</t>
    </rPh>
    <rPh sb="23" eb="24">
      <t>トウ</t>
    </rPh>
    <rPh sb="25" eb="26">
      <t>サイ</t>
    </rPh>
    <rPh sb="27" eb="29">
      <t>ショウカ</t>
    </rPh>
    <rPh sb="30" eb="32">
      <t>ヒナン</t>
    </rPh>
    <rPh sb="32" eb="33">
      <t>トウ</t>
    </rPh>
    <rPh sb="34" eb="36">
      <t>キョウリョク</t>
    </rPh>
    <rPh sb="45" eb="47">
      <t>タイセイ</t>
    </rPh>
    <rPh sb="47" eb="48">
      <t>ヅク</t>
    </rPh>
    <phoneticPr fontId="4"/>
  </si>
  <si>
    <t>H10.8.31社援第2153号「社会福祉施設における防災対策の再点検等について」</t>
    <rPh sb="8" eb="9">
      <t>シャ</t>
    </rPh>
    <rPh sb="9" eb="10">
      <t>エン</t>
    </rPh>
    <rPh sb="10" eb="11">
      <t>ダイ</t>
    </rPh>
    <rPh sb="15" eb="16">
      <t>ゴウ</t>
    </rPh>
    <rPh sb="17" eb="19">
      <t>シャカイ</t>
    </rPh>
    <rPh sb="19" eb="21">
      <t>フクシ</t>
    </rPh>
    <rPh sb="21" eb="23">
      <t>シセツ</t>
    </rPh>
    <rPh sb="27" eb="29">
      <t>ボウサイ</t>
    </rPh>
    <rPh sb="29" eb="31">
      <t>タイサク</t>
    </rPh>
    <rPh sb="32" eb="35">
      <t>サイテンケン</t>
    </rPh>
    <rPh sb="35" eb="36">
      <t>トウ</t>
    </rPh>
    <phoneticPr fontId="4"/>
  </si>
  <si>
    <t>具体的な連携方法</t>
    <rPh sb="0" eb="3">
      <t>グタイテキ</t>
    </rPh>
    <rPh sb="4" eb="6">
      <t>レンケイ</t>
    </rPh>
    <rPh sb="6" eb="8">
      <t>ホウホウ</t>
    </rPh>
    <phoneticPr fontId="4"/>
  </si>
  <si>
    <t>【　　　　　　　　　　　　　　　　　　　】</t>
    <phoneticPr fontId="4"/>
  </si>
  <si>
    <t>　災害時において、避難の必要が生じた場合、迅速に対応できるように、あらかじめ県内や近隣都道府県の同種または類似の施設と相互の避難と受入れに関する災害協定を結んでいますか。</t>
    <rPh sb="1" eb="3">
      <t>サイガイ</t>
    </rPh>
    <rPh sb="3" eb="4">
      <t>ジ</t>
    </rPh>
    <rPh sb="9" eb="11">
      <t>ヒナン</t>
    </rPh>
    <rPh sb="12" eb="14">
      <t>ヒツヨウ</t>
    </rPh>
    <rPh sb="15" eb="16">
      <t>ショウ</t>
    </rPh>
    <rPh sb="18" eb="20">
      <t>バアイ</t>
    </rPh>
    <rPh sb="21" eb="23">
      <t>ジンソク</t>
    </rPh>
    <rPh sb="24" eb="26">
      <t>タイオウ</t>
    </rPh>
    <rPh sb="38" eb="40">
      <t>ケンナイ</t>
    </rPh>
    <rPh sb="41" eb="43">
      <t>キンリン</t>
    </rPh>
    <rPh sb="43" eb="47">
      <t>トドウフケン</t>
    </rPh>
    <rPh sb="48" eb="50">
      <t>ドウシュ</t>
    </rPh>
    <rPh sb="53" eb="55">
      <t>ルイジ</t>
    </rPh>
    <rPh sb="56" eb="58">
      <t>シセツ</t>
    </rPh>
    <rPh sb="59" eb="61">
      <t>ソウゴ</t>
    </rPh>
    <rPh sb="62" eb="64">
      <t>ヒナン</t>
    </rPh>
    <rPh sb="65" eb="66">
      <t>ウ</t>
    </rPh>
    <rPh sb="66" eb="67">
      <t>イ</t>
    </rPh>
    <rPh sb="69" eb="70">
      <t>カン</t>
    </rPh>
    <rPh sb="72" eb="74">
      <t>サイガイ</t>
    </rPh>
    <rPh sb="74" eb="76">
      <t>キョウテイ</t>
    </rPh>
    <rPh sb="77" eb="78">
      <t>ムス</t>
    </rPh>
    <phoneticPr fontId="4"/>
  </si>
  <si>
    <t>H24.4.20老総発0420第1号「介護保険施設等における防災対策の強化について」</t>
    <rPh sb="8" eb="9">
      <t>ロウ</t>
    </rPh>
    <rPh sb="9" eb="10">
      <t>ソウ</t>
    </rPh>
    <rPh sb="10" eb="11">
      <t>ハツ</t>
    </rPh>
    <rPh sb="15" eb="16">
      <t>ダイ</t>
    </rPh>
    <rPh sb="17" eb="18">
      <t>ゴウ</t>
    </rPh>
    <rPh sb="19" eb="21">
      <t>カイゴ</t>
    </rPh>
    <rPh sb="21" eb="23">
      <t>ホケン</t>
    </rPh>
    <rPh sb="23" eb="25">
      <t>シセツ</t>
    </rPh>
    <rPh sb="25" eb="26">
      <t>トウ</t>
    </rPh>
    <rPh sb="30" eb="32">
      <t>ボウサイ</t>
    </rPh>
    <rPh sb="32" eb="34">
      <t>タイサク</t>
    </rPh>
    <rPh sb="35" eb="37">
      <t>キョウカ</t>
    </rPh>
    <phoneticPr fontId="4"/>
  </si>
  <si>
    <t>必須ではないが、検討されたい。締結時には、県に報告すること。</t>
    <rPh sb="0" eb="2">
      <t>ヒッスウ</t>
    </rPh>
    <rPh sb="8" eb="10">
      <t>ケントウ</t>
    </rPh>
    <rPh sb="15" eb="17">
      <t>テイケツ</t>
    </rPh>
    <rPh sb="17" eb="18">
      <t>ジ</t>
    </rPh>
    <rPh sb="21" eb="22">
      <t>ケン</t>
    </rPh>
    <rPh sb="23" eb="25">
      <t>ホウコク</t>
    </rPh>
    <phoneticPr fontId="4"/>
  </si>
  <si>
    <t>【自然災害対策について】</t>
    <rPh sb="1" eb="3">
      <t>シゼン</t>
    </rPh>
    <rPh sb="3" eb="5">
      <t>サイガイ</t>
    </rPh>
    <rPh sb="5" eb="7">
      <t>タイサク</t>
    </rPh>
    <phoneticPr fontId="4"/>
  </si>
  <si>
    <t>Ｈ21.9.16健政推第377号「社会福祉施設等における防災対策について」</t>
    <phoneticPr fontId="4"/>
  </si>
  <si>
    <t xml:space="preserve">
□洪水ハザードマップ
□内水（浸水）ハザードマップ
□土砂災害ハザードマップ
□高潮ハザードマップ
□津波ハザードマップ</t>
    <phoneticPr fontId="4"/>
  </si>
  <si>
    <t>　事業所の所在する場所の災害（土砂災害、洪水、津波等）に対する危険性をハザードマップ等で確認し、具体的な計画（避難経路、避難先等）を立てていますか。</t>
    <rPh sb="1" eb="4">
      <t>ジギョウショ</t>
    </rPh>
    <rPh sb="5" eb="7">
      <t>ショザイ</t>
    </rPh>
    <rPh sb="9" eb="11">
      <t>バショ</t>
    </rPh>
    <rPh sb="12" eb="14">
      <t>サイガイ</t>
    </rPh>
    <rPh sb="15" eb="17">
      <t>ドシャ</t>
    </rPh>
    <rPh sb="17" eb="19">
      <t>サイガイ</t>
    </rPh>
    <rPh sb="20" eb="22">
      <t>コウズイ</t>
    </rPh>
    <rPh sb="23" eb="25">
      <t>ツナミ</t>
    </rPh>
    <rPh sb="25" eb="26">
      <t>トウ</t>
    </rPh>
    <rPh sb="28" eb="29">
      <t>タイ</t>
    </rPh>
    <rPh sb="31" eb="34">
      <t>キケンセイ</t>
    </rPh>
    <rPh sb="42" eb="43">
      <t>トウ</t>
    </rPh>
    <rPh sb="44" eb="46">
      <t>カクニン</t>
    </rPh>
    <rPh sb="48" eb="51">
      <t>グタイテキ</t>
    </rPh>
    <rPh sb="52" eb="54">
      <t>ケイカク</t>
    </rPh>
    <rPh sb="55" eb="57">
      <t>ヒナン</t>
    </rPh>
    <rPh sb="57" eb="59">
      <t>ケイロ</t>
    </rPh>
    <rPh sb="60" eb="63">
      <t>ヒナンサキ</t>
    </rPh>
    <rPh sb="63" eb="64">
      <t>トウ</t>
    </rPh>
    <rPh sb="66" eb="67">
      <t>タ</t>
    </rPh>
    <phoneticPr fontId="4"/>
  </si>
  <si>
    <t>　自然災害を想定し、定期的に避難、救出その他必要な訓練（年１回以上）を行っていますか。</t>
    <rPh sb="1" eb="3">
      <t>シゼン</t>
    </rPh>
    <rPh sb="3" eb="5">
      <t>サイガイ</t>
    </rPh>
    <rPh sb="6" eb="8">
      <t>ソウテイ</t>
    </rPh>
    <rPh sb="10" eb="13">
      <t>テイキテキ</t>
    </rPh>
    <rPh sb="14" eb="16">
      <t>ヒナン</t>
    </rPh>
    <rPh sb="17" eb="19">
      <t>キュウシュツ</t>
    </rPh>
    <rPh sb="21" eb="22">
      <t>タ</t>
    </rPh>
    <rPh sb="22" eb="24">
      <t>ヒツヨウ</t>
    </rPh>
    <rPh sb="25" eb="27">
      <t>クンレン</t>
    </rPh>
    <rPh sb="28" eb="29">
      <t>ネン</t>
    </rPh>
    <rPh sb="30" eb="33">
      <t>カイイジョウ</t>
    </rPh>
    <rPh sb="35" eb="36">
      <t>オコナ</t>
    </rPh>
    <phoneticPr fontId="4"/>
  </si>
  <si>
    <t>平成　　年　　月　　日</t>
    <rPh sb="0" eb="2">
      <t>ヘイセイ</t>
    </rPh>
    <rPh sb="4" eb="5">
      <t>ネン</t>
    </rPh>
    <rPh sb="7" eb="8">
      <t>ガツ</t>
    </rPh>
    <rPh sb="10" eb="11">
      <t>ニチ</t>
    </rPh>
    <phoneticPr fontId="4"/>
  </si>
  <si>
    <t>【防犯対策について】</t>
    <rPh sb="1" eb="3">
      <t>ボウハン</t>
    </rPh>
    <rPh sb="3" eb="5">
      <t>タイサク</t>
    </rPh>
    <phoneticPr fontId="4"/>
  </si>
  <si>
    <t>Ｈ28.9.8健政推第76号「社会福祉施設等の防犯対策点検マニュアルについて」</t>
    <phoneticPr fontId="4"/>
  </si>
  <si>
    <t>　安全管理責任者を選定し、防犯対策マニュアルを作成してますか。
　　　</t>
    <rPh sb="1" eb="3">
      <t>アンゼン</t>
    </rPh>
    <rPh sb="3" eb="5">
      <t>カンリ</t>
    </rPh>
    <rPh sb="5" eb="8">
      <t>セキニンシャ</t>
    </rPh>
    <rPh sb="9" eb="11">
      <t>センテイ</t>
    </rPh>
    <rPh sb="13" eb="15">
      <t>ボウハン</t>
    </rPh>
    <rPh sb="15" eb="17">
      <t>タイサク</t>
    </rPh>
    <rPh sb="23" eb="25">
      <t>サクセイ</t>
    </rPh>
    <phoneticPr fontId="4"/>
  </si>
  <si>
    <t>安全管理責任者
【職種　　　　　氏名　　　　　　　　】</t>
    <rPh sb="0" eb="2">
      <t>アンゼン</t>
    </rPh>
    <rPh sb="2" eb="4">
      <t>カンリ</t>
    </rPh>
    <rPh sb="9" eb="11">
      <t>ショクシュ</t>
    </rPh>
    <phoneticPr fontId="4"/>
  </si>
  <si>
    <t>防犯対策マニュアル　　　　有　　無</t>
    <rPh sb="0" eb="2">
      <t>ボウハン</t>
    </rPh>
    <rPh sb="2" eb="4">
      <t>タイサク</t>
    </rPh>
    <rPh sb="13" eb="14">
      <t>アリ</t>
    </rPh>
    <rPh sb="16" eb="17">
      <t>ナ</t>
    </rPh>
    <phoneticPr fontId="4"/>
  </si>
  <si>
    <t>　不審者対応訓練を行っていますか。</t>
    <rPh sb="1" eb="4">
      <t>フシンシャ</t>
    </rPh>
    <rPh sb="4" eb="6">
      <t>タイオウ</t>
    </rPh>
    <rPh sb="6" eb="8">
      <t>クンレン</t>
    </rPh>
    <rPh sb="9" eb="10">
      <t>オコナ</t>
    </rPh>
    <phoneticPr fontId="4"/>
  </si>
  <si>
    <t>【原子力事業所からおおむね半径30㎞の範囲内にあり、原子力災害時避難計画を作成するとされている場合】</t>
    <rPh sb="1" eb="4">
      <t>ゲンシリョク</t>
    </rPh>
    <rPh sb="4" eb="7">
      <t>ジギョウショ</t>
    </rPh>
    <rPh sb="13" eb="15">
      <t>ハンケイ</t>
    </rPh>
    <rPh sb="19" eb="22">
      <t>ハンイナイ</t>
    </rPh>
    <rPh sb="26" eb="29">
      <t>ゲンシリョク</t>
    </rPh>
    <rPh sb="29" eb="31">
      <t>サイガイ</t>
    </rPh>
    <rPh sb="31" eb="32">
      <t>ジ</t>
    </rPh>
    <rPh sb="32" eb="34">
      <t>ヒナン</t>
    </rPh>
    <rPh sb="34" eb="36">
      <t>ケイカク</t>
    </rPh>
    <rPh sb="37" eb="39">
      <t>サクセイ</t>
    </rPh>
    <rPh sb="47" eb="49">
      <t>バアイ</t>
    </rPh>
    <phoneticPr fontId="4"/>
  </si>
  <si>
    <t>　原子力災害に対する具体的な計画を立てておくとともに、原子力災害に備えるため、年１回以上、避難、救出その他必要な訓練を行っていますか。
　※訓練の実施に当たっては、訓練の日時、連絡先、
　　避難する人数、避難に使用する場所等を避難先施
　　設と事前に協議すること。</t>
    <rPh sb="1" eb="4">
      <t>ゲンシリョク</t>
    </rPh>
    <rPh sb="4" eb="6">
      <t>サイガイ</t>
    </rPh>
    <rPh sb="7" eb="8">
      <t>タイ</t>
    </rPh>
    <rPh sb="10" eb="13">
      <t>グタイテキ</t>
    </rPh>
    <rPh sb="14" eb="16">
      <t>ケイカク</t>
    </rPh>
    <rPh sb="17" eb="18">
      <t>タ</t>
    </rPh>
    <rPh sb="27" eb="30">
      <t>ゲンシリョク</t>
    </rPh>
    <rPh sb="30" eb="32">
      <t>サイガイ</t>
    </rPh>
    <rPh sb="33" eb="34">
      <t>ソナ</t>
    </rPh>
    <rPh sb="39" eb="40">
      <t>ネン</t>
    </rPh>
    <rPh sb="41" eb="42">
      <t>カイ</t>
    </rPh>
    <rPh sb="42" eb="44">
      <t>イジョウ</t>
    </rPh>
    <rPh sb="45" eb="47">
      <t>ヒナン</t>
    </rPh>
    <rPh sb="48" eb="50">
      <t>キュウシュツ</t>
    </rPh>
    <rPh sb="52" eb="53">
      <t>タ</t>
    </rPh>
    <rPh sb="53" eb="55">
      <t>ヒツヨウ</t>
    </rPh>
    <rPh sb="56" eb="58">
      <t>クンレン</t>
    </rPh>
    <rPh sb="59" eb="60">
      <t>オコナ</t>
    </rPh>
    <phoneticPr fontId="4"/>
  </si>
  <si>
    <t>Ｈ26.5.22健政推第25号「社会福祉施設等における「原子力災害時避難計画」作成ガイドラインの送付について」</t>
    <rPh sb="8" eb="9">
      <t>ケン</t>
    </rPh>
    <rPh sb="9" eb="10">
      <t>セイ</t>
    </rPh>
    <rPh sb="10" eb="11">
      <t>スイ</t>
    </rPh>
    <rPh sb="11" eb="12">
      <t>ダイ</t>
    </rPh>
    <rPh sb="14" eb="15">
      <t>ゴウ</t>
    </rPh>
    <rPh sb="16" eb="18">
      <t>シャカイ</t>
    </rPh>
    <rPh sb="18" eb="20">
      <t>フクシ</t>
    </rPh>
    <rPh sb="20" eb="22">
      <t>シセツ</t>
    </rPh>
    <rPh sb="22" eb="23">
      <t>トウ</t>
    </rPh>
    <rPh sb="28" eb="31">
      <t>ゲンシリョク</t>
    </rPh>
    <rPh sb="31" eb="33">
      <t>サイガイ</t>
    </rPh>
    <rPh sb="33" eb="34">
      <t>ジ</t>
    </rPh>
    <rPh sb="34" eb="36">
      <t>ヒナン</t>
    </rPh>
    <rPh sb="36" eb="38">
      <t>ケイカク</t>
    </rPh>
    <rPh sb="39" eb="41">
      <t>サクセイ</t>
    </rPh>
    <rPh sb="48" eb="50">
      <t>ソウフ</t>
    </rPh>
    <phoneticPr fontId="4"/>
  </si>
  <si>
    <t>原子力災害時避難計画</t>
    <rPh sb="0" eb="3">
      <t>ゲンシリョク</t>
    </rPh>
    <rPh sb="3" eb="5">
      <t>サイガイ</t>
    </rPh>
    <rPh sb="5" eb="6">
      <t>ジ</t>
    </rPh>
    <rPh sb="6" eb="8">
      <t>ヒナン</t>
    </rPh>
    <rPh sb="8" eb="10">
      <t>ケイカク</t>
    </rPh>
    <phoneticPr fontId="4"/>
  </si>
  <si>
    <t>計画作成日</t>
    <rPh sb="0" eb="2">
      <t>ケイカク</t>
    </rPh>
    <rPh sb="2" eb="4">
      <t>サクセイ</t>
    </rPh>
    <rPh sb="4" eb="5">
      <t>ビ</t>
    </rPh>
    <phoneticPr fontId="4"/>
  </si>
  <si>
    <t>　原子力災害時に市町の災害対策本部等と連絡を取る体制を整備するとともに、その体制を従業者に周知していますか。</t>
    <rPh sb="1" eb="4">
      <t>ゲンシリョク</t>
    </rPh>
    <rPh sb="4" eb="6">
      <t>サイガイ</t>
    </rPh>
    <rPh sb="6" eb="7">
      <t>ジ</t>
    </rPh>
    <rPh sb="8" eb="9">
      <t>シ</t>
    </rPh>
    <rPh sb="9" eb="10">
      <t>マチ</t>
    </rPh>
    <rPh sb="11" eb="13">
      <t>サイガイ</t>
    </rPh>
    <rPh sb="13" eb="15">
      <t>タイサク</t>
    </rPh>
    <rPh sb="15" eb="17">
      <t>ホンブ</t>
    </rPh>
    <rPh sb="17" eb="18">
      <t>トウ</t>
    </rPh>
    <rPh sb="19" eb="21">
      <t>レンラク</t>
    </rPh>
    <rPh sb="22" eb="23">
      <t>ト</t>
    </rPh>
    <rPh sb="24" eb="26">
      <t>タイセイ</t>
    </rPh>
    <rPh sb="27" eb="29">
      <t>セイビ</t>
    </rPh>
    <rPh sb="38" eb="40">
      <t>タイセイ</t>
    </rPh>
    <rPh sb="41" eb="44">
      <t>ジュウギョウシャ</t>
    </rPh>
    <rPh sb="45" eb="47">
      <t>シュウチ</t>
    </rPh>
    <phoneticPr fontId="4"/>
  </si>
  <si>
    <t>衛生管理等</t>
    <rPh sb="0" eb="2">
      <t>エイセイ</t>
    </rPh>
    <rPh sb="2" eb="4">
      <t>カンリ</t>
    </rPh>
    <rPh sb="4" eb="5">
      <t>トウ</t>
    </rPh>
    <phoneticPr fontId="4"/>
  </si>
  <si>
    <t>　利用者の使用する施設、食器その他の設備・飲料水について、衛生的な管理に努めまたは衛生上必要な措置を講じていますか。</t>
    <rPh sb="1" eb="4">
      <t>リヨウシャ</t>
    </rPh>
    <rPh sb="5" eb="7">
      <t>シヨウ</t>
    </rPh>
    <rPh sb="9" eb="11">
      <t>シセツ</t>
    </rPh>
    <rPh sb="12" eb="14">
      <t>ショッキ</t>
    </rPh>
    <rPh sb="16" eb="17">
      <t>タ</t>
    </rPh>
    <rPh sb="18" eb="20">
      <t>セツビ</t>
    </rPh>
    <rPh sb="21" eb="24">
      <t>インリョウスイ</t>
    </rPh>
    <rPh sb="29" eb="32">
      <t>エイセイテキ</t>
    </rPh>
    <rPh sb="33" eb="35">
      <t>カンリ</t>
    </rPh>
    <rPh sb="36" eb="37">
      <t>ツト</t>
    </rPh>
    <rPh sb="41" eb="43">
      <t>エイセイ</t>
    </rPh>
    <rPh sb="43" eb="44">
      <t>ジョウ</t>
    </rPh>
    <rPh sb="44" eb="46">
      <t>ヒツヨウ</t>
    </rPh>
    <rPh sb="47" eb="49">
      <t>ソチ</t>
    </rPh>
    <rPh sb="50" eb="51">
      <t>コウ</t>
    </rPh>
    <phoneticPr fontId="4"/>
  </si>
  <si>
    <t>衛生マニュアル等</t>
    <rPh sb="0" eb="2">
      <t>エイセイ</t>
    </rPh>
    <rPh sb="7" eb="8">
      <t>トウ</t>
    </rPh>
    <phoneticPr fontId="4"/>
  </si>
  <si>
    <t>　食中毒および感染症の発生を防止するための措置等について、必要に応じ保健所の助言・指導を求めるとともに、密接な連携を保っていますか。</t>
    <rPh sb="1" eb="4">
      <t>ショクチュウドク</t>
    </rPh>
    <rPh sb="7" eb="10">
      <t>カンセンショウ</t>
    </rPh>
    <rPh sb="11" eb="13">
      <t>ハッセイ</t>
    </rPh>
    <rPh sb="14" eb="16">
      <t>ボウシ</t>
    </rPh>
    <rPh sb="21" eb="23">
      <t>ソチ</t>
    </rPh>
    <rPh sb="23" eb="24">
      <t>トウ</t>
    </rPh>
    <rPh sb="29" eb="31">
      <t>ヒツヨウ</t>
    </rPh>
    <rPh sb="32" eb="33">
      <t>オウ</t>
    </rPh>
    <rPh sb="34" eb="37">
      <t>ホケンショ</t>
    </rPh>
    <rPh sb="38" eb="40">
      <t>ジョゲン</t>
    </rPh>
    <rPh sb="41" eb="43">
      <t>シドウ</t>
    </rPh>
    <rPh sb="44" eb="45">
      <t>モト</t>
    </rPh>
    <rPh sb="52" eb="54">
      <t>ミッセツ</t>
    </rPh>
    <rPh sb="55" eb="57">
      <t>レンケイ</t>
    </rPh>
    <rPh sb="58" eb="59">
      <t>タモ</t>
    </rPh>
    <phoneticPr fontId="4"/>
  </si>
  <si>
    <t>　インフルエンザ、腸管出血性大腸菌群、レジオネラ症等の対策について、その発生およびまん延を防止するための適切な措置を講じていますか。</t>
    <rPh sb="9" eb="11">
      <t>チョウカン</t>
    </rPh>
    <rPh sb="11" eb="14">
      <t>シュッケツセイ</t>
    </rPh>
    <rPh sb="14" eb="17">
      <t>ダイチョウキン</t>
    </rPh>
    <rPh sb="17" eb="18">
      <t>グン</t>
    </rPh>
    <rPh sb="24" eb="25">
      <t>ショウ</t>
    </rPh>
    <rPh sb="25" eb="26">
      <t>トウ</t>
    </rPh>
    <rPh sb="27" eb="29">
      <t>タイサク</t>
    </rPh>
    <rPh sb="36" eb="38">
      <t>ハッセイ</t>
    </rPh>
    <rPh sb="43" eb="44">
      <t>エン</t>
    </rPh>
    <rPh sb="45" eb="47">
      <t>ボウシ</t>
    </rPh>
    <rPh sb="52" eb="54">
      <t>テキセツ</t>
    </rPh>
    <rPh sb="55" eb="57">
      <t>ソチ</t>
    </rPh>
    <rPh sb="58" eb="59">
      <t>コウ</t>
    </rPh>
    <phoneticPr fontId="4"/>
  </si>
  <si>
    <t>H15.7.25社援基発第0725001号「社会福祉施設等におけるレジオネラ症防止対策の徹底について」他</t>
    <rPh sb="8" eb="9">
      <t>シャ</t>
    </rPh>
    <rPh sb="9" eb="10">
      <t>エン</t>
    </rPh>
    <rPh sb="10" eb="11">
      <t>キ</t>
    </rPh>
    <rPh sb="11" eb="12">
      <t>ハツ</t>
    </rPh>
    <rPh sb="12" eb="13">
      <t>ダイ</t>
    </rPh>
    <rPh sb="20" eb="21">
      <t>ゴウ</t>
    </rPh>
    <rPh sb="22" eb="24">
      <t>シャカイ</t>
    </rPh>
    <rPh sb="24" eb="26">
      <t>フクシ</t>
    </rPh>
    <rPh sb="26" eb="28">
      <t>シセツ</t>
    </rPh>
    <rPh sb="28" eb="29">
      <t>トウ</t>
    </rPh>
    <rPh sb="38" eb="39">
      <t>ショウ</t>
    </rPh>
    <rPh sb="39" eb="41">
      <t>ボウシ</t>
    </rPh>
    <rPh sb="41" eb="43">
      <t>タイサク</t>
    </rPh>
    <rPh sb="44" eb="46">
      <t>テッテイ</t>
    </rPh>
    <rPh sb="51" eb="52">
      <t>タ</t>
    </rPh>
    <phoneticPr fontId="4"/>
  </si>
  <si>
    <t>水質検査結果、清掃記録等</t>
    <rPh sb="0" eb="2">
      <t>スイシツ</t>
    </rPh>
    <rPh sb="2" eb="4">
      <t>ケンサ</t>
    </rPh>
    <rPh sb="4" eb="6">
      <t>ケッカ</t>
    </rPh>
    <rPh sb="7" eb="9">
      <t>セイソウ</t>
    </rPh>
    <rPh sb="9" eb="11">
      <t>キロク</t>
    </rPh>
    <rPh sb="11" eb="12">
      <t>トウ</t>
    </rPh>
    <phoneticPr fontId="4"/>
  </si>
  <si>
    <t>　事業所において感染症が発生し、またはまん延しないように、以下に掲げる措置を実施していますか。</t>
    <rPh sb="1" eb="4">
      <t>ジギョウショ</t>
    </rPh>
    <rPh sb="8" eb="11">
      <t>カンセンショウ</t>
    </rPh>
    <rPh sb="12" eb="14">
      <t>ハッセイ</t>
    </rPh>
    <rPh sb="21" eb="22">
      <t>エン</t>
    </rPh>
    <rPh sb="29" eb="31">
      <t>イカ</t>
    </rPh>
    <rPh sb="32" eb="33">
      <t>カカ</t>
    </rPh>
    <rPh sb="35" eb="37">
      <t>ソチ</t>
    </rPh>
    <rPh sb="38" eb="40">
      <t>ジッシ</t>
    </rPh>
    <phoneticPr fontId="1"/>
  </si>
  <si>
    <t>Ｈ11老企25号第3の六の3(8)➁</t>
    <rPh sb="3" eb="4">
      <t>ロウ</t>
    </rPh>
    <rPh sb="4" eb="5">
      <t>キ</t>
    </rPh>
    <rPh sb="7" eb="8">
      <t>ゴウ</t>
    </rPh>
    <rPh sb="8" eb="9">
      <t>ダイ</t>
    </rPh>
    <rPh sb="11" eb="12">
      <t>ロク</t>
    </rPh>
    <phoneticPr fontId="4"/>
  </si>
  <si>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4"/>
  </si>
  <si>
    <t>担当者の選定　　：　□有　・　□無</t>
    <rPh sb="0" eb="3">
      <t>タントウシャ</t>
    </rPh>
    <rPh sb="4" eb="6">
      <t>センテイ</t>
    </rPh>
    <rPh sb="11" eb="12">
      <t>アリ</t>
    </rPh>
    <rPh sb="16" eb="17">
      <t>ナシ</t>
    </rPh>
    <phoneticPr fontId="4"/>
  </si>
  <si>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4"/>
  </si>
  <si>
    <t>事業所において、従業者等に対し、感染症およびまん延防止のための研修および訓練を定期的（年２回以上）に実施していますか。</t>
    <rPh sb="0" eb="3">
      <t>ジギョウショ</t>
    </rPh>
    <rPh sb="8" eb="11">
      <t>ジュウギョウシャ</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8">
      <t>カイイジョウ</t>
    </rPh>
    <rPh sb="50" eb="52">
      <t>ジッシ</t>
    </rPh>
    <phoneticPr fontId="4"/>
  </si>
  <si>
    <t>秘密保持等</t>
    <rPh sb="0" eb="2">
      <t>ヒミツ</t>
    </rPh>
    <rPh sb="2" eb="4">
      <t>ホジ</t>
    </rPh>
    <rPh sb="4" eb="5">
      <t>トウ</t>
    </rPh>
    <phoneticPr fontId="4"/>
  </si>
  <si>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4"/>
  </si>
  <si>
    <t>誓約書</t>
    <rPh sb="0" eb="3">
      <t>セイヤクショ</t>
    </rPh>
    <phoneticPr fontId="4"/>
  </si>
  <si>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4"/>
  </si>
  <si>
    <t>個人情報使用同意書</t>
    <rPh sb="0" eb="2">
      <t>コジン</t>
    </rPh>
    <rPh sb="2" eb="4">
      <t>ジョウホウ</t>
    </rPh>
    <rPh sb="4" eb="6">
      <t>シヨウ</t>
    </rPh>
    <rPh sb="6" eb="9">
      <t>ドウイショ</t>
    </rPh>
    <phoneticPr fontId="4"/>
  </si>
  <si>
    <t>協力医療機関等</t>
    <rPh sb="0" eb="2">
      <t>キョウリョク</t>
    </rPh>
    <rPh sb="2" eb="4">
      <t>イリョウ</t>
    </rPh>
    <rPh sb="4" eb="6">
      <t>キカン</t>
    </rPh>
    <rPh sb="6" eb="7">
      <t>トウ</t>
    </rPh>
    <phoneticPr fontId="4"/>
  </si>
  <si>
    <t>　利用者の病状の急変等に備えるため、協力医療機関を定め、利用者の入院や休日夜間等における対応について円滑な協力を得るため、あらかじめ必要な事項を取り決めていますか。</t>
    <rPh sb="1" eb="4">
      <t>リヨウシャ</t>
    </rPh>
    <rPh sb="5" eb="7">
      <t>ビョウジョウ</t>
    </rPh>
    <rPh sb="8" eb="10">
      <t>キュウヘン</t>
    </rPh>
    <rPh sb="10" eb="11">
      <t>トウ</t>
    </rPh>
    <rPh sb="12" eb="13">
      <t>ソナ</t>
    </rPh>
    <rPh sb="18" eb="20">
      <t>キョウリョク</t>
    </rPh>
    <rPh sb="20" eb="22">
      <t>イリョウ</t>
    </rPh>
    <rPh sb="22" eb="24">
      <t>キカン</t>
    </rPh>
    <rPh sb="25" eb="26">
      <t>サダ</t>
    </rPh>
    <rPh sb="28" eb="31">
      <t>リヨウシャ</t>
    </rPh>
    <rPh sb="32" eb="34">
      <t>ニュウイン</t>
    </rPh>
    <rPh sb="35" eb="37">
      <t>キュウジツ</t>
    </rPh>
    <rPh sb="37" eb="39">
      <t>ヤカン</t>
    </rPh>
    <rPh sb="39" eb="40">
      <t>トウ</t>
    </rPh>
    <rPh sb="44" eb="46">
      <t>タイオウ</t>
    </rPh>
    <rPh sb="50" eb="52">
      <t>エンカツ</t>
    </rPh>
    <rPh sb="53" eb="55">
      <t>キョウリョク</t>
    </rPh>
    <rPh sb="56" eb="57">
      <t>エ</t>
    </rPh>
    <rPh sb="66" eb="68">
      <t>ヒツヨウ</t>
    </rPh>
    <rPh sb="69" eb="71">
      <t>ジコウ</t>
    </rPh>
    <rPh sb="72" eb="73">
      <t>ト</t>
    </rPh>
    <rPh sb="74" eb="75">
      <t>キ</t>
    </rPh>
    <phoneticPr fontId="4"/>
  </si>
  <si>
    <t>協力医療機関・歯科医療機関との契約書等</t>
    <rPh sb="0" eb="2">
      <t>キョウリョク</t>
    </rPh>
    <rPh sb="2" eb="4">
      <t>イリョウ</t>
    </rPh>
    <rPh sb="4" eb="6">
      <t>キカン</t>
    </rPh>
    <rPh sb="7" eb="9">
      <t>シカ</t>
    </rPh>
    <rPh sb="9" eb="11">
      <t>イリョウ</t>
    </rPh>
    <rPh sb="11" eb="13">
      <t>キカン</t>
    </rPh>
    <rPh sb="15" eb="18">
      <t>ケイヤクショ</t>
    </rPh>
    <rPh sb="18" eb="19">
      <t>トウ</t>
    </rPh>
    <phoneticPr fontId="4"/>
  </si>
  <si>
    <t>　事業者は、あらかじめ、協力歯科医療機関を定めるよう努めていますか。（努力義務なので、「いいえ」に該当しても可）</t>
    <phoneticPr fontId="4"/>
  </si>
  <si>
    <t>　協力医療機関等から不当な患者紹介料等を受領していませんか。</t>
    <rPh sb="1" eb="3">
      <t>キョウリョク</t>
    </rPh>
    <rPh sb="3" eb="5">
      <t>イリョウ</t>
    </rPh>
    <rPh sb="5" eb="7">
      <t>キカン</t>
    </rPh>
    <rPh sb="7" eb="8">
      <t>トウ</t>
    </rPh>
    <rPh sb="10" eb="12">
      <t>フトウ</t>
    </rPh>
    <rPh sb="13" eb="15">
      <t>カンジャ</t>
    </rPh>
    <rPh sb="15" eb="18">
      <t>ショウカイリョウ</t>
    </rPh>
    <rPh sb="18" eb="19">
      <t>トウ</t>
    </rPh>
    <rPh sb="20" eb="22">
      <t>ジュリョウ</t>
    </rPh>
    <phoneticPr fontId="4"/>
  </si>
  <si>
    <t>地域との連携等</t>
    <rPh sb="0" eb="2">
      <t>チイキ</t>
    </rPh>
    <rPh sb="4" eb="6">
      <t>レンケイ</t>
    </rPh>
    <rPh sb="6" eb="7">
      <t>トウ</t>
    </rPh>
    <phoneticPr fontId="4"/>
  </si>
  <si>
    <t>　事業の運営に当たっては、地域住民またはその自発的な活動等との連携および協力を行う等の地域との交流に努めていますか。</t>
    <rPh sb="1" eb="3">
      <t>ジギョウ</t>
    </rPh>
    <rPh sb="4" eb="6">
      <t>ウンエイ</t>
    </rPh>
    <rPh sb="7" eb="8">
      <t>ア</t>
    </rPh>
    <rPh sb="13" eb="15">
      <t>チイキ</t>
    </rPh>
    <rPh sb="15" eb="17">
      <t>ジュウミン</t>
    </rPh>
    <rPh sb="22" eb="25">
      <t>ジハツテキ</t>
    </rPh>
    <rPh sb="26" eb="28">
      <t>カツドウ</t>
    </rPh>
    <rPh sb="28" eb="29">
      <t>トウ</t>
    </rPh>
    <rPh sb="31" eb="33">
      <t>レンケイ</t>
    </rPh>
    <rPh sb="36" eb="38">
      <t>キョウリョク</t>
    </rPh>
    <rPh sb="39" eb="40">
      <t>オコナ</t>
    </rPh>
    <rPh sb="41" eb="42">
      <t>トウ</t>
    </rPh>
    <rPh sb="43" eb="45">
      <t>チイキ</t>
    </rPh>
    <rPh sb="47" eb="49">
      <t>コウリュウ</t>
    </rPh>
    <rPh sb="50" eb="51">
      <t>ツト</t>
    </rPh>
    <phoneticPr fontId="4"/>
  </si>
  <si>
    <t>　利用者からの苦情に関し、市町村が実施する事業（介護相談員の派遣等）に積極的に協力していますか。</t>
    <rPh sb="1" eb="4">
      <t>リヨウシャ</t>
    </rPh>
    <rPh sb="7" eb="9">
      <t>クジョウ</t>
    </rPh>
    <rPh sb="10" eb="11">
      <t>カン</t>
    </rPh>
    <rPh sb="13" eb="16">
      <t>シチョウソン</t>
    </rPh>
    <rPh sb="17" eb="19">
      <t>ジッシ</t>
    </rPh>
    <rPh sb="21" eb="23">
      <t>ジギョウ</t>
    </rPh>
    <rPh sb="24" eb="26">
      <t>カイゴ</t>
    </rPh>
    <rPh sb="26" eb="29">
      <t>ソウダンイン</t>
    </rPh>
    <rPh sb="30" eb="32">
      <t>ハケン</t>
    </rPh>
    <rPh sb="32" eb="33">
      <t>トウ</t>
    </rPh>
    <rPh sb="35" eb="38">
      <t>セッキョクテキ</t>
    </rPh>
    <rPh sb="39" eb="41">
      <t>キョウリョク</t>
    </rPh>
    <phoneticPr fontId="4"/>
  </si>
  <si>
    <t>苦情処理</t>
    <rPh sb="0" eb="2">
      <t>クジョウ</t>
    </rPh>
    <rPh sb="2" eb="4">
      <t>ショリ</t>
    </rPh>
    <phoneticPr fontId="4"/>
  </si>
  <si>
    <t>　利用者およびその家族からの苦情を受け付けるための仕組みを設けていますか。</t>
    <rPh sb="1" eb="4">
      <t>リヨウシャ</t>
    </rPh>
    <rPh sb="9" eb="11">
      <t>カゾク</t>
    </rPh>
    <rPh sb="14" eb="16">
      <t>クジョウ</t>
    </rPh>
    <rPh sb="17" eb="18">
      <t>ウ</t>
    </rPh>
    <rPh sb="19" eb="20">
      <t>ツ</t>
    </rPh>
    <rPh sb="25" eb="27">
      <t>シク</t>
    </rPh>
    <rPh sb="29" eb="30">
      <t>モウ</t>
    </rPh>
    <phoneticPr fontId="4"/>
  </si>
  <si>
    <t>苦情の受付簿
苦情対応マニュアル</t>
    <rPh sb="0" eb="2">
      <t>クジョウ</t>
    </rPh>
    <rPh sb="3" eb="5">
      <t>ウケツケ</t>
    </rPh>
    <rPh sb="5" eb="6">
      <t>ボ</t>
    </rPh>
    <rPh sb="7" eb="9">
      <t>クジョウ</t>
    </rPh>
    <rPh sb="9" eb="11">
      <t>タイオウ</t>
    </rPh>
    <phoneticPr fontId="4"/>
  </si>
  <si>
    <t>苦情件数　　　　　：　月　　　　　件程度</t>
    <rPh sb="0" eb="2">
      <t>クジョウ</t>
    </rPh>
    <rPh sb="2" eb="4">
      <t>ケンスウ</t>
    </rPh>
    <rPh sb="11" eb="12">
      <t>ツキ</t>
    </rPh>
    <rPh sb="17" eb="18">
      <t>ケン</t>
    </rPh>
    <rPh sb="18" eb="20">
      <t>テイド</t>
    </rPh>
    <phoneticPr fontId="4"/>
  </si>
  <si>
    <t>苦情相談窓口の設置：　□有　・　□無</t>
    <rPh sb="0" eb="2">
      <t>クジョウ</t>
    </rPh>
    <rPh sb="2" eb="4">
      <t>ソウダン</t>
    </rPh>
    <rPh sb="4" eb="6">
      <t>マドグチ</t>
    </rPh>
    <rPh sb="7" eb="9">
      <t>セッチ</t>
    </rPh>
    <rPh sb="12" eb="13">
      <t>アリ</t>
    </rPh>
    <rPh sb="17" eb="18">
      <t>ナシ</t>
    </rPh>
    <phoneticPr fontId="4"/>
  </si>
  <si>
    <t>苦情窓口担当者　　：</t>
    <rPh sb="0" eb="2">
      <t>クジョウ</t>
    </rPh>
    <rPh sb="2" eb="4">
      <t>マドグチ</t>
    </rPh>
    <rPh sb="4" eb="7">
      <t>タントウシャ</t>
    </rPh>
    <phoneticPr fontId="4"/>
  </si>
  <si>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4"/>
  </si>
  <si>
    <t>　苦情相談等の内容を記録・保存していますか。</t>
    <rPh sb="1" eb="3">
      <t>クジョウ</t>
    </rPh>
    <rPh sb="3" eb="5">
      <t>ソウダン</t>
    </rPh>
    <rPh sb="5" eb="6">
      <t>トウ</t>
    </rPh>
    <rPh sb="7" eb="9">
      <t>ナイヨウ</t>
    </rPh>
    <rPh sb="10" eb="12">
      <t>キロク</t>
    </rPh>
    <rPh sb="13" eb="15">
      <t>ホゾン</t>
    </rPh>
    <phoneticPr fontId="4"/>
  </si>
  <si>
    <t>苦情対応記録</t>
    <rPh sb="0" eb="2">
      <t>クジョウ</t>
    </rPh>
    <rPh sb="2" eb="4">
      <t>タイオウ</t>
    </rPh>
    <rPh sb="4" eb="6">
      <t>キロク</t>
    </rPh>
    <phoneticPr fontId="4"/>
  </si>
  <si>
    <t>事故発生時の対応</t>
    <rPh sb="0" eb="2">
      <t>ジコ</t>
    </rPh>
    <rPh sb="2" eb="4">
      <t>ハッセイ</t>
    </rPh>
    <rPh sb="4" eb="5">
      <t>ジ</t>
    </rPh>
    <rPh sb="6" eb="8">
      <t>タイオウ</t>
    </rPh>
    <phoneticPr fontId="4"/>
  </si>
  <si>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4"/>
  </si>
  <si>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4"/>
  </si>
  <si>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4"/>
  </si>
  <si>
    <t>→</t>
    <phoneticPr fontId="4"/>
  </si>
  <si>
    <t>事故事例の有無　：　□有　・　□無</t>
    <rPh sb="0" eb="2">
      <t>ジコ</t>
    </rPh>
    <rPh sb="2" eb="4">
      <t>ジレイ</t>
    </rPh>
    <rPh sb="5" eb="7">
      <t>ウム</t>
    </rPh>
    <rPh sb="11" eb="12">
      <t>アリ</t>
    </rPh>
    <rPh sb="16" eb="17">
      <t>ナシ</t>
    </rPh>
    <phoneticPr fontId="4"/>
  </si>
  <si>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4"/>
  </si>
  <si>
    <t>損害賠償保険への加入：　□有　・　□無</t>
    <rPh sb="0" eb="2">
      <t>ソンガイ</t>
    </rPh>
    <rPh sb="2" eb="4">
      <t>バイショウ</t>
    </rPh>
    <rPh sb="4" eb="6">
      <t>ホケン</t>
    </rPh>
    <rPh sb="8" eb="10">
      <t>カニュウ</t>
    </rPh>
    <rPh sb="13" eb="14">
      <t>アリ</t>
    </rPh>
    <rPh sb="18" eb="19">
      <t>ナシ</t>
    </rPh>
    <phoneticPr fontId="4"/>
  </si>
  <si>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4"/>
  </si>
  <si>
    <t>再発防止策の検討の記録</t>
    <rPh sb="0" eb="2">
      <t>サイハツ</t>
    </rPh>
    <rPh sb="2" eb="4">
      <t>ボウシ</t>
    </rPh>
    <rPh sb="4" eb="5">
      <t>サク</t>
    </rPh>
    <rPh sb="6" eb="8">
      <t>ケントウ</t>
    </rPh>
    <rPh sb="9" eb="11">
      <t>キロク</t>
    </rPh>
    <phoneticPr fontId="30"/>
  </si>
  <si>
    <t>虐待の防止</t>
    <rPh sb="0" eb="2">
      <t>ギャクタイ</t>
    </rPh>
    <rPh sb="3" eb="5">
      <t>ボウシ</t>
    </rPh>
    <phoneticPr fontId="4"/>
  </si>
  <si>
    <t>　事業所における虐待防止のための対策を検討する委員会を定期的に開催するとともに、その結果について、訪問介護等に周知徹底を図っていますか。</t>
    <rPh sb="1" eb="4">
      <t>ジギョウショ</t>
    </rPh>
    <rPh sb="8" eb="10">
      <t>ギャクタイ</t>
    </rPh>
    <rPh sb="10" eb="12">
      <t>ボウシ</t>
    </rPh>
    <rPh sb="16" eb="18">
      <t>タイサク</t>
    </rPh>
    <rPh sb="19" eb="21">
      <t>ケントウ</t>
    </rPh>
    <rPh sb="23" eb="26">
      <t>イインカイ</t>
    </rPh>
    <rPh sb="27" eb="30">
      <t>テイキテキ</t>
    </rPh>
    <rPh sb="31" eb="33">
      <t>カイサイ</t>
    </rPh>
    <rPh sb="42" eb="44">
      <t>ケッカ</t>
    </rPh>
    <rPh sb="49" eb="51">
      <t>ホウモン</t>
    </rPh>
    <rPh sb="51" eb="53">
      <t>カイゴ</t>
    </rPh>
    <rPh sb="53" eb="54">
      <t>トウ</t>
    </rPh>
    <rPh sb="55" eb="57">
      <t>シュウチ</t>
    </rPh>
    <rPh sb="57" eb="59">
      <t>テッテイ</t>
    </rPh>
    <rPh sb="60" eb="61">
      <t>ハカ</t>
    </rPh>
    <phoneticPr fontId="4"/>
  </si>
  <si>
    <t>構成メンバーの責任および役割分担を明確にするとともに、専任の対策を担当する者を決めていますか。</t>
    <phoneticPr fontId="4"/>
  </si>
  <si>
    <t>担当者(責任者)の選定　　：　□有　・　□無</t>
    <rPh sb="0" eb="3">
      <t>タントウシャ</t>
    </rPh>
    <rPh sb="4" eb="7">
      <t>セキニンシャ</t>
    </rPh>
    <rPh sb="9" eb="11">
      <t>センテイ</t>
    </rPh>
    <rPh sb="16" eb="17">
      <t>アリ</t>
    </rPh>
    <rPh sb="21" eb="22">
      <t>ナシ</t>
    </rPh>
    <phoneticPr fontId="4"/>
  </si>
  <si>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4"/>
  </si>
  <si>
    <t>次に掲げる内容を盛り込んだ「虐待防止のための指針」を整備していますか。</t>
    <rPh sb="0" eb="1">
      <t>ツギ</t>
    </rPh>
    <rPh sb="2" eb="3">
      <t>カカ</t>
    </rPh>
    <rPh sb="5" eb="7">
      <t>ナイヨウ</t>
    </rPh>
    <rPh sb="8" eb="9">
      <t>モ</t>
    </rPh>
    <rPh sb="10" eb="11">
      <t>コ</t>
    </rPh>
    <rPh sb="14" eb="16">
      <t>ギャクタイ</t>
    </rPh>
    <rPh sb="16" eb="18">
      <t>ボウシ</t>
    </rPh>
    <rPh sb="22" eb="24">
      <t>シシン</t>
    </rPh>
    <rPh sb="26" eb="28">
      <t>セイビ</t>
    </rPh>
    <phoneticPr fontId="4"/>
  </si>
  <si>
    <t>虐待防止のための指針</t>
    <rPh sb="0" eb="2">
      <t>ギャクタイ</t>
    </rPh>
    <rPh sb="2" eb="4">
      <t>ボウシ</t>
    </rPh>
    <rPh sb="8" eb="10">
      <t>シシン</t>
    </rPh>
    <phoneticPr fontId="4"/>
  </si>
  <si>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4"/>
  </si>
  <si>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4"/>
  </si>
  <si>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4"/>
  </si>
  <si>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4"/>
  </si>
  <si>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4"/>
  </si>
  <si>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4"/>
  </si>
  <si>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4"/>
  </si>
  <si>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4"/>
  </si>
  <si>
    <t>その他虐待の防止の推進のために必要な事項</t>
    <rPh sb="2" eb="3">
      <t>ホカ</t>
    </rPh>
    <rPh sb="3" eb="5">
      <t>ギャクタイ</t>
    </rPh>
    <rPh sb="6" eb="8">
      <t>ボウシ</t>
    </rPh>
    <rPh sb="9" eb="11">
      <t>スイシン</t>
    </rPh>
    <rPh sb="15" eb="17">
      <t>ヒツヨウ</t>
    </rPh>
    <rPh sb="18" eb="20">
      <t>ジコウ</t>
    </rPh>
    <phoneticPr fontId="4"/>
  </si>
  <si>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4"/>
  </si>
  <si>
    <t>　　　　　（平成11年厚生省令第37号）</t>
    <rPh sb="11" eb="14">
      <t>コウセイショウ</t>
    </rPh>
    <rPh sb="14" eb="15">
      <t>レイ</t>
    </rPh>
    <rPh sb="15" eb="16">
      <t>ダイ</t>
    </rPh>
    <rPh sb="18" eb="19">
      <t>ゴウ</t>
    </rPh>
    <phoneticPr fontId="4"/>
  </si>
  <si>
    <t>（外部サービス利用型はこちらのチェックシートも併せて提出してください。）</t>
    <rPh sb="1" eb="3">
      <t>ガイブ</t>
    </rPh>
    <rPh sb="7" eb="10">
      <t>リヨウガタ</t>
    </rPh>
    <rPh sb="23" eb="24">
      <t>アワ</t>
    </rPh>
    <rPh sb="26" eb="28">
      <t>テイシュツ</t>
    </rPh>
    <phoneticPr fontId="4"/>
  </si>
  <si>
    <t>　１人以上は専従の常勤ですか。（資格要件なし）</t>
    <rPh sb="2" eb="5">
      <t>ニンイジョウ</t>
    </rPh>
    <rPh sb="6" eb="8">
      <t>センジュウ</t>
    </rPh>
    <rPh sb="9" eb="11">
      <t>ジョウキン</t>
    </rPh>
    <rPh sb="16" eb="18">
      <t>シカク</t>
    </rPh>
    <rPh sb="18" eb="20">
      <t>ヨウケン</t>
    </rPh>
    <phoneticPr fontId="4"/>
  </si>
  <si>
    <t>ただし、利用者の処遇に支障がない場合は、当該特定施設における他の職務に従事することができる。</t>
    <rPh sb="4" eb="7">
      <t>リヨウシャ</t>
    </rPh>
    <rPh sb="8" eb="10">
      <t>ショグウ</t>
    </rPh>
    <rPh sb="11" eb="13">
      <t>シショウ</t>
    </rPh>
    <rPh sb="16" eb="18">
      <t>バアイ</t>
    </rPh>
    <rPh sb="20" eb="22">
      <t>トウガイ</t>
    </rPh>
    <rPh sb="22" eb="24">
      <t>トクテイ</t>
    </rPh>
    <rPh sb="24" eb="26">
      <t>シセツ</t>
    </rPh>
    <rPh sb="30" eb="31">
      <t>タ</t>
    </rPh>
    <rPh sb="32" eb="34">
      <t>ショクム</t>
    </rPh>
    <rPh sb="35" eb="37">
      <t>ジュウジ</t>
    </rPh>
    <phoneticPr fontId="4"/>
  </si>
  <si>
    <t>【介護職員】</t>
    <rPh sb="1" eb="3">
      <t>カイゴ</t>
    </rPh>
    <rPh sb="3" eb="5">
      <t>ショクイン</t>
    </rPh>
    <phoneticPr fontId="4"/>
  </si>
  <si>
    <t>　介護職員の合計数は、常勤換算方法で、要介護者である利用者の数が10またはその端数を増すごとに１以上となっていますか。（常勤換算方法で10：１）</t>
    <rPh sb="1" eb="3">
      <t>カイゴ</t>
    </rPh>
    <rPh sb="3" eb="5">
      <t>ショクイン</t>
    </rPh>
    <rPh sb="6" eb="9">
      <t>ゴウケイスウ</t>
    </rPh>
    <rPh sb="11" eb="13">
      <t>ジョウキン</t>
    </rPh>
    <rPh sb="13" eb="15">
      <t>カンサン</t>
    </rPh>
    <rPh sb="15" eb="17">
      <t>ホウホウ</t>
    </rPh>
    <rPh sb="19" eb="20">
      <t>ヨウ</t>
    </rPh>
    <rPh sb="20" eb="23">
      <t>カイゴシャ</t>
    </rPh>
    <rPh sb="26" eb="29">
      <t>リヨウシャ</t>
    </rPh>
    <rPh sb="30" eb="31">
      <t>カズ</t>
    </rPh>
    <rPh sb="39" eb="41">
      <t>ハスウ</t>
    </rPh>
    <rPh sb="42" eb="43">
      <t>マ</t>
    </rPh>
    <rPh sb="48" eb="50">
      <t>イジョウ</t>
    </rPh>
    <rPh sb="60" eb="62">
      <t>ジョウキン</t>
    </rPh>
    <rPh sb="62" eb="64">
      <t>カンサン</t>
    </rPh>
    <rPh sb="64" eb="66">
      <t>ホウホウ</t>
    </rPh>
    <phoneticPr fontId="4"/>
  </si>
  <si>
    <t>ａ＋ｂ×1/3＝【　　　人】　＝利用者数</t>
    <rPh sb="12" eb="13">
      <t>ニン</t>
    </rPh>
    <rPh sb="16" eb="19">
      <t>リヨウシャ</t>
    </rPh>
    <rPh sb="19" eb="20">
      <t>スウ</t>
    </rPh>
    <phoneticPr fontId="4"/>
  </si>
  <si>
    <t>　常に１以上の特定施設入居者生活介護の従業者が確保されていますか。（資格要件なし）</t>
    <rPh sb="1" eb="2">
      <t>ツネ</t>
    </rPh>
    <rPh sb="4" eb="6">
      <t>イジョウ</t>
    </rPh>
    <rPh sb="7" eb="9">
      <t>トクテイ</t>
    </rPh>
    <rPh sb="9" eb="11">
      <t>シセツ</t>
    </rPh>
    <rPh sb="11" eb="14">
      <t>ニュウキョシャ</t>
    </rPh>
    <rPh sb="14" eb="16">
      <t>セイカツ</t>
    </rPh>
    <rPh sb="16" eb="18">
      <t>カイゴ</t>
    </rPh>
    <rPh sb="19" eb="22">
      <t>ジュウギョウシャ</t>
    </rPh>
    <rPh sb="23" eb="25">
      <t>カクホ</t>
    </rPh>
    <rPh sb="34" eb="36">
      <t>シカク</t>
    </rPh>
    <rPh sb="36" eb="38">
      <t>ヨウケン</t>
    </rPh>
    <phoneticPr fontId="4"/>
  </si>
  <si>
    <t>ただし、宿直時間帯についてはこの限りではない。</t>
    <rPh sb="4" eb="6">
      <t>シュクチョク</t>
    </rPh>
    <rPh sb="6" eb="9">
      <t>ジカンタイ</t>
    </rPh>
    <rPh sb="16" eb="17">
      <t>カギ</t>
    </rPh>
    <phoneticPr fontId="4"/>
  </si>
  <si>
    <t>　居室、浴室、便所および食堂を有していますか。</t>
    <rPh sb="1" eb="3">
      <t>キョシツ</t>
    </rPh>
    <phoneticPr fontId="4"/>
  </si>
  <si>
    <t>ただし、居室の面積が25㎡以上である場合には、食堂を設けないことができる。</t>
    <rPh sb="4" eb="6">
      <t>キョシツ</t>
    </rPh>
    <rPh sb="7" eb="9">
      <t>メンセキ</t>
    </rPh>
    <rPh sb="13" eb="15">
      <t>イジョウ</t>
    </rPh>
    <rPh sb="18" eb="20">
      <t>バアイ</t>
    </rPh>
    <rPh sb="23" eb="25">
      <t>ショクドウ</t>
    </rPh>
    <rPh sb="26" eb="27">
      <t>モウ</t>
    </rPh>
    <phoneticPr fontId="4"/>
  </si>
  <si>
    <t>【居室】</t>
    <rPh sb="1" eb="3">
      <t>キョシツ</t>
    </rPh>
    <phoneticPr fontId="4"/>
  </si>
  <si>
    <t>　居室は、次の基準を満たしていますか。</t>
    <rPh sb="1" eb="3">
      <t>キョシツ</t>
    </rPh>
    <rPh sb="5" eb="6">
      <t>ツギ</t>
    </rPh>
    <rPh sb="7" eb="9">
      <t>キジュン</t>
    </rPh>
    <rPh sb="10" eb="11">
      <t>ミ</t>
    </rPh>
    <phoneticPr fontId="4"/>
  </si>
  <si>
    <t>非常通報装置またはこれに代わる設備を設けていること。</t>
    <rPh sb="0" eb="2">
      <t>ヒジョウ</t>
    </rPh>
    <rPh sb="2" eb="4">
      <t>ツウホウ</t>
    </rPh>
    <rPh sb="4" eb="6">
      <t>ソウチ</t>
    </rPh>
    <rPh sb="12" eb="13">
      <t>カ</t>
    </rPh>
    <rPh sb="15" eb="17">
      <t>セツビ</t>
    </rPh>
    <rPh sb="18" eb="19">
      <t>モウ</t>
    </rPh>
    <phoneticPr fontId="4"/>
  </si>
  <si>
    <t>【通常の特定施設入居者生活介護と同じ基準内容は省略しています】</t>
    <rPh sb="1" eb="3">
      <t>ツウジョウ</t>
    </rPh>
    <rPh sb="4" eb="6">
      <t>トクテイ</t>
    </rPh>
    <rPh sb="6" eb="8">
      <t>シセツ</t>
    </rPh>
    <rPh sb="8" eb="11">
      <t>ニュウキョシャ</t>
    </rPh>
    <rPh sb="11" eb="13">
      <t>セイカツ</t>
    </rPh>
    <rPh sb="13" eb="15">
      <t>カイゴ</t>
    </rPh>
    <rPh sb="16" eb="17">
      <t>オナ</t>
    </rPh>
    <rPh sb="18" eb="20">
      <t>キジュン</t>
    </rPh>
    <rPh sb="20" eb="22">
      <t>ナイヨウ</t>
    </rPh>
    <rPh sb="23" eb="25">
      <t>ショウリャク</t>
    </rPh>
    <phoneticPr fontId="4"/>
  </si>
  <si>
    <t>内容および手続きの説明および契約の締結等</t>
    <rPh sb="0" eb="2">
      <t>ナイヨウ</t>
    </rPh>
    <rPh sb="5" eb="7">
      <t>テツヅキ</t>
    </rPh>
    <rPh sb="9" eb="11">
      <t>セツメイ</t>
    </rPh>
    <rPh sb="14" eb="16">
      <t>ケイヤク</t>
    </rPh>
    <rPh sb="17" eb="19">
      <t>テイケツ</t>
    </rPh>
    <rPh sb="19" eb="20">
      <t>トウ</t>
    </rPh>
    <phoneticPr fontId="4"/>
  </si>
  <si>
    <t>外部サービス利用型指定特定施設入居者生活介護事業者と受託居宅サービス事業者の業務の分担の内容</t>
    <phoneticPr fontId="4"/>
  </si>
  <si>
    <t>受託居宅サービス事業者および受託居宅サービス事業所の名称ならびに居宅サービスの種類</t>
    <phoneticPr fontId="4"/>
  </si>
  <si>
    <t>居室、浴室および食堂の概要</t>
    <phoneticPr fontId="4"/>
  </si>
  <si>
    <t>安否確認の方法および手順</t>
    <phoneticPr fontId="4"/>
  </si>
  <si>
    <t>　入居および外部サービス利用型指定特定入居者生活介護および外部サービス利用型指定介護予防特定施設入居者生活介護の提供に関する契約を文書により締結していますか。</t>
    <rPh sb="1" eb="3">
      <t>ニュウキョ</t>
    </rPh>
    <rPh sb="6" eb="8">
      <t>ガイブ</t>
    </rPh>
    <rPh sb="12" eb="15">
      <t>リヨウガタ</t>
    </rPh>
    <rPh sb="15" eb="17">
      <t>シテイ</t>
    </rPh>
    <rPh sb="17" eb="19">
      <t>トクテイ</t>
    </rPh>
    <rPh sb="19" eb="22">
      <t>ニュウキョシャ</t>
    </rPh>
    <rPh sb="22" eb="24">
      <t>セイカツ</t>
    </rPh>
    <rPh sb="24" eb="26">
      <t>カイゴ</t>
    </rPh>
    <rPh sb="29" eb="31">
      <t>ガイブ</t>
    </rPh>
    <rPh sb="35" eb="38">
      <t>リヨウガタ</t>
    </rPh>
    <rPh sb="38" eb="40">
      <t>シテイ</t>
    </rPh>
    <rPh sb="40" eb="42">
      <t>カイゴ</t>
    </rPh>
    <rPh sb="42" eb="44">
      <t>ヨボウ</t>
    </rPh>
    <rPh sb="44" eb="46">
      <t>トクテイ</t>
    </rPh>
    <rPh sb="46" eb="48">
      <t>シセツ</t>
    </rPh>
    <rPh sb="48" eb="51">
      <t>ニュウキョシャ</t>
    </rPh>
    <rPh sb="51" eb="53">
      <t>セイカツ</t>
    </rPh>
    <rPh sb="53" eb="55">
      <t>カイゴ</t>
    </rPh>
    <rPh sb="56" eb="58">
      <t>テイキョウ</t>
    </rPh>
    <rPh sb="59" eb="60">
      <t>カン</t>
    </rPh>
    <rPh sb="62" eb="64">
      <t>ケイヤク</t>
    </rPh>
    <rPh sb="65" eb="67">
      <t>ブンショ</t>
    </rPh>
    <rPh sb="70" eb="72">
      <t>テイケツ</t>
    </rPh>
    <phoneticPr fontId="4"/>
  </si>
  <si>
    <t>　より適切なサービス提供を行うため、利用者を他の居室に移して介護を行うこととしている場合にあっては、利用者が当該居室に移る際の当該利用者の意思の確認等の適切な手続きをあらかじめ契約に係る文書に明記していますか。</t>
    <rPh sb="22" eb="23">
      <t>タ</t>
    </rPh>
    <rPh sb="24" eb="26">
      <t>キョシツ</t>
    </rPh>
    <rPh sb="54" eb="56">
      <t>トウガイ</t>
    </rPh>
    <rPh sb="56" eb="58">
      <t>キョシツ</t>
    </rPh>
    <phoneticPr fontId="4"/>
  </si>
  <si>
    <t>受託居宅サービスの提供</t>
    <rPh sb="0" eb="2">
      <t>ジュタク</t>
    </rPh>
    <rPh sb="2" eb="4">
      <t>キョタク</t>
    </rPh>
    <rPh sb="9" eb="11">
      <t>テイキョウ</t>
    </rPh>
    <phoneticPr fontId="4"/>
  </si>
  <si>
    <t>　特定施設サービス計画および介護予防特定施設サービス計画に基づき、受託居宅サービス事業者により、適切かつ円滑な受託居宅サービスが提供されるよう、従業者による会議、サービス提供等に係る情報の伝達、サービス計画作成に当たっての協議等を行っていますか。</t>
    <rPh sb="1" eb="3">
      <t>トクテイ</t>
    </rPh>
    <rPh sb="3" eb="5">
      <t>シセツ</t>
    </rPh>
    <rPh sb="9" eb="11">
      <t>ケイカク</t>
    </rPh>
    <rPh sb="14" eb="16">
      <t>カイゴ</t>
    </rPh>
    <rPh sb="16" eb="18">
      <t>ヨボウ</t>
    </rPh>
    <rPh sb="18" eb="20">
      <t>トクテイ</t>
    </rPh>
    <rPh sb="20" eb="22">
      <t>シセツ</t>
    </rPh>
    <rPh sb="26" eb="28">
      <t>ケイカク</t>
    </rPh>
    <rPh sb="29" eb="30">
      <t>モト</t>
    </rPh>
    <rPh sb="33" eb="35">
      <t>ジュタク</t>
    </rPh>
    <rPh sb="35" eb="37">
      <t>キョタク</t>
    </rPh>
    <rPh sb="41" eb="44">
      <t>ジギョウシャ</t>
    </rPh>
    <rPh sb="48" eb="50">
      <t>テキセツ</t>
    </rPh>
    <rPh sb="52" eb="54">
      <t>エンカツ</t>
    </rPh>
    <rPh sb="55" eb="57">
      <t>ジュタク</t>
    </rPh>
    <rPh sb="57" eb="59">
      <t>キョタク</t>
    </rPh>
    <rPh sb="64" eb="66">
      <t>テイキョウ</t>
    </rPh>
    <rPh sb="72" eb="75">
      <t>ジュウギョウシャ</t>
    </rPh>
    <rPh sb="78" eb="80">
      <t>カイギ</t>
    </rPh>
    <rPh sb="85" eb="87">
      <t>テイキョウ</t>
    </rPh>
    <rPh sb="87" eb="88">
      <t>トウ</t>
    </rPh>
    <rPh sb="89" eb="90">
      <t>カカ</t>
    </rPh>
    <rPh sb="91" eb="93">
      <t>ジョウホウ</t>
    </rPh>
    <rPh sb="94" eb="96">
      <t>デンタツ</t>
    </rPh>
    <rPh sb="101" eb="103">
      <t>ケイカク</t>
    </rPh>
    <rPh sb="103" eb="105">
      <t>サクセイ</t>
    </rPh>
    <rPh sb="106" eb="107">
      <t>ア</t>
    </rPh>
    <rPh sb="111" eb="113">
      <t>キョウギ</t>
    </rPh>
    <rPh sb="113" eb="114">
      <t>トウ</t>
    </rPh>
    <rPh sb="115" eb="116">
      <t>オコナ</t>
    </rPh>
    <phoneticPr fontId="4"/>
  </si>
  <si>
    <t>　受託居宅サービス事業者が受託居宅サービスを提供した場合にあっては、提供した日時、時間、具体的なサービスの内容等を文書により報告させていますか。</t>
    <rPh sb="1" eb="3">
      <t>ジュタク</t>
    </rPh>
    <rPh sb="3" eb="5">
      <t>キョタク</t>
    </rPh>
    <rPh sb="9" eb="12">
      <t>ジギョウシャ</t>
    </rPh>
    <rPh sb="13" eb="15">
      <t>ジュタク</t>
    </rPh>
    <rPh sb="15" eb="17">
      <t>キョタク</t>
    </rPh>
    <rPh sb="22" eb="24">
      <t>テイキョウ</t>
    </rPh>
    <rPh sb="26" eb="28">
      <t>バアイ</t>
    </rPh>
    <rPh sb="34" eb="36">
      <t>テイキョウ</t>
    </rPh>
    <rPh sb="38" eb="40">
      <t>ニチジ</t>
    </rPh>
    <rPh sb="41" eb="43">
      <t>ジカン</t>
    </rPh>
    <rPh sb="44" eb="47">
      <t>グタイテキ</t>
    </rPh>
    <rPh sb="53" eb="55">
      <t>ナイヨウ</t>
    </rPh>
    <rPh sb="55" eb="56">
      <t>トウ</t>
    </rPh>
    <rPh sb="57" eb="59">
      <t>ブンショ</t>
    </rPh>
    <rPh sb="62" eb="64">
      <t>ホウコク</t>
    </rPh>
    <phoneticPr fontId="4"/>
  </si>
  <si>
    <t>外部サービス利用型特定施設従業者の職種、員数および職務内容</t>
    <rPh sb="0" eb="2">
      <t>ガイブ</t>
    </rPh>
    <rPh sb="6" eb="9">
      <t>リヨウガタ</t>
    </rPh>
    <rPh sb="9" eb="11">
      <t>トクテイ</t>
    </rPh>
    <rPh sb="11" eb="13">
      <t>シセツ</t>
    </rPh>
    <rPh sb="13" eb="16">
      <t>ジュウギョウシャ</t>
    </rPh>
    <rPh sb="17" eb="19">
      <t>ショクシュ</t>
    </rPh>
    <rPh sb="20" eb="22">
      <t>インスウ</t>
    </rPh>
    <rPh sb="25" eb="27">
      <t>ショクム</t>
    </rPh>
    <rPh sb="27" eb="29">
      <t>ナイヨウ</t>
    </rPh>
    <phoneticPr fontId="4"/>
  </si>
  <si>
    <t>外部サービス利用型特定施設入居者生活介護のサービスの内容および利用料その他の費用の額</t>
    <rPh sb="0" eb="2">
      <t>ガイブ</t>
    </rPh>
    <rPh sb="6" eb="9">
      <t>リヨウガタ</t>
    </rPh>
    <rPh sb="9" eb="11">
      <t>トクテイ</t>
    </rPh>
    <rPh sb="11" eb="13">
      <t>シセツ</t>
    </rPh>
    <rPh sb="13" eb="16">
      <t>ニュウキョシャ</t>
    </rPh>
    <rPh sb="16" eb="18">
      <t>セイカツ</t>
    </rPh>
    <rPh sb="18" eb="20">
      <t>カイゴ</t>
    </rPh>
    <rPh sb="26" eb="28">
      <t>ナイヨウ</t>
    </rPh>
    <rPh sb="31" eb="34">
      <t>リヨウリョウ</t>
    </rPh>
    <rPh sb="36" eb="37">
      <t>タ</t>
    </rPh>
    <rPh sb="38" eb="40">
      <t>ヒヨウ</t>
    </rPh>
    <rPh sb="41" eb="42">
      <t>ガク</t>
    </rPh>
    <phoneticPr fontId="4"/>
  </si>
  <si>
    <t>サービスの内容については、利用者の安否の確認、生活相談、計画作成の方法等を指す。</t>
    <rPh sb="5" eb="7">
      <t>ナイヨウ</t>
    </rPh>
    <rPh sb="13" eb="16">
      <t>リヨウシャ</t>
    </rPh>
    <rPh sb="17" eb="19">
      <t>アンピ</t>
    </rPh>
    <rPh sb="20" eb="22">
      <t>カクニン</t>
    </rPh>
    <rPh sb="23" eb="25">
      <t>セイカツ</t>
    </rPh>
    <rPh sb="25" eb="27">
      <t>ソウダン</t>
    </rPh>
    <rPh sb="28" eb="30">
      <t>ケイカク</t>
    </rPh>
    <rPh sb="30" eb="32">
      <t>サクセイ</t>
    </rPh>
    <rPh sb="33" eb="35">
      <t>ホウホウ</t>
    </rPh>
    <rPh sb="35" eb="36">
      <t>トウ</t>
    </rPh>
    <rPh sb="37" eb="38">
      <t>サ</t>
    </rPh>
    <phoneticPr fontId="4"/>
  </si>
  <si>
    <t>受託居宅サービス事業者および受託居宅サービス事業所の名称および所在地</t>
    <rPh sb="0" eb="2">
      <t>ジュタク</t>
    </rPh>
    <rPh sb="2" eb="4">
      <t>キョタク</t>
    </rPh>
    <rPh sb="8" eb="11">
      <t>ジギョウシャ</t>
    </rPh>
    <rPh sb="14" eb="16">
      <t>ジュタク</t>
    </rPh>
    <rPh sb="16" eb="18">
      <t>キョタク</t>
    </rPh>
    <rPh sb="22" eb="25">
      <t>ジギョウショ</t>
    </rPh>
    <rPh sb="26" eb="28">
      <t>メイショウ</t>
    </rPh>
    <rPh sb="31" eb="34">
      <t>ショザイチ</t>
    </rPh>
    <phoneticPr fontId="4"/>
  </si>
  <si>
    <t>利用者が他の居室に移る場合の条件および手続</t>
    <rPh sb="0" eb="3">
      <t>リヨウシャ</t>
    </rPh>
    <rPh sb="4" eb="5">
      <t>タ</t>
    </rPh>
    <rPh sb="6" eb="8">
      <t>キョシツ</t>
    </rPh>
    <rPh sb="9" eb="10">
      <t>ウツ</t>
    </rPh>
    <rPh sb="11" eb="13">
      <t>バアイ</t>
    </rPh>
    <rPh sb="14" eb="16">
      <t>ジョウケン</t>
    </rPh>
    <rPh sb="19" eb="21">
      <t>テツヅキ</t>
    </rPh>
    <phoneticPr fontId="4"/>
  </si>
  <si>
    <t>虐待防止のための措置に関する事項</t>
    <rPh sb="0" eb="2">
      <t>ギャクタイ</t>
    </rPh>
    <rPh sb="2" eb="4">
      <t>ボウシ</t>
    </rPh>
    <rPh sb="8" eb="10">
      <t>ソチ</t>
    </rPh>
    <rPh sb="11" eb="12">
      <t>カン</t>
    </rPh>
    <rPh sb="14" eb="16">
      <t>ジコウ</t>
    </rPh>
    <phoneticPr fontId="4"/>
  </si>
  <si>
    <t>受託居宅サービス事業者への委託</t>
    <rPh sb="0" eb="2">
      <t>ジュタク</t>
    </rPh>
    <rPh sb="2" eb="4">
      <t>キョタク</t>
    </rPh>
    <rPh sb="8" eb="11">
      <t>ジギョウシャ</t>
    </rPh>
    <rPh sb="13" eb="15">
      <t>イタク</t>
    </rPh>
    <phoneticPr fontId="4"/>
  </si>
  <si>
    <t>　受託居宅サービスの提供に関する業務を委託する契約を締結するときは、受託居宅サービス事業所ごとに文書により行っていますか。</t>
    <phoneticPr fontId="4"/>
  </si>
  <si>
    <t>　受託居宅サービス事業者は、指定居宅サービス事業者または指定地域密着型サービス事業者ですか。</t>
    <phoneticPr fontId="4"/>
  </si>
  <si>
    <t>　受託居宅サービス事業者が提供する受託居宅サービスの種類は、指定訪問介護、指定訪問入浴介護、指定訪問看護、指定訪問リハビリテーション、指定通所介護、指定通所リハビリテーション、指定福祉用具貸与指定地域密着型通所介護および指定認知症対応型通所介護ですか。</t>
    <rPh sb="53" eb="55">
      <t>シテイ</t>
    </rPh>
    <rPh sb="55" eb="57">
      <t>ホウモン</t>
    </rPh>
    <rPh sb="74" eb="76">
      <t>シテイ</t>
    </rPh>
    <rPh sb="76" eb="78">
      <t>ツウショ</t>
    </rPh>
    <rPh sb="88" eb="90">
      <t>シテイ</t>
    </rPh>
    <rPh sb="90" eb="92">
      <t>フクシ</t>
    </rPh>
    <rPh sb="92" eb="94">
      <t>ヨウグ</t>
    </rPh>
    <rPh sb="94" eb="96">
      <t>タイヨ</t>
    </rPh>
    <rPh sb="96" eb="98">
      <t>シテイ</t>
    </rPh>
    <rPh sb="98" eb="100">
      <t>チイキ</t>
    </rPh>
    <rPh sb="100" eb="103">
      <t>ミッチャクガタ</t>
    </rPh>
    <rPh sb="103" eb="105">
      <t>ツウショ</t>
    </rPh>
    <rPh sb="105" eb="107">
      <t>カイゴ</t>
    </rPh>
    <rPh sb="110" eb="112">
      <t>シテイ</t>
    </rPh>
    <rPh sb="112" eb="115">
      <t>ニンチショウ</t>
    </rPh>
    <rPh sb="115" eb="118">
      <t>タイオウガタ</t>
    </rPh>
    <rPh sb="118" eb="120">
      <t>ツウショ</t>
    </rPh>
    <rPh sb="120" eb="122">
      <t>カイゴ</t>
    </rPh>
    <phoneticPr fontId="4"/>
  </si>
  <si>
    <t>　事業開始に当たっては、指定訪問介護、指定訪問看護および指定通所介護を提供する事業者と受託居宅サービス事業所ごとに、これらの提供に関する業務を委託する契約を文書にて行っていますか。</t>
    <phoneticPr fontId="4"/>
  </si>
  <si>
    <t>　事業開始に当たって契約を締結すべき受託居宅サービス以外のものについては、利用者の状況に応じて、これらの提供に関する業務を委託する契約を文書にて行っていますか。</t>
    <phoneticPr fontId="4"/>
  </si>
  <si>
    <t>　指定認知症対応型通所介護の提供に関する業務を受託居宅サービス事業者に委託する契約を締結する場合にあっては、指定特定施設と同一の市町村の区域内に所在する事業者と契約を行っていますか。</t>
    <phoneticPr fontId="4"/>
  </si>
  <si>
    <t>　受託居宅サービス事業者に、業務について必要な管理および指揮命令を行っていますか。</t>
    <phoneticPr fontId="4"/>
  </si>
  <si>
    <t>　受託居宅サービスに係る業務の実施状況について定期的に確認し、その結果等を記録していますか。</t>
    <phoneticPr fontId="4"/>
  </si>
  <si>
    <t>・添付資料（１部ずつ提出）</t>
    <phoneticPr fontId="4"/>
  </si>
  <si>
    <t>・運営指導当日に準備すべき書類等</t>
    <rPh sb="1" eb="3">
      <t>ウンエイ</t>
    </rPh>
    <phoneticPr fontId="4"/>
  </si>
  <si>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4"/>
  </si>
  <si>
    <r>
      <t>（２）介護職員に対する処遇の状況（</t>
    </r>
    <r>
      <rPr>
        <sz val="11"/>
        <rFont val="ＭＳ Ｐゴシック"/>
        <family val="3"/>
        <charset val="128"/>
      </rPr>
      <t>運営指導直近時点）</t>
    </r>
    <rPh sb="3" eb="5">
      <t>カイゴ</t>
    </rPh>
    <rPh sb="5" eb="7">
      <t>ショクイン</t>
    </rPh>
    <rPh sb="8" eb="9">
      <t>タイ</t>
    </rPh>
    <rPh sb="11" eb="13">
      <t>ショグウ</t>
    </rPh>
    <rPh sb="14" eb="16">
      <t>ジョウキョウ</t>
    </rPh>
    <rPh sb="17" eb="19">
      <t>ウンエイ</t>
    </rPh>
    <rPh sb="19" eb="21">
      <t>シドウ</t>
    </rPh>
    <rPh sb="21" eb="23">
      <t>チョッキン</t>
    </rPh>
    <rPh sb="23" eb="25">
      <t>ジテン</t>
    </rPh>
    <phoneticPr fontId="4"/>
  </si>
  <si>
    <t>　　 ※資格及び研修に関して、必要に応じて、資格証又は研修修了証等の写しを運営指導の際に確認します。</t>
    <rPh sb="4" eb="6">
      <t>シカク</t>
    </rPh>
    <rPh sb="6" eb="7">
      <t>オヨ</t>
    </rPh>
    <rPh sb="8" eb="10">
      <t>ケンシュウ</t>
    </rPh>
    <rPh sb="11" eb="12">
      <t>カン</t>
    </rPh>
    <rPh sb="15" eb="17">
      <t>ヒツヨウ</t>
    </rPh>
    <rPh sb="18" eb="19">
      <t>オウ</t>
    </rPh>
    <rPh sb="22" eb="25">
      <t>シカクショウ</t>
    </rPh>
    <rPh sb="25" eb="26">
      <t>マタ</t>
    </rPh>
    <rPh sb="27" eb="29">
      <t>ケンシュウ</t>
    </rPh>
    <rPh sb="29" eb="31">
      <t>シュウリョウ</t>
    </rPh>
    <rPh sb="31" eb="33">
      <t>ショウトウ</t>
    </rPh>
    <rPh sb="34" eb="35">
      <t>ウツ</t>
    </rPh>
    <rPh sb="37" eb="39">
      <t>ウンエイ</t>
    </rPh>
    <rPh sb="39" eb="41">
      <t>シドウ</t>
    </rPh>
    <phoneticPr fontId="47"/>
  </si>
  <si>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4"/>
  </si>
  <si>
    <t>ベースアップ等支援加算処遇改善計画書</t>
    <rPh sb="6" eb="7">
      <t>ナド</t>
    </rPh>
    <rPh sb="7" eb="9">
      <t>シエン</t>
    </rPh>
    <rPh sb="9" eb="11">
      <t>カサン</t>
    </rPh>
    <rPh sb="11" eb="13">
      <t>ショグウ</t>
    </rPh>
    <rPh sb="13" eb="15">
      <t>カイゼン</t>
    </rPh>
    <rPh sb="15" eb="18">
      <t>ケイカクショ</t>
    </rPh>
    <phoneticPr fontId="4"/>
  </si>
  <si>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4"/>
  </si>
  <si>
    <t>外部サービス利用型における障害者等支援加算</t>
    <rPh sb="0" eb="2">
      <t>ガイブ</t>
    </rPh>
    <rPh sb="6" eb="8">
      <t>リヨウ</t>
    </rPh>
    <rPh sb="8" eb="9">
      <t>ガタ</t>
    </rPh>
    <rPh sb="13" eb="16">
      <t>ショウガイシャ</t>
    </rPh>
    <rPh sb="16" eb="17">
      <t>トウ</t>
    </rPh>
    <rPh sb="17" eb="19">
      <t>シエン</t>
    </rPh>
    <rPh sb="19" eb="21">
      <t>カサン</t>
    </rPh>
    <phoneticPr fontId="4"/>
  </si>
  <si>
    <t>介護職員等ベースアップ等支援加算
　　【*15/1000】</t>
    <rPh sb="0" eb="2">
      <t>カイゴ</t>
    </rPh>
    <rPh sb="2" eb="4">
      <t>ショクイン</t>
    </rPh>
    <rPh sb="4" eb="5">
      <t>トウ</t>
    </rPh>
    <rPh sb="11" eb="12">
      <t>ナド</t>
    </rPh>
    <rPh sb="12" eb="14">
      <t>シエン</t>
    </rPh>
    <rPh sb="14" eb="16">
      <t>カサン</t>
    </rPh>
    <phoneticPr fontId="4"/>
  </si>
  <si>
    <t>若年性認知症入所者受入加算【+120単位/月】</t>
    <rPh sb="0" eb="2">
      <t>ジャクネン</t>
    </rPh>
    <rPh sb="2" eb="3">
      <t>セイ</t>
    </rPh>
    <rPh sb="3" eb="6">
      <t>ニンチショウ</t>
    </rPh>
    <rPh sb="6" eb="9">
      <t>ニュウショシャ</t>
    </rPh>
    <rPh sb="9" eb="11">
      <t>ウケイレ</t>
    </rPh>
    <rPh sb="11" eb="13">
      <t>カサン</t>
    </rPh>
    <rPh sb="18" eb="20">
      <t>タンイ</t>
    </rPh>
    <rPh sb="21" eb="22">
      <t>ツキ</t>
    </rPh>
    <phoneticPr fontId="4"/>
  </si>
  <si>
    <t>年　　月</t>
    <phoneticPr fontId="4"/>
  </si>
  <si>
    <t>　　　年　　　月</t>
    <phoneticPr fontId="4"/>
  </si>
  <si>
    <t>　　　　　　　月</t>
    <phoneticPr fontId="4"/>
  </si>
  <si>
    <t>令和６年度</t>
    <rPh sb="0" eb="2">
      <t>レイワ</t>
    </rPh>
    <rPh sb="3" eb="5">
      <t>ネンド</t>
    </rPh>
    <phoneticPr fontId="4"/>
  </si>
  <si>
    <t>※直近3か月分について、準備してください。</t>
    <phoneticPr fontId="4"/>
  </si>
  <si>
    <t>実務者研修修了者</t>
    <rPh sb="0" eb="3">
      <t>ジツムシャ</t>
    </rPh>
    <rPh sb="3" eb="5">
      <t>ケンシュウ</t>
    </rPh>
    <rPh sb="5" eb="8">
      <t>シュウリョウシャ</t>
    </rPh>
    <phoneticPr fontId="46"/>
  </si>
  <si>
    <t>介護職員初任者研修修了者</t>
    <rPh sb="0" eb="2">
      <t>カイゴ</t>
    </rPh>
    <rPh sb="2" eb="4">
      <t>ショクイン</t>
    </rPh>
    <rPh sb="4" eb="7">
      <t>ショニンシャ</t>
    </rPh>
    <rPh sb="7" eb="9">
      <t>ケンシュウ</t>
    </rPh>
    <rPh sb="9" eb="12">
      <t>シュウリョウシャ</t>
    </rPh>
    <phoneticPr fontId="46"/>
  </si>
  <si>
    <t>生活援助従事者研修修了者</t>
    <rPh sb="0" eb="2">
      <t>セイカツ</t>
    </rPh>
    <rPh sb="2" eb="4">
      <t>エンジョ</t>
    </rPh>
    <rPh sb="4" eb="7">
      <t>ジュウジシャ</t>
    </rPh>
    <rPh sb="7" eb="9">
      <t>ケンシュウ</t>
    </rPh>
    <rPh sb="9" eb="12">
      <t>シュウリョウシャ</t>
    </rPh>
    <phoneticPr fontId="46"/>
  </si>
  <si>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6"/>
  </si>
  <si>
    <t>旧ホームヘルパー1級課程修了者</t>
    <rPh sb="0" eb="1">
      <t>キュウ</t>
    </rPh>
    <rPh sb="9" eb="10">
      <t>キュウ</t>
    </rPh>
    <rPh sb="10" eb="12">
      <t>カテイ</t>
    </rPh>
    <rPh sb="12" eb="15">
      <t>シュウリョウシャ</t>
    </rPh>
    <phoneticPr fontId="46"/>
  </si>
  <si>
    <t>旧ホームヘルパー2級課程修了者</t>
    <rPh sb="0" eb="1">
      <t>キュウ</t>
    </rPh>
    <rPh sb="9" eb="10">
      <t>キュウ</t>
    </rPh>
    <rPh sb="10" eb="12">
      <t>カテイ</t>
    </rPh>
    <rPh sb="12" eb="15">
      <t>シュウリョウシャ</t>
    </rPh>
    <phoneticPr fontId="46"/>
  </si>
  <si>
    <t>認知症介護基礎研修修了者</t>
    <rPh sb="0" eb="9">
      <t>ニンチショウカイゴキソケンシュウ</t>
    </rPh>
    <rPh sb="9" eb="12">
      <t>シュウリョウシャ</t>
    </rPh>
    <phoneticPr fontId="46"/>
  </si>
  <si>
    <t>　端数を増すごとに0.9人以上となっている場合</t>
    <rPh sb="1" eb="3">
      <t>ハスウ</t>
    </rPh>
    <rPh sb="4" eb="5">
      <t>マ</t>
    </rPh>
    <rPh sb="12" eb="13">
      <t>ニン</t>
    </rPh>
    <rPh sb="13" eb="15">
      <t>イジョウ</t>
    </rPh>
    <rPh sb="21" eb="23">
      <t>バアイ</t>
    </rPh>
    <phoneticPr fontId="4"/>
  </si>
  <si>
    <t>・</t>
    <phoneticPr fontId="4"/>
  </si>
  <si>
    <t>利用者の安全およびケアの質の確保</t>
    <rPh sb="0" eb="3">
      <t>リヨウシャ</t>
    </rPh>
    <rPh sb="4" eb="6">
      <t>アンゼン</t>
    </rPh>
    <rPh sb="12" eb="13">
      <t>シツ</t>
    </rPh>
    <rPh sb="14" eb="16">
      <t>カクホ</t>
    </rPh>
    <phoneticPr fontId="4"/>
  </si>
  <si>
    <t>従業者の負担軽減および勤務状況への配慮</t>
    <rPh sb="0" eb="3">
      <t>ジュウギョウシャ</t>
    </rPh>
    <rPh sb="4" eb="8">
      <t>フタンケイゲン</t>
    </rPh>
    <rPh sb="11" eb="15">
      <t>キンムジョウキョウ</t>
    </rPh>
    <rPh sb="17" eb="19">
      <t>ハイリョ</t>
    </rPh>
    <phoneticPr fontId="4"/>
  </si>
  <si>
    <t>緊急時の体制整備</t>
    <rPh sb="0" eb="3">
      <t>キンキュウジ</t>
    </rPh>
    <rPh sb="4" eb="8">
      <t>タイセイセイビ</t>
    </rPh>
    <phoneticPr fontId="4"/>
  </si>
  <si>
    <t>介護機器の定期的な点検</t>
    <rPh sb="0" eb="4">
      <t>カイゴキキ</t>
    </rPh>
    <rPh sb="5" eb="8">
      <t>テイキテキ</t>
    </rPh>
    <rPh sb="9" eb="11">
      <t>テンケン</t>
    </rPh>
    <phoneticPr fontId="4"/>
  </si>
  <si>
    <t>従業者に対する研修</t>
    <rPh sb="0" eb="3">
      <t>ジュウギョウシャ</t>
    </rPh>
    <rPh sb="4" eb="5">
      <t>タイ</t>
    </rPh>
    <rPh sb="7" eb="9">
      <t>ケンシュウ</t>
    </rPh>
    <phoneticPr fontId="4"/>
  </si>
  <si>
    <t>□</t>
    <phoneticPr fontId="4"/>
  </si>
  <si>
    <t>介護機器を複数種類活用していますか。</t>
    <rPh sb="0" eb="2">
      <t>カイゴ</t>
    </rPh>
    <rPh sb="2" eb="4">
      <t>キキ</t>
    </rPh>
    <rPh sb="5" eb="8">
      <t>スウシュルイ</t>
    </rPh>
    <rPh sb="8" eb="10">
      <t>カツヨウ</t>
    </rPh>
    <phoneticPr fontId="4"/>
  </si>
  <si>
    <t>従業者間の適切な役割分担を行っていますか。</t>
    <rPh sb="0" eb="4">
      <t>ジュウギョウシャカン</t>
    </rPh>
    <phoneticPr fontId="4"/>
  </si>
  <si>
    <t>介護サービスの質の確保および職員の負担軽減が行われていると認められますか。</t>
    <rPh sb="0" eb="2">
      <t>カイゴ</t>
    </rPh>
    <rPh sb="22" eb="23">
      <t>オコナ</t>
    </rPh>
    <phoneticPr fontId="4"/>
  </si>
  <si>
    <t>利用者の安全ならびに介護サービスの質の確保および職員の負担軽減を図るための取組に関する次に掲げる事項について必要な検討を行い、当該事項の実施を定期的に確認していますか。</t>
    <rPh sb="0" eb="3">
      <t>リヨウシャ</t>
    </rPh>
    <rPh sb="4" eb="6">
      <t>アンゼン</t>
    </rPh>
    <rPh sb="10" eb="12">
      <t>カイゴ</t>
    </rPh>
    <rPh sb="43" eb="44">
      <t>ツギ</t>
    </rPh>
    <rPh sb="45" eb="46">
      <t>カカ</t>
    </rPh>
    <rPh sb="48" eb="50">
      <t>ジコウ</t>
    </rPh>
    <rPh sb="63" eb="67">
      <t>トウガイジコウ</t>
    </rPh>
    <rPh sb="68" eb="70">
      <t>ジッシ</t>
    </rPh>
    <phoneticPr fontId="4"/>
  </si>
  <si>
    <t>基準第１７５条</t>
    <rPh sb="2" eb="3">
      <t>ダイ</t>
    </rPh>
    <rPh sb="6" eb="7">
      <t>ジョウ</t>
    </rPh>
    <phoneticPr fontId="4"/>
  </si>
  <si>
    <t>基準第１７６条</t>
    <rPh sb="2" eb="3">
      <t>ダイ</t>
    </rPh>
    <rPh sb="6" eb="7">
      <t>ジョウ</t>
    </rPh>
    <phoneticPr fontId="4"/>
  </si>
  <si>
    <t>基準第１７７条</t>
    <rPh sb="2" eb="3">
      <t>ダイ</t>
    </rPh>
    <rPh sb="6" eb="7">
      <t>ジョウ</t>
    </rPh>
    <phoneticPr fontId="4"/>
  </si>
  <si>
    <t>基準第１７８条</t>
    <rPh sb="2" eb="3">
      <t>ダイ</t>
    </rPh>
    <rPh sb="6" eb="7">
      <t>ジョウ</t>
    </rPh>
    <phoneticPr fontId="4"/>
  </si>
  <si>
    <t>基準第１１条</t>
    <rPh sb="2" eb="3">
      <t>ダイ</t>
    </rPh>
    <rPh sb="5" eb="6">
      <t>ジョウ</t>
    </rPh>
    <phoneticPr fontId="4"/>
  </si>
  <si>
    <t>基準第１８１条</t>
    <rPh sb="2" eb="3">
      <t>ダイ</t>
    </rPh>
    <rPh sb="6" eb="7">
      <t>ジョウ</t>
    </rPh>
    <phoneticPr fontId="4"/>
  </si>
  <si>
    <t>基準第１８２条</t>
    <rPh sb="2" eb="3">
      <t>ダイ</t>
    </rPh>
    <rPh sb="6" eb="7">
      <t>ジョウ</t>
    </rPh>
    <phoneticPr fontId="4"/>
  </si>
  <si>
    <t>基準第２１条</t>
    <rPh sb="2" eb="3">
      <t>ダイ</t>
    </rPh>
    <rPh sb="5" eb="6">
      <t>ジョウ</t>
    </rPh>
    <phoneticPr fontId="4"/>
  </si>
  <si>
    <t>基準第１８３条</t>
    <rPh sb="2" eb="3">
      <t>ダイ</t>
    </rPh>
    <rPh sb="6" eb="7">
      <t>ジョウ</t>
    </rPh>
    <phoneticPr fontId="4"/>
  </si>
  <si>
    <t>基準第１８４条</t>
    <rPh sb="0" eb="3">
      <t>キジュンダイ</t>
    </rPh>
    <rPh sb="6" eb="7">
      <t>ジョウ</t>
    </rPh>
    <phoneticPr fontId="4"/>
  </si>
  <si>
    <t>基準第１８５条</t>
    <rPh sb="2" eb="3">
      <t>ダイ</t>
    </rPh>
    <rPh sb="6" eb="7">
      <t>ジョウ</t>
    </rPh>
    <phoneticPr fontId="4"/>
  </si>
  <si>
    <t>基準第１３２条</t>
    <rPh sb="2" eb="3">
      <t>ダイ</t>
    </rPh>
    <rPh sb="6" eb="7">
      <t>ジョウ</t>
    </rPh>
    <phoneticPr fontId="4"/>
  </si>
  <si>
    <t>基準第１８６条</t>
    <rPh sb="2" eb="3">
      <t>ダイ</t>
    </rPh>
    <rPh sb="6" eb="7">
      <t>ジョウ</t>
    </rPh>
    <phoneticPr fontId="4"/>
  </si>
  <si>
    <t>基準第１８７条</t>
    <rPh sb="2" eb="3">
      <t>ダイ</t>
    </rPh>
    <rPh sb="6" eb="7">
      <t>ジョウ</t>
    </rPh>
    <phoneticPr fontId="4"/>
  </si>
  <si>
    <t>基準第１８８条</t>
    <rPh sb="2" eb="3">
      <t>ダイ</t>
    </rPh>
    <rPh sb="6" eb="7">
      <t>ジョウ</t>
    </rPh>
    <phoneticPr fontId="4"/>
  </si>
  <si>
    <t>基準第２６条</t>
    <rPh sb="2" eb="3">
      <t>ダイ</t>
    </rPh>
    <rPh sb="5" eb="6">
      <t>ジョウ</t>
    </rPh>
    <phoneticPr fontId="4"/>
  </si>
  <si>
    <t>基準第５１条</t>
    <rPh sb="2" eb="3">
      <t>ダイ</t>
    </rPh>
    <rPh sb="5" eb="6">
      <t>ジョウ</t>
    </rPh>
    <phoneticPr fontId="4"/>
  </si>
  <si>
    <t>基準第５２条</t>
    <rPh sb="2" eb="3">
      <t>ダイ</t>
    </rPh>
    <rPh sb="5" eb="6">
      <t>ジョウ</t>
    </rPh>
    <phoneticPr fontId="4"/>
  </si>
  <si>
    <t>基準第１８９条</t>
    <rPh sb="2" eb="3">
      <t>ダイ</t>
    </rPh>
    <rPh sb="6" eb="7">
      <t>ジョウ</t>
    </rPh>
    <phoneticPr fontId="4"/>
  </si>
  <si>
    <t>基準第１９０条</t>
    <rPh sb="2" eb="3">
      <t>ダイ</t>
    </rPh>
    <rPh sb="6" eb="7">
      <t>ジョウ</t>
    </rPh>
    <phoneticPr fontId="4"/>
  </si>
  <si>
    <t>基準第３０条の２</t>
    <rPh sb="0" eb="2">
      <t>キジュン</t>
    </rPh>
    <rPh sb="2" eb="3">
      <t>ダイ</t>
    </rPh>
    <rPh sb="5" eb="6">
      <t>ジョウ</t>
    </rPh>
    <phoneticPr fontId="4"/>
  </si>
  <si>
    <t>基準第１０３条</t>
    <rPh sb="0" eb="2">
      <t>キジュン</t>
    </rPh>
    <rPh sb="2" eb="3">
      <t>ダイ</t>
    </rPh>
    <rPh sb="6" eb="7">
      <t>ジョウ</t>
    </rPh>
    <phoneticPr fontId="4"/>
  </si>
  <si>
    <t>基準第104条</t>
    <rPh sb="2" eb="3">
      <t>ダイ</t>
    </rPh>
    <rPh sb="6" eb="7">
      <t>ジョウ</t>
    </rPh>
    <phoneticPr fontId="4"/>
  </si>
  <si>
    <t>基準第３３条</t>
    <rPh sb="2" eb="3">
      <t>ダイ</t>
    </rPh>
    <rPh sb="5" eb="6">
      <t>ジョウ</t>
    </rPh>
    <phoneticPr fontId="4"/>
  </si>
  <si>
    <t>基準第１９１条</t>
    <rPh sb="2" eb="3">
      <t>ダイ</t>
    </rPh>
    <rPh sb="6" eb="7">
      <t>ジョウ</t>
    </rPh>
    <phoneticPr fontId="4"/>
  </si>
  <si>
    <t>基準第１９１条の２</t>
    <rPh sb="2" eb="3">
      <t>ダイ</t>
    </rPh>
    <rPh sb="6" eb="7">
      <t>ジョウ</t>
    </rPh>
    <phoneticPr fontId="4"/>
  </si>
  <si>
    <t>基準第３６条
H12.6.7社援第1352号「社会福祉事業の経営者による福祉サービスに関する苦情解決の仕組みの指針について」</t>
    <rPh sb="2" eb="3">
      <t>ダイ</t>
    </rPh>
    <rPh sb="5" eb="6">
      <t>ジョウ</t>
    </rPh>
    <rPh sb="14" eb="15">
      <t>シャ</t>
    </rPh>
    <rPh sb="15" eb="16">
      <t>エン</t>
    </rPh>
    <rPh sb="16" eb="17">
      <t>ダイ</t>
    </rPh>
    <rPh sb="21" eb="22">
      <t>ゴウ</t>
    </rPh>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phoneticPr fontId="4"/>
  </si>
  <si>
    <t>基準第３７条
介護事故発生時における報告取扱要領</t>
    <rPh sb="2" eb="3">
      <t>ダイ</t>
    </rPh>
    <rPh sb="5" eb="6">
      <t>ジョウ</t>
    </rPh>
    <rPh sb="7" eb="9">
      <t>カイゴ</t>
    </rPh>
    <rPh sb="9" eb="11">
      <t>ジコ</t>
    </rPh>
    <rPh sb="11" eb="13">
      <t>ハッセイ</t>
    </rPh>
    <rPh sb="13" eb="14">
      <t>ジ</t>
    </rPh>
    <rPh sb="18" eb="20">
      <t>ホウコク</t>
    </rPh>
    <rPh sb="20" eb="22">
      <t>トリアツカイ</t>
    </rPh>
    <rPh sb="22" eb="24">
      <t>ヨウリョウ</t>
    </rPh>
    <phoneticPr fontId="4"/>
  </si>
  <si>
    <t>基準第３７条の２</t>
    <rPh sb="0" eb="3">
      <t>キジュンダイ</t>
    </rPh>
    <rPh sb="5" eb="6">
      <t>ジョウ</t>
    </rPh>
    <phoneticPr fontId="4"/>
  </si>
  <si>
    <t>他事業所と兼務している場合は事業所名、職種名、兼務事業所における１週間当たりの勤務時間数</t>
    <rPh sb="0" eb="4">
      <t>タジギョウショ</t>
    </rPh>
    <rPh sb="5" eb="7">
      <t>ケンム</t>
    </rPh>
    <rPh sb="11" eb="13">
      <t>バアイ</t>
    </rPh>
    <rPh sb="14" eb="15">
      <t>ギョウ</t>
    </rPh>
    <rPh sb="15" eb="16">
      <t>ショ</t>
    </rPh>
    <rPh sb="16" eb="17">
      <t>メイ</t>
    </rPh>
    <rPh sb="18" eb="20">
      <t>ショクシュ</t>
    </rPh>
    <rPh sb="20" eb="21">
      <t>メイ</t>
    </rPh>
    <rPh sb="22" eb="24">
      <t>ケンム</t>
    </rPh>
    <rPh sb="24" eb="27">
      <t>ジギョウショ</t>
    </rPh>
    <rPh sb="32" eb="34">
      <t>シュウカン</t>
    </rPh>
    <rPh sb="38" eb="40">
      <t>キンム</t>
    </rPh>
    <rPh sb="40" eb="42">
      <t>ジカン</t>
    </rPh>
    <rPh sb="42" eb="43">
      <t>スウ</t>
    </rPh>
    <phoneticPr fontId="4"/>
  </si>
  <si>
    <t>　当該施設において、歯科医師または歯科医師の指示を受けた歯科衛生士が、当該施設の介護職員に対する口腔衛生の管理にかかる技術的助言および指導を年２回以上行っていますか。</t>
    <rPh sb="1" eb="3">
      <t>トウガイ</t>
    </rPh>
    <rPh sb="3" eb="5">
      <t>シセツ</t>
    </rPh>
    <rPh sb="10" eb="12">
      <t>シカ</t>
    </rPh>
    <rPh sb="12" eb="14">
      <t>イシ</t>
    </rPh>
    <rPh sb="17" eb="19">
      <t>シカ</t>
    </rPh>
    <rPh sb="19" eb="21">
      <t>イシ</t>
    </rPh>
    <rPh sb="22" eb="24">
      <t>シジ</t>
    </rPh>
    <rPh sb="25" eb="26">
      <t>ウ</t>
    </rPh>
    <rPh sb="28" eb="30">
      <t>シカ</t>
    </rPh>
    <rPh sb="30" eb="33">
      <t>エイセイシ</t>
    </rPh>
    <rPh sb="35" eb="37">
      <t>トウガイ</t>
    </rPh>
    <rPh sb="37" eb="39">
      <t>シセツ</t>
    </rPh>
    <rPh sb="40" eb="42">
      <t>カイゴ</t>
    </rPh>
    <rPh sb="42" eb="44">
      <t>ショクイン</t>
    </rPh>
    <rPh sb="45" eb="46">
      <t>タイ</t>
    </rPh>
    <rPh sb="48" eb="50">
      <t>コウクウ</t>
    </rPh>
    <rPh sb="50" eb="52">
      <t>エイセイ</t>
    </rPh>
    <rPh sb="53" eb="55">
      <t>カンリ</t>
    </rPh>
    <rPh sb="59" eb="62">
      <t>ギジュツテキ</t>
    </rPh>
    <rPh sb="62" eb="64">
      <t>ジョゲン</t>
    </rPh>
    <rPh sb="67" eb="69">
      <t>シドウ</t>
    </rPh>
    <rPh sb="70" eb="71">
      <t>ネン</t>
    </rPh>
    <rPh sb="72" eb="73">
      <t>カイ</t>
    </rPh>
    <rPh sb="73" eb="75">
      <t>イジョウ</t>
    </rPh>
    <rPh sb="75" eb="76">
      <t>オコナ</t>
    </rPh>
    <phoneticPr fontId="4"/>
  </si>
  <si>
    <t>　技術的助言および指導に基づき、以下の事項を記載した、入所者の口腔衛生の管理体制に係る計画を作成し、必要に応じて、定期的に当該計画を見直していますか。</t>
    <rPh sb="1" eb="4">
      <t>ギジュツテキ</t>
    </rPh>
    <rPh sb="4" eb="6">
      <t>ジョゲン</t>
    </rPh>
    <rPh sb="9" eb="11">
      <t>シドウ</t>
    </rPh>
    <rPh sb="12" eb="13">
      <t>モト</t>
    </rPh>
    <rPh sb="16" eb="18">
      <t>イカ</t>
    </rPh>
    <rPh sb="19" eb="21">
      <t>ジコウ</t>
    </rPh>
    <rPh sb="22" eb="24">
      <t>キサイ</t>
    </rPh>
    <rPh sb="27" eb="30">
      <t>ニュウショシャ</t>
    </rPh>
    <rPh sb="31" eb="35">
      <t>コウクウエイセイ</t>
    </rPh>
    <rPh sb="36" eb="38">
      <t>カンリ</t>
    </rPh>
    <rPh sb="38" eb="40">
      <t>タイセイ</t>
    </rPh>
    <rPh sb="41" eb="42">
      <t>カカ</t>
    </rPh>
    <rPh sb="43" eb="45">
      <t>ケイカク</t>
    </rPh>
    <rPh sb="46" eb="48">
      <t>サクセイ</t>
    </rPh>
    <rPh sb="50" eb="52">
      <t>ヒツヨウ</t>
    </rPh>
    <rPh sb="53" eb="54">
      <t>オウ</t>
    </rPh>
    <rPh sb="57" eb="60">
      <t>テイキテキ</t>
    </rPh>
    <rPh sb="61" eb="63">
      <t>トウガイ</t>
    </rPh>
    <rPh sb="63" eb="65">
      <t>ケイカク</t>
    </rPh>
    <rPh sb="66" eb="68">
      <t>ミナオ</t>
    </rPh>
    <phoneticPr fontId="4"/>
  </si>
  <si>
    <t>助言を行った歯科医師</t>
    <rPh sb="0" eb="2">
      <t>ジョゲン</t>
    </rPh>
    <rPh sb="3" eb="4">
      <t>オコナ</t>
    </rPh>
    <rPh sb="6" eb="8">
      <t>シカ</t>
    </rPh>
    <rPh sb="8" eb="10">
      <t>イシ</t>
    </rPh>
    <phoneticPr fontId="4"/>
  </si>
  <si>
    <t>歯科医師からの助言の要点</t>
    <rPh sb="0" eb="2">
      <t>シカ</t>
    </rPh>
    <rPh sb="2" eb="4">
      <t>イシ</t>
    </rPh>
    <rPh sb="7" eb="9">
      <t>ジョゲン</t>
    </rPh>
    <rPh sb="10" eb="12">
      <t>ヨウテン</t>
    </rPh>
    <phoneticPr fontId="4"/>
  </si>
  <si>
    <t>具体的方策</t>
    <rPh sb="0" eb="3">
      <t>グタイテキ</t>
    </rPh>
    <rPh sb="3" eb="5">
      <t>ホウサク</t>
    </rPh>
    <phoneticPr fontId="4"/>
  </si>
  <si>
    <t>当該施設における実施目標</t>
    <rPh sb="0" eb="2">
      <t>トウガイ</t>
    </rPh>
    <rPh sb="2" eb="4">
      <t>シセツ</t>
    </rPh>
    <rPh sb="8" eb="10">
      <t>ジッシ</t>
    </rPh>
    <rPh sb="10" eb="12">
      <t>モクヒョウ</t>
    </rPh>
    <phoneticPr fontId="4"/>
  </si>
  <si>
    <t>留意事項、特記事項</t>
    <rPh sb="0" eb="2">
      <t>リュウイ</t>
    </rPh>
    <rPh sb="2" eb="4">
      <t>ジコウ</t>
    </rPh>
    <rPh sb="5" eb="7">
      <t>トッキ</t>
    </rPh>
    <rPh sb="7" eb="9">
      <t>ジコウ</t>
    </rPh>
    <phoneticPr fontId="4"/>
  </si>
  <si>
    <t>口腔衛生の管理体制にかかる計画に相当する内容を施設サービス計画の中に記載する場合はその記載をもって口腔衛生の管理体制にかかる計画の作成に代えることができる。</t>
    <rPh sb="0" eb="2">
      <t>コウクウ</t>
    </rPh>
    <rPh sb="2" eb="4">
      <t>エイセイ</t>
    </rPh>
    <rPh sb="5" eb="7">
      <t>カンリ</t>
    </rPh>
    <rPh sb="7" eb="9">
      <t>タイセイ</t>
    </rPh>
    <rPh sb="13" eb="15">
      <t>ケイカク</t>
    </rPh>
    <rPh sb="16" eb="18">
      <t>ソウトウ</t>
    </rPh>
    <rPh sb="20" eb="22">
      <t>ナイヨウ</t>
    </rPh>
    <rPh sb="23" eb="25">
      <t>シセツ</t>
    </rPh>
    <rPh sb="29" eb="31">
      <t>ケイカク</t>
    </rPh>
    <rPh sb="32" eb="33">
      <t>ナカ</t>
    </rPh>
    <rPh sb="34" eb="36">
      <t>キサイ</t>
    </rPh>
    <rPh sb="38" eb="40">
      <t>バアイ</t>
    </rPh>
    <rPh sb="43" eb="45">
      <t>キサイ</t>
    </rPh>
    <rPh sb="49" eb="51">
      <t>コウクウ</t>
    </rPh>
    <rPh sb="51" eb="53">
      <t>エイセイ</t>
    </rPh>
    <rPh sb="54" eb="56">
      <t>カンリ</t>
    </rPh>
    <rPh sb="56" eb="58">
      <t>タイセイ</t>
    </rPh>
    <rPh sb="62" eb="64">
      <t>ケイカク</t>
    </rPh>
    <rPh sb="65" eb="67">
      <t>サクセイ</t>
    </rPh>
    <rPh sb="68" eb="69">
      <t>カ</t>
    </rPh>
    <phoneticPr fontId="4"/>
  </si>
  <si>
    <t>　医療保険において歯科訪問診療料が算定された日に、介護職員に対する口腔清掃等にかかる技術的助言および指導または口腔衛生の計画に関する技術的助言および指導を行うにあたっては、歯科訪問診療または訪問歯科衛生指導の実施時間以外の時間帯におこなっていますか。</t>
    <rPh sb="1" eb="3">
      <t>イリョウ</t>
    </rPh>
    <rPh sb="3" eb="5">
      <t>ホケン</t>
    </rPh>
    <rPh sb="9" eb="11">
      <t>シカ</t>
    </rPh>
    <rPh sb="11" eb="13">
      <t>ホウモン</t>
    </rPh>
    <rPh sb="13" eb="15">
      <t>シンリョウ</t>
    </rPh>
    <rPh sb="15" eb="16">
      <t>リョウ</t>
    </rPh>
    <rPh sb="17" eb="19">
      <t>サンテイ</t>
    </rPh>
    <rPh sb="22" eb="23">
      <t>ヒ</t>
    </rPh>
    <rPh sb="25" eb="27">
      <t>カイゴ</t>
    </rPh>
    <rPh sb="27" eb="29">
      <t>ショクイン</t>
    </rPh>
    <rPh sb="30" eb="31">
      <t>タイ</t>
    </rPh>
    <rPh sb="33" eb="35">
      <t>コウクウ</t>
    </rPh>
    <rPh sb="35" eb="37">
      <t>セイソウ</t>
    </rPh>
    <rPh sb="37" eb="38">
      <t>トウ</t>
    </rPh>
    <rPh sb="42" eb="45">
      <t>ギジュツテキ</t>
    </rPh>
    <rPh sb="45" eb="47">
      <t>ジョゲン</t>
    </rPh>
    <rPh sb="50" eb="52">
      <t>シドウ</t>
    </rPh>
    <rPh sb="55" eb="57">
      <t>コウクウ</t>
    </rPh>
    <rPh sb="57" eb="59">
      <t>エイセイ</t>
    </rPh>
    <rPh sb="60" eb="62">
      <t>ケイカク</t>
    </rPh>
    <rPh sb="63" eb="64">
      <t>カン</t>
    </rPh>
    <rPh sb="66" eb="69">
      <t>ギジュツテキ</t>
    </rPh>
    <rPh sb="69" eb="71">
      <t>ジョゲン</t>
    </rPh>
    <rPh sb="74" eb="76">
      <t>シドウ</t>
    </rPh>
    <rPh sb="77" eb="78">
      <t>オコナ</t>
    </rPh>
    <rPh sb="86" eb="88">
      <t>シカ</t>
    </rPh>
    <rPh sb="88" eb="90">
      <t>ホウモン</t>
    </rPh>
    <rPh sb="90" eb="92">
      <t>シンリョウ</t>
    </rPh>
    <rPh sb="95" eb="97">
      <t>ホウモン</t>
    </rPh>
    <rPh sb="97" eb="99">
      <t>シカ</t>
    </rPh>
    <rPh sb="99" eb="101">
      <t>エイセイ</t>
    </rPh>
    <rPh sb="101" eb="103">
      <t>シドウ</t>
    </rPh>
    <rPh sb="104" eb="106">
      <t>ジッシ</t>
    </rPh>
    <rPh sb="106" eb="108">
      <t>ジカン</t>
    </rPh>
    <rPh sb="108" eb="110">
      <t>イガイ</t>
    </rPh>
    <rPh sb="111" eb="114">
      <t>ジカンタイ</t>
    </rPh>
    <phoneticPr fontId="4"/>
  </si>
  <si>
    <t>基準第１８５条の２</t>
    <rPh sb="0" eb="2">
      <t>キジュン</t>
    </rPh>
    <rPh sb="2" eb="3">
      <t>ダイ</t>
    </rPh>
    <rPh sb="6" eb="7">
      <t>ジョウ</t>
    </rPh>
    <phoneticPr fontId="4"/>
  </si>
  <si>
    <t>口腔衛生の管理</t>
    <rPh sb="0" eb="2">
      <t>コウクウ</t>
    </rPh>
    <rPh sb="2" eb="4">
      <t>エイセイ</t>
    </rPh>
    <rPh sb="5" eb="7">
      <t>カンリ</t>
    </rPh>
    <phoneticPr fontId="4"/>
  </si>
  <si>
    <t>　協力医療機関を定めるに当たっては、次に掲げる要件を満たす協力医療機関を定めるように努めていますか。</t>
    <rPh sb="1" eb="7">
      <t>キョウリョクイリョウキカン</t>
    </rPh>
    <rPh sb="8" eb="9">
      <t>サダ</t>
    </rPh>
    <rPh sb="12" eb="13">
      <t>ア</t>
    </rPh>
    <rPh sb="18" eb="19">
      <t>ツギ</t>
    </rPh>
    <rPh sb="20" eb="21">
      <t>カカ</t>
    </rPh>
    <phoneticPr fontId="4"/>
  </si>
  <si>
    <t>利用者の病状が急変した場合等において医師または看護職員が相談対応を行う体制を、常時確保していること。</t>
    <rPh sb="0" eb="3">
      <t>リヨウシャ</t>
    </rPh>
    <phoneticPr fontId="4"/>
  </si>
  <si>
    <t>事業者からの診療の求めがあった場合において診療を行う体制を、常時確保していること。</t>
    <rPh sb="0" eb="3">
      <t>ジギョウシャ</t>
    </rPh>
    <rPh sb="6" eb="8">
      <t>シンリョウ</t>
    </rPh>
    <rPh sb="9" eb="10">
      <t>モト</t>
    </rPh>
    <rPh sb="15" eb="17">
      <t>バアイ</t>
    </rPh>
    <rPh sb="21" eb="23">
      <t>シンリョウ</t>
    </rPh>
    <rPh sb="24" eb="25">
      <t>オコナ</t>
    </rPh>
    <rPh sb="26" eb="28">
      <t>タイセイ</t>
    </rPh>
    <rPh sb="30" eb="34">
      <t>ジョウジカクホ</t>
    </rPh>
    <phoneticPr fontId="4"/>
  </si>
  <si>
    <t>□</t>
    <phoneticPr fontId="4"/>
  </si>
  <si>
    <t>　１年に１回以上、協力医療機関との間で、利用者の病状が急変した場合等の対応を確認するとともに、協力医療機関の名称等を、当該事業者に係る指定を行った都道府県知事に届け出ていますか。</t>
    <rPh sb="2" eb="3">
      <t>ネン</t>
    </rPh>
    <rPh sb="5" eb="8">
      <t>カイイジョウ</t>
    </rPh>
    <rPh sb="9" eb="15">
      <t>キョウリョクイリョウキカン</t>
    </rPh>
    <rPh sb="17" eb="18">
      <t>アイダ</t>
    </rPh>
    <rPh sb="20" eb="23">
      <t>リヨウシャ</t>
    </rPh>
    <rPh sb="24" eb="26">
      <t>ビョウジョウ</t>
    </rPh>
    <rPh sb="27" eb="29">
      <t>キュウヘン</t>
    </rPh>
    <rPh sb="31" eb="34">
      <t>バアイトウ</t>
    </rPh>
    <rPh sb="35" eb="37">
      <t>タイオウ</t>
    </rPh>
    <rPh sb="38" eb="40">
      <t>カクニン</t>
    </rPh>
    <rPh sb="47" eb="53">
      <t>キョウリョクイリョウキカン</t>
    </rPh>
    <rPh sb="54" eb="57">
      <t>メイショウトウ</t>
    </rPh>
    <rPh sb="59" eb="61">
      <t>トウガイ</t>
    </rPh>
    <rPh sb="61" eb="64">
      <t>ジギョウシャ</t>
    </rPh>
    <rPh sb="65" eb="66">
      <t>カカ</t>
    </rPh>
    <rPh sb="67" eb="69">
      <t>シテイ</t>
    </rPh>
    <rPh sb="70" eb="71">
      <t>オコナ</t>
    </rPh>
    <rPh sb="73" eb="79">
      <t>トドウフケンチジ</t>
    </rPh>
    <rPh sb="80" eb="81">
      <t>トド</t>
    </rPh>
    <rPh sb="82" eb="83">
      <t>デ</t>
    </rPh>
    <phoneticPr fontId="4"/>
  </si>
  <si>
    <t>　第２種協定指定医療機関との間で、新興感染症の発生時等の対応を取り決めるように努めていますか。</t>
    <rPh sb="1" eb="2">
      <t>ダイ</t>
    </rPh>
    <rPh sb="3" eb="4">
      <t>シュ</t>
    </rPh>
    <rPh sb="4" eb="6">
      <t>キョウテイ</t>
    </rPh>
    <rPh sb="6" eb="8">
      <t>シテイ</t>
    </rPh>
    <rPh sb="8" eb="10">
      <t>イリョウ</t>
    </rPh>
    <rPh sb="10" eb="12">
      <t>キカン</t>
    </rPh>
    <rPh sb="14" eb="15">
      <t>アイダ</t>
    </rPh>
    <rPh sb="17" eb="22">
      <t>シンコウカンセンショウ</t>
    </rPh>
    <rPh sb="23" eb="27">
      <t>ハッセイジトウ</t>
    </rPh>
    <rPh sb="28" eb="30">
      <t>タイオウ</t>
    </rPh>
    <rPh sb="31" eb="32">
      <t>ト</t>
    </rPh>
    <rPh sb="33" eb="34">
      <t>キ</t>
    </rPh>
    <rPh sb="39" eb="40">
      <t>ツト</t>
    </rPh>
    <phoneticPr fontId="4"/>
  </si>
  <si>
    <t>　協力医療機関が第２種協定指定医療機関である場合においては、当該第２種協定指定医療機関との間で、新興感染症の発生時等の対応について協議を行っていますか。</t>
    <rPh sb="1" eb="7">
      <t>キョウリョクイリョウキカン</t>
    </rPh>
    <rPh sb="8" eb="9">
      <t>ダイ</t>
    </rPh>
    <rPh sb="10" eb="19">
      <t>シュキョウテイシテイイリョウキカン</t>
    </rPh>
    <rPh sb="22" eb="24">
      <t>バアイ</t>
    </rPh>
    <rPh sb="30" eb="32">
      <t>トウガイ</t>
    </rPh>
    <rPh sb="32" eb="33">
      <t>ダイ</t>
    </rPh>
    <rPh sb="34" eb="43">
      <t>シュキョウテイシテイイリョウキカン</t>
    </rPh>
    <rPh sb="45" eb="46">
      <t>アイダ</t>
    </rPh>
    <rPh sb="48" eb="50">
      <t>シンコウ</t>
    </rPh>
    <rPh sb="50" eb="53">
      <t>カンセンショウ</t>
    </rPh>
    <rPh sb="54" eb="58">
      <t>ハッセイジトウ</t>
    </rPh>
    <rPh sb="59" eb="61">
      <t>タイオウ</t>
    </rPh>
    <rPh sb="65" eb="67">
      <t>キョウギ</t>
    </rPh>
    <rPh sb="68" eb="69">
      <t>オコナ</t>
    </rPh>
    <phoneticPr fontId="4"/>
  </si>
  <si>
    <t>　利用者が協力医療機関その他の医療機関に入院した後に、当該利用者の病状が軽快し、退院が可能となった場合においては、再び当該施設に速やかに入居させることができるように努めていますか。</t>
    <rPh sb="1" eb="4">
      <t>リヨウシャ</t>
    </rPh>
    <rPh sb="5" eb="11">
      <t>キョウリョクイリョウキカン</t>
    </rPh>
    <rPh sb="13" eb="14">
      <t>タ</t>
    </rPh>
    <rPh sb="15" eb="25">
      <t>イリョウキカンニニュウインシタゴ</t>
    </rPh>
    <rPh sb="27" eb="32">
      <t>トウガイリヨウシャ</t>
    </rPh>
    <rPh sb="33" eb="35">
      <t>ビョウジョウ</t>
    </rPh>
    <rPh sb="36" eb="38">
      <t>ケイカイ</t>
    </rPh>
    <rPh sb="40" eb="42">
      <t>タイイン</t>
    </rPh>
    <rPh sb="43" eb="45">
      <t>カノウ</t>
    </rPh>
    <rPh sb="49" eb="51">
      <t>バアイ</t>
    </rPh>
    <rPh sb="57" eb="58">
      <t>フタタ</t>
    </rPh>
    <rPh sb="64" eb="65">
      <t>スミ</t>
    </rPh>
    <phoneticPr fontId="4"/>
  </si>
  <si>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4"/>
  </si>
  <si>
    <t>当該措置の義務付けの適用に当たっては、３年間の経過措置が設けられており、令和９年３月３１日までは努力義務です。</t>
    <rPh sb="0" eb="2">
      <t>トウガイ</t>
    </rPh>
    <rPh sb="2" eb="4">
      <t>ソチ</t>
    </rPh>
    <rPh sb="5" eb="8">
      <t>ギムヅ</t>
    </rPh>
    <rPh sb="10" eb="12">
      <t>テキヨウ</t>
    </rPh>
    <rPh sb="13" eb="14">
      <t>ア</t>
    </rPh>
    <rPh sb="20" eb="22">
      <t>ネンカン</t>
    </rPh>
    <rPh sb="23" eb="25">
      <t>ケイカ</t>
    </rPh>
    <rPh sb="25" eb="27">
      <t>ソチ</t>
    </rPh>
    <rPh sb="28" eb="29">
      <t>モウ</t>
    </rPh>
    <rPh sb="36" eb="38">
      <t>レイワ</t>
    </rPh>
    <rPh sb="39" eb="40">
      <t>ネン</t>
    </rPh>
    <rPh sb="41" eb="42">
      <t>ガツ</t>
    </rPh>
    <rPh sb="44" eb="45">
      <t>ニチ</t>
    </rPh>
    <rPh sb="48" eb="50">
      <t>ドリョク</t>
    </rPh>
    <rPh sb="50" eb="52">
      <t>ギム</t>
    </rPh>
    <phoneticPr fontId="4"/>
  </si>
  <si>
    <t>R6厚生労働省令第16号附則第５条</t>
    <rPh sb="2" eb="9">
      <t>コウセイロウドウショウレイダイ</t>
    </rPh>
    <rPh sb="11" eb="15">
      <t>ゴウフソクダイ</t>
    </rPh>
    <rPh sb="16" eb="17">
      <t>ジョウ</t>
    </rPh>
    <phoneticPr fontId="3"/>
  </si>
  <si>
    <t>事業所における感染症の予防およびまん延防止のために対策するを検討する委員会をおおむね６月に１回以上開催するとともに、その結果について、従業者等に周知徹底を図っていますか。</t>
    <rPh sb="0" eb="3">
      <t>ジギョウショ</t>
    </rPh>
    <rPh sb="7" eb="10">
      <t>カンセンショウ</t>
    </rPh>
    <rPh sb="11" eb="13">
      <t>ヨボウ</t>
    </rPh>
    <rPh sb="18" eb="19">
      <t>エン</t>
    </rPh>
    <rPh sb="19" eb="21">
      <t>ボウシ</t>
    </rPh>
    <rPh sb="25" eb="27">
      <t>タイサク</t>
    </rPh>
    <rPh sb="30" eb="32">
      <t>ケントウ</t>
    </rPh>
    <rPh sb="34" eb="37">
      <t>イインカイ</t>
    </rPh>
    <rPh sb="43" eb="44">
      <t>ツキ</t>
    </rPh>
    <rPh sb="46" eb="47">
      <t>カイ</t>
    </rPh>
    <rPh sb="47" eb="49">
      <t>イジョウ</t>
    </rPh>
    <rPh sb="49" eb="51">
      <t>カイサイ</t>
    </rPh>
    <rPh sb="60" eb="62">
      <t>ケッカ</t>
    </rPh>
    <rPh sb="67" eb="70">
      <t>ジュウギョウシャ</t>
    </rPh>
    <rPh sb="70" eb="71">
      <t>トウ</t>
    </rPh>
    <rPh sb="72" eb="74">
      <t>シュウチ</t>
    </rPh>
    <rPh sb="74" eb="76">
      <t>テッテイ</t>
    </rPh>
    <rPh sb="77" eb="78">
      <t>ハカ</t>
    </rPh>
    <phoneticPr fontId="4"/>
  </si>
  <si>
    <t>　事業所において、従業者等に対し、虐待防止のための研修を定期的(年２回以上)に実施するとともに、新規採用時には必ず虐待防止の研修を実施していますか</t>
    <rPh sb="1" eb="4">
      <t>ジギョウショ</t>
    </rPh>
    <rPh sb="9" eb="12">
      <t>ジュウギョウシャ</t>
    </rPh>
    <rPh sb="12" eb="13">
      <t>トウ</t>
    </rPh>
    <rPh sb="14" eb="15">
      <t>タイ</t>
    </rPh>
    <rPh sb="17" eb="19">
      <t>ギャクタイ</t>
    </rPh>
    <rPh sb="19" eb="21">
      <t>ボウシ</t>
    </rPh>
    <rPh sb="25" eb="27">
      <t>ケンシュウ</t>
    </rPh>
    <rPh sb="28" eb="31">
      <t>テイキテキ</t>
    </rPh>
    <rPh sb="32" eb="33">
      <t>ネン</t>
    </rPh>
    <rPh sb="34" eb="37">
      <t>カイイジョウ</t>
    </rPh>
    <rPh sb="39" eb="41">
      <t>ジッシ</t>
    </rPh>
    <rPh sb="48" eb="50">
      <t>シンキ</t>
    </rPh>
    <rPh sb="50" eb="52">
      <t>サイヨウ</t>
    </rPh>
    <rPh sb="52" eb="53">
      <t>ジ</t>
    </rPh>
    <rPh sb="55" eb="56">
      <t>カナラ</t>
    </rPh>
    <rPh sb="57" eb="59">
      <t>ギャクタイ</t>
    </rPh>
    <rPh sb="59" eb="61">
      <t>ボウシ</t>
    </rPh>
    <rPh sb="62" eb="64">
      <t>ケンシュウ</t>
    </rPh>
    <rPh sb="65" eb="67">
      <t>ジッシ</t>
    </rPh>
    <phoneticPr fontId="4"/>
  </si>
  <si>
    <t>委員会記録
実施記録</t>
    <rPh sb="0" eb="5">
      <t>イインカイキロク</t>
    </rPh>
    <rPh sb="6" eb="10">
      <t>ジッシキロク</t>
    </rPh>
    <phoneticPr fontId="4"/>
  </si>
  <si>
    <t>予防基準第２４７条</t>
    <rPh sb="0" eb="2">
      <t>ヨボウ</t>
    </rPh>
    <rPh sb="4" eb="5">
      <t>ダイ</t>
    </rPh>
    <rPh sb="8" eb="9">
      <t>ジョウ</t>
    </rPh>
    <phoneticPr fontId="4"/>
  </si>
  <si>
    <t>感染症の予防およびまん延防止のための指針</t>
    <rPh sb="0" eb="3">
      <t>カンセンショウ</t>
    </rPh>
    <rPh sb="4" eb="6">
      <t>ヨボウ</t>
    </rPh>
    <phoneticPr fontId="4"/>
  </si>
  <si>
    <t>掲示</t>
    <rPh sb="0" eb="2">
      <t>ケイジ</t>
    </rPh>
    <phoneticPr fontId="4"/>
  </si>
  <si>
    <t>　当該措置の義務付けの適用に当たっては、１年間の経過措置が設けられており、令和７年３月３１日までは努力義務です。</t>
    <rPh sb="1" eb="3">
      <t>トウガイ</t>
    </rPh>
    <rPh sb="3" eb="5">
      <t>ソチ</t>
    </rPh>
    <rPh sb="6" eb="9">
      <t>ギムヅ</t>
    </rPh>
    <rPh sb="11" eb="13">
      <t>テキヨウ</t>
    </rPh>
    <rPh sb="14" eb="15">
      <t>ア</t>
    </rPh>
    <rPh sb="21" eb="23">
      <t>ネンカン</t>
    </rPh>
    <rPh sb="24" eb="26">
      <t>ケイカ</t>
    </rPh>
    <rPh sb="26" eb="28">
      <t>ソチ</t>
    </rPh>
    <rPh sb="29" eb="30">
      <t>モウ</t>
    </rPh>
    <rPh sb="37" eb="39">
      <t>レイワ</t>
    </rPh>
    <rPh sb="40" eb="41">
      <t>ネン</t>
    </rPh>
    <rPh sb="42" eb="43">
      <t>ガツ</t>
    </rPh>
    <rPh sb="45" eb="46">
      <t>ニチ</t>
    </rPh>
    <rPh sb="49" eb="51">
      <t>ドリョク</t>
    </rPh>
    <rPh sb="51" eb="53">
      <t>ギム</t>
    </rPh>
    <phoneticPr fontId="4"/>
  </si>
  <si>
    <t>R6厚生労働省令第16号附則第2条</t>
    <rPh sb="2" eb="9">
      <t>コウセイロウドウショウレイダイ</t>
    </rPh>
    <rPh sb="11" eb="15">
      <t>ゴウフソクダイ</t>
    </rPh>
    <rPh sb="16" eb="17">
      <t>ジョウ</t>
    </rPh>
    <phoneticPr fontId="4"/>
  </si>
  <si>
    <t>　重要事項をウェブサイトに掲載していますか。</t>
    <rPh sb="1" eb="5">
      <t>ジュウヨウジコウ</t>
    </rPh>
    <rPh sb="13" eb="15">
      <t>ケイサイ</t>
    </rPh>
    <phoneticPr fontId="4"/>
  </si>
  <si>
    <t>基準第32条</t>
    <rPh sb="0" eb="3">
      <t>キジュンダイ</t>
    </rPh>
    <rPh sb="5" eb="6">
      <t>ジョウ</t>
    </rPh>
    <phoneticPr fontId="4"/>
  </si>
  <si>
    <t>ホームページ、情報公表システム</t>
    <rPh sb="7" eb="11">
      <t>ジョウホウコウヒョウ</t>
    </rPh>
    <phoneticPr fontId="4"/>
  </si>
  <si>
    <t>基準第１９２条の4</t>
    <rPh sb="2" eb="3">
      <t>ダイ</t>
    </rPh>
    <rPh sb="6" eb="7">
      <t>ジョウ</t>
    </rPh>
    <phoneticPr fontId="4"/>
  </si>
  <si>
    <t>基準第１９２条の５</t>
    <rPh sb="2" eb="3">
      <t>ダイ</t>
    </rPh>
    <rPh sb="6" eb="7">
      <t>ジョウ</t>
    </rPh>
    <phoneticPr fontId="4"/>
  </si>
  <si>
    <t>基準第１９２条の６</t>
    <rPh sb="2" eb="3">
      <t>ダイ</t>
    </rPh>
    <rPh sb="6" eb="7">
      <t>ジョウ</t>
    </rPh>
    <phoneticPr fontId="4"/>
  </si>
  <si>
    <t>基準第１９２条の７</t>
    <rPh sb="2" eb="3">
      <t>ダイ</t>
    </rPh>
    <rPh sb="6" eb="7">
      <t>ジョウ</t>
    </rPh>
    <phoneticPr fontId="4"/>
  </si>
  <si>
    <t>基準第１９２条の８</t>
    <rPh sb="2" eb="3">
      <t>ダイ</t>
    </rPh>
    <rPh sb="6" eb="7">
      <t>ジョウ</t>
    </rPh>
    <phoneticPr fontId="4"/>
  </si>
  <si>
    <t>基準第１９２条の９</t>
    <rPh sb="2" eb="3">
      <t>ダイ</t>
    </rPh>
    <rPh sb="6" eb="7">
      <t>ジョウ</t>
    </rPh>
    <phoneticPr fontId="4"/>
  </si>
  <si>
    <t>基準第１９２条の１０</t>
    <rPh sb="2" eb="3">
      <t>ダイ</t>
    </rPh>
    <rPh sb="6" eb="7">
      <t>ジョウ</t>
    </rPh>
    <phoneticPr fontId="4"/>
  </si>
  <si>
    <t>令和６年４月１日改定後</t>
    <rPh sb="0" eb="2">
      <t>レイワ</t>
    </rPh>
    <rPh sb="3" eb="4">
      <t>ネン</t>
    </rPh>
    <rPh sb="5" eb="6">
      <t>ガツ</t>
    </rPh>
    <rPh sb="7" eb="8">
      <t>ニチ</t>
    </rPh>
    <rPh sb="8" eb="11">
      <t>カイテイゴ</t>
    </rPh>
    <phoneticPr fontId="4"/>
  </si>
  <si>
    <t>夜間看護体制加算（Ⅰ）</t>
    <rPh sb="0" eb="2">
      <t>ヤカン</t>
    </rPh>
    <rPh sb="2" eb="4">
      <t>カンゴ</t>
    </rPh>
    <rPh sb="4" eb="6">
      <t>タイセイ</t>
    </rPh>
    <rPh sb="6" eb="8">
      <t>カサン</t>
    </rPh>
    <phoneticPr fontId="4"/>
  </si>
  <si>
    <t>　　　【+18単位/日】</t>
    <phoneticPr fontId="4"/>
  </si>
  <si>
    <t>夜勤または宿直を行う看護職員の数が１名以上であって、かつ、必要に応じて健康上の管理等を行う体制を確保</t>
    <rPh sb="0" eb="2">
      <t>ヤキン</t>
    </rPh>
    <rPh sb="5" eb="7">
      <t>シュクチョク</t>
    </rPh>
    <rPh sb="8" eb="9">
      <t>オコナ</t>
    </rPh>
    <rPh sb="10" eb="14">
      <t>カンゴショクイン</t>
    </rPh>
    <rPh sb="15" eb="16">
      <t>カズ</t>
    </rPh>
    <rPh sb="18" eb="21">
      <t>メイイジョウ</t>
    </rPh>
    <rPh sb="29" eb="31">
      <t>ヒツヨウ</t>
    </rPh>
    <rPh sb="39" eb="41">
      <t>カンリ</t>
    </rPh>
    <phoneticPr fontId="4"/>
  </si>
  <si>
    <t>対応体制の指針、マニュアル等</t>
    <rPh sb="0" eb="2">
      <t>タイオウ</t>
    </rPh>
    <rPh sb="2" eb="4">
      <t>タイセイ</t>
    </rPh>
    <rPh sb="5" eb="7">
      <t>シシン</t>
    </rPh>
    <rPh sb="13" eb="14">
      <t>トウ</t>
    </rPh>
    <phoneticPr fontId="4"/>
  </si>
  <si>
    <t xml:space="preserve">夜間看護体制加算（Ⅱ）
</t>
    <rPh sb="0" eb="2">
      <t>ヤカン</t>
    </rPh>
    <rPh sb="2" eb="4">
      <t>カンゴ</t>
    </rPh>
    <rPh sb="4" eb="6">
      <t>タイセイ</t>
    </rPh>
    <rPh sb="6" eb="8">
      <t>カサン</t>
    </rPh>
    <phoneticPr fontId="4"/>
  </si>
  <si>
    <t>　　　【+9単位/日】</t>
    <phoneticPr fontId="4"/>
  </si>
  <si>
    <t>たんの吸引等を必要とする者の占める割合が利用者の１５％以上</t>
    <rPh sb="3" eb="5">
      <t>キュウイン</t>
    </rPh>
    <rPh sb="5" eb="6">
      <t>トウ</t>
    </rPh>
    <rPh sb="7" eb="9">
      <t>ヒツヨウ</t>
    </rPh>
    <rPh sb="12" eb="13">
      <t>モノ</t>
    </rPh>
    <rPh sb="14" eb="15">
      <t>シ</t>
    </rPh>
    <rPh sb="17" eb="19">
      <t>ワリアイ</t>
    </rPh>
    <rPh sb="20" eb="23">
      <t>リヨウシャ</t>
    </rPh>
    <rPh sb="27" eb="29">
      <t>イジョウ</t>
    </rPh>
    <phoneticPr fontId="4"/>
  </si>
  <si>
    <t>次のいずれかに適合</t>
    <rPh sb="0" eb="1">
      <t>ツギ</t>
    </rPh>
    <rPh sb="7" eb="9">
      <t>テキゴウ</t>
    </rPh>
    <phoneticPr fontId="4"/>
  </si>
  <si>
    <t>入居継続支援加算(Ⅰ)</t>
    <rPh sb="0" eb="2">
      <t>ニュウキョ</t>
    </rPh>
    <rPh sb="2" eb="4">
      <t>ケイゾク</t>
    </rPh>
    <rPh sb="4" eb="6">
      <t>シエン</t>
    </rPh>
    <phoneticPr fontId="4"/>
  </si>
  <si>
    <t>　　　【+36単位/日】</t>
    <phoneticPr fontId="4"/>
  </si>
  <si>
    <t>たんの吸引等を必要とする者および尿道カテーテル留置を実施している状態等の者の占める割合が利用者の１５％以上であり、かつ、常勤の看護師を１名以上配置し、看護に係る責任者を定めている</t>
    <rPh sb="3" eb="5">
      <t>キュウイン</t>
    </rPh>
    <rPh sb="5" eb="6">
      <t>トウ</t>
    </rPh>
    <rPh sb="7" eb="9">
      <t>ヒツヨウ</t>
    </rPh>
    <rPh sb="12" eb="13">
      <t>モノ</t>
    </rPh>
    <rPh sb="16" eb="18">
      <t>ニョウドウ</t>
    </rPh>
    <rPh sb="23" eb="25">
      <t>リュウチ</t>
    </rPh>
    <rPh sb="36" eb="37">
      <t>モノ</t>
    </rPh>
    <rPh sb="38" eb="39">
      <t>シ</t>
    </rPh>
    <rPh sb="41" eb="43">
      <t>ワリアイ</t>
    </rPh>
    <rPh sb="44" eb="47">
      <t>リヨウシャ</t>
    </rPh>
    <rPh sb="51" eb="53">
      <t>イジョウ</t>
    </rPh>
    <rPh sb="60" eb="62">
      <t>ジョウキン</t>
    </rPh>
    <rPh sb="63" eb="66">
      <t>カンゴシ</t>
    </rPh>
    <rPh sb="68" eb="73">
      <t>メイイジョウハイチ</t>
    </rPh>
    <rPh sb="75" eb="77">
      <t>カンゴ</t>
    </rPh>
    <rPh sb="78" eb="79">
      <t>カカ</t>
    </rPh>
    <rPh sb="80" eb="83">
      <t>セキニンシャ</t>
    </rPh>
    <rPh sb="84" eb="85">
      <t>サダ</t>
    </rPh>
    <phoneticPr fontId="4"/>
  </si>
  <si>
    <t>□</t>
    <phoneticPr fontId="4"/>
  </si>
  <si>
    <t>１５％以上</t>
    <rPh sb="3" eb="5">
      <t>イジョウ</t>
    </rPh>
    <phoneticPr fontId="4"/>
  </si>
  <si>
    <t>３　利用者の安全ならびに介護サービスの質の確保および職員の負担軽減に資する方策を検討するための委員会を設置し、３月に１回以上行うこと。また、介護職員・看護職員・介護支援専門員その他の職種の者と共同して、当該委員会に置いて必要な検討等を行い定期的に確認している</t>
    <rPh sb="2" eb="5">
      <t>リヨウシャ</t>
    </rPh>
    <rPh sb="6" eb="8">
      <t>アンゼン</t>
    </rPh>
    <rPh sb="49" eb="50">
      <t>カイ</t>
    </rPh>
    <rPh sb="51" eb="53">
      <t>セッチ</t>
    </rPh>
    <rPh sb="56" eb="57">
      <t>ツキ</t>
    </rPh>
    <rPh sb="59" eb="60">
      <t>カイ</t>
    </rPh>
    <rPh sb="60" eb="62">
      <t>イジョウ</t>
    </rPh>
    <rPh sb="62" eb="63">
      <t>オコナ</t>
    </rPh>
    <rPh sb="70" eb="72">
      <t>カイゴ</t>
    </rPh>
    <rPh sb="72" eb="74">
      <t>ショクイン</t>
    </rPh>
    <rPh sb="75" eb="77">
      <t>カンゴ</t>
    </rPh>
    <rPh sb="77" eb="79">
      <t>ショクイン</t>
    </rPh>
    <rPh sb="80" eb="82">
      <t>カイゴ</t>
    </rPh>
    <rPh sb="82" eb="84">
      <t>シエン</t>
    </rPh>
    <rPh sb="84" eb="87">
      <t>センモンイン</t>
    </rPh>
    <rPh sb="89" eb="90">
      <t>ホカ</t>
    </rPh>
    <rPh sb="91" eb="93">
      <t>ショクシュ</t>
    </rPh>
    <rPh sb="94" eb="95">
      <t>モノ</t>
    </rPh>
    <rPh sb="96" eb="98">
      <t>キョウドウ</t>
    </rPh>
    <rPh sb="101" eb="103">
      <t>トウガイ</t>
    </rPh>
    <rPh sb="103" eb="106">
      <t>イインカイ</t>
    </rPh>
    <rPh sb="107" eb="108">
      <t>オ</t>
    </rPh>
    <rPh sb="110" eb="112">
      <t>ヒツヨウ</t>
    </rPh>
    <rPh sb="113" eb="115">
      <t>ケントウ</t>
    </rPh>
    <rPh sb="115" eb="116">
      <t>トウ</t>
    </rPh>
    <rPh sb="117" eb="118">
      <t>オコナ</t>
    </rPh>
    <rPh sb="119" eb="122">
      <t>テイキテキ</t>
    </rPh>
    <rPh sb="123" eb="125">
      <t>カクニン</t>
    </rPh>
    <phoneticPr fontId="4"/>
  </si>
  <si>
    <r>
      <t xml:space="preserve">【確認事項】
</t>
    </r>
    <r>
      <rPr>
        <sz val="10"/>
        <rFont val="ＭＳ ゴシック"/>
        <family val="3"/>
        <charset val="128"/>
      </rPr>
      <t>□ストレスや体調不安等、職員の心身の負担が増えていないかどうか
□１日の勤務の中で、職員の負担が過度に増えている時間帯がないかどうか
□休憩時間及び時間が勤務等の状況</t>
    </r>
    <rPh sb="1" eb="3">
      <t>カクニン</t>
    </rPh>
    <rPh sb="3" eb="5">
      <t>ジコウ</t>
    </rPh>
    <rPh sb="13" eb="15">
      <t>タイチョウ</t>
    </rPh>
    <rPh sb="15" eb="17">
      <t>フアン</t>
    </rPh>
    <rPh sb="17" eb="18">
      <t>トウ</t>
    </rPh>
    <rPh sb="19" eb="21">
      <t>ショクイン</t>
    </rPh>
    <rPh sb="22" eb="24">
      <t>シンシン</t>
    </rPh>
    <rPh sb="25" eb="27">
      <t>フタン</t>
    </rPh>
    <rPh sb="28" eb="29">
      <t>フ</t>
    </rPh>
    <rPh sb="41" eb="42">
      <t>ニチ</t>
    </rPh>
    <rPh sb="43" eb="45">
      <t>キンム</t>
    </rPh>
    <rPh sb="46" eb="47">
      <t>ナカ</t>
    </rPh>
    <rPh sb="49" eb="51">
      <t>ショクイン</t>
    </rPh>
    <rPh sb="52" eb="54">
      <t>フタン</t>
    </rPh>
    <rPh sb="55" eb="57">
      <t>カド</t>
    </rPh>
    <rPh sb="58" eb="59">
      <t>フ</t>
    </rPh>
    <rPh sb="63" eb="66">
      <t>ジカンタイ</t>
    </rPh>
    <rPh sb="75" eb="77">
      <t>キュウケイ</t>
    </rPh>
    <rPh sb="77" eb="79">
      <t>ジカン</t>
    </rPh>
    <rPh sb="79" eb="80">
      <t>オヨ</t>
    </rPh>
    <rPh sb="81" eb="83">
      <t>ジカン</t>
    </rPh>
    <rPh sb="84" eb="86">
      <t>キンム</t>
    </rPh>
    <rPh sb="86" eb="87">
      <t>トウ</t>
    </rPh>
    <rPh sb="88" eb="90">
      <t>ジョウキョウ</t>
    </rPh>
    <phoneticPr fontId="4"/>
  </si>
  <si>
    <t>入居継続支援加算(Ⅱ)</t>
    <rPh sb="0" eb="2">
      <t>ニュウキョ</t>
    </rPh>
    <rPh sb="2" eb="4">
      <t>ケイゾク</t>
    </rPh>
    <rPh sb="4" eb="6">
      <t>シエン</t>
    </rPh>
    <phoneticPr fontId="4"/>
  </si>
  <si>
    <t>　　　【+22単位/日】</t>
    <phoneticPr fontId="4"/>
  </si>
  <si>
    <t>たんの吸引等を必要とする者の占める割合が利用者の５％以上</t>
    <rPh sb="3" eb="5">
      <t>キュウイン</t>
    </rPh>
    <rPh sb="5" eb="6">
      <t>トウ</t>
    </rPh>
    <rPh sb="7" eb="9">
      <t>ヒツヨウ</t>
    </rPh>
    <rPh sb="12" eb="13">
      <t>モノ</t>
    </rPh>
    <rPh sb="14" eb="15">
      <t>シ</t>
    </rPh>
    <rPh sb="17" eb="19">
      <t>ワリアイ</t>
    </rPh>
    <rPh sb="20" eb="23">
      <t>リヨウシャ</t>
    </rPh>
    <rPh sb="26" eb="28">
      <t>イジョウ</t>
    </rPh>
    <phoneticPr fontId="4"/>
  </si>
  <si>
    <t>５％以上</t>
    <rPh sb="2" eb="4">
      <t>イジョウ</t>
    </rPh>
    <phoneticPr fontId="4"/>
  </si>
  <si>
    <t>たんの吸引等を必要とする者および尿道カテーテル留置を実施している状態等の者の占める割合が利用者の１５％未満であり、かつ、常勤の看護師を１名以上配置し、看護に係る責任者を定めている</t>
    <rPh sb="3" eb="5">
      <t>キュウイン</t>
    </rPh>
    <rPh sb="5" eb="6">
      <t>トウ</t>
    </rPh>
    <rPh sb="7" eb="9">
      <t>ヒツヨウ</t>
    </rPh>
    <rPh sb="12" eb="13">
      <t>モノ</t>
    </rPh>
    <rPh sb="16" eb="18">
      <t>ニョウドウ</t>
    </rPh>
    <rPh sb="23" eb="25">
      <t>リュウチ</t>
    </rPh>
    <rPh sb="36" eb="37">
      <t>モノ</t>
    </rPh>
    <rPh sb="38" eb="39">
      <t>シ</t>
    </rPh>
    <rPh sb="41" eb="43">
      <t>ワリアイ</t>
    </rPh>
    <rPh sb="44" eb="47">
      <t>リヨウシャ</t>
    </rPh>
    <rPh sb="51" eb="53">
      <t>ミマン</t>
    </rPh>
    <rPh sb="60" eb="62">
      <t>ジョウキン</t>
    </rPh>
    <rPh sb="63" eb="66">
      <t>カンゴシ</t>
    </rPh>
    <rPh sb="68" eb="73">
      <t>メイイジョウハイチ</t>
    </rPh>
    <rPh sb="75" eb="77">
      <t>カンゴ</t>
    </rPh>
    <rPh sb="78" eb="79">
      <t>カカ</t>
    </rPh>
    <rPh sb="80" eb="83">
      <t>セキニンシャ</t>
    </rPh>
    <rPh sb="84" eb="85">
      <t>サダ</t>
    </rPh>
    <phoneticPr fontId="4"/>
  </si>
  <si>
    <t>１５％未満</t>
    <rPh sb="3" eb="5">
      <t>ミマン</t>
    </rPh>
    <phoneticPr fontId="4"/>
  </si>
  <si>
    <t>協力医療機関連携加算
　　　【+100単位/月】</t>
    <rPh sb="0" eb="2">
      <t>キョウリョク</t>
    </rPh>
    <rPh sb="2" eb="4">
      <t>イリョウ</t>
    </rPh>
    <rPh sb="4" eb="6">
      <t>キカン</t>
    </rPh>
    <rPh sb="6" eb="8">
      <t>レンケイ</t>
    </rPh>
    <rPh sb="8" eb="10">
      <t>カサン</t>
    </rPh>
    <rPh sb="19" eb="21">
      <t>タンイ</t>
    </rPh>
    <rPh sb="22" eb="23">
      <t>ツキ</t>
    </rPh>
    <phoneticPr fontId="4"/>
  </si>
  <si>
    <t>協力医療機関が入居者の病状が急変した場合等において、医師または看護職員が相談対応を行う体制を常時確保</t>
    <rPh sb="0" eb="6">
      <t>キョウリョクイリョウキカン</t>
    </rPh>
    <rPh sb="7" eb="10">
      <t>ニュウキョシャ</t>
    </rPh>
    <rPh sb="11" eb="13">
      <t>ビョウジョウ</t>
    </rPh>
    <rPh sb="14" eb="16">
      <t>キュウヘン</t>
    </rPh>
    <rPh sb="18" eb="21">
      <t>バアイトウ</t>
    </rPh>
    <rPh sb="26" eb="28">
      <t>イシ</t>
    </rPh>
    <rPh sb="31" eb="35">
      <t>カンゴショクイン</t>
    </rPh>
    <phoneticPr fontId="4"/>
  </si>
  <si>
    <t>事業者からの診療の求めがあった場合において、診療を行う体制を常時確保</t>
    <rPh sb="0" eb="3">
      <t>ジギョウシャ</t>
    </rPh>
    <rPh sb="6" eb="8">
      <t>シンリョウ</t>
    </rPh>
    <rPh sb="9" eb="10">
      <t>モト</t>
    </rPh>
    <rPh sb="15" eb="17">
      <t>バアイ</t>
    </rPh>
    <rPh sb="22" eb="24">
      <t>シンリョウ</t>
    </rPh>
    <rPh sb="25" eb="26">
      <t>オコナ</t>
    </rPh>
    <rPh sb="27" eb="29">
      <t>タイセイ</t>
    </rPh>
    <rPh sb="30" eb="34">
      <t>ジョウジカクホ</t>
    </rPh>
    <phoneticPr fontId="4"/>
  </si>
  <si>
    <t>協力医療機関との間で、入居者の同意を得て、当該入居者の病歴等の情報を共有する会議を定期的（概ね月に１回）に開催</t>
    <rPh sb="0" eb="2">
      <t>キョウリョク</t>
    </rPh>
    <rPh sb="2" eb="4">
      <t>イリョウ</t>
    </rPh>
    <rPh sb="4" eb="6">
      <t>キカン</t>
    </rPh>
    <rPh sb="8" eb="9">
      <t>アイダ</t>
    </rPh>
    <rPh sb="11" eb="14">
      <t>ニュウキョシャ</t>
    </rPh>
    <rPh sb="15" eb="17">
      <t>ドウイ</t>
    </rPh>
    <rPh sb="18" eb="19">
      <t>エ</t>
    </rPh>
    <rPh sb="21" eb="23">
      <t>トウガイ</t>
    </rPh>
    <rPh sb="23" eb="26">
      <t>ニュウキョシャ</t>
    </rPh>
    <rPh sb="27" eb="29">
      <t>ビョウレキ</t>
    </rPh>
    <rPh sb="29" eb="30">
      <t>トウ</t>
    </rPh>
    <rPh sb="31" eb="33">
      <t>ジョウホウ</t>
    </rPh>
    <rPh sb="34" eb="36">
      <t>キョウユウ</t>
    </rPh>
    <rPh sb="38" eb="40">
      <t>カイギ</t>
    </rPh>
    <rPh sb="41" eb="43">
      <t>テイキ</t>
    </rPh>
    <rPh sb="43" eb="44">
      <t>テキ</t>
    </rPh>
    <rPh sb="45" eb="46">
      <t>オオム</t>
    </rPh>
    <rPh sb="47" eb="48">
      <t>ツキ</t>
    </rPh>
    <rPh sb="50" eb="51">
      <t>カイ</t>
    </rPh>
    <rPh sb="53" eb="55">
      <t>カイサイ</t>
    </rPh>
    <phoneticPr fontId="4"/>
  </si>
  <si>
    <t>会議の記録</t>
    <rPh sb="0" eb="2">
      <t>カイギ</t>
    </rPh>
    <rPh sb="3" eb="5">
      <t>キロク</t>
    </rPh>
    <phoneticPr fontId="4"/>
  </si>
  <si>
    <t>あり</t>
    <phoneticPr fontId="5"/>
  </si>
  <si>
    <t>協力医療機関連携加算
　　　【+40単位/月】</t>
    <rPh sb="0" eb="2">
      <t>キョウリョク</t>
    </rPh>
    <rPh sb="2" eb="4">
      <t>イリョウ</t>
    </rPh>
    <rPh sb="4" eb="6">
      <t>キカン</t>
    </rPh>
    <rPh sb="6" eb="8">
      <t>レンケイ</t>
    </rPh>
    <rPh sb="8" eb="10">
      <t>カサン</t>
    </rPh>
    <rPh sb="18" eb="20">
      <t>タンイ</t>
    </rPh>
    <rPh sb="21" eb="22">
      <t>ツキ</t>
    </rPh>
    <phoneticPr fontId="4"/>
  </si>
  <si>
    <t>心身の状況、生活歴等を示す文書(様式あり)</t>
    <rPh sb="0" eb="2">
      <t>シンシン</t>
    </rPh>
    <rPh sb="3" eb="5">
      <t>ジョウキョウ</t>
    </rPh>
    <rPh sb="6" eb="10">
      <t>セイカツレキトウ</t>
    </rPh>
    <rPh sb="11" eb="12">
      <t>シメ</t>
    </rPh>
    <rPh sb="13" eb="15">
      <t>ブンショ</t>
    </rPh>
    <rPh sb="16" eb="18">
      <t>ヨウシキ</t>
    </rPh>
    <phoneticPr fontId="4"/>
  </si>
  <si>
    <t>高齢者施設等感染対策向上加算（Ⅰ）
　　　【+10単位/月】</t>
    <rPh sb="0" eb="6">
      <t>コウレイシャシセツトウ</t>
    </rPh>
    <rPh sb="6" eb="14">
      <t>カンセンタイサクコウジョウカサン</t>
    </rPh>
    <rPh sb="25" eb="27">
      <t>タンイ</t>
    </rPh>
    <rPh sb="28" eb="29">
      <t>ツキ</t>
    </rPh>
    <phoneticPr fontId="4"/>
  </si>
  <si>
    <t>第２種協定指定医療機関との間で、新興感染症の発生時等の対応を行う体制を確保</t>
    <rPh sb="0" eb="1">
      <t>ダイ</t>
    </rPh>
    <rPh sb="2" eb="3">
      <t>シュ</t>
    </rPh>
    <rPh sb="3" eb="11">
      <t>キョウテイシテイイリョウキカン</t>
    </rPh>
    <rPh sb="13" eb="14">
      <t>アイダ</t>
    </rPh>
    <rPh sb="16" eb="18">
      <t>シンコウ</t>
    </rPh>
    <rPh sb="18" eb="21">
      <t>カンセンショウ</t>
    </rPh>
    <rPh sb="22" eb="26">
      <t>ハッセイジトウ</t>
    </rPh>
    <rPh sb="27" eb="29">
      <t>タイオウ</t>
    </rPh>
    <rPh sb="30" eb="31">
      <t>オコナ</t>
    </rPh>
    <rPh sb="32" eb="34">
      <t>タイセイ</t>
    </rPh>
    <rPh sb="35" eb="37">
      <t>カクホ</t>
    </rPh>
    <phoneticPr fontId="4"/>
  </si>
  <si>
    <t>協力医療機関等との間で新興感染症以外の一般的な感染症の発生時等の対応を取り決めるとともに、感染症の発生時等に協力医療機関等と連携し適切に対応</t>
    <rPh sb="0" eb="2">
      <t>キョウリョク</t>
    </rPh>
    <rPh sb="2" eb="4">
      <t>イリョウ</t>
    </rPh>
    <rPh sb="4" eb="6">
      <t>キカン</t>
    </rPh>
    <rPh sb="6" eb="7">
      <t>トウ</t>
    </rPh>
    <rPh sb="9" eb="10">
      <t>アイダ</t>
    </rPh>
    <rPh sb="35" eb="36">
      <t>ト</t>
    </rPh>
    <rPh sb="37" eb="38">
      <t>キ</t>
    </rPh>
    <rPh sb="45" eb="48">
      <t>カンセンショウ</t>
    </rPh>
    <phoneticPr fontId="4"/>
  </si>
  <si>
    <t>診療報酬における感染対策向上加算または外来感染対策向上加算に係る届出を行った医療機関または地域の医師会が定期的に行う院内感染対策に関する研修または訓練に１年に１回以上参加</t>
    <rPh sb="0" eb="4">
      <t>シンリョウホウシュウ</t>
    </rPh>
    <rPh sb="8" eb="14">
      <t>カンセンタイサクコウジョウ</t>
    </rPh>
    <rPh sb="14" eb="16">
      <t>カサン</t>
    </rPh>
    <rPh sb="19" eb="29">
      <t>ガイライカンセンタイサクコウジョウカサン</t>
    </rPh>
    <rPh sb="30" eb="31">
      <t>カカ</t>
    </rPh>
    <rPh sb="32" eb="34">
      <t>トドケデ</t>
    </rPh>
    <rPh sb="35" eb="36">
      <t>オコナ</t>
    </rPh>
    <phoneticPr fontId="4"/>
  </si>
  <si>
    <t>高齢者施設等感染対策向上加算（Ⅱ）
　　　【+5単位/月】</t>
    <rPh sb="0" eb="6">
      <t>コウレイシャシセツトウ</t>
    </rPh>
    <rPh sb="6" eb="14">
      <t>カンセンタイサクコウジョウカサン</t>
    </rPh>
    <rPh sb="24" eb="26">
      <t>タンイ</t>
    </rPh>
    <rPh sb="27" eb="28">
      <t>ツキ</t>
    </rPh>
    <phoneticPr fontId="4"/>
  </si>
  <si>
    <t>診療報酬における感染対策向上加算に係る届出を行った医療機関から、３年に１回以上施設内で感染者が発生した場合の感染制御等に係る実施指導を実施</t>
    <rPh sb="0" eb="4">
      <t>シンリョウホウシュウ</t>
    </rPh>
    <rPh sb="8" eb="14">
      <t>カンセンタイサクコウジョウ</t>
    </rPh>
    <rPh sb="14" eb="16">
      <t>カサン</t>
    </rPh>
    <rPh sb="17" eb="18">
      <t>カカ</t>
    </rPh>
    <rPh sb="19" eb="21">
      <t>トドケデ</t>
    </rPh>
    <rPh sb="22" eb="23">
      <t>オコナ</t>
    </rPh>
    <rPh sb="33" eb="34">
      <t>ネン</t>
    </rPh>
    <rPh sb="36" eb="39">
      <t>カイイジョウ</t>
    </rPh>
    <rPh sb="39" eb="42">
      <t>シセツナイ</t>
    </rPh>
    <rPh sb="43" eb="46">
      <t>カンセンシャ</t>
    </rPh>
    <rPh sb="56" eb="59">
      <t>セイギョトウ</t>
    </rPh>
    <rPh sb="67" eb="69">
      <t>ジッシ</t>
    </rPh>
    <phoneticPr fontId="4"/>
  </si>
  <si>
    <t>新興感染症等施設療養費
　　　【+240単位/日】</t>
    <rPh sb="0" eb="5">
      <t>シンコウカンセンショウ</t>
    </rPh>
    <rPh sb="5" eb="6">
      <t>トウ</t>
    </rPh>
    <rPh sb="6" eb="11">
      <t>シセツリョウヨウヒ</t>
    </rPh>
    <rPh sb="20" eb="22">
      <t>タンイ</t>
    </rPh>
    <rPh sb="23" eb="24">
      <t>ニチ</t>
    </rPh>
    <phoneticPr fontId="4"/>
  </si>
  <si>
    <t>入居者が別に厚生労働大臣が定める感染症に感染した場合に相談対応、診療、入院調整等を行う医療機関を確保し、かつ、当該感染症に感染した入居者に対し、適切な感染対策を行った上で、該当する介護サービスを実施</t>
    <rPh sb="0" eb="3">
      <t>ニュウキョシャ</t>
    </rPh>
    <rPh sb="4" eb="5">
      <t>ベツ</t>
    </rPh>
    <rPh sb="6" eb="12">
      <t>コウセイロウドウダイジン</t>
    </rPh>
    <rPh sb="13" eb="14">
      <t>サダ</t>
    </rPh>
    <rPh sb="16" eb="19">
      <t>カンセンショウ</t>
    </rPh>
    <rPh sb="55" eb="57">
      <t>トウガイ</t>
    </rPh>
    <rPh sb="57" eb="60">
      <t>カンセンショウ</t>
    </rPh>
    <rPh sb="72" eb="74">
      <t>テキセツ</t>
    </rPh>
    <rPh sb="75" eb="79">
      <t>カンセンタイサク</t>
    </rPh>
    <rPh sb="80" eb="81">
      <t>オコナ</t>
    </rPh>
    <rPh sb="83" eb="84">
      <t>ウエ</t>
    </rPh>
    <rPh sb="86" eb="88">
      <t>ガイトウ</t>
    </rPh>
    <rPh sb="90" eb="92">
      <t>カイゴ</t>
    </rPh>
    <rPh sb="97" eb="99">
      <t>ジッシ</t>
    </rPh>
    <phoneticPr fontId="4"/>
  </si>
  <si>
    <t>１月に１回、連続する５日を限度</t>
    <rPh sb="1" eb="2">
      <t>ツキ</t>
    </rPh>
    <rPh sb="4" eb="5">
      <t>カイ</t>
    </rPh>
    <rPh sb="6" eb="8">
      <t>レンゾク</t>
    </rPh>
    <rPh sb="11" eb="12">
      <t>ニチ</t>
    </rPh>
    <rPh sb="13" eb="15">
      <t>ゲンド</t>
    </rPh>
    <phoneticPr fontId="4"/>
  </si>
  <si>
    <t>業務継続計画未実施減算
　　　　　【*97/100】</t>
    <rPh sb="0" eb="6">
      <t>ギョウムケイゾクケイカク</t>
    </rPh>
    <rPh sb="6" eb="11">
      <t>ミジッシゲンサン</t>
    </rPh>
    <phoneticPr fontId="4"/>
  </si>
  <si>
    <t>感染症や非常災害の発生時において、利用者に対するサービスの提供を継続的に実施するための、および非常時の体制で早期の業務再開を図るための計画（業務継続計画）を未策定
（感染症の予防およびまん延防止のための指針の整備および非常災害に関する具体的計画の策定を行っている場合、令和７年３月３１日まで減算適用なし）</t>
    <rPh sb="0" eb="3">
      <t>カンセンショウ</t>
    </rPh>
    <rPh sb="4" eb="8">
      <t>ヒジョウサイガイ</t>
    </rPh>
    <rPh sb="9" eb="12">
      <t>ハッセイジ</t>
    </rPh>
    <rPh sb="17" eb="20">
      <t>リヨウシャ</t>
    </rPh>
    <rPh sb="32" eb="35">
      <t>ケイゾクテキ</t>
    </rPh>
    <rPh sb="36" eb="38">
      <t>ジッシ</t>
    </rPh>
    <rPh sb="78" eb="79">
      <t>ミ</t>
    </rPh>
    <rPh sb="83" eb="86">
      <t>カンセンショウ</t>
    </rPh>
    <rPh sb="126" eb="127">
      <t>オコナ</t>
    </rPh>
    <rPh sb="134" eb="136">
      <t>レイワ</t>
    </rPh>
    <phoneticPr fontId="4"/>
  </si>
  <si>
    <t xml:space="preserve">業務継続計画
</t>
    <rPh sb="0" eb="6">
      <t>ギョウムケイゾクケイカク</t>
    </rPh>
    <phoneticPr fontId="4"/>
  </si>
  <si>
    <t>高齢者虐待防止措置未実施減算
　　　　　【*99/100】</t>
    <rPh sb="0" eb="14">
      <t>コウレイシャギャクタイボウシソチミジッシゲンサン</t>
    </rPh>
    <phoneticPr fontId="4"/>
  </si>
  <si>
    <t>虐待の防止のための対策を検討する委員会を定期的に開催するとともに、その結果について、従業者に周知</t>
    <rPh sb="0" eb="2">
      <t>ギャクタイ</t>
    </rPh>
    <rPh sb="35" eb="37">
      <t>ケッカ</t>
    </rPh>
    <rPh sb="42" eb="45">
      <t>ジュウギョウシャ</t>
    </rPh>
    <rPh sb="46" eb="48">
      <t>シュウチ</t>
    </rPh>
    <phoneticPr fontId="4"/>
  </si>
  <si>
    <t>委員会記録</t>
    <rPh sb="0" eb="5">
      <t>イインカイキロク</t>
    </rPh>
    <phoneticPr fontId="4"/>
  </si>
  <si>
    <t>虐待の防止のための指針を整備</t>
    <rPh sb="0" eb="2">
      <t>ギャクタイ</t>
    </rPh>
    <phoneticPr fontId="4"/>
  </si>
  <si>
    <t>従業者に対し、虐待の防止のための研修を定期的に実施</t>
    <rPh sb="0" eb="3">
      <t>ジュウギョウシャ</t>
    </rPh>
    <phoneticPr fontId="4"/>
  </si>
  <si>
    <t>研修計画、記録</t>
    <rPh sb="0" eb="4">
      <t>ケンシュウケイカク</t>
    </rPh>
    <rPh sb="5" eb="7">
      <t>キロク</t>
    </rPh>
    <phoneticPr fontId="4"/>
  </si>
  <si>
    <t>上記措置を適切に実施するための担当者を設置</t>
    <rPh sb="0" eb="2">
      <t>ジョウキ</t>
    </rPh>
    <phoneticPr fontId="4"/>
  </si>
  <si>
    <t>担当者名</t>
    <rPh sb="0" eb="4">
      <t>タントウシャメイ</t>
    </rPh>
    <phoneticPr fontId="4"/>
  </si>
  <si>
    <t>入所者の安全ならびに介護サービスの質の確保および職員の負担軽減に資する方策を検討するための委員会の設置</t>
    <rPh sb="0" eb="3">
      <t>ニュウショシャ</t>
    </rPh>
    <rPh sb="4" eb="6">
      <t>アンゼン</t>
    </rPh>
    <phoneticPr fontId="4"/>
  </si>
  <si>
    <t>　当該措置の義務付けの適用に当たっては、３年間の経過措置が設けられており、令和９年３月３１日までは努力義務です。</t>
    <rPh sb="1" eb="3">
      <t>トウガイ</t>
    </rPh>
    <rPh sb="3" eb="5">
      <t>ソチ</t>
    </rPh>
    <rPh sb="6" eb="9">
      <t>ギムヅ</t>
    </rPh>
    <rPh sb="11" eb="13">
      <t>テキヨウ</t>
    </rPh>
    <rPh sb="14" eb="15">
      <t>ア</t>
    </rPh>
    <rPh sb="21" eb="23">
      <t>ネンカン</t>
    </rPh>
    <rPh sb="24" eb="26">
      <t>ケイカ</t>
    </rPh>
    <rPh sb="26" eb="28">
      <t>ソチ</t>
    </rPh>
    <rPh sb="29" eb="30">
      <t>モウ</t>
    </rPh>
    <rPh sb="37" eb="39">
      <t>レイワ</t>
    </rPh>
    <rPh sb="40" eb="41">
      <t>ネン</t>
    </rPh>
    <rPh sb="42" eb="43">
      <t>ガツ</t>
    </rPh>
    <rPh sb="45" eb="46">
      <t>ニチ</t>
    </rPh>
    <rPh sb="49" eb="51">
      <t>ドリョク</t>
    </rPh>
    <rPh sb="51" eb="53">
      <t>ギム</t>
    </rPh>
    <phoneticPr fontId="4"/>
  </si>
  <si>
    <t>R6厚生労働省令第16号附則第４条</t>
    <rPh sb="2" eb="9">
      <t>コウセイロウドウショウレイダイ</t>
    </rPh>
    <rPh sb="11" eb="15">
      <t>ゴウフソクダイ</t>
    </rPh>
    <rPh sb="16" eb="17">
      <t>ジョウ</t>
    </rPh>
    <phoneticPr fontId="4"/>
  </si>
  <si>
    <t>　事業者は、当該事業所における業務の効率化、介護サービスの質の向上その他の生産性の向上に資する取組の促進を図るため、当該事業所における入所者の安全ならびに介護サービスの質の確保および職員の負担軽減に資する方策を検討するための委員会を定期的に開催していますか。</t>
    <rPh sb="1" eb="4">
      <t>ジギョウシャ</t>
    </rPh>
    <rPh sb="6" eb="8">
      <t>トウガイ</t>
    </rPh>
    <rPh sb="8" eb="11">
      <t>ジギョウショ</t>
    </rPh>
    <rPh sb="15" eb="17">
      <t>ギョウム</t>
    </rPh>
    <rPh sb="18" eb="20">
      <t>コウリツ</t>
    </rPh>
    <rPh sb="20" eb="21">
      <t>カ</t>
    </rPh>
    <rPh sb="22" eb="24">
      <t>カイゴ</t>
    </rPh>
    <rPh sb="29" eb="30">
      <t>シツ</t>
    </rPh>
    <rPh sb="31" eb="33">
      <t>コウジョウ</t>
    </rPh>
    <rPh sb="35" eb="36">
      <t>タ</t>
    </rPh>
    <rPh sb="37" eb="39">
      <t>セイサン</t>
    </rPh>
    <rPh sb="39" eb="40">
      <t>セイ</t>
    </rPh>
    <rPh sb="41" eb="43">
      <t>コウジョウ</t>
    </rPh>
    <rPh sb="44" eb="45">
      <t>シ</t>
    </rPh>
    <rPh sb="47" eb="49">
      <t>トリクミ</t>
    </rPh>
    <rPh sb="50" eb="52">
      <t>ソクシン</t>
    </rPh>
    <rPh sb="53" eb="54">
      <t>ハカ</t>
    </rPh>
    <rPh sb="58" eb="60">
      <t>トウガイ</t>
    </rPh>
    <rPh sb="60" eb="63">
      <t>ジギョウショ</t>
    </rPh>
    <rPh sb="67" eb="70">
      <t>ニュウショシャ</t>
    </rPh>
    <rPh sb="71" eb="73">
      <t>アンゼン</t>
    </rPh>
    <phoneticPr fontId="4"/>
  </si>
  <si>
    <t>施設基準第35条の3
居宅基準第139条の2</t>
    <rPh sb="0" eb="5">
      <t>シセツキジュンダイ</t>
    </rPh>
    <rPh sb="7" eb="8">
      <t>ジョウ</t>
    </rPh>
    <rPh sb="11" eb="16">
      <t>キョタクキジュンダイ</t>
    </rPh>
    <rPh sb="19" eb="20">
      <t>ジョウ</t>
    </rPh>
    <phoneticPr fontId="4"/>
  </si>
  <si>
    <t>生産性向上推進体制加算（Ⅰ）</t>
    <rPh sb="0" eb="11">
      <t>セイサンセイコウジョウスイシンタイセイカサン</t>
    </rPh>
    <phoneticPr fontId="4"/>
  </si>
  <si>
    <t>生産性向上推進体制加算（Ⅱ）の要件を満たし、そのデータにより業務改善の取組による成果を確認</t>
    <rPh sb="0" eb="11">
      <t>セイサンセイコウジョウスイシンタイセイカサン</t>
    </rPh>
    <rPh sb="15" eb="17">
      <t>ヨウケン</t>
    </rPh>
    <rPh sb="18" eb="19">
      <t>ミ</t>
    </rPh>
    <rPh sb="30" eb="34">
      <t>ギョウムカイゼン</t>
    </rPh>
    <rPh sb="35" eb="36">
      <t>ト</t>
    </rPh>
    <rPh sb="36" eb="37">
      <t>ク</t>
    </rPh>
    <rPh sb="40" eb="42">
      <t>セイカ</t>
    </rPh>
    <rPh sb="43" eb="45">
      <t>カクニン</t>
    </rPh>
    <phoneticPr fontId="4"/>
  </si>
  <si>
    <t>　　　【+100単位/月】</t>
    <rPh sb="8" eb="10">
      <t>タンイ</t>
    </rPh>
    <rPh sb="11" eb="12">
      <t>ツキ</t>
    </rPh>
    <phoneticPr fontId="4"/>
  </si>
  <si>
    <t>見守り機器等のテクノロジーを複数導入</t>
    <rPh sb="0" eb="2">
      <t>ミマモ</t>
    </rPh>
    <phoneticPr fontId="4"/>
  </si>
  <si>
    <t>職員間の適切な役割分担（介護助手の活用等）の取組等を実施</t>
    <rPh sb="0" eb="2">
      <t>ショクイン</t>
    </rPh>
    <rPh sb="2" eb="28">
      <t>カンノテキセツナヤクワリブンタン(カイゴジョシュノカツヨウトウ)ノトリクミトウヲジッシ</t>
    </rPh>
    <phoneticPr fontId="4"/>
  </si>
  <si>
    <t>１年以内ごとに１回、業務改善の取組による効果を示すデータの提供（オンラインによる提出）を実施</t>
    <rPh sb="1" eb="4">
      <t>ネンイナイ</t>
    </rPh>
    <rPh sb="8" eb="9">
      <t>カイ</t>
    </rPh>
    <rPh sb="10" eb="12">
      <t>ギョウム</t>
    </rPh>
    <rPh sb="12" eb="14">
      <t>カイゼン</t>
    </rPh>
    <phoneticPr fontId="4"/>
  </si>
  <si>
    <t>生産性向上推進体制加算（Ⅱ）
　　　【+10単位/月】</t>
    <rPh sb="0" eb="11">
      <t>セイサンセイコウジョウスイシンタイセイカサン</t>
    </rPh>
    <phoneticPr fontId="4"/>
  </si>
  <si>
    <t>利用者の安全ならびに介護サービスの質の確保および職員の負担軽減に資する方策を検討するための委員会の開催や必要な安全対策を講じた上で、生産性向上ガイドラインに基づいた改善活動を継続的に実施</t>
    <rPh sb="0" eb="3">
      <t>リヨウシャ</t>
    </rPh>
    <rPh sb="4" eb="6">
      <t>アンゼン</t>
    </rPh>
    <rPh sb="10" eb="12">
      <t>カイゴ</t>
    </rPh>
    <rPh sb="17" eb="18">
      <t>シツ</t>
    </rPh>
    <rPh sb="19" eb="21">
      <t>カクホ</t>
    </rPh>
    <rPh sb="24" eb="26">
      <t>ショクイン</t>
    </rPh>
    <rPh sb="27" eb="31">
      <t>フタンケイゲン</t>
    </rPh>
    <rPh sb="32" eb="33">
      <t>シ</t>
    </rPh>
    <rPh sb="35" eb="37">
      <t>ホウサク</t>
    </rPh>
    <rPh sb="38" eb="40">
      <t>ケントウ</t>
    </rPh>
    <rPh sb="45" eb="48">
      <t>イインカイ</t>
    </rPh>
    <rPh sb="49" eb="51">
      <t>カイサイ</t>
    </rPh>
    <rPh sb="52" eb="54">
      <t>ヒツヨウ</t>
    </rPh>
    <rPh sb="55" eb="57">
      <t>アンゼン</t>
    </rPh>
    <rPh sb="57" eb="59">
      <t>タイサク</t>
    </rPh>
    <rPh sb="60" eb="61">
      <t>コウ</t>
    </rPh>
    <rPh sb="63" eb="64">
      <t>ウエ</t>
    </rPh>
    <rPh sb="66" eb="69">
      <t>セイサンセイ</t>
    </rPh>
    <rPh sb="69" eb="71">
      <t>コウジョウ</t>
    </rPh>
    <rPh sb="78" eb="79">
      <t>モト</t>
    </rPh>
    <rPh sb="82" eb="84">
      <t>カイゼン</t>
    </rPh>
    <rPh sb="84" eb="86">
      <t>カツドウ</t>
    </rPh>
    <rPh sb="87" eb="90">
      <t>ケイゾクテキ</t>
    </rPh>
    <rPh sb="91" eb="93">
      <t>ジッシ</t>
    </rPh>
    <phoneticPr fontId="4"/>
  </si>
  <si>
    <t>見守り機器等のテクノロジーを１つ以上導入</t>
    <rPh sb="0" eb="2">
      <t>ミマモ</t>
    </rPh>
    <rPh sb="16" eb="18">
      <t>イジョウ</t>
    </rPh>
    <phoneticPr fontId="4"/>
  </si>
  <si>
    <t>ＡＤＬ維持等加算（Ⅱ）
　　　【＋60単位/月】</t>
    <rPh sb="3" eb="5">
      <t>イジ</t>
    </rPh>
    <rPh sb="5" eb="6">
      <t>トウ</t>
    </rPh>
    <rPh sb="6" eb="8">
      <t>カサン</t>
    </rPh>
    <rPh sb="19" eb="21">
      <t>タンイ</t>
    </rPh>
    <rPh sb="22" eb="23">
      <t>ツキ</t>
    </rPh>
    <phoneticPr fontId="4"/>
  </si>
  <si>
    <t>ＡＤＬ維持等加算（Ⅰ）の要件を満たした施設において、評価期間のＡＤＬ利得の平均値が３以上である</t>
    <rPh sb="3" eb="5">
      <t>イジ</t>
    </rPh>
    <rPh sb="5" eb="6">
      <t>トウ</t>
    </rPh>
    <rPh sb="6" eb="8">
      <t>カサン</t>
    </rPh>
    <rPh sb="12" eb="14">
      <t>ヨウケン</t>
    </rPh>
    <rPh sb="15" eb="16">
      <t>ミ</t>
    </rPh>
    <rPh sb="19" eb="21">
      <t>シセツ</t>
    </rPh>
    <rPh sb="26" eb="28">
      <t>ヒョウカ</t>
    </rPh>
    <rPh sb="28" eb="30">
      <t>キカン</t>
    </rPh>
    <rPh sb="34" eb="36">
      <t>リトク</t>
    </rPh>
    <rPh sb="37" eb="40">
      <t>ヘイキンチ</t>
    </rPh>
    <rPh sb="42" eb="44">
      <t>イジョウ</t>
    </rPh>
    <phoneticPr fontId="4"/>
  </si>
  <si>
    <t>ＡＤＬ維持等加算（Ⅰ）
　　　【＋30単位/月】</t>
    <rPh sb="3" eb="5">
      <t>イジ</t>
    </rPh>
    <rPh sb="5" eb="6">
      <t>トウ</t>
    </rPh>
    <rPh sb="6" eb="8">
      <t>カサン</t>
    </rPh>
    <rPh sb="19" eb="21">
      <t>タンイ</t>
    </rPh>
    <rPh sb="22" eb="23">
      <t>ツキ</t>
    </rPh>
    <phoneticPr fontId="4"/>
  </si>
  <si>
    <t>ＡＤＬの評価は、一定の研修を受けた者により、Barthel Indexを用いる</t>
    <rPh sb="4" eb="6">
      <t>ヒョウカ</t>
    </rPh>
    <rPh sb="8" eb="10">
      <t>イッテイ</t>
    </rPh>
    <rPh sb="11" eb="13">
      <t>ケンシュウ</t>
    </rPh>
    <rPh sb="14" eb="15">
      <t>ウ</t>
    </rPh>
    <rPh sb="17" eb="18">
      <t>モノ</t>
    </rPh>
    <rPh sb="36" eb="37">
      <t>モチ</t>
    </rPh>
    <phoneticPr fontId="4"/>
  </si>
  <si>
    <t>当該施設で評価対象期間が６月を超えて利用している要介護者(評価対象者)の集団について、以下の要件を満たす</t>
    <rPh sb="0" eb="2">
      <t>トウガイ</t>
    </rPh>
    <rPh sb="2" eb="4">
      <t>シセツ</t>
    </rPh>
    <rPh sb="5" eb="7">
      <t>ヒョウカ</t>
    </rPh>
    <rPh sb="7" eb="9">
      <t>タイショウ</t>
    </rPh>
    <rPh sb="9" eb="11">
      <t>キカン</t>
    </rPh>
    <rPh sb="13" eb="14">
      <t>ツキ</t>
    </rPh>
    <rPh sb="15" eb="16">
      <t>コ</t>
    </rPh>
    <rPh sb="18" eb="20">
      <t>リヨウ</t>
    </rPh>
    <rPh sb="24" eb="25">
      <t>ヨウ</t>
    </rPh>
    <rPh sb="25" eb="28">
      <t>カイゴシャ</t>
    </rPh>
    <rPh sb="29" eb="31">
      <t>ヒョウカ</t>
    </rPh>
    <rPh sb="31" eb="33">
      <t>タイショウ</t>
    </rPh>
    <rPh sb="33" eb="34">
      <t>シャ</t>
    </rPh>
    <rPh sb="36" eb="38">
      <t>シュウダン</t>
    </rPh>
    <rPh sb="43" eb="45">
      <t>イカ</t>
    </rPh>
    <rPh sb="46" eb="48">
      <t>ヨウケン</t>
    </rPh>
    <rPh sb="49" eb="50">
      <t>ミ</t>
    </rPh>
    <phoneticPr fontId="4"/>
  </si>
  <si>
    <t>①総数が10人以上</t>
    <rPh sb="1" eb="3">
      <t>ソウスウ</t>
    </rPh>
    <rPh sb="6" eb="7">
      <t>ニン</t>
    </rPh>
    <rPh sb="7" eb="9">
      <t>イジョウ</t>
    </rPh>
    <phoneticPr fontId="4"/>
  </si>
  <si>
    <t>②　①について、以下の要件を満たす</t>
    <rPh sb="8" eb="10">
      <t>イカ</t>
    </rPh>
    <rPh sb="11" eb="13">
      <t>ヨウケン</t>
    </rPh>
    <rPh sb="14" eb="15">
      <t>ミ</t>
    </rPh>
    <phoneticPr fontId="4"/>
  </si>
  <si>
    <t>評価対象者全員について、評価対象利用期間の初月（評価対象利用開始月）と当該月の翌月から起算して６月目においてＡＤＬを評価し、その評価に基づく値（ＡＤＬ値）を測定し、測定した日が属する月ごとに厚生労働省に当該測定を提出している（提出については「ＬＩＦＥ」を用いる）</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4" eb="26">
      <t>ヒョウカ</t>
    </rPh>
    <rPh sb="26" eb="28">
      <t>タイショウ</t>
    </rPh>
    <rPh sb="28" eb="30">
      <t>リヨウ</t>
    </rPh>
    <rPh sb="30" eb="33">
      <t>カイシヅキ</t>
    </rPh>
    <rPh sb="35" eb="37">
      <t>トウガイ</t>
    </rPh>
    <rPh sb="37" eb="38">
      <t>ツキ</t>
    </rPh>
    <rPh sb="39" eb="41">
      <t>ヨクゲツ</t>
    </rPh>
    <rPh sb="43" eb="45">
      <t>キサン</t>
    </rPh>
    <rPh sb="48" eb="49">
      <t>ツキ</t>
    </rPh>
    <rPh sb="49" eb="50">
      <t>メ</t>
    </rPh>
    <rPh sb="58" eb="60">
      <t>ヒョウカ</t>
    </rPh>
    <rPh sb="64" eb="66">
      <t>ヒョウカ</t>
    </rPh>
    <rPh sb="67" eb="68">
      <t>モト</t>
    </rPh>
    <rPh sb="70" eb="71">
      <t>アタイ</t>
    </rPh>
    <rPh sb="75" eb="76">
      <t>アタイ</t>
    </rPh>
    <rPh sb="78" eb="80">
      <t>ソクテイ</t>
    </rPh>
    <rPh sb="82" eb="84">
      <t>ソクテイ</t>
    </rPh>
    <rPh sb="86" eb="87">
      <t>ヒ</t>
    </rPh>
    <rPh sb="88" eb="89">
      <t>ゾク</t>
    </rPh>
    <rPh sb="91" eb="92">
      <t>ツキ</t>
    </rPh>
    <rPh sb="95" eb="97">
      <t>コウセイ</t>
    </rPh>
    <rPh sb="97" eb="100">
      <t>ロウドウショウ</t>
    </rPh>
    <rPh sb="101" eb="103">
      <t>トウガイ</t>
    </rPh>
    <rPh sb="103" eb="105">
      <t>ソクテイ</t>
    </rPh>
    <rPh sb="106" eb="108">
      <t>テイシュツ</t>
    </rPh>
    <rPh sb="113" eb="115">
      <t>テイシュツ</t>
    </rPh>
    <rPh sb="127" eb="128">
      <t>モチ</t>
    </rPh>
    <phoneticPr fontId="4"/>
  </si>
  <si>
    <t>評価対象利用開始月の翌月から起算して６月目の月に測定したＡＤＬ値から評価対象利用開始月に測定したＡＤＬ値を控除して得た値を用いて※一定の基準に基づき算定した値(以後ＡＤＬ利得という)の平均値が１以上</t>
    <rPh sb="0" eb="2">
      <t>ヒョウカ</t>
    </rPh>
    <rPh sb="2" eb="4">
      <t>タイショウ</t>
    </rPh>
    <rPh sb="4" eb="6">
      <t>リヨウ</t>
    </rPh>
    <rPh sb="6" eb="9">
      <t>カイシヅキ</t>
    </rPh>
    <rPh sb="10" eb="12">
      <t>ヨクゲツ</t>
    </rPh>
    <rPh sb="14" eb="16">
      <t>キサン</t>
    </rPh>
    <rPh sb="19" eb="20">
      <t>ツキ</t>
    </rPh>
    <rPh sb="20" eb="21">
      <t>メ</t>
    </rPh>
    <rPh sb="22" eb="23">
      <t>ツキ</t>
    </rPh>
    <rPh sb="24" eb="26">
      <t>ソクテイ</t>
    </rPh>
    <rPh sb="31" eb="32">
      <t>アタイ</t>
    </rPh>
    <rPh sb="34" eb="36">
      <t>ヒョウカ</t>
    </rPh>
    <rPh sb="36" eb="38">
      <t>タイショウ</t>
    </rPh>
    <rPh sb="38" eb="40">
      <t>リヨウ</t>
    </rPh>
    <rPh sb="40" eb="43">
      <t>カイシヅキ</t>
    </rPh>
    <rPh sb="44" eb="46">
      <t>ソクテイ</t>
    </rPh>
    <rPh sb="51" eb="52">
      <t>アタイ</t>
    </rPh>
    <rPh sb="53" eb="55">
      <t>コウジョ</t>
    </rPh>
    <rPh sb="57" eb="58">
      <t>エ</t>
    </rPh>
    <rPh sb="59" eb="60">
      <t>アタイ</t>
    </rPh>
    <rPh sb="61" eb="62">
      <t>モチ</t>
    </rPh>
    <rPh sb="65" eb="67">
      <t>イッテイ</t>
    </rPh>
    <rPh sb="68" eb="70">
      <t>キジュン</t>
    </rPh>
    <rPh sb="71" eb="72">
      <t>モト</t>
    </rPh>
    <rPh sb="74" eb="76">
      <t>サンテイ</t>
    </rPh>
    <rPh sb="78" eb="79">
      <t>アタイ</t>
    </rPh>
    <rPh sb="80" eb="82">
      <t>イゴ</t>
    </rPh>
    <rPh sb="85" eb="87">
      <t>リトク</t>
    </rPh>
    <rPh sb="92" eb="94">
      <t>ヘイキン</t>
    </rPh>
    <rPh sb="94" eb="95">
      <t>アタイ</t>
    </rPh>
    <rPh sb="97" eb="99">
      <t>イジョウ</t>
    </rPh>
    <phoneticPr fontId="4"/>
  </si>
  <si>
    <t>※一定の基準に基づき算定した値（ＡＤＬ利得）
{（6月目に測定したＡＤＬ値）―(評価対象利用開始月に測定した値)}＋（右に示す表の右欄の値）＝ＡＤＬ利得</t>
    <rPh sb="1" eb="3">
      <t>イッテイ</t>
    </rPh>
    <rPh sb="4" eb="6">
      <t>キジュン</t>
    </rPh>
    <rPh sb="7" eb="8">
      <t>モト</t>
    </rPh>
    <rPh sb="10" eb="12">
      <t>サンテイ</t>
    </rPh>
    <rPh sb="14" eb="15">
      <t>アタイ</t>
    </rPh>
    <rPh sb="19" eb="21">
      <t>リトク</t>
    </rPh>
    <rPh sb="26" eb="27">
      <t>ツキ</t>
    </rPh>
    <rPh sb="27" eb="28">
      <t>メ</t>
    </rPh>
    <rPh sb="29" eb="31">
      <t>ソクテイ</t>
    </rPh>
    <rPh sb="36" eb="37">
      <t>アタイ</t>
    </rPh>
    <rPh sb="40" eb="42">
      <t>ヒョウカ</t>
    </rPh>
    <rPh sb="42" eb="44">
      <t>タイショウ</t>
    </rPh>
    <rPh sb="44" eb="46">
      <t>リヨウ</t>
    </rPh>
    <rPh sb="46" eb="48">
      <t>カイシ</t>
    </rPh>
    <rPh sb="48" eb="49">
      <t>ヅキ</t>
    </rPh>
    <rPh sb="50" eb="52">
      <t>ソクテイ</t>
    </rPh>
    <rPh sb="54" eb="55">
      <t>アタイ</t>
    </rPh>
    <rPh sb="59" eb="60">
      <t>ミギ</t>
    </rPh>
    <rPh sb="61" eb="62">
      <t>シメ</t>
    </rPh>
    <rPh sb="63" eb="64">
      <t>ヒョウ</t>
    </rPh>
    <rPh sb="65" eb="66">
      <t>ミギ</t>
    </rPh>
    <rPh sb="66" eb="67">
      <t>ラン</t>
    </rPh>
    <rPh sb="68" eb="69">
      <t>アタイ</t>
    </rPh>
    <rPh sb="74" eb="76">
      <t>リトク</t>
    </rPh>
    <phoneticPr fontId="4"/>
  </si>
  <si>
    <t>ＡＤＬ値が０以上25以下</t>
    <rPh sb="3" eb="4">
      <t>チ</t>
    </rPh>
    <rPh sb="6" eb="8">
      <t>イジョウ</t>
    </rPh>
    <rPh sb="10" eb="12">
      <t>イカ</t>
    </rPh>
    <phoneticPr fontId="4"/>
  </si>
  <si>
    <t>ＡＤＬ値が30以上50以下</t>
    <rPh sb="3" eb="4">
      <t>チ</t>
    </rPh>
    <rPh sb="7" eb="9">
      <t>イジョウ</t>
    </rPh>
    <rPh sb="11" eb="13">
      <t>イカ</t>
    </rPh>
    <phoneticPr fontId="4"/>
  </si>
  <si>
    <t>ＡＤＬ値が55以上75以下</t>
    <rPh sb="3" eb="4">
      <t>チ</t>
    </rPh>
    <rPh sb="7" eb="9">
      <t>イジョウ</t>
    </rPh>
    <rPh sb="11" eb="13">
      <t>イカ</t>
    </rPh>
    <phoneticPr fontId="4"/>
  </si>
  <si>
    <t>ＡＤＬ値が80以上100以下</t>
    <rPh sb="3" eb="4">
      <t>チ</t>
    </rPh>
    <rPh sb="7" eb="9">
      <t>イジョウ</t>
    </rPh>
    <rPh sb="12" eb="14">
      <t>イカ</t>
    </rPh>
    <phoneticPr fontId="4"/>
  </si>
  <si>
    <t>ＡＤＬ利得の平均値を計算するにあたり対象とする者は、ＡＤＬ利得の多い順に、上位100分の10に相当する利用者および下位100分の10に相当する利用者を除く利用者とする</t>
    <phoneticPr fontId="4"/>
  </si>
  <si>
    <t>令和６年度については、令和６年３月以前よりＡＤＬ維持等加算（Ⅱ）を算定している場合、ＡＤＬ利得に関わらず、評価対象期間の満了日の属する月の翌月から１２月に限り算定を継続することができる</t>
    <rPh sb="0" eb="2">
      <t>レイワ</t>
    </rPh>
    <rPh sb="3" eb="5">
      <t>ネンド</t>
    </rPh>
    <rPh sb="11" eb="13">
      <t>レイワ</t>
    </rPh>
    <rPh sb="14" eb="15">
      <t>ネン</t>
    </rPh>
    <rPh sb="16" eb="19">
      <t>ガツイゼン</t>
    </rPh>
    <rPh sb="24" eb="29">
      <t>イジトウカサン</t>
    </rPh>
    <rPh sb="33" eb="35">
      <t>サンテイ</t>
    </rPh>
    <rPh sb="39" eb="41">
      <t>バアイ</t>
    </rPh>
    <rPh sb="45" eb="47">
      <t>リトク</t>
    </rPh>
    <rPh sb="48" eb="49">
      <t>カカ</t>
    </rPh>
    <rPh sb="53" eb="55">
      <t>ヒョウカ</t>
    </rPh>
    <rPh sb="55" eb="57">
      <t>タイショウ</t>
    </rPh>
    <rPh sb="57" eb="59">
      <t>キカン</t>
    </rPh>
    <rPh sb="60" eb="62">
      <t>マンリョウ</t>
    </rPh>
    <rPh sb="62" eb="63">
      <t>ビ</t>
    </rPh>
    <rPh sb="64" eb="65">
      <t>ゾク</t>
    </rPh>
    <rPh sb="67" eb="68">
      <t>ツキ</t>
    </rPh>
    <rPh sb="69" eb="71">
      <t>ヨクゲツ</t>
    </rPh>
    <rPh sb="75" eb="76">
      <t>ツキ</t>
    </rPh>
    <rPh sb="77" eb="78">
      <t>カギ</t>
    </rPh>
    <rPh sb="79" eb="81">
      <t>サンテイ</t>
    </rPh>
    <rPh sb="82" eb="84">
      <t>ケイゾク</t>
    </rPh>
    <phoneticPr fontId="4"/>
  </si>
  <si>
    <t>　当該施設と計画に関する技術的助言もしくは指導または口腔の健康状態の評価を行う歯科医師または歯科医師の指示を受けた歯科衛生士においては、実施事項等を文書で取決めていますか。</t>
    <rPh sb="1" eb="5">
      <t>トウガイシセツ</t>
    </rPh>
    <rPh sb="6" eb="8">
      <t>ケイカク</t>
    </rPh>
    <rPh sb="9" eb="10">
      <t>カン</t>
    </rPh>
    <rPh sb="12" eb="15">
      <t>ギジュツテキ</t>
    </rPh>
    <rPh sb="15" eb="17">
      <t>ジョゲン</t>
    </rPh>
    <rPh sb="21" eb="23">
      <t>シドウ</t>
    </rPh>
    <rPh sb="26" eb="28">
      <t>コウクウ</t>
    </rPh>
    <rPh sb="29" eb="31">
      <t>ケンコウ</t>
    </rPh>
    <rPh sb="31" eb="33">
      <t>ジョウタイ</t>
    </rPh>
    <phoneticPr fontId="4"/>
  </si>
  <si>
    <t>看取り介護加算（Ⅰ）</t>
    <rPh sb="0" eb="2">
      <t>ミト</t>
    </rPh>
    <rPh sb="3" eb="5">
      <t>カイゴ</t>
    </rPh>
    <rPh sb="5" eb="7">
      <t>カサン</t>
    </rPh>
    <phoneticPr fontId="4"/>
  </si>
  <si>
    <t>看取り介護加算（Ⅱ）</t>
    <rPh sb="0" eb="2">
      <t>ミト</t>
    </rPh>
    <rPh sb="3" eb="5">
      <t>カイゴ</t>
    </rPh>
    <rPh sb="5" eb="7">
      <t>カサン</t>
    </rPh>
    <phoneticPr fontId="4"/>
  </si>
  <si>
    <t xml:space="preserve">介護職員等特定処遇改善実績報告書
</t>
    <rPh sb="0" eb="11">
      <t>カイゴショクイントウトクテイショグウカイゼン</t>
    </rPh>
    <rPh sb="11" eb="13">
      <t>ジッセキ</t>
    </rPh>
    <rPh sb="13" eb="16">
      <t>ホウコクショ</t>
    </rPh>
    <phoneticPr fontId="4"/>
  </si>
  <si>
    <t>医療機関へ退所する入所者について、退所後の医療機関に対して入所者を紹介する際、入所者の同意を得て、入所者の心身の状況、生活歴等を示す情報を提供</t>
    <rPh sb="0" eb="4">
      <t>イリョウキカン</t>
    </rPh>
    <rPh sb="5" eb="7">
      <t>タイショ</t>
    </rPh>
    <rPh sb="9" eb="11">
      <t>ニュウショ</t>
    </rPh>
    <rPh sb="17" eb="19">
      <t>タイショ</t>
    </rPh>
    <rPh sb="19" eb="20">
      <t>ゴ</t>
    </rPh>
    <rPh sb="29" eb="31">
      <t>ニュウショ</t>
    </rPh>
    <rPh sb="33" eb="35">
      <t>ショウカイ</t>
    </rPh>
    <rPh sb="37" eb="38">
      <t>サイ</t>
    </rPh>
    <rPh sb="39" eb="41">
      <t>ニュウショ</t>
    </rPh>
    <rPh sb="43" eb="45">
      <t>ドウイ</t>
    </rPh>
    <rPh sb="46" eb="47">
      <t>エ</t>
    </rPh>
    <rPh sb="49" eb="51">
      <t>ニュウショ</t>
    </rPh>
    <rPh sb="53" eb="55">
      <t>シンシン</t>
    </rPh>
    <rPh sb="56" eb="58">
      <t>ジョウキョウ</t>
    </rPh>
    <rPh sb="59" eb="63">
      <t>セイカツレキトウ</t>
    </rPh>
    <rPh sb="64" eb="65">
      <t>シメ</t>
    </rPh>
    <rPh sb="66" eb="68">
      <t>ジョウホウ</t>
    </rPh>
    <rPh sb="69" eb="71">
      <t>テイキョウ</t>
    </rPh>
    <phoneticPr fontId="4"/>
  </si>
  <si>
    <t>退居時情報提供加算
【250単位/回】</t>
    <rPh sb="0" eb="2">
      <t>タイキョ</t>
    </rPh>
    <rPh sb="2" eb="3">
      <t>ジ</t>
    </rPh>
    <rPh sb="3" eb="5">
      <t>ジョウホウ</t>
    </rPh>
    <rPh sb="5" eb="7">
      <t>テイキョウ</t>
    </rPh>
    <rPh sb="7" eb="9">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</si>
</sst>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quot;円／人月&quot;"/>
    <numFmt numFmtId="179" formatCode="0.0"/>
    <numFmt numFmtId="180" formatCode="#,##0.0#"/>
    <numFmt numFmtId="181" formatCode="#,##0.##"/>
    <numFmt numFmtId="182" formatCode="#,##0.0&quot;人&quot;"/>
    <numFmt numFmtId="183" formatCode="#,##0&quot;人&quot;"/>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18"/>
      <name val="ＭＳ Ｐゴシック"/>
      <family val="3"/>
      <charset val="128"/>
    </font>
    <font>
      <sz val="8"/>
      <name val="ＭＳ Ｐゴシック"/>
      <family val="3"/>
      <charset val="128"/>
    </font>
    <font>
      <sz val="8"/>
      <name val="ＭＳ ゴシック"/>
      <family val="3"/>
      <charset val="128"/>
    </font>
    <font>
      <sz val="11"/>
      <name val="ＭＳ Ｐゴシック"/>
      <family val="3"/>
      <charset val="128"/>
    </font>
    <font>
      <sz val="10"/>
      <name val="Century"/>
      <family val="1"/>
    </font>
    <font>
      <sz val="10"/>
      <name val="ＭＳ 明朝"/>
      <family val="1"/>
      <charset val="128"/>
    </font>
    <font>
      <sz val="10.5"/>
      <name val="Century"/>
      <family val="1"/>
    </font>
    <font>
      <sz val="10.5"/>
      <name val="ＭＳ 明朝"/>
      <family val="1"/>
      <charset val="128"/>
    </font>
    <font>
      <sz val="12"/>
      <name val="ＭＳ 明朝"/>
      <family val="1"/>
      <charset val="128"/>
    </font>
    <font>
      <b/>
      <sz val="20"/>
      <name val="ＭＳ ゴシック"/>
      <family val="3"/>
      <charset val="128"/>
    </font>
    <font>
      <b/>
      <sz val="11"/>
      <name val="ＭＳ Ｐゴシック"/>
      <family val="3"/>
      <charset val="128"/>
    </font>
    <font>
      <sz val="11"/>
      <name val="ＭＳ Ｐゴシック"/>
      <family val="3"/>
      <charset val="128"/>
    </font>
    <font>
      <b/>
      <sz val="10"/>
      <name val="ＭＳ Ｐゴシック"/>
      <family val="3"/>
      <charset val="128"/>
    </font>
    <font>
      <sz val="11"/>
      <color indexed="8"/>
      <name val="ＭＳ ゴシック"/>
      <family val="3"/>
      <charset val="128"/>
    </font>
    <font>
      <sz val="13"/>
      <name val="ＭＳ Ｐゴシック"/>
      <family val="3"/>
      <charset val="128"/>
    </font>
    <font>
      <sz val="10"/>
      <name val="ＭＳ ゴシック"/>
      <family val="3"/>
      <charset val="128"/>
    </font>
    <font>
      <sz val="9"/>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2"/>
      <name val="ＭＳ ゴシック"/>
      <family val="3"/>
      <charset val="128"/>
    </font>
    <font>
      <sz val="9"/>
      <name val="ＭＳ 明朝"/>
      <family val="1"/>
      <charset val="128"/>
    </font>
    <font>
      <sz val="11"/>
      <color theme="1"/>
      <name val="ＭＳ Ｐゴシック"/>
      <family val="3"/>
      <charset val="128"/>
      <scheme val="minor"/>
    </font>
    <font>
      <sz val="11"/>
      <color rgb="FFFF0000"/>
      <name val="ＭＳ ゴシック"/>
      <family val="3"/>
      <charset val="128"/>
    </font>
    <font>
      <sz val="11"/>
      <color theme="1"/>
      <name val="ＭＳ ゴシック"/>
      <family val="3"/>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1"/>
      <color theme="1"/>
      <name val="ＭＳ 明朝"/>
      <family val="1"/>
      <charset val="128"/>
    </font>
    <font>
      <sz val="9"/>
      <color theme="1"/>
      <name val="ＭＳ Ｐ明朝"/>
      <family val="1"/>
      <charset val="128"/>
    </font>
    <font>
      <sz val="9"/>
      <color rgb="FFFF0000"/>
      <name val="ＭＳ Ｐ明朝"/>
      <family val="1"/>
      <charset val="128"/>
    </font>
    <font>
      <b/>
      <sz val="11"/>
      <color rgb="FFFF0000"/>
      <name val="ＭＳ Ｐゴシック"/>
      <family val="3"/>
      <charset val="128"/>
    </font>
    <font>
      <sz val="7"/>
      <color theme="1"/>
      <name val="ＭＳ Ｐ明朝"/>
      <family val="1"/>
      <charset val="128"/>
    </font>
    <font>
      <sz val="11"/>
      <name val="ＭＳ Ｐゴシック"/>
      <family val="3"/>
      <charset val="128"/>
      <scheme val="minor"/>
    </font>
    <font>
      <sz val="10"/>
      <color theme="1"/>
      <name val="ＭＳ 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u/>
      <sz val="12"/>
      <name val="HGSｺﾞｼｯｸM"/>
      <family val="3"/>
      <charset val="128"/>
    </font>
    <font>
      <sz val="14"/>
      <color theme="1"/>
      <name val="ＭＳ Ｐゴシック"/>
      <family val="2"/>
      <charset val="128"/>
      <scheme val="minor"/>
    </font>
    <font>
      <u/>
      <sz val="11"/>
      <name val="ＭＳ ゴシック"/>
      <family val="3"/>
      <charset val="128"/>
    </font>
    <font>
      <u/>
      <sz val="9"/>
      <color rgb="FFFF0000"/>
      <name val="ＭＳ Ｐ明朝"/>
      <family val="1"/>
      <charset val="128"/>
    </font>
    <font>
      <sz val="7"/>
      <name val="ＭＳ Ｐ明朝"/>
      <family val="1"/>
      <charset val="128"/>
    </font>
    <font>
      <sz val="6"/>
      <name val="ＭＳ Ｐ明朝"/>
      <family val="1"/>
      <charset val="128"/>
    </font>
    <font>
      <sz val="11"/>
      <color rgb="FFFF0000"/>
      <name val="ＭＳ 明朝"/>
      <family val="1"/>
      <charset val="128"/>
    </font>
    <font>
      <u/>
      <sz val="9"/>
      <name val="ＭＳ Ｐ明朝"/>
      <family val="1"/>
      <charset val="128"/>
    </font>
    <font>
      <sz val="10"/>
      <name val="ＭＳ Ｐ明朝"/>
      <family val="1"/>
      <charset val="128"/>
    </font>
    <font>
      <u/>
      <sz val="7"/>
      <name val="ＭＳ Ｐ明朝"/>
      <family val="1"/>
      <charset val="128"/>
    </font>
    <font>
      <sz val="11"/>
      <color rgb="FFFF0000"/>
      <name val="ＭＳ Ｐ明朝"/>
      <family val="1"/>
      <charset val="128"/>
    </font>
    <font>
      <b/>
      <sz val="11"/>
      <name val="ＭＳ ゴシック"/>
      <family val="3"/>
      <charset val="128"/>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s>
  <borders count="1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hair">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diagonal/>
    </border>
    <border>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dotted">
        <color indexed="64"/>
      </right>
      <top/>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top style="thin">
        <color indexed="64"/>
      </top>
      <bottom style="thin">
        <color indexed="64"/>
      </bottom>
      <diagonal/>
    </border>
    <border>
      <left style="double">
        <color indexed="64"/>
      </left>
      <right/>
      <top/>
      <bottom/>
      <diagonal/>
    </border>
    <border>
      <left style="thin">
        <color indexed="64"/>
      </left>
      <right/>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top/>
      <bottom/>
      <diagonal/>
    </border>
    <border>
      <left/>
      <right style="medium">
        <color indexed="64"/>
      </right>
      <top style="dotted">
        <color indexed="64"/>
      </top>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double">
        <color indexed="64"/>
      </left>
      <right/>
      <top style="dotted">
        <color indexed="64"/>
      </top>
      <bottom/>
      <diagonal/>
    </border>
    <border>
      <left style="medium">
        <color indexed="64"/>
      </left>
      <right/>
      <top style="dotted">
        <color indexed="64"/>
      </top>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17">
    <xf numFmtId="0" fontId="0" fillId="0" borderId="0"/>
    <xf numFmtId="38" fontId="3" fillId="0" borderId="0" applyFont="0" applyFill="0" applyBorder="0" applyAlignment="0" applyProtection="0"/>
    <xf numFmtId="0" fontId="13" fillId="0" borderId="0">
      <alignment vertical="center"/>
    </xf>
    <xf numFmtId="0" fontId="13" fillId="0" borderId="0">
      <alignment vertical="center"/>
    </xf>
    <xf numFmtId="0" fontId="3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 fillId="0" borderId="0">
      <alignment vertical="center"/>
    </xf>
    <xf numFmtId="38" fontId="2" fillId="0" borderId="0" applyFont="0" applyFill="0" applyBorder="0" applyAlignment="0" applyProtection="0">
      <alignment vertical="center"/>
    </xf>
  </cellStyleXfs>
  <cellXfs count="1745">
    <xf numFmtId="0" fontId="0" fillId="0" borderId="0" xfId="0"/>
    <xf numFmtId="49" fontId="0" fillId="0" borderId="0" xfId="0" applyNumberFormat="1"/>
    <xf numFmtId="0" fontId="0" fillId="0" borderId="0" xfId="0" applyAlignment="1">
      <alignment horizontal="center"/>
    </xf>
    <xf numFmtId="0" fontId="10" fillId="0" borderId="0" xfId="0" applyFont="1"/>
    <xf numFmtId="0" fontId="10" fillId="0" borderId="0" xfId="0" applyFont="1" applyAlignment="1">
      <alignment wrapText="1"/>
    </xf>
    <xf numFmtId="0" fontId="10" fillId="0" borderId="0" xfId="0" applyFont="1" applyAlignment="1">
      <alignment horizontal="center" wrapText="1"/>
    </xf>
    <xf numFmtId="0" fontId="8" fillId="0" borderId="0" xfId="0" applyFont="1"/>
    <xf numFmtId="0" fontId="5" fillId="0" borderId="0" xfId="0" applyFont="1"/>
    <xf numFmtId="0" fontId="5" fillId="0" borderId="5" xfId="0" applyFont="1" applyBorder="1"/>
    <xf numFmtId="0" fontId="5" fillId="0" borderId="0" xfId="0" applyFont="1" applyAlignment="1">
      <alignment vertical="center" shrinkToFit="1"/>
    </xf>
    <xf numFmtId="0" fontId="5" fillId="0" borderId="7" xfId="0" applyFont="1" applyBorder="1" applyAlignment="1">
      <alignment vertical="center" shrinkToFit="1"/>
    </xf>
    <xf numFmtId="0" fontId="13" fillId="0" borderId="0" xfId="0" applyFont="1"/>
    <xf numFmtId="0" fontId="16" fillId="0" borderId="0" xfId="0" applyFont="1"/>
    <xf numFmtId="0" fontId="17" fillId="0" borderId="0" xfId="0" applyFont="1"/>
    <xf numFmtId="0" fontId="14" fillId="0" borderId="14" xfId="0" applyFont="1" applyBorder="1" applyAlignment="1">
      <alignment horizontal="justify" vertical="top" wrapText="1"/>
    </xf>
    <xf numFmtId="0" fontId="15" fillId="0" borderId="16" xfId="0" applyFont="1" applyBorder="1" applyAlignment="1">
      <alignment horizontal="center" vertical="top" wrapText="1"/>
    </xf>
    <xf numFmtId="0" fontId="14" fillId="0" borderId="15" xfId="0" applyFont="1" applyBorder="1" applyAlignment="1">
      <alignment horizontal="center" vertical="top" wrapText="1"/>
    </xf>
    <xf numFmtId="0" fontId="5" fillId="2" borderId="17" xfId="6" applyFont="1" applyFill="1" applyBorder="1" applyAlignment="1">
      <alignment vertical="center" wrapText="1"/>
    </xf>
    <xf numFmtId="0" fontId="5" fillId="2" borderId="18" xfId="6" applyFont="1" applyFill="1" applyBorder="1" applyAlignment="1">
      <alignment horizontal="center" vertical="center" wrapText="1"/>
    </xf>
    <xf numFmtId="0" fontId="5" fillId="2" borderId="19" xfId="6" applyFont="1" applyFill="1" applyBorder="1" applyAlignment="1">
      <alignment horizontal="left" vertical="center" wrapText="1" shrinkToFit="1"/>
    </xf>
    <xf numFmtId="0" fontId="5" fillId="2" borderId="20" xfId="6" applyFont="1" applyFill="1" applyBorder="1" applyAlignment="1">
      <alignment vertical="center" wrapText="1"/>
    </xf>
    <xf numFmtId="0" fontId="5" fillId="2" borderId="21" xfId="6" applyFont="1" applyFill="1" applyBorder="1" applyAlignment="1">
      <alignment horizontal="center" vertical="center" wrapText="1"/>
    </xf>
    <xf numFmtId="0" fontId="5" fillId="2" borderId="22" xfId="6" applyFont="1" applyFill="1" applyBorder="1" applyAlignment="1">
      <alignment horizontal="left" vertical="center" wrapText="1" shrinkToFit="1"/>
    </xf>
    <xf numFmtId="0" fontId="5" fillId="0" borderId="20" xfId="6" applyFont="1" applyBorder="1" applyAlignment="1">
      <alignment vertical="center" wrapText="1"/>
    </xf>
    <xf numFmtId="0" fontId="5" fillId="0" borderId="21" xfId="6" applyFont="1" applyBorder="1" applyAlignment="1">
      <alignment horizontal="center" vertical="center" wrapText="1"/>
    </xf>
    <xf numFmtId="0" fontId="5" fillId="0" borderId="22" xfId="6" applyFont="1" applyBorder="1" applyAlignment="1">
      <alignment horizontal="left" vertical="center" wrapText="1" shrinkToFit="1"/>
    </xf>
    <xf numFmtId="0" fontId="5" fillId="2" borderId="23" xfId="6" applyFont="1" applyFill="1" applyBorder="1" applyAlignment="1">
      <alignment vertical="center" wrapText="1"/>
    </xf>
    <xf numFmtId="0" fontId="5" fillId="0" borderId="23" xfId="6" applyFont="1" applyBorder="1" applyAlignment="1">
      <alignment vertical="center" wrapText="1"/>
    </xf>
    <xf numFmtId="0" fontId="5" fillId="0" borderId="24" xfId="6" applyFont="1" applyBorder="1" applyAlignment="1">
      <alignment horizontal="center" vertical="center" wrapText="1"/>
    </xf>
    <xf numFmtId="0" fontId="5" fillId="0" borderId="25" xfId="6" applyFont="1" applyBorder="1" applyAlignment="1">
      <alignment horizontal="left" vertical="center" wrapText="1" shrinkToFit="1"/>
    </xf>
    <xf numFmtId="0" fontId="5" fillId="3" borderId="20" xfId="0" applyFont="1" applyFill="1" applyBorder="1" applyAlignment="1">
      <alignment horizontal="center" vertical="center" wrapText="1"/>
    </xf>
    <xf numFmtId="0" fontId="7" fillId="0" borderId="0" xfId="0" applyFont="1"/>
    <xf numFmtId="0" fontId="20" fillId="0" borderId="0" xfId="0" applyFont="1"/>
    <xf numFmtId="0" fontId="21" fillId="0" borderId="0" xfId="0" applyFont="1"/>
    <xf numFmtId="0" fontId="5" fillId="0" borderId="0" xfId="0" applyFont="1" applyAlignment="1">
      <alignment horizontal="center" vertical="center" wrapText="1"/>
    </xf>
    <xf numFmtId="0" fontId="5" fillId="3" borderId="17"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6" fillId="0" borderId="0" xfId="0" applyFont="1"/>
    <xf numFmtId="0" fontId="5" fillId="2" borderId="14" xfId="6" applyFont="1" applyFill="1" applyBorder="1" applyAlignment="1">
      <alignment vertical="center" wrapText="1"/>
    </xf>
    <xf numFmtId="0" fontId="5" fillId="2" borderId="50" xfId="6" applyFont="1" applyFill="1" applyBorder="1" applyAlignment="1">
      <alignment horizontal="center" vertical="center" wrapText="1"/>
    </xf>
    <xf numFmtId="0" fontId="5" fillId="2" borderId="51" xfId="6" applyFont="1" applyFill="1" applyBorder="1" applyAlignment="1">
      <alignment horizontal="left" vertical="center" wrapText="1" shrinkToFit="1"/>
    </xf>
    <xf numFmtId="0" fontId="5" fillId="3" borderId="14" xfId="0" applyFont="1" applyFill="1" applyBorder="1" applyAlignment="1">
      <alignment horizontal="center" vertical="center" wrapText="1"/>
    </xf>
    <xf numFmtId="0" fontId="5" fillId="2" borderId="24" xfId="6" applyFont="1" applyFill="1" applyBorder="1" applyAlignment="1">
      <alignment horizontal="center" vertical="center" wrapText="1"/>
    </xf>
    <xf numFmtId="0" fontId="5" fillId="0" borderId="17" xfId="6" applyFont="1" applyBorder="1" applyAlignment="1">
      <alignment vertical="center" wrapText="1"/>
    </xf>
    <xf numFmtId="0" fontId="5" fillId="0" borderId="18" xfId="6" applyFont="1" applyBorder="1" applyAlignment="1">
      <alignment horizontal="center" vertical="center" wrapText="1"/>
    </xf>
    <xf numFmtId="0" fontId="5" fillId="0" borderId="19" xfId="6" applyFont="1" applyBorder="1" applyAlignment="1">
      <alignment horizontal="left" vertical="center" wrapText="1" shrinkToFit="1"/>
    </xf>
    <xf numFmtId="0" fontId="5" fillId="0" borderId="52" xfId="6" applyFont="1" applyBorder="1" applyAlignment="1">
      <alignment horizontal="left" vertical="center" wrapText="1" shrinkToFit="1"/>
    </xf>
    <xf numFmtId="0" fontId="5" fillId="0" borderId="53" xfId="6" applyFont="1" applyBorder="1" applyAlignment="1">
      <alignment horizontal="left" vertical="center" wrapText="1" shrinkToFit="1"/>
    </xf>
    <xf numFmtId="0" fontId="5" fillId="2" borderId="54" xfId="0" applyFont="1" applyFill="1" applyBorder="1" applyAlignment="1">
      <alignment vertical="center" wrapText="1"/>
    </xf>
    <xf numFmtId="0" fontId="5" fillId="0" borderId="54" xfId="0" applyFont="1" applyBorder="1" applyAlignment="1">
      <alignment horizontal="left" vertical="center" wrapText="1" shrinkToFit="1"/>
    </xf>
    <xf numFmtId="0" fontId="5" fillId="0" borderId="20" xfId="0" applyFont="1" applyBorder="1" applyAlignment="1">
      <alignment vertical="center" wrapText="1"/>
    </xf>
    <xf numFmtId="0" fontId="5" fillId="0" borderId="55" xfId="6" applyFont="1" applyBorder="1" applyAlignment="1">
      <alignment horizontal="left" vertical="center" wrapText="1" shrinkToFit="1"/>
    </xf>
    <xf numFmtId="0" fontId="5" fillId="0" borderId="17" xfId="0" applyFont="1" applyBorder="1" applyAlignment="1">
      <alignment vertical="center" wrapText="1"/>
    </xf>
    <xf numFmtId="0" fontId="5" fillId="0" borderId="56" xfId="0" applyFont="1" applyBorder="1" applyAlignment="1">
      <alignment horizontal="center" vertical="center" wrapText="1"/>
    </xf>
    <xf numFmtId="0" fontId="5" fillId="0" borderId="52" xfId="0" applyFont="1" applyBorder="1" applyAlignment="1">
      <alignment horizontal="left" vertical="center" shrinkToFit="1"/>
    </xf>
    <xf numFmtId="0" fontId="5" fillId="0" borderId="57" xfId="0" applyFont="1" applyBorder="1" applyAlignment="1">
      <alignment horizontal="center" vertical="center" wrapText="1"/>
    </xf>
    <xf numFmtId="0" fontId="5" fillId="0" borderId="53" xfId="0" applyFont="1" applyBorder="1" applyAlignment="1">
      <alignment horizontal="left" vertical="center" shrinkToFit="1"/>
    </xf>
    <xf numFmtId="0" fontId="5" fillId="0" borderId="20" xfId="0" applyFont="1" applyBorder="1" applyAlignment="1">
      <alignment horizontal="left" vertical="center" wrapText="1"/>
    </xf>
    <xf numFmtId="0" fontId="5" fillId="0" borderId="58" xfId="0" applyFont="1" applyBorder="1" applyAlignment="1">
      <alignment horizontal="left" vertical="center" shrinkToFit="1"/>
    </xf>
    <xf numFmtId="0" fontId="5" fillId="0" borderId="59" xfId="0" applyFont="1" applyBorder="1" applyAlignment="1">
      <alignment vertical="center" wrapText="1"/>
    </xf>
    <xf numFmtId="0" fontId="5" fillId="0" borderId="6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1" xfId="0" applyFont="1" applyBorder="1" applyAlignment="1">
      <alignment horizontal="left" vertical="center" wrapText="1"/>
    </xf>
    <xf numFmtId="0" fontId="5" fillId="0" borderId="54" xfId="0" applyFont="1" applyBorder="1" applyAlignment="1">
      <alignment vertical="center" wrapText="1"/>
    </xf>
    <xf numFmtId="0" fontId="5" fillId="0" borderId="62" xfId="0" applyFont="1" applyBorder="1" applyAlignment="1">
      <alignment horizontal="center" vertical="center" wrapText="1"/>
    </xf>
    <xf numFmtId="0" fontId="5" fillId="0" borderId="54" xfId="0" applyFont="1" applyBorder="1" applyAlignment="1">
      <alignment horizontal="left" vertical="center" wrapText="1"/>
    </xf>
    <xf numFmtId="0" fontId="5" fillId="0" borderId="23" xfId="0" applyFont="1" applyBorder="1" applyAlignment="1">
      <alignment vertical="center" wrapText="1"/>
    </xf>
    <xf numFmtId="0" fontId="5" fillId="0" borderId="24" xfId="0" applyFont="1" applyBorder="1" applyAlignment="1">
      <alignment horizontal="center" vertical="center" wrapText="1"/>
    </xf>
    <xf numFmtId="0" fontId="5" fillId="0" borderId="63" xfId="0" applyFont="1" applyBorder="1" applyAlignment="1">
      <alignment vertical="center" wrapText="1" shrinkToFit="1"/>
    </xf>
    <xf numFmtId="177" fontId="5" fillId="0" borderId="63" xfId="0" applyNumberFormat="1" applyFont="1" applyBorder="1" applyAlignment="1">
      <alignment horizontal="center" vertical="center" wrapText="1"/>
    </xf>
    <xf numFmtId="0" fontId="5" fillId="0" borderId="60" xfId="0" applyFont="1" applyBorder="1" applyAlignment="1">
      <alignment vertical="center" wrapText="1" shrinkToFit="1"/>
    </xf>
    <xf numFmtId="177" fontId="5" fillId="0" borderId="60" xfId="0" applyNumberFormat="1" applyFont="1" applyBorder="1" applyAlignment="1">
      <alignment horizontal="center" vertical="center" wrapText="1"/>
    </xf>
    <xf numFmtId="0" fontId="5" fillId="0" borderId="55" xfId="0" applyFont="1" applyBorder="1" applyAlignment="1">
      <alignment horizontal="left" vertical="center" shrinkToFit="1"/>
    </xf>
    <xf numFmtId="0" fontId="0" fillId="0" borderId="14" xfId="0" applyBorder="1" applyAlignment="1">
      <alignment horizontal="center" vertical="center"/>
    </xf>
    <xf numFmtId="0" fontId="0" fillId="0" borderId="0" xfId="0" applyAlignment="1">
      <alignment vertical="center"/>
    </xf>
    <xf numFmtId="0" fontId="0" fillId="4" borderId="14" xfId="0" applyFill="1" applyBorder="1" applyAlignment="1">
      <alignment horizontal="center" vertical="center"/>
    </xf>
    <xf numFmtId="0" fontId="0" fillId="0" borderId="0" xfId="0" applyAlignment="1">
      <alignment horizontal="right" vertical="center"/>
    </xf>
    <xf numFmtId="0" fontId="0" fillId="0" borderId="30" xfId="0" applyBorder="1" applyAlignment="1">
      <alignment vertical="center"/>
    </xf>
    <xf numFmtId="0" fontId="0" fillId="0" borderId="65" xfId="0" applyBorder="1" applyAlignment="1">
      <alignment vertical="center"/>
    </xf>
    <xf numFmtId="0" fontId="0" fillId="0" borderId="51" xfId="0" applyBorder="1" applyAlignment="1">
      <alignment vertical="center"/>
    </xf>
    <xf numFmtId="0" fontId="23" fillId="0" borderId="0" xfId="11" applyFont="1">
      <alignment vertical="center"/>
    </xf>
    <xf numFmtId="0" fontId="5" fillId="0" borderId="0" xfId="7" applyFont="1" applyAlignment="1">
      <alignment vertical="center" wrapText="1"/>
    </xf>
    <xf numFmtId="0" fontId="5" fillId="0" borderId="0" xfId="7" applyFont="1" applyAlignment="1">
      <alignment vertical="center" wrapText="1" shrinkToFit="1"/>
    </xf>
    <xf numFmtId="0" fontId="5" fillId="0" borderId="0" xfId="7" applyFont="1" applyAlignment="1">
      <alignment horizontal="center" vertical="center" wrapText="1"/>
    </xf>
    <xf numFmtId="0" fontId="5" fillId="0" borderId="0" xfId="7" applyFont="1" applyAlignment="1">
      <alignment horizontal="center" vertical="center" shrinkToFit="1"/>
    </xf>
    <xf numFmtId="0" fontId="5" fillId="0" borderId="0" xfId="7" applyFont="1">
      <alignment vertical="center"/>
    </xf>
    <xf numFmtId="0" fontId="23" fillId="0" borderId="0" xfId="13" applyFont="1">
      <alignment vertical="center"/>
    </xf>
    <xf numFmtId="0" fontId="5" fillId="0" borderId="0" xfId="6" applyFont="1">
      <alignment vertical="center"/>
    </xf>
    <xf numFmtId="0" fontId="5" fillId="0" borderId="14" xfId="6" applyFont="1" applyBorder="1" applyAlignment="1">
      <alignment horizontal="center" vertical="center"/>
    </xf>
    <xf numFmtId="0" fontId="5" fillId="3" borderId="16" xfId="14" applyFont="1" applyFill="1" applyBorder="1" applyAlignment="1">
      <alignment horizontal="center" vertical="center"/>
    </xf>
    <xf numFmtId="0" fontId="5" fillId="3" borderId="20" xfId="14" applyFont="1" applyFill="1" applyBorder="1" applyAlignment="1">
      <alignment horizontal="center" vertical="center"/>
    </xf>
    <xf numFmtId="0" fontId="5" fillId="3" borderId="61" xfId="14" applyFont="1" applyFill="1" applyBorder="1" applyAlignment="1">
      <alignment horizontal="center" vertical="center"/>
    </xf>
    <xf numFmtId="0" fontId="5" fillId="2" borderId="16" xfId="6" applyFont="1" applyFill="1" applyBorder="1" applyAlignment="1">
      <alignment vertical="center" wrapText="1"/>
    </xf>
    <xf numFmtId="0" fontId="5" fillId="2" borderId="61" xfId="6" applyFont="1" applyFill="1" applyBorder="1" applyAlignment="1">
      <alignment vertical="center" wrapText="1"/>
    </xf>
    <xf numFmtId="0" fontId="5" fillId="2" borderId="15" xfId="6" applyFont="1" applyFill="1" applyBorder="1" applyAlignment="1">
      <alignment vertical="center" wrapText="1"/>
    </xf>
    <xf numFmtId="0" fontId="5" fillId="0" borderId="0" xfId="12" applyFont="1">
      <alignment vertical="center"/>
    </xf>
    <xf numFmtId="0" fontId="5" fillId="0" borderId="15" xfId="0" applyFont="1" applyBorder="1" applyAlignment="1">
      <alignment vertical="center" wrapText="1"/>
    </xf>
    <xf numFmtId="0" fontId="5" fillId="0" borderId="61" xfId="0" applyFont="1" applyBorder="1" applyAlignment="1">
      <alignment vertical="center" shrinkToFit="1"/>
    </xf>
    <xf numFmtId="0" fontId="5" fillId="0" borderId="0" xfId="6" applyFont="1" applyAlignment="1">
      <alignment vertical="center" wrapText="1"/>
    </xf>
    <xf numFmtId="0" fontId="5" fillId="0" borderId="0" xfId="6" applyFont="1" applyAlignment="1">
      <alignment horizontal="center" vertical="center" wrapText="1"/>
    </xf>
    <xf numFmtId="0" fontId="5" fillId="0" borderId="0" xfId="6" applyFont="1" applyAlignment="1">
      <alignment horizontal="left" vertical="center" wrapText="1" shrinkToFit="1"/>
    </xf>
    <xf numFmtId="0" fontId="5" fillId="0" borderId="0" xfId="6" applyFont="1" applyAlignment="1">
      <alignment horizontal="center" vertical="center"/>
    </xf>
    <xf numFmtId="0" fontId="5" fillId="3" borderId="59" xfId="14" applyFont="1" applyFill="1" applyBorder="1" applyAlignment="1">
      <alignment horizontal="center" vertical="center"/>
    </xf>
    <xf numFmtId="0" fontId="5" fillId="0" borderId="0" xfId="10" applyFont="1">
      <alignment vertical="center"/>
    </xf>
    <xf numFmtId="0" fontId="5" fillId="0" borderId="0" xfId="10" applyFont="1" applyAlignment="1">
      <alignment horizontal="center" vertical="center"/>
    </xf>
    <xf numFmtId="0" fontId="5" fillId="0" borderId="0" xfId="10" applyFont="1" applyAlignment="1">
      <alignment vertical="center" wrapText="1"/>
    </xf>
    <xf numFmtId="0" fontId="5" fillId="0" borderId="0" xfId="10" applyFont="1" applyAlignment="1">
      <alignment horizontal="center" vertical="center" wrapText="1"/>
    </xf>
    <xf numFmtId="0" fontId="5" fillId="0" borderId="0" xfId="10" applyFont="1" applyAlignment="1">
      <alignment vertical="center" shrinkToFit="1"/>
    </xf>
    <xf numFmtId="0" fontId="5" fillId="0" borderId="6" xfId="10" applyFont="1" applyBorder="1" applyAlignment="1">
      <alignment horizontal="center" vertical="center"/>
    </xf>
    <xf numFmtId="0" fontId="5" fillId="2" borderId="17" xfId="10" applyFont="1" applyFill="1" applyBorder="1" applyAlignment="1">
      <alignment vertical="center" wrapText="1"/>
    </xf>
    <xf numFmtId="0" fontId="5" fillId="2" borderId="61" xfId="10" applyFont="1" applyFill="1" applyBorder="1" applyAlignment="1">
      <alignment vertical="center" wrapText="1"/>
    </xf>
    <xf numFmtId="0" fontId="5" fillId="2" borderId="20" xfId="10" applyFont="1" applyFill="1" applyBorder="1" applyAlignment="1">
      <alignment vertical="center" wrapText="1"/>
    </xf>
    <xf numFmtId="0" fontId="5" fillId="0" borderId="20" xfId="10" applyFont="1" applyBorder="1" applyAlignment="1">
      <alignment vertical="center" wrapText="1"/>
    </xf>
    <xf numFmtId="0" fontId="5" fillId="0" borderId="4" xfId="10" applyFont="1" applyBorder="1" applyAlignment="1">
      <alignment horizontal="center" vertical="center"/>
    </xf>
    <xf numFmtId="0" fontId="5" fillId="2" borderId="15" xfId="10" applyFont="1" applyFill="1" applyBorder="1" applyAlignment="1">
      <alignment vertical="center" wrapText="1"/>
    </xf>
    <xf numFmtId="0" fontId="5" fillId="0" borderId="30" xfId="10" applyFont="1" applyBorder="1" applyAlignment="1">
      <alignment horizontal="center" vertical="center"/>
    </xf>
    <xf numFmtId="0" fontId="5" fillId="2" borderId="14" xfId="10" applyFont="1" applyFill="1" applyBorder="1" applyAlignment="1">
      <alignment vertical="center" wrapText="1"/>
    </xf>
    <xf numFmtId="0" fontId="0" fillId="0" borderId="0" xfId="0" applyAlignment="1">
      <alignment horizontal="left"/>
    </xf>
    <xf numFmtId="0" fontId="7" fillId="0" borderId="0" xfId="0" applyFont="1" applyAlignment="1">
      <alignment horizontal="center"/>
    </xf>
    <xf numFmtId="0" fontId="7" fillId="0" borderId="0" xfId="0" applyFont="1" applyAlignment="1">
      <alignment horizontal="left" indent="1"/>
    </xf>
    <xf numFmtId="0" fontId="24" fillId="0" borderId="0" xfId="0" applyFont="1" applyAlignment="1">
      <alignment horizontal="distributed"/>
    </xf>
    <xf numFmtId="0" fontId="5" fillId="0" borderId="16" xfId="6" applyFont="1" applyBorder="1" applyAlignment="1">
      <alignment vertical="top" wrapText="1"/>
    </xf>
    <xf numFmtId="0" fontId="5" fillId="0" borderId="61" xfId="6" applyFont="1" applyBorder="1" applyAlignment="1">
      <alignment vertical="top" wrapText="1"/>
    </xf>
    <xf numFmtId="0" fontId="5" fillId="0" borderId="15" xfId="6" applyFont="1" applyBorder="1" applyAlignment="1">
      <alignment vertical="top" wrapText="1"/>
    </xf>
    <xf numFmtId="0" fontId="5" fillId="0" borderId="16" xfId="6" applyFont="1" applyBorder="1" applyAlignment="1">
      <alignment vertical="center" wrapText="1"/>
    </xf>
    <xf numFmtId="0" fontId="5" fillId="0" borderId="59" xfId="6" applyFont="1" applyBorder="1" applyAlignment="1">
      <alignment vertical="center" wrapText="1"/>
    </xf>
    <xf numFmtId="0" fontId="5" fillId="0" borderId="66" xfId="6" applyFont="1" applyBorder="1" applyAlignment="1">
      <alignment horizontal="center" vertical="center" wrapText="1"/>
    </xf>
    <xf numFmtId="0" fontId="5" fillId="3" borderId="59" xfId="0" applyFont="1" applyFill="1" applyBorder="1" applyAlignment="1">
      <alignment horizontal="center" vertical="center" wrapText="1"/>
    </xf>
    <xf numFmtId="0" fontId="5" fillId="0" borderId="12" xfId="6" applyFont="1" applyBorder="1" applyAlignment="1">
      <alignment horizontal="center" vertical="center" wrapText="1"/>
    </xf>
    <xf numFmtId="0" fontId="5" fillId="0" borderId="15" xfId="6" applyFont="1" applyBorder="1" applyAlignment="1">
      <alignment vertical="center" wrapText="1"/>
    </xf>
    <xf numFmtId="0" fontId="5" fillId="3" borderId="15" xfId="0" applyFont="1" applyFill="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vertical="center" shrinkToFit="1"/>
    </xf>
    <xf numFmtId="0" fontId="5" fillId="0" borderId="12" xfId="0" applyFont="1" applyBorder="1" applyAlignment="1">
      <alignment horizontal="center" vertical="center"/>
    </xf>
    <xf numFmtId="0" fontId="5" fillId="0" borderId="55" xfId="0" applyFont="1" applyBorder="1" applyAlignment="1">
      <alignment vertical="center" shrinkToFit="1"/>
    </xf>
    <xf numFmtId="0" fontId="5" fillId="0" borderId="17" xfId="0" applyFont="1" applyBorder="1" applyAlignment="1">
      <alignment horizontal="left" vertical="center" wrapText="1" shrinkToFit="1"/>
    </xf>
    <xf numFmtId="0" fontId="5" fillId="0" borderId="18" xfId="0" applyFont="1" applyBorder="1" applyAlignment="1">
      <alignment horizontal="center" vertical="center"/>
    </xf>
    <xf numFmtId="0" fontId="5" fillId="0" borderId="19" xfId="0" applyFont="1" applyBorder="1" applyAlignment="1">
      <alignment vertical="center" shrinkToFit="1"/>
    </xf>
    <xf numFmtId="0" fontId="5" fillId="2" borderId="64" xfId="0" applyFont="1" applyFill="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vertical="center" shrinkToFit="1"/>
    </xf>
    <xf numFmtId="0" fontId="5" fillId="0" borderId="23" xfId="0" applyFont="1" applyBorder="1" applyAlignment="1">
      <alignment horizontal="left" vertical="center" wrapText="1" shrinkToFit="1"/>
    </xf>
    <xf numFmtId="0" fontId="5" fillId="0" borderId="16" xfId="0" applyFont="1" applyBorder="1" applyAlignment="1">
      <alignment vertical="center" wrapText="1"/>
    </xf>
    <xf numFmtId="0" fontId="5" fillId="0" borderId="16" xfId="6" applyFont="1" applyBorder="1">
      <alignment vertical="center"/>
    </xf>
    <xf numFmtId="0" fontId="5" fillId="0" borderId="61" xfId="6" applyFont="1" applyBorder="1">
      <alignment vertical="center"/>
    </xf>
    <xf numFmtId="0" fontId="5" fillId="0" borderId="15" xfId="6" applyFont="1" applyBorder="1">
      <alignment vertical="center"/>
    </xf>
    <xf numFmtId="0" fontId="25" fillId="0" borderId="59" xfId="6" applyFont="1" applyBorder="1" applyAlignment="1">
      <alignment vertical="center" wrapText="1"/>
    </xf>
    <xf numFmtId="0" fontId="12" fillId="0" borderId="61" xfId="0" applyFont="1" applyBorder="1" applyAlignment="1">
      <alignment horizontal="left" vertical="center" wrapText="1"/>
    </xf>
    <xf numFmtId="0" fontId="5" fillId="0" borderId="67" xfId="0" applyFont="1" applyBorder="1" applyAlignment="1">
      <alignment horizontal="left" vertical="center" shrinkToFit="1"/>
    </xf>
    <xf numFmtId="0" fontId="5" fillId="3" borderId="23" xfId="14" applyFont="1" applyFill="1" applyBorder="1" applyAlignment="1">
      <alignment horizontal="center" vertical="center"/>
    </xf>
    <xf numFmtId="0" fontId="12" fillId="0" borderId="20" xfId="0" applyFont="1" applyBorder="1" applyAlignment="1">
      <alignment horizontal="left" vertical="center" wrapText="1"/>
    </xf>
    <xf numFmtId="0" fontId="5" fillId="0" borderId="18" xfId="10" applyFont="1" applyBorder="1" applyAlignment="1">
      <alignment horizontal="center" vertical="center" wrapText="1"/>
    </xf>
    <xf numFmtId="0" fontId="5" fillId="2" borderId="52" xfId="10" applyFont="1" applyFill="1" applyBorder="1" applyAlignment="1">
      <alignment vertical="center" shrinkToFit="1"/>
    </xf>
    <xf numFmtId="0" fontId="5" fillId="0" borderId="21" xfId="10" applyFont="1" applyBorder="1" applyAlignment="1">
      <alignment horizontal="center" vertical="center" wrapText="1"/>
    </xf>
    <xf numFmtId="0" fontId="5" fillId="2" borderId="53" xfId="10" applyFont="1" applyFill="1" applyBorder="1" applyAlignment="1">
      <alignment vertical="center" shrinkToFit="1"/>
    </xf>
    <xf numFmtId="0" fontId="5" fillId="0" borderId="53" xfId="10" applyFont="1" applyBorder="1" applyAlignment="1">
      <alignment vertical="center" shrinkToFit="1"/>
    </xf>
    <xf numFmtId="0" fontId="5" fillId="0" borderId="50" xfId="10" applyFont="1" applyBorder="1" applyAlignment="1">
      <alignment horizontal="center" vertical="center" wrapText="1"/>
    </xf>
    <xf numFmtId="0" fontId="5" fillId="2" borderId="68" xfId="10" applyFont="1" applyFill="1" applyBorder="1" applyAlignment="1">
      <alignment vertical="center" shrinkToFit="1"/>
    </xf>
    <xf numFmtId="0" fontId="26" fillId="0" borderId="59" xfId="6" applyFont="1" applyBorder="1" applyAlignment="1">
      <alignment vertical="center" wrapText="1"/>
    </xf>
    <xf numFmtId="0" fontId="5" fillId="3" borderId="16"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5" fillId="0" borderId="10" xfId="6" applyFont="1" applyBorder="1" applyAlignment="1">
      <alignment horizontal="center" vertical="center" wrapText="1"/>
    </xf>
    <xf numFmtId="0" fontId="5" fillId="0" borderId="69" xfId="6" applyFont="1" applyBorder="1" applyAlignment="1">
      <alignment horizontal="center" vertical="center" wrapText="1"/>
    </xf>
    <xf numFmtId="0" fontId="5" fillId="0" borderId="11" xfId="6" applyFont="1" applyBorder="1" applyAlignment="1">
      <alignment horizontal="left" vertical="center" wrapText="1" shrinkToFit="1"/>
    </xf>
    <xf numFmtId="0" fontId="5" fillId="0" borderId="67" xfId="6" applyFont="1" applyBorder="1" applyAlignment="1">
      <alignment horizontal="left" vertical="center" wrapText="1" shrinkToFit="1"/>
    </xf>
    <xf numFmtId="0" fontId="5" fillId="0" borderId="70" xfId="0" applyFont="1" applyBorder="1" applyAlignment="1">
      <alignment horizontal="center" vertical="center" wrapText="1"/>
    </xf>
    <xf numFmtId="0" fontId="5" fillId="0" borderId="71" xfId="0" applyFont="1" applyBorder="1" applyAlignment="1">
      <alignment horizontal="left" vertical="center" shrinkToFit="1"/>
    </xf>
    <xf numFmtId="0" fontId="5" fillId="0" borderId="59" xfId="0" applyFont="1" applyBorder="1" applyAlignment="1">
      <alignment horizontal="left" vertical="center" wrapText="1"/>
    </xf>
    <xf numFmtId="0" fontId="5" fillId="0" borderId="70" xfId="0" applyFont="1" applyBorder="1" applyAlignment="1">
      <alignment vertical="center" wrapText="1" shrinkToFit="1"/>
    </xf>
    <xf numFmtId="177" fontId="5" fillId="0" borderId="70" xfId="0" applyNumberFormat="1" applyFont="1" applyBorder="1" applyAlignment="1">
      <alignment horizontal="center" vertical="center" wrapText="1"/>
    </xf>
    <xf numFmtId="0" fontId="5" fillId="3" borderId="54" xfId="14" applyFont="1" applyFill="1" applyBorder="1" applyAlignment="1">
      <alignment horizontal="center" vertical="center"/>
    </xf>
    <xf numFmtId="0" fontId="5" fillId="0" borderId="61" xfId="0" applyFont="1" applyBorder="1" applyAlignment="1">
      <alignment vertical="center"/>
    </xf>
    <xf numFmtId="0" fontId="5" fillId="0" borderId="15" xfId="0" applyFont="1" applyBorder="1" applyAlignment="1">
      <alignment vertical="center"/>
    </xf>
    <xf numFmtId="0" fontId="5" fillId="0" borderId="12" xfId="0" applyFont="1" applyBorder="1" applyAlignment="1">
      <alignment horizontal="center" vertical="center" wrapText="1"/>
    </xf>
    <xf numFmtId="0" fontId="5" fillId="0" borderId="13" xfId="0" applyFont="1" applyBorder="1" applyAlignment="1">
      <alignment horizontal="left" vertical="center" shrinkToFit="1"/>
    </xf>
    <xf numFmtId="0" fontId="5" fillId="3" borderId="15" xfId="14" applyFont="1" applyFill="1" applyBorder="1" applyAlignment="1">
      <alignment horizontal="center" vertical="center"/>
    </xf>
    <xf numFmtId="0" fontId="5" fillId="0" borderId="16" xfId="0" applyFont="1" applyBorder="1" applyAlignment="1">
      <alignment vertical="center"/>
    </xf>
    <xf numFmtId="177" fontId="5" fillId="0" borderId="72" xfId="0" applyNumberFormat="1" applyFont="1" applyBorder="1" applyAlignment="1">
      <alignment horizontal="center" vertical="center" wrapText="1"/>
    </xf>
    <xf numFmtId="0" fontId="25" fillId="2" borderId="20" xfId="6" applyFont="1" applyFill="1" applyBorder="1" applyAlignment="1">
      <alignment vertical="center" wrapText="1"/>
    </xf>
    <xf numFmtId="0" fontId="25" fillId="2" borderId="23" xfId="10" applyFont="1" applyFill="1" applyBorder="1" applyAlignment="1">
      <alignment vertical="center" wrapText="1"/>
    </xf>
    <xf numFmtId="0" fontId="25" fillId="2" borderId="17" xfId="6" applyFont="1" applyFill="1" applyBorder="1" applyAlignment="1">
      <alignment vertical="center" wrapText="1"/>
    </xf>
    <xf numFmtId="0" fontId="25" fillId="2" borderId="23" xfId="6" applyFont="1" applyFill="1" applyBorder="1" applyAlignment="1">
      <alignment vertical="center" wrapText="1"/>
    </xf>
    <xf numFmtId="0" fontId="25" fillId="0" borderId="20" xfId="6" applyFont="1" applyBorder="1" applyAlignment="1">
      <alignment vertical="center" wrapText="1"/>
    </xf>
    <xf numFmtId="0" fontId="25" fillId="0" borderId="17" xfId="0" applyFont="1" applyBorder="1" applyAlignment="1">
      <alignment horizontal="left" vertical="center" wrapText="1"/>
    </xf>
    <xf numFmtId="0" fontId="25" fillId="0" borderId="20" xfId="0" applyFont="1" applyBorder="1" applyAlignment="1">
      <alignment horizontal="left" vertical="center" wrapText="1"/>
    </xf>
    <xf numFmtId="0" fontId="12" fillId="0" borderId="20" xfId="0" applyFont="1" applyBorder="1" applyAlignment="1">
      <alignment horizontal="left" vertical="top" wrapText="1"/>
    </xf>
    <xf numFmtId="0" fontId="25" fillId="0" borderId="15" xfId="0" applyFont="1" applyBorder="1" applyAlignment="1">
      <alignment horizontal="left" vertical="center" wrapText="1"/>
    </xf>
    <xf numFmtId="0" fontId="25" fillId="0" borderId="17" xfId="0" applyFont="1" applyBorder="1" applyAlignment="1">
      <alignment vertical="center" wrapText="1"/>
    </xf>
    <xf numFmtId="0" fontId="25" fillId="0" borderId="20" xfId="0" applyFont="1" applyBorder="1" applyAlignment="1">
      <alignment vertical="center" wrapText="1"/>
    </xf>
    <xf numFmtId="0" fontId="25" fillId="0" borderId="23" xfId="0" applyFont="1" applyBorder="1" applyAlignment="1">
      <alignment horizontal="left" vertical="center" wrapText="1"/>
    </xf>
    <xf numFmtId="0" fontId="25" fillId="2" borderId="20" xfId="10" applyFont="1" applyFill="1" applyBorder="1" applyAlignment="1">
      <alignment vertical="center" wrapText="1"/>
    </xf>
    <xf numFmtId="0" fontId="18" fillId="0" borderId="14" xfId="0" applyFont="1" applyBorder="1" applyAlignment="1">
      <alignment horizontal="justify" vertical="center" wrapText="1"/>
    </xf>
    <xf numFmtId="0" fontId="5" fillId="7" borderId="59" xfId="6" applyFont="1" applyFill="1" applyBorder="1" applyAlignment="1">
      <alignment vertical="center" wrapText="1"/>
    </xf>
    <xf numFmtId="0" fontId="5" fillId="0" borderId="73" xfId="0" applyFont="1" applyBorder="1" applyAlignment="1">
      <alignment horizontal="center" vertical="center"/>
    </xf>
    <xf numFmtId="0" fontId="5" fillId="3" borderId="61" xfId="0" applyFont="1" applyFill="1" applyBorder="1" applyAlignment="1">
      <alignment horizontal="center" vertical="center" wrapText="1"/>
    </xf>
    <xf numFmtId="0" fontId="5" fillId="2" borderId="20" xfId="0" applyFont="1" applyFill="1" applyBorder="1" applyAlignment="1">
      <alignment vertical="center" wrapText="1"/>
    </xf>
    <xf numFmtId="0" fontId="33" fillId="0" borderId="0" xfId="0" applyFont="1"/>
    <xf numFmtId="0" fontId="5" fillId="0" borderId="53" xfId="0" applyFont="1" applyBorder="1" applyAlignment="1">
      <alignment vertical="center" shrinkToFit="1"/>
    </xf>
    <xf numFmtId="0" fontId="5" fillId="0" borderId="74" xfId="0" applyFont="1" applyBorder="1" applyAlignment="1">
      <alignment vertical="center" shrinkToFit="1"/>
    </xf>
    <xf numFmtId="0" fontId="5" fillId="0" borderId="75" xfId="0" applyFont="1" applyBorder="1" applyAlignment="1">
      <alignment vertical="center" shrinkToFit="1"/>
    </xf>
    <xf numFmtId="0" fontId="5" fillId="2" borderId="23" xfId="0" applyFont="1" applyFill="1" applyBorder="1" applyAlignment="1">
      <alignment vertical="center" wrapText="1"/>
    </xf>
    <xf numFmtId="0" fontId="5" fillId="2" borderId="18" xfId="5" applyFont="1" applyFill="1" applyBorder="1" applyAlignment="1">
      <alignment horizontal="center" vertical="center" wrapText="1"/>
    </xf>
    <xf numFmtId="0" fontId="25" fillId="2" borderId="17" xfId="5" applyFont="1" applyFill="1" applyBorder="1" applyAlignment="1">
      <alignment horizontal="left" vertical="center" wrapText="1"/>
    </xf>
    <xf numFmtId="0" fontId="5" fillId="0" borderId="0" xfId="5" applyFont="1">
      <alignment vertical="center"/>
    </xf>
    <xf numFmtId="0" fontId="5" fillId="2" borderId="21" xfId="5" applyFont="1" applyFill="1" applyBorder="1" applyAlignment="1">
      <alignment horizontal="center" vertical="center" wrapText="1"/>
    </xf>
    <xf numFmtId="0" fontId="5" fillId="2" borderId="22" xfId="5" applyFont="1" applyFill="1" applyBorder="1" applyAlignment="1">
      <alignment horizontal="left" vertical="center" shrinkToFit="1"/>
    </xf>
    <xf numFmtId="0" fontId="25" fillId="2" borderId="20" xfId="5" applyFont="1" applyFill="1" applyBorder="1" applyAlignment="1">
      <alignment horizontal="left" vertical="center" wrapText="1"/>
    </xf>
    <xf numFmtId="0" fontId="5" fillId="0" borderId="72" xfId="0" applyFont="1" applyBorder="1" applyAlignment="1">
      <alignment vertical="center" wrapText="1" shrinkToFit="1"/>
    </xf>
    <xf numFmtId="0" fontId="5" fillId="2" borderId="19" xfId="5" applyFont="1" applyFill="1" applyBorder="1" applyAlignment="1">
      <alignment horizontal="left" vertical="center" wrapText="1" shrinkToFit="1"/>
    </xf>
    <xf numFmtId="0" fontId="5" fillId="2" borderId="17" xfId="0" applyFont="1" applyFill="1" applyBorder="1" applyAlignment="1">
      <alignment vertical="center" wrapText="1"/>
    </xf>
    <xf numFmtId="0" fontId="5" fillId="2" borderId="20" xfId="10" applyFont="1" applyFill="1" applyBorder="1" applyAlignment="1">
      <alignment vertical="center" shrinkToFit="1"/>
    </xf>
    <xf numFmtId="0" fontId="5" fillId="2" borderId="59" xfId="10" applyFont="1" applyFill="1" applyBorder="1" applyAlignment="1">
      <alignment vertical="center" wrapText="1"/>
    </xf>
    <xf numFmtId="0" fontId="5" fillId="0" borderId="66" xfId="10" applyFont="1" applyBorder="1" applyAlignment="1">
      <alignment horizontal="center" vertical="center" wrapText="1"/>
    </xf>
    <xf numFmtId="0" fontId="5" fillId="2" borderId="71" xfId="10" applyFont="1" applyFill="1" applyBorder="1" applyAlignment="1">
      <alignment vertical="center" shrinkToFit="1"/>
    </xf>
    <xf numFmtId="0" fontId="5" fillId="0" borderId="16" xfId="5" applyFont="1" applyBorder="1">
      <alignment vertical="center"/>
    </xf>
    <xf numFmtId="0" fontId="5" fillId="0" borderId="61" xfId="5" applyFont="1" applyBorder="1">
      <alignment vertical="center"/>
    </xf>
    <xf numFmtId="0" fontId="5" fillId="0" borderId="18" xfId="11" applyFont="1" applyBorder="1" applyAlignment="1">
      <alignment horizontal="center" vertical="center" wrapText="1"/>
    </xf>
    <xf numFmtId="0" fontId="5" fillId="0" borderId="19" xfId="11" applyFont="1" applyBorder="1" applyAlignment="1">
      <alignment horizontal="left" vertical="center" shrinkToFit="1"/>
    </xf>
    <xf numFmtId="0" fontId="25" fillId="0" borderId="17" xfId="11" applyFont="1" applyBorder="1" applyAlignment="1">
      <alignment vertical="center" wrapText="1"/>
    </xf>
    <xf numFmtId="0" fontId="5" fillId="0" borderId="21" xfId="11" applyFont="1" applyBorder="1" applyAlignment="1">
      <alignment horizontal="center" vertical="center" wrapText="1"/>
    </xf>
    <xf numFmtId="0" fontId="5" fillId="0" borderId="22" xfId="11" applyFont="1" applyBorder="1" applyAlignment="1">
      <alignment horizontal="left" vertical="center" shrinkToFit="1"/>
    </xf>
    <xf numFmtId="0" fontId="25" fillId="0" borderId="20" xfId="11" applyFont="1" applyBorder="1" applyAlignment="1">
      <alignment vertical="center" wrapText="1"/>
    </xf>
    <xf numFmtId="0" fontId="5" fillId="0" borderId="57" xfId="11" applyFont="1" applyBorder="1" applyAlignment="1">
      <alignment horizontal="center" vertical="center" wrapText="1"/>
    </xf>
    <xf numFmtId="0" fontId="5" fillId="0" borderId="53" xfId="11" applyFont="1" applyBorder="1" applyAlignment="1">
      <alignment horizontal="left" vertical="center" shrinkToFit="1"/>
    </xf>
    <xf numFmtId="0" fontId="5" fillId="0" borderId="61" xfId="11" applyFont="1" applyBorder="1" applyAlignment="1">
      <alignment horizontal="left" vertical="top" wrapText="1"/>
    </xf>
    <xf numFmtId="0" fontId="5" fillId="0" borderId="15" xfId="11" applyFont="1" applyBorder="1" applyAlignment="1">
      <alignment horizontal="left" vertical="top"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left" vertical="center" shrinkToFit="1"/>
    </xf>
    <xf numFmtId="0" fontId="5" fillId="2" borderId="17" xfId="0" applyFont="1" applyFill="1" applyBorder="1" applyAlignment="1">
      <alignment horizontal="left"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0" borderId="17" xfId="11" applyFont="1" applyBorder="1" applyAlignment="1">
      <alignment vertical="center" wrapText="1" shrinkToFit="1"/>
    </xf>
    <xf numFmtId="0" fontId="5" fillId="0" borderId="20" xfId="11" applyFont="1" applyBorder="1" applyAlignment="1">
      <alignment vertical="center" wrapText="1" shrinkToFit="1"/>
    </xf>
    <xf numFmtId="0" fontId="5" fillId="0" borderId="63" xfId="0" applyFont="1" applyBorder="1" applyAlignment="1">
      <alignment vertical="center" wrapText="1"/>
    </xf>
    <xf numFmtId="0" fontId="5" fillId="2" borderId="61" xfId="0" applyFont="1" applyFill="1" applyBorder="1" applyAlignment="1">
      <alignment vertical="top" wrapText="1"/>
    </xf>
    <xf numFmtId="0" fontId="5" fillId="2" borderId="15" xfId="0" applyFont="1" applyFill="1" applyBorder="1" applyAlignment="1">
      <alignment vertical="top" wrapText="1"/>
    </xf>
    <xf numFmtId="0" fontId="5" fillId="0" borderId="61" xfId="11" applyFont="1" applyBorder="1" applyAlignment="1">
      <alignment vertical="top"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left" vertical="center" shrinkToFit="1"/>
    </xf>
    <xf numFmtId="0" fontId="5" fillId="2" borderId="23" xfId="0" applyFont="1" applyFill="1" applyBorder="1" applyAlignment="1">
      <alignment horizontal="left" vertical="center" wrapText="1"/>
    </xf>
    <xf numFmtId="0" fontId="5" fillId="2" borderId="61" xfId="0" applyFont="1" applyFill="1" applyBorder="1" applyAlignment="1">
      <alignment horizontal="right" vertical="center" wrapText="1"/>
    </xf>
    <xf numFmtId="0" fontId="5" fillId="2" borderId="6" xfId="0" applyFont="1" applyFill="1" applyBorder="1" applyAlignment="1">
      <alignment horizontal="left" vertical="center" wrapText="1"/>
    </xf>
    <xf numFmtId="0" fontId="5" fillId="0" borderId="61" xfId="0" applyFont="1" applyBorder="1" applyAlignment="1">
      <alignment vertical="center" wrapText="1"/>
    </xf>
    <xf numFmtId="0" fontId="5" fillId="0" borderId="17" xfId="9" applyFont="1" applyBorder="1" applyAlignment="1">
      <alignment vertical="center" wrapText="1"/>
    </xf>
    <xf numFmtId="0" fontId="5" fillId="0" borderId="63" xfId="0" applyFont="1" applyBorder="1" applyAlignment="1">
      <alignment horizontal="center" vertical="center" wrapText="1"/>
    </xf>
    <xf numFmtId="0" fontId="5" fillId="0" borderId="61" xfId="9" applyFont="1" applyBorder="1" applyAlignment="1">
      <alignment horizontal="left" vertical="center" wrapText="1" indent="1"/>
    </xf>
    <xf numFmtId="0" fontId="5" fillId="0" borderId="6" xfId="9" applyFont="1" applyBorder="1" applyAlignment="1">
      <alignment horizontal="center" vertical="center"/>
    </xf>
    <xf numFmtId="0" fontId="5" fillId="0" borderId="58" xfId="9" applyFont="1" applyBorder="1" applyAlignment="1">
      <alignment horizontal="left" vertical="center" shrinkToFit="1"/>
    </xf>
    <xf numFmtId="0" fontId="25" fillId="0" borderId="61" xfId="0" applyFont="1" applyBorder="1" applyAlignment="1">
      <alignment horizontal="left" vertical="center" wrapText="1"/>
    </xf>
    <xf numFmtId="0" fontId="5" fillId="0" borderId="61" xfId="9" applyFont="1" applyBorder="1" applyAlignment="1">
      <alignment vertical="center" wrapText="1"/>
    </xf>
    <xf numFmtId="0" fontId="5" fillId="0" borderId="20" xfId="9" applyFont="1" applyBorder="1" applyAlignment="1">
      <alignment horizontal="left" vertical="center" wrapText="1" indent="1"/>
    </xf>
    <xf numFmtId="0" fontId="5" fillId="0" borderId="60" xfId="9" applyFont="1" applyBorder="1" applyAlignment="1">
      <alignment horizontal="center" vertical="center"/>
    </xf>
    <xf numFmtId="0" fontId="5" fillId="0" borderId="53" xfId="9" applyFont="1" applyBorder="1" applyAlignment="1">
      <alignment horizontal="left" vertical="center" shrinkToFit="1"/>
    </xf>
    <xf numFmtId="0" fontId="5" fillId="0" borderId="6" xfId="9" applyFont="1" applyBorder="1" applyAlignment="1">
      <alignment horizontal="center" vertical="center" wrapText="1"/>
    </xf>
    <xf numFmtId="0" fontId="5" fillId="0" borderId="58" xfId="9" applyFont="1" applyBorder="1" applyAlignment="1">
      <alignment horizontal="left" vertical="center" wrapText="1" shrinkToFit="1"/>
    </xf>
    <xf numFmtId="0" fontId="5" fillId="0" borderId="61" xfId="9" applyFont="1" applyBorder="1" applyAlignment="1">
      <alignment vertical="top" wrapText="1"/>
    </xf>
    <xf numFmtId="0" fontId="5" fillId="0" borderId="20" xfId="9" applyFont="1" applyBorder="1" applyAlignment="1">
      <alignment vertical="center" wrapText="1"/>
    </xf>
    <xf numFmtId="0" fontId="5" fillId="0" borderId="60" xfId="9" applyFont="1" applyBorder="1" applyAlignment="1">
      <alignment horizontal="center" vertical="top" wrapText="1"/>
    </xf>
    <xf numFmtId="0" fontId="5" fillId="0" borderId="53" xfId="9" applyFont="1" applyBorder="1" applyAlignment="1">
      <alignment horizontal="left" vertical="top" wrapText="1" shrinkToFit="1"/>
    </xf>
    <xf numFmtId="0" fontId="5" fillId="0" borderId="20" xfId="9" applyFont="1" applyBorder="1" applyAlignment="1">
      <alignment vertical="top" wrapText="1"/>
    </xf>
    <xf numFmtId="0" fontId="5" fillId="0" borderId="20" xfId="9" applyFont="1" applyBorder="1">
      <alignment vertical="center"/>
    </xf>
    <xf numFmtId="0" fontId="5" fillId="0" borderId="61" xfId="9" applyFont="1" applyBorder="1">
      <alignment vertical="center"/>
    </xf>
    <xf numFmtId="0" fontId="5" fillId="0" borderId="15" xfId="9" applyFont="1" applyBorder="1" applyAlignment="1">
      <alignment vertical="center" wrapText="1"/>
    </xf>
    <xf numFmtId="0" fontId="5" fillId="0" borderId="4" xfId="9" applyFont="1" applyBorder="1" applyAlignment="1">
      <alignment horizontal="center" vertical="center"/>
    </xf>
    <xf numFmtId="0" fontId="5" fillId="0" borderId="13" xfId="9" applyFont="1" applyBorder="1" applyAlignment="1">
      <alignment horizontal="left" vertical="center" shrinkToFit="1"/>
    </xf>
    <xf numFmtId="0" fontId="5" fillId="0" borderId="15" xfId="9" applyFont="1" applyBorder="1">
      <alignment vertical="center"/>
    </xf>
    <xf numFmtId="0" fontId="5" fillId="8" borderId="15" xfId="9" applyFont="1" applyFill="1" applyBorder="1" applyAlignment="1">
      <alignment horizontal="center" vertical="center"/>
    </xf>
    <xf numFmtId="0" fontId="5" fillId="0" borderId="16" xfId="9" applyFont="1" applyBorder="1" applyAlignment="1">
      <alignment vertical="center" wrapText="1"/>
    </xf>
    <xf numFmtId="0" fontId="5" fillId="0" borderId="11" xfId="9" applyFont="1" applyBorder="1" applyAlignment="1">
      <alignment horizontal="left" vertical="center" shrinkToFit="1"/>
    </xf>
    <xf numFmtId="0" fontId="5" fillId="0" borderId="0" xfId="9" applyFont="1">
      <alignment vertical="center"/>
    </xf>
    <xf numFmtId="0" fontId="5" fillId="0" borderId="60" xfId="9" applyFont="1" applyBorder="1" applyAlignment="1">
      <alignment horizontal="center" vertical="center" wrapText="1"/>
    </xf>
    <xf numFmtId="0" fontId="5" fillId="0" borderId="53" xfId="9" applyFont="1" applyBorder="1" applyAlignment="1">
      <alignment horizontal="left" vertical="center" wrapText="1" shrinkToFit="1"/>
    </xf>
    <xf numFmtId="0" fontId="5" fillId="0" borderId="6" xfId="9" applyFont="1" applyBorder="1" applyAlignment="1">
      <alignment horizontal="center" vertical="top" wrapText="1"/>
    </xf>
    <xf numFmtId="0" fontId="25" fillId="0" borderId="20" xfId="9" applyFont="1" applyBorder="1" applyAlignment="1">
      <alignment vertical="top" wrapText="1"/>
    </xf>
    <xf numFmtId="0" fontId="25" fillId="0" borderId="61" xfId="9" applyFont="1" applyBorder="1" applyAlignment="1">
      <alignment vertical="center" wrapText="1"/>
    </xf>
    <xf numFmtId="0" fontId="25" fillId="0" borderId="16" xfId="0" applyFont="1" applyBorder="1" applyAlignment="1">
      <alignment horizontal="left" vertical="center" wrapText="1"/>
    </xf>
    <xf numFmtId="0" fontId="25" fillId="0" borderId="59" xfId="0" applyFont="1" applyBorder="1" applyAlignment="1">
      <alignment horizontal="left" vertical="center" wrapText="1"/>
    </xf>
    <xf numFmtId="0" fontId="5" fillId="0" borderId="59" xfId="9" applyFont="1" applyBorder="1" applyAlignment="1">
      <alignment vertical="center" wrapText="1"/>
    </xf>
    <xf numFmtId="0" fontId="25" fillId="0" borderId="59" xfId="9" applyFont="1" applyBorder="1" applyAlignment="1">
      <alignment vertical="top" wrapText="1"/>
    </xf>
    <xf numFmtId="0" fontId="25" fillId="0" borderId="20" xfId="9" applyFont="1" applyBorder="1">
      <alignment vertical="center"/>
    </xf>
    <xf numFmtId="0" fontId="25" fillId="0" borderId="54" xfId="9" applyFont="1" applyBorder="1">
      <alignment vertical="center"/>
    </xf>
    <xf numFmtId="0" fontId="25" fillId="0" borderId="23" xfId="9" applyFont="1" applyBorder="1">
      <alignment vertical="center"/>
    </xf>
    <xf numFmtId="0" fontId="5" fillId="8" borderId="23" xfId="9" applyFont="1" applyFill="1" applyBorder="1" applyAlignment="1">
      <alignment horizontal="center" vertical="center"/>
    </xf>
    <xf numFmtId="0" fontId="25" fillId="0" borderId="59" xfId="9" applyFont="1" applyBorder="1">
      <alignment vertical="center"/>
    </xf>
    <xf numFmtId="0" fontId="5" fillId="8" borderId="59" xfId="9" applyFont="1" applyFill="1" applyBorder="1" applyAlignment="1">
      <alignment horizontal="center" vertical="center"/>
    </xf>
    <xf numFmtId="0" fontId="5" fillId="0" borderId="59" xfId="9" applyFont="1" applyBorder="1">
      <alignment vertical="center"/>
    </xf>
    <xf numFmtId="0" fontId="5" fillId="0" borderId="72" xfId="9" applyFont="1" applyBorder="1" applyAlignment="1">
      <alignment horizontal="center" vertical="center" wrapText="1"/>
    </xf>
    <xf numFmtId="0" fontId="5" fillId="0" borderId="71" xfId="9" applyFont="1" applyBorder="1" applyAlignment="1">
      <alignment horizontal="left" vertical="center" wrapText="1" shrinkToFit="1"/>
    </xf>
    <xf numFmtId="0" fontId="5" fillId="0" borderId="59" xfId="9" applyFont="1" applyBorder="1" applyAlignment="1">
      <alignment vertical="top" wrapText="1"/>
    </xf>
    <xf numFmtId="0" fontId="5" fillId="0" borderId="58" xfId="9" applyFont="1" applyBorder="1" applyAlignment="1">
      <alignment horizontal="left" vertical="top" wrapText="1" shrinkToFit="1"/>
    </xf>
    <xf numFmtId="0" fontId="25" fillId="0" borderId="78" xfId="0" applyFont="1" applyBorder="1" applyAlignment="1">
      <alignment horizontal="left" vertical="center" wrapText="1"/>
    </xf>
    <xf numFmtId="0" fontId="25" fillId="0" borderId="15" xfId="9" applyFont="1" applyBorder="1">
      <alignment vertical="center"/>
    </xf>
    <xf numFmtId="0" fontId="5" fillId="0" borderId="12" xfId="10" applyFont="1" applyBorder="1" applyAlignment="1">
      <alignment horizontal="center" vertical="center" wrapText="1"/>
    </xf>
    <xf numFmtId="0" fontId="5" fillId="0" borderId="13" xfId="10" applyFont="1" applyBorder="1" applyAlignment="1">
      <alignment vertical="center" shrinkToFit="1"/>
    </xf>
    <xf numFmtId="0" fontId="25" fillId="0" borderId="15" xfId="6" applyFont="1" applyBorder="1" applyAlignment="1">
      <alignment vertical="center" wrapText="1"/>
    </xf>
    <xf numFmtId="0" fontId="5" fillId="0" borderId="13" xfId="6" applyFont="1" applyBorder="1" applyAlignment="1">
      <alignment horizontal="left" vertical="center" wrapText="1" shrinkToFit="1"/>
    </xf>
    <xf numFmtId="0" fontId="5" fillId="0" borderId="79" xfId="0" applyFont="1" applyBorder="1" applyAlignment="1">
      <alignment horizontal="center" vertical="center" wrapText="1"/>
    </xf>
    <xf numFmtId="0" fontId="5" fillId="0" borderId="59" xfId="9" applyFont="1" applyBorder="1" applyAlignment="1">
      <alignment horizontal="left" vertical="center" wrapText="1" indent="1"/>
    </xf>
    <xf numFmtId="0" fontId="5" fillId="0" borderId="72" xfId="9" applyFont="1" applyBorder="1" applyAlignment="1">
      <alignment horizontal="center" vertical="center"/>
    </xf>
    <xf numFmtId="0" fontId="5" fillId="0" borderId="71" xfId="9" applyFont="1" applyBorder="1" applyAlignment="1">
      <alignment horizontal="left" vertical="center" shrinkToFit="1"/>
    </xf>
    <xf numFmtId="0" fontId="29" fillId="0" borderId="0" xfId="4" applyFont="1" applyAlignment="1">
      <alignment vertical="center" shrinkToFit="1"/>
    </xf>
    <xf numFmtId="0" fontId="29" fillId="0" borderId="0" xfId="4" applyFont="1">
      <alignment vertical="center"/>
    </xf>
    <xf numFmtId="0" fontId="30" fillId="0" borderId="0" xfId="4" applyFont="1">
      <alignment vertical="center"/>
    </xf>
    <xf numFmtId="0" fontId="27" fillId="0" borderId="0" xfId="4" applyFont="1">
      <alignment vertical="center"/>
    </xf>
    <xf numFmtId="0" fontId="35" fillId="0" borderId="0" xfId="4" applyFont="1">
      <alignment vertical="center"/>
    </xf>
    <xf numFmtId="0" fontId="36" fillId="0" borderId="80" xfId="4" applyFont="1" applyBorder="1" applyAlignment="1">
      <alignment horizontal="center" vertical="center" shrinkToFit="1"/>
    </xf>
    <xf numFmtId="0" fontId="37" fillId="0" borderId="81" xfId="4" applyFont="1" applyBorder="1" applyAlignment="1">
      <alignment horizontal="center" vertical="center" shrinkToFit="1"/>
    </xf>
    <xf numFmtId="0" fontId="37" fillId="0" borderId="82" xfId="4" applyFont="1" applyBorder="1" applyAlignment="1">
      <alignment horizontal="center" vertical="center" wrapText="1" shrinkToFit="1"/>
    </xf>
    <xf numFmtId="0" fontId="34" fillId="0" borderId="30" xfId="4" applyFont="1" applyBorder="1">
      <alignment vertical="center"/>
    </xf>
    <xf numFmtId="0" fontId="35" fillId="0" borderId="65" xfId="4" applyFont="1" applyBorder="1">
      <alignment vertical="center"/>
    </xf>
    <xf numFmtId="0" fontId="38" fillId="0" borderId="65" xfId="4" applyFont="1" applyBorder="1" applyAlignment="1">
      <alignment vertical="center" shrinkToFit="1"/>
    </xf>
    <xf numFmtId="0" fontId="38" fillId="0" borderId="65" xfId="4" applyFont="1" applyBorder="1">
      <alignment vertical="center"/>
    </xf>
    <xf numFmtId="0" fontId="39" fillId="0" borderId="65" xfId="4" applyFont="1" applyBorder="1">
      <alignment vertical="center"/>
    </xf>
    <xf numFmtId="0" fontId="35" fillId="0" borderId="65" xfId="4" applyFont="1" applyBorder="1" applyAlignment="1">
      <alignment vertical="center" shrinkToFit="1"/>
    </xf>
    <xf numFmtId="0" fontId="39" fillId="0" borderId="51" xfId="4" applyFont="1" applyBorder="1">
      <alignment vertical="center"/>
    </xf>
    <xf numFmtId="0" fontId="35" fillId="0" borderId="83" xfId="4" applyFont="1" applyBorder="1" applyAlignment="1">
      <alignment horizontal="center" vertical="top" shrinkToFit="1"/>
    </xf>
    <xf numFmtId="0" fontId="35" fillId="0" borderId="84" xfId="4" applyFont="1" applyBorder="1" applyAlignment="1">
      <alignment horizontal="center" vertical="top" shrinkToFit="1"/>
    </xf>
    <xf numFmtId="0" fontId="35" fillId="0" borderId="85" xfId="4" applyFont="1" applyBorder="1" applyAlignment="1">
      <alignment horizontal="center" vertical="top" shrinkToFit="1"/>
    </xf>
    <xf numFmtId="0" fontId="35" fillId="0" borderId="86" xfId="4" applyFont="1" applyBorder="1" applyAlignment="1">
      <alignment horizontal="center" vertical="top" shrinkToFit="1"/>
    </xf>
    <xf numFmtId="0" fontId="35" fillId="0" borderId="0" xfId="4" applyFont="1" applyAlignment="1">
      <alignment horizontal="center" vertical="top" shrinkToFit="1"/>
    </xf>
    <xf numFmtId="0" fontId="35" fillId="0" borderId="8" xfId="4" applyFont="1" applyBorder="1" applyAlignment="1">
      <alignment horizontal="center" vertical="top" shrinkToFit="1"/>
    </xf>
    <xf numFmtId="0" fontId="39" fillId="0" borderId="61" xfId="4" applyFont="1" applyBorder="1" applyAlignment="1">
      <alignment vertical="top" wrapText="1"/>
    </xf>
    <xf numFmtId="0" fontId="28" fillId="0" borderId="87" xfId="4" applyFont="1" applyBorder="1" applyAlignment="1">
      <alignment vertical="top" wrapText="1"/>
    </xf>
    <xf numFmtId="0" fontId="39" fillId="0" borderId="78" xfId="4" applyFont="1" applyBorder="1" applyAlignment="1">
      <alignment vertical="top" wrapText="1"/>
    </xf>
    <xf numFmtId="0" fontId="35" fillId="0" borderId="90" xfId="4" applyFont="1" applyBorder="1" applyAlignment="1">
      <alignment horizontal="center" vertical="top" shrinkToFit="1"/>
    </xf>
    <xf numFmtId="0" fontId="35" fillId="0" borderId="88" xfId="4" applyFont="1" applyBorder="1" applyAlignment="1">
      <alignment horizontal="center" vertical="top" shrinkToFit="1"/>
    </xf>
    <xf numFmtId="0" fontId="35" fillId="0" borderId="91" xfId="4" applyFont="1" applyBorder="1" applyAlignment="1">
      <alignment horizontal="center" vertical="top" shrinkToFit="1"/>
    </xf>
    <xf numFmtId="0" fontId="35" fillId="0" borderId="6" xfId="4" applyFont="1" applyBorder="1" applyAlignment="1">
      <alignment vertical="top" wrapText="1"/>
    </xf>
    <xf numFmtId="0" fontId="35" fillId="0" borderId="0" xfId="4" applyFont="1" applyAlignment="1">
      <alignment vertical="top" wrapText="1"/>
    </xf>
    <xf numFmtId="0" fontId="35" fillId="0" borderId="9" xfId="4" applyFont="1" applyBorder="1" applyAlignment="1">
      <alignment vertical="top" wrapText="1"/>
    </xf>
    <xf numFmtId="0" fontId="28" fillId="0" borderId="87" xfId="4" applyFont="1" applyBorder="1" applyAlignment="1">
      <alignment vertical="center" shrinkToFit="1"/>
    </xf>
    <xf numFmtId="0" fontId="28" fillId="0" borderId="88" xfId="4" applyFont="1" applyBorder="1">
      <alignment vertical="center"/>
    </xf>
    <xf numFmtId="0" fontId="28" fillId="0" borderId="89" xfId="4" applyFont="1" applyBorder="1">
      <alignment vertical="center"/>
    </xf>
    <xf numFmtId="0" fontId="39" fillId="0" borderId="78" xfId="4" applyFont="1" applyBorder="1">
      <alignment vertical="center"/>
    </xf>
    <xf numFmtId="0" fontId="35" fillId="0" borderId="90" xfId="4" applyFont="1" applyBorder="1" applyAlignment="1">
      <alignment vertical="center" shrinkToFit="1"/>
    </xf>
    <xf numFmtId="0" fontId="35" fillId="0" borderId="88" xfId="4" applyFont="1" applyBorder="1" applyAlignment="1">
      <alignment vertical="center" shrinkToFit="1"/>
    </xf>
    <xf numFmtId="0" fontId="35" fillId="0" borderId="91" xfId="4" applyFont="1" applyBorder="1" applyAlignment="1">
      <alignment vertical="center" shrinkToFit="1"/>
    </xf>
    <xf numFmtId="0" fontId="39" fillId="0" borderId="77" xfId="4" applyFont="1" applyBorder="1" applyAlignment="1">
      <alignment vertical="top" wrapText="1"/>
    </xf>
    <xf numFmtId="0" fontId="35" fillId="0" borderId="4" xfId="4" applyFont="1" applyBorder="1" applyAlignment="1">
      <alignment vertical="top" wrapText="1"/>
    </xf>
    <xf numFmtId="0" fontId="35" fillId="0" borderId="7" xfId="4" applyFont="1" applyBorder="1" applyAlignment="1">
      <alignment vertical="top" wrapText="1"/>
    </xf>
    <xf numFmtId="0" fontId="35" fillId="0" borderId="5" xfId="4" applyFont="1" applyBorder="1" applyAlignment="1">
      <alignment vertical="top" wrapText="1"/>
    </xf>
    <xf numFmtId="0" fontId="28" fillId="0" borderId="4" xfId="4" applyFont="1" applyBorder="1" applyAlignment="1">
      <alignment vertical="center" shrinkToFit="1"/>
    </xf>
    <xf numFmtId="0" fontId="28" fillId="0" borderId="7" xfId="4" applyFont="1" applyBorder="1">
      <alignment vertical="center"/>
    </xf>
    <xf numFmtId="0" fontId="28" fillId="0" borderId="5" xfId="4" applyFont="1" applyBorder="1">
      <alignment vertical="center"/>
    </xf>
    <xf numFmtId="0" fontId="39" fillId="0" borderId="15" xfId="4" applyFont="1" applyBorder="1">
      <alignment vertical="center"/>
    </xf>
    <xf numFmtId="0" fontId="35" fillId="0" borderId="92" xfId="4" applyFont="1" applyBorder="1" applyAlignment="1">
      <alignment vertical="center" shrinkToFit="1"/>
    </xf>
    <xf numFmtId="0" fontId="35" fillId="0" borderId="7" xfId="4" applyFont="1" applyBorder="1" applyAlignment="1">
      <alignment vertical="center" shrinkToFit="1"/>
    </xf>
    <xf numFmtId="0" fontId="35" fillId="0" borderId="93" xfId="4" applyFont="1" applyBorder="1" applyAlignment="1">
      <alignment vertical="center" shrinkToFit="1"/>
    </xf>
    <xf numFmtId="0" fontId="35" fillId="0" borderId="6" xfId="4" applyFont="1" applyBorder="1" applyAlignment="1">
      <alignment vertical="center" shrinkToFit="1"/>
    </xf>
    <xf numFmtId="0" fontId="35" fillId="0" borderId="9" xfId="4" applyFont="1" applyBorder="1">
      <alignment vertical="center"/>
    </xf>
    <xf numFmtId="0" fontId="39" fillId="0" borderId="61" xfId="4" applyFont="1" applyBorder="1">
      <alignment vertical="center"/>
    </xf>
    <xf numFmtId="0" fontId="28" fillId="0" borderId="6" xfId="4" quotePrefix="1" applyFont="1" applyBorder="1" applyAlignment="1">
      <alignment vertical="top" shrinkToFit="1"/>
    </xf>
    <xf numFmtId="0" fontId="35" fillId="0" borderId="4" xfId="4" applyFont="1" applyBorder="1" applyAlignment="1">
      <alignment vertical="center" shrinkToFit="1"/>
    </xf>
    <xf numFmtId="0" fontId="35" fillId="0" borderId="7" xfId="4" applyFont="1" applyBorder="1">
      <alignment vertical="center"/>
    </xf>
    <xf numFmtId="0" fontId="35" fillId="0" borderId="5" xfId="4" applyFont="1" applyBorder="1">
      <alignment vertical="center"/>
    </xf>
    <xf numFmtId="0" fontId="28" fillId="0" borderId="65" xfId="4" applyFont="1" applyBorder="1" applyAlignment="1">
      <alignment vertical="center" shrinkToFit="1"/>
    </xf>
    <xf numFmtId="0" fontId="28" fillId="0" borderId="65" xfId="4" applyFont="1" applyBorder="1">
      <alignment vertical="center"/>
    </xf>
    <xf numFmtId="0" fontId="28" fillId="0" borderId="6" xfId="4" applyFont="1" applyBorder="1" applyAlignment="1">
      <alignment vertical="top" shrinkToFit="1"/>
    </xf>
    <xf numFmtId="0" fontId="35" fillId="0" borderId="86" xfId="4" applyFont="1" applyBorder="1" applyAlignment="1">
      <alignment vertical="center" shrinkToFit="1"/>
    </xf>
    <xf numFmtId="0" fontId="35" fillId="0" borderId="0" xfId="4" applyFont="1" applyAlignment="1">
      <alignment vertical="center" shrinkToFit="1"/>
    </xf>
    <xf numFmtId="0" fontId="35" fillId="0" borderId="8" xfId="4" applyFont="1" applyBorder="1" applyAlignment="1">
      <alignment vertical="center" shrinkToFit="1"/>
    </xf>
    <xf numFmtId="0" fontId="28" fillId="0" borderId="6" xfId="4" applyFont="1" applyBorder="1" applyAlignment="1">
      <alignment vertical="center" shrinkToFit="1"/>
    </xf>
    <xf numFmtId="0" fontId="29" fillId="0" borderId="0" xfId="4" applyFont="1" applyAlignment="1">
      <alignment horizontal="center" vertical="center"/>
    </xf>
    <xf numFmtId="0" fontId="28" fillId="0" borderId="0" xfId="4" applyFont="1" applyAlignment="1">
      <alignment vertical="top"/>
    </xf>
    <xf numFmtId="0" fontId="35" fillId="0" borderId="87" xfId="4" applyFont="1" applyBorder="1" applyAlignment="1">
      <alignment vertical="center" shrinkToFit="1"/>
    </xf>
    <xf numFmtId="0" fontId="35" fillId="0" borderId="88" xfId="4" applyFont="1" applyBorder="1">
      <alignment vertical="center"/>
    </xf>
    <xf numFmtId="0" fontId="35" fillId="0" borderId="89" xfId="4" applyFont="1" applyBorder="1">
      <alignment vertical="center"/>
    </xf>
    <xf numFmtId="0" fontId="27" fillId="0" borderId="77" xfId="4" applyFont="1" applyBorder="1" applyAlignment="1">
      <alignment vertical="top" wrapText="1"/>
    </xf>
    <xf numFmtId="0" fontId="27" fillId="0" borderId="78" xfId="4" applyFont="1" applyBorder="1">
      <alignment vertical="center"/>
    </xf>
    <xf numFmtId="0" fontId="27" fillId="0" borderId="61" xfId="4" applyFont="1" applyBorder="1">
      <alignment vertical="center"/>
    </xf>
    <xf numFmtId="0" fontId="40" fillId="0" borderId="0" xfId="4" applyFont="1" applyAlignment="1">
      <alignment vertical="top" wrapText="1"/>
    </xf>
    <xf numFmtId="0" fontId="39" fillId="0" borderId="0" xfId="4" applyFont="1" applyAlignment="1">
      <alignment vertical="top" wrapText="1"/>
    </xf>
    <xf numFmtId="0" fontId="38" fillId="0" borderId="0" xfId="4" applyFont="1" applyAlignment="1">
      <alignment vertical="top" wrapText="1"/>
    </xf>
    <xf numFmtId="0" fontId="39" fillId="0" borderId="0" xfId="4" applyFont="1">
      <alignment vertical="center"/>
    </xf>
    <xf numFmtId="0" fontId="38" fillId="0" borderId="6" xfId="4" applyFont="1" applyBorder="1" applyAlignment="1">
      <alignment vertical="top" wrapText="1"/>
    </xf>
    <xf numFmtId="0" fontId="38" fillId="0" borderId="87" xfId="4" applyFont="1" applyBorder="1" applyAlignment="1">
      <alignment vertical="top" wrapText="1"/>
    </xf>
    <xf numFmtId="0" fontId="38" fillId="0" borderId="88" xfId="4" applyFont="1" applyBorder="1" applyAlignment="1">
      <alignment vertical="top" wrapText="1"/>
    </xf>
    <xf numFmtId="0" fontId="38" fillId="0" borderId="89" xfId="4" applyFont="1" applyBorder="1" applyAlignment="1">
      <alignment vertical="top" wrapText="1"/>
    </xf>
    <xf numFmtId="0" fontId="38" fillId="0" borderId="87" xfId="4" applyFont="1" applyBorder="1" applyAlignment="1">
      <alignment vertical="center" shrinkToFit="1"/>
    </xf>
    <xf numFmtId="0" fontId="38" fillId="0" borderId="88" xfId="4" applyFont="1" applyBorder="1">
      <alignment vertical="center"/>
    </xf>
    <xf numFmtId="0" fontId="38" fillId="0" borderId="89" xfId="4" applyFont="1" applyBorder="1">
      <alignment vertical="center"/>
    </xf>
    <xf numFmtId="0" fontId="38" fillId="0" borderId="9" xfId="4" applyFont="1" applyBorder="1" applyAlignment="1">
      <alignment vertical="top" wrapText="1"/>
    </xf>
    <xf numFmtId="0" fontId="38" fillId="0" borderId="6" xfId="4" quotePrefix="1" applyFont="1" applyBorder="1" applyAlignment="1">
      <alignment vertical="top" shrinkToFit="1"/>
    </xf>
    <xf numFmtId="0" fontId="38" fillId="0" borderId="4" xfId="4" applyFont="1" applyBorder="1" applyAlignment="1">
      <alignment vertical="center" shrinkToFit="1"/>
    </xf>
    <xf numFmtId="0" fontId="38" fillId="0" borderId="7" xfId="4" applyFont="1" applyBorder="1">
      <alignment vertical="center"/>
    </xf>
    <xf numFmtId="0" fontId="38" fillId="0" borderId="5" xfId="4" applyFont="1" applyBorder="1">
      <alignment vertical="center"/>
    </xf>
    <xf numFmtId="0" fontId="38" fillId="0" borderId="6" xfId="4" applyFont="1" applyBorder="1" applyAlignment="1">
      <alignment vertical="top" shrinkToFit="1"/>
    </xf>
    <xf numFmtId="0" fontId="38" fillId="0" borderId="6" xfId="4" applyFont="1" applyBorder="1" applyAlignment="1">
      <alignment vertical="center" shrinkToFit="1"/>
    </xf>
    <xf numFmtId="0" fontId="38" fillId="0" borderId="0" xfId="4" applyFont="1">
      <alignment vertical="center"/>
    </xf>
    <xf numFmtId="0" fontId="38" fillId="0" borderId="9" xfId="4" applyFont="1" applyBorder="1">
      <alignment vertical="center"/>
    </xf>
    <xf numFmtId="0" fontId="35" fillId="0" borderId="83" xfId="4" applyFont="1" applyBorder="1" applyAlignment="1">
      <alignment vertical="top" shrinkToFit="1"/>
    </xf>
    <xf numFmtId="0" fontId="35" fillId="0" borderId="84" xfId="4" applyFont="1" applyBorder="1" applyAlignment="1">
      <alignment vertical="top" shrinkToFit="1"/>
    </xf>
    <xf numFmtId="0" fontId="35" fillId="0" borderId="85" xfId="4" applyFont="1" applyBorder="1" applyAlignment="1">
      <alignment vertical="top" shrinkToFit="1"/>
    </xf>
    <xf numFmtId="0" fontId="39" fillId="0" borderId="77" xfId="4" applyFont="1" applyBorder="1">
      <alignment vertical="center"/>
    </xf>
    <xf numFmtId="0" fontId="35" fillId="0" borderId="0" xfId="4" applyFont="1" applyAlignment="1">
      <alignment horizontal="center" vertical="center"/>
    </xf>
    <xf numFmtId="0" fontId="38" fillId="0" borderId="0" xfId="4" applyFont="1" applyAlignment="1">
      <alignment vertical="center" wrapText="1"/>
    </xf>
    <xf numFmtId="0" fontId="38" fillId="0" borderId="0" xfId="4" applyFont="1" applyAlignment="1">
      <alignment vertical="top"/>
    </xf>
    <xf numFmtId="0" fontId="45" fillId="0" borderId="0" xfId="15" applyFont="1">
      <alignment vertical="center"/>
    </xf>
    <xf numFmtId="0" fontId="45" fillId="0" borderId="0" xfId="15" applyFont="1" applyAlignment="1">
      <alignment horizontal="left" vertical="center"/>
    </xf>
    <xf numFmtId="0" fontId="46" fillId="0" borderId="0" xfId="15" applyFont="1" applyAlignment="1">
      <alignment horizontal="left" vertical="center"/>
    </xf>
    <xf numFmtId="0" fontId="46" fillId="0" borderId="0" xfId="15" applyFont="1" applyAlignment="1">
      <alignment horizontal="right" vertical="center"/>
    </xf>
    <xf numFmtId="0" fontId="46" fillId="0" borderId="0" xfId="15" applyFont="1">
      <alignment vertical="center"/>
    </xf>
    <xf numFmtId="0" fontId="46" fillId="7" borderId="0" xfId="15" applyFont="1" applyFill="1">
      <alignment vertical="center"/>
    </xf>
    <xf numFmtId="0" fontId="46" fillId="7" borderId="0" xfId="15" applyFont="1" applyFill="1" applyAlignment="1">
      <alignment horizontal="center" vertical="center"/>
    </xf>
    <xf numFmtId="0" fontId="45" fillId="7" borderId="0" xfId="15" quotePrefix="1" applyFont="1" applyFill="1">
      <alignment vertical="center"/>
    </xf>
    <xf numFmtId="0" fontId="46" fillId="0" borderId="0" xfId="15" applyFont="1" applyAlignment="1">
      <alignment horizontal="center" vertical="center"/>
    </xf>
    <xf numFmtId="0" fontId="45" fillId="0" borderId="0" xfId="15" applyFont="1" applyAlignment="1">
      <alignment horizontal="right" vertical="center"/>
    </xf>
    <xf numFmtId="20" fontId="45" fillId="7" borderId="0" xfId="15" applyNumberFormat="1" applyFont="1" applyFill="1">
      <alignment vertical="center"/>
    </xf>
    <xf numFmtId="0" fontId="45" fillId="7" borderId="0" xfId="15" applyFont="1" applyFill="1" applyAlignment="1">
      <alignment horizontal="center" vertical="center"/>
    </xf>
    <xf numFmtId="0" fontId="45" fillId="7" borderId="0" xfId="15" applyFont="1" applyFill="1">
      <alignment vertical="center"/>
    </xf>
    <xf numFmtId="0" fontId="48" fillId="0" borderId="0" xfId="15" applyFont="1">
      <alignment vertical="center"/>
    </xf>
    <xf numFmtId="0" fontId="45" fillId="0" borderId="0" xfId="15" applyFont="1" applyAlignment="1">
      <alignment horizontal="center" vertical="center"/>
    </xf>
    <xf numFmtId="0" fontId="45" fillId="7" borderId="0" xfId="15" applyFont="1" applyFill="1" applyAlignment="1">
      <alignment horizontal="left" vertical="center"/>
    </xf>
    <xf numFmtId="20" fontId="45" fillId="0" borderId="0" xfId="15" applyNumberFormat="1" applyFont="1">
      <alignment vertical="center"/>
    </xf>
    <xf numFmtId="179" fontId="45" fillId="0" borderId="0" xfId="15" applyNumberFormat="1" applyFont="1">
      <alignment vertical="center"/>
    </xf>
    <xf numFmtId="0" fontId="48" fillId="0" borderId="0" xfId="15" applyFont="1" applyAlignment="1">
      <alignment horizontal="left" vertical="center"/>
    </xf>
    <xf numFmtId="0" fontId="49" fillId="0" borderId="0" xfId="15" applyFont="1">
      <alignment vertical="center"/>
    </xf>
    <xf numFmtId="0" fontId="49" fillId="0" borderId="0" xfId="15" applyFont="1" applyAlignment="1">
      <alignment horizontal="left" vertical="center"/>
    </xf>
    <xf numFmtId="0" fontId="49" fillId="0" borderId="0" xfId="15" applyFont="1" applyAlignment="1">
      <alignment horizontal="right" vertical="center"/>
    </xf>
    <xf numFmtId="0" fontId="45" fillId="0" borderId="112" xfId="15" applyFont="1" applyBorder="1" applyAlignment="1">
      <alignment horizontal="center" vertical="center" wrapText="1"/>
    </xf>
    <xf numFmtId="0" fontId="45" fillId="0" borderId="95" xfId="15" applyFont="1" applyBorder="1" applyAlignment="1">
      <alignment horizontal="center" vertical="center" wrapText="1"/>
    </xf>
    <xf numFmtId="0" fontId="45" fillId="0" borderId="99" xfId="15" applyFont="1" applyBorder="1" applyAlignment="1">
      <alignment vertical="center" wrapText="1"/>
    </xf>
    <xf numFmtId="0" fontId="45" fillId="0" borderId="39" xfId="15" applyFont="1" applyBorder="1" applyAlignment="1">
      <alignment vertical="center" wrapText="1"/>
    </xf>
    <xf numFmtId="0" fontId="45" fillId="0" borderId="6" xfId="15" applyFont="1" applyBorder="1" applyAlignment="1">
      <alignment horizontal="center" vertical="center" wrapText="1"/>
    </xf>
    <xf numFmtId="0" fontId="45" fillId="0" borderId="9" xfId="15" applyFont="1" applyBorder="1" applyAlignment="1">
      <alignment horizontal="center" vertical="center" wrapText="1"/>
    </xf>
    <xf numFmtId="0" fontId="45" fillId="0" borderId="0" xfId="15" applyFont="1" applyAlignment="1">
      <alignment vertical="center" wrapText="1"/>
    </xf>
    <xf numFmtId="0" fontId="45" fillId="0" borderId="101" xfId="15" applyFont="1" applyBorder="1" applyAlignment="1">
      <alignment vertical="center" wrapText="1"/>
    </xf>
    <xf numFmtId="0" fontId="48" fillId="0" borderId="51" xfId="15" applyFont="1" applyBorder="1" applyAlignment="1">
      <alignment horizontal="center" vertical="center"/>
    </xf>
    <xf numFmtId="0" fontId="48" fillId="0" borderId="14" xfId="15" applyFont="1" applyBorder="1" applyAlignment="1">
      <alignment horizontal="center" vertical="center"/>
    </xf>
    <xf numFmtId="0" fontId="48" fillId="0" borderId="29" xfId="15" applyFont="1" applyBorder="1" applyAlignment="1">
      <alignment horizontal="center" vertical="center"/>
    </xf>
    <xf numFmtId="0" fontId="48" fillId="0" borderId="28" xfId="15" applyFont="1" applyBorder="1" applyAlignment="1">
      <alignment horizontal="center" vertical="center"/>
    </xf>
    <xf numFmtId="0" fontId="45" fillId="0" borderId="116" xfId="15" applyFont="1" applyBorder="1" applyAlignment="1">
      <alignment horizontal="center" vertical="center" wrapText="1"/>
    </xf>
    <xf numFmtId="0" fontId="45" fillId="0" borderId="97" xfId="15" applyFont="1" applyBorder="1" applyAlignment="1">
      <alignment horizontal="center" vertical="center" wrapText="1"/>
    </xf>
    <xf numFmtId="0" fontId="45" fillId="0" borderId="49" xfId="15" applyFont="1" applyBorder="1" applyAlignment="1">
      <alignment vertical="center" wrapText="1"/>
    </xf>
    <xf numFmtId="0" fontId="45" fillId="0" borderId="48" xfId="15" applyFont="1" applyBorder="1" applyAlignment="1">
      <alignment vertical="center" wrapText="1"/>
    </xf>
    <xf numFmtId="0" fontId="48" fillId="0" borderId="103" xfId="15" applyFont="1" applyBorder="1" applyAlignment="1">
      <alignment horizontal="center" vertical="center" wrapText="1"/>
    </xf>
    <xf numFmtId="0" fontId="48" fillId="0" borderId="32" xfId="15" applyFont="1" applyBorder="1" applyAlignment="1">
      <alignment horizontal="center" vertical="center" wrapText="1"/>
    </xf>
    <xf numFmtId="0" fontId="48" fillId="0" borderId="33" xfId="15" applyFont="1" applyBorder="1" applyAlignment="1">
      <alignment horizontal="center" vertical="center" wrapText="1"/>
    </xf>
    <xf numFmtId="0" fontId="48" fillId="0" borderId="31" xfId="15" applyFont="1" applyBorder="1" applyAlignment="1">
      <alignment horizontal="center" vertical="center" wrapText="1"/>
    </xf>
    <xf numFmtId="0" fontId="45" fillId="7" borderId="112" xfId="15" applyFont="1" applyFill="1" applyBorder="1" applyAlignment="1">
      <alignment horizontal="center" vertical="center" shrinkToFit="1"/>
    </xf>
    <xf numFmtId="0" fontId="45" fillId="7" borderId="95" xfId="15" applyFont="1" applyFill="1" applyBorder="1" applyAlignment="1">
      <alignment horizontal="center" vertical="center" shrinkToFit="1"/>
    </xf>
    <xf numFmtId="0" fontId="49" fillId="0" borderId="112" xfId="15" applyFont="1" applyBorder="1">
      <alignment vertical="center"/>
    </xf>
    <xf numFmtId="0" fontId="49" fillId="0" borderId="99" xfId="15" applyFont="1" applyBorder="1">
      <alignment vertical="center"/>
    </xf>
    <xf numFmtId="0" fontId="49" fillId="0" borderId="39" xfId="15" applyFont="1" applyBorder="1">
      <alignment vertical="center"/>
    </xf>
    <xf numFmtId="0" fontId="45" fillId="10" borderId="118" xfId="15" applyFont="1" applyFill="1" applyBorder="1" applyAlignment="1" applyProtection="1">
      <alignment horizontal="center" vertical="center" shrinkToFit="1"/>
      <protection locked="0"/>
    </xf>
    <xf numFmtId="0" fontId="45" fillId="10" borderId="119" xfId="15" applyFont="1" applyFill="1" applyBorder="1" applyAlignment="1" applyProtection="1">
      <alignment horizontal="center" vertical="center" shrinkToFit="1"/>
      <protection locked="0"/>
    </xf>
    <xf numFmtId="0" fontId="45" fillId="10" borderId="120" xfId="15" applyFont="1" applyFill="1" applyBorder="1" applyAlignment="1" applyProtection="1">
      <alignment horizontal="center" vertical="center" shrinkToFit="1"/>
      <protection locked="0"/>
    </xf>
    <xf numFmtId="0" fontId="45" fillId="7" borderId="6" xfId="15" applyFont="1" applyFill="1" applyBorder="1" applyAlignment="1">
      <alignment horizontal="center" vertical="center" shrinkToFit="1"/>
    </xf>
    <xf numFmtId="0" fontId="45" fillId="7" borderId="9" xfId="15" applyFont="1" applyFill="1" applyBorder="1" applyAlignment="1">
      <alignment horizontal="center" vertical="center" shrinkToFit="1"/>
    </xf>
    <xf numFmtId="0" fontId="49" fillId="0" borderId="60" xfId="15" applyFont="1" applyBorder="1">
      <alignment vertical="center"/>
    </xf>
    <xf numFmtId="0" fontId="49" fillId="0" borderId="57" xfId="15" applyFont="1" applyBorder="1">
      <alignment vertical="center"/>
    </xf>
    <xf numFmtId="0" fontId="49" fillId="0" borderId="124" xfId="15" applyFont="1" applyBorder="1">
      <alignment vertical="center"/>
    </xf>
    <xf numFmtId="180" fontId="45" fillId="0" borderId="125" xfId="15" applyNumberFormat="1" applyFont="1" applyBorder="1" applyAlignment="1">
      <alignment horizontal="center" vertical="center" shrinkToFit="1"/>
    </xf>
    <xf numFmtId="180" fontId="45" fillId="0" borderId="23" xfId="15" applyNumberFormat="1" applyFont="1" applyBorder="1" applyAlignment="1">
      <alignment horizontal="center" vertical="center" shrinkToFit="1"/>
    </xf>
    <xf numFmtId="180" fontId="45" fillId="0" borderId="126" xfId="15" applyNumberFormat="1" applyFont="1" applyBorder="1" applyAlignment="1">
      <alignment horizontal="center" vertical="center" shrinkToFit="1"/>
    </xf>
    <xf numFmtId="0" fontId="45" fillId="7" borderId="1" xfId="15" applyFont="1" applyFill="1" applyBorder="1" applyAlignment="1">
      <alignment horizontal="center" vertical="center" shrinkToFit="1"/>
    </xf>
    <xf numFmtId="0" fontId="45" fillId="7" borderId="3" xfId="15" applyFont="1" applyFill="1" applyBorder="1" applyAlignment="1">
      <alignment horizontal="center" vertical="center" shrinkToFit="1"/>
    </xf>
    <xf numFmtId="0" fontId="49" fillId="0" borderId="1" xfId="15" applyFont="1" applyBorder="1">
      <alignment vertical="center"/>
    </xf>
    <xf numFmtId="0" fontId="49" fillId="0" borderId="2" xfId="15" applyFont="1" applyBorder="1">
      <alignment vertical="center"/>
    </xf>
    <xf numFmtId="0" fontId="49" fillId="0" borderId="130" xfId="15" applyFont="1" applyBorder="1">
      <alignment vertical="center"/>
    </xf>
    <xf numFmtId="0" fontId="45" fillId="10" borderId="131" xfId="15" applyFont="1" applyFill="1" applyBorder="1" applyAlignment="1" applyProtection="1">
      <alignment horizontal="center" vertical="center" shrinkToFit="1"/>
      <protection locked="0"/>
    </xf>
    <xf numFmtId="0" fontId="45" fillId="10" borderId="17" xfId="15" applyFont="1" applyFill="1" applyBorder="1" applyAlignment="1" applyProtection="1">
      <alignment horizontal="center" vertical="center" shrinkToFit="1"/>
      <protection locked="0"/>
    </xf>
    <xf numFmtId="0" fontId="45" fillId="10" borderId="132" xfId="15" applyFont="1" applyFill="1" applyBorder="1" applyAlignment="1" applyProtection="1">
      <alignment horizontal="center" vertical="center" shrinkToFit="1"/>
      <protection locked="0"/>
    </xf>
    <xf numFmtId="0" fontId="45" fillId="10" borderId="133" xfId="15" applyFont="1" applyFill="1" applyBorder="1" applyAlignment="1" applyProtection="1">
      <alignment horizontal="center" vertical="center" shrinkToFit="1"/>
      <protection locked="0"/>
    </xf>
    <xf numFmtId="0" fontId="49" fillId="0" borderId="64" xfId="15" applyFont="1" applyBorder="1">
      <alignment vertical="center"/>
    </xf>
    <xf numFmtId="0" fontId="49" fillId="0" borderId="75" xfId="15" applyFont="1" applyBorder="1">
      <alignment vertical="center"/>
    </xf>
    <xf numFmtId="0" fontId="49" fillId="0" borderId="137" xfId="15" applyFont="1" applyBorder="1">
      <alignment vertical="center"/>
    </xf>
    <xf numFmtId="0" fontId="49" fillId="0" borderId="6" xfId="15" applyFont="1" applyBorder="1">
      <alignment vertical="center"/>
    </xf>
    <xf numFmtId="0" fontId="49" fillId="0" borderId="101" xfId="15" applyFont="1" applyBorder="1">
      <alignment vertical="center"/>
    </xf>
    <xf numFmtId="0" fontId="45" fillId="7" borderId="4" xfId="15" applyFont="1" applyFill="1" applyBorder="1" applyAlignment="1">
      <alignment horizontal="center" vertical="center" shrinkToFit="1"/>
    </xf>
    <xf numFmtId="0" fontId="45" fillId="7" borderId="5" xfId="15" applyFont="1" applyFill="1" applyBorder="1" applyAlignment="1">
      <alignment horizontal="center" vertical="center" shrinkToFit="1"/>
    </xf>
    <xf numFmtId="0" fontId="49" fillId="0" borderId="63" xfId="15" applyFont="1" applyBorder="1">
      <alignment vertical="center"/>
    </xf>
    <xf numFmtId="0" fontId="49" fillId="0" borderId="56" xfId="15" applyFont="1" applyBorder="1">
      <alignment vertical="center"/>
    </xf>
    <xf numFmtId="0" fontId="49" fillId="0" borderId="140" xfId="15" applyFont="1" applyBorder="1">
      <alignment vertical="center"/>
    </xf>
    <xf numFmtId="0" fontId="45" fillId="7" borderId="116" xfId="15" applyFont="1" applyFill="1" applyBorder="1" applyAlignment="1">
      <alignment horizontal="center" vertical="center" shrinkToFit="1"/>
    </xf>
    <xf numFmtId="0" fontId="45" fillId="7" borderId="97" xfId="15" applyFont="1" applyFill="1" applyBorder="1" applyAlignment="1">
      <alignment horizontal="center" vertical="center" shrinkToFit="1"/>
    </xf>
    <xf numFmtId="0" fontId="49" fillId="0" borderId="141" xfId="15" applyFont="1" applyBorder="1">
      <alignment vertical="center"/>
    </xf>
    <xf numFmtId="0" fontId="49" fillId="0" borderId="142" xfId="15" applyFont="1" applyBorder="1">
      <alignment vertical="center"/>
    </xf>
    <xf numFmtId="0" fontId="49" fillId="0" borderId="143" xfId="15" applyFont="1" applyBorder="1">
      <alignment vertical="center"/>
    </xf>
    <xf numFmtId="180" fontId="45" fillId="0" borderId="144" xfId="15" applyNumberFormat="1" applyFont="1" applyBorder="1" applyAlignment="1">
      <alignment horizontal="center" vertical="center" shrinkToFit="1"/>
    </xf>
    <xf numFmtId="180" fontId="45" fillId="0" borderId="145" xfId="15" applyNumberFormat="1" applyFont="1" applyBorder="1" applyAlignment="1">
      <alignment horizontal="center" vertical="center" shrinkToFit="1"/>
    </xf>
    <xf numFmtId="180" fontId="45" fillId="0" borderId="146" xfId="15" applyNumberFormat="1" applyFont="1" applyBorder="1" applyAlignment="1">
      <alignment horizontal="center" vertical="center" shrinkToFit="1"/>
    </xf>
    <xf numFmtId="180" fontId="45" fillId="0" borderId="147" xfId="15" applyNumberFormat="1" applyFont="1" applyBorder="1" applyAlignment="1">
      <alignment horizontal="center" vertical="center" shrinkToFit="1"/>
    </xf>
    <xf numFmtId="0" fontId="49" fillId="7" borderId="0" xfId="15" applyFont="1" applyFill="1" applyAlignment="1">
      <alignment horizontal="center" vertical="center"/>
    </xf>
    <xf numFmtId="0" fontId="49" fillId="7" borderId="0" xfId="15" applyFont="1" applyFill="1" applyAlignment="1" applyProtection="1">
      <alignment horizontal="center" vertical="center" shrinkToFit="1"/>
      <protection locked="0"/>
    </xf>
    <xf numFmtId="0" fontId="49" fillId="7" borderId="0" xfId="15" applyFont="1" applyFill="1" applyAlignment="1" applyProtection="1">
      <alignment horizontal="center" vertical="center" wrapText="1"/>
      <protection locked="0"/>
    </xf>
    <xf numFmtId="0" fontId="49" fillId="7" borderId="0" xfId="15" applyFont="1" applyFill="1" applyAlignment="1" applyProtection="1">
      <alignment horizontal="left" vertical="center" wrapText="1"/>
      <protection locked="0"/>
    </xf>
    <xf numFmtId="0" fontId="50" fillId="7" borderId="0" xfId="15" applyFont="1" applyFill="1">
      <alignment vertical="center"/>
    </xf>
    <xf numFmtId="0" fontId="52" fillId="7" borderId="0" xfId="15" applyFont="1" applyFill="1">
      <alignment vertical="center"/>
    </xf>
    <xf numFmtId="0" fontId="52" fillId="7" borderId="0" xfId="15" applyFont="1" applyFill="1" applyAlignment="1">
      <alignment horizontal="center" vertical="center"/>
    </xf>
    <xf numFmtId="0" fontId="49" fillId="7" borderId="0" xfId="15" applyFont="1" applyFill="1" applyAlignment="1">
      <alignment horizontal="center" vertical="center" wrapText="1"/>
    </xf>
    <xf numFmtId="1" fontId="49" fillId="7" borderId="0" xfId="15" applyNumberFormat="1" applyFont="1" applyFill="1" applyAlignment="1">
      <alignment horizontal="center" vertical="center" wrapText="1"/>
    </xf>
    <xf numFmtId="0" fontId="48" fillId="7" borderId="0" xfId="15" applyFont="1" applyFill="1" applyAlignment="1" applyProtection="1">
      <alignment horizontal="center" vertical="center" wrapText="1"/>
      <protection locked="0"/>
    </xf>
    <xf numFmtId="0" fontId="48" fillId="7" borderId="0" xfId="15" applyFont="1" applyFill="1" applyAlignment="1">
      <alignment horizontal="center" vertical="center" wrapText="1"/>
    </xf>
    <xf numFmtId="1" fontId="48" fillId="7" borderId="0" xfId="15" applyNumberFormat="1" applyFont="1" applyFill="1" applyAlignment="1">
      <alignment horizontal="center" vertical="center" wrapText="1"/>
    </xf>
    <xf numFmtId="0" fontId="48" fillId="0" borderId="0" xfId="15" applyFont="1" applyAlignment="1">
      <alignment horizontal="centerContinuous" vertical="center"/>
    </xf>
    <xf numFmtId="181" fontId="48" fillId="0" borderId="0" xfId="15" applyNumberFormat="1" applyFont="1">
      <alignment vertical="center"/>
    </xf>
    <xf numFmtId="0" fontId="48" fillId="0" borderId="0" xfId="15" applyFont="1" applyAlignment="1">
      <alignment horizontal="center" vertical="center"/>
    </xf>
    <xf numFmtId="183" fontId="49" fillId="7" borderId="0" xfId="15" applyNumberFormat="1" applyFont="1" applyFill="1" applyAlignment="1">
      <alignment horizontal="center" vertical="center"/>
    </xf>
    <xf numFmtId="0" fontId="48" fillId="7" borderId="0" xfId="15" applyFont="1" applyFill="1" applyAlignment="1" applyProtection="1">
      <alignment horizontal="center" vertical="center" shrinkToFit="1"/>
      <protection locked="0"/>
    </xf>
    <xf numFmtId="0" fontId="48" fillId="7" borderId="0" xfId="15" applyFont="1" applyFill="1" applyAlignment="1" applyProtection="1">
      <alignment horizontal="left" vertical="center" wrapText="1"/>
      <protection locked="0"/>
    </xf>
    <xf numFmtId="0" fontId="48" fillId="7" borderId="0" xfId="15" applyFont="1" applyFill="1">
      <alignment vertical="center"/>
    </xf>
    <xf numFmtId="0" fontId="48" fillId="7" borderId="0" xfId="15" applyFont="1" applyFill="1" applyAlignment="1">
      <alignment horizontal="center" vertical="center"/>
    </xf>
    <xf numFmtId="0" fontId="48" fillId="0" borderId="0" xfId="15" applyFont="1" applyAlignment="1">
      <alignment horizontal="right" vertical="center"/>
    </xf>
    <xf numFmtId="0" fontId="49" fillId="0" borderId="0" xfId="15" applyFont="1" applyAlignment="1">
      <alignment horizontal="left" vertical="center" wrapText="1"/>
    </xf>
    <xf numFmtId="0" fontId="49" fillId="0" borderId="0" xfId="15" applyFont="1" applyAlignment="1">
      <alignment vertical="center" textRotation="90"/>
    </xf>
    <xf numFmtId="0" fontId="53" fillId="7" borderId="0" xfId="15" applyFont="1" applyFill="1" applyAlignment="1">
      <alignment horizontal="left" vertical="center"/>
    </xf>
    <xf numFmtId="0" fontId="54" fillId="7" borderId="0" xfId="15" applyFont="1" applyFill="1" applyAlignment="1">
      <alignment horizontal="center" vertical="center"/>
    </xf>
    <xf numFmtId="0" fontId="54" fillId="7" borderId="0" xfId="15" applyFont="1" applyFill="1">
      <alignment vertical="center"/>
    </xf>
    <xf numFmtId="0" fontId="54" fillId="7" borderId="0" xfId="15" applyFont="1" applyFill="1" applyAlignment="1">
      <alignment horizontal="left" vertical="center"/>
    </xf>
    <xf numFmtId="0" fontId="55" fillId="7" borderId="0" xfId="15" applyFont="1" applyFill="1">
      <alignment vertical="center"/>
    </xf>
    <xf numFmtId="0" fontId="55" fillId="7" borderId="0" xfId="15" applyFont="1" applyFill="1" applyAlignment="1">
      <alignment horizontal="left" vertical="center"/>
    </xf>
    <xf numFmtId="0" fontId="54" fillId="7" borderId="0" xfId="15" applyFont="1" applyFill="1" applyAlignment="1" applyProtection="1">
      <alignment horizontal="center" vertical="center"/>
      <protection locked="0"/>
    </xf>
    <xf numFmtId="0" fontId="54" fillId="11" borderId="14" xfId="15" applyFont="1" applyFill="1" applyBorder="1" applyAlignment="1" applyProtection="1">
      <alignment horizontal="center" vertical="center"/>
      <protection locked="0"/>
    </xf>
    <xf numFmtId="0" fontId="54" fillId="11" borderId="0" xfId="15" applyFont="1" applyFill="1" applyAlignment="1" applyProtection="1">
      <alignment horizontal="center" vertical="center"/>
      <protection locked="0"/>
    </xf>
    <xf numFmtId="20" fontId="54" fillId="11" borderId="14" xfId="15" applyNumberFormat="1" applyFont="1" applyFill="1" applyBorder="1" applyAlignment="1" applyProtection="1">
      <alignment horizontal="center" vertical="center"/>
      <protection locked="0"/>
    </xf>
    <xf numFmtId="0" fontId="54" fillId="7" borderId="0" xfId="15" applyFont="1" applyFill="1" applyAlignment="1" applyProtection="1">
      <alignment horizontal="right" vertical="center"/>
      <protection locked="0"/>
    </xf>
    <xf numFmtId="0" fontId="54" fillId="7" borderId="0" xfId="15" applyFont="1" applyFill="1" applyProtection="1">
      <alignment vertical="center"/>
      <protection locked="0"/>
    </xf>
    <xf numFmtId="0" fontId="54" fillId="7" borderId="14" xfId="15" applyFont="1" applyFill="1" applyBorder="1" applyAlignment="1">
      <alignment horizontal="center" vertical="center"/>
    </xf>
    <xf numFmtId="0" fontId="54" fillId="11" borderId="14" xfId="15" applyFont="1" applyFill="1" applyBorder="1" applyAlignment="1" applyProtection="1">
      <alignment horizontal="left" vertical="center"/>
      <protection locked="0"/>
    </xf>
    <xf numFmtId="20" fontId="54" fillId="7" borderId="14" xfId="15" applyNumberFormat="1" applyFont="1" applyFill="1" applyBorder="1" applyAlignment="1" applyProtection="1">
      <alignment horizontal="center" vertical="center"/>
      <protection locked="0"/>
    </xf>
    <xf numFmtId="0" fontId="56" fillId="11" borderId="16" xfId="15" applyFont="1" applyFill="1" applyBorder="1" applyAlignment="1" applyProtection="1">
      <alignment horizontal="center" vertical="center"/>
      <protection locked="0"/>
    </xf>
    <xf numFmtId="0" fontId="56" fillId="11" borderId="61" xfId="15" applyFont="1" applyFill="1" applyBorder="1" applyAlignment="1" applyProtection="1">
      <alignment horizontal="center" vertical="center"/>
      <protection locked="0"/>
    </xf>
    <xf numFmtId="0" fontId="56" fillId="11" borderId="15" xfId="15" applyFont="1" applyFill="1" applyBorder="1" applyAlignment="1" applyProtection="1">
      <alignment horizontal="center" vertical="center"/>
      <protection locked="0"/>
    </xf>
    <xf numFmtId="0" fontId="2" fillId="7" borderId="0" xfId="15" applyFill="1">
      <alignment vertical="center"/>
    </xf>
    <xf numFmtId="0" fontId="49" fillId="7" borderId="0" xfId="15" applyFont="1" applyFill="1" applyAlignment="1">
      <alignment horizontal="left" vertical="center"/>
    </xf>
    <xf numFmtId="0" fontId="57" fillId="7" borderId="0" xfId="15" applyFont="1" applyFill="1" applyAlignment="1">
      <alignment horizontal="left" vertical="center"/>
    </xf>
    <xf numFmtId="0" fontId="49" fillId="7" borderId="0" xfId="15" applyFont="1" applyFill="1">
      <alignment vertical="center"/>
    </xf>
    <xf numFmtId="0" fontId="49" fillId="11" borderId="14" xfId="15" applyFont="1" applyFill="1" applyBorder="1" applyAlignment="1">
      <alignment horizontal="left" vertical="center"/>
    </xf>
    <xf numFmtId="0" fontId="49" fillId="10" borderId="14" xfId="15" applyFont="1" applyFill="1" applyBorder="1" applyAlignment="1">
      <alignment horizontal="left" vertical="center"/>
    </xf>
    <xf numFmtId="0" fontId="58" fillId="7" borderId="0" xfId="15" applyFont="1" applyFill="1" applyAlignment="1">
      <alignment horizontal="left" vertical="center"/>
    </xf>
    <xf numFmtId="0" fontId="49" fillId="7" borderId="14" xfId="15" applyFont="1" applyFill="1" applyBorder="1" applyAlignment="1">
      <alignment horizontal="center" vertical="center"/>
    </xf>
    <xf numFmtId="0" fontId="49" fillId="7" borderId="14" xfId="15" applyFont="1" applyFill="1" applyBorder="1" applyAlignment="1">
      <alignment horizontal="left" vertical="center"/>
    </xf>
    <xf numFmtId="0" fontId="59" fillId="7" borderId="0" xfId="15" applyFont="1" applyFill="1">
      <alignment vertical="center"/>
    </xf>
    <xf numFmtId="0" fontId="59" fillId="7" borderId="0" xfId="15" applyFont="1" applyFill="1" applyAlignment="1">
      <alignment horizontal="left" vertical="center"/>
    </xf>
    <xf numFmtId="0" fontId="61" fillId="7" borderId="0" xfId="15" applyFont="1" applyFill="1">
      <alignment vertical="center"/>
    </xf>
    <xf numFmtId="0" fontId="59" fillId="7" borderId="0" xfId="15" applyFont="1" applyFill="1" applyAlignment="1">
      <alignment vertical="center" shrinkToFit="1"/>
    </xf>
    <xf numFmtId="0" fontId="49" fillId="7" borderId="0" xfId="15" applyFont="1" applyFill="1" applyAlignment="1">
      <alignment vertical="center" wrapText="1"/>
    </xf>
    <xf numFmtId="0" fontId="62" fillId="7" borderId="0" xfId="15" applyFont="1" applyFill="1" applyAlignment="1">
      <alignment horizontal="left" vertical="center"/>
    </xf>
    <xf numFmtId="0" fontId="62" fillId="0" borderId="0" xfId="15" applyFont="1" applyAlignment="1">
      <alignment horizontal="left" vertical="center"/>
    </xf>
    <xf numFmtId="0" fontId="49" fillId="7" borderId="14" xfId="15" applyFont="1" applyFill="1" applyBorder="1" applyAlignment="1">
      <alignment horizontal="right" vertical="center"/>
    </xf>
    <xf numFmtId="0" fontId="49" fillId="7" borderId="14" xfId="15" applyFont="1" applyFill="1" applyBorder="1" applyAlignment="1">
      <alignment vertical="center" shrinkToFit="1"/>
    </xf>
    <xf numFmtId="0" fontId="2" fillId="7" borderId="150" xfId="15" applyFill="1" applyBorder="1" applyAlignment="1">
      <alignment horizontal="center" vertical="center"/>
    </xf>
    <xf numFmtId="0" fontId="64" fillId="7" borderId="151" xfId="15" applyFont="1" applyFill="1" applyBorder="1" applyAlignment="1">
      <alignment horizontal="center" vertical="center"/>
    </xf>
    <xf numFmtId="0" fontId="64" fillId="7" borderId="152" xfId="15" applyFont="1" applyFill="1" applyBorder="1" applyAlignment="1">
      <alignment horizontal="center" vertical="center"/>
    </xf>
    <xf numFmtId="0" fontId="65" fillId="7" borderId="152" xfId="15" applyFont="1" applyFill="1" applyBorder="1" applyAlignment="1">
      <alignment horizontal="center" vertical="center"/>
    </xf>
    <xf numFmtId="0" fontId="66" fillId="7" borderId="153" xfId="15" applyFont="1" applyFill="1" applyBorder="1" applyAlignment="1">
      <alignment horizontal="center" vertical="center"/>
    </xf>
    <xf numFmtId="0" fontId="66" fillId="7" borderId="104" xfId="15" applyFont="1" applyFill="1" applyBorder="1" applyAlignment="1">
      <alignment vertical="center" shrinkToFit="1"/>
    </xf>
    <xf numFmtId="0" fontId="66" fillId="7" borderId="42" xfId="15" applyFont="1" applyFill="1" applyBorder="1" applyAlignment="1">
      <alignment vertical="center" shrinkToFit="1"/>
    </xf>
    <xf numFmtId="0" fontId="66" fillId="7" borderId="42" xfId="15" applyFont="1" applyFill="1" applyBorder="1">
      <alignment vertical="center"/>
    </xf>
    <xf numFmtId="0" fontId="66" fillId="7" borderId="14" xfId="15" applyFont="1" applyFill="1" applyBorder="1" applyAlignment="1">
      <alignment vertical="center" shrinkToFit="1"/>
    </xf>
    <xf numFmtId="0" fontId="66" fillId="7" borderId="43" xfId="15" applyFont="1" applyFill="1" applyBorder="1">
      <alignment vertical="center"/>
    </xf>
    <xf numFmtId="0" fontId="66" fillId="7" borderId="14" xfId="15" applyFont="1" applyFill="1" applyBorder="1">
      <alignment vertical="center"/>
    </xf>
    <xf numFmtId="0" fontId="66" fillId="7" borderId="29" xfId="15" applyFont="1" applyFill="1" applyBorder="1">
      <alignment vertical="center"/>
    </xf>
    <xf numFmtId="0" fontId="65" fillId="7" borderId="31" xfId="15" applyFont="1" applyFill="1" applyBorder="1">
      <alignment vertical="center"/>
    </xf>
    <xf numFmtId="0" fontId="66" fillId="7" borderId="32" xfId="15" applyFont="1" applyFill="1" applyBorder="1" applyAlignment="1">
      <alignment vertical="center" shrinkToFit="1"/>
    </xf>
    <xf numFmtId="0" fontId="66" fillId="7" borderId="32" xfId="15" applyFont="1" applyFill="1" applyBorder="1">
      <alignment vertical="center"/>
    </xf>
    <xf numFmtId="0" fontId="66" fillId="7" borderId="33" xfId="15" applyFont="1" applyFill="1" applyBorder="1">
      <alignment vertical="center"/>
    </xf>
    <xf numFmtId="0" fontId="68" fillId="7" borderId="0" xfId="15" applyFont="1" applyFill="1">
      <alignment vertical="center"/>
    </xf>
    <xf numFmtId="0" fontId="5" fillId="0" borderId="61" xfId="0" applyFont="1" applyBorder="1" applyAlignment="1">
      <alignment vertical="top" wrapText="1"/>
    </xf>
    <xf numFmtId="0" fontId="5" fillId="0" borderId="15" xfId="0" applyFont="1" applyBorder="1" applyAlignment="1">
      <alignment vertical="top" wrapText="1"/>
    </xf>
    <xf numFmtId="0" fontId="5" fillId="0" borderId="74" xfId="6" applyFont="1" applyBorder="1" applyAlignment="1">
      <alignment horizontal="left" vertical="center" wrapText="1" shrinkToFit="1"/>
    </xf>
    <xf numFmtId="0" fontId="5" fillId="2" borderId="59" xfId="6" applyFont="1" applyFill="1" applyBorder="1" applyAlignment="1">
      <alignment vertical="center" wrapText="1"/>
    </xf>
    <xf numFmtId="0" fontId="5" fillId="2" borderId="73" xfId="6" applyFont="1" applyFill="1" applyBorder="1" applyAlignment="1">
      <alignment horizontal="center" vertical="center" wrapText="1"/>
    </xf>
    <xf numFmtId="0" fontId="5" fillId="0" borderId="9" xfId="6" applyFont="1" applyBorder="1" applyAlignment="1">
      <alignment horizontal="left" vertical="center" wrapText="1" shrinkToFit="1"/>
    </xf>
    <xf numFmtId="0" fontId="25" fillId="2" borderId="61" xfId="10" applyFont="1" applyFill="1" applyBorder="1" applyAlignment="1">
      <alignment vertical="center" wrapText="1"/>
    </xf>
    <xf numFmtId="0" fontId="5" fillId="0" borderId="54" xfId="11" applyFont="1" applyBorder="1" applyAlignment="1">
      <alignment vertical="center" wrapText="1" shrinkToFit="1"/>
    </xf>
    <xf numFmtId="0" fontId="5" fillId="0" borderId="62" xfId="11" applyFont="1" applyBorder="1" applyAlignment="1">
      <alignment horizontal="center" vertical="center" wrapText="1"/>
    </xf>
    <xf numFmtId="0" fontId="5" fillId="0" borderId="67" xfId="11" applyFont="1" applyBorder="1" applyAlignment="1">
      <alignment horizontal="left" vertical="center" shrinkToFit="1"/>
    </xf>
    <xf numFmtId="0" fontId="25" fillId="0" borderId="54" xfId="11" applyFont="1" applyBorder="1" applyAlignment="1">
      <alignment vertical="center" wrapText="1"/>
    </xf>
    <xf numFmtId="0" fontId="5" fillId="0" borderId="12" xfId="11" applyFont="1" applyBorder="1" applyAlignment="1">
      <alignment horizontal="center" vertical="center" wrapText="1"/>
    </xf>
    <xf numFmtId="0" fontId="5" fillId="0" borderId="13" xfId="11" applyFont="1" applyBorder="1" applyAlignment="1">
      <alignment horizontal="left" vertical="center" shrinkToFit="1"/>
    </xf>
    <xf numFmtId="0" fontId="25" fillId="0" borderId="15" xfId="11" applyFont="1" applyBorder="1" applyAlignment="1">
      <alignment vertical="center" wrapText="1"/>
    </xf>
    <xf numFmtId="0" fontId="5" fillId="2" borderId="12" xfId="6" applyFont="1" applyFill="1" applyBorder="1" applyAlignment="1">
      <alignment horizontal="center" vertical="center" wrapText="1"/>
    </xf>
    <xf numFmtId="0" fontId="5" fillId="0" borderId="5" xfId="6" applyFont="1" applyBorder="1" applyAlignment="1">
      <alignment horizontal="left" vertical="center" wrapText="1" shrinkToFit="1"/>
    </xf>
    <xf numFmtId="0" fontId="25" fillId="2" borderId="15" xfId="10" applyFont="1" applyFill="1" applyBorder="1" applyAlignment="1">
      <alignment vertical="center" wrapText="1"/>
    </xf>
    <xf numFmtId="0" fontId="5" fillId="0" borderId="67" xfId="0" applyFont="1" applyBorder="1" applyAlignment="1">
      <alignment vertical="center" shrinkToFit="1"/>
    </xf>
    <xf numFmtId="0" fontId="5" fillId="0" borderId="61" xfId="6" applyFont="1" applyBorder="1" applyAlignment="1">
      <alignment vertical="center" wrapText="1"/>
    </xf>
    <xf numFmtId="0" fontId="5" fillId="0" borderId="71" xfId="6" applyFont="1" applyBorder="1" applyAlignment="1">
      <alignment horizontal="left" vertical="center" wrapText="1" shrinkToFit="1"/>
    </xf>
    <xf numFmtId="0" fontId="5" fillId="0" borderId="73" xfId="6" applyFont="1" applyBorder="1" applyAlignment="1">
      <alignment horizontal="center" vertical="center" wrapText="1"/>
    </xf>
    <xf numFmtId="0" fontId="5" fillId="0" borderId="6" xfId="0" applyFont="1" applyBorder="1" applyAlignment="1">
      <alignment horizontal="left" vertical="center" wrapText="1" shrinkToFit="1"/>
    </xf>
    <xf numFmtId="0" fontId="5" fillId="0" borderId="9" xfId="0" applyFont="1" applyBorder="1" applyAlignment="1">
      <alignment vertical="center" shrinkToFit="1"/>
    </xf>
    <xf numFmtId="0" fontId="5" fillId="0" borderId="60" xfId="0" applyFont="1" applyBorder="1" applyAlignment="1">
      <alignment horizontal="left" vertical="center" wrapText="1" shrinkToFit="1"/>
    </xf>
    <xf numFmtId="0" fontId="5" fillId="0" borderId="70" xfId="0" applyFont="1" applyBorder="1" applyAlignment="1">
      <alignment horizontal="left" vertical="center" wrapText="1" shrinkToFit="1"/>
    </xf>
    <xf numFmtId="0" fontId="5" fillId="0" borderId="69" xfId="0" applyFont="1" applyBorder="1" applyAlignment="1">
      <alignment horizontal="center" vertical="center"/>
    </xf>
    <xf numFmtId="0" fontId="5" fillId="0" borderId="76" xfId="0" applyFont="1" applyBorder="1" applyAlignment="1">
      <alignment vertical="center" shrinkToFit="1"/>
    </xf>
    <xf numFmtId="0" fontId="5" fillId="0" borderId="61"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25" fillId="0" borderId="20" xfId="0" applyFont="1" applyBorder="1" applyAlignment="1">
      <alignment horizontal="left" vertical="top" wrapText="1"/>
    </xf>
    <xf numFmtId="0" fontId="5" fillId="8" borderId="20" xfId="14" applyFont="1" applyFill="1" applyBorder="1" applyAlignment="1">
      <alignment horizontal="center" vertical="center"/>
    </xf>
    <xf numFmtId="0" fontId="69" fillId="0" borderId="20" xfId="0" applyFont="1" applyBorder="1" applyAlignment="1">
      <alignment vertical="center" wrapText="1"/>
    </xf>
    <xf numFmtId="0" fontId="5" fillId="0" borderId="20" xfId="0" applyFont="1" applyBorder="1" applyAlignment="1">
      <alignment vertical="center" wrapText="1" shrinkToFit="1"/>
    </xf>
    <xf numFmtId="0" fontId="5" fillId="2" borderId="54" xfId="10" applyFont="1" applyFill="1" applyBorder="1" applyAlignment="1">
      <alignment vertical="center" wrapText="1"/>
    </xf>
    <xf numFmtId="0" fontId="5" fillId="0" borderId="69" xfId="10" applyFont="1" applyBorder="1" applyAlignment="1">
      <alignment horizontal="center" vertical="center" wrapText="1"/>
    </xf>
    <xf numFmtId="0" fontId="25" fillId="2" borderId="54" xfId="10" applyFont="1" applyFill="1" applyBorder="1" applyAlignment="1">
      <alignment vertical="center" wrapText="1"/>
    </xf>
    <xf numFmtId="0" fontId="5" fillId="0" borderId="1" xfId="10" applyFont="1" applyBorder="1" applyAlignment="1">
      <alignment horizontal="center" vertical="center"/>
    </xf>
    <xf numFmtId="0" fontId="5" fillId="0" borderId="21" xfId="0" applyFont="1" applyBorder="1" applyAlignment="1">
      <alignment horizontal="center" vertical="center" wrapText="1"/>
    </xf>
    <xf numFmtId="0" fontId="5" fillId="0" borderId="70" xfId="9" applyFont="1" applyBorder="1" applyAlignment="1">
      <alignment horizontal="center" vertical="center"/>
    </xf>
    <xf numFmtId="0" fontId="5" fillId="0" borderId="67" xfId="9" applyFont="1" applyBorder="1" applyAlignment="1">
      <alignment horizontal="left" vertical="center" shrinkToFit="1"/>
    </xf>
    <xf numFmtId="0" fontId="70" fillId="0" borderId="77" xfId="0" applyFont="1" applyBorder="1" applyAlignment="1">
      <alignment vertical="top" wrapText="1"/>
    </xf>
    <xf numFmtId="0" fontId="35" fillId="0" borderId="83" xfId="0" applyFont="1" applyBorder="1" applyAlignment="1">
      <alignment horizontal="center" vertical="top" shrinkToFit="1"/>
    </xf>
    <xf numFmtId="0" fontId="35" fillId="0" borderId="84" xfId="0" applyFont="1" applyBorder="1" applyAlignment="1">
      <alignment horizontal="center" vertical="top" shrinkToFit="1"/>
    </xf>
    <xf numFmtId="0" fontId="35" fillId="0" borderId="85" xfId="0" applyFont="1" applyBorder="1" applyAlignment="1">
      <alignment horizontal="center" vertical="top" shrinkToFit="1"/>
    </xf>
    <xf numFmtId="0" fontId="39" fillId="0" borderId="77" xfId="0" applyFont="1" applyBorder="1" applyAlignment="1">
      <alignment vertical="top" wrapText="1"/>
    </xf>
    <xf numFmtId="0" fontId="40" fillId="0" borderId="77" xfId="0" applyFont="1" applyBorder="1" applyAlignment="1">
      <alignment vertical="top" wrapText="1"/>
    </xf>
    <xf numFmtId="0" fontId="28" fillId="0" borderId="0" xfId="4" applyFont="1">
      <alignment vertical="center"/>
    </xf>
    <xf numFmtId="0" fontId="35" fillId="0" borderId="6" xfId="0" applyFont="1" applyBorder="1" applyAlignment="1">
      <alignment vertical="center" shrinkToFit="1"/>
    </xf>
    <xf numFmtId="0" fontId="35" fillId="0" borderId="0" xfId="0" applyFont="1" applyAlignment="1">
      <alignment vertical="center"/>
    </xf>
    <xf numFmtId="0" fontId="35" fillId="0" borderId="9" xfId="0" applyFont="1" applyBorder="1" applyAlignment="1">
      <alignment vertical="center"/>
    </xf>
    <xf numFmtId="0" fontId="35" fillId="0" borderId="8" xfId="0" applyFont="1" applyBorder="1" applyAlignment="1">
      <alignment vertical="center" shrinkToFit="1"/>
    </xf>
    <xf numFmtId="0" fontId="39" fillId="0" borderId="61" xfId="0" applyFont="1" applyBorder="1" applyAlignment="1">
      <alignment vertical="center"/>
    </xf>
    <xf numFmtId="0" fontId="28" fillId="0" borderId="6" xfId="4" applyFont="1" applyBorder="1" applyAlignment="1">
      <alignment vertical="center" wrapText="1"/>
    </xf>
    <xf numFmtId="0" fontId="28" fillId="0" borderId="0" xfId="4" applyFont="1" applyAlignment="1">
      <alignment vertical="center" wrapText="1"/>
    </xf>
    <xf numFmtId="0" fontId="70" fillId="0" borderId="61" xfId="0" applyFont="1" applyBorder="1" applyAlignment="1">
      <alignment vertical="top" wrapText="1"/>
    </xf>
    <xf numFmtId="0" fontId="39" fillId="0" borderId="61" xfId="0" applyFont="1" applyBorder="1" applyAlignment="1">
      <alignment vertical="top" wrapText="1"/>
    </xf>
    <xf numFmtId="0" fontId="38" fillId="0" borderId="87" xfId="0" applyFont="1" applyBorder="1" applyAlignment="1">
      <alignment vertical="center" shrinkToFit="1"/>
    </xf>
    <xf numFmtId="0" fontId="38" fillId="0" borderId="88" xfId="0" applyFont="1" applyBorder="1" applyAlignment="1">
      <alignment vertical="center"/>
    </xf>
    <xf numFmtId="0" fontId="38" fillId="0" borderId="89" xfId="0" applyFont="1" applyBorder="1" applyAlignment="1">
      <alignment vertical="center"/>
    </xf>
    <xf numFmtId="0" fontId="70" fillId="0" borderId="78" xfId="0" applyFont="1" applyBorder="1" applyAlignment="1">
      <alignment vertical="center"/>
    </xf>
    <xf numFmtId="0" fontId="35" fillId="0" borderId="90" xfId="0" applyFont="1" applyBorder="1" applyAlignment="1">
      <alignment vertical="center" shrinkToFit="1"/>
    </xf>
    <xf numFmtId="0" fontId="35" fillId="0" borderId="88" xfId="0" applyFont="1" applyBorder="1" applyAlignment="1">
      <alignment vertical="center" shrinkToFit="1"/>
    </xf>
    <xf numFmtId="0" fontId="35" fillId="0" borderId="91" xfId="0" applyFont="1" applyBorder="1" applyAlignment="1">
      <alignment vertical="center" shrinkToFit="1"/>
    </xf>
    <xf numFmtId="0" fontId="39" fillId="0" borderId="78" xfId="0" applyFont="1" applyBorder="1" applyAlignment="1">
      <alignment vertical="center"/>
    </xf>
    <xf numFmtId="0" fontId="35" fillId="0" borderId="6" xfId="0" applyFont="1" applyBorder="1" applyAlignment="1">
      <alignment vertical="top" wrapText="1"/>
    </xf>
    <xf numFmtId="0" fontId="35" fillId="0" borderId="0" xfId="0" applyFont="1" applyAlignment="1">
      <alignment vertical="top" wrapText="1"/>
    </xf>
    <xf numFmtId="0" fontId="35" fillId="0" borderId="9" xfId="0" applyFont="1" applyBorder="1" applyAlignment="1">
      <alignment vertical="top" wrapText="1"/>
    </xf>
    <xf numFmtId="0" fontId="38" fillId="0" borderId="6" xfId="0" applyFont="1" applyBorder="1" applyAlignment="1">
      <alignment vertical="center" shrinkToFit="1"/>
    </xf>
    <xf numFmtId="0" fontId="38" fillId="0" borderId="0" xfId="0" applyFont="1" applyAlignment="1">
      <alignment vertical="center"/>
    </xf>
    <xf numFmtId="0" fontId="38" fillId="0" borderId="9" xfId="0" applyFont="1" applyBorder="1" applyAlignment="1">
      <alignment vertical="center"/>
    </xf>
    <xf numFmtId="0" fontId="70" fillId="0" borderId="61" xfId="0" applyFont="1" applyBorder="1" applyAlignment="1">
      <alignment vertical="center"/>
    </xf>
    <xf numFmtId="0" fontId="35" fillId="0" borderId="86" xfId="0" applyFont="1" applyBorder="1" applyAlignment="1">
      <alignment vertical="center" shrinkToFit="1"/>
    </xf>
    <xf numFmtId="0" fontId="35" fillId="0" borderId="0" xfId="0" applyFont="1" applyAlignment="1">
      <alignment vertical="center" shrinkToFit="1"/>
    </xf>
    <xf numFmtId="0" fontId="28" fillId="0" borderId="87" xfId="0" applyFont="1" applyBorder="1" applyAlignment="1">
      <alignment vertical="center" shrinkToFit="1"/>
    </xf>
    <xf numFmtId="0" fontId="28" fillId="0" borderId="88" xfId="0" applyFont="1" applyBorder="1" applyAlignment="1">
      <alignment vertical="center"/>
    </xf>
    <xf numFmtId="0" fontId="28" fillId="0" borderId="89" xfId="0" applyFont="1" applyBorder="1" applyAlignment="1">
      <alignment vertical="center"/>
    </xf>
    <xf numFmtId="0" fontId="35" fillId="0" borderId="86" xfId="0" applyFont="1" applyBorder="1" applyAlignment="1">
      <alignment horizontal="center" vertical="top" shrinkToFit="1"/>
    </xf>
    <xf numFmtId="0" fontId="35" fillId="0" borderId="8" xfId="0" applyFont="1" applyBorder="1" applyAlignment="1">
      <alignment horizontal="center" vertical="top" shrinkToFit="1"/>
    </xf>
    <xf numFmtId="0" fontId="29" fillId="0" borderId="6" xfId="0" applyFont="1" applyBorder="1" applyAlignment="1">
      <alignment vertical="center" shrinkToFit="1"/>
    </xf>
    <xf numFmtId="0" fontId="29" fillId="0" borderId="0" xfId="0" applyFont="1" applyAlignment="1">
      <alignment vertical="center"/>
    </xf>
    <xf numFmtId="0" fontId="29" fillId="0" borderId="9" xfId="0" applyFont="1" applyBorder="1" applyAlignment="1">
      <alignment vertical="center"/>
    </xf>
    <xf numFmtId="0" fontId="35" fillId="0" borderId="0" xfId="0" applyFont="1" applyAlignment="1">
      <alignment horizontal="center" vertical="top" shrinkToFit="1"/>
    </xf>
    <xf numFmtId="0" fontId="27" fillId="0" borderId="78" xfId="0" applyFont="1" applyBorder="1" applyAlignment="1">
      <alignment vertical="center"/>
    </xf>
    <xf numFmtId="0" fontId="28" fillId="0" borderId="6" xfId="0" applyFont="1" applyBorder="1" applyAlignment="1">
      <alignment vertical="center" shrinkToFit="1"/>
    </xf>
    <xf numFmtId="0" fontId="28" fillId="0" borderId="0" xfId="0" applyFont="1" applyAlignment="1">
      <alignment vertical="top"/>
    </xf>
    <xf numFmtId="0" fontId="27" fillId="0" borderId="61" xfId="0" applyFont="1" applyBorder="1" applyAlignment="1">
      <alignment vertical="center"/>
    </xf>
    <xf numFmtId="0" fontId="29" fillId="0" borderId="83" xfId="0" applyFont="1" applyBorder="1" applyAlignment="1">
      <alignment horizontal="center" vertical="top" shrinkToFit="1"/>
    </xf>
    <xf numFmtId="0" fontId="29" fillId="0" borderId="84" xfId="0" applyFont="1" applyBorder="1" applyAlignment="1">
      <alignment horizontal="center" vertical="top" shrinkToFit="1"/>
    </xf>
    <xf numFmtId="0" fontId="29" fillId="0" borderId="85" xfId="0" applyFont="1" applyBorder="1" applyAlignment="1">
      <alignment horizontal="center" vertical="top" shrinkToFit="1"/>
    </xf>
    <xf numFmtId="0" fontId="29" fillId="0" borderId="86" xfId="0" applyFont="1" applyBorder="1" applyAlignment="1">
      <alignment horizontal="center" vertical="top" shrinkToFit="1"/>
    </xf>
    <xf numFmtId="0" fontId="29" fillId="0" borderId="0" xfId="0" applyFont="1" applyAlignment="1">
      <alignment horizontal="center" vertical="top" shrinkToFit="1"/>
    </xf>
    <xf numFmtId="0" fontId="29" fillId="0" borderId="8" xfId="0" applyFont="1" applyBorder="1" applyAlignment="1">
      <alignment horizontal="center" vertical="top" shrinkToFit="1"/>
    </xf>
    <xf numFmtId="0" fontId="35" fillId="0" borderId="87" xfId="0" applyFont="1" applyBorder="1" applyAlignment="1">
      <alignment vertical="center" shrinkToFit="1"/>
    </xf>
    <xf numFmtId="0" fontId="35" fillId="0" borderId="88" xfId="0" applyFont="1" applyBorder="1" applyAlignment="1">
      <alignment vertical="center"/>
    </xf>
    <xf numFmtId="0" fontId="35" fillId="0" borderId="89" xfId="0" applyFont="1" applyBorder="1" applyAlignment="1">
      <alignment vertical="center"/>
    </xf>
    <xf numFmtId="0" fontId="38" fillId="0" borderId="6" xfId="0" applyFont="1" applyBorder="1" applyAlignment="1">
      <alignment vertical="top" wrapText="1"/>
    </xf>
    <xf numFmtId="0" fontId="35" fillId="0" borderId="87" xfId="0" applyFont="1" applyBorder="1" applyAlignment="1">
      <alignment vertical="top" wrapText="1"/>
    </xf>
    <xf numFmtId="0" fontId="35" fillId="0" borderId="88" xfId="0" applyFont="1" applyBorder="1" applyAlignment="1">
      <alignment vertical="top" wrapText="1"/>
    </xf>
    <xf numFmtId="0" fontId="35" fillId="0" borderId="89" xfId="0" applyFont="1" applyBorder="1" applyAlignment="1">
      <alignment vertical="top" wrapText="1"/>
    </xf>
    <xf numFmtId="0" fontId="38" fillId="0" borderId="0" xfId="0" applyFont="1" applyAlignment="1">
      <alignment vertical="top" wrapText="1"/>
    </xf>
    <xf numFmtId="0" fontId="29" fillId="0" borderId="86" xfId="4" applyFont="1" applyBorder="1" applyAlignment="1">
      <alignment horizontal="center" vertical="top" shrinkToFit="1"/>
    </xf>
    <xf numFmtId="0" fontId="29" fillId="0" borderId="0" xfId="4" applyFont="1" applyAlignment="1">
      <alignment horizontal="center" vertical="top" shrinkToFit="1"/>
    </xf>
    <xf numFmtId="0" fontId="29" fillId="0" borderId="8" xfId="4" applyFont="1" applyBorder="1" applyAlignment="1">
      <alignment horizontal="center" vertical="top" shrinkToFit="1"/>
    </xf>
    <xf numFmtId="0" fontId="29" fillId="0" borderId="84" xfId="4" applyFont="1" applyBorder="1" applyAlignment="1">
      <alignment horizontal="center" vertical="top" shrinkToFit="1"/>
    </xf>
    <xf numFmtId="0" fontId="29" fillId="0" borderId="88" xfId="4" applyFont="1" applyBorder="1" applyAlignment="1">
      <alignment horizontal="center" vertical="top" shrinkToFit="1"/>
    </xf>
    <xf numFmtId="0" fontId="29" fillId="0" borderId="4" xfId="4" applyFont="1" applyBorder="1" applyAlignment="1">
      <alignment vertical="center" shrinkToFit="1"/>
    </xf>
    <xf numFmtId="0" fontId="29" fillId="0" borderId="7" xfId="4" applyFont="1" applyBorder="1">
      <alignment vertical="center"/>
    </xf>
    <xf numFmtId="0" fontId="29" fillId="0" borderId="5" xfId="4" applyFont="1" applyBorder="1">
      <alignment vertical="center"/>
    </xf>
    <xf numFmtId="0" fontId="27" fillId="0" borderId="15" xfId="4" applyFont="1" applyBorder="1">
      <alignment vertical="center"/>
    </xf>
    <xf numFmtId="0" fontId="29" fillId="0" borderId="92" xfId="4" applyFont="1" applyBorder="1" applyAlignment="1">
      <alignment vertical="center" shrinkToFit="1"/>
    </xf>
    <xf numFmtId="0" fontId="29" fillId="0" borderId="7" xfId="4" applyFont="1" applyBorder="1" applyAlignment="1">
      <alignment vertical="center" shrinkToFit="1"/>
    </xf>
    <xf numFmtId="0" fontId="27" fillId="0" borderId="77" xfId="4" applyFont="1" applyBorder="1">
      <alignment vertical="center"/>
    </xf>
    <xf numFmtId="0" fontId="29" fillId="0" borderId="83" xfId="4" applyFont="1" applyBorder="1" applyAlignment="1">
      <alignment vertical="top" shrinkToFit="1"/>
    </xf>
    <xf numFmtId="0" fontId="29" fillId="0" borderId="98" xfId="4" applyFont="1" applyBorder="1" applyAlignment="1">
      <alignment vertical="top" shrinkToFit="1"/>
    </xf>
    <xf numFmtId="0" fontId="29" fillId="0" borderId="8" xfId="4" applyFont="1" applyBorder="1" applyAlignment="1">
      <alignment vertical="top" shrinkToFit="1"/>
    </xf>
    <xf numFmtId="0" fontId="29" fillId="0" borderId="85" xfId="4" applyFont="1" applyBorder="1" applyAlignment="1">
      <alignment vertical="top" shrinkToFit="1"/>
    </xf>
    <xf numFmtId="0" fontId="29" fillId="0" borderId="86" xfId="4" applyFont="1" applyBorder="1" applyAlignment="1">
      <alignment vertical="top" shrinkToFit="1"/>
    </xf>
    <xf numFmtId="0" fontId="29" fillId="0" borderId="0" xfId="4" applyFont="1" applyAlignment="1">
      <alignment vertical="top" shrinkToFit="1"/>
    </xf>
    <xf numFmtId="0" fontId="28" fillId="0" borderId="87" xfId="0" applyFont="1" applyBorder="1" applyAlignment="1">
      <alignment vertical="top" wrapText="1"/>
    </xf>
    <xf numFmtId="0" fontId="27" fillId="0" borderId="78" xfId="0" applyFont="1" applyBorder="1" applyAlignment="1">
      <alignment vertical="top" wrapText="1"/>
    </xf>
    <xf numFmtId="0" fontId="29" fillId="0" borderId="90" xfId="0" applyFont="1" applyBorder="1" applyAlignment="1">
      <alignment horizontal="center" vertical="top" shrinkToFit="1"/>
    </xf>
    <xf numFmtId="0" fontId="29" fillId="0" borderId="88" xfId="0" applyFont="1" applyBorder="1" applyAlignment="1">
      <alignment horizontal="center" vertical="top" shrinkToFit="1"/>
    </xf>
    <xf numFmtId="0" fontId="29" fillId="0" borderId="91" xfId="0" applyFont="1" applyBorder="1" applyAlignment="1">
      <alignment horizontal="center" vertical="top" shrinkToFit="1"/>
    </xf>
    <xf numFmtId="0" fontId="29" fillId="0" borderId="86" xfId="0" applyFont="1" applyBorder="1" applyAlignment="1">
      <alignment vertical="center" shrinkToFit="1"/>
    </xf>
    <xf numFmtId="0" fontId="29" fillId="0" borderId="0" xfId="0" applyFont="1" applyAlignment="1">
      <alignment vertical="center" shrinkToFit="1"/>
    </xf>
    <xf numFmtId="0" fontId="29" fillId="0" borderId="8" xfId="0" applyFont="1" applyBorder="1" applyAlignment="1">
      <alignment vertical="center" shrinkToFit="1"/>
    </xf>
    <xf numFmtId="0" fontId="29" fillId="0" borderId="90" xfId="0" applyFont="1" applyBorder="1" applyAlignment="1">
      <alignment vertical="center" shrinkToFit="1"/>
    </xf>
    <xf numFmtId="0" fontId="29" fillId="0" borderId="88" xfId="0" applyFont="1" applyBorder="1" applyAlignment="1">
      <alignment vertical="center" shrinkToFit="1"/>
    </xf>
    <xf numFmtId="0" fontId="29" fillId="0" borderId="91" xfId="0" applyFont="1" applyBorder="1" applyAlignment="1">
      <alignment vertical="center" shrinkToFit="1"/>
    </xf>
    <xf numFmtId="0" fontId="29" fillId="0" borderId="84" xfId="4" applyFont="1" applyBorder="1" applyAlignment="1">
      <alignment vertical="top" shrinkToFit="1"/>
    </xf>
    <xf numFmtId="0" fontId="28" fillId="0" borderId="87" xfId="4" applyFont="1" applyBorder="1" applyAlignment="1">
      <alignment horizontal="left" vertical="top" wrapText="1"/>
    </xf>
    <xf numFmtId="0" fontId="29" fillId="0" borderId="154" xfId="4" applyFont="1" applyBorder="1" applyAlignment="1">
      <alignment vertical="top" shrinkToFit="1"/>
    </xf>
    <xf numFmtId="0" fontId="35" fillId="0" borderId="85" xfId="0" applyFont="1" applyBorder="1" applyAlignment="1">
      <alignment vertical="top" shrinkToFit="1"/>
    </xf>
    <xf numFmtId="0" fontId="70" fillId="0" borderId="77" xfId="0" applyFont="1" applyBorder="1" applyAlignment="1">
      <alignment vertical="center"/>
    </xf>
    <xf numFmtId="0" fontId="39" fillId="0" borderId="77" xfId="0" applyFont="1" applyBorder="1" applyAlignment="1">
      <alignment vertical="center"/>
    </xf>
    <xf numFmtId="0" fontId="33" fillId="0" borderId="0" xfId="4" applyFont="1" applyAlignment="1">
      <alignment horizontal="center" vertical="center"/>
    </xf>
    <xf numFmtId="0" fontId="74" fillId="0" borderId="77" xfId="0" applyFont="1" applyBorder="1" applyAlignment="1">
      <alignment vertical="top" wrapText="1"/>
    </xf>
    <xf numFmtId="0" fontId="25" fillId="0" borderId="61" xfId="6" applyFont="1" applyBorder="1" applyAlignment="1">
      <alignment vertical="center" wrapText="1"/>
    </xf>
    <xf numFmtId="0" fontId="74" fillId="0" borderId="61" xfId="0" applyFont="1" applyBorder="1" applyAlignment="1">
      <alignment vertical="top" wrapText="1"/>
    </xf>
    <xf numFmtId="0" fontId="74" fillId="0" borderId="78" xfId="0" applyFont="1" applyBorder="1" applyAlignment="1">
      <alignment vertical="center"/>
    </xf>
    <xf numFmtId="0" fontId="5" fillId="0" borderId="16" xfId="0" applyFont="1" applyBorder="1" applyAlignment="1">
      <alignment horizontal="center" vertical="center"/>
    </xf>
    <xf numFmtId="0" fontId="5" fillId="0" borderId="61" xfId="0" applyFont="1" applyBorder="1" applyAlignment="1">
      <alignment horizontal="center" vertical="center"/>
    </xf>
    <xf numFmtId="0" fontId="5" fillId="0" borderId="15" xfId="0" applyFont="1" applyBorder="1" applyAlignment="1">
      <alignment horizontal="center" vertical="center"/>
    </xf>
    <xf numFmtId="0" fontId="5" fillId="0" borderId="61" xfId="6" applyFont="1" applyBorder="1" applyAlignment="1">
      <alignment horizontal="center" vertical="center"/>
    </xf>
    <xf numFmtId="0" fontId="5" fillId="0" borderId="15" xfId="6" applyFont="1" applyBorder="1" applyAlignment="1">
      <alignment horizontal="center" vertical="center"/>
    </xf>
    <xf numFmtId="0" fontId="5" fillId="2" borderId="16" xfId="0" applyFont="1" applyFill="1" applyBorder="1" applyAlignment="1">
      <alignment vertical="center" wrapText="1"/>
    </xf>
    <xf numFmtId="0" fontId="5" fillId="2" borderId="61" xfId="0" applyFont="1" applyFill="1" applyBorder="1" applyAlignment="1">
      <alignment vertical="center" wrapText="1"/>
    </xf>
    <xf numFmtId="0" fontId="5" fillId="0" borderId="61" xfId="5" applyFont="1" applyBorder="1" applyAlignment="1">
      <alignment horizontal="center" vertical="center"/>
    </xf>
    <xf numFmtId="0" fontId="5" fillId="2" borderId="15" xfId="0" applyFont="1" applyFill="1" applyBorder="1" applyAlignment="1">
      <alignment vertical="center" wrapText="1"/>
    </xf>
    <xf numFmtId="0" fontId="28" fillId="0" borderId="109" xfId="0" applyFont="1" applyBorder="1" applyAlignment="1">
      <alignment vertical="top" wrapText="1"/>
    </xf>
    <xf numFmtId="0" fontId="28" fillId="0" borderId="0" xfId="0" applyFont="1" applyAlignment="1">
      <alignment vertical="center"/>
    </xf>
    <xf numFmtId="0" fontId="28" fillId="0" borderId="9" xfId="0" applyFont="1" applyBorder="1" applyAlignment="1">
      <alignment vertical="center"/>
    </xf>
    <xf numFmtId="0" fontId="27" fillId="0" borderId="77" xfId="0" applyFont="1" applyBorder="1" applyAlignment="1">
      <alignment vertical="top" wrapText="1"/>
    </xf>
    <xf numFmtId="0" fontId="27" fillId="0" borderId="61" xfId="0" applyFont="1" applyBorder="1" applyAlignment="1">
      <alignment vertical="top" wrapText="1"/>
    </xf>
    <xf numFmtId="0" fontId="28" fillId="0" borderId="6" xfId="0" applyFont="1" applyBorder="1" applyAlignment="1">
      <alignment vertical="top" wrapText="1"/>
    </xf>
    <xf numFmtId="0" fontId="28" fillId="0" borderId="0" xfId="0" applyFont="1" applyAlignment="1">
      <alignment vertical="top" wrapText="1"/>
    </xf>
    <xf numFmtId="0" fontId="28" fillId="0" borderId="9" xfId="0" applyFont="1" applyBorder="1" applyAlignment="1">
      <alignment vertical="top" wrapText="1"/>
    </xf>
    <xf numFmtId="0" fontId="29" fillId="0" borderId="6" xfId="0" applyFont="1" applyBorder="1" applyAlignment="1">
      <alignment vertical="top" wrapText="1"/>
    </xf>
    <xf numFmtId="0" fontId="29" fillId="0" borderId="0" xfId="0" applyFont="1" applyAlignment="1">
      <alignment vertical="top" wrapText="1"/>
    </xf>
    <xf numFmtId="0" fontId="29" fillId="0" borderId="9" xfId="0" applyFont="1" applyBorder="1" applyAlignment="1">
      <alignment vertical="top" wrapText="1"/>
    </xf>
    <xf numFmtId="0" fontId="29" fillId="0" borderId="65" xfId="4" applyFont="1" applyBorder="1">
      <alignment vertical="center"/>
    </xf>
    <xf numFmtId="0" fontId="28" fillId="0" borderId="6" xfId="4" applyFont="1" applyBorder="1" applyAlignment="1">
      <alignment vertical="top" wrapText="1"/>
    </xf>
    <xf numFmtId="0" fontId="28" fillId="0" borderId="0" xfId="4" applyFont="1" applyAlignment="1">
      <alignment vertical="top" wrapText="1"/>
    </xf>
    <xf numFmtId="0" fontId="28" fillId="0" borderId="9" xfId="4" applyFont="1" applyBorder="1" applyAlignment="1">
      <alignment vertical="top" wrapText="1"/>
    </xf>
    <xf numFmtId="0" fontId="28" fillId="0" borderId="109" xfId="4" applyFont="1" applyBorder="1" applyAlignment="1">
      <alignment vertical="top" wrapText="1"/>
    </xf>
    <xf numFmtId="0" fontId="28" fillId="0" borderId="88" xfId="4" applyFont="1" applyBorder="1" applyAlignment="1">
      <alignment vertical="top" wrapText="1"/>
    </xf>
    <xf numFmtId="0" fontId="28" fillId="0" borderId="89" xfId="4" applyFont="1" applyBorder="1" applyAlignment="1">
      <alignment vertical="top" wrapText="1"/>
    </xf>
    <xf numFmtId="0" fontId="28" fillId="0" borderId="9" xfId="4" applyFont="1" applyBorder="1" applyAlignment="1">
      <alignment vertical="center" wrapText="1"/>
    </xf>
    <xf numFmtId="0" fontId="28" fillId="0" borderId="9" xfId="4" applyFont="1" applyBorder="1">
      <alignment vertical="center"/>
    </xf>
    <xf numFmtId="0" fontId="27" fillId="0" borderId="61" xfId="4" applyFont="1" applyBorder="1" applyAlignment="1">
      <alignment vertical="top" wrapText="1"/>
    </xf>
    <xf numFmtId="0" fontId="27" fillId="0" borderId="78" xfId="4" applyFont="1" applyBorder="1" applyAlignment="1">
      <alignment vertical="top" wrapText="1"/>
    </xf>
    <xf numFmtId="0" fontId="28" fillId="0" borderId="88" xfId="4" applyFont="1" applyBorder="1" applyAlignment="1">
      <alignment horizontal="left" vertical="top" wrapText="1"/>
    </xf>
    <xf numFmtId="0" fontId="28" fillId="0" borderId="89" xfId="4" applyFont="1" applyBorder="1" applyAlignment="1">
      <alignment horizontal="left" vertical="top" wrapText="1"/>
    </xf>
    <xf numFmtId="0" fontId="29" fillId="0" borderId="6" xfId="4" applyFont="1" applyBorder="1" applyAlignment="1">
      <alignment vertical="top" wrapText="1"/>
    </xf>
    <xf numFmtId="0" fontId="29" fillId="0" borderId="0" xfId="4" applyFont="1" applyAlignment="1">
      <alignment vertical="top" wrapText="1"/>
    </xf>
    <xf numFmtId="0" fontId="29" fillId="0" borderId="9" xfId="4" applyFont="1" applyBorder="1" applyAlignment="1">
      <alignment vertical="top" wrapText="1"/>
    </xf>
    <xf numFmtId="0" fontId="29" fillId="0" borderId="83" xfId="4" applyFont="1" applyBorder="1" applyAlignment="1">
      <alignment horizontal="center" vertical="top" shrinkToFit="1"/>
    </xf>
    <xf numFmtId="0" fontId="29" fillId="0" borderId="90" xfId="4" applyFont="1" applyBorder="1" applyAlignment="1">
      <alignment horizontal="center" vertical="top" shrinkToFit="1"/>
    </xf>
    <xf numFmtId="0" fontId="29" fillId="0" borderId="85" xfId="4" applyFont="1" applyBorder="1" applyAlignment="1">
      <alignment horizontal="center" vertical="top" shrinkToFit="1"/>
    </xf>
    <xf numFmtId="0" fontId="29" fillId="0" borderId="91" xfId="4" applyFont="1" applyBorder="1" applyAlignment="1">
      <alignment horizontal="center" vertical="top" shrinkToFit="1"/>
    </xf>
    <xf numFmtId="0" fontId="5" fillId="0" borderId="0" xfId="11" applyFont="1">
      <alignment vertical="center"/>
    </xf>
    <xf numFmtId="0" fontId="5" fillId="3" borderId="14" xfId="8" applyFont="1" applyFill="1" applyBorder="1" applyAlignment="1">
      <alignment horizontal="center" vertical="center" shrinkToFit="1"/>
    </xf>
    <xf numFmtId="0" fontId="5" fillId="3" borderId="14" xfId="13" applyFont="1" applyFill="1" applyBorder="1" applyAlignment="1">
      <alignment horizontal="center" vertical="center" wrapText="1"/>
    </xf>
    <xf numFmtId="0" fontId="5" fillId="3" borderId="14" xfId="13" applyFont="1" applyFill="1" applyBorder="1" applyAlignment="1">
      <alignment horizontal="center" vertical="center" wrapText="1" shrinkToFit="1"/>
    </xf>
    <xf numFmtId="0" fontId="5" fillId="3" borderId="14" xfId="11" applyFont="1" applyFill="1" applyBorder="1" applyAlignment="1">
      <alignment horizontal="center" vertical="center" wrapText="1"/>
    </xf>
    <xf numFmtId="0" fontId="26" fillId="3" borderId="14" xfId="0" applyFont="1" applyFill="1" applyBorder="1" applyAlignment="1">
      <alignment horizontal="center" vertical="center" wrapText="1"/>
    </xf>
    <xf numFmtId="0" fontId="5" fillId="0" borderId="16" xfId="0" applyFont="1" applyBorder="1" applyAlignment="1">
      <alignment vertical="top" wrapText="1"/>
    </xf>
    <xf numFmtId="0" fontId="5" fillId="0" borderId="72" xfId="0" applyFont="1" applyBorder="1" applyAlignment="1">
      <alignment horizontal="left" vertical="center" wrapText="1" shrinkToFit="1"/>
    </xf>
    <xf numFmtId="0" fontId="5" fillId="0" borderId="66" xfId="0" applyFont="1" applyBorder="1" applyAlignment="1">
      <alignment horizontal="center" vertical="center"/>
    </xf>
    <xf numFmtId="0" fontId="5" fillId="0" borderId="59" xfId="0" applyFont="1" applyBorder="1" applyAlignment="1">
      <alignment horizontal="left" vertical="center" wrapText="1" shrinkToFit="1"/>
    </xf>
    <xf numFmtId="0" fontId="5" fillId="2" borderId="63" xfId="0" applyFont="1" applyFill="1" applyBorder="1" applyAlignment="1">
      <alignment horizontal="left" vertical="center" wrapText="1"/>
    </xf>
    <xf numFmtId="0" fontId="5" fillId="2" borderId="61" xfId="6" applyFont="1" applyFill="1" applyBorder="1" applyAlignment="1">
      <alignment horizontal="right" vertical="top" wrapText="1"/>
    </xf>
    <xf numFmtId="0" fontId="5" fillId="0" borderId="15" xfId="11" applyFont="1" applyBorder="1" applyAlignment="1">
      <alignment vertical="center" wrapText="1" shrinkToFit="1"/>
    </xf>
    <xf numFmtId="0" fontId="5" fillId="0" borderId="61" xfId="11" applyFont="1" applyBorder="1" applyAlignment="1">
      <alignment horizontal="center" vertical="center"/>
    </xf>
    <xf numFmtId="0" fontId="5" fillId="0" borderId="4" xfId="11" applyFont="1" applyBorder="1" applyAlignment="1">
      <alignment horizontal="center" vertical="center"/>
    </xf>
    <xf numFmtId="0" fontId="5" fillId="0" borderId="23" xfId="11" applyFont="1" applyBorder="1" applyAlignment="1">
      <alignment vertical="center" wrapText="1" shrinkToFit="1"/>
    </xf>
    <xf numFmtId="0" fontId="5" fillId="0" borderId="75" xfId="11" applyFont="1" applyBorder="1" applyAlignment="1">
      <alignment horizontal="center" vertical="center" wrapText="1"/>
    </xf>
    <xf numFmtId="0" fontId="5" fillId="0" borderId="25" xfId="11" applyFont="1" applyBorder="1" applyAlignment="1">
      <alignment horizontal="left" vertical="center" shrinkToFit="1"/>
    </xf>
    <xf numFmtId="0" fontId="25" fillId="0" borderId="23" xfId="11" applyFont="1" applyBorder="1" applyAlignment="1">
      <alignment vertical="center" wrapText="1"/>
    </xf>
    <xf numFmtId="0" fontId="5" fillId="0" borderId="6" xfId="11" applyFont="1" applyBorder="1" applyAlignment="1">
      <alignment horizontal="center" vertical="center"/>
    </xf>
    <xf numFmtId="0" fontId="5" fillId="0" borderId="61" xfId="11" applyFont="1" applyBorder="1" applyAlignment="1">
      <alignment vertical="center" wrapText="1" shrinkToFit="1"/>
    </xf>
    <xf numFmtId="0" fontId="5" fillId="0" borderId="0" xfId="11" applyFont="1" applyAlignment="1">
      <alignment horizontal="center" vertical="center" wrapText="1"/>
    </xf>
    <xf numFmtId="0" fontId="5" fillId="0" borderId="9" xfId="11" applyFont="1" applyBorder="1" applyAlignment="1">
      <alignment horizontal="left" vertical="center" shrinkToFit="1"/>
    </xf>
    <xf numFmtId="0" fontId="25" fillId="0" borderId="61" xfId="11" applyFont="1" applyBorder="1" applyAlignment="1">
      <alignment vertical="center" wrapText="1"/>
    </xf>
    <xf numFmtId="0" fontId="5" fillId="0" borderId="30" xfId="11" applyFont="1" applyBorder="1" applyAlignment="1">
      <alignment horizontal="center" vertical="center"/>
    </xf>
    <xf numFmtId="0" fontId="5" fillId="0" borderId="14" xfId="11" applyFont="1" applyBorder="1" applyAlignment="1">
      <alignment horizontal="left" vertical="top" wrapText="1"/>
    </xf>
    <xf numFmtId="0" fontId="5" fillId="0" borderId="14" xfId="11" applyFont="1" applyBorder="1" applyAlignment="1">
      <alignment vertical="center" wrapText="1" shrinkToFit="1"/>
    </xf>
    <xf numFmtId="0" fontId="5" fillId="0" borderId="65" xfId="11" applyFont="1" applyBorder="1" applyAlignment="1">
      <alignment horizontal="center" vertical="center" wrapText="1"/>
    </xf>
    <xf numFmtId="0" fontId="5" fillId="0" borderId="51" xfId="11" applyFont="1" applyBorder="1" applyAlignment="1">
      <alignment horizontal="left" vertical="center" shrinkToFit="1"/>
    </xf>
    <xf numFmtId="0" fontId="25" fillId="0" borderId="14" xfId="11" applyFont="1" applyBorder="1" applyAlignment="1">
      <alignment vertical="center" wrapText="1"/>
    </xf>
    <xf numFmtId="0" fontId="5" fillId="0" borderId="1" xfId="11" applyFont="1" applyBorder="1" applyAlignment="1">
      <alignment horizontal="center" vertical="center"/>
    </xf>
    <xf numFmtId="0" fontId="5" fillId="2" borderId="17" xfId="5" applyFont="1" applyFill="1" applyBorder="1" applyAlignment="1">
      <alignment vertical="center" wrapText="1"/>
    </xf>
    <xf numFmtId="0" fontId="5" fillId="2" borderId="20" xfId="5" applyFont="1" applyFill="1" applyBorder="1" applyAlignment="1">
      <alignment vertical="center" wrapText="1"/>
    </xf>
    <xf numFmtId="0" fontId="5" fillId="2" borderId="61" xfId="5" applyFont="1" applyFill="1" applyBorder="1" applyAlignment="1">
      <alignment vertical="top" wrapText="1"/>
    </xf>
    <xf numFmtId="0" fontId="5" fillId="0" borderId="57" xfId="0" applyFont="1" applyBorder="1" applyAlignment="1">
      <alignment vertical="center" shrinkToFit="1"/>
    </xf>
    <xf numFmtId="0" fontId="5" fillId="2" borderId="4" xfId="0" applyFont="1" applyFill="1" applyBorder="1" applyAlignment="1">
      <alignment horizontal="left" vertical="center" wrapText="1"/>
    </xf>
    <xf numFmtId="0" fontId="5" fillId="0" borderId="9" xfId="0" applyFont="1" applyBorder="1" applyAlignment="1">
      <alignment vertical="center" wrapText="1"/>
    </xf>
    <xf numFmtId="0" fontId="5" fillId="2" borderId="16" xfId="10" applyFont="1" applyFill="1" applyBorder="1" applyAlignment="1">
      <alignment vertical="center" wrapText="1"/>
    </xf>
    <xf numFmtId="0" fontId="5" fillId="0" borderId="10" xfId="10" applyFont="1" applyBorder="1" applyAlignment="1">
      <alignment horizontal="center" vertical="center" wrapText="1"/>
    </xf>
    <xf numFmtId="0" fontId="5" fillId="0" borderId="3" xfId="10" applyFont="1" applyBorder="1" applyAlignment="1">
      <alignment vertical="center" shrinkToFit="1"/>
    </xf>
    <xf numFmtId="0" fontId="25" fillId="2" borderId="16" xfId="10" applyFont="1" applyFill="1" applyBorder="1" applyAlignment="1">
      <alignment vertical="center" wrapText="1"/>
    </xf>
    <xf numFmtId="0" fontId="5" fillId="2" borderId="61" xfId="10" applyFont="1" applyFill="1" applyBorder="1" applyAlignment="1">
      <alignment vertical="top" wrapText="1"/>
    </xf>
    <xf numFmtId="0" fontId="5" fillId="0" borderId="76" xfId="10" applyFont="1" applyBorder="1" applyAlignment="1">
      <alignment vertical="center" shrinkToFit="1"/>
    </xf>
    <xf numFmtId="0" fontId="5" fillId="2" borderId="23" xfId="10" applyFont="1" applyFill="1" applyBorder="1" applyAlignment="1">
      <alignment vertical="center" wrapText="1"/>
    </xf>
    <xf numFmtId="0" fontId="5" fillId="0" borderId="24" xfId="10" applyFont="1" applyBorder="1" applyAlignment="1">
      <alignment horizontal="center" vertical="center" wrapText="1"/>
    </xf>
    <xf numFmtId="0" fontId="5" fillId="0" borderId="25" xfId="10" applyFont="1" applyBorder="1" applyAlignment="1">
      <alignment vertical="center" shrinkToFit="1"/>
    </xf>
    <xf numFmtId="0" fontId="5" fillId="0" borderId="16" xfId="11" applyFont="1" applyBorder="1">
      <alignment vertical="center"/>
    </xf>
    <xf numFmtId="0" fontId="5" fillId="0" borderId="61" xfId="11" applyFont="1" applyBorder="1">
      <alignment vertical="center"/>
    </xf>
    <xf numFmtId="0" fontId="5" fillId="8" borderId="20" xfId="9" applyFont="1" applyFill="1" applyBorder="1" applyAlignment="1">
      <alignment horizontal="center" vertical="center"/>
    </xf>
    <xf numFmtId="0" fontId="5" fillId="8" borderId="61" xfId="9" applyFont="1" applyFill="1" applyBorder="1" applyAlignment="1">
      <alignment horizontal="center" vertical="center"/>
    </xf>
    <xf numFmtId="0" fontId="75" fillId="0" borderId="80" xfId="4" applyFont="1" applyBorder="1" applyAlignment="1">
      <alignment horizontal="center" vertical="center" shrinkToFit="1"/>
    </xf>
    <xf numFmtId="0" fontId="72" fillId="0" borderId="81" xfId="4" applyFont="1" applyBorder="1" applyAlignment="1">
      <alignment horizontal="center" vertical="center" shrinkToFit="1"/>
    </xf>
    <xf numFmtId="0" fontId="72" fillId="0" borderId="82" xfId="4" applyFont="1" applyBorder="1" applyAlignment="1">
      <alignment horizontal="center" vertical="center" wrapText="1" shrinkToFit="1"/>
    </xf>
    <xf numFmtId="0" fontId="5" fillId="0" borderId="30" xfId="4" applyFont="1" applyBorder="1">
      <alignment vertical="center"/>
    </xf>
    <xf numFmtId="0" fontId="27" fillId="0" borderId="65" xfId="4" applyFont="1" applyBorder="1">
      <alignment vertical="center"/>
    </xf>
    <xf numFmtId="0" fontId="29" fillId="0" borderId="65" xfId="4" applyFont="1" applyBorder="1" applyAlignment="1">
      <alignment vertical="center" shrinkToFit="1"/>
    </xf>
    <xf numFmtId="0" fontId="27" fillId="0" borderId="51" xfId="4" applyFont="1" applyBorder="1">
      <alignment vertical="center"/>
    </xf>
    <xf numFmtId="0" fontId="29" fillId="0" borderId="90" xfId="4" applyFont="1" applyBorder="1" applyAlignment="1">
      <alignment vertical="center" shrinkToFit="1"/>
    </xf>
    <xf numFmtId="0" fontId="29" fillId="0" borderId="88" xfId="4" applyFont="1" applyBorder="1" applyAlignment="1">
      <alignment vertical="center" shrinkToFit="1"/>
    </xf>
    <xf numFmtId="0" fontId="29" fillId="0" borderId="91" xfId="4" applyFont="1" applyBorder="1" applyAlignment="1">
      <alignment vertical="center" shrinkToFit="1"/>
    </xf>
    <xf numFmtId="0" fontId="29" fillId="0" borderId="4" xfId="4" applyFont="1" applyBorder="1" applyAlignment="1">
      <alignment vertical="top" wrapText="1"/>
    </xf>
    <xf numFmtId="0" fontId="29" fillId="0" borderId="7" xfId="4" applyFont="1" applyBorder="1" applyAlignment="1">
      <alignment vertical="top" wrapText="1"/>
    </xf>
    <xf numFmtId="0" fontId="29" fillId="0" borderId="5" xfId="4" applyFont="1" applyBorder="1" applyAlignment="1">
      <alignment vertical="top" wrapText="1"/>
    </xf>
    <xf numFmtId="0" fontId="29" fillId="0" borderId="93" xfId="4" applyFont="1" applyBorder="1" applyAlignment="1">
      <alignment vertical="center" shrinkToFit="1"/>
    </xf>
    <xf numFmtId="0" fontId="29" fillId="0" borderId="6" xfId="4" applyFont="1" applyBorder="1" applyAlignment="1">
      <alignment vertical="center" shrinkToFit="1"/>
    </xf>
    <xf numFmtId="0" fontId="29" fillId="0" borderId="9" xfId="4" applyFont="1" applyBorder="1">
      <alignment vertical="center"/>
    </xf>
    <xf numFmtId="0" fontId="29" fillId="0" borderId="86" xfId="4" applyFont="1" applyBorder="1" applyAlignment="1">
      <alignment vertical="center" shrinkToFit="1"/>
    </xf>
    <xf numFmtId="0" fontId="29" fillId="0" borderId="8" xfId="4" applyFont="1" applyBorder="1" applyAlignment="1">
      <alignment vertical="center" shrinkToFit="1"/>
    </xf>
    <xf numFmtId="0" fontId="29" fillId="0" borderId="1" xfId="4" applyFont="1" applyBorder="1" applyAlignment="1">
      <alignment vertical="center" shrinkToFit="1"/>
    </xf>
    <xf numFmtId="0" fontId="29" fillId="0" borderId="2" xfId="4" applyFont="1" applyBorder="1">
      <alignment vertical="center"/>
    </xf>
    <xf numFmtId="0" fontId="29" fillId="0" borderId="3" xfId="4" applyFont="1" applyBorder="1">
      <alignment vertical="center"/>
    </xf>
    <xf numFmtId="0" fontId="29" fillId="0" borderId="87" xfId="4" applyFont="1" applyBorder="1" applyAlignment="1">
      <alignment vertical="center" shrinkToFit="1"/>
    </xf>
    <xf numFmtId="0" fontId="29" fillId="0" borderId="88" xfId="4" applyFont="1" applyBorder="1">
      <alignment vertical="center"/>
    </xf>
    <xf numFmtId="0" fontId="29" fillId="0" borderId="89" xfId="4" applyFont="1" applyBorder="1">
      <alignment vertical="center"/>
    </xf>
    <xf numFmtId="0" fontId="27" fillId="0" borderId="61" xfId="4" applyFont="1" applyBorder="1" applyAlignment="1">
      <alignment vertical="top"/>
    </xf>
    <xf numFmtId="0" fontId="74" fillId="0" borderId="61" xfId="0" applyFont="1" applyBorder="1" applyAlignment="1">
      <alignment vertical="center"/>
    </xf>
    <xf numFmtId="0" fontId="29" fillId="0" borderId="111" xfId="0" applyFont="1" applyBorder="1" applyAlignment="1">
      <alignment vertical="center" shrinkToFit="1"/>
    </xf>
    <xf numFmtId="0" fontId="29" fillId="0" borderId="154" xfId="0" applyFont="1" applyBorder="1" applyAlignment="1">
      <alignment horizontal="center" vertical="top" shrinkToFit="1"/>
    </xf>
    <xf numFmtId="0" fontId="29" fillId="0" borderId="155" xfId="0" applyFont="1" applyBorder="1" applyAlignment="1">
      <alignment horizontal="center" vertical="top" shrinkToFit="1"/>
    </xf>
    <xf numFmtId="0" fontId="74" fillId="0" borderId="78" xfId="0" applyFont="1" applyBorder="1" applyAlignment="1">
      <alignment horizontal="center" vertical="center"/>
    </xf>
    <xf numFmtId="0" fontId="29" fillId="0" borderId="87" xfId="0" applyFont="1" applyBorder="1" applyAlignment="1">
      <alignment vertical="center" shrinkToFit="1"/>
    </xf>
    <xf numFmtId="0" fontId="29" fillId="0" borderId="88" xfId="0" applyFont="1" applyBorder="1" applyAlignment="1">
      <alignment vertical="center"/>
    </xf>
    <xf numFmtId="0" fontId="29" fillId="0" borderId="89" xfId="0" applyFont="1" applyBorder="1" applyAlignment="1">
      <alignment vertical="center"/>
    </xf>
    <xf numFmtId="0" fontId="76" fillId="0" borderId="78" xfId="0" applyFont="1" applyBorder="1" applyAlignment="1">
      <alignment vertical="top" wrapText="1"/>
    </xf>
    <xf numFmtId="0" fontId="29" fillId="0" borderId="87" xfId="0" applyFont="1" applyBorder="1" applyAlignment="1">
      <alignment vertical="top" wrapText="1"/>
    </xf>
    <xf numFmtId="0" fontId="29" fillId="0" borderId="88" xfId="0" applyFont="1" applyBorder="1" applyAlignment="1">
      <alignment vertical="top" wrapText="1"/>
    </xf>
    <xf numFmtId="0" fontId="29" fillId="0" borderId="89" xfId="0" applyFont="1" applyBorder="1" applyAlignment="1">
      <alignment vertical="top" wrapText="1"/>
    </xf>
    <xf numFmtId="0" fontId="29" fillId="0" borderId="85" xfId="4" applyFont="1" applyBorder="1" applyAlignment="1">
      <alignment vertical="center" shrinkToFit="1"/>
    </xf>
    <xf numFmtId="0" fontId="27" fillId="0" borderId="0" xfId="4" applyFont="1" applyAlignment="1">
      <alignment vertical="top" wrapText="1"/>
    </xf>
    <xf numFmtId="0" fontId="0" fillId="9" borderId="0" xfId="0" applyFill="1"/>
    <xf numFmtId="0" fontId="20" fillId="9" borderId="0" xfId="0" applyFont="1" applyFill="1"/>
    <xf numFmtId="0" fontId="41" fillId="0" borderId="0" xfId="0" applyFont="1"/>
    <xf numFmtId="0" fontId="3" fillId="0" borderId="0" xfId="0" applyFont="1"/>
    <xf numFmtId="0" fontId="3" fillId="0" borderId="0" xfId="0" applyFont="1" applyAlignment="1">
      <alignment horizontal="center"/>
    </xf>
    <xf numFmtId="38" fontId="3" fillId="4" borderId="14" xfId="1" applyFont="1" applyFill="1" applyBorder="1" applyAlignment="1">
      <alignment vertical="center"/>
    </xf>
    <xf numFmtId="38" fontId="3" fillId="5" borderId="14" xfId="1" applyFont="1" applyFill="1" applyBorder="1" applyAlignment="1">
      <alignment vertical="center"/>
    </xf>
    <xf numFmtId="178" fontId="3" fillId="6" borderId="14" xfId="1" applyNumberFormat="1" applyFont="1" applyFill="1" applyBorder="1" applyAlignment="1">
      <alignment vertical="center"/>
    </xf>
    <xf numFmtId="0" fontId="29" fillId="0" borderId="83" xfId="4" applyFont="1" applyBorder="1" applyAlignment="1">
      <alignment horizontal="center" vertical="top" shrinkToFit="1"/>
    </xf>
    <xf numFmtId="0" fontId="29" fillId="0" borderId="85" xfId="4" applyFont="1" applyBorder="1" applyAlignment="1">
      <alignment horizontal="center" vertical="top" shrinkToFit="1"/>
    </xf>
    <xf numFmtId="0" fontId="29" fillId="0" borderId="6" xfId="4" applyFont="1" applyBorder="1" applyAlignment="1">
      <alignment vertical="top" wrapText="1"/>
    </xf>
    <xf numFmtId="0" fontId="29" fillId="0" borderId="9" xfId="4" applyFont="1" applyBorder="1" applyAlignment="1">
      <alignment vertical="top" wrapText="1"/>
    </xf>
    <xf numFmtId="0" fontId="28" fillId="0" borderId="84" xfId="4" applyFont="1" applyBorder="1" applyAlignment="1">
      <alignment vertical="top" wrapText="1"/>
    </xf>
    <xf numFmtId="0" fontId="27" fillId="0" borderId="61" xfId="4" applyFont="1" applyBorder="1" applyAlignment="1">
      <alignment vertical="top" wrapText="1"/>
    </xf>
    <xf numFmtId="0" fontId="29" fillId="0" borderId="6" xfId="0" applyFont="1" applyBorder="1" applyAlignment="1">
      <alignment vertical="top" wrapText="1"/>
    </xf>
    <xf numFmtId="0" fontId="29" fillId="0" borderId="9" xfId="0" applyFont="1" applyBorder="1" applyAlignment="1">
      <alignment vertical="top" wrapText="1"/>
    </xf>
    <xf numFmtId="0" fontId="27" fillId="0" borderId="77" xfId="4" applyFont="1" applyBorder="1" applyAlignment="1">
      <alignment vertical="top" wrapText="1"/>
    </xf>
    <xf numFmtId="0" fontId="27" fillId="0" borderId="61" xfId="0" applyFont="1" applyBorder="1" applyAlignment="1">
      <alignment vertical="top" wrapText="1"/>
    </xf>
    <xf numFmtId="0" fontId="28" fillId="0" borderId="9" xfId="0" applyFont="1" applyBorder="1" applyAlignment="1">
      <alignment vertical="center"/>
    </xf>
    <xf numFmtId="0" fontId="28" fillId="0" borderId="6" xfId="0" applyFont="1" applyBorder="1" applyAlignment="1">
      <alignment horizontal="left" vertical="top" wrapText="1"/>
    </xf>
    <xf numFmtId="0" fontId="35" fillId="0" borderId="6" xfId="0" applyFont="1" applyBorder="1" applyAlignment="1">
      <alignment vertical="top" wrapText="1"/>
    </xf>
    <xf numFmtId="0" fontId="35" fillId="0" borderId="9" xfId="0" applyFont="1" applyBorder="1" applyAlignment="1">
      <alignment vertical="top" wrapText="1"/>
    </xf>
    <xf numFmtId="0" fontId="35" fillId="0" borderId="6" xfId="4" applyFont="1" applyBorder="1" applyAlignment="1">
      <alignment vertical="top" wrapText="1"/>
    </xf>
    <xf numFmtId="0" fontId="35" fillId="0" borderId="9" xfId="4" applyFont="1" applyBorder="1" applyAlignment="1">
      <alignment vertical="top" wrapText="1"/>
    </xf>
    <xf numFmtId="0" fontId="39" fillId="0" borderId="61" xfId="4" applyFont="1" applyBorder="1" applyAlignment="1">
      <alignment vertical="top" wrapText="1"/>
    </xf>
    <xf numFmtId="0" fontId="38" fillId="0" borderId="88" xfId="4" applyFont="1" applyBorder="1" applyAlignment="1">
      <alignment vertical="top" wrapText="1"/>
    </xf>
    <xf numFmtId="0" fontId="39" fillId="0" borderId="78" xfId="4" applyFont="1" applyBorder="1" applyAlignment="1">
      <alignment vertical="top" wrapText="1"/>
    </xf>
    <xf numFmtId="0" fontId="3" fillId="9" borderId="0" xfId="0" applyFont="1" applyFill="1"/>
    <xf numFmtId="0" fontId="46" fillId="9" borderId="0" xfId="15" applyFont="1" applyFill="1">
      <alignment vertical="center"/>
    </xf>
    <xf numFmtId="0" fontId="46" fillId="9" borderId="0" xfId="15" applyFont="1" applyFill="1" applyAlignment="1">
      <alignment horizontal="left" vertical="center"/>
    </xf>
    <xf numFmtId="0" fontId="46" fillId="9" borderId="0" xfId="15" applyFont="1" applyFill="1" applyAlignment="1">
      <alignment horizontal="right" vertical="center"/>
    </xf>
    <xf numFmtId="0" fontId="5" fillId="0" borderId="61" xfId="0" applyFont="1" applyBorder="1" applyAlignment="1">
      <alignment horizontal="center" vertical="center"/>
    </xf>
    <xf numFmtId="0" fontId="5" fillId="0" borderId="15" xfId="0" applyFont="1" applyBorder="1" applyAlignment="1">
      <alignment horizontal="center" vertical="center"/>
    </xf>
    <xf numFmtId="0" fontId="5" fillId="0" borderId="61" xfId="0" applyFont="1" applyBorder="1" applyAlignment="1">
      <alignment vertical="center" wrapText="1"/>
    </xf>
    <xf numFmtId="0" fontId="5" fillId="0" borderId="16" xfId="5" applyFont="1" applyBorder="1" applyAlignment="1">
      <alignment horizontal="center" vertical="center"/>
    </xf>
    <xf numFmtId="0" fontId="5" fillId="0" borderId="61" xfId="5" applyFont="1" applyBorder="1" applyAlignment="1">
      <alignment horizontal="center" vertical="center"/>
    </xf>
    <xf numFmtId="0" fontId="5" fillId="0" borderId="61" xfId="11" applyFont="1" applyBorder="1" applyAlignment="1">
      <alignment horizontal="left" vertical="top" wrapText="1"/>
    </xf>
    <xf numFmtId="0" fontId="27" fillId="0" borderId="61" xfId="0" applyFont="1" applyBorder="1" applyAlignment="1">
      <alignment vertical="top" wrapText="1"/>
    </xf>
    <xf numFmtId="0" fontId="28" fillId="0" borderId="6" xfId="0" applyFont="1" applyBorder="1" applyAlignment="1">
      <alignment horizontal="left" vertical="top" wrapText="1"/>
    </xf>
    <xf numFmtId="0" fontId="5" fillId="0" borderId="15" xfId="5" applyFont="1" applyBorder="1" applyAlignment="1">
      <alignment horizontal="center" vertical="center"/>
    </xf>
    <xf numFmtId="0" fontId="5" fillId="2" borderId="15" xfId="5" applyFont="1" applyFill="1" applyBorder="1" applyAlignment="1">
      <alignment vertical="top" wrapText="1"/>
    </xf>
    <xf numFmtId="0" fontId="5" fillId="2" borderId="23" xfId="5" applyFont="1" applyFill="1" applyBorder="1" applyAlignment="1">
      <alignment vertical="center" wrapText="1"/>
    </xf>
    <xf numFmtId="0" fontId="5" fillId="2" borderId="24" xfId="5" applyFont="1" applyFill="1" applyBorder="1" applyAlignment="1">
      <alignment horizontal="center" vertical="center" wrapText="1"/>
    </xf>
    <xf numFmtId="0" fontId="5" fillId="2" borderId="25" xfId="5" applyFont="1" applyFill="1" applyBorder="1" applyAlignment="1">
      <alignment horizontal="left" vertical="center" shrinkToFit="1"/>
    </xf>
    <xf numFmtId="0" fontId="25" fillId="2" borderId="23" xfId="5" applyFont="1" applyFill="1" applyBorder="1" applyAlignment="1">
      <alignment horizontal="left" vertical="center" wrapText="1"/>
    </xf>
    <xf numFmtId="0" fontId="5" fillId="0" borderId="0" xfId="0" applyFont="1" applyBorder="1" applyAlignment="1">
      <alignment horizontal="center" vertical="center" wrapText="1"/>
    </xf>
    <xf numFmtId="0" fontId="29" fillId="0" borderId="0" xfId="4" applyFont="1" applyBorder="1">
      <alignment vertical="center"/>
    </xf>
    <xf numFmtId="0" fontId="29" fillId="0" borderId="0" xfId="4" applyFont="1" applyBorder="1" applyAlignment="1">
      <alignment vertical="center" shrinkToFit="1"/>
    </xf>
    <xf numFmtId="0" fontId="28" fillId="0" borderId="0" xfId="4" applyFont="1" applyBorder="1">
      <alignment vertical="center"/>
    </xf>
    <xf numFmtId="0" fontId="28" fillId="0" borderId="109" xfId="4" applyFont="1" applyBorder="1" applyAlignment="1">
      <alignment vertical="top" shrinkToFit="1"/>
    </xf>
    <xf numFmtId="0" fontId="29" fillId="0" borderId="83" xfId="4" applyFont="1" applyBorder="1" applyAlignment="1">
      <alignment vertical="center" shrinkToFit="1"/>
    </xf>
    <xf numFmtId="0" fontId="29" fillId="0" borderId="84" xfId="4" applyFont="1" applyBorder="1" applyAlignment="1">
      <alignment vertical="center" shrinkToFit="1"/>
    </xf>
    <xf numFmtId="0" fontId="29" fillId="0" borderId="0" xfId="4" applyFont="1" applyBorder="1" applyAlignment="1">
      <alignment vertical="top" wrapText="1"/>
    </xf>
    <xf numFmtId="0" fontId="29" fillId="0" borderId="0" xfId="4" applyFont="1" applyBorder="1" applyAlignment="1">
      <alignment horizontal="center" vertical="top" shrinkToFit="1"/>
    </xf>
    <xf numFmtId="0" fontId="29" fillId="0" borderId="0" xfId="4" applyFont="1" applyBorder="1" applyAlignment="1">
      <alignment horizontal="center" vertical="center"/>
    </xf>
    <xf numFmtId="0" fontId="29" fillId="0" borderId="0" xfId="4" applyFont="1" applyBorder="1" applyAlignment="1">
      <alignment vertical="top" shrinkToFit="1"/>
    </xf>
    <xf numFmtId="0" fontId="29" fillId="0" borderId="0" xfId="0" applyFont="1" applyBorder="1" applyAlignment="1">
      <alignment vertical="top" wrapText="1"/>
    </xf>
    <xf numFmtId="0" fontId="29" fillId="0" borderId="0" xfId="0" applyFont="1" applyBorder="1" applyAlignment="1">
      <alignment horizontal="center" vertical="top" shrinkToFit="1"/>
    </xf>
    <xf numFmtId="0" fontId="29" fillId="0" borderId="0" xfId="0" applyFont="1" applyBorder="1" applyAlignment="1">
      <alignment vertical="center"/>
    </xf>
    <xf numFmtId="0" fontId="28" fillId="0" borderId="0" xfId="0" applyFont="1" applyBorder="1" applyAlignment="1">
      <alignment vertical="center"/>
    </xf>
    <xf numFmtId="0" fontId="29" fillId="0" borderId="0" xfId="0" applyFont="1" applyBorder="1" applyAlignment="1">
      <alignment vertical="center" shrinkToFit="1"/>
    </xf>
    <xf numFmtId="0" fontId="28" fillId="0" borderId="0" xfId="0" applyFont="1" applyBorder="1" applyAlignment="1">
      <alignment horizontal="left" vertical="top" wrapText="1"/>
    </xf>
    <xf numFmtId="0" fontId="28" fillId="0" borderId="88" xfId="0" applyFont="1" applyBorder="1" applyAlignment="1">
      <alignment vertical="center"/>
    </xf>
    <xf numFmtId="0" fontId="28" fillId="0" borderId="89" xfId="0" applyFont="1" applyBorder="1" applyAlignment="1">
      <alignment vertical="center"/>
    </xf>
    <xf numFmtId="0" fontId="38" fillId="0" borderId="0" xfId="4" applyFont="1" applyBorder="1">
      <alignment vertical="center"/>
    </xf>
    <xf numFmtId="0" fontId="35" fillId="0" borderId="0" xfId="4" applyFont="1" applyBorder="1" applyAlignment="1">
      <alignment vertical="center" shrinkToFit="1"/>
    </xf>
    <xf numFmtId="0" fontId="35" fillId="0" borderId="0" xfId="4" applyFont="1" applyBorder="1">
      <alignment vertical="center"/>
    </xf>
    <xf numFmtId="0" fontId="35" fillId="0" borderId="0" xfId="4" applyFont="1" applyBorder="1" applyAlignment="1">
      <alignment horizontal="center" vertical="center"/>
    </xf>
    <xf numFmtId="0" fontId="35" fillId="0" borderId="86" xfId="4" applyFont="1" applyBorder="1" applyAlignment="1">
      <alignment vertical="top" shrinkToFit="1"/>
    </xf>
    <xf numFmtId="0" fontId="35" fillId="0" borderId="0" xfId="4" applyFont="1" applyBorder="1" applyAlignment="1">
      <alignment vertical="top" shrinkToFit="1"/>
    </xf>
    <xf numFmtId="0" fontId="35" fillId="0" borderId="8" xfId="4" applyFont="1" applyBorder="1" applyAlignment="1">
      <alignment vertical="top" shrinkToFit="1"/>
    </xf>
    <xf numFmtId="0" fontId="35" fillId="0" borderId="0" xfId="4" applyFont="1" applyBorder="1" applyAlignment="1">
      <alignment vertical="top" wrapText="1"/>
    </xf>
    <xf numFmtId="0" fontId="35" fillId="0" borderId="0" xfId="4" applyFont="1" applyBorder="1" applyAlignment="1">
      <alignment horizontal="center" vertical="top" shrinkToFit="1"/>
    </xf>
    <xf numFmtId="0" fontId="35" fillId="0" borderId="0" xfId="0" applyFont="1" applyBorder="1" applyAlignment="1">
      <alignment vertical="top" wrapText="1"/>
    </xf>
    <xf numFmtId="0" fontId="35" fillId="0" borderId="0" xfId="0" applyFont="1" applyBorder="1" applyAlignment="1">
      <alignment horizontal="center" vertical="top" shrinkToFit="1"/>
    </xf>
    <xf numFmtId="0" fontId="35" fillId="0" borderId="8" xfId="0" applyFont="1" applyBorder="1" applyAlignment="1">
      <alignment vertical="top" shrinkToFit="1"/>
    </xf>
    <xf numFmtId="0" fontId="29" fillId="0" borderId="90" xfId="4" applyFont="1" applyBorder="1" applyAlignment="1">
      <alignment horizontal="center" vertical="top" shrinkToFit="1"/>
    </xf>
    <xf numFmtId="0" fontId="29" fillId="0" borderId="91" xfId="4" applyFont="1" applyBorder="1" applyAlignment="1">
      <alignment horizontal="center" vertical="top" shrinkToFit="1"/>
    </xf>
    <xf numFmtId="0" fontId="27" fillId="0" borderId="78" xfId="4" applyFont="1" applyBorder="1" applyAlignment="1">
      <alignment vertical="top" wrapText="1"/>
    </xf>
    <xf numFmtId="0" fontId="28" fillId="0" borderId="88" xfId="4" applyFont="1" applyBorder="1" applyAlignment="1">
      <alignment vertical="top" wrapText="1"/>
    </xf>
    <xf numFmtId="0" fontId="28" fillId="0" borderId="89" xfId="4" applyFont="1" applyBorder="1" applyAlignment="1">
      <alignment vertical="top" wrapText="1"/>
    </xf>
    <xf numFmtId="0" fontId="29" fillId="0" borderId="87" xfId="0" applyFont="1" applyBorder="1" applyAlignment="1">
      <alignment vertical="top" wrapText="1"/>
    </xf>
    <xf numFmtId="0" fontId="29" fillId="0" borderId="88" xfId="0" applyFont="1" applyBorder="1" applyAlignment="1">
      <alignment vertical="top" wrapText="1"/>
    </xf>
    <xf numFmtId="0" fontId="29" fillId="0" borderId="89" xfId="0" applyFont="1" applyBorder="1" applyAlignment="1">
      <alignment vertical="top" wrapText="1"/>
    </xf>
    <xf numFmtId="0" fontId="28" fillId="0" borderId="88" xfId="0" applyFont="1" applyBorder="1" applyAlignment="1">
      <alignment vertical="center"/>
    </xf>
    <xf numFmtId="0" fontId="28" fillId="0" borderId="89" xfId="0" applyFont="1" applyBorder="1" applyAlignment="1">
      <alignment vertical="center"/>
    </xf>
    <xf numFmtId="0" fontId="5" fillId="2" borderId="66" xfId="6" applyFont="1" applyFill="1" applyBorder="1" applyAlignment="1">
      <alignment horizontal="center" vertical="center" wrapText="1"/>
    </xf>
    <xf numFmtId="0" fontId="25" fillId="2" borderId="59" xfId="10" applyFont="1" applyFill="1" applyBorder="1" applyAlignment="1">
      <alignment vertical="center" wrapText="1"/>
    </xf>
    <xf numFmtId="0" fontId="5" fillId="2" borderId="59" xfId="0" applyFont="1" applyFill="1" applyBorder="1" applyAlignment="1">
      <alignment vertical="center" wrapText="1"/>
    </xf>
    <xf numFmtId="0" fontId="5" fillId="2" borderId="59" xfId="5" applyFont="1" applyFill="1" applyBorder="1" applyAlignment="1">
      <alignment vertical="center" wrapText="1"/>
    </xf>
    <xf numFmtId="0" fontId="5" fillId="2" borderId="66" xfId="5" applyFont="1" applyFill="1" applyBorder="1" applyAlignment="1">
      <alignment horizontal="center" vertical="center" wrapText="1"/>
    </xf>
    <xf numFmtId="0" fontId="5" fillId="2" borderId="74" xfId="5" applyFont="1" applyFill="1" applyBorder="1" applyAlignment="1">
      <alignment horizontal="left" vertical="center" shrinkToFit="1"/>
    </xf>
    <xf numFmtId="0" fontId="25" fillId="2" borderId="59" xfId="5" applyFont="1" applyFill="1" applyBorder="1" applyAlignment="1">
      <alignment horizontal="left" vertical="center" wrapText="1"/>
    </xf>
    <xf numFmtId="0" fontId="69" fillId="0" borderId="59" xfId="0" applyFont="1" applyBorder="1" applyAlignment="1">
      <alignment vertical="center" wrapText="1"/>
    </xf>
    <xf numFmtId="0" fontId="25" fillId="0" borderId="59" xfId="0" applyFont="1" applyBorder="1" applyAlignment="1">
      <alignment horizontal="left" vertical="top" wrapText="1"/>
    </xf>
    <xf numFmtId="0" fontId="5" fillId="8" borderId="59" xfId="14" applyFont="1" applyFill="1" applyBorder="1" applyAlignment="1">
      <alignment horizontal="center" vertical="center"/>
    </xf>
    <xf numFmtId="0" fontId="5" fillId="0" borderId="0" xfId="11" applyFont="1" applyBorder="1" applyAlignment="1">
      <alignment horizontal="center" vertical="center" wrapText="1"/>
    </xf>
    <xf numFmtId="0" fontId="5" fillId="0" borderId="58" xfId="11" applyFont="1" applyBorder="1" applyAlignment="1">
      <alignment horizontal="left" vertical="center" shrinkToFit="1"/>
    </xf>
    <xf numFmtId="0" fontId="25" fillId="0" borderId="17" xfId="9" applyFont="1" applyBorder="1">
      <alignment vertical="center"/>
    </xf>
    <xf numFmtId="0" fontId="5" fillId="8" borderId="17" xfId="9" applyFont="1" applyFill="1" applyBorder="1" applyAlignment="1">
      <alignment horizontal="center" vertical="center"/>
    </xf>
    <xf numFmtId="0" fontId="5" fillId="0" borderId="1" xfId="9" applyFont="1" applyBorder="1" applyAlignment="1">
      <alignment horizontal="center" vertical="center"/>
    </xf>
    <xf numFmtId="0" fontId="29" fillId="0" borderId="87" xfId="4" applyFont="1" applyBorder="1" applyAlignment="1">
      <alignment vertical="top" wrapText="1"/>
    </xf>
    <xf numFmtId="0" fontId="29" fillId="0" borderId="88" xfId="4" applyFont="1" applyBorder="1" applyAlignment="1">
      <alignment vertical="top" wrapText="1"/>
    </xf>
    <xf numFmtId="0" fontId="29" fillId="0" borderId="89" xfId="4" applyFont="1" applyBorder="1" applyAlignment="1">
      <alignment vertical="top" wrapText="1"/>
    </xf>
    <xf numFmtId="0" fontId="5" fillId="0" borderId="16" xfId="6" applyFont="1" applyBorder="1" applyAlignment="1">
      <alignment horizontal="center" vertical="center"/>
    </xf>
    <xf numFmtId="0" fontId="5" fillId="0" borderId="15" xfId="6" applyFont="1" applyBorder="1" applyAlignment="1">
      <alignment horizontal="center" vertical="center"/>
    </xf>
    <xf numFmtId="0" fontId="0" fillId="9" borderId="0" xfId="0" applyFont="1" applyFill="1"/>
    <xf numFmtId="0" fontId="0" fillId="0" borderId="0" xfId="0" applyFont="1"/>
    <xf numFmtId="0" fontId="45" fillId="9" borderId="0" xfId="15" applyFont="1" applyFill="1">
      <alignment vertical="center"/>
    </xf>
    <xf numFmtId="0" fontId="0" fillId="0" borderId="0" xfId="0" applyFont="1" applyAlignment="1">
      <alignment vertical="center"/>
    </xf>
    <xf numFmtId="0" fontId="5" fillId="0" borderId="63" xfId="0" applyFont="1" applyBorder="1" applyAlignment="1">
      <alignment vertical="top" wrapText="1" shrinkToFit="1"/>
    </xf>
    <xf numFmtId="0" fontId="5" fillId="0" borderId="64" xfId="0" applyFont="1" applyBorder="1" applyAlignment="1">
      <alignment vertical="top" wrapText="1" shrinkToFit="1"/>
    </xf>
    <xf numFmtId="177" fontId="5" fillId="0" borderId="64" xfId="0" applyNumberFormat="1" applyFont="1" applyBorder="1" applyAlignment="1">
      <alignment horizontal="center" vertical="center" wrapText="1"/>
    </xf>
    <xf numFmtId="0" fontId="5" fillId="0" borderId="64" xfId="0" applyFont="1" applyBorder="1" applyAlignment="1">
      <alignment vertical="center" wrapText="1" shrinkToFit="1"/>
    </xf>
    <xf numFmtId="0" fontId="5" fillId="0" borderId="14" xfId="0" applyFont="1" applyBorder="1" applyAlignment="1">
      <alignment horizontal="left" vertical="top" wrapText="1"/>
    </xf>
    <xf numFmtId="0" fontId="5" fillId="0" borderId="50" xfId="0" applyFont="1" applyBorder="1" applyAlignment="1">
      <alignment horizontal="center" vertical="center" wrapText="1"/>
    </xf>
    <xf numFmtId="0" fontId="5" fillId="0" borderId="51" xfId="0" applyFont="1" applyBorder="1" applyAlignment="1">
      <alignment horizontal="left" vertical="center" wrapText="1" shrinkToFit="1"/>
    </xf>
    <xf numFmtId="0" fontId="0" fillId="0" borderId="14" xfId="0" applyBorder="1" applyAlignment="1">
      <alignment vertical="center" wrapText="1"/>
    </xf>
    <xf numFmtId="0" fontId="5" fillId="0" borderId="16" xfId="10" applyFont="1" applyBorder="1" applyAlignment="1">
      <alignment horizontal="center" vertical="center"/>
    </xf>
    <xf numFmtId="0" fontId="5" fillId="0" borderId="15" xfId="10" applyFont="1" applyBorder="1" applyAlignment="1">
      <alignment horizontal="center" vertical="center"/>
    </xf>
    <xf numFmtId="0" fontId="5" fillId="0" borderId="14" xfId="10" applyFont="1" applyBorder="1" applyAlignment="1">
      <alignment horizontal="center" vertical="center"/>
    </xf>
    <xf numFmtId="0" fontId="28" fillId="0" borderId="0" xfId="4" applyFont="1" applyAlignment="1">
      <alignment horizontal="left" vertical="top" wrapText="1"/>
    </xf>
    <xf numFmtId="0" fontId="29" fillId="0" borderId="6" xfId="4" applyFont="1" applyBorder="1" applyAlignment="1">
      <alignment vertical="top" wrapText="1"/>
    </xf>
    <xf numFmtId="0" fontId="29" fillId="0" borderId="0" xfId="4" applyFont="1" applyAlignment="1">
      <alignment vertical="top" wrapText="1"/>
    </xf>
    <xf numFmtId="0" fontId="29" fillId="0" borderId="9" xfId="4" applyFont="1" applyBorder="1" applyAlignment="1">
      <alignment vertical="top" wrapText="1"/>
    </xf>
    <xf numFmtId="0" fontId="28" fillId="0" borderId="0" xfId="4" applyFont="1" applyAlignment="1">
      <alignment vertical="top" wrapText="1"/>
    </xf>
    <xf numFmtId="0" fontId="28" fillId="0" borderId="9" xfId="4" applyFont="1" applyBorder="1" applyAlignment="1">
      <alignment vertical="top" wrapText="1"/>
    </xf>
    <xf numFmtId="0" fontId="27" fillId="0" borderId="61" xfId="0" applyFont="1" applyBorder="1" applyAlignment="1">
      <alignment vertical="top" wrapText="1"/>
    </xf>
    <xf numFmtId="0" fontId="27" fillId="0" borderId="77" xfId="0" applyFont="1" applyBorder="1" applyAlignment="1">
      <alignment vertical="top" wrapText="1"/>
    </xf>
    <xf numFmtId="0" fontId="71" fillId="0" borderId="78" xfId="0" applyFont="1" applyBorder="1" applyAlignment="1">
      <alignment vertical="top" wrapText="1"/>
    </xf>
    <xf numFmtId="0" fontId="28" fillId="0" borderId="6" xfId="4" applyFont="1" applyBorder="1" applyAlignment="1">
      <alignment vertical="top" wrapText="1"/>
    </xf>
    <xf numFmtId="0" fontId="27" fillId="0" borderId="61" xfId="4" applyFont="1" applyBorder="1" applyAlignment="1">
      <alignment vertical="top" wrapText="1"/>
    </xf>
    <xf numFmtId="0" fontId="27" fillId="0" borderId="78" xfId="4" applyFont="1" applyBorder="1" applyAlignment="1">
      <alignment vertical="top" wrapText="1"/>
    </xf>
    <xf numFmtId="0" fontId="28" fillId="0" borderId="88" xfId="4" applyFont="1" applyBorder="1" applyAlignment="1">
      <alignment vertical="top" wrapText="1"/>
    </xf>
    <xf numFmtId="0" fontId="28" fillId="0" borderId="89" xfId="4" applyFont="1" applyBorder="1" applyAlignment="1">
      <alignment vertical="top" wrapText="1"/>
    </xf>
    <xf numFmtId="0" fontId="28" fillId="0" borderId="0" xfId="4" applyFont="1" applyBorder="1" applyAlignment="1">
      <alignment vertical="top" wrapText="1"/>
    </xf>
    <xf numFmtId="0" fontId="27" fillId="0" borderId="77" xfId="4" applyFont="1" applyBorder="1" applyAlignment="1">
      <alignment vertical="top" wrapText="1"/>
    </xf>
    <xf numFmtId="0" fontId="29" fillId="0" borderId="83" xfId="4" applyFont="1" applyBorder="1" applyAlignment="1">
      <alignment horizontal="center" vertical="top" shrinkToFit="1"/>
    </xf>
    <xf numFmtId="0" fontId="29" fillId="0" borderId="90" xfId="4" applyFont="1" applyBorder="1" applyAlignment="1">
      <alignment horizontal="center" vertical="top" shrinkToFit="1"/>
    </xf>
    <xf numFmtId="0" fontId="29" fillId="0" borderId="85" xfId="4" applyFont="1" applyBorder="1" applyAlignment="1">
      <alignment horizontal="center" vertical="top" shrinkToFit="1"/>
    </xf>
    <xf numFmtId="0" fontId="29" fillId="0" borderId="91" xfId="4" applyFont="1" applyBorder="1" applyAlignment="1">
      <alignment horizontal="center" vertical="top" shrinkToFit="1"/>
    </xf>
    <xf numFmtId="0" fontId="14" fillId="0" borderId="14" xfId="0" applyFont="1" applyBorder="1" applyAlignment="1">
      <alignment horizontal="justify" vertical="center" wrapText="1"/>
    </xf>
    <xf numFmtId="0" fontId="14" fillId="0" borderId="15" xfId="0" applyFont="1" applyBorder="1" applyAlignment="1">
      <alignment horizontal="justify" vertical="center" wrapText="1"/>
    </xf>
    <xf numFmtId="0" fontId="18" fillId="0" borderId="14" xfId="0" applyFont="1" applyBorder="1" applyAlignment="1">
      <alignment vertical="center" wrapText="1"/>
    </xf>
    <xf numFmtId="0" fontId="28" fillId="0" borderId="9" xfId="0" applyFont="1" applyBorder="1" applyAlignment="1">
      <alignment vertical="top" wrapText="1"/>
    </xf>
    <xf numFmtId="0" fontId="29" fillId="0" borderId="6" xfId="0" applyFont="1" applyBorder="1" applyAlignment="1">
      <alignment vertical="top" wrapText="1"/>
    </xf>
    <xf numFmtId="0" fontId="29" fillId="0" borderId="9" xfId="0" applyFont="1" applyBorder="1" applyAlignment="1">
      <alignment vertical="top" wrapText="1"/>
    </xf>
    <xf numFmtId="0" fontId="28" fillId="0" borderId="6" xfId="0" applyFont="1" applyBorder="1" applyAlignment="1">
      <alignment vertical="top" wrapText="1"/>
    </xf>
    <xf numFmtId="0" fontId="29" fillId="0" borderId="0" xfId="0" applyFont="1" applyBorder="1" applyAlignment="1">
      <alignment vertical="top" wrapText="1"/>
    </xf>
    <xf numFmtId="0" fontId="28" fillId="0" borderId="0" xfId="0" applyFont="1" applyBorder="1" applyAlignment="1">
      <alignment vertical="top" wrapText="1"/>
    </xf>
    <xf numFmtId="0" fontId="27" fillId="0" borderId="61" xfId="0" applyFont="1" applyBorder="1" applyAlignment="1">
      <alignment vertical="top" wrapText="1"/>
    </xf>
    <xf numFmtId="0" fontId="49" fillId="0" borderId="70" xfId="15" applyFont="1" applyBorder="1">
      <alignment vertical="center"/>
    </xf>
    <xf numFmtId="0" fontId="49" fillId="0" borderId="62" xfId="15" applyFont="1" applyBorder="1">
      <alignment vertical="center"/>
    </xf>
    <xf numFmtId="0" fontId="49" fillId="0" borderId="156" xfId="15" applyFont="1" applyBorder="1">
      <alignment vertical="center"/>
    </xf>
    <xf numFmtId="180" fontId="45" fillId="0" borderId="157" xfId="15" applyNumberFormat="1" applyFont="1" applyBorder="1" applyAlignment="1">
      <alignment horizontal="center" vertical="center" shrinkToFit="1"/>
    </xf>
    <xf numFmtId="180" fontId="45" fillId="0" borderId="54" xfId="15" applyNumberFormat="1" applyFont="1" applyBorder="1" applyAlignment="1">
      <alignment horizontal="center" vertical="center" shrinkToFit="1"/>
    </xf>
    <xf numFmtId="180" fontId="45" fillId="0" borderId="158" xfId="15" applyNumberFormat="1" applyFont="1" applyBorder="1" applyAlignment="1">
      <alignment horizontal="center" vertical="center" shrinkToFit="1"/>
    </xf>
    <xf numFmtId="0" fontId="45" fillId="10" borderId="161" xfId="15" applyFont="1" applyFill="1" applyBorder="1" applyAlignment="1" applyProtection="1">
      <alignment horizontal="center" vertical="center" shrinkToFit="1"/>
      <protection locked="0"/>
    </xf>
    <xf numFmtId="0" fontId="45" fillId="10" borderId="59" xfId="15" applyFont="1" applyFill="1" applyBorder="1" applyAlignment="1" applyProtection="1">
      <alignment horizontal="center" vertical="center" shrinkToFit="1"/>
      <protection locked="0"/>
    </xf>
    <xf numFmtId="0" fontId="45" fillId="10" borderId="162" xfId="15" applyFont="1" applyFill="1" applyBorder="1" applyAlignment="1" applyProtection="1">
      <alignment horizontal="center" vertical="center" shrinkToFit="1"/>
      <protection locked="0"/>
    </xf>
    <xf numFmtId="0" fontId="45" fillId="10" borderId="163" xfId="15" applyFont="1" applyFill="1" applyBorder="1" applyAlignment="1" applyProtection="1">
      <alignment horizontal="center" vertical="center" shrinkToFit="1"/>
      <protection locked="0"/>
    </xf>
    <xf numFmtId="0" fontId="28" fillId="0" borderId="9" xfId="4" applyFont="1" applyBorder="1" applyAlignment="1">
      <alignment horizontal="right" vertical="top" wrapText="1"/>
    </xf>
    <xf numFmtId="0" fontId="77" fillId="0" borderId="0" xfId="4" applyFont="1">
      <alignment vertical="center"/>
    </xf>
    <xf numFmtId="0" fontId="27" fillId="0" borderId="61" xfId="0" applyFont="1" applyBorder="1" applyAlignment="1">
      <alignment vertical="top" wrapText="1"/>
    </xf>
    <xf numFmtId="0" fontId="29" fillId="0" borderId="6" xfId="4" applyFont="1" applyBorder="1" applyAlignment="1">
      <alignment vertical="top" wrapText="1"/>
    </xf>
    <xf numFmtId="0" fontId="29" fillId="0" borderId="0" xfId="4" applyFont="1" applyBorder="1" applyAlignment="1">
      <alignment vertical="top" wrapText="1"/>
    </xf>
    <xf numFmtId="0" fontId="29" fillId="0" borderId="9" xfId="4" applyFont="1" applyBorder="1" applyAlignment="1">
      <alignment vertical="top" wrapText="1"/>
    </xf>
    <xf numFmtId="0" fontId="28" fillId="0" borderId="9" xfId="4" applyFont="1" applyBorder="1" applyAlignment="1">
      <alignment horizontal="left" vertical="top" wrapText="1"/>
    </xf>
    <xf numFmtId="0" fontId="28" fillId="0" borderId="6" xfId="0" applyFont="1" applyBorder="1" applyAlignment="1">
      <alignment vertical="top" wrapText="1"/>
    </xf>
    <xf numFmtId="0" fontId="28" fillId="0" borderId="0" xfId="0" applyFont="1" applyBorder="1" applyAlignment="1">
      <alignment vertical="top" wrapText="1"/>
    </xf>
    <xf numFmtId="0" fontId="29" fillId="0" borderId="6" xfId="0" applyFont="1" applyBorder="1" applyAlignment="1">
      <alignment vertical="top" wrapText="1"/>
    </xf>
    <xf numFmtId="0" fontId="29" fillId="0" borderId="9" xfId="0" applyFont="1" applyBorder="1" applyAlignment="1">
      <alignment vertical="top" wrapText="1"/>
    </xf>
    <xf numFmtId="0" fontId="28" fillId="0" borderId="6" xfId="4" applyFont="1" applyBorder="1" applyAlignment="1">
      <alignment vertical="top" wrapText="1"/>
    </xf>
    <xf numFmtId="0" fontId="27" fillId="0" borderId="77" xfId="4" applyFont="1" applyBorder="1" applyAlignment="1">
      <alignment vertical="top" wrapText="1"/>
    </xf>
    <xf numFmtId="0" fontId="27" fillId="0" borderId="61" xfId="4" applyFont="1" applyBorder="1" applyAlignment="1">
      <alignment vertical="top" wrapText="1"/>
    </xf>
    <xf numFmtId="0" fontId="27" fillId="0" borderId="78" xfId="4" applyFont="1" applyBorder="1" applyAlignment="1">
      <alignment vertical="top" wrapText="1"/>
    </xf>
    <xf numFmtId="0" fontId="28" fillId="0" borderId="9" xfId="4" applyFont="1" applyBorder="1" applyAlignment="1">
      <alignment vertical="center" wrapText="1"/>
    </xf>
    <xf numFmtId="0" fontId="28" fillId="0" borderId="0" xfId="4" applyFont="1" applyBorder="1" applyAlignment="1">
      <alignment vertical="center" wrapText="1"/>
    </xf>
    <xf numFmtId="0" fontId="28" fillId="0" borderId="88" xfId="4" applyFont="1" applyBorder="1" applyAlignment="1">
      <alignment vertical="top" wrapText="1"/>
    </xf>
    <xf numFmtId="0" fontId="28" fillId="0" borderId="89" xfId="4" applyFont="1" applyBorder="1" applyAlignment="1">
      <alignment vertical="top" wrapText="1"/>
    </xf>
    <xf numFmtId="0" fontId="27" fillId="0" borderId="77" xfId="0" applyFont="1" applyBorder="1" applyAlignment="1">
      <alignment vertical="top" wrapText="1"/>
    </xf>
    <xf numFmtId="0" fontId="27" fillId="0" borderId="78" xfId="0" applyFont="1" applyBorder="1" applyAlignment="1">
      <alignment vertical="top" wrapText="1"/>
    </xf>
    <xf numFmtId="0" fontId="28" fillId="0" borderId="0" xfId="4" applyFont="1" applyBorder="1" applyAlignment="1">
      <alignment horizontal="left" vertical="top" wrapText="1"/>
    </xf>
    <xf numFmtId="0" fontId="28" fillId="0" borderId="6" xfId="4" applyFont="1" applyBorder="1" applyAlignment="1">
      <alignment horizontal="left" vertical="top" wrapText="1"/>
    </xf>
    <xf numFmtId="0" fontId="29" fillId="0" borderId="0" xfId="0" applyFont="1" applyBorder="1" applyAlignment="1">
      <alignment vertical="top" wrapText="1"/>
    </xf>
    <xf numFmtId="0" fontId="27" fillId="0" borderId="61" xfId="0" applyFont="1" applyBorder="1" applyAlignment="1">
      <alignment vertical="top" wrapText="1"/>
    </xf>
    <xf numFmtId="0" fontId="28" fillId="0" borderId="0" xfId="0" applyFont="1" applyBorder="1" applyAlignment="1">
      <alignment vertical="center"/>
    </xf>
    <xf numFmtId="0" fontId="28" fillId="0" borderId="9" xfId="0" applyFont="1" applyBorder="1" applyAlignment="1">
      <alignment vertical="center"/>
    </xf>
    <xf numFmtId="0" fontId="71" fillId="0" borderId="78" xfId="0" applyFont="1" applyBorder="1" applyAlignment="1">
      <alignment vertical="top" wrapText="1"/>
    </xf>
    <xf numFmtId="0" fontId="28" fillId="0" borderId="88" xfId="0" applyFont="1" applyBorder="1" applyAlignment="1">
      <alignment vertical="center"/>
    </xf>
    <xf numFmtId="0" fontId="28" fillId="0" borderId="89" xfId="0" applyFont="1" applyBorder="1" applyAlignment="1">
      <alignment vertical="center"/>
    </xf>
    <xf numFmtId="0" fontId="29" fillId="0" borderId="83" xfId="4" applyFont="1" applyBorder="1" applyAlignment="1">
      <alignment horizontal="center" vertical="top" shrinkToFit="1"/>
    </xf>
    <xf numFmtId="0" fontId="29" fillId="0" borderId="90" xfId="4" applyFont="1" applyBorder="1" applyAlignment="1">
      <alignment horizontal="center" vertical="top" shrinkToFit="1"/>
    </xf>
    <xf numFmtId="0" fontId="29" fillId="0" borderId="85" xfId="4" applyFont="1" applyBorder="1" applyAlignment="1">
      <alignment horizontal="center" vertical="top" shrinkToFit="1"/>
    </xf>
    <xf numFmtId="0" fontId="29" fillId="0" borderId="91" xfId="4" applyFont="1" applyBorder="1" applyAlignment="1">
      <alignment horizontal="center" vertical="top" shrinkToFit="1"/>
    </xf>
    <xf numFmtId="0" fontId="27" fillId="0" borderId="77" xfId="0" applyFont="1" applyBorder="1" applyAlignment="1">
      <alignment vertical="top"/>
    </xf>
    <xf numFmtId="0" fontId="29" fillId="0" borderId="85" xfId="0" applyFont="1" applyBorder="1" applyAlignment="1">
      <alignment vertical="center" shrinkToFit="1"/>
    </xf>
    <xf numFmtId="0" fontId="27" fillId="0" borderId="77" xfId="0" applyFont="1" applyBorder="1" applyAlignment="1">
      <alignment vertical="center"/>
    </xf>
    <xf numFmtId="0" fontId="29" fillId="0" borderId="90" xfId="4" applyFont="1" applyBorder="1" applyAlignment="1">
      <alignment vertical="top" shrinkToFit="1"/>
    </xf>
    <xf numFmtId="0" fontId="29" fillId="0" borderId="88" xfId="4" applyFont="1" applyBorder="1" applyAlignment="1">
      <alignment vertical="top" shrinkToFit="1"/>
    </xf>
    <xf numFmtId="0" fontId="27" fillId="0" borderId="77" xfId="4" applyFont="1" applyBorder="1" applyAlignment="1">
      <alignment vertical="top" wrapText="1"/>
    </xf>
    <xf numFmtId="0" fontId="27" fillId="0" borderId="61" xfId="4" applyFont="1" applyBorder="1" applyAlignment="1">
      <alignment vertical="top" wrapText="1"/>
    </xf>
    <xf numFmtId="0" fontId="29" fillId="0" borderId="6" xfId="4" applyFont="1" applyBorder="1" applyAlignment="1">
      <alignment vertical="top" wrapText="1"/>
    </xf>
    <xf numFmtId="0" fontId="29" fillId="0" borderId="9" xfId="4" applyFont="1" applyBorder="1" applyAlignment="1">
      <alignment vertical="top" wrapText="1"/>
    </xf>
    <xf numFmtId="0" fontId="29" fillId="0" borderId="0" xfId="4" applyFont="1" applyAlignment="1">
      <alignment vertical="top" wrapText="1"/>
    </xf>
    <xf numFmtId="0" fontId="27" fillId="0" borderId="78" xfId="4" applyFont="1" applyBorder="1" applyAlignment="1">
      <alignment vertical="top" wrapText="1"/>
    </xf>
    <xf numFmtId="0" fontId="28" fillId="0" borderId="88" xfId="4" applyFont="1" applyBorder="1" applyAlignment="1">
      <alignment vertical="top" wrapText="1"/>
    </xf>
    <xf numFmtId="0" fontId="28" fillId="0" borderId="89" xfId="4" applyFont="1" applyBorder="1" applyAlignment="1">
      <alignment vertical="top" wrapText="1"/>
    </xf>
    <xf numFmtId="0" fontId="28" fillId="0" borderId="88" xfId="4" applyFont="1" applyBorder="1" applyAlignment="1">
      <alignment horizontal="left" vertical="top" wrapText="1"/>
    </xf>
    <xf numFmtId="0" fontId="28" fillId="0" borderId="89" xfId="4" applyFont="1" applyBorder="1" applyAlignment="1">
      <alignment horizontal="left" vertical="top" wrapText="1"/>
    </xf>
    <xf numFmtId="0" fontId="27" fillId="0" borderId="61" xfId="0" applyFont="1" applyBorder="1" applyAlignment="1">
      <alignment vertical="top" wrapText="1"/>
    </xf>
    <xf numFmtId="0" fontId="29" fillId="0" borderId="90" xfId="4" applyFont="1" applyBorder="1" applyAlignment="1">
      <alignment horizontal="center" vertical="top" shrinkToFit="1"/>
    </xf>
    <xf numFmtId="0" fontId="29" fillId="0" borderId="91" xfId="4" applyFont="1" applyBorder="1" applyAlignment="1">
      <alignment horizontal="center" vertical="top" shrinkToFit="1"/>
    </xf>
    <xf numFmtId="0" fontId="28" fillId="0" borderId="88" xfId="0" applyFont="1" applyBorder="1" applyAlignment="1">
      <alignment vertical="center"/>
    </xf>
    <xf numFmtId="0" fontId="28" fillId="0" borderId="89" xfId="0" applyFont="1" applyBorder="1" applyAlignment="1">
      <alignment vertical="center"/>
    </xf>
    <xf numFmtId="0" fontId="29" fillId="0" borderId="91" xfId="4" applyFont="1" applyBorder="1" applyAlignment="1">
      <alignment vertical="top" shrinkToFit="1"/>
    </xf>
    <xf numFmtId="0" fontId="27" fillId="0" borderId="77" xfId="0" applyFont="1" applyBorder="1" applyAlignment="1">
      <alignment vertical="top" wrapText="1"/>
    </xf>
    <xf numFmtId="0" fontId="27" fillId="0" borderId="61" xfId="0" applyFont="1" applyBorder="1" applyAlignment="1">
      <alignment vertical="top" wrapText="1"/>
    </xf>
    <xf numFmtId="0" fontId="5" fillId="0" borderId="61" xfId="6" applyFont="1" applyBorder="1" applyAlignment="1">
      <alignment horizontal="center" vertical="center"/>
    </xf>
    <xf numFmtId="0" fontId="5" fillId="0" borderId="16" xfId="0" applyFont="1" applyBorder="1" applyAlignment="1">
      <alignment horizontal="center" vertical="center"/>
    </xf>
    <xf numFmtId="0" fontId="5" fillId="0" borderId="6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vertical="center" wrapText="1"/>
    </xf>
    <xf numFmtId="0" fontId="29" fillId="0" borderId="6" xfId="4" applyFont="1" applyBorder="1" applyAlignment="1">
      <alignment vertical="top" wrapText="1"/>
    </xf>
    <xf numFmtId="0" fontId="29" fillId="0" borderId="0" xfId="4" applyFont="1" applyAlignment="1">
      <alignment vertical="top" wrapText="1"/>
    </xf>
    <xf numFmtId="0" fontId="29" fillId="0" borderId="9" xfId="4" applyFont="1" applyBorder="1" applyAlignment="1">
      <alignment vertical="top" wrapText="1"/>
    </xf>
    <xf numFmtId="0" fontId="27" fillId="0" borderId="77" xfId="4" applyFont="1" applyBorder="1" applyAlignment="1">
      <alignment vertical="top" wrapText="1"/>
    </xf>
    <xf numFmtId="0" fontId="27" fillId="0" borderId="61" xfId="4" applyFont="1" applyBorder="1" applyAlignment="1">
      <alignment vertical="top" wrapText="1"/>
    </xf>
    <xf numFmtId="0" fontId="28" fillId="0" borderId="0" xfId="4" applyFont="1" applyAlignment="1">
      <alignment horizontal="left" vertical="top" wrapText="1"/>
    </xf>
    <xf numFmtId="0" fontId="28" fillId="0" borderId="9" xfId="4" applyFont="1" applyBorder="1" applyAlignment="1">
      <alignment horizontal="left" vertical="top" wrapText="1"/>
    </xf>
    <xf numFmtId="0" fontId="28" fillId="0" borderId="6" xfId="4" applyFont="1" applyBorder="1" applyAlignment="1">
      <alignment vertical="top" wrapText="1"/>
    </xf>
    <xf numFmtId="0" fontId="29" fillId="0" borderId="83" xfId="4" applyFont="1" applyBorder="1" applyAlignment="1">
      <alignment horizontal="center" vertical="top" shrinkToFit="1"/>
    </xf>
    <xf numFmtId="0" fontId="29" fillId="0" borderId="85" xfId="4" applyFont="1" applyBorder="1" applyAlignment="1">
      <alignment horizontal="center" vertical="top" shrinkToFit="1"/>
    </xf>
    <xf numFmtId="0" fontId="78" fillId="0" borderId="65" xfId="5" applyFont="1" applyBorder="1" applyAlignment="1">
      <alignment horizontal="left"/>
    </xf>
    <xf numFmtId="0" fontId="5" fillId="0" borderId="65" xfId="0" applyFont="1" applyBorder="1" applyAlignment="1">
      <alignment horizontal="left" vertical="center" wrapText="1" shrinkToFit="1"/>
    </xf>
    <xf numFmtId="0" fontId="5" fillId="0" borderId="65" xfId="0" applyFont="1" applyBorder="1" applyAlignment="1">
      <alignment vertical="center" wrapText="1" shrinkToFit="1"/>
    </xf>
    <xf numFmtId="177" fontId="5" fillId="0" borderId="65" xfId="0" applyNumberFormat="1" applyFont="1" applyBorder="1" applyAlignment="1">
      <alignment horizontal="center" vertical="center" wrapText="1"/>
    </xf>
    <xf numFmtId="0" fontId="5" fillId="0" borderId="65" xfId="0" applyFont="1" applyBorder="1" applyAlignment="1">
      <alignment horizontal="left" vertical="center" shrinkToFit="1"/>
    </xf>
    <xf numFmtId="0" fontId="5" fillId="0" borderId="65" xfId="0" applyFont="1" applyBorder="1" applyAlignment="1">
      <alignment vertical="center" wrapText="1"/>
    </xf>
    <xf numFmtId="0" fontId="5" fillId="0" borderId="65" xfId="9" applyFont="1" applyBorder="1" applyAlignment="1">
      <alignment horizontal="center" vertical="center"/>
    </xf>
    <xf numFmtId="0" fontId="5" fillId="2" borderId="16" xfId="6" applyFont="1" applyFill="1" applyBorder="1" applyAlignment="1">
      <alignment vertical="top" wrapText="1"/>
    </xf>
    <xf numFmtId="0" fontId="5" fillId="2" borderId="61" xfId="6" applyFont="1" applyFill="1" applyBorder="1" applyAlignment="1">
      <alignment vertical="top" wrapText="1"/>
    </xf>
    <xf numFmtId="0" fontId="5" fillId="0" borderId="4" xfId="0" applyFont="1" applyBorder="1" applyAlignment="1">
      <alignment horizontal="left" vertical="center" wrapText="1" shrinkToFit="1"/>
    </xf>
    <xf numFmtId="0" fontId="5" fillId="0" borderId="5" xfId="0" applyFont="1" applyBorder="1" applyAlignment="1">
      <alignment vertical="center" shrinkToFit="1"/>
    </xf>
    <xf numFmtId="0" fontId="5" fillId="0" borderId="16" xfId="11" applyFont="1" applyBorder="1" applyAlignment="1">
      <alignment horizontal="left" vertical="top" wrapText="1"/>
    </xf>
    <xf numFmtId="0" fontId="5" fillId="0" borderId="61" xfId="11" applyFont="1" applyBorder="1" applyAlignment="1">
      <alignment horizontal="left" vertical="top" wrapText="1"/>
    </xf>
    <xf numFmtId="0" fontId="5" fillId="2" borderId="14" xfId="6" applyFont="1" applyFill="1" applyBorder="1" applyAlignment="1">
      <alignment vertical="top" wrapText="1"/>
    </xf>
    <xf numFmtId="0" fontId="5" fillId="0" borderId="54" xfId="6" applyFont="1" applyBorder="1" applyAlignment="1">
      <alignment vertical="center" wrapText="1"/>
    </xf>
    <xf numFmtId="0" fontId="5" fillId="0" borderId="76" xfId="6" applyFont="1" applyBorder="1" applyAlignment="1">
      <alignment horizontal="left" vertical="center" wrapText="1" shrinkToFit="1"/>
    </xf>
    <xf numFmtId="0" fontId="5" fillId="2" borderId="54" xfId="6" applyFont="1" applyFill="1" applyBorder="1" applyAlignment="1">
      <alignment vertical="center" wrapText="1"/>
    </xf>
    <xf numFmtId="0" fontId="5" fillId="0" borderId="14" xfId="6" applyFont="1" applyBorder="1" applyAlignment="1">
      <alignment vertical="center" wrapText="1"/>
    </xf>
    <xf numFmtId="0" fontId="5" fillId="0" borderId="50" xfId="6" applyFont="1" applyBorder="1" applyAlignment="1">
      <alignment horizontal="center" vertical="center" wrapText="1"/>
    </xf>
    <xf numFmtId="0" fontId="5" fillId="0" borderId="51" xfId="6" applyFont="1" applyBorder="1" applyAlignment="1">
      <alignment horizontal="left" vertical="center" wrapText="1" shrinkToFit="1"/>
    </xf>
    <xf numFmtId="0" fontId="5" fillId="2" borderId="1" xfId="0" applyFont="1" applyFill="1" applyBorder="1" applyAlignment="1">
      <alignment vertical="center" wrapText="1"/>
    </xf>
    <xf numFmtId="0" fontId="5" fillId="2" borderId="63" xfId="0" applyFont="1" applyFill="1" applyBorder="1" applyAlignment="1">
      <alignment vertical="center" wrapText="1"/>
    </xf>
    <xf numFmtId="0" fontId="5" fillId="2" borderId="56" xfId="0" applyFont="1" applyFill="1" applyBorder="1" applyAlignment="1">
      <alignment vertical="center" shrinkToFit="1"/>
    </xf>
    <xf numFmtId="0" fontId="5" fillId="2" borderId="6" xfId="0" applyFont="1" applyFill="1" applyBorder="1" applyAlignment="1">
      <alignment vertical="center" wrapText="1"/>
    </xf>
    <xf numFmtId="0" fontId="25" fillId="0" borderId="61" xfId="0" applyFont="1" applyBorder="1" applyAlignment="1">
      <alignment vertical="center" wrapText="1"/>
    </xf>
    <xf numFmtId="0" fontId="5" fillId="2" borderId="4" xfId="0" applyFont="1" applyFill="1" applyBorder="1" applyAlignment="1">
      <alignment vertical="center" wrapText="1"/>
    </xf>
    <xf numFmtId="0" fontId="5" fillId="2" borderId="64" xfId="0" applyFont="1" applyFill="1" applyBorder="1" applyAlignment="1">
      <alignment vertical="center" wrapText="1"/>
    </xf>
    <xf numFmtId="0" fontId="5" fillId="2" borderId="75" xfId="0" applyFont="1" applyFill="1" applyBorder="1" applyAlignment="1">
      <alignment vertical="center" shrinkToFit="1"/>
    </xf>
    <xf numFmtId="0" fontId="5" fillId="2" borderId="16" xfId="0" applyFont="1" applyFill="1" applyBorder="1" applyAlignment="1">
      <alignment vertical="top" wrapText="1"/>
    </xf>
    <xf numFmtId="0" fontId="5" fillId="2" borderId="70" xfId="0" applyFont="1" applyFill="1" applyBorder="1" applyAlignment="1">
      <alignment vertical="center" wrapText="1"/>
    </xf>
    <xf numFmtId="0" fontId="5" fillId="2" borderId="62" xfId="0" applyFont="1" applyFill="1" applyBorder="1" applyAlignment="1">
      <alignment vertical="center" shrinkToFit="1"/>
    </xf>
    <xf numFmtId="0" fontId="25" fillId="0" borderId="23" xfId="0" applyFont="1" applyBorder="1" applyAlignment="1">
      <alignment vertical="center" wrapText="1"/>
    </xf>
    <xf numFmtId="0" fontId="5" fillId="2" borderId="30" xfId="0" applyFont="1" applyFill="1" applyBorder="1" applyAlignment="1">
      <alignment vertical="center" wrapText="1"/>
    </xf>
    <xf numFmtId="0" fontId="5" fillId="2" borderId="14" xfId="0" applyFont="1" applyFill="1" applyBorder="1" applyAlignment="1">
      <alignment vertical="top" wrapText="1"/>
    </xf>
    <xf numFmtId="0" fontId="5" fillId="0" borderId="50" xfId="0" applyFont="1" applyBorder="1" applyAlignment="1">
      <alignment horizontal="center" vertical="center"/>
    </xf>
    <xf numFmtId="0" fontId="5" fillId="2" borderId="65" xfId="0" applyFont="1" applyFill="1" applyBorder="1" applyAlignment="1">
      <alignment vertical="center" shrinkToFit="1"/>
    </xf>
    <xf numFmtId="0" fontId="5" fillId="0" borderId="14" xfId="0" applyFont="1" applyBorder="1" applyAlignment="1">
      <alignment vertical="center" wrapText="1"/>
    </xf>
    <xf numFmtId="0" fontId="5" fillId="0" borderId="10" xfId="0" applyFont="1" applyBorder="1" applyAlignment="1">
      <alignment horizontal="center" vertical="center"/>
    </xf>
    <xf numFmtId="0" fontId="5" fillId="2" borderId="2" xfId="0" applyFont="1" applyFill="1" applyBorder="1" applyAlignment="1">
      <alignment vertical="center" shrinkToFit="1"/>
    </xf>
    <xf numFmtId="0" fontId="23" fillId="0" borderId="30" xfId="11" applyFont="1" applyBorder="1">
      <alignment vertical="center"/>
    </xf>
    <xf numFmtId="0" fontId="5" fillId="0" borderId="30" xfId="11" applyFont="1" applyBorder="1" applyAlignment="1">
      <alignment horizontal="center" vertical="center" wrapText="1"/>
    </xf>
    <xf numFmtId="0" fontId="5" fillId="0" borderId="68" xfId="11" applyFont="1" applyBorder="1" applyAlignment="1">
      <alignment vertical="center" shrinkToFit="1"/>
    </xf>
    <xf numFmtId="0" fontId="5" fillId="0" borderId="14" xfId="11" applyFont="1" applyBorder="1" applyAlignment="1">
      <alignment vertical="center" wrapText="1"/>
    </xf>
    <xf numFmtId="0" fontId="5" fillId="8" borderId="51" xfId="11" applyFont="1" applyFill="1" applyBorder="1" applyAlignment="1">
      <alignment horizontal="center" vertical="center"/>
    </xf>
    <xf numFmtId="0" fontId="23" fillId="0" borderId="16" xfId="11" applyFont="1" applyBorder="1">
      <alignment vertical="center"/>
    </xf>
    <xf numFmtId="0" fontId="5" fillId="0" borderId="16" xfId="11" applyFont="1" applyBorder="1" applyAlignment="1">
      <alignment vertical="center" wrapText="1" shrinkToFit="1"/>
    </xf>
    <xf numFmtId="0" fontId="5" fillId="0" borderId="1" xfId="11" applyFont="1" applyBorder="1" applyAlignment="1">
      <alignment horizontal="center" vertical="center" wrapText="1"/>
    </xf>
    <xf numFmtId="0" fontId="5" fillId="0" borderId="11" xfId="11" applyFont="1" applyBorder="1" applyAlignment="1">
      <alignment vertical="center" shrinkToFit="1"/>
    </xf>
    <xf numFmtId="0" fontId="5" fillId="0" borderId="16" xfId="11" applyFont="1" applyBorder="1" applyAlignment="1">
      <alignment vertical="top" wrapText="1"/>
    </xf>
    <xf numFmtId="0" fontId="5" fillId="8" borderId="16" xfId="11" applyFont="1" applyFill="1" applyBorder="1" applyAlignment="1">
      <alignment horizontal="center" vertical="center"/>
    </xf>
    <xf numFmtId="0" fontId="23" fillId="0" borderId="61" xfId="11" applyFont="1" applyBorder="1">
      <alignment vertical="center"/>
    </xf>
    <xf numFmtId="0" fontId="5" fillId="0" borderId="60" xfId="11" applyFont="1" applyBorder="1" applyAlignment="1">
      <alignment horizontal="center" vertical="center" wrapText="1"/>
    </xf>
    <xf numFmtId="0" fontId="5" fillId="0" borderId="53" xfId="11" applyFont="1" applyBorder="1" applyAlignment="1">
      <alignment vertical="center" shrinkToFit="1"/>
    </xf>
    <xf numFmtId="0" fontId="5" fillId="0" borderId="20" xfId="11" applyFont="1" applyBorder="1" applyAlignment="1">
      <alignment vertical="center" wrapText="1"/>
    </xf>
    <xf numFmtId="0" fontId="5" fillId="8" borderId="20" xfId="11" applyFont="1" applyFill="1" applyBorder="1" applyAlignment="1">
      <alignment horizontal="center" vertical="center"/>
    </xf>
    <xf numFmtId="0" fontId="5" fillId="0" borderId="61" xfId="11" applyFont="1" applyBorder="1" applyAlignment="1">
      <alignment horizontal="left" vertical="center" wrapText="1"/>
    </xf>
    <xf numFmtId="0" fontId="23" fillId="0" borderId="15" xfId="11" applyFont="1" applyBorder="1">
      <alignment vertical="center"/>
    </xf>
    <xf numFmtId="0" fontId="5" fillId="0" borderId="15" xfId="11" applyFont="1" applyBorder="1" applyAlignment="1">
      <alignment vertical="center" wrapText="1"/>
    </xf>
    <xf numFmtId="0" fontId="5" fillId="0" borderId="4" xfId="11" applyFont="1" applyBorder="1" applyAlignment="1">
      <alignment horizontal="center" vertical="center" wrapText="1"/>
    </xf>
    <xf numFmtId="0" fontId="5" fillId="0" borderId="13" xfId="11" applyFont="1" applyBorder="1" applyAlignment="1">
      <alignment vertical="center" shrinkToFit="1"/>
    </xf>
    <xf numFmtId="0" fontId="5" fillId="8" borderId="15" xfId="11" applyFont="1" applyFill="1" applyBorder="1" applyAlignment="1">
      <alignment horizontal="center" vertical="center"/>
    </xf>
    <xf numFmtId="0" fontId="28" fillId="0" borderId="4" xfId="4" applyFont="1" applyBorder="1" applyAlignment="1">
      <alignment vertical="top" wrapText="1"/>
    </xf>
    <xf numFmtId="0" fontId="28" fillId="0" borderId="7" xfId="4" applyFont="1" applyBorder="1" applyAlignment="1">
      <alignment horizontal="left" vertical="top" wrapText="1"/>
    </xf>
    <xf numFmtId="0" fontId="28" fillId="0" borderId="5" xfId="4" applyFont="1" applyBorder="1" applyAlignment="1">
      <alignment horizontal="left" vertical="top" wrapText="1"/>
    </xf>
    <xf numFmtId="0" fontId="27" fillId="0" borderId="15" xfId="4" applyFont="1" applyBorder="1" applyAlignment="1">
      <alignment vertical="top" wrapText="1"/>
    </xf>
    <xf numFmtId="0" fontId="29" fillId="0" borderId="92" xfId="4" applyFont="1" applyBorder="1" applyAlignment="1">
      <alignment horizontal="center" vertical="top" shrinkToFit="1"/>
    </xf>
    <xf numFmtId="0" fontId="29" fillId="0" borderId="7" xfId="4" applyFont="1" applyBorder="1" applyAlignment="1">
      <alignment horizontal="center" vertical="top" shrinkToFit="1"/>
    </xf>
    <xf numFmtId="0" fontId="29" fillId="0" borderId="93" xfId="4" applyFont="1" applyBorder="1" applyAlignment="1">
      <alignment horizontal="center" vertical="top" shrinkToFit="1"/>
    </xf>
    <xf numFmtId="0" fontId="5" fillId="0" borderId="16" xfId="0" applyFont="1" applyBorder="1" applyAlignment="1">
      <alignment horizontal="left" vertical="top" wrapText="1"/>
    </xf>
    <xf numFmtId="0" fontId="5" fillId="0" borderId="63" xfId="0" applyFont="1" applyBorder="1" applyAlignment="1">
      <alignment horizontal="center" vertical="center"/>
    </xf>
    <xf numFmtId="0" fontId="5" fillId="0" borderId="52" xfId="0" applyFont="1" applyBorder="1" applyAlignment="1">
      <alignment vertical="center" shrinkToFit="1"/>
    </xf>
    <xf numFmtId="0" fontId="5" fillId="8" borderId="17" xfId="0" applyFont="1" applyFill="1" applyBorder="1" applyAlignment="1">
      <alignment horizontal="center" vertical="center"/>
    </xf>
    <xf numFmtId="0" fontId="5" fillId="0" borderId="60" xfId="0" applyFont="1" applyBorder="1" applyAlignment="1">
      <alignment horizontal="center" vertical="center"/>
    </xf>
    <xf numFmtId="0" fontId="5" fillId="8" borderId="20" xfId="0" applyFont="1" applyFill="1" applyBorder="1" applyAlignment="1">
      <alignment horizontal="center" vertical="center"/>
    </xf>
    <xf numFmtId="0" fontId="5" fillId="0" borderId="15" xfId="0" applyFont="1" applyBorder="1" applyAlignment="1">
      <alignment horizontal="left" vertical="center" wrapText="1"/>
    </xf>
    <xf numFmtId="0" fontId="5" fillId="0" borderId="64" xfId="0" applyFont="1" applyBorder="1" applyAlignment="1">
      <alignment horizontal="center" vertical="center"/>
    </xf>
    <xf numFmtId="0" fontId="5" fillId="8" borderId="23" xfId="0" applyFont="1" applyFill="1" applyBorder="1" applyAlignment="1">
      <alignment horizontal="center" vertical="center"/>
    </xf>
    <xf numFmtId="0" fontId="29" fillId="0" borderId="6" xfId="4" applyFont="1" applyBorder="1" applyAlignment="1">
      <alignment vertical="top" wrapText="1"/>
    </xf>
    <xf numFmtId="0" fontId="29" fillId="0" borderId="9" xfId="4" applyFont="1" applyBorder="1" applyAlignment="1">
      <alignment vertical="top" wrapText="1"/>
    </xf>
    <xf numFmtId="0" fontId="27" fillId="0" borderId="61" xfId="4" applyFont="1" applyBorder="1" applyAlignment="1">
      <alignment vertical="top" wrapText="1"/>
    </xf>
    <xf numFmtId="0" fontId="29" fillId="0" borderId="0" xfId="4" applyFont="1" applyBorder="1" applyAlignment="1">
      <alignment vertical="top" wrapText="1"/>
    </xf>
    <xf numFmtId="0" fontId="27" fillId="0" borderId="78" xfId="4" applyFont="1" applyBorder="1" applyAlignment="1">
      <alignment vertical="top" wrapText="1"/>
    </xf>
    <xf numFmtId="0" fontId="28" fillId="0" borderId="88" xfId="4" applyFont="1" applyBorder="1" applyAlignment="1">
      <alignment vertical="top" wrapText="1"/>
    </xf>
    <xf numFmtId="0" fontId="28" fillId="0" borderId="89" xfId="4" applyFont="1" applyBorder="1" applyAlignment="1">
      <alignment vertical="top" wrapText="1"/>
    </xf>
    <xf numFmtId="0" fontId="29" fillId="0" borderId="90" xfId="4" applyFont="1" applyBorder="1" applyAlignment="1">
      <alignment horizontal="center" vertical="top" shrinkToFit="1"/>
    </xf>
    <xf numFmtId="0" fontId="29" fillId="0" borderId="91" xfId="4" applyFont="1" applyBorder="1" applyAlignment="1">
      <alignment horizontal="center" vertical="top" shrinkToFit="1"/>
    </xf>
    <xf numFmtId="0" fontId="5" fillId="2" borderId="10" xfId="6" applyFont="1" applyFill="1" applyBorder="1" applyAlignment="1">
      <alignment horizontal="center" vertical="center" wrapText="1"/>
    </xf>
    <xf numFmtId="0" fontId="5" fillId="0" borderId="3" xfId="6" applyFont="1" applyBorder="1" applyAlignment="1">
      <alignment horizontal="left" vertical="center" wrapText="1" shrinkToFit="1"/>
    </xf>
    <xf numFmtId="0" fontId="25" fillId="2" borderId="14" xfId="10" applyFont="1" applyFill="1" applyBorder="1" applyAlignment="1">
      <alignment vertical="center" wrapText="1"/>
    </xf>
    <xf numFmtId="0" fontId="5" fillId="2" borderId="54" xfId="6" applyFont="1" applyFill="1" applyBorder="1" applyAlignment="1">
      <alignment horizontal="left" vertical="center" wrapText="1"/>
    </xf>
    <xf numFmtId="0" fontId="5" fillId="2" borderId="69" xfId="6" applyFont="1" applyFill="1" applyBorder="1" applyAlignment="1">
      <alignment horizontal="center" vertical="center" wrapText="1"/>
    </xf>
    <xf numFmtId="0" fontId="5" fillId="2" borderId="23" xfId="6" applyFont="1" applyFill="1" applyBorder="1" applyAlignment="1">
      <alignment horizontal="left" vertical="center" wrapText="1"/>
    </xf>
    <xf numFmtId="0" fontId="5" fillId="0" borderId="16" xfId="0" applyFont="1" applyBorder="1" applyAlignment="1">
      <alignment horizontal="center" vertical="center"/>
    </xf>
    <xf numFmtId="0" fontId="5" fillId="0" borderId="6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vertical="center" wrapText="1"/>
    </xf>
    <xf numFmtId="0" fontId="5" fillId="0" borderId="61" xfId="0" applyFont="1" applyBorder="1" applyAlignment="1">
      <alignment vertical="center" wrapText="1"/>
    </xf>
    <xf numFmtId="0" fontId="5" fillId="0" borderId="16" xfId="11" applyFont="1" applyBorder="1" applyAlignment="1">
      <alignment horizontal="center" vertical="center"/>
    </xf>
    <xf numFmtId="0" fontId="5" fillId="0" borderId="61" xfId="11" applyFont="1" applyBorder="1" applyAlignment="1">
      <alignment horizontal="center" vertical="center"/>
    </xf>
    <xf numFmtId="0" fontId="5" fillId="2" borderId="61" xfId="0" applyFont="1" applyFill="1" applyBorder="1" applyAlignment="1">
      <alignment vertical="center" wrapText="1"/>
    </xf>
    <xf numFmtId="0" fontId="5" fillId="2" borderId="61" xfId="0" applyFont="1" applyFill="1" applyBorder="1" applyAlignment="1">
      <alignment vertical="top" wrapText="1"/>
    </xf>
    <xf numFmtId="0" fontId="5" fillId="0" borderId="16" xfId="11" applyFont="1" applyBorder="1" applyAlignment="1">
      <alignment horizontal="left" vertical="top" wrapText="1"/>
    </xf>
    <xf numFmtId="0" fontId="5" fillId="0" borderId="61" xfId="11" applyFont="1" applyBorder="1" applyAlignment="1">
      <alignment horizontal="left" vertical="top" wrapText="1"/>
    </xf>
    <xf numFmtId="0" fontId="29" fillId="0" borderId="6" xfId="0" applyFont="1" applyBorder="1" applyAlignment="1">
      <alignment vertical="top" wrapText="1"/>
    </xf>
    <xf numFmtId="0" fontId="29" fillId="0" borderId="9" xfId="0" applyFont="1" applyBorder="1" applyAlignment="1">
      <alignment vertical="top" wrapText="1"/>
    </xf>
    <xf numFmtId="0" fontId="29" fillId="0" borderId="6" xfId="4" applyFont="1" applyBorder="1" applyAlignment="1">
      <alignment vertical="top" wrapText="1"/>
    </xf>
    <xf numFmtId="0" fontId="29" fillId="0" borderId="9" xfId="4" applyFont="1" applyBorder="1" applyAlignment="1">
      <alignment vertical="top" wrapText="1"/>
    </xf>
    <xf numFmtId="0" fontId="27" fillId="0" borderId="61" xfId="4" applyFont="1" applyBorder="1" applyAlignment="1">
      <alignment vertical="top" wrapText="1"/>
    </xf>
    <xf numFmtId="0" fontId="29" fillId="0" borderId="0" xfId="4" applyFont="1" applyBorder="1" applyAlignment="1">
      <alignment vertical="top" wrapText="1"/>
    </xf>
    <xf numFmtId="0" fontId="28" fillId="0" borderId="0" xfId="4" applyFont="1" applyBorder="1" applyAlignment="1">
      <alignment vertical="top" wrapText="1"/>
    </xf>
    <xf numFmtId="0" fontId="28" fillId="0" borderId="6" xfId="4" applyFont="1" applyBorder="1" applyAlignment="1">
      <alignment vertical="top" wrapText="1"/>
    </xf>
    <xf numFmtId="0" fontId="28" fillId="0" borderId="6" xfId="0" applyFont="1" applyBorder="1" applyAlignment="1">
      <alignment vertical="top" wrapText="1"/>
    </xf>
    <xf numFmtId="0" fontId="27" fillId="0" borderId="78" xfId="4" applyFont="1" applyBorder="1" applyAlignment="1">
      <alignment vertical="top" wrapText="1"/>
    </xf>
    <xf numFmtId="0" fontId="28" fillId="0" borderId="88" xfId="4" applyFont="1" applyBorder="1" applyAlignment="1">
      <alignment vertical="top" wrapText="1"/>
    </xf>
    <xf numFmtId="0" fontId="29" fillId="0" borderId="1" xfId="4" applyFont="1" applyBorder="1" applyAlignment="1">
      <alignment vertical="top" wrapText="1"/>
    </xf>
    <xf numFmtId="0" fontId="29" fillId="0" borderId="2" xfId="4" applyFont="1" applyBorder="1" applyAlignment="1">
      <alignment vertical="top" wrapText="1"/>
    </xf>
    <xf numFmtId="0" fontId="29" fillId="0" borderId="3" xfId="4" applyFont="1" applyBorder="1" applyAlignment="1">
      <alignment vertical="top" wrapText="1"/>
    </xf>
    <xf numFmtId="0" fontId="29" fillId="0" borderId="0" xfId="0" applyFont="1" applyBorder="1" applyAlignment="1">
      <alignment vertical="top" wrapText="1"/>
    </xf>
    <xf numFmtId="0" fontId="27" fillId="0" borderId="77" xfId="0" applyFont="1" applyBorder="1" applyAlignment="1">
      <alignment vertical="top" wrapText="1"/>
    </xf>
    <xf numFmtId="0" fontId="29" fillId="0" borderId="87" xfId="0" applyFont="1" applyBorder="1" applyAlignment="1">
      <alignment vertical="top" wrapText="1"/>
    </xf>
    <xf numFmtId="0" fontId="29" fillId="0" borderId="88" xfId="0" applyFont="1" applyBorder="1" applyAlignment="1">
      <alignment vertical="top" wrapText="1"/>
    </xf>
    <xf numFmtId="0" fontId="29" fillId="0" borderId="89" xfId="0" applyFont="1" applyBorder="1" applyAlignment="1">
      <alignment vertical="top" wrapText="1"/>
    </xf>
    <xf numFmtId="0" fontId="27" fillId="0" borderId="61" xfId="0" applyFont="1" applyBorder="1" applyAlignment="1">
      <alignment vertical="top" wrapText="1"/>
    </xf>
    <xf numFmtId="0" fontId="28" fillId="0" borderId="0" xfId="0" applyFont="1" applyBorder="1" applyAlignment="1">
      <alignment vertical="center"/>
    </xf>
    <xf numFmtId="0" fontId="28" fillId="0" borderId="9" xfId="0" applyFont="1" applyBorder="1" applyAlignment="1">
      <alignment vertical="center"/>
    </xf>
    <xf numFmtId="0" fontId="28" fillId="0" borderId="88" xfId="0" applyFont="1" applyBorder="1" applyAlignment="1">
      <alignment vertical="center"/>
    </xf>
    <xf numFmtId="0" fontId="28" fillId="0" borderId="89" xfId="0" applyFont="1" applyBorder="1" applyAlignment="1">
      <alignment vertical="center"/>
    </xf>
    <xf numFmtId="0" fontId="29" fillId="0" borderId="90" xfId="4" applyFont="1" applyBorder="1" applyAlignment="1">
      <alignment horizontal="center" vertical="top" shrinkToFit="1"/>
    </xf>
    <xf numFmtId="0" fontId="29" fillId="0" borderId="91" xfId="4" applyFont="1" applyBorder="1" applyAlignment="1">
      <alignment horizontal="center" vertical="top" shrinkToFit="1"/>
    </xf>
    <xf numFmtId="0" fontId="5" fillId="2" borderId="16" xfId="0" applyFont="1" applyFill="1" applyBorder="1" applyAlignment="1">
      <alignment vertical="top" wrapText="1"/>
    </xf>
    <xf numFmtId="0" fontId="5" fillId="2" borderId="16" xfId="6" applyFont="1" applyFill="1" applyBorder="1" applyAlignment="1">
      <alignment vertical="top" wrapText="1"/>
    </xf>
    <xf numFmtId="0" fontId="5" fillId="0" borderId="59" xfId="11" applyFont="1" applyBorder="1" applyAlignment="1">
      <alignment vertical="center" wrapText="1" shrinkToFit="1"/>
    </xf>
    <xf numFmtId="0" fontId="25" fillId="0" borderId="20" xfId="9" applyFont="1" applyBorder="1" applyAlignment="1">
      <alignment vertical="center" wrapText="1"/>
    </xf>
    <xf numFmtId="0" fontId="5" fillId="0" borderId="16" xfId="0" applyFont="1" applyBorder="1" applyAlignment="1">
      <alignment vertical="center" shrinkToFit="1"/>
    </xf>
    <xf numFmtId="0" fontId="5" fillId="0" borderId="79" xfId="11" applyFont="1" applyBorder="1" applyAlignment="1">
      <alignment horizontal="center" vertical="center" wrapText="1"/>
    </xf>
    <xf numFmtId="0" fontId="5" fillId="0" borderId="74" xfId="11" applyFont="1" applyBorder="1" applyAlignment="1">
      <alignment horizontal="left" vertical="center" shrinkToFit="1"/>
    </xf>
    <xf numFmtId="0" fontId="25" fillId="0" borderId="59" xfId="11" applyFont="1" applyBorder="1" applyAlignment="1">
      <alignment vertical="center" wrapText="1"/>
    </xf>
    <xf numFmtId="0" fontId="5" fillId="0" borderId="71" xfId="11" applyFont="1" applyBorder="1" applyAlignment="1">
      <alignment horizontal="left" vertical="center" shrinkToFit="1"/>
    </xf>
    <xf numFmtId="0" fontId="5" fillId="0" borderId="60" xfId="9" applyFont="1" applyBorder="1">
      <alignment vertical="center"/>
    </xf>
    <xf numFmtId="0" fontId="5" fillId="0" borderId="14" xfId="0" applyFont="1" applyBorder="1" applyAlignment="1">
      <alignment vertical="center"/>
    </xf>
    <xf numFmtId="0" fontId="5" fillId="2" borderId="16" xfId="5" applyFont="1" applyFill="1" applyBorder="1" applyAlignment="1">
      <alignment vertical="top" wrapText="1"/>
    </xf>
    <xf numFmtId="0" fontId="5" fillId="0" borderId="55" xfId="10" applyFont="1" applyBorder="1" applyAlignment="1">
      <alignment vertical="center" shrinkToFit="1"/>
    </xf>
    <xf numFmtId="0" fontId="7"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vertical="center" wrapText="1"/>
    </xf>
    <xf numFmtId="0" fontId="10" fillId="0" borderId="0" xfId="0" applyFont="1" applyAlignment="1">
      <alignment horizontal="center" vertical="center" shrinkToFit="1"/>
    </xf>
    <xf numFmtId="0" fontId="7" fillId="0" borderId="7" xfId="0" applyFont="1" applyBorder="1" applyAlignment="1">
      <alignment horizontal="center"/>
    </xf>
    <xf numFmtId="0" fontId="7" fillId="0" borderId="7" xfId="0" applyFont="1" applyBorder="1" applyAlignment="1"/>
    <xf numFmtId="0" fontId="7" fillId="0" borderId="0" xfId="0" applyFont="1" applyAlignment="1">
      <alignment horizontal="distributed"/>
    </xf>
    <xf numFmtId="0" fontId="7" fillId="0" borderId="0" xfId="0" applyFont="1" applyAlignment="1">
      <alignment horizontal="left" indent="1"/>
    </xf>
    <xf numFmtId="0" fontId="24" fillId="0" borderId="0" xfId="0" applyFont="1" applyAlignment="1">
      <alignment horizontal="distributed"/>
    </xf>
    <xf numFmtId="0" fontId="48" fillId="0" borderId="14" xfId="15" applyFont="1" applyBorder="1" applyAlignment="1">
      <alignment horizontal="center" vertical="center"/>
    </xf>
    <xf numFmtId="181" fontId="48" fillId="0" borderId="14" xfId="15" applyNumberFormat="1" applyFont="1" applyBorder="1" applyAlignment="1">
      <alignment horizontal="center" vertical="center"/>
    </xf>
    <xf numFmtId="179" fontId="48" fillId="0" borderId="14" xfId="15" applyNumberFormat="1" applyFont="1" applyBorder="1" applyAlignment="1">
      <alignment horizontal="center" vertical="center"/>
    </xf>
    <xf numFmtId="181" fontId="48" fillId="0" borderId="30" xfId="15" applyNumberFormat="1" applyFont="1" applyBorder="1" applyAlignment="1">
      <alignment horizontal="center" vertical="center"/>
    </xf>
    <xf numFmtId="181" fontId="48" fillId="0" borderId="51" xfId="15" applyNumberFormat="1" applyFont="1" applyBorder="1" applyAlignment="1">
      <alignment horizontal="center" vertical="center"/>
    </xf>
    <xf numFmtId="181" fontId="48" fillId="0" borderId="14" xfId="15" applyNumberFormat="1" applyFont="1" applyBorder="1" applyAlignment="1">
      <alignment horizontal="right" vertical="center"/>
    </xf>
    <xf numFmtId="181" fontId="48" fillId="0" borderId="14" xfId="16" applyNumberFormat="1" applyFont="1" applyBorder="1" applyAlignment="1">
      <alignment horizontal="right" vertical="center"/>
    </xf>
    <xf numFmtId="181" fontId="48" fillId="11" borderId="14" xfId="15" applyNumberFormat="1" applyFont="1" applyFill="1" applyBorder="1" applyAlignment="1" applyProtection="1">
      <alignment horizontal="right" vertical="center"/>
      <protection locked="0"/>
    </xf>
    <xf numFmtId="181" fontId="48" fillId="11" borderId="14" xfId="16" applyNumberFormat="1" applyFont="1" applyFill="1" applyBorder="1" applyAlignment="1" applyProtection="1">
      <alignment horizontal="right" vertical="center"/>
      <protection locked="0"/>
    </xf>
    <xf numFmtId="0" fontId="48" fillId="0" borderId="0" xfId="15" applyFont="1" applyAlignment="1">
      <alignment horizontal="center" vertical="center"/>
    </xf>
    <xf numFmtId="0" fontId="48" fillId="0" borderId="7" xfId="15" applyFont="1" applyBorder="1" applyAlignment="1">
      <alignment horizontal="center" vertical="center"/>
    </xf>
    <xf numFmtId="182" fontId="48" fillId="7" borderId="14" xfId="15" applyNumberFormat="1" applyFont="1" applyFill="1" applyBorder="1" applyAlignment="1">
      <alignment horizontal="center" vertical="center"/>
    </xf>
    <xf numFmtId="0" fontId="48" fillId="7" borderId="14" xfId="15" applyFont="1" applyFill="1" applyBorder="1" applyAlignment="1">
      <alignment horizontal="center" vertical="center"/>
    </xf>
    <xf numFmtId="179" fontId="48" fillId="7" borderId="14" xfId="15" applyNumberFormat="1" applyFont="1" applyFill="1" applyBorder="1" applyAlignment="1">
      <alignment horizontal="center" vertical="center"/>
    </xf>
    <xf numFmtId="0" fontId="48" fillId="11" borderId="30" xfId="15" applyFont="1" applyFill="1" applyBorder="1" applyAlignment="1" applyProtection="1">
      <alignment horizontal="center" vertical="center"/>
      <protection locked="0"/>
    </xf>
    <xf numFmtId="0" fontId="48" fillId="11" borderId="51" xfId="15" applyFont="1" applyFill="1" applyBorder="1" applyAlignment="1" applyProtection="1">
      <alignment horizontal="center" vertical="center"/>
      <protection locked="0"/>
    </xf>
    <xf numFmtId="0" fontId="48" fillId="7" borderId="30" xfId="15" applyFont="1" applyFill="1" applyBorder="1" applyAlignment="1">
      <alignment horizontal="center" vertical="center"/>
    </xf>
    <xf numFmtId="0" fontId="48" fillId="7" borderId="51" xfId="15" applyFont="1" applyFill="1" applyBorder="1" applyAlignment="1">
      <alignment horizontal="center" vertical="center"/>
    </xf>
    <xf numFmtId="181" fontId="48" fillId="11" borderId="30" xfId="15" applyNumberFormat="1" applyFont="1" applyFill="1" applyBorder="1" applyAlignment="1" applyProtection="1">
      <alignment horizontal="right" vertical="center"/>
      <protection locked="0"/>
    </xf>
    <xf numFmtId="181" fontId="48" fillId="11" borderId="51" xfId="15" applyNumberFormat="1" applyFont="1" applyFill="1" applyBorder="1" applyAlignment="1" applyProtection="1">
      <alignment horizontal="right" vertical="center"/>
      <protection locked="0"/>
    </xf>
    <xf numFmtId="181" fontId="48" fillId="0" borderId="30" xfId="15" applyNumberFormat="1" applyFont="1" applyBorder="1" applyAlignment="1">
      <alignment horizontal="right" vertical="center"/>
    </xf>
    <xf numFmtId="181" fontId="48" fillId="0" borderId="51" xfId="15" applyNumberFormat="1" applyFont="1" applyBorder="1" applyAlignment="1">
      <alignment horizontal="right" vertical="center"/>
    </xf>
    <xf numFmtId="1" fontId="45" fillId="0" borderId="136" xfId="15" applyNumberFormat="1" applyFont="1" applyBorder="1" applyAlignment="1">
      <alignment horizontal="center" vertical="center" wrapText="1"/>
    </xf>
    <xf numFmtId="1" fontId="45" fillId="0" borderId="135" xfId="15" applyNumberFormat="1" applyFont="1" applyBorder="1" applyAlignment="1">
      <alignment horizontal="center" vertical="center" wrapText="1"/>
    </xf>
    <xf numFmtId="0" fontId="45" fillId="11" borderId="129" xfId="15" applyFont="1" applyFill="1" applyBorder="1" applyAlignment="1" applyProtection="1">
      <alignment horizontal="left" vertical="center" wrapText="1"/>
      <protection locked="0"/>
    </xf>
    <xf numFmtId="0" fontId="45" fillId="11" borderId="2" xfId="15" applyFont="1" applyFill="1" applyBorder="1" applyAlignment="1" applyProtection="1">
      <alignment horizontal="left" vertical="center" wrapText="1"/>
      <protection locked="0"/>
    </xf>
    <xf numFmtId="0" fontId="45" fillId="11" borderId="130" xfId="15" applyFont="1" applyFill="1" applyBorder="1" applyAlignment="1" applyProtection="1">
      <alignment horizontal="left" vertical="center" wrapText="1"/>
      <protection locked="0"/>
    </xf>
    <xf numFmtId="0" fontId="45" fillId="11" borderId="96" xfId="15" applyFont="1" applyFill="1" applyBorder="1" applyAlignment="1" applyProtection="1">
      <alignment horizontal="left" vertical="center" wrapText="1"/>
      <protection locked="0"/>
    </xf>
    <xf numFmtId="0" fontId="45" fillId="11" borderId="49" xfId="15" applyFont="1" applyFill="1" applyBorder="1" applyAlignment="1" applyProtection="1">
      <alignment horizontal="left" vertical="center" wrapText="1"/>
      <protection locked="0"/>
    </xf>
    <xf numFmtId="0" fontId="45" fillId="11" borderId="48" xfId="15" applyFont="1" applyFill="1" applyBorder="1" applyAlignment="1" applyProtection="1">
      <alignment horizontal="left" vertical="center" wrapText="1"/>
      <protection locked="0"/>
    </xf>
    <xf numFmtId="180" fontId="45" fillId="0" borderId="148" xfId="15" applyNumberFormat="1" applyFont="1" applyBorder="1" applyAlignment="1">
      <alignment horizontal="center" vertical="center" wrapText="1"/>
    </xf>
    <xf numFmtId="180" fontId="45" fillId="0" borderId="143" xfId="15" applyNumberFormat="1" applyFont="1" applyBorder="1" applyAlignment="1">
      <alignment horizontal="center" vertical="center" wrapText="1"/>
    </xf>
    <xf numFmtId="180" fontId="45" fillId="0" borderId="149" xfId="15" applyNumberFormat="1" applyFont="1" applyBorder="1" applyAlignment="1">
      <alignment horizontal="center" vertical="center" wrapText="1"/>
    </xf>
    <xf numFmtId="0" fontId="49" fillId="7" borderId="0" xfId="15" applyFont="1" applyFill="1" applyAlignment="1" applyProtection="1">
      <alignment horizontal="left" vertical="center" wrapText="1"/>
      <protection locked="0"/>
    </xf>
    <xf numFmtId="0" fontId="49" fillId="0" borderId="0" xfId="15" applyFont="1" applyAlignment="1">
      <alignment horizontal="center" vertical="center" wrapText="1"/>
    </xf>
    <xf numFmtId="182" fontId="48" fillId="0" borderId="14" xfId="15" applyNumberFormat="1" applyFont="1" applyBorder="1" applyAlignment="1">
      <alignment horizontal="center" vertical="center"/>
    </xf>
    <xf numFmtId="0" fontId="45" fillId="11" borderId="105" xfId="15" applyFont="1" applyFill="1" applyBorder="1" applyAlignment="1" applyProtection="1">
      <alignment horizontal="left" vertical="center" wrapText="1"/>
      <protection locked="0"/>
    </xf>
    <xf numFmtId="0" fontId="45" fillId="11" borderId="7" xfId="15" applyFont="1" applyFill="1" applyBorder="1" applyAlignment="1" applyProtection="1">
      <alignment horizontal="left" vertical="center" wrapText="1"/>
      <protection locked="0"/>
    </xf>
    <xf numFmtId="0" fontId="45" fillId="11" borderId="106" xfId="15" applyFont="1" applyFill="1" applyBorder="1" applyAlignment="1" applyProtection="1">
      <alignment horizontal="left" vertical="center" wrapText="1"/>
      <protection locked="0"/>
    </xf>
    <xf numFmtId="180" fontId="45" fillId="0" borderId="138" xfId="15" applyNumberFormat="1" applyFont="1" applyBorder="1" applyAlignment="1">
      <alignment horizontal="center" vertical="center" wrapText="1"/>
    </xf>
    <xf numFmtId="180" fontId="45" fillId="0" borderId="137" xfId="15" applyNumberFormat="1" applyFont="1" applyBorder="1" applyAlignment="1">
      <alignment horizontal="center" vertical="center" wrapText="1"/>
    </xf>
    <xf numFmtId="180" fontId="45" fillId="0" borderId="139" xfId="15" applyNumberFormat="1" applyFont="1" applyBorder="1" applyAlignment="1">
      <alignment horizontal="center" vertical="center" wrapText="1"/>
    </xf>
    <xf numFmtId="0" fontId="45" fillId="0" borderId="40" xfId="15" applyFont="1" applyBorder="1" applyAlignment="1">
      <alignment horizontal="center" vertical="center"/>
    </xf>
    <xf numFmtId="0" fontId="45" fillId="0" borderId="47" xfId="15" applyFont="1" applyBorder="1" applyAlignment="1">
      <alignment horizontal="center" vertical="center"/>
    </xf>
    <xf numFmtId="0" fontId="45" fillId="10" borderId="129" xfId="15" applyFont="1" applyFill="1" applyBorder="1" applyAlignment="1" applyProtection="1">
      <alignment horizontal="center" vertical="center" shrinkToFit="1"/>
      <protection locked="0"/>
    </xf>
    <xf numFmtId="0" fontId="45" fillId="10" borderId="3" xfId="15" applyFont="1" applyFill="1" applyBorder="1" applyAlignment="1" applyProtection="1">
      <alignment horizontal="center" vertical="center" shrinkToFit="1"/>
      <protection locked="0"/>
    </xf>
    <xf numFmtId="0" fontId="45" fillId="10" borderId="96" xfId="15" applyFont="1" applyFill="1" applyBorder="1" applyAlignment="1" applyProtection="1">
      <alignment horizontal="center" vertical="center" shrinkToFit="1"/>
      <protection locked="0"/>
    </xf>
    <xf numFmtId="0" fontId="45" fillId="10" borderId="97" xfId="15" applyFont="1" applyFill="1" applyBorder="1" applyAlignment="1" applyProtection="1">
      <alignment horizontal="center" vertical="center" shrinkToFit="1"/>
      <protection locked="0"/>
    </xf>
    <xf numFmtId="0" fontId="45" fillId="10" borderId="1" xfId="15" applyFont="1" applyFill="1" applyBorder="1" applyAlignment="1" applyProtection="1">
      <alignment horizontal="center" vertical="center" wrapText="1"/>
      <protection locked="0"/>
    </xf>
    <xf numFmtId="0" fontId="45" fillId="10" borderId="3" xfId="15" applyFont="1" applyFill="1" applyBorder="1" applyAlignment="1" applyProtection="1">
      <alignment horizontal="center" vertical="center" wrapText="1"/>
      <protection locked="0"/>
    </xf>
    <xf numFmtId="0" fontId="45" fillId="10" borderId="116" xfId="15" applyFont="1" applyFill="1" applyBorder="1" applyAlignment="1" applyProtection="1">
      <alignment horizontal="center" vertical="center" wrapText="1"/>
      <protection locked="0"/>
    </xf>
    <xf numFmtId="0" fontId="45" fillId="10" borderId="97" xfId="15" applyFont="1" applyFill="1" applyBorder="1" applyAlignment="1" applyProtection="1">
      <alignment horizontal="center" vertical="center" wrapText="1"/>
      <protection locked="0"/>
    </xf>
    <xf numFmtId="0" fontId="45" fillId="10" borderId="1" xfId="15" applyFont="1" applyFill="1" applyBorder="1" applyAlignment="1" applyProtection="1">
      <alignment horizontal="center" vertical="center" shrinkToFit="1"/>
      <protection locked="0"/>
    </xf>
    <xf numFmtId="0" fontId="45" fillId="10" borderId="2" xfId="15" applyFont="1" applyFill="1" applyBorder="1" applyAlignment="1" applyProtection="1">
      <alignment horizontal="center" vertical="center" shrinkToFit="1"/>
      <protection locked="0"/>
    </xf>
    <xf numFmtId="0" fontId="45" fillId="10" borderId="116" xfId="15" applyFont="1" applyFill="1" applyBorder="1" applyAlignment="1" applyProtection="1">
      <alignment horizontal="center" vertical="center" shrinkToFit="1"/>
      <protection locked="0"/>
    </xf>
    <xf numFmtId="0" fontId="45" fillId="10" borderId="49" xfId="15" applyFont="1" applyFill="1" applyBorder="1" applyAlignment="1" applyProtection="1">
      <alignment horizontal="center" vertical="center" shrinkToFit="1"/>
      <protection locked="0"/>
    </xf>
    <xf numFmtId="0" fontId="45" fillId="11" borderId="30" xfId="15" applyFont="1" applyFill="1" applyBorder="1" applyAlignment="1" applyProtection="1">
      <alignment horizontal="center" vertical="center" shrinkToFit="1"/>
      <protection locked="0"/>
    </xf>
    <xf numFmtId="0" fontId="45" fillId="11" borderId="65" xfId="15" applyFont="1" applyFill="1" applyBorder="1" applyAlignment="1" applyProtection="1">
      <alignment horizontal="center" vertical="center" shrinkToFit="1"/>
      <protection locked="0"/>
    </xf>
    <xf numFmtId="0" fontId="45" fillId="11" borderId="51" xfId="15" applyFont="1" applyFill="1" applyBorder="1" applyAlignment="1" applyProtection="1">
      <alignment horizontal="center" vertical="center" shrinkToFit="1"/>
      <protection locked="0"/>
    </xf>
    <xf numFmtId="0" fontId="45" fillId="11" borderId="37" xfId="15" applyFont="1" applyFill="1" applyBorder="1" applyAlignment="1" applyProtection="1">
      <alignment horizontal="center" vertical="center" shrinkToFit="1"/>
      <protection locked="0"/>
    </xf>
    <xf numFmtId="0" fontId="45" fillId="11" borderId="102" xfId="15" applyFont="1" applyFill="1" applyBorder="1" applyAlignment="1" applyProtection="1">
      <alignment horizontal="center" vertical="center" shrinkToFit="1"/>
      <protection locked="0"/>
    </xf>
    <xf numFmtId="0" fontId="45" fillId="11" borderId="103" xfId="15" applyFont="1" applyFill="1" applyBorder="1" applyAlignment="1" applyProtection="1">
      <alignment horizontal="center" vertical="center" shrinkToFit="1"/>
      <protection locked="0"/>
    </xf>
    <xf numFmtId="0" fontId="45" fillId="0" borderId="134" xfId="15" applyFont="1" applyBorder="1" applyAlignment="1">
      <alignment horizontal="center" vertical="center" wrapText="1"/>
    </xf>
    <xf numFmtId="0" fontId="45" fillId="0" borderId="135" xfId="15" applyFont="1" applyBorder="1" applyAlignment="1">
      <alignment horizontal="center" vertical="center" wrapText="1"/>
    </xf>
    <xf numFmtId="0" fontId="49" fillId="0" borderId="0" xfId="15" applyFont="1" applyAlignment="1">
      <alignment horizontal="center" vertical="center"/>
    </xf>
    <xf numFmtId="0" fontId="45" fillId="0" borderId="34" xfId="15" applyFont="1" applyBorder="1" applyAlignment="1">
      <alignment horizontal="center" vertical="center"/>
    </xf>
    <xf numFmtId="0" fontId="45" fillId="10" borderId="105" xfId="15" applyFont="1" applyFill="1" applyBorder="1" applyAlignment="1" applyProtection="1">
      <alignment horizontal="center" vertical="center" shrinkToFit="1"/>
      <protection locked="0"/>
    </xf>
    <xf numFmtId="0" fontId="45" fillId="10" borderId="5" xfId="15" applyFont="1" applyFill="1" applyBorder="1" applyAlignment="1" applyProtection="1">
      <alignment horizontal="center" vertical="center" shrinkToFit="1"/>
      <protection locked="0"/>
    </xf>
    <xf numFmtId="0" fontId="45" fillId="10" borderId="4" xfId="15" applyFont="1" applyFill="1" applyBorder="1" applyAlignment="1" applyProtection="1">
      <alignment horizontal="center" vertical="center" wrapText="1"/>
      <protection locked="0"/>
    </xf>
    <xf numFmtId="0" fontId="45" fillId="10" borderId="5" xfId="15" applyFont="1" applyFill="1" applyBorder="1" applyAlignment="1" applyProtection="1">
      <alignment horizontal="center" vertical="center" wrapText="1"/>
      <protection locked="0"/>
    </xf>
    <xf numFmtId="0" fontId="45" fillId="10" borderId="4" xfId="15" applyFont="1" applyFill="1" applyBorder="1" applyAlignment="1" applyProtection="1">
      <alignment horizontal="center" vertical="center" shrinkToFit="1"/>
      <protection locked="0"/>
    </xf>
    <xf numFmtId="0" fontId="45" fillId="10" borderId="7" xfId="15" applyFont="1" applyFill="1" applyBorder="1" applyAlignment="1" applyProtection="1">
      <alignment horizontal="center" vertical="center" shrinkToFit="1"/>
      <protection locked="0"/>
    </xf>
    <xf numFmtId="0" fontId="49" fillId="7" borderId="0" xfId="15" applyFont="1" applyFill="1" applyAlignment="1" applyProtection="1">
      <alignment horizontal="center" vertical="center" wrapText="1"/>
      <protection locked="0"/>
    </xf>
    <xf numFmtId="0" fontId="45" fillId="11" borderId="100" xfId="15" applyFont="1" applyFill="1" applyBorder="1" applyAlignment="1" applyProtection="1">
      <alignment horizontal="left" vertical="center" wrapText="1"/>
      <protection locked="0"/>
    </xf>
    <xf numFmtId="0" fontId="45" fillId="11" borderId="0" xfId="15" applyFont="1" applyFill="1" applyAlignment="1" applyProtection="1">
      <alignment horizontal="left" vertical="center" wrapText="1"/>
      <protection locked="0"/>
    </xf>
    <xf numFmtId="0" fontId="45" fillId="11" borderId="101" xfId="15" applyFont="1" applyFill="1" applyBorder="1" applyAlignment="1" applyProtection="1">
      <alignment horizontal="left" vertical="center" wrapText="1"/>
      <protection locked="0"/>
    </xf>
    <xf numFmtId="180" fontId="45" fillId="0" borderId="127" xfId="15" applyNumberFormat="1" applyFont="1" applyBorder="1" applyAlignment="1">
      <alignment horizontal="center" vertical="center" wrapText="1"/>
    </xf>
    <xf numFmtId="180" fontId="45" fillId="0" borderId="124" xfId="15" applyNumberFormat="1" applyFont="1" applyBorder="1" applyAlignment="1">
      <alignment horizontal="center" vertical="center" wrapText="1"/>
    </xf>
    <xf numFmtId="180" fontId="45" fillId="0" borderId="128" xfId="15" applyNumberFormat="1" applyFont="1" applyBorder="1" applyAlignment="1">
      <alignment horizontal="center" vertical="center" wrapText="1"/>
    </xf>
    <xf numFmtId="0" fontId="45" fillId="10" borderId="100" xfId="15" applyFont="1" applyFill="1" applyBorder="1" applyAlignment="1" applyProtection="1">
      <alignment horizontal="center" vertical="center" shrinkToFit="1"/>
      <protection locked="0"/>
    </xf>
    <xf numFmtId="0" fontId="45" fillId="10" borderId="9" xfId="15" applyFont="1" applyFill="1" applyBorder="1" applyAlignment="1" applyProtection="1">
      <alignment horizontal="center" vertical="center" shrinkToFit="1"/>
      <protection locked="0"/>
    </xf>
    <xf numFmtId="0" fontId="45" fillId="10" borderId="6" xfId="15" applyFont="1" applyFill="1" applyBorder="1" applyAlignment="1" applyProtection="1">
      <alignment horizontal="center" vertical="center" wrapText="1"/>
      <protection locked="0"/>
    </xf>
    <xf numFmtId="0" fontId="45" fillId="10" borderId="9" xfId="15" applyFont="1" applyFill="1" applyBorder="1" applyAlignment="1" applyProtection="1">
      <alignment horizontal="center" vertical="center" wrapText="1"/>
      <protection locked="0"/>
    </xf>
    <xf numFmtId="0" fontId="45" fillId="10" borderId="6" xfId="15" applyFont="1" applyFill="1" applyBorder="1" applyAlignment="1" applyProtection="1">
      <alignment horizontal="center" vertical="center" shrinkToFit="1"/>
      <protection locked="0"/>
    </xf>
    <xf numFmtId="0" fontId="45" fillId="10" borderId="0" xfId="15" applyFont="1" applyFill="1" applyAlignment="1" applyProtection="1">
      <alignment horizontal="center" vertical="center" shrinkToFit="1"/>
      <protection locked="0"/>
    </xf>
    <xf numFmtId="1" fontId="45" fillId="0" borderId="166" xfId="15" applyNumberFormat="1" applyFont="1" applyBorder="1" applyAlignment="1">
      <alignment horizontal="center" vertical="center" wrapText="1"/>
    </xf>
    <xf numFmtId="1" fontId="45" fillId="0" borderId="165" xfId="15" applyNumberFormat="1" applyFont="1" applyBorder="1" applyAlignment="1">
      <alignment horizontal="center" vertical="center" wrapText="1"/>
    </xf>
    <xf numFmtId="0" fontId="45" fillId="11" borderId="0" xfId="15" applyFont="1" applyFill="1" applyBorder="1" applyAlignment="1" applyProtection="1">
      <alignment horizontal="left" vertical="center" wrapText="1"/>
      <protection locked="0"/>
    </xf>
    <xf numFmtId="0" fontId="45" fillId="0" borderId="46" xfId="15" applyFont="1" applyBorder="1" applyAlignment="1">
      <alignment horizontal="center" vertical="center"/>
    </xf>
    <xf numFmtId="0" fontId="45" fillId="10" borderId="0" xfId="15" applyFont="1" applyFill="1" applyBorder="1" applyAlignment="1" applyProtection="1">
      <alignment horizontal="center" vertical="center" shrinkToFit="1"/>
      <protection locked="0"/>
    </xf>
    <xf numFmtId="0" fontId="45" fillId="11" borderId="4" xfId="15" applyFont="1" applyFill="1" applyBorder="1" applyAlignment="1" applyProtection="1">
      <alignment horizontal="center" vertical="center" shrinkToFit="1"/>
      <protection locked="0"/>
    </xf>
    <xf numFmtId="0" fontId="45" fillId="11" borderId="7" xfId="15" applyFont="1" applyFill="1" applyBorder="1" applyAlignment="1" applyProtection="1">
      <alignment horizontal="center" vertical="center" shrinkToFit="1"/>
      <protection locked="0"/>
    </xf>
    <xf numFmtId="0" fontId="45" fillId="11" borderId="5" xfId="15" applyFont="1" applyFill="1" applyBorder="1" applyAlignment="1" applyProtection="1">
      <alignment horizontal="center" vertical="center" shrinkToFit="1"/>
      <protection locked="0"/>
    </xf>
    <xf numFmtId="0" fontId="45" fillId="0" borderId="164" xfId="15" applyFont="1" applyBorder="1" applyAlignment="1">
      <alignment horizontal="center" vertical="center" wrapText="1"/>
    </xf>
    <xf numFmtId="0" fontId="45" fillId="0" borderId="165" xfId="15" applyFont="1" applyBorder="1" applyAlignment="1">
      <alignment horizontal="center" vertical="center" wrapText="1"/>
    </xf>
    <xf numFmtId="180" fontId="45" fillId="0" borderId="159" xfId="15" applyNumberFormat="1" applyFont="1" applyBorder="1" applyAlignment="1">
      <alignment horizontal="center" vertical="center" wrapText="1"/>
    </xf>
    <xf numFmtId="180" fontId="45" fillId="0" borderId="156" xfId="15" applyNumberFormat="1" applyFont="1" applyBorder="1" applyAlignment="1">
      <alignment horizontal="center" vertical="center" wrapText="1"/>
    </xf>
    <xf numFmtId="180" fontId="45" fillId="0" borderId="160" xfId="15" applyNumberFormat="1" applyFont="1" applyBorder="1" applyAlignment="1">
      <alignment horizontal="center" vertical="center" wrapText="1"/>
    </xf>
    <xf numFmtId="0" fontId="45" fillId="11" borderId="1" xfId="15" applyFont="1" applyFill="1" applyBorder="1" applyAlignment="1" applyProtection="1">
      <alignment horizontal="center" vertical="center" shrinkToFit="1"/>
      <protection locked="0"/>
    </xf>
    <xf numFmtId="0" fontId="45" fillId="11" borderId="2" xfId="15" applyFont="1" applyFill="1" applyBorder="1" applyAlignment="1" applyProtection="1">
      <alignment horizontal="center" vertical="center" shrinkToFit="1"/>
      <protection locked="0"/>
    </xf>
    <xf numFmtId="0" fontId="45" fillId="11" borderId="3" xfId="15" applyFont="1" applyFill="1" applyBorder="1" applyAlignment="1" applyProtection="1">
      <alignment horizontal="center" vertical="center" shrinkToFit="1"/>
      <protection locked="0"/>
    </xf>
    <xf numFmtId="0" fontId="45" fillId="0" borderId="35" xfId="15" applyFont="1" applyBorder="1" applyAlignment="1">
      <alignment horizontal="center" vertical="center"/>
    </xf>
    <xf numFmtId="0" fontId="45" fillId="0" borderId="36" xfId="15" applyFont="1" applyBorder="1" applyAlignment="1">
      <alignment horizontal="center" vertical="center"/>
    </xf>
    <xf numFmtId="0" fontId="45" fillId="0" borderId="38" xfId="15" applyFont="1" applyBorder="1" applyAlignment="1">
      <alignment horizontal="center" vertical="center"/>
    </xf>
    <xf numFmtId="0" fontId="45" fillId="0" borderId="94" xfId="15" applyFont="1" applyBorder="1" applyAlignment="1">
      <alignment horizontal="center" vertical="center" wrapText="1"/>
    </xf>
    <xf numFmtId="0" fontId="45" fillId="0" borderId="95" xfId="15" applyFont="1" applyBorder="1" applyAlignment="1">
      <alignment horizontal="center" vertical="center" wrapText="1"/>
    </xf>
    <xf numFmtId="0" fontId="45" fillId="0" borderId="100" xfId="15" applyFont="1" applyBorder="1" applyAlignment="1">
      <alignment horizontal="center" vertical="center" wrapText="1"/>
    </xf>
    <xf numFmtId="0" fontId="45" fillId="0" borderId="9" xfId="15" applyFont="1" applyBorder="1" applyAlignment="1">
      <alignment horizontal="center" vertical="center" wrapText="1"/>
    </xf>
    <xf numFmtId="0" fontId="45" fillId="0" borderId="96" xfId="15" applyFont="1" applyBorder="1" applyAlignment="1">
      <alignment horizontal="center" vertical="center" wrapText="1"/>
    </xf>
    <xf numFmtId="0" fontId="45" fillId="0" borderId="97" xfId="15" applyFont="1" applyBorder="1" applyAlignment="1">
      <alignment horizontal="center" vertical="center" wrapText="1"/>
    </xf>
    <xf numFmtId="0" fontId="48" fillId="0" borderId="112" xfId="15" applyFont="1" applyBorder="1" applyAlignment="1">
      <alignment horizontal="center" vertical="center" wrapText="1"/>
    </xf>
    <xf numFmtId="0" fontId="48" fillId="0" borderId="95" xfId="15" applyFont="1" applyBorder="1" applyAlignment="1">
      <alignment horizontal="center" vertical="center" wrapText="1"/>
    </xf>
    <xf numFmtId="0" fontId="48" fillId="0" borderId="6" xfId="15" applyFont="1" applyBorder="1" applyAlignment="1">
      <alignment horizontal="center" vertical="center" wrapText="1"/>
    </xf>
    <xf numFmtId="0" fontId="48" fillId="0" borderId="9" xfId="15" applyFont="1" applyBorder="1" applyAlignment="1">
      <alignment horizontal="center" vertical="center" wrapText="1"/>
    </xf>
    <xf numFmtId="0" fontId="48" fillId="0" borderId="116" xfId="15" applyFont="1" applyBorder="1" applyAlignment="1">
      <alignment horizontal="center" vertical="center" wrapText="1"/>
    </xf>
    <xf numFmtId="0" fontId="48" fillId="0" borderId="97" xfId="15" applyFont="1" applyBorder="1" applyAlignment="1">
      <alignment horizontal="center" vertical="center" wrapText="1"/>
    </xf>
    <xf numFmtId="0" fontId="45" fillId="0" borderId="112" xfId="15" applyFont="1" applyBorder="1" applyAlignment="1">
      <alignment horizontal="center" vertical="center" wrapText="1"/>
    </xf>
    <xf numFmtId="0" fontId="45" fillId="0" borderId="99" xfId="15" applyFont="1" applyBorder="1" applyAlignment="1">
      <alignment horizontal="center" vertical="center" wrapText="1"/>
    </xf>
    <xf numFmtId="0" fontId="45" fillId="0" borderId="6" xfId="15" applyFont="1" applyBorder="1" applyAlignment="1">
      <alignment horizontal="center" vertical="center" wrapText="1"/>
    </xf>
    <xf numFmtId="0" fontId="45" fillId="0" borderId="0" xfId="15" applyFont="1" applyAlignment="1">
      <alignment horizontal="center" vertical="center" wrapText="1"/>
    </xf>
    <xf numFmtId="0" fontId="45" fillId="0" borderId="116" xfId="15" applyFont="1" applyBorder="1" applyAlignment="1">
      <alignment horizontal="center" vertical="center" wrapText="1"/>
    </xf>
    <xf numFmtId="0" fontId="45" fillId="0" borderId="49" xfId="15" applyFont="1" applyBorder="1" applyAlignment="1">
      <alignment horizontal="center" vertical="center" wrapText="1"/>
    </xf>
    <xf numFmtId="1" fontId="45" fillId="0" borderId="123" xfId="15" applyNumberFormat="1" applyFont="1" applyBorder="1" applyAlignment="1">
      <alignment horizontal="center" vertical="center" wrapText="1"/>
    </xf>
    <xf numFmtId="1" fontId="45" fillId="0" borderId="122" xfId="15" applyNumberFormat="1" applyFont="1" applyBorder="1" applyAlignment="1">
      <alignment horizontal="center" vertical="center" wrapText="1"/>
    </xf>
    <xf numFmtId="0" fontId="45" fillId="11" borderId="94" xfId="15" applyFont="1" applyFill="1" applyBorder="1" applyAlignment="1" applyProtection="1">
      <alignment horizontal="left" vertical="center" wrapText="1"/>
      <protection locked="0"/>
    </xf>
    <xf numFmtId="0" fontId="45" fillId="11" borderId="99" xfId="15" applyFont="1" applyFill="1" applyBorder="1" applyAlignment="1" applyProtection="1">
      <alignment horizontal="left" vertical="center" wrapText="1"/>
      <protection locked="0"/>
    </xf>
    <xf numFmtId="0" fontId="45" fillId="11" borderId="39" xfId="15" applyFont="1" applyFill="1" applyBorder="1" applyAlignment="1" applyProtection="1">
      <alignment horizontal="left" vertical="center" wrapText="1"/>
      <protection locked="0"/>
    </xf>
    <xf numFmtId="0" fontId="45" fillId="10" borderId="94" xfId="15" applyFont="1" applyFill="1" applyBorder="1" applyAlignment="1" applyProtection="1">
      <alignment horizontal="center" vertical="center" shrinkToFit="1"/>
      <protection locked="0"/>
    </xf>
    <xf numFmtId="0" fontId="45" fillId="10" borderId="95" xfId="15" applyFont="1" applyFill="1" applyBorder="1" applyAlignment="1" applyProtection="1">
      <alignment horizontal="center" vertical="center" shrinkToFit="1"/>
      <protection locked="0"/>
    </xf>
    <xf numFmtId="0" fontId="45" fillId="10" borderId="112" xfId="15" applyFont="1" applyFill="1" applyBorder="1" applyAlignment="1" applyProtection="1">
      <alignment horizontal="center" vertical="center" wrapText="1"/>
      <protection locked="0"/>
    </xf>
    <xf numFmtId="0" fontId="45" fillId="10" borderId="95" xfId="15" applyFont="1" applyFill="1" applyBorder="1" applyAlignment="1" applyProtection="1">
      <alignment horizontal="center" vertical="center" wrapText="1"/>
      <protection locked="0"/>
    </xf>
    <xf numFmtId="0" fontId="45" fillId="10" borderId="112" xfId="15" applyFont="1" applyFill="1" applyBorder="1" applyAlignment="1" applyProtection="1">
      <alignment horizontal="center" vertical="center" shrinkToFit="1"/>
      <protection locked="0"/>
    </xf>
    <xf numFmtId="0" fontId="45" fillId="10" borderId="99" xfId="15" applyFont="1" applyFill="1" applyBorder="1" applyAlignment="1" applyProtection="1">
      <alignment horizontal="center" vertical="center" shrinkToFit="1"/>
      <protection locked="0"/>
    </xf>
    <xf numFmtId="0" fontId="45" fillId="11" borderId="44" xfId="15" applyFont="1" applyFill="1" applyBorder="1" applyAlignment="1" applyProtection="1">
      <alignment horizontal="center" vertical="center" shrinkToFit="1"/>
      <protection locked="0"/>
    </xf>
    <xf numFmtId="0" fontId="45" fillId="11" borderId="26" xfId="15" applyFont="1" applyFill="1" applyBorder="1" applyAlignment="1" applyProtection="1">
      <alignment horizontal="center" vertical="center" shrinkToFit="1"/>
      <protection locked="0"/>
    </xf>
    <xf numFmtId="0" fontId="45" fillId="11" borderId="104" xfId="15" applyFont="1" applyFill="1" applyBorder="1" applyAlignment="1" applyProtection="1">
      <alignment horizontal="center" vertical="center" shrinkToFit="1"/>
      <protection locked="0"/>
    </xf>
    <xf numFmtId="0" fontId="45" fillId="0" borderId="121" xfId="15" applyFont="1" applyBorder="1" applyAlignment="1">
      <alignment horizontal="center" vertical="center" wrapText="1"/>
    </xf>
    <xf numFmtId="0" fontId="45" fillId="0" borderId="122" xfId="15" applyFont="1" applyBorder="1" applyAlignment="1">
      <alignment horizontal="center" vertical="center" wrapText="1"/>
    </xf>
    <xf numFmtId="0" fontId="46" fillId="10" borderId="0" xfId="15" applyFont="1" applyFill="1" applyAlignment="1" applyProtection="1">
      <alignment horizontal="center" vertical="center" shrinkToFit="1"/>
      <protection locked="0"/>
    </xf>
    <xf numFmtId="0" fontId="46" fillId="6" borderId="0" xfId="15" applyFont="1" applyFill="1" applyAlignment="1" applyProtection="1">
      <alignment horizontal="center" vertical="center" shrinkToFit="1"/>
      <protection locked="0"/>
    </xf>
    <xf numFmtId="0" fontId="46" fillId="11" borderId="0" xfId="15" applyFont="1" applyFill="1" applyAlignment="1" applyProtection="1">
      <alignment horizontal="center" vertical="center"/>
      <protection locked="0"/>
    </xf>
    <xf numFmtId="0" fontId="46" fillId="0" borderId="0" xfId="15" applyFont="1" applyAlignment="1">
      <alignment horizontal="center" vertical="center"/>
    </xf>
    <xf numFmtId="0" fontId="45" fillId="10" borderId="30" xfId="15" applyFont="1" applyFill="1" applyBorder="1" applyAlignment="1" applyProtection="1">
      <alignment horizontal="center" vertical="center"/>
      <protection locked="0"/>
    </xf>
    <xf numFmtId="0" fontId="45" fillId="6" borderId="65" xfId="15" applyFont="1" applyFill="1" applyBorder="1" applyAlignment="1" applyProtection="1">
      <alignment horizontal="center" vertical="center"/>
      <protection locked="0"/>
    </xf>
    <xf numFmtId="0" fontId="45" fillId="6" borderId="51" xfId="15" applyFont="1" applyFill="1" applyBorder="1" applyAlignment="1" applyProtection="1">
      <alignment horizontal="center" vertical="center"/>
      <protection locked="0"/>
    </xf>
    <xf numFmtId="0" fontId="45" fillId="0" borderId="99" xfId="15" quotePrefix="1" applyFont="1" applyBorder="1" applyAlignment="1">
      <alignment horizontal="center" vertical="center"/>
    </xf>
    <xf numFmtId="0" fontId="45" fillId="0" borderId="99" xfId="15" applyFont="1" applyBorder="1" applyAlignment="1">
      <alignment horizontal="center" vertical="center"/>
    </xf>
    <xf numFmtId="0" fontId="49" fillId="0" borderId="113" xfId="15" applyFont="1" applyBorder="1" applyAlignment="1">
      <alignment horizontal="center" vertical="center" wrapText="1"/>
    </xf>
    <xf numFmtId="0" fontId="49" fillId="0" borderId="39" xfId="15" applyFont="1" applyBorder="1" applyAlignment="1">
      <alignment horizontal="center" vertical="center" wrapText="1"/>
    </xf>
    <xf numFmtId="0" fontId="49" fillId="0" borderId="115" xfId="15" applyFont="1" applyBorder="1" applyAlignment="1">
      <alignment horizontal="center" vertical="center" wrapText="1"/>
    </xf>
    <xf numFmtId="0" fontId="49" fillId="0" borderId="101" xfId="15" applyFont="1" applyBorder="1" applyAlignment="1">
      <alignment horizontal="center" vertical="center" wrapText="1"/>
    </xf>
    <xf numFmtId="0" fontId="49" fillId="0" borderId="117" xfId="15" applyFont="1" applyBorder="1" applyAlignment="1">
      <alignment horizontal="center" vertical="center" wrapText="1"/>
    </xf>
    <xf numFmtId="0" fontId="49" fillId="0" borderId="48" xfId="15" applyFont="1" applyBorder="1" applyAlignment="1">
      <alignment horizontal="center" vertical="center" wrapText="1"/>
    </xf>
    <xf numFmtId="0" fontId="49" fillId="0" borderId="94" xfId="15" applyFont="1" applyBorder="1" applyAlignment="1">
      <alignment horizontal="center" vertical="center" wrapText="1"/>
    </xf>
    <xf numFmtId="0" fontId="49" fillId="0" borderId="100" xfId="15" applyFont="1" applyBorder="1" applyAlignment="1">
      <alignment horizontal="center" vertical="center" wrapText="1"/>
    </xf>
    <xf numFmtId="0" fontId="49" fillId="0" borderId="96" xfId="15" applyFont="1" applyBorder="1" applyAlignment="1">
      <alignment horizontal="center" vertical="center" wrapText="1"/>
    </xf>
    <xf numFmtId="0" fontId="45" fillId="0" borderId="39" xfId="15" applyFont="1" applyBorder="1" applyAlignment="1">
      <alignment horizontal="center" vertical="center" wrapText="1"/>
    </xf>
    <xf numFmtId="0" fontId="45" fillId="0" borderId="101" xfId="15" applyFont="1" applyBorder="1" applyAlignment="1">
      <alignment horizontal="center" vertical="center" wrapText="1"/>
    </xf>
    <xf numFmtId="0" fontId="45" fillId="0" borderId="48" xfId="15" applyFont="1" applyBorder="1" applyAlignment="1">
      <alignment horizontal="center" vertical="center" wrapText="1"/>
    </xf>
    <xf numFmtId="0" fontId="45" fillId="0" borderId="65" xfId="15" applyFont="1" applyBorder="1" applyAlignment="1">
      <alignment horizontal="center" vertical="center"/>
    </xf>
    <xf numFmtId="0" fontId="45" fillId="0" borderId="107" xfId="15" applyFont="1" applyBorder="1" applyAlignment="1">
      <alignment horizontal="center" vertical="center"/>
    </xf>
    <xf numFmtId="0" fontId="45" fillId="0" borderId="114" xfId="15" applyFont="1" applyBorder="1" applyAlignment="1">
      <alignment horizontal="center" vertical="center"/>
    </xf>
    <xf numFmtId="0" fontId="45" fillId="11" borderId="30" xfId="15" applyFont="1" applyFill="1" applyBorder="1" applyAlignment="1" applyProtection="1">
      <alignment horizontal="center" vertical="center"/>
      <protection locked="0"/>
    </xf>
    <xf numFmtId="0" fontId="45" fillId="11" borderId="51" xfId="15" applyFont="1" applyFill="1" applyBorder="1" applyAlignment="1" applyProtection="1">
      <alignment horizontal="center" vertical="center"/>
      <protection locked="0"/>
    </xf>
    <xf numFmtId="0" fontId="45" fillId="7" borderId="30" xfId="15" applyFont="1" applyFill="1" applyBorder="1" applyAlignment="1">
      <alignment horizontal="center" vertical="center"/>
    </xf>
    <xf numFmtId="0" fontId="45" fillId="7" borderId="51" xfId="15" applyFont="1" applyFill="1" applyBorder="1" applyAlignment="1">
      <alignment horizontal="center" vertical="center"/>
    </xf>
    <xf numFmtId="0" fontId="54" fillId="7" borderId="14" xfId="15" applyFont="1" applyFill="1" applyBorder="1" applyAlignment="1">
      <alignment horizontal="center" vertical="center"/>
    </xf>
    <xf numFmtId="0" fontId="49" fillId="7" borderId="0" xfId="15" applyFont="1" applyFill="1" applyAlignment="1">
      <alignment horizontal="left" vertical="center" indent="1"/>
    </xf>
    <xf numFmtId="0" fontId="2" fillId="7" borderId="45" xfId="15" applyFill="1" applyBorder="1" applyAlignment="1">
      <alignment horizontal="center" vertical="center"/>
    </xf>
    <xf numFmtId="0" fontId="2" fillId="7" borderId="46" xfId="15" applyFill="1" applyBorder="1" applyAlignment="1">
      <alignment horizontal="center" vertical="center"/>
    </xf>
    <xf numFmtId="0" fontId="2" fillId="7" borderId="47" xfId="15" applyFill="1" applyBorder="1" applyAlignment="1">
      <alignment horizontal="center" vertical="center"/>
    </xf>
    <xf numFmtId="0" fontId="18"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30" xfId="0" applyFont="1" applyBorder="1" applyAlignment="1">
      <alignment horizontal="center" vertical="center" wrapText="1"/>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5"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51" xfId="0" applyFont="1" applyFill="1" applyBorder="1" applyAlignment="1">
      <alignment horizontal="center" vertical="center"/>
    </xf>
    <xf numFmtId="176" fontId="6" fillId="0" borderId="14" xfId="0" applyNumberFormat="1" applyFont="1" applyBorder="1" applyAlignment="1">
      <alignment horizontal="center"/>
    </xf>
    <xf numFmtId="0" fontId="6" fillId="3" borderId="94" xfId="0" applyFont="1" applyFill="1" applyBorder="1" applyAlignment="1">
      <alignment horizontal="center" vertical="center" wrapText="1"/>
    </xf>
    <xf numFmtId="0" fontId="6" fillId="3" borderId="99"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10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6"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30" xfId="0" applyFont="1" applyFill="1" applyBorder="1" applyAlignment="1">
      <alignment horizontal="center" vertical="center" shrinkToFit="1"/>
    </xf>
    <xf numFmtId="0" fontId="6" fillId="3" borderId="65" xfId="0" applyFont="1" applyFill="1" applyBorder="1" applyAlignment="1">
      <alignment horizontal="center" vertical="center" shrinkToFit="1"/>
    </xf>
    <xf numFmtId="0" fontId="6" fillId="3" borderId="51" xfId="0" applyFont="1" applyFill="1" applyBorder="1" applyAlignment="1">
      <alignment horizontal="center" vertical="center" shrinkToFit="1"/>
    </xf>
    <xf numFmtId="0" fontId="11" fillId="3" borderId="14" xfId="0" applyFont="1" applyFill="1" applyBorder="1" applyAlignment="1">
      <alignment horizontal="center" vertical="center" wrapText="1"/>
    </xf>
    <xf numFmtId="0" fontId="6" fillId="0" borderId="28" xfId="0" applyFont="1" applyBorder="1" applyAlignment="1">
      <alignment vertical="top" wrapText="1"/>
    </xf>
    <xf numFmtId="0" fontId="6" fillId="0" borderId="14" xfId="0" applyFont="1" applyBorder="1" applyAlignment="1">
      <alignment vertical="top" wrapText="1"/>
    </xf>
    <xf numFmtId="0" fontId="6" fillId="0" borderId="29" xfId="0" applyFont="1" applyBorder="1" applyAlignment="1">
      <alignment vertical="top" wrapText="1"/>
    </xf>
    <xf numFmtId="0" fontId="6" fillId="0" borderId="31"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176" fontId="6" fillId="0" borderId="30" xfId="0" applyNumberFormat="1" applyFont="1" applyBorder="1" applyAlignment="1">
      <alignment horizontal="center"/>
    </xf>
    <xf numFmtId="176" fontId="6" fillId="0" borderId="65" xfId="0" applyNumberFormat="1" applyFont="1" applyBorder="1" applyAlignment="1">
      <alignment horizontal="center"/>
    </xf>
    <xf numFmtId="176" fontId="6" fillId="0" borderId="51" xfId="0" applyNumberFormat="1" applyFont="1" applyBorder="1" applyAlignment="1">
      <alignment horizontal="center"/>
    </xf>
    <xf numFmtId="0" fontId="6" fillId="3" borderId="14" xfId="0" applyFont="1" applyFill="1" applyBorder="1" applyAlignment="1">
      <alignment vertical="center" shrinkToFit="1"/>
    </xf>
    <xf numFmtId="0" fontId="6" fillId="3" borderId="30" xfId="0" applyFont="1" applyFill="1" applyBorder="1" applyAlignment="1">
      <alignment horizontal="center"/>
    </xf>
    <xf numFmtId="0" fontId="6" fillId="3" borderId="65" xfId="0" applyFont="1" applyFill="1" applyBorder="1" applyAlignment="1">
      <alignment horizontal="center"/>
    </xf>
    <xf numFmtId="0" fontId="6" fillId="3" borderId="51" xfId="0" applyFont="1" applyFill="1" applyBorder="1" applyAlignment="1">
      <alignment horizontal="center"/>
    </xf>
    <xf numFmtId="0" fontId="6" fillId="3" borderId="30" xfId="0" applyFont="1" applyFill="1" applyBorder="1" applyAlignment="1">
      <alignment horizontal="center" shrinkToFit="1"/>
    </xf>
    <xf numFmtId="0" fontId="6" fillId="3" borderId="65" xfId="0" applyFont="1" applyFill="1" applyBorder="1" applyAlignment="1">
      <alignment horizontal="center" shrinkToFit="1"/>
    </xf>
    <xf numFmtId="0" fontId="6" fillId="3" borderId="51" xfId="0" applyFont="1" applyFill="1" applyBorder="1" applyAlignment="1">
      <alignment horizontal="center" shrinkToFit="1"/>
    </xf>
    <xf numFmtId="176" fontId="6" fillId="0" borderId="16" xfId="0" applyNumberFormat="1" applyFont="1" applyBorder="1" applyAlignment="1">
      <alignment horizontal="center"/>
    </xf>
    <xf numFmtId="0" fontId="6" fillId="3" borderId="16" xfId="0" applyFont="1" applyFill="1" applyBorder="1" applyAlignment="1">
      <alignment vertical="center" shrinkToFit="1"/>
    </xf>
    <xf numFmtId="0" fontId="6" fillId="3" borderId="1" xfId="0" applyFont="1" applyFill="1" applyBorder="1" applyAlignment="1">
      <alignment horizontal="center" shrinkToFit="1"/>
    </xf>
    <xf numFmtId="0" fontId="6" fillId="3" borderId="2" xfId="0" applyFont="1" applyFill="1" applyBorder="1" applyAlignment="1">
      <alignment horizontal="center" shrinkToFit="1"/>
    </xf>
    <xf numFmtId="0" fontId="6" fillId="3" borderId="3" xfId="0" applyFont="1" applyFill="1" applyBorder="1" applyAlignment="1">
      <alignment horizontal="center" shrinkToFit="1"/>
    </xf>
    <xf numFmtId="0" fontId="6" fillId="3" borderId="41" xfId="0" applyFont="1" applyFill="1" applyBorder="1" applyAlignment="1">
      <alignment vertical="center" shrinkToFit="1"/>
    </xf>
    <xf numFmtId="0" fontId="6" fillId="3" borderId="42" xfId="0" applyFont="1" applyFill="1" applyBorder="1" applyAlignment="1">
      <alignment vertical="center" shrinkToFit="1"/>
    </xf>
    <xf numFmtId="0" fontId="6" fillId="3" borderId="31" xfId="0" applyFont="1" applyFill="1" applyBorder="1" applyAlignment="1">
      <alignment vertical="center" shrinkToFit="1"/>
    </xf>
    <xf numFmtId="0" fontId="6" fillId="3" borderId="32" xfId="0" applyFont="1" applyFill="1" applyBorder="1" applyAlignment="1">
      <alignment vertical="center" shrinkToFit="1"/>
    </xf>
    <xf numFmtId="176" fontId="6" fillId="0" borderId="42" xfId="0" applyNumberFormat="1" applyFont="1" applyBorder="1" applyAlignment="1">
      <alignment horizontal="center"/>
    </xf>
    <xf numFmtId="0" fontId="6" fillId="3" borderId="37" xfId="0" applyFont="1" applyFill="1" applyBorder="1" applyAlignment="1">
      <alignment horizontal="center" shrinkToFit="1"/>
    </xf>
    <xf numFmtId="0" fontId="6" fillId="3" borderId="102" xfId="0" applyFont="1" applyFill="1" applyBorder="1" applyAlignment="1">
      <alignment horizontal="center" shrinkToFit="1"/>
    </xf>
    <xf numFmtId="0" fontId="6" fillId="3" borderId="103" xfId="0" applyFont="1" applyFill="1" applyBorder="1" applyAlignment="1">
      <alignment horizontal="center" shrinkToFit="1"/>
    </xf>
    <xf numFmtId="176" fontId="6" fillId="0" borderId="32" xfId="0" applyNumberFormat="1" applyFont="1" applyBorder="1" applyAlignment="1">
      <alignment horizontal="center"/>
    </xf>
    <xf numFmtId="176" fontId="6" fillId="0" borderId="1" xfId="0" applyNumberFormat="1" applyFont="1" applyBorder="1" applyAlignment="1">
      <alignment horizontal="center"/>
    </xf>
    <xf numFmtId="176" fontId="6" fillId="0" borderId="2" xfId="0" applyNumberFormat="1" applyFont="1" applyBorder="1" applyAlignment="1">
      <alignment horizontal="center"/>
    </xf>
    <xf numFmtId="176" fontId="6" fillId="0" borderId="3" xfId="0" applyNumberFormat="1" applyFont="1" applyBorder="1" applyAlignment="1">
      <alignment horizontal="center"/>
    </xf>
    <xf numFmtId="176" fontId="6" fillId="0" borderId="37" xfId="0" applyNumberFormat="1" applyFont="1" applyBorder="1" applyAlignment="1">
      <alignment horizontal="center"/>
    </xf>
    <xf numFmtId="176" fontId="6" fillId="0" borderId="102" xfId="0" applyNumberFormat="1" applyFont="1" applyBorder="1" applyAlignment="1">
      <alignment horizontal="center"/>
    </xf>
    <xf numFmtId="176" fontId="6" fillId="0" borderId="103" xfId="0" applyNumberFormat="1" applyFont="1" applyBorder="1" applyAlignment="1">
      <alignment horizontal="center"/>
    </xf>
    <xf numFmtId="176" fontId="6" fillId="0" borderId="33" xfId="0" applyNumberFormat="1" applyFont="1" applyBorder="1" applyAlignment="1">
      <alignment horizontal="center"/>
    </xf>
    <xf numFmtId="176" fontId="6" fillId="0" borderId="43" xfId="0" applyNumberFormat="1" applyFont="1" applyBorder="1" applyAlignment="1">
      <alignment horizontal="center"/>
    </xf>
    <xf numFmtId="176" fontId="6" fillId="0" borderId="44" xfId="0" applyNumberFormat="1" applyFont="1" applyBorder="1" applyAlignment="1">
      <alignment horizontal="center"/>
    </xf>
    <xf numFmtId="176" fontId="6" fillId="0" borderId="26" xfId="0" applyNumberFormat="1" applyFont="1" applyBorder="1" applyAlignment="1">
      <alignment horizontal="center"/>
    </xf>
    <xf numFmtId="176" fontId="6" fillId="0" borderId="104" xfId="0" applyNumberFormat="1" applyFont="1" applyBorder="1" applyAlignment="1">
      <alignment horizontal="center"/>
    </xf>
    <xf numFmtId="176" fontId="6" fillId="0" borderId="4" xfId="0" applyNumberFormat="1" applyFont="1" applyBorder="1" applyAlignment="1">
      <alignment horizontal="center"/>
    </xf>
    <xf numFmtId="176" fontId="6" fillId="0" borderId="7" xfId="0" applyNumberFormat="1" applyFont="1" applyBorder="1" applyAlignment="1">
      <alignment horizontal="center"/>
    </xf>
    <xf numFmtId="176" fontId="6" fillId="0" borderId="5" xfId="0" applyNumberFormat="1" applyFont="1" applyBorder="1" applyAlignment="1">
      <alignment horizontal="center"/>
    </xf>
    <xf numFmtId="176" fontId="6" fillId="0" borderId="15" xfId="0" applyNumberFormat="1" applyFont="1" applyBorder="1" applyAlignment="1">
      <alignment horizontal="center"/>
    </xf>
    <xf numFmtId="0" fontId="6" fillId="3" borderId="6"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9"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0" borderId="14" xfId="0" applyFont="1" applyBorder="1" applyAlignment="1">
      <alignment horizontal="left" vertical="top" wrapText="1"/>
    </xf>
    <xf numFmtId="49" fontId="6" fillId="3" borderId="1"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0" fillId="0" borderId="30" xfId="0" applyBorder="1" applyAlignment="1">
      <alignment horizontal="center" vertical="center" wrapText="1"/>
    </xf>
    <xf numFmtId="0" fontId="0" fillId="0" borderId="65" xfId="0" applyBorder="1" applyAlignment="1">
      <alignment horizontal="center" vertical="center"/>
    </xf>
    <xf numFmtId="0" fontId="0" fillId="0" borderId="51" xfId="0" applyBorder="1" applyAlignment="1">
      <alignment horizontal="center" vertical="center"/>
    </xf>
    <xf numFmtId="0" fontId="0" fillId="0" borderId="1" xfId="0" applyBorder="1" applyAlignment="1">
      <alignment vertical="center" textRotation="255" wrapText="1"/>
    </xf>
    <xf numFmtId="0" fontId="0" fillId="0" borderId="3" xfId="0" applyBorder="1" applyAlignment="1">
      <alignment vertical="center" textRotation="255" wrapText="1"/>
    </xf>
    <xf numFmtId="0" fontId="0" fillId="0" borderId="4" xfId="0" applyBorder="1" applyAlignment="1">
      <alignment vertical="center" textRotation="255" wrapText="1"/>
    </xf>
    <xf numFmtId="0" fontId="0" fillId="0" borderId="5" xfId="0" applyBorder="1" applyAlignment="1">
      <alignment vertical="center" textRotation="255" wrapText="1"/>
    </xf>
    <xf numFmtId="0" fontId="0" fillId="0" borderId="65" xfId="0" applyBorder="1" applyAlignment="1">
      <alignment horizontal="center" vertical="center" wrapText="1"/>
    </xf>
    <xf numFmtId="0" fontId="0" fillId="0" borderId="51" xfId="0" applyBorder="1" applyAlignment="1">
      <alignment horizontal="center"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center" vertical="center" wrapText="1"/>
    </xf>
    <xf numFmtId="0" fontId="0" fillId="6" borderId="14" xfId="0" applyFill="1" applyBorder="1" applyAlignment="1">
      <alignment horizontal="center" vertical="center"/>
    </xf>
    <xf numFmtId="0" fontId="0" fillId="0" borderId="6" xfId="0" applyBorder="1" applyAlignment="1">
      <alignment horizontal="left" vertical="center"/>
    </xf>
    <xf numFmtId="0" fontId="0" fillId="0" borderId="0" xfId="0" applyAlignment="1">
      <alignment horizontal="left" vertical="center"/>
    </xf>
    <xf numFmtId="0" fontId="5" fillId="0" borderId="16" xfId="6" applyFont="1" applyBorder="1" applyAlignment="1">
      <alignment horizontal="center" vertical="center"/>
    </xf>
    <xf numFmtId="0" fontId="5" fillId="0" borderId="61" xfId="6" applyFont="1" applyBorder="1" applyAlignment="1">
      <alignment horizontal="center" vertical="center"/>
    </xf>
    <xf numFmtId="0" fontId="5" fillId="0" borderId="15" xfId="6" applyFont="1" applyBorder="1" applyAlignment="1">
      <alignment horizontal="center" vertical="center"/>
    </xf>
    <xf numFmtId="0" fontId="5" fillId="0" borderId="16" xfId="0" applyFont="1" applyBorder="1" applyAlignment="1">
      <alignment horizontal="left" vertical="top" wrapText="1" shrinkToFit="1"/>
    </xf>
    <xf numFmtId="0" fontId="5" fillId="0" borderId="15" xfId="0" applyFont="1" applyBorder="1" applyAlignment="1">
      <alignment horizontal="left" vertical="top" wrapText="1" shrinkToFit="1"/>
    </xf>
    <xf numFmtId="0" fontId="5" fillId="2" borderId="16" xfId="5" applyFont="1" applyFill="1" applyBorder="1" applyAlignment="1">
      <alignment horizontal="left" vertical="top" wrapText="1"/>
    </xf>
    <xf numFmtId="0" fontId="5" fillId="2" borderId="61" xfId="5"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61" xfId="0" applyFont="1" applyFill="1" applyBorder="1" applyAlignment="1">
      <alignment horizontal="left" vertical="top" wrapText="1"/>
    </xf>
    <xf numFmtId="0" fontId="5" fillId="0" borderId="16" xfId="0" applyFont="1" applyBorder="1" applyAlignment="1">
      <alignment horizontal="center" vertical="center"/>
    </xf>
    <xf numFmtId="0" fontId="5" fillId="0" borderId="6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vertical="center" wrapText="1"/>
    </xf>
    <xf numFmtId="0" fontId="5" fillId="0" borderId="61" xfId="0" applyFont="1" applyBorder="1" applyAlignment="1">
      <alignment vertical="center" wrapText="1"/>
    </xf>
    <xf numFmtId="0" fontId="19" fillId="0" borderId="0" xfId="6" applyFont="1" applyAlignment="1">
      <alignment horizontal="center" vertical="center"/>
    </xf>
    <xf numFmtId="0" fontId="5" fillId="3" borderId="14" xfId="13" applyFont="1" applyFill="1" applyBorder="1" applyAlignment="1">
      <alignment horizontal="center" vertical="center"/>
    </xf>
    <xf numFmtId="0" fontId="5" fillId="2" borderId="16" xfId="6" applyFont="1" applyFill="1" applyBorder="1" applyAlignment="1">
      <alignment horizontal="left" vertical="top" wrapText="1"/>
    </xf>
    <xf numFmtId="0" fontId="5" fillId="2" borderId="61" xfId="6" applyFont="1" applyFill="1" applyBorder="1" applyAlignment="1">
      <alignment horizontal="left" vertical="top" wrapText="1"/>
    </xf>
    <xf numFmtId="0" fontId="5" fillId="2" borderId="15" xfId="6" applyFont="1" applyFill="1" applyBorder="1" applyAlignment="1">
      <alignment horizontal="left" vertical="top" wrapText="1"/>
    </xf>
    <xf numFmtId="0" fontId="5" fillId="2" borderId="16" xfId="0" applyFont="1" applyFill="1" applyBorder="1" applyAlignment="1">
      <alignment vertical="center" wrapText="1"/>
    </xf>
    <xf numFmtId="0" fontId="5" fillId="2" borderId="61" xfId="0" applyFont="1" applyFill="1" applyBorder="1" applyAlignment="1">
      <alignment vertical="center" wrapText="1"/>
    </xf>
    <xf numFmtId="0" fontId="5" fillId="2" borderId="16" xfId="6" applyFont="1" applyFill="1" applyBorder="1" applyAlignment="1">
      <alignment vertical="top" wrapText="1"/>
    </xf>
    <xf numFmtId="0" fontId="5" fillId="2" borderId="61" xfId="6" applyFont="1" applyFill="1" applyBorder="1" applyAlignment="1">
      <alignment vertical="top" wrapText="1"/>
    </xf>
    <xf numFmtId="0" fontId="5" fillId="0" borderId="16" xfId="11" applyFont="1" applyBorder="1" applyAlignment="1">
      <alignment horizontal="left" vertical="top" wrapText="1"/>
    </xf>
    <xf numFmtId="0" fontId="5" fillId="0" borderId="61" xfId="11" applyFont="1" applyBorder="1" applyAlignment="1">
      <alignment horizontal="left" vertical="top" wrapText="1"/>
    </xf>
    <xf numFmtId="0" fontId="5" fillId="2" borderId="54" xfId="6" applyFont="1" applyFill="1" applyBorder="1" applyAlignment="1">
      <alignment horizontal="left" vertical="center" wrapText="1"/>
    </xf>
    <xf numFmtId="0" fontId="5" fillId="2" borderId="61" xfId="6" applyFont="1" applyFill="1" applyBorder="1" applyAlignment="1">
      <alignment horizontal="left" vertical="center" wrapText="1"/>
    </xf>
    <xf numFmtId="0" fontId="5" fillId="2" borderId="16" xfId="0" applyFont="1" applyFill="1" applyBorder="1" applyAlignment="1">
      <alignment vertical="top" wrapText="1"/>
    </xf>
    <xf numFmtId="0" fontId="5" fillId="2" borderId="61" xfId="0" applyFont="1" applyFill="1" applyBorder="1" applyAlignment="1">
      <alignment vertical="top" wrapText="1"/>
    </xf>
    <xf numFmtId="0" fontId="5" fillId="2" borderId="15" xfId="0" applyFont="1" applyFill="1" applyBorder="1" applyAlignment="1">
      <alignment vertical="top" wrapText="1"/>
    </xf>
    <xf numFmtId="0" fontId="28" fillId="0" borderId="109" xfId="4" applyFont="1" applyBorder="1" applyAlignment="1">
      <alignment horizontal="left" vertical="top" wrapText="1"/>
    </xf>
    <xf numFmtId="0" fontId="28" fillId="0" borderId="84" xfId="4" applyFont="1" applyBorder="1" applyAlignment="1">
      <alignment horizontal="left" vertical="top" wrapText="1"/>
    </xf>
    <xf numFmtId="0" fontId="28" fillId="0" borderId="110" xfId="4" applyFont="1" applyBorder="1" applyAlignment="1">
      <alignment horizontal="left" vertical="top" wrapText="1"/>
    </xf>
    <xf numFmtId="0" fontId="28" fillId="0" borderId="0" xfId="0" applyFont="1" applyAlignment="1">
      <alignment vertical="top" wrapText="1"/>
    </xf>
    <xf numFmtId="0" fontId="28" fillId="0" borderId="9" xfId="0" applyFont="1" applyBorder="1" applyAlignment="1">
      <alignment vertical="top" wrapText="1"/>
    </xf>
    <xf numFmtId="0" fontId="29" fillId="0" borderId="6" xfId="0" applyFont="1" applyBorder="1" applyAlignment="1">
      <alignment vertical="top" wrapText="1"/>
    </xf>
    <xf numFmtId="0" fontId="29" fillId="0" borderId="0" xfId="0" applyFont="1" applyAlignment="1">
      <alignment vertical="top" wrapText="1"/>
    </xf>
    <xf numFmtId="0" fontId="29" fillId="0" borderId="9" xfId="0" applyFont="1" applyBorder="1" applyAlignment="1">
      <alignment vertical="top" wrapText="1"/>
    </xf>
    <xf numFmtId="0" fontId="29" fillId="0" borderId="6" xfId="4" applyFont="1" applyBorder="1" applyAlignment="1">
      <alignment vertical="top" wrapText="1"/>
    </xf>
    <xf numFmtId="0" fontId="29" fillId="0" borderId="0" xfId="4" applyFont="1" applyAlignment="1">
      <alignment vertical="top" wrapText="1"/>
    </xf>
    <xf numFmtId="0" fontId="29" fillId="0" borderId="9" xfId="4" applyFont="1" applyBorder="1" applyAlignment="1">
      <alignment vertical="top" wrapText="1"/>
    </xf>
    <xf numFmtId="0" fontId="28" fillId="0" borderId="109" xfId="4" applyFont="1" applyBorder="1" applyAlignment="1">
      <alignment vertical="top" wrapText="1"/>
    </xf>
    <xf numFmtId="0" fontId="28" fillId="0" borderId="84" xfId="4" applyFont="1" applyBorder="1" applyAlignment="1">
      <alignment vertical="top" wrapText="1"/>
    </xf>
    <xf numFmtId="0" fontId="28" fillId="0" borderId="110" xfId="4" applyFont="1" applyBorder="1" applyAlignment="1">
      <alignment vertical="top" wrapText="1"/>
    </xf>
    <xf numFmtId="0" fontId="29" fillId="0" borderId="109" xfId="4" applyFont="1" applyBorder="1" applyAlignment="1">
      <alignment vertical="top" wrapText="1"/>
    </xf>
    <xf numFmtId="0" fontId="29" fillId="0" borderId="84" xfId="4" applyFont="1" applyBorder="1" applyAlignment="1">
      <alignment vertical="top" wrapText="1"/>
    </xf>
    <xf numFmtId="0" fontId="29" fillId="0" borderId="110" xfId="4" applyFont="1" applyBorder="1" applyAlignment="1">
      <alignment vertical="top" wrapText="1"/>
    </xf>
    <xf numFmtId="0" fontId="27" fillId="0" borderId="77" xfId="4" applyFont="1" applyBorder="1" applyAlignment="1">
      <alignment vertical="top" wrapText="1"/>
    </xf>
    <xf numFmtId="0" fontId="27" fillId="0" borderId="61" xfId="4" applyFont="1" applyBorder="1" applyAlignment="1">
      <alignment vertical="top" wrapText="1"/>
    </xf>
    <xf numFmtId="0" fontId="27" fillId="0" borderId="61" xfId="4" applyFont="1" applyBorder="1" applyAlignment="1">
      <alignment horizontal="left" vertical="top" wrapText="1"/>
    </xf>
    <xf numFmtId="0" fontId="29" fillId="0" borderId="0" xfId="4" applyFont="1" applyBorder="1" applyAlignment="1">
      <alignment vertical="top" wrapText="1"/>
    </xf>
    <xf numFmtId="0" fontId="28" fillId="0" borderId="0" xfId="4" applyFont="1" applyBorder="1" applyAlignment="1">
      <alignment vertical="top" wrapText="1"/>
    </xf>
    <xf numFmtId="0" fontId="28" fillId="0" borderId="9" xfId="4" applyFont="1" applyBorder="1" applyAlignment="1">
      <alignment vertical="top" wrapText="1"/>
    </xf>
    <xf numFmtId="0" fontId="28" fillId="0" borderId="0" xfId="4" applyFont="1" applyAlignment="1">
      <alignment horizontal="left" vertical="top" wrapText="1"/>
    </xf>
    <xf numFmtId="0" fontId="28" fillId="0" borderId="9" xfId="4" applyFont="1" applyBorder="1" applyAlignment="1">
      <alignment horizontal="left" vertical="top" wrapText="1"/>
    </xf>
    <xf numFmtId="0" fontId="28" fillId="0" borderId="0" xfId="0" applyFont="1" applyAlignment="1">
      <alignment horizontal="left" vertical="top" wrapText="1"/>
    </xf>
    <xf numFmtId="0" fontId="28" fillId="0" borderId="9" xfId="0" applyFont="1" applyBorder="1" applyAlignment="1">
      <alignment horizontal="left" vertical="top" wrapText="1"/>
    </xf>
    <xf numFmtId="0" fontId="28" fillId="0" borderId="6" xfId="4" applyFont="1" applyBorder="1" applyAlignment="1">
      <alignment vertical="top" wrapText="1"/>
    </xf>
    <xf numFmtId="0" fontId="28" fillId="0" borderId="0" xfId="4" applyFont="1" applyAlignment="1">
      <alignment vertical="top" wrapText="1"/>
    </xf>
    <xf numFmtId="0" fontId="15" fillId="0" borderId="0" xfId="4" applyFont="1" applyAlignment="1">
      <alignment vertical="top" wrapText="1"/>
    </xf>
    <xf numFmtId="0" fontId="15" fillId="0" borderId="0" xfId="4" applyFont="1" applyAlignment="1">
      <alignment vertical="top" shrinkToFit="1"/>
    </xf>
    <xf numFmtId="0" fontId="28" fillId="0" borderId="0" xfId="4" applyFont="1" applyAlignment="1">
      <alignment horizontal="center" vertical="top" wrapText="1"/>
    </xf>
    <xf numFmtId="0" fontId="28" fillId="0" borderId="9" xfId="4" applyFont="1" applyBorder="1" applyAlignment="1">
      <alignment horizontal="center" vertical="top" wrapText="1"/>
    </xf>
    <xf numFmtId="0" fontId="28" fillId="0" borderId="6" xfId="4" applyFont="1" applyBorder="1" applyAlignment="1">
      <alignment horizontal="left" vertical="top" wrapText="1"/>
    </xf>
    <xf numFmtId="0" fontId="28" fillId="0" borderId="0" xfId="4" applyFont="1" applyBorder="1" applyAlignment="1">
      <alignment horizontal="left" vertical="top" wrapText="1"/>
    </xf>
    <xf numFmtId="0" fontId="29" fillId="0" borderId="6" xfId="4" applyFont="1" applyBorder="1" applyAlignment="1">
      <alignment horizontal="left" vertical="top" wrapText="1"/>
    </xf>
    <xf numFmtId="0" fontId="29" fillId="0" borderId="0" xfId="4" applyFont="1" applyBorder="1" applyAlignment="1">
      <alignment horizontal="left" vertical="top" wrapText="1"/>
    </xf>
    <xf numFmtId="0" fontId="29" fillId="0" borderId="9" xfId="4" applyFont="1" applyBorder="1" applyAlignment="1">
      <alignment horizontal="left" vertical="top" wrapText="1"/>
    </xf>
    <xf numFmtId="0" fontId="28" fillId="0" borderId="84" xfId="0" applyFont="1" applyBorder="1" applyAlignment="1">
      <alignment vertical="top" wrapText="1"/>
    </xf>
    <xf numFmtId="0" fontId="28" fillId="0" borderId="110" xfId="0" applyFont="1" applyBorder="1" applyAlignment="1">
      <alignment vertical="top" wrapText="1"/>
    </xf>
    <xf numFmtId="0" fontId="29" fillId="0" borderId="6" xfId="0" applyFont="1" applyBorder="1" applyAlignment="1">
      <alignment horizontal="center" vertical="center" shrinkToFit="1"/>
    </xf>
    <xf numFmtId="0" fontId="29" fillId="0" borderId="0" xfId="0" applyFont="1" applyAlignment="1">
      <alignment horizontal="center" vertical="center" shrinkToFit="1"/>
    </xf>
    <xf numFmtId="0" fontId="29" fillId="0" borderId="9" xfId="0" applyFont="1" applyBorder="1" applyAlignment="1">
      <alignment horizontal="center" vertical="center" shrinkToFit="1"/>
    </xf>
    <xf numFmtId="0" fontId="28" fillId="0" borderId="87" xfId="0" applyFont="1" applyBorder="1" applyAlignment="1">
      <alignment horizontal="center" vertical="center" shrinkToFit="1"/>
    </xf>
    <xf numFmtId="0" fontId="28" fillId="0" borderId="88" xfId="0" applyFont="1" applyBorder="1" applyAlignment="1">
      <alignment horizontal="center" vertical="center" shrinkToFit="1"/>
    </xf>
    <xf numFmtId="0" fontId="28" fillId="0" borderId="89" xfId="0" applyFont="1" applyBorder="1" applyAlignment="1">
      <alignment horizontal="center" vertical="center" shrinkToFit="1"/>
    </xf>
    <xf numFmtId="0" fontId="29" fillId="0" borderId="1" xfId="0" applyFont="1" applyBorder="1" applyAlignment="1">
      <alignment vertical="top" wrapText="1"/>
    </xf>
    <xf numFmtId="0" fontId="29" fillId="0" borderId="2" xfId="0" applyFont="1" applyBorder="1" applyAlignment="1">
      <alignment vertical="top" wrapText="1"/>
    </xf>
    <xf numFmtId="0" fontId="29" fillId="0" borderId="3" xfId="0" applyFont="1" applyBorder="1" applyAlignment="1">
      <alignment vertical="top" wrapText="1"/>
    </xf>
    <xf numFmtId="0" fontId="28" fillId="0" borderId="0" xfId="0" applyFont="1" applyBorder="1" applyAlignment="1">
      <alignment vertical="top" wrapText="1"/>
    </xf>
    <xf numFmtId="0" fontId="28" fillId="0" borderId="6" xfId="0" applyFont="1" applyBorder="1" applyAlignment="1">
      <alignment vertical="top" wrapText="1"/>
    </xf>
    <xf numFmtId="0" fontId="28" fillId="0" borderId="109" xfId="0" applyFont="1" applyBorder="1" applyAlignment="1">
      <alignment vertical="top" wrapText="1"/>
    </xf>
    <xf numFmtId="0" fontId="29" fillId="0" borderId="109" xfId="0" applyFont="1" applyBorder="1" applyAlignment="1">
      <alignment horizontal="left" vertical="top" wrapText="1"/>
    </xf>
    <xf numFmtId="0" fontId="29" fillId="0" borderId="84" xfId="0" applyFont="1" applyBorder="1" applyAlignment="1">
      <alignment horizontal="left" vertical="top" wrapText="1"/>
    </xf>
    <xf numFmtId="0" fontId="29" fillId="0" borderId="110" xfId="0" applyFont="1" applyBorder="1" applyAlignment="1">
      <alignment horizontal="left" vertical="top" wrapText="1"/>
    </xf>
    <xf numFmtId="0" fontId="29" fillId="0" borderId="6" xfId="0" applyFont="1" applyBorder="1" applyAlignment="1">
      <alignment horizontal="left" vertical="top" wrapText="1"/>
    </xf>
    <xf numFmtId="0" fontId="29" fillId="0" borderId="0" xfId="0" applyFont="1" applyBorder="1" applyAlignment="1">
      <alignment horizontal="left" vertical="top" wrapText="1"/>
    </xf>
    <xf numFmtId="0" fontId="29" fillId="0" borderId="9" xfId="0" applyFont="1" applyBorder="1" applyAlignment="1">
      <alignment horizontal="left" vertical="top" wrapText="1"/>
    </xf>
    <xf numFmtId="0" fontId="28" fillId="0" borderId="84" xfId="0" applyFont="1" applyBorder="1" applyAlignment="1">
      <alignment horizontal="left" vertical="top" wrapText="1"/>
    </xf>
    <xf numFmtId="0" fontId="28" fillId="0" borderId="110" xfId="0" applyFont="1" applyBorder="1" applyAlignment="1">
      <alignment horizontal="left" vertical="top" wrapText="1"/>
    </xf>
    <xf numFmtId="0" fontId="31" fillId="0" borderId="61" xfId="4" applyFont="1" applyBorder="1" applyAlignment="1">
      <alignment horizontal="left" vertical="top" wrapText="1"/>
    </xf>
    <xf numFmtId="0" fontId="27" fillId="0" borderId="78" xfId="4" applyFont="1" applyBorder="1" applyAlignment="1">
      <alignment vertical="top" wrapText="1"/>
    </xf>
    <xf numFmtId="0" fontId="28" fillId="0" borderId="0" xfId="4" applyFont="1" applyAlignment="1">
      <alignment vertical="center"/>
    </xf>
    <xf numFmtId="0" fontId="28" fillId="0" borderId="9" xfId="4" applyFont="1" applyBorder="1" applyAlignment="1">
      <alignment vertical="center"/>
    </xf>
    <xf numFmtId="0" fontId="28" fillId="0" borderId="0" xfId="4" applyFont="1" applyAlignment="1">
      <alignment vertical="center" wrapText="1"/>
    </xf>
    <xf numFmtId="0" fontId="28" fillId="0" borderId="9" xfId="4" applyFont="1" applyBorder="1" applyAlignment="1">
      <alignment vertical="center" wrapText="1"/>
    </xf>
    <xf numFmtId="0" fontId="31" fillId="0" borderId="16" xfId="4" applyFont="1" applyBorder="1" applyAlignment="1">
      <alignment horizontal="left" vertical="top" wrapText="1"/>
    </xf>
    <xf numFmtId="0" fontId="28" fillId="0" borderId="84" xfId="4" applyFont="1" applyBorder="1" applyAlignment="1">
      <alignment vertical="center" wrapText="1"/>
    </xf>
    <xf numFmtId="0" fontId="28" fillId="0" borderId="110" xfId="4" applyFont="1" applyBorder="1" applyAlignment="1">
      <alignment vertical="center" wrapText="1"/>
    </xf>
    <xf numFmtId="0" fontId="28" fillId="0" borderId="109" xfId="4" applyFont="1" applyBorder="1" applyAlignment="1">
      <alignment vertical="center" wrapText="1"/>
    </xf>
    <xf numFmtId="0" fontId="28" fillId="0" borderId="6" xfId="4" applyFont="1" applyBorder="1" applyAlignment="1">
      <alignment vertical="center" wrapText="1"/>
    </xf>
    <xf numFmtId="0" fontId="28" fillId="0" borderId="0" xfId="4" applyFont="1" applyBorder="1" applyAlignment="1">
      <alignment vertical="center" wrapText="1"/>
    </xf>
    <xf numFmtId="0" fontId="28" fillId="0" borderId="0" xfId="4" applyFont="1" applyBorder="1" applyAlignment="1">
      <alignment vertical="center"/>
    </xf>
    <xf numFmtId="0" fontId="27" fillId="0" borderId="16" xfId="4" applyFont="1" applyBorder="1" applyAlignment="1">
      <alignment vertical="top" wrapText="1"/>
    </xf>
    <xf numFmtId="0" fontId="27" fillId="0" borderId="77" xfId="4" applyFont="1" applyBorder="1" applyAlignment="1">
      <alignment horizontal="left" vertical="top" wrapText="1"/>
    </xf>
    <xf numFmtId="0" fontId="28" fillId="0" borderId="88" xfId="4" applyFont="1" applyBorder="1" applyAlignment="1">
      <alignment vertical="top" wrapText="1"/>
    </xf>
    <xf numFmtId="0" fontId="28" fillId="0" borderId="89" xfId="4" applyFont="1" applyBorder="1" applyAlignment="1">
      <alignment vertical="top" wrapText="1"/>
    </xf>
    <xf numFmtId="0" fontId="28" fillId="0" borderId="87" xfId="4" applyFont="1" applyBorder="1" applyAlignment="1">
      <alignment horizontal="right" vertical="top" wrapText="1"/>
    </xf>
    <xf numFmtId="0" fontId="28" fillId="0" borderId="88" xfId="4" applyFont="1" applyBorder="1" applyAlignment="1">
      <alignment horizontal="right" vertical="top" wrapText="1"/>
    </xf>
    <xf numFmtId="0" fontId="29" fillId="0" borderId="1" xfId="4" applyFont="1" applyBorder="1" applyAlignment="1">
      <alignment vertical="top" wrapText="1"/>
    </xf>
    <xf numFmtId="0" fontId="29" fillId="0" borderId="2" xfId="4" applyFont="1" applyBorder="1" applyAlignment="1">
      <alignment vertical="top" wrapText="1"/>
    </xf>
    <xf numFmtId="0" fontId="29" fillId="0" borderId="3" xfId="4" applyFont="1" applyBorder="1" applyAlignment="1">
      <alignment vertical="top" wrapText="1"/>
    </xf>
    <xf numFmtId="0" fontId="28" fillId="0" borderId="6" xfId="4" applyFont="1" applyBorder="1" applyAlignment="1">
      <alignment horizontal="right" vertical="top" wrapText="1"/>
    </xf>
    <xf numFmtId="0" fontId="28" fillId="0" borderId="0" xfId="4" applyFont="1" applyAlignment="1">
      <alignment horizontal="right" vertical="top" wrapText="1"/>
    </xf>
    <xf numFmtId="0" fontId="29" fillId="0" borderId="31" xfId="4" applyFont="1" applyBorder="1" applyAlignment="1">
      <alignment horizontal="center" vertical="center"/>
    </xf>
    <xf numFmtId="0" fontId="29" fillId="0" borderId="32" xfId="4" applyFont="1" applyBorder="1" applyAlignment="1">
      <alignment horizontal="center" vertical="center"/>
    </xf>
    <xf numFmtId="0" fontId="29" fillId="0" borderId="37" xfId="4" applyFont="1" applyBorder="1" applyAlignment="1">
      <alignment vertical="center"/>
    </xf>
    <xf numFmtId="0" fontId="29" fillId="0" borderId="102" xfId="4" applyFont="1" applyBorder="1" applyAlignment="1">
      <alignment vertical="center"/>
    </xf>
    <xf numFmtId="0" fontId="29" fillId="0" borderId="108" xfId="4" applyFont="1" applyBorder="1" applyAlignment="1">
      <alignment vertical="center"/>
    </xf>
    <xf numFmtId="0" fontId="75" fillId="0" borderId="1" xfId="4" applyFont="1" applyBorder="1" applyAlignment="1">
      <alignment horizontal="center" vertical="center"/>
    </xf>
    <xf numFmtId="0" fontId="75" fillId="0" borderId="2" xfId="4" applyFont="1" applyBorder="1" applyAlignment="1">
      <alignment horizontal="center" vertical="center"/>
    </xf>
    <xf numFmtId="0" fontId="75" fillId="0" borderId="3" xfId="4" applyFont="1" applyBorder="1" applyAlignment="1">
      <alignment horizontal="center" vertical="center"/>
    </xf>
    <xf numFmtId="0" fontId="75" fillId="0" borderId="4" xfId="4" applyFont="1" applyBorder="1" applyAlignment="1">
      <alignment horizontal="center" vertical="center"/>
    </xf>
    <xf numFmtId="0" fontId="75" fillId="0" borderId="7" xfId="4" applyFont="1" applyBorder="1" applyAlignment="1">
      <alignment horizontal="center" vertical="center"/>
    </xf>
    <xf numFmtId="0" fontId="75" fillId="0" borderId="5" xfId="4" applyFont="1" applyBorder="1" applyAlignment="1">
      <alignment horizontal="center" vertical="center"/>
    </xf>
    <xf numFmtId="0" fontId="75" fillId="0" borderId="16" xfId="4" applyFont="1" applyBorder="1" applyAlignment="1">
      <alignment horizontal="center" vertical="center"/>
    </xf>
    <xf numFmtId="0" fontId="75" fillId="0" borderId="15" xfId="4" applyFont="1" applyBorder="1" applyAlignment="1">
      <alignment horizontal="center" vertical="center"/>
    </xf>
    <xf numFmtId="0" fontId="71" fillId="0" borderId="30" xfId="4" applyFont="1" applyBorder="1" applyAlignment="1">
      <alignment horizontal="center" vertical="center" shrinkToFit="1"/>
    </xf>
    <xf numFmtId="0" fontId="71" fillId="0" borderId="65" xfId="4" applyFont="1" applyBorder="1" applyAlignment="1">
      <alignment horizontal="center" vertical="center" shrinkToFit="1"/>
    </xf>
    <xf numFmtId="0" fontId="71" fillId="0" borderId="51" xfId="4" applyFont="1" applyBorder="1" applyAlignment="1">
      <alignment horizontal="center" vertical="center" shrinkToFi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29" fillId="0" borderId="44" xfId="4" applyFont="1" applyBorder="1" applyAlignment="1">
      <alignment vertical="center"/>
    </xf>
    <xf numFmtId="0" fontId="29" fillId="0" borderId="26" xfId="4" applyFont="1" applyBorder="1" applyAlignment="1">
      <alignment vertical="center"/>
    </xf>
    <xf numFmtId="0" fontId="29" fillId="0" borderId="27" xfId="4" applyFont="1" applyBorder="1" applyAlignment="1">
      <alignment vertical="center"/>
    </xf>
    <xf numFmtId="0" fontId="29" fillId="0" borderId="28" xfId="4" applyFont="1" applyBorder="1" applyAlignment="1">
      <alignment horizontal="center" vertical="center"/>
    </xf>
    <xf numFmtId="0" fontId="29" fillId="0" borderId="14" xfId="4" applyFont="1" applyBorder="1" applyAlignment="1">
      <alignment horizontal="center" vertical="center"/>
    </xf>
    <xf numFmtId="0" fontId="29" fillId="0" borderId="30" xfId="4" applyFont="1" applyBorder="1" applyAlignment="1">
      <alignment vertical="center"/>
    </xf>
    <xf numFmtId="0" fontId="29" fillId="0" borderId="65" xfId="4" applyFont="1" applyBorder="1" applyAlignment="1">
      <alignment vertical="center"/>
    </xf>
    <xf numFmtId="0" fontId="29" fillId="0" borderId="107" xfId="4" applyFont="1" applyBorder="1" applyAlignment="1">
      <alignment vertical="center"/>
    </xf>
    <xf numFmtId="0" fontId="29" fillId="0" borderId="109" xfId="0" applyFont="1" applyBorder="1" applyAlignment="1">
      <alignment vertical="top" wrapText="1"/>
    </xf>
    <xf numFmtId="0" fontId="29" fillId="0" borderId="84" xfId="0" applyFont="1" applyBorder="1" applyAlignment="1">
      <alignment vertical="top" wrapText="1"/>
    </xf>
    <xf numFmtId="0" fontId="29" fillId="0" borderId="110" xfId="0" applyFont="1" applyBorder="1" applyAlignment="1">
      <alignment vertical="top" wrapText="1"/>
    </xf>
    <xf numFmtId="0" fontId="28" fillId="0" borderId="109" xfId="0" applyFont="1" applyBorder="1" applyAlignment="1">
      <alignment vertical="center" wrapText="1"/>
    </xf>
    <xf numFmtId="0" fontId="28" fillId="0" borderId="84" xfId="0" applyFont="1" applyBorder="1" applyAlignment="1">
      <alignment vertical="center" wrapText="1"/>
    </xf>
    <xf numFmtId="0" fontId="28" fillId="0" borderId="110" xfId="0" applyFont="1" applyBorder="1" applyAlignment="1">
      <alignment vertical="center" wrapText="1"/>
    </xf>
    <xf numFmtId="0" fontId="29" fillId="0" borderId="0" xfId="0" applyFont="1" applyBorder="1" applyAlignment="1">
      <alignment vertical="top" wrapText="1"/>
    </xf>
    <xf numFmtId="0" fontId="28" fillId="0" borderId="9" xfId="4" applyFont="1" applyBorder="1" applyAlignment="1">
      <alignment vertical="top"/>
    </xf>
    <xf numFmtId="0" fontId="43" fillId="0" borderId="0" xfId="4" applyFont="1" applyAlignment="1">
      <alignment vertical="top" wrapText="1"/>
    </xf>
    <xf numFmtId="0" fontId="43" fillId="0" borderId="9" xfId="4" applyFont="1" applyBorder="1" applyAlignment="1">
      <alignment vertical="top" wrapText="1"/>
    </xf>
    <xf numFmtId="0" fontId="28" fillId="0" borderId="0" xfId="0" applyFont="1" applyAlignment="1">
      <alignment vertical="center" wrapText="1"/>
    </xf>
    <xf numFmtId="0" fontId="28" fillId="0" borderId="9" xfId="0" applyFont="1" applyBorder="1" applyAlignment="1">
      <alignment vertical="center" wrapText="1"/>
    </xf>
    <xf numFmtId="0" fontId="27" fillId="0" borderId="77" xfId="0" applyFont="1" applyBorder="1" applyAlignment="1">
      <alignment vertical="top" wrapText="1"/>
    </xf>
    <xf numFmtId="0" fontId="27" fillId="0" borderId="78" xfId="0" applyFont="1" applyBorder="1" applyAlignment="1">
      <alignment vertical="top" wrapText="1"/>
    </xf>
    <xf numFmtId="0" fontId="29" fillId="0" borderId="87" xfId="0" applyFont="1" applyBorder="1" applyAlignment="1">
      <alignment vertical="top" wrapText="1"/>
    </xf>
    <xf numFmtId="0" fontId="29" fillId="0" borderId="88" xfId="0" applyFont="1" applyBorder="1" applyAlignment="1">
      <alignment vertical="top" wrapText="1"/>
    </xf>
    <xf numFmtId="0" fontId="29" fillId="0" borderId="89" xfId="0" applyFont="1" applyBorder="1" applyAlignment="1">
      <alignment vertical="top" wrapText="1"/>
    </xf>
    <xf numFmtId="0" fontId="29" fillId="0" borderId="109" xfId="4" applyFont="1" applyBorder="1" applyAlignment="1">
      <alignment horizontal="left" vertical="top" wrapText="1" shrinkToFit="1"/>
    </xf>
    <xf numFmtId="0" fontId="29" fillId="0" borderId="84" xfId="4" applyFont="1" applyBorder="1" applyAlignment="1">
      <alignment horizontal="left" vertical="top" wrapText="1" shrinkToFit="1"/>
    </xf>
    <xf numFmtId="0" fontId="29" fillId="0" borderId="110" xfId="4" applyFont="1" applyBorder="1" applyAlignment="1">
      <alignment horizontal="left" vertical="top" wrapText="1" shrinkToFit="1"/>
    </xf>
    <xf numFmtId="0" fontId="28" fillId="0" borderId="109" xfId="4" applyFont="1" applyBorder="1" applyAlignment="1">
      <alignment horizontal="left" vertical="top" wrapText="1" shrinkToFit="1"/>
    </xf>
    <xf numFmtId="0" fontId="28" fillId="0" borderId="84" xfId="4" applyFont="1" applyBorder="1" applyAlignment="1">
      <alignment horizontal="left" vertical="top" wrapText="1" shrinkToFit="1"/>
    </xf>
    <xf numFmtId="0" fontId="28" fillId="0" borderId="110" xfId="4" applyFont="1" applyBorder="1" applyAlignment="1">
      <alignment horizontal="left" vertical="top" wrapText="1" shrinkToFit="1"/>
    </xf>
    <xf numFmtId="0" fontId="28" fillId="0" borderId="88" xfId="4" applyFont="1" applyBorder="1" applyAlignment="1">
      <alignment horizontal="left" vertical="top" wrapText="1"/>
    </xf>
    <xf numFmtId="0" fontId="28" fillId="0" borderId="89" xfId="4" applyFont="1" applyBorder="1" applyAlignment="1">
      <alignment horizontal="left" vertical="top" wrapText="1"/>
    </xf>
    <xf numFmtId="0" fontId="27" fillId="0" borderId="61" xfId="0" applyFont="1" applyBorder="1" applyAlignment="1">
      <alignment vertical="top" wrapText="1"/>
    </xf>
    <xf numFmtId="0" fontId="28" fillId="0" borderId="0" xfId="0" applyFont="1" applyBorder="1" applyAlignment="1">
      <alignment vertical="center"/>
    </xf>
    <xf numFmtId="0" fontId="28" fillId="0" borderId="9" xfId="0" applyFont="1" applyBorder="1" applyAlignment="1">
      <alignment vertical="center"/>
    </xf>
    <xf numFmtId="0" fontId="72" fillId="0" borderId="77" xfId="0" applyFont="1" applyBorder="1" applyAlignment="1">
      <alignment horizontal="left" vertical="top" wrapText="1"/>
    </xf>
    <xf numFmtId="0" fontId="72" fillId="0" borderId="61" xfId="0" applyFont="1" applyBorder="1" applyAlignment="1">
      <alignment horizontal="left" vertical="top" wrapText="1"/>
    </xf>
    <xf numFmtId="0" fontId="72" fillId="0" borderId="78" xfId="0" applyFont="1" applyBorder="1" applyAlignment="1">
      <alignment horizontal="left" vertical="top" wrapText="1"/>
    </xf>
    <xf numFmtId="0" fontId="28" fillId="0" borderId="88" xfId="0" applyFont="1" applyBorder="1" applyAlignment="1">
      <alignment horizontal="left" vertical="top" wrapText="1"/>
    </xf>
    <xf numFmtId="0" fontId="28" fillId="0" borderId="89" xfId="0" applyFont="1" applyBorder="1" applyAlignment="1">
      <alignment horizontal="left" vertical="top" wrapText="1"/>
    </xf>
    <xf numFmtId="0" fontId="71" fillId="0" borderId="77" xfId="0" applyFont="1" applyBorder="1" applyAlignment="1">
      <alignment vertical="top" wrapText="1"/>
    </xf>
    <xf numFmtId="0" fontId="71" fillId="0" borderId="78" xfId="0" applyFont="1" applyBorder="1" applyAlignment="1">
      <alignment vertical="top" wrapText="1"/>
    </xf>
    <xf numFmtId="57" fontId="27" fillId="0" borderId="77" xfId="0" applyNumberFormat="1" applyFont="1" applyBorder="1" applyAlignment="1">
      <alignment vertical="top" wrapText="1"/>
    </xf>
    <xf numFmtId="57" fontId="27" fillId="0" borderId="61" xfId="0" applyNumberFormat="1" applyFont="1" applyBorder="1" applyAlignment="1">
      <alignment vertical="top" wrapText="1"/>
    </xf>
    <xf numFmtId="0" fontId="28" fillId="0" borderId="0" xfId="0" applyFont="1" applyAlignment="1">
      <alignment vertical="center"/>
    </xf>
    <xf numFmtId="0" fontId="28" fillId="0" borderId="88" xfId="0" applyFont="1" applyBorder="1" applyAlignment="1">
      <alignment vertical="center"/>
    </xf>
    <xf numFmtId="0" fontId="28" fillId="0" borderId="89" xfId="0" applyFont="1" applyBorder="1" applyAlignment="1">
      <alignment vertical="center"/>
    </xf>
    <xf numFmtId="0" fontId="27" fillId="0" borderId="61" xfId="0" applyFont="1" applyBorder="1" applyAlignment="1">
      <alignment horizontal="left" vertical="top" wrapText="1"/>
    </xf>
    <xf numFmtId="0" fontId="28" fillId="0" borderId="6" xfId="0" applyFont="1" applyBorder="1" applyAlignment="1">
      <alignment horizontal="left" vertical="top" wrapText="1"/>
    </xf>
    <xf numFmtId="0" fontId="28" fillId="0" borderId="0" xfId="0" applyFont="1" applyBorder="1" applyAlignment="1">
      <alignment horizontal="left" vertical="top" wrapText="1"/>
    </xf>
    <xf numFmtId="0" fontId="29" fillId="0" borderId="0" xfId="4" applyFont="1" applyAlignment="1">
      <alignment horizontal="left" vertical="top" wrapText="1"/>
    </xf>
    <xf numFmtId="0" fontId="29" fillId="0" borderId="83" xfId="4" applyFont="1" applyBorder="1" applyAlignment="1">
      <alignment horizontal="center" vertical="top" shrinkToFit="1"/>
    </xf>
    <xf numFmtId="0" fontId="29" fillId="0" borderId="90" xfId="4" applyFont="1" applyBorder="1" applyAlignment="1">
      <alignment horizontal="center" vertical="top" shrinkToFit="1"/>
    </xf>
    <xf numFmtId="0" fontId="29" fillId="0" borderId="98" xfId="4" applyFont="1" applyBorder="1" applyAlignment="1">
      <alignment horizontal="center" vertical="top" shrinkToFit="1"/>
    </xf>
    <xf numFmtId="0" fontId="29" fillId="0" borderId="111" xfId="4" applyFont="1" applyBorder="1" applyAlignment="1">
      <alignment horizontal="center" vertical="top" shrinkToFit="1"/>
    </xf>
    <xf numFmtId="0" fontId="29" fillId="0" borderId="85" xfId="4" applyFont="1" applyBorder="1" applyAlignment="1">
      <alignment horizontal="center" vertical="top" shrinkToFit="1"/>
    </xf>
    <xf numFmtId="0" fontId="29" fillId="0" borderId="91" xfId="4" applyFont="1" applyBorder="1" applyAlignment="1">
      <alignment horizontal="center" vertical="top" shrinkToFit="1"/>
    </xf>
    <xf numFmtId="0" fontId="71" fillId="0" borderId="61" xfId="0" applyFont="1" applyBorder="1" applyAlignment="1">
      <alignment vertical="top" wrapText="1"/>
    </xf>
    <xf numFmtId="0" fontId="44" fillId="0" borderId="0" xfId="4" applyFont="1" applyAlignment="1">
      <alignment vertical="top" wrapText="1"/>
    </xf>
    <xf numFmtId="0" fontId="35" fillId="0" borderId="0" xfId="4" applyFont="1" applyAlignment="1">
      <alignment vertical="top" wrapText="1"/>
    </xf>
    <xf numFmtId="0" fontId="38" fillId="0" borderId="0" xfId="4" applyFont="1" applyAlignment="1">
      <alignment vertical="top" wrapText="1"/>
    </xf>
    <xf numFmtId="0" fontId="44" fillId="0" borderId="0" xfId="4" applyFont="1" applyAlignment="1">
      <alignment vertical="top" shrinkToFit="1"/>
    </xf>
    <xf numFmtId="0" fontId="35" fillId="0" borderId="6" xfId="0" applyFont="1" applyBorder="1" applyAlignment="1">
      <alignment vertical="top" wrapText="1"/>
    </xf>
    <xf numFmtId="0" fontId="35" fillId="0" borderId="0" xfId="0" applyFont="1" applyAlignment="1">
      <alignment vertical="top" wrapText="1"/>
    </xf>
    <xf numFmtId="0" fontId="35" fillId="0" borderId="9" xfId="0" applyFont="1" applyBorder="1" applyAlignment="1">
      <alignment vertical="top" wrapText="1"/>
    </xf>
    <xf numFmtId="0" fontId="38" fillId="0" borderId="0" xfId="0" applyFont="1" applyAlignment="1">
      <alignment vertical="top" wrapText="1"/>
    </xf>
    <xf numFmtId="0" fontId="38" fillId="0" borderId="9" xfId="0" applyFont="1" applyBorder="1" applyAlignment="1">
      <alignment vertical="top" wrapText="1"/>
    </xf>
    <xf numFmtId="0" fontId="38" fillId="0" borderId="109" xfId="0" applyFont="1" applyBorder="1" applyAlignment="1">
      <alignment vertical="center" wrapText="1"/>
    </xf>
    <xf numFmtId="0" fontId="38" fillId="0" borderId="84" xfId="0" applyFont="1" applyBorder="1" applyAlignment="1">
      <alignment vertical="center" wrapText="1"/>
    </xf>
    <xf numFmtId="0" fontId="38" fillId="0" borderId="110" xfId="0" applyFont="1" applyBorder="1" applyAlignment="1">
      <alignment vertical="center" wrapText="1"/>
    </xf>
    <xf numFmtId="0" fontId="38" fillId="0" borderId="6" xfId="0" applyFont="1" applyBorder="1" applyAlignment="1">
      <alignment vertical="center" wrapText="1"/>
    </xf>
    <xf numFmtId="0" fontId="38" fillId="0" borderId="0" xfId="0" applyFont="1" applyBorder="1" applyAlignment="1">
      <alignment vertical="center" wrapText="1"/>
    </xf>
    <xf numFmtId="0" fontId="38" fillId="0" borderId="9" xfId="0" applyFont="1" applyBorder="1" applyAlignment="1">
      <alignment vertical="center" wrapText="1"/>
    </xf>
    <xf numFmtId="0" fontId="38" fillId="0" borderId="0" xfId="0" applyFont="1" applyAlignment="1">
      <alignment horizontal="left" vertical="top" wrapText="1"/>
    </xf>
    <xf numFmtId="0" fontId="38" fillId="0" borderId="9" xfId="0" applyFont="1" applyBorder="1" applyAlignment="1">
      <alignment horizontal="left" vertical="top" wrapText="1"/>
    </xf>
    <xf numFmtId="0" fontId="35" fillId="0" borderId="109" xfId="0" applyFont="1" applyBorder="1" applyAlignment="1">
      <alignment vertical="top" wrapText="1"/>
    </xf>
    <xf numFmtId="0" fontId="35" fillId="0" borderId="84" xfId="0" applyFont="1" applyBorder="1" applyAlignment="1">
      <alignment vertical="top" wrapText="1"/>
    </xf>
    <xf numFmtId="0" fontId="35" fillId="0" borderId="110" xfId="0" applyFont="1" applyBorder="1" applyAlignment="1">
      <alignment vertical="top" wrapText="1"/>
    </xf>
    <xf numFmtId="0" fontId="38" fillId="0" borderId="109" xfId="4" applyFont="1" applyBorder="1" applyAlignment="1">
      <alignment vertical="top" wrapText="1"/>
    </xf>
    <xf numFmtId="0" fontId="38" fillId="0" borderId="84" xfId="4" applyFont="1" applyBorder="1" applyAlignment="1">
      <alignment vertical="top" wrapText="1"/>
    </xf>
    <xf numFmtId="0" fontId="38" fillId="0" borderId="110" xfId="4" applyFont="1" applyBorder="1" applyAlignment="1">
      <alignment vertical="top" wrapText="1"/>
    </xf>
    <xf numFmtId="0" fontId="38" fillId="0" borderId="6" xfId="4" applyFont="1" applyBorder="1" applyAlignment="1">
      <alignment vertical="top" wrapText="1"/>
    </xf>
    <xf numFmtId="0" fontId="38" fillId="0" borderId="0" xfId="4" applyFont="1" applyBorder="1" applyAlignment="1">
      <alignment vertical="top" wrapText="1"/>
    </xf>
    <xf numFmtId="0" fontId="38" fillId="0" borderId="9" xfId="4" applyFont="1" applyBorder="1" applyAlignment="1">
      <alignment vertical="top" wrapText="1"/>
    </xf>
    <xf numFmtId="0" fontId="38" fillId="0" borderId="109" xfId="0" applyFont="1" applyBorder="1" applyAlignment="1">
      <alignment vertical="top" wrapText="1"/>
    </xf>
    <xf numFmtId="0" fontId="38" fillId="0" borderId="84" xfId="0" applyFont="1" applyBorder="1" applyAlignment="1">
      <alignment vertical="top" wrapText="1"/>
    </xf>
    <xf numFmtId="0" fontId="38" fillId="0" borderId="110" xfId="0" applyFont="1" applyBorder="1" applyAlignment="1">
      <alignment vertical="top" wrapText="1"/>
    </xf>
    <xf numFmtId="0" fontId="38" fillId="0" borderId="0" xfId="4" applyFont="1" applyAlignment="1">
      <alignment vertical="center"/>
    </xf>
    <xf numFmtId="0" fontId="38" fillId="0" borderId="9" xfId="4" applyFont="1" applyBorder="1" applyAlignment="1">
      <alignment vertical="center"/>
    </xf>
    <xf numFmtId="0" fontId="38" fillId="0" borderId="0" xfId="4" applyFont="1" applyAlignment="1">
      <alignment vertical="center" wrapText="1"/>
    </xf>
    <xf numFmtId="0" fontId="38" fillId="0" borderId="9" xfId="4" applyFont="1" applyBorder="1" applyAlignment="1">
      <alignment vertical="center" wrapText="1"/>
    </xf>
    <xf numFmtId="0" fontId="35" fillId="0" borderId="6" xfId="4" applyFont="1" applyBorder="1" applyAlignment="1">
      <alignment vertical="top" wrapText="1"/>
    </xf>
    <xf numFmtId="0" fontId="35" fillId="0" borderId="9" xfId="4" applyFont="1" applyBorder="1" applyAlignment="1">
      <alignment vertical="top" wrapText="1"/>
    </xf>
    <xf numFmtId="0" fontId="73" fillId="0" borderId="65" xfId="4" applyFont="1" applyBorder="1" applyAlignment="1">
      <alignment horizontal="left" vertical="center" shrinkToFit="1"/>
    </xf>
    <xf numFmtId="0" fontId="73" fillId="0" borderId="51" xfId="4" applyFont="1" applyBorder="1" applyAlignment="1">
      <alignment horizontal="left" vertical="center" shrinkToFit="1"/>
    </xf>
    <xf numFmtId="0" fontId="39" fillId="0" borderId="61" xfId="4" applyFont="1" applyBorder="1" applyAlignment="1">
      <alignment horizontal="left" vertical="top" wrapText="1"/>
    </xf>
    <xf numFmtId="0" fontId="38" fillId="0" borderId="109" xfId="4" applyFont="1" applyBorder="1" applyAlignment="1">
      <alignment vertical="center" wrapText="1"/>
    </xf>
    <xf numFmtId="0" fontId="38" fillId="0" borderId="84" xfId="4" applyFont="1" applyBorder="1" applyAlignment="1">
      <alignment vertical="center" wrapText="1"/>
    </xf>
    <xf numFmtId="0" fontId="38" fillId="0" borderId="110" xfId="4" applyFont="1" applyBorder="1" applyAlignment="1">
      <alignment vertical="center" wrapText="1"/>
    </xf>
    <xf numFmtId="0" fontId="38" fillId="0" borderId="6" xfId="4" applyFont="1" applyBorder="1" applyAlignment="1">
      <alignment vertical="center" wrapText="1"/>
    </xf>
    <xf numFmtId="0" fontId="38" fillId="0" borderId="0" xfId="4" applyFont="1" applyBorder="1" applyAlignment="1">
      <alignment vertical="center" wrapText="1"/>
    </xf>
    <xf numFmtId="0" fontId="39" fillId="0" borderId="61" xfId="4" applyFont="1" applyBorder="1" applyAlignment="1">
      <alignment vertical="top" wrapText="1"/>
    </xf>
    <xf numFmtId="0" fontId="38" fillId="0" borderId="0" xfId="4" applyFont="1" applyBorder="1" applyAlignment="1">
      <alignment vertical="center"/>
    </xf>
    <xf numFmtId="0" fontId="39" fillId="0" borderId="16" xfId="4" applyFont="1" applyBorder="1" applyAlignment="1">
      <alignment vertical="top" wrapText="1"/>
    </xf>
    <xf numFmtId="0" fontId="35" fillId="0" borderId="0" xfId="4" applyFont="1" applyBorder="1" applyAlignment="1">
      <alignment vertical="top" wrapText="1"/>
    </xf>
    <xf numFmtId="0" fontId="38" fillId="0" borderId="88" xfId="4" applyFont="1" applyBorder="1" applyAlignment="1">
      <alignment vertical="top" wrapText="1"/>
    </xf>
    <xf numFmtId="0" fontId="38" fillId="0" borderId="89" xfId="4" applyFont="1" applyBorder="1" applyAlignment="1">
      <alignment vertical="top" wrapText="1"/>
    </xf>
    <xf numFmtId="0" fontId="35" fillId="0" borderId="109" xfId="4" applyFont="1" applyBorder="1" applyAlignment="1">
      <alignment vertical="top" wrapText="1"/>
    </xf>
    <xf numFmtId="0" fontId="35" fillId="0" borderId="84" xfId="4" applyFont="1" applyBorder="1" applyAlignment="1">
      <alignment vertical="top" wrapText="1"/>
    </xf>
    <xf numFmtId="0" fontId="35" fillId="0" borderId="110" xfId="4" applyFont="1" applyBorder="1" applyAlignment="1">
      <alignment vertical="top" wrapText="1"/>
    </xf>
    <xf numFmtId="0" fontId="39" fillId="0" borderId="77" xfId="4" applyFont="1" applyBorder="1" applyAlignment="1">
      <alignment horizontal="left" vertical="top" wrapText="1"/>
    </xf>
    <xf numFmtId="0" fontId="36" fillId="0" borderId="16" xfId="4" applyFont="1" applyBorder="1" applyAlignment="1">
      <alignment horizontal="center" vertical="center"/>
    </xf>
    <xf numFmtId="0" fontId="36" fillId="0" borderId="15" xfId="4" applyFont="1" applyBorder="1" applyAlignment="1">
      <alignment horizontal="center" vertical="center"/>
    </xf>
    <xf numFmtId="0" fontId="39" fillId="0" borderId="78" xfId="4" applyFont="1" applyBorder="1" applyAlignment="1">
      <alignment vertical="top" wrapText="1"/>
    </xf>
    <xf numFmtId="0" fontId="38" fillId="0" borderId="6" xfId="4" applyFont="1" applyBorder="1" applyAlignment="1">
      <alignment horizontal="right" vertical="top" wrapText="1"/>
    </xf>
    <xf numFmtId="0" fontId="38" fillId="0" borderId="0" xfId="4" applyFont="1" applyAlignment="1">
      <alignment horizontal="right" vertical="top" wrapText="1"/>
    </xf>
    <xf numFmtId="0" fontId="36" fillId="0" borderId="1" xfId="4" applyFont="1" applyBorder="1" applyAlignment="1">
      <alignment horizontal="center" vertical="center"/>
    </xf>
    <xf numFmtId="0" fontId="36" fillId="0" borderId="2" xfId="4" applyFont="1" applyBorder="1" applyAlignment="1">
      <alignment horizontal="center" vertical="center"/>
    </xf>
    <xf numFmtId="0" fontId="36" fillId="0" borderId="3" xfId="4" applyFont="1" applyBorder="1" applyAlignment="1">
      <alignment horizontal="center" vertical="center"/>
    </xf>
    <xf numFmtId="0" fontId="36" fillId="0" borderId="4" xfId="4" applyFont="1" applyBorder="1" applyAlignment="1">
      <alignment horizontal="center" vertical="center"/>
    </xf>
    <xf numFmtId="0" fontId="36" fillId="0" borderId="7" xfId="4" applyFont="1" applyBorder="1" applyAlignment="1">
      <alignment horizontal="center" vertical="center"/>
    </xf>
    <xf numFmtId="0" fontId="36" fillId="0" borderId="5" xfId="4" applyFont="1" applyBorder="1" applyAlignment="1">
      <alignment horizontal="center" vertical="center"/>
    </xf>
    <xf numFmtId="0" fontId="42" fillId="0" borderId="30" xfId="4" applyFont="1" applyBorder="1" applyAlignment="1">
      <alignment horizontal="center" vertical="center" shrinkToFit="1"/>
    </xf>
    <xf numFmtId="0" fontId="42" fillId="0" borderId="65" xfId="4" applyFont="1" applyBorder="1" applyAlignment="1">
      <alignment horizontal="center" vertical="center" shrinkToFit="1"/>
    </xf>
    <xf numFmtId="0" fontId="42" fillId="0" borderId="51" xfId="4" applyFont="1" applyBorder="1" applyAlignment="1">
      <alignment horizontal="center" vertical="center" shrinkToFit="1"/>
    </xf>
    <xf numFmtId="0" fontId="5" fillId="2" borderId="14" xfId="0" applyFont="1" applyFill="1" applyBorder="1" applyAlignment="1">
      <alignment vertical="center" wrapText="1"/>
    </xf>
    <xf numFmtId="0" fontId="25" fillId="0" borderId="14" xfId="0" applyFont="1" applyBorder="1" applyAlignment="1">
      <alignment vertical="center" wrapText="1"/>
    </xf>
  </cellXfs>
  <cellStyles count="17">
    <cellStyle name="桁区切り" xfId="1" builtinId="6"/>
    <cellStyle name="桁区切り 2" xfId="16" xr:uid="{86471E63-BBBF-44E1-9247-0395ADD67C80}"/>
    <cellStyle name="標準" xfId="0" builtinId="0"/>
    <cellStyle name="標準 2" xfId="2" xr:uid="{00000000-0005-0000-0000-000002000000}"/>
    <cellStyle name="標準 3" xfId="3" xr:uid="{00000000-0005-0000-0000-000003000000}"/>
    <cellStyle name="標準 4" xfId="4" xr:uid="{00000000-0005-0000-0000-000004000000}"/>
    <cellStyle name="標準 5" xfId="15" xr:uid="{BBE0A9DA-8B16-4E5B-9D1E-7E871FDE1539}"/>
    <cellStyle name="標準_■106 通所介護費_●通所介護" xfId="5" xr:uid="{00000000-0005-0000-0000-000005000000}"/>
    <cellStyle name="標準_■110 特定施設入居者生活介護費" xfId="6" xr:uid="{00000000-0005-0000-0000-000006000000}"/>
    <cellStyle name="標準_■111 福祉用具貸与費" xfId="7" xr:uid="{00000000-0005-0000-0000-000007000000}"/>
    <cellStyle name="標準_■401 介護予防訪問介護費_●訪問介護" xfId="8" xr:uid="{00000000-0005-0000-0000-000008000000}"/>
    <cellStyle name="標準_■402 介護予防訪問入浴介護費_●訪問入浴" xfId="9" xr:uid="{00000000-0005-0000-0000-000009000000}"/>
    <cellStyle name="標準_■410 介護予防特定施設入居者生活介護費" xfId="10" xr:uid="{00000000-0005-0000-0000-00000A000000}"/>
    <cellStyle name="標準_101 訪問介護費_●訪問介護" xfId="11" xr:uid="{00000000-0005-0000-0000-00000B000000}"/>
    <cellStyle name="標準_401 介護予防訪問介護費" xfId="12" xr:uid="{00000000-0005-0000-0000-00000C000000}"/>
    <cellStyle name="標準_401 介護予防訪問介護費_●訪問介護" xfId="13" xr:uid="{00000000-0005-0000-0000-00000D000000}"/>
    <cellStyle name="標準_Xl0000007" xfId="14" xr:uid="{00000000-0005-0000-0000-00000E00000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186266</xdr:colOff>
      <xdr:row>2</xdr:row>
      <xdr:rowOff>241300</xdr:rowOff>
    </xdr:to>
    <xdr:sp macro="" textlink="">
      <xdr:nvSpPr>
        <xdr:cNvPr id="2" name="正方形/長方形 1">
          <a:extLst>
            <a:ext uri="{FF2B5EF4-FFF2-40B4-BE49-F238E27FC236}">
              <a16:creationId xmlns:a16="http://schemas.microsoft.com/office/drawing/2014/main" id="{1AAA2D05-13C2-4F84-BA81-98A39C51CBF2}"/>
            </a:ext>
          </a:extLst>
        </xdr:cNvPr>
        <xdr:cNvSpPr/>
      </xdr:nvSpPr>
      <xdr:spPr>
        <a:xfrm>
          <a:off x="12700" y="406400"/>
          <a:ext cx="1223433"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8843EBD0-6D3B-4BD1-A773-87B190FF1549}"/>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67</xdr:row>
      <xdr:rowOff>219075</xdr:rowOff>
    </xdr:from>
    <xdr:to>
      <xdr:col>16</xdr:col>
      <xdr:colOff>19050</xdr:colOff>
      <xdr:row>77</xdr:row>
      <xdr:rowOff>19050</xdr:rowOff>
    </xdr:to>
    <xdr:sp macro="" textlink="">
      <xdr:nvSpPr>
        <xdr:cNvPr id="3" name="正方形/長方形 2">
          <a:extLst>
            <a:ext uri="{FF2B5EF4-FFF2-40B4-BE49-F238E27FC236}">
              <a16:creationId xmlns:a16="http://schemas.microsoft.com/office/drawing/2014/main" id="{4D09E1BC-3C1B-4183-8E7F-F06F81387911}"/>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6331" name="Line 1">
          <a:extLst>
            <a:ext uri="{FF2B5EF4-FFF2-40B4-BE49-F238E27FC236}">
              <a16:creationId xmlns:a16="http://schemas.microsoft.com/office/drawing/2014/main" id="{F34BB9AB-B869-4987-980F-18492CDCD36C}"/>
            </a:ext>
          </a:extLst>
        </xdr:cNvPr>
        <xdr:cNvSpPr>
          <a:spLocks noChangeShapeType="1"/>
        </xdr:cNvSpPr>
      </xdr:nvSpPr>
      <xdr:spPr bwMode="auto">
        <a:xfrm flipV="1">
          <a:off x="7610475" y="3228975"/>
          <a:ext cx="19050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6A9944DC-61FD-4BD8-84DF-64F102C320D2}"/>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4" name="フリーフォーム 3">
          <a:extLst>
            <a:ext uri="{FF2B5EF4-FFF2-40B4-BE49-F238E27FC236}">
              <a16:creationId xmlns:a16="http://schemas.microsoft.com/office/drawing/2014/main" id="{A5916309-AD47-4ED1-A6F9-FA1CDFFFED89}"/>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62E845FF-2BCB-4480-ABA9-DC15DE2EE74C}"/>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6" name="フリーフォーム 5">
          <a:extLst>
            <a:ext uri="{FF2B5EF4-FFF2-40B4-BE49-F238E27FC236}">
              <a16:creationId xmlns:a16="http://schemas.microsoft.com/office/drawing/2014/main" id="{588027B2-7E8E-4292-90BF-97ECF55FB2CA}"/>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7" name="フリーフォーム 6">
          <a:extLst>
            <a:ext uri="{FF2B5EF4-FFF2-40B4-BE49-F238E27FC236}">
              <a16:creationId xmlns:a16="http://schemas.microsoft.com/office/drawing/2014/main" id="{6A0A337D-F9DF-43FD-9916-EDFD22B79928}"/>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8" name="フリーフォーム 7">
          <a:extLst>
            <a:ext uri="{FF2B5EF4-FFF2-40B4-BE49-F238E27FC236}">
              <a16:creationId xmlns:a16="http://schemas.microsoft.com/office/drawing/2014/main" id="{4A31A16A-CFE9-431F-9DFB-1415174E8C5D}"/>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63501</xdr:colOff>
      <xdr:row>70</xdr:row>
      <xdr:rowOff>455084</xdr:rowOff>
    </xdr:from>
    <xdr:to>
      <xdr:col>6</xdr:col>
      <xdr:colOff>10585</xdr:colOff>
      <xdr:row>72</xdr:row>
      <xdr:rowOff>597476</xdr:rowOff>
    </xdr:to>
    <xdr:pic>
      <xdr:nvPicPr>
        <xdr:cNvPr id="2" name="図 1">
          <a:extLst>
            <a:ext uri="{FF2B5EF4-FFF2-40B4-BE49-F238E27FC236}">
              <a16:creationId xmlns:a16="http://schemas.microsoft.com/office/drawing/2014/main" id="{5F14D984-FD73-4D34-A59F-A3AB8BCC5C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55834" y="40534167"/>
          <a:ext cx="3757084" cy="19860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2" name="四角形吹き出し 2">
          <a:extLst>
            <a:ext uri="{FF2B5EF4-FFF2-40B4-BE49-F238E27FC236}">
              <a16:creationId xmlns:a16="http://schemas.microsoft.com/office/drawing/2014/main" id="{C4D0E1D6-8CE3-4F04-B583-F676F7B04F01}"/>
            </a:ext>
          </a:extLst>
        </xdr:cNvPr>
        <xdr:cNvSpPr/>
      </xdr:nvSpPr>
      <xdr:spPr>
        <a:xfrm>
          <a:off x="6600826" y="1362075"/>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2" name="四角形吹き出し 2">
          <a:extLst>
            <a:ext uri="{FF2B5EF4-FFF2-40B4-BE49-F238E27FC236}">
              <a16:creationId xmlns:a16="http://schemas.microsoft.com/office/drawing/2014/main" id="{5FDF5BA6-9BEF-46AF-80DA-6D0A5EEDA9B8}"/>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1"/>
  <sheetViews>
    <sheetView tabSelected="1" view="pageBreakPreview" zoomScaleNormal="75" zoomScaleSheetLayoutView="100" workbookViewId="0"/>
  </sheetViews>
  <sheetFormatPr defaultRowHeight="24.75" customHeight="1" x14ac:dyDescent="0.2"/>
  <cols>
    <col min="11" max="14" width="9" customWidth="1"/>
  </cols>
  <sheetData>
    <row r="2" spans="1:14" s="3" customFormat="1" ht="24.75" customHeight="1" x14ac:dyDescent="0.35">
      <c r="A2" s="1206" t="s">
        <v>1121</v>
      </c>
      <c r="B2" s="1206"/>
      <c r="C2" s="1206"/>
      <c r="D2" s="1206"/>
      <c r="E2" s="1206"/>
      <c r="F2" s="1206"/>
      <c r="G2" s="1206"/>
      <c r="H2" s="1206"/>
      <c r="I2" s="1206"/>
      <c r="J2" s="1206"/>
      <c r="K2" s="1206"/>
      <c r="L2" s="1206"/>
      <c r="M2" s="1206"/>
      <c r="N2" s="1206"/>
    </row>
    <row r="4" spans="1:14" s="4" customFormat="1" ht="24.75" customHeight="1" x14ac:dyDescent="0.3">
      <c r="A4" s="1207" t="s">
        <v>0</v>
      </c>
      <c r="B4" s="1207"/>
      <c r="C4" s="1207"/>
      <c r="D4" s="1207"/>
      <c r="E4" s="1207"/>
      <c r="F4" s="1207"/>
      <c r="G4" s="1207"/>
      <c r="H4" s="1207"/>
      <c r="I4" s="1207"/>
      <c r="J4" s="1207"/>
      <c r="K4" s="1207"/>
      <c r="L4" s="1207"/>
      <c r="M4" s="1207"/>
      <c r="N4" s="1207"/>
    </row>
    <row r="5" spans="1:14" s="4" customFormat="1" ht="24.75" customHeight="1" x14ac:dyDescent="0.3">
      <c r="A5" s="1208" t="s">
        <v>1</v>
      </c>
      <c r="B5" s="1208"/>
      <c r="C5" s="1208"/>
      <c r="D5" s="1208"/>
      <c r="E5" s="1208"/>
      <c r="F5" s="1208"/>
      <c r="G5" s="1208"/>
      <c r="H5" s="1208"/>
      <c r="I5" s="1208"/>
      <c r="J5" s="1208"/>
      <c r="K5" s="1208"/>
      <c r="L5" s="1208"/>
      <c r="M5" s="1208"/>
      <c r="N5" s="1208"/>
    </row>
    <row r="6" spans="1:14" s="4" customFormat="1" ht="24.75" customHeight="1" x14ac:dyDescent="0.3">
      <c r="A6" s="5"/>
      <c r="B6" s="5"/>
      <c r="C6" s="5"/>
      <c r="D6" s="5"/>
      <c r="E6" s="5"/>
      <c r="F6" s="5"/>
      <c r="G6" s="5"/>
      <c r="H6" s="5"/>
      <c r="I6" s="5"/>
      <c r="J6" s="5"/>
      <c r="K6" s="5"/>
      <c r="L6" s="5"/>
      <c r="M6" s="5"/>
      <c r="N6" s="5"/>
    </row>
    <row r="8" spans="1:14" ht="24.75" customHeight="1" x14ac:dyDescent="0.25">
      <c r="D8" s="1209" t="s">
        <v>2</v>
      </c>
      <c r="E8" s="1209"/>
      <c r="F8" s="1210"/>
      <c r="G8" s="1210"/>
      <c r="H8" s="1210"/>
      <c r="I8" s="1210"/>
      <c r="J8" s="1210"/>
      <c r="K8" s="1210"/>
    </row>
    <row r="9" spans="1:14" ht="24.75" customHeight="1" x14ac:dyDescent="0.2">
      <c r="J9" s="117"/>
      <c r="K9" s="117"/>
    </row>
    <row r="10" spans="1:14" ht="24.75" customHeight="1" x14ac:dyDescent="0.2">
      <c r="J10" s="117"/>
      <c r="K10" s="117"/>
    </row>
    <row r="11" spans="1:14" ht="24.75" customHeight="1" x14ac:dyDescent="0.25">
      <c r="E11" s="31"/>
      <c r="F11" s="118" t="s">
        <v>3</v>
      </c>
      <c r="G11" s="1205" t="s">
        <v>4</v>
      </c>
      <c r="H11" s="1205"/>
      <c r="I11" s="1205"/>
      <c r="J11" s="117"/>
      <c r="K11" s="117"/>
    </row>
    <row r="12" spans="1:14" ht="24.75" customHeight="1" x14ac:dyDescent="0.2">
      <c r="J12" s="117"/>
      <c r="K12" s="117"/>
    </row>
    <row r="13" spans="1:14" ht="24.75" customHeight="1" x14ac:dyDescent="0.25">
      <c r="G13" s="1211" t="s">
        <v>5</v>
      </c>
      <c r="H13" s="1211"/>
      <c r="I13" s="1212"/>
      <c r="J13" s="1212"/>
      <c r="K13" s="1212"/>
      <c r="L13" s="1212"/>
      <c r="M13" s="1212"/>
    </row>
    <row r="14" spans="1:14" ht="24.75" customHeight="1" x14ac:dyDescent="0.25">
      <c r="G14" s="1211" t="s">
        <v>6</v>
      </c>
      <c r="H14" s="1211"/>
      <c r="I14" s="1212"/>
      <c r="J14" s="1212"/>
      <c r="K14" s="1212"/>
      <c r="L14" s="1212"/>
      <c r="M14" s="1212"/>
    </row>
    <row r="15" spans="1:14" ht="24.75" customHeight="1" x14ac:dyDescent="0.25">
      <c r="G15" s="1211" t="s">
        <v>7</v>
      </c>
      <c r="H15" s="1211"/>
      <c r="I15" s="1212"/>
      <c r="J15" s="1212"/>
      <c r="K15" s="1212"/>
      <c r="L15" s="1212"/>
      <c r="M15" s="1212"/>
    </row>
    <row r="16" spans="1:14" ht="24.75" customHeight="1" x14ac:dyDescent="0.25">
      <c r="G16" s="1211" t="s">
        <v>8</v>
      </c>
      <c r="H16" s="1211"/>
      <c r="I16" s="1212"/>
      <c r="J16" s="1212"/>
      <c r="K16" s="1212"/>
      <c r="L16" s="1212"/>
      <c r="M16" s="1212"/>
    </row>
    <row r="17" spans="1:13" ht="24.75" customHeight="1" x14ac:dyDescent="0.25">
      <c r="G17" s="1213" t="s">
        <v>9</v>
      </c>
      <c r="H17" s="1213"/>
      <c r="I17" s="1212"/>
      <c r="J17" s="1212"/>
      <c r="K17" s="1212"/>
      <c r="L17" s="1212"/>
      <c r="M17" s="1212"/>
    </row>
    <row r="18" spans="1:13" ht="24.75" customHeight="1" x14ac:dyDescent="0.25">
      <c r="G18" s="120"/>
      <c r="H18" s="120"/>
      <c r="I18" s="119"/>
      <c r="J18" s="119"/>
      <c r="K18" s="119"/>
      <c r="L18" s="119"/>
      <c r="M18" s="119"/>
    </row>
    <row r="19" spans="1:13" s="6" customFormat="1" ht="24.75" customHeight="1" x14ac:dyDescent="0.2">
      <c r="A19" t="s">
        <v>10</v>
      </c>
    </row>
    <row r="20" spans="1:13" s="6" customFormat="1" ht="24.75" customHeight="1" x14ac:dyDescent="0.2">
      <c r="A20" t="s">
        <v>11</v>
      </c>
    </row>
    <row r="21" spans="1:13" s="6" customFormat="1" ht="24.75" customHeight="1" x14ac:dyDescent="0.2">
      <c r="A21" t="s">
        <v>12</v>
      </c>
    </row>
  </sheetData>
  <mergeCells count="16">
    <mergeCell ref="G16:H16"/>
    <mergeCell ref="I16:M16"/>
    <mergeCell ref="G17:H17"/>
    <mergeCell ref="I17:M17"/>
    <mergeCell ref="G13:H13"/>
    <mergeCell ref="I13:M13"/>
    <mergeCell ref="G14:H14"/>
    <mergeCell ref="I14:M14"/>
    <mergeCell ref="G15:H15"/>
    <mergeCell ref="I15:M15"/>
    <mergeCell ref="G11:I11"/>
    <mergeCell ref="A2:N2"/>
    <mergeCell ref="A4:N4"/>
    <mergeCell ref="A5:N5"/>
    <mergeCell ref="D8:E8"/>
    <mergeCell ref="F8:K8"/>
  </mergeCells>
  <phoneticPr fontId="4"/>
  <pageMargins left="0.78740157480314965" right="0.78740157480314965" top="0.98425196850393704" bottom="0.59055118110236227" header="0.51181102362204722" footer="0.51181102362204722"/>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W27"/>
  <sheetViews>
    <sheetView view="pageBreakPreview" zoomScaleNormal="100" zoomScaleSheetLayoutView="100" workbookViewId="0"/>
  </sheetViews>
  <sheetFormatPr defaultColWidth="9" defaultRowHeight="13" x14ac:dyDescent="0.2"/>
  <cols>
    <col min="1" max="49" width="2.6328125" style="11" customWidth="1"/>
    <col min="50" max="16384" width="9" style="11"/>
  </cols>
  <sheetData>
    <row r="1" spans="1:49" ht="13.5" thickBot="1" x14ac:dyDescent="0.25">
      <c r="A1" s="1" t="s">
        <v>315</v>
      </c>
      <c r="B1" s="833"/>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c r="AP1" s="833"/>
      <c r="AQ1" s="833"/>
      <c r="AR1" s="833"/>
      <c r="AS1" s="833"/>
      <c r="AT1" s="833"/>
      <c r="AU1" s="833"/>
      <c r="AV1" s="833"/>
      <c r="AW1" s="833"/>
    </row>
    <row r="2" spans="1:49" ht="16.5" customHeight="1" x14ac:dyDescent="0.2">
      <c r="A2" s="1388" t="s">
        <v>316</v>
      </c>
      <c r="B2" s="1389"/>
      <c r="C2" s="1389"/>
      <c r="D2" s="1389"/>
      <c r="E2" s="1389"/>
      <c r="F2" s="1389"/>
      <c r="G2" s="1389"/>
      <c r="H2" s="1389"/>
      <c r="I2" s="1389"/>
      <c r="J2" s="1390"/>
      <c r="K2" s="1394" t="s">
        <v>317</v>
      </c>
      <c r="L2" s="1395"/>
      <c r="M2" s="1395"/>
      <c r="N2" s="1395"/>
      <c r="O2" s="1395"/>
      <c r="P2" s="1395"/>
      <c r="Q2" s="1395"/>
      <c r="R2" s="1395"/>
      <c r="S2" s="1395"/>
      <c r="T2" s="1395"/>
      <c r="U2" s="1395"/>
      <c r="V2" s="1395"/>
      <c r="W2" s="1395"/>
      <c r="X2" s="1395"/>
      <c r="Y2" s="1395"/>
      <c r="Z2" s="1395"/>
      <c r="AA2" s="1395"/>
      <c r="AB2" s="1395"/>
      <c r="AC2" s="1395"/>
      <c r="AD2" s="1396"/>
      <c r="AE2" s="1408" t="s">
        <v>318</v>
      </c>
      <c r="AF2" s="1408"/>
      <c r="AG2" s="1408"/>
      <c r="AH2" s="1408"/>
      <c r="AI2" s="1408" t="s">
        <v>319</v>
      </c>
      <c r="AJ2" s="1408"/>
      <c r="AK2" s="1408"/>
      <c r="AL2" s="1408"/>
      <c r="AM2" s="37"/>
      <c r="AN2" s="1398" t="s">
        <v>320</v>
      </c>
      <c r="AO2" s="1399"/>
      <c r="AP2" s="1399"/>
      <c r="AQ2" s="1399"/>
      <c r="AR2" s="1399"/>
      <c r="AS2" s="1399"/>
      <c r="AT2" s="1399"/>
      <c r="AU2" s="1399"/>
      <c r="AV2" s="1399"/>
      <c r="AW2" s="1400"/>
    </row>
    <row r="3" spans="1:49" ht="18" customHeight="1" x14ac:dyDescent="0.2">
      <c r="A3" s="1391"/>
      <c r="B3" s="1392"/>
      <c r="C3" s="1392"/>
      <c r="D3" s="1392"/>
      <c r="E3" s="1392"/>
      <c r="F3" s="1392"/>
      <c r="G3" s="1392"/>
      <c r="H3" s="1392"/>
      <c r="I3" s="1392"/>
      <c r="J3" s="1393"/>
      <c r="K3" s="1404" t="s">
        <v>321</v>
      </c>
      <c r="L3" s="1404"/>
      <c r="M3" s="1404"/>
      <c r="N3" s="1404"/>
      <c r="O3" s="1394" t="s">
        <v>322</v>
      </c>
      <c r="P3" s="1395"/>
      <c r="Q3" s="1395"/>
      <c r="R3" s="1396"/>
      <c r="S3" s="1405" t="s">
        <v>323</v>
      </c>
      <c r="T3" s="1406"/>
      <c r="U3" s="1406"/>
      <c r="V3" s="1407"/>
      <c r="W3" s="1394" t="s">
        <v>324</v>
      </c>
      <c r="X3" s="1395"/>
      <c r="Y3" s="1395"/>
      <c r="Z3" s="1396"/>
      <c r="AA3" s="1394" t="s">
        <v>325</v>
      </c>
      <c r="AB3" s="1395"/>
      <c r="AC3" s="1395"/>
      <c r="AD3" s="1396"/>
      <c r="AE3" s="1408"/>
      <c r="AF3" s="1408"/>
      <c r="AG3" s="1408"/>
      <c r="AH3" s="1408"/>
      <c r="AI3" s="1408"/>
      <c r="AJ3" s="1408"/>
      <c r="AK3" s="1408"/>
      <c r="AL3" s="1408"/>
      <c r="AM3" s="37"/>
      <c r="AN3" s="1401"/>
      <c r="AO3" s="1402"/>
      <c r="AP3" s="1402"/>
      <c r="AQ3" s="1402"/>
      <c r="AR3" s="1402"/>
      <c r="AS3" s="1402"/>
      <c r="AT3" s="1402"/>
      <c r="AU3" s="1402"/>
      <c r="AV3" s="1402"/>
      <c r="AW3" s="1403"/>
    </row>
    <row r="4" spans="1:49" x14ac:dyDescent="0.2">
      <c r="A4" s="1418" t="s">
        <v>326</v>
      </c>
      <c r="B4" s="1418"/>
      <c r="C4" s="1418"/>
      <c r="D4" s="1418"/>
      <c r="E4" s="1418"/>
      <c r="F4" s="1418"/>
      <c r="G4" s="1418"/>
      <c r="H4" s="1419" t="s">
        <v>327</v>
      </c>
      <c r="I4" s="1420"/>
      <c r="J4" s="1421"/>
      <c r="K4" s="1397"/>
      <c r="L4" s="1397"/>
      <c r="M4" s="1397"/>
      <c r="N4" s="1397"/>
      <c r="O4" s="1397"/>
      <c r="P4" s="1397"/>
      <c r="Q4" s="1397"/>
      <c r="R4" s="1397"/>
      <c r="S4" s="1397"/>
      <c r="T4" s="1397"/>
      <c r="U4" s="1397"/>
      <c r="V4" s="1397"/>
      <c r="W4" s="1397"/>
      <c r="X4" s="1397"/>
      <c r="Y4" s="1397"/>
      <c r="Z4" s="1397"/>
      <c r="AA4" s="1415"/>
      <c r="AB4" s="1416"/>
      <c r="AC4" s="1416"/>
      <c r="AD4" s="1417"/>
      <c r="AE4" s="1397"/>
      <c r="AF4" s="1397"/>
      <c r="AG4" s="1397"/>
      <c r="AH4" s="1397"/>
      <c r="AI4" s="1397"/>
      <c r="AJ4" s="1397"/>
      <c r="AK4" s="1397"/>
      <c r="AL4" s="1397"/>
      <c r="AM4" s="37"/>
      <c r="AN4" s="1409"/>
      <c r="AO4" s="1410"/>
      <c r="AP4" s="1410"/>
      <c r="AQ4" s="1410"/>
      <c r="AR4" s="1410"/>
      <c r="AS4" s="1410"/>
      <c r="AT4" s="1410"/>
      <c r="AU4" s="1410"/>
      <c r="AV4" s="1410"/>
      <c r="AW4" s="1411"/>
    </row>
    <row r="5" spans="1:49" x14ac:dyDescent="0.2">
      <c r="A5" s="1418"/>
      <c r="B5" s="1418"/>
      <c r="C5" s="1418"/>
      <c r="D5" s="1418"/>
      <c r="E5" s="1418"/>
      <c r="F5" s="1418"/>
      <c r="G5" s="1418"/>
      <c r="H5" s="1422" t="s">
        <v>328</v>
      </c>
      <c r="I5" s="1423"/>
      <c r="J5" s="1424"/>
      <c r="K5" s="1397"/>
      <c r="L5" s="1397"/>
      <c r="M5" s="1397"/>
      <c r="N5" s="1397"/>
      <c r="O5" s="1397"/>
      <c r="P5" s="1397"/>
      <c r="Q5" s="1397"/>
      <c r="R5" s="1397"/>
      <c r="S5" s="1397"/>
      <c r="T5" s="1397"/>
      <c r="U5" s="1397"/>
      <c r="V5" s="1397"/>
      <c r="W5" s="1397"/>
      <c r="X5" s="1397"/>
      <c r="Y5" s="1397"/>
      <c r="Z5" s="1397"/>
      <c r="AA5" s="1415"/>
      <c r="AB5" s="1416"/>
      <c r="AC5" s="1416"/>
      <c r="AD5" s="1417"/>
      <c r="AE5" s="1397"/>
      <c r="AF5" s="1397"/>
      <c r="AG5" s="1397"/>
      <c r="AH5" s="1397"/>
      <c r="AI5" s="1397"/>
      <c r="AJ5" s="1397"/>
      <c r="AK5" s="1397"/>
      <c r="AL5" s="1397"/>
      <c r="AM5" s="37"/>
      <c r="AN5" s="1409"/>
      <c r="AO5" s="1410"/>
      <c r="AP5" s="1410"/>
      <c r="AQ5" s="1410"/>
      <c r="AR5" s="1410"/>
      <c r="AS5" s="1410"/>
      <c r="AT5" s="1410"/>
      <c r="AU5" s="1410"/>
      <c r="AV5" s="1410"/>
      <c r="AW5" s="1411"/>
    </row>
    <row r="6" spans="1:49" x14ac:dyDescent="0.2">
      <c r="A6" s="1418" t="s">
        <v>329</v>
      </c>
      <c r="B6" s="1418"/>
      <c r="C6" s="1418"/>
      <c r="D6" s="1418"/>
      <c r="E6" s="1418"/>
      <c r="F6" s="1418"/>
      <c r="G6" s="1418"/>
      <c r="H6" s="1419" t="s">
        <v>327</v>
      </c>
      <c r="I6" s="1420"/>
      <c r="J6" s="1421"/>
      <c r="K6" s="1397"/>
      <c r="L6" s="1397"/>
      <c r="M6" s="1397"/>
      <c r="N6" s="1397"/>
      <c r="O6" s="1397"/>
      <c r="P6" s="1397"/>
      <c r="Q6" s="1397"/>
      <c r="R6" s="1397"/>
      <c r="S6" s="1397"/>
      <c r="T6" s="1397"/>
      <c r="U6" s="1397"/>
      <c r="V6" s="1397"/>
      <c r="W6" s="1397"/>
      <c r="X6" s="1397"/>
      <c r="Y6" s="1397"/>
      <c r="Z6" s="1397"/>
      <c r="AA6" s="1415"/>
      <c r="AB6" s="1416"/>
      <c r="AC6" s="1416"/>
      <c r="AD6" s="1417"/>
      <c r="AE6" s="1397"/>
      <c r="AF6" s="1397"/>
      <c r="AG6" s="1397"/>
      <c r="AH6" s="1397"/>
      <c r="AI6" s="1397"/>
      <c r="AJ6" s="1397"/>
      <c r="AK6" s="1397"/>
      <c r="AL6" s="1397"/>
      <c r="AM6" s="37"/>
      <c r="AN6" s="1409"/>
      <c r="AO6" s="1410"/>
      <c r="AP6" s="1410"/>
      <c r="AQ6" s="1410"/>
      <c r="AR6" s="1410"/>
      <c r="AS6" s="1410"/>
      <c r="AT6" s="1410"/>
      <c r="AU6" s="1410"/>
      <c r="AV6" s="1410"/>
      <c r="AW6" s="1411"/>
    </row>
    <row r="7" spans="1:49" x14ac:dyDescent="0.2">
      <c r="A7" s="1418"/>
      <c r="B7" s="1418"/>
      <c r="C7" s="1418"/>
      <c r="D7" s="1418"/>
      <c r="E7" s="1418"/>
      <c r="F7" s="1418"/>
      <c r="G7" s="1418"/>
      <c r="H7" s="1422" t="s">
        <v>328</v>
      </c>
      <c r="I7" s="1423"/>
      <c r="J7" s="1424"/>
      <c r="K7" s="1397"/>
      <c r="L7" s="1397"/>
      <c r="M7" s="1397"/>
      <c r="N7" s="1397"/>
      <c r="O7" s="1397"/>
      <c r="P7" s="1397"/>
      <c r="Q7" s="1397"/>
      <c r="R7" s="1397"/>
      <c r="S7" s="1397"/>
      <c r="T7" s="1397"/>
      <c r="U7" s="1397"/>
      <c r="V7" s="1397"/>
      <c r="W7" s="1397"/>
      <c r="X7" s="1397"/>
      <c r="Y7" s="1397"/>
      <c r="Z7" s="1397"/>
      <c r="AA7" s="1415"/>
      <c r="AB7" s="1416"/>
      <c r="AC7" s="1416"/>
      <c r="AD7" s="1417"/>
      <c r="AE7" s="1397"/>
      <c r="AF7" s="1397"/>
      <c r="AG7" s="1397"/>
      <c r="AH7" s="1397"/>
      <c r="AI7" s="1397"/>
      <c r="AJ7" s="1397"/>
      <c r="AK7" s="1397"/>
      <c r="AL7" s="1397"/>
      <c r="AM7" s="37"/>
      <c r="AN7" s="1409"/>
      <c r="AO7" s="1410"/>
      <c r="AP7" s="1410"/>
      <c r="AQ7" s="1410"/>
      <c r="AR7" s="1410"/>
      <c r="AS7" s="1410"/>
      <c r="AT7" s="1410"/>
      <c r="AU7" s="1410"/>
      <c r="AV7" s="1410"/>
      <c r="AW7" s="1411"/>
    </row>
    <row r="8" spans="1:49" x14ac:dyDescent="0.2">
      <c r="A8" s="1418" t="s">
        <v>330</v>
      </c>
      <c r="B8" s="1418"/>
      <c r="C8" s="1418"/>
      <c r="D8" s="1418"/>
      <c r="E8" s="1418"/>
      <c r="F8" s="1418"/>
      <c r="G8" s="1418"/>
      <c r="H8" s="1419" t="s">
        <v>327</v>
      </c>
      <c r="I8" s="1420"/>
      <c r="J8" s="1421"/>
      <c r="K8" s="1397"/>
      <c r="L8" s="1397"/>
      <c r="M8" s="1397"/>
      <c r="N8" s="1397"/>
      <c r="O8" s="1397"/>
      <c r="P8" s="1397"/>
      <c r="Q8" s="1397"/>
      <c r="R8" s="1397"/>
      <c r="S8" s="1397"/>
      <c r="T8" s="1397"/>
      <c r="U8" s="1397"/>
      <c r="V8" s="1397"/>
      <c r="W8" s="1397"/>
      <c r="X8" s="1397"/>
      <c r="Y8" s="1397"/>
      <c r="Z8" s="1397"/>
      <c r="AA8" s="1415"/>
      <c r="AB8" s="1416"/>
      <c r="AC8" s="1416"/>
      <c r="AD8" s="1417"/>
      <c r="AE8" s="1397"/>
      <c r="AF8" s="1397"/>
      <c r="AG8" s="1397"/>
      <c r="AH8" s="1397"/>
      <c r="AI8" s="1397"/>
      <c r="AJ8" s="1397"/>
      <c r="AK8" s="1397"/>
      <c r="AL8" s="1397"/>
      <c r="AM8" s="37"/>
      <c r="AN8" s="1409"/>
      <c r="AO8" s="1410"/>
      <c r="AP8" s="1410"/>
      <c r="AQ8" s="1410"/>
      <c r="AR8" s="1410"/>
      <c r="AS8" s="1410"/>
      <c r="AT8" s="1410"/>
      <c r="AU8" s="1410"/>
      <c r="AV8" s="1410"/>
      <c r="AW8" s="1411"/>
    </row>
    <row r="9" spans="1:49" x14ac:dyDescent="0.2">
      <c r="A9" s="1418"/>
      <c r="B9" s="1418"/>
      <c r="C9" s="1418"/>
      <c r="D9" s="1418"/>
      <c r="E9" s="1418"/>
      <c r="F9" s="1418"/>
      <c r="G9" s="1418"/>
      <c r="H9" s="1422" t="s">
        <v>328</v>
      </c>
      <c r="I9" s="1423"/>
      <c r="J9" s="1424"/>
      <c r="K9" s="1397"/>
      <c r="L9" s="1397"/>
      <c r="M9" s="1397"/>
      <c r="N9" s="1397"/>
      <c r="O9" s="1397"/>
      <c r="P9" s="1397"/>
      <c r="Q9" s="1397"/>
      <c r="R9" s="1397"/>
      <c r="S9" s="1397"/>
      <c r="T9" s="1397"/>
      <c r="U9" s="1397"/>
      <c r="V9" s="1397"/>
      <c r="W9" s="1397"/>
      <c r="X9" s="1397"/>
      <c r="Y9" s="1397"/>
      <c r="Z9" s="1397"/>
      <c r="AA9" s="1415"/>
      <c r="AB9" s="1416"/>
      <c r="AC9" s="1416"/>
      <c r="AD9" s="1417"/>
      <c r="AE9" s="1397"/>
      <c r="AF9" s="1397"/>
      <c r="AG9" s="1397"/>
      <c r="AH9" s="1397"/>
      <c r="AI9" s="1397"/>
      <c r="AJ9" s="1397"/>
      <c r="AK9" s="1397"/>
      <c r="AL9" s="1397"/>
      <c r="AM9" s="37"/>
      <c r="AN9" s="1409"/>
      <c r="AO9" s="1410"/>
      <c r="AP9" s="1410"/>
      <c r="AQ9" s="1410"/>
      <c r="AR9" s="1410"/>
      <c r="AS9" s="1410"/>
      <c r="AT9" s="1410"/>
      <c r="AU9" s="1410"/>
      <c r="AV9" s="1410"/>
      <c r="AW9" s="1411"/>
    </row>
    <row r="10" spans="1:49" x14ac:dyDescent="0.2">
      <c r="A10" s="1418" t="s">
        <v>331</v>
      </c>
      <c r="B10" s="1418"/>
      <c r="C10" s="1418"/>
      <c r="D10" s="1418"/>
      <c r="E10" s="1418"/>
      <c r="F10" s="1418"/>
      <c r="G10" s="1418"/>
      <c r="H10" s="1419" t="s">
        <v>327</v>
      </c>
      <c r="I10" s="1420"/>
      <c r="J10" s="1421"/>
      <c r="K10" s="1397"/>
      <c r="L10" s="1397"/>
      <c r="M10" s="1397"/>
      <c r="N10" s="1397"/>
      <c r="O10" s="1397"/>
      <c r="P10" s="1397"/>
      <c r="Q10" s="1397"/>
      <c r="R10" s="1397"/>
      <c r="S10" s="1397"/>
      <c r="T10" s="1397"/>
      <c r="U10" s="1397"/>
      <c r="V10" s="1397"/>
      <c r="W10" s="1397"/>
      <c r="X10" s="1397"/>
      <c r="Y10" s="1397"/>
      <c r="Z10" s="1397"/>
      <c r="AA10" s="1415"/>
      <c r="AB10" s="1416"/>
      <c r="AC10" s="1416"/>
      <c r="AD10" s="1417"/>
      <c r="AE10" s="1397"/>
      <c r="AF10" s="1397"/>
      <c r="AG10" s="1397"/>
      <c r="AH10" s="1397"/>
      <c r="AI10" s="1397"/>
      <c r="AJ10" s="1397"/>
      <c r="AK10" s="1397"/>
      <c r="AL10" s="1397"/>
      <c r="AM10" s="37"/>
      <c r="AN10" s="1409"/>
      <c r="AO10" s="1410"/>
      <c r="AP10" s="1410"/>
      <c r="AQ10" s="1410"/>
      <c r="AR10" s="1410"/>
      <c r="AS10" s="1410"/>
      <c r="AT10" s="1410"/>
      <c r="AU10" s="1410"/>
      <c r="AV10" s="1410"/>
      <c r="AW10" s="1411"/>
    </row>
    <row r="11" spans="1:49" x14ac:dyDescent="0.2">
      <c r="A11" s="1418"/>
      <c r="B11" s="1418"/>
      <c r="C11" s="1418"/>
      <c r="D11" s="1418"/>
      <c r="E11" s="1418"/>
      <c r="F11" s="1418"/>
      <c r="G11" s="1418"/>
      <c r="H11" s="1422" t="s">
        <v>328</v>
      </c>
      <c r="I11" s="1423"/>
      <c r="J11" s="1424"/>
      <c r="K11" s="1397"/>
      <c r="L11" s="1397"/>
      <c r="M11" s="1397"/>
      <c r="N11" s="1397"/>
      <c r="O11" s="1397"/>
      <c r="P11" s="1397"/>
      <c r="Q11" s="1397"/>
      <c r="R11" s="1397"/>
      <c r="S11" s="1397"/>
      <c r="T11" s="1397"/>
      <c r="U11" s="1397"/>
      <c r="V11" s="1397"/>
      <c r="W11" s="1397"/>
      <c r="X11" s="1397"/>
      <c r="Y11" s="1397"/>
      <c r="Z11" s="1397"/>
      <c r="AA11" s="1415"/>
      <c r="AB11" s="1416"/>
      <c r="AC11" s="1416"/>
      <c r="AD11" s="1417"/>
      <c r="AE11" s="1397"/>
      <c r="AF11" s="1397"/>
      <c r="AG11" s="1397"/>
      <c r="AH11" s="1397"/>
      <c r="AI11" s="1397"/>
      <c r="AJ11" s="1397"/>
      <c r="AK11" s="1397"/>
      <c r="AL11" s="1397"/>
      <c r="AM11" s="37"/>
      <c r="AN11" s="1409"/>
      <c r="AO11" s="1410"/>
      <c r="AP11" s="1410"/>
      <c r="AQ11" s="1410"/>
      <c r="AR11" s="1410"/>
      <c r="AS11" s="1410"/>
      <c r="AT11" s="1410"/>
      <c r="AU11" s="1410"/>
      <c r="AV11" s="1410"/>
      <c r="AW11" s="1411"/>
    </row>
    <row r="12" spans="1:49" x14ac:dyDescent="0.2">
      <c r="A12" s="1418" t="s">
        <v>332</v>
      </c>
      <c r="B12" s="1418"/>
      <c r="C12" s="1418"/>
      <c r="D12" s="1418"/>
      <c r="E12" s="1418"/>
      <c r="F12" s="1418"/>
      <c r="G12" s="1418"/>
      <c r="H12" s="1419" t="s">
        <v>327</v>
      </c>
      <c r="I12" s="1420"/>
      <c r="J12" s="1421"/>
      <c r="K12" s="1397"/>
      <c r="L12" s="1397"/>
      <c r="M12" s="1397"/>
      <c r="N12" s="1397"/>
      <c r="O12" s="1397"/>
      <c r="P12" s="1397"/>
      <c r="Q12" s="1397"/>
      <c r="R12" s="1397"/>
      <c r="S12" s="1397"/>
      <c r="T12" s="1397"/>
      <c r="U12" s="1397"/>
      <c r="V12" s="1397"/>
      <c r="W12" s="1397"/>
      <c r="X12" s="1397"/>
      <c r="Y12" s="1397"/>
      <c r="Z12" s="1397"/>
      <c r="AA12" s="1415"/>
      <c r="AB12" s="1416"/>
      <c r="AC12" s="1416"/>
      <c r="AD12" s="1417"/>
      <c r="AE12" s="1397"/>
      <c r="AF12" s="1397"/>
      <c r="AG12" s="1397"/>
      <c r="AH12" s="1397"/>
      <c r="AI12" s="1397"/>
      <c r="AJ12" s="1397"/>
      <c r="AK12" s="1397"/>
      <c r="AL12" s="1397"/>
      <c r="AM12" s="37"/>
      <c r="AN12" s="1409"/>
      <c r="AO12" s="1410"/>
      <c r="AP12" s="1410"/>
      <c r="AQ12" s="1410"/>
      <c r="AR12" s="1410"/>
      <c r="AS12" s="1410"/>
      <c r="AT12" s="1410"/>
      <c r="AU12" s="1410"/>
      <c r="AV12" s="1410"/>
      <c r="AW12" s="1411"/>
    </row>
    <row r="13" spans="1:49" x14ac:dyDescent="0.2">
      <c r="A13" s="1418"/>
      <c r="B13" s="1418"/>
      <c r="C13" s="1418"/>
      <c r="D13" s="1418"/>
      <c r="E13" s="1418"/>
      <c r="F13" s="1418"/>
      <c r="G13" s="1418"/>
      <c r="H13" s="1422" t="s">
        <v>328</v>
      </c>
      <c r="I13" s="1423"/>
      <c r="J13" s="1424"/>
      <c r="K13" s="1397"/>
      <c r="L13" s="1397"/>
      <c r="M13" s="1397"/>
      <c r="N13" s="1397"/>
      <c r="O13" s="1397"/>
      <c r="P13" s="1397"/>
      <c r="Q13" s="1397"/>
      <c r="R13" s="1397"/>
      <c r="S13" s="1397"/>
      <c r="T13" s="1397"/>
      <c r="U13" s="1397"/>
      <c r="V13" s="1397"/>
      <c r="W13" s="1397"/>
      <c r="X13" s="1397"/>
      <c r="Y13" s="1397"/>
      <c r="Z13" s="1397"/>
      <c r="AA13" s="1415"/>
      <c r="AB13" s="1416"/>
      <c r="AC13" s="1416"/>
      <c r="AD13" s="1417"/>
      <c r="AE13" s="1397"/>
      <c r="AF13" s="1397"/>
      <c r="AG13" s="1397"/>
      <c r="AH13" s="1397"/>
      <c r="AI13" s="1397"/>
      <c r="AJ13" s="1397"/>
      <c r="AK13" s="1397"/>
      <c r="AL13" s="1397"/>
      <c r="AM13" s="37"/>
      <c r="AN13" s="1409"/>
      <c r="AO13" s="1410"/>
      <c r="AP13" s="1410"/>
      <c r="AQ13" s="1410"/>
      <c r="AR13" s="1410"/>
      <c r="AS13" s="1410"/>
      <c r="AT13" s="1410"/>
      <c r="AU13" s="1410"/>
      <c r="AV13" s="1410"/>
      <c r="AW13" s="1411"/>
    </row>
    <row r="14" spans="1:49" x14ac:dyDescent="0.2">
      <c r="A14" s="1418" t="s">
        <v>333</v>
      </c>
      <c r="B14" s="1418"/>
      <c r="C14" s="1418"/>
      <c r="D14" s="1418"/>
      <c r="E14" s="1418"/>
      <c r="F14" s="1418"/>
      <c r="G14" s="1418"/>
      <c r="H14" s="1419" t="s">
        <v>327</v>
      </c>
      <c r="I14" s="1420"/>
      <c r="J14" s="1421"/>
      <c r="K14" s="1397"/>
      <c r="L14" s="1397"/>
      <c r="M14" s="1397"/>
      <c r="N14" s="1397"/>
      <c r="O14" s="1397"/>
      <c r="P14" s="1397"/>
      <c r="Q14" s="1397"/>
      <c r="R14" s="1397"/>
      <c r="S14" s="1397"/>
      <c r="T14" s="1397"/>
      <c r="U14" s="1397"/>
      <c r="V14" s="1397"/>
      <c r="W14" s="1397"/>
      <c r="X14" s="1397"/>
      <c r="Y14" s="1397"/>
      <c r="Z14" s="1397"/>
      <c r="AA14" s="1415"/>
      <c r="AB14" s="1416"/>
      <c r="AC14" s="1416"/>
      <c r="AD14" s="1417"/>
      <c r="AE14" s="1397"/>
      <c r="AF14" s="1397"/>
      <c r="AG14" s="1397"/>
      <c r="AH14" s="1397"/>
      <c r="AI14" s="1397"/>
      <c r="AJ14" s="1397"/>
      <c r="AK14" s="1397"/>
      <c r="AL14" s="1397"/>
      <c r="AM14" s="37"/>
      <c r="AN14" s="1409"/>
      <c r="AO14" s="1410"/>
      <c r="AP14" s="1410"/>
      <c r="AQ14" s="1410"/>
      <c r="AR14" s="1410"/>
      <c r="AS14" s="1410"/>
      <c r="AT14" s="1410"/>
      <c r="AU14" s="1410"/>
      <c r="AV14" s="1410"/>
      <c r="AW14" s="1411"/>
    </row>
    <row r="15" spans="1:49" x14ac:dyDescent="0.2">
      <c r="A15" s="1418"/>
      <c r="B15" s="1418"/>
      <c r="C15" s="1418"/>
      <c r="D15" s="1418"/>
      <c r="E15" s="1418"/>
      <c r="F15" s="1418"/>
      <c r="G15" s="1418"/>
      <c r="H15" s="1422" t="s">
        <v>328</v>
      </c>
      <c r="I15" s="1423"/>
      <c r="J15" s="1424"/>
      <c r="K15" s="1397"/>
      <c r="L15" s="1397"/>
      <c r="M15" s="1397"/>
      <c r="N15" s="1397"/>
      <c r="O15" s="1397"/>
      <c r="P15" s="1397"/>
      <c r="Q15" s="1397"/>
      <c r="R15" s="1397"/>
      <c r="S15" s="1397"/>
      <c r="T15" s="1397"/>
      <c r="U15" s="1397"/>
      <c r="V15" s="1397"/>
      <c r="W15" s="1397"/>
      <c r="X15" s="1397"/>
      <c r="Y15" s="1397"/>
      <c r="Z15" s="1397"/>
      <c r="AA15" s="1415"/>
      <c r="AB15" s="1416"/>
      <c r="AC15" s="1416"/>
      <c r="AD15" s="1417"/>
      <c r="AE15" s="1397"/>
      <c r="AF15" s="1397"/>
      <c r="AG15" s="1397"/>
      <c r="AH15" s="1397"/>
      <c r="AI15" s="1397"/>
      <c r="AJ15" s="1397"/>
      <c r="AK15" s="1397"/>
      <c r="AL15" s="1397"/>
      <c r="AM15" s="37"/>
      <c r="AN15" s="1409"/>
      <c r="AO15" s="1410"/>
      <c r="AP15" s="1410"/>
      <c r="AQ15" s="1410"/>
      <c r="AR15" s="1410"/>
      <c r="AS15" s="1410"/>
      <c r="AT15" s="1410"/>
      <c r="AU15" s="1410"/>
      <c r="AV15" s="1410"/>
      <c r="AW15" s="1411"/>
    </row>
    <row r="16" spans="1:49" x14ac:dyDescent="0.2">
      <c r="A16" s="1418" t="s">
        <v>334</v>
      </c>
      <c r="B16" s="1418"/>
      <c r="C16" s="1418"/>
      <c r="D16" s="1418"/>
      <c r="E16" s="1418"/>
      <c r="F16" s="1418"/>
      <c r="G16" s="1418"/>
      <c r="H16" s="1419" t="s">
        <v>327</v>
      </c>
      <c r="I16" s="1420"/>
      <c r="J16" s="1421"/>
      <c r="K16" s="1397"/>
      <c r="L16" s="1397"/>
      <c r="M16" s="1397"/>
      <c r="N16" s="1397"/>
      <c r="O16" s="1397"/>
      <c r="P16" s="1397"/>
      <c r="Q16" s="1397"/>
      <c r="R16" s="1397"/>
      <c r="S16" s="1397"/>
      <c r="T16" s="1397"/>
      <c r="U16" s="1397"/>
      <c r="V16" s="1397"/>
      <c r="W16" s="1397"/>
      <c r="X16" s="1397"/>
      <c r="Y16" s="1397"/>
      <c r="Z16" s="1397"/>
      <c r="AA16" s="1415"/>
      <c r="AB16" s="1416"/>
      <c r="AC16" s="1416"/>
      <c r="AD16" s="1417"/>
      <c r="AE16" s="1397"/>
      <c r="AF16" s="1397"/>
      <c r="AG16" s="1397"/>
      <c r="AH16" s="1397"/>
      <c r="AI16" s="1397"/>
      <c r="AJ16" s="1397"/>
      <c r="AK16" s="1397"/>
      <c r="AL16" s="1397"/>
      <c r="AM16" s="37"/>
      <c r="AN16" s="1409"/>
      <c r="AO16" s="1410"/>
      <c r="AP16" s="1410"/>
      <c r="AQ16" s="1410"/>
      <c r="AR16" s="1410"/>
      <c r="AS16" s="1410"/>
      <c r="AT16" s="1410"/>
      <c r="AU16" s="1410"/>
      <c r="AV16" s="1410"/>
      <c r="AW16" s="1411"/>
    </row>
    <row r="17" spans="1:49" x14ac:dyDescent="0.2">
      <c r="A17" s="1418"/>
      <c r="B17" s="1418"/>
      <c r="C17" s="1418"/>
      <c r="D17" s="1418"/>
      <c r="E17" s="1418"/>
      <c r="F17" s="1418"/>
      <c r="G17" s="1418"/>
      <c r="H17" s="1422" t="s">
        <v>328</v>
      </c>
      <c r="I17" s="1423"/>
      <c r="J17" s="1424"/>
      <c r="K17" s="1397"/>
      <c r="L17" s="1397"/>
      <c r="M17" s="1397"/>
      <c r="N17" s="1397"/>
      <c r="O17" s="1397"/>
      <c r="P17" s="1397"/>
      <c r="Q17" s="1397"/>
      <c r="R17" s="1397"/>
      <c r="S17" s="1397"/>
      <c r="T17" s="1397"/>
      <c r="U17" s="1397"/>
      <c r="V17" s="1397"/>
      <c r="W17" s="1397"/>
      <c r="X17" s="1397"/>
      <c r="Y17" s="1397"/>
      <c r="Z17" s="1397"/>
      <c r="AA17" s="1415"/>
      <c r="AB17" s="1416"/>
      <c r="AC17" s="1416"/>
      <c r="AD17" s="1417"/>
      <c r="AE17" s="1397"/>
      <c r="AF17" s="1397"/>
      <c r="AG17" s="1397"/>
      <c r="AH17" s="1397"/>
      <c r="AI17" s="1397"/>
      <c r="AJ17" s="1397"/>
      <c r="AK17" s="1397"/>
      <c r="AL17" s="1397"/>
      <c r="AM17" s="37"/>
      <c r="AN17" s="1409"/>
      <c r="AO17" s="1410"/>
      <c r="AP17" s="1410"/>
      <c r="AQ17" s="1410"/>
      <c r="AR17" s="1410"/>
      <c r="AS17" s="1410"/>
      <c r="AT17" s="1410"/>
      <c r="AU17" s="1410"/>
      <c r="AV17" s="1410"/>
      <c r="AW17" s="1411"/>
    </row>
    <row r="18" spans="1:49" x14ac:dyDescent="0.2">
      <c r="A18" s="1418" t="s">
        <v>335</v>
      </c>
      <c r="B18" s="1418"/>
      <c r="C18" s="1418"/>
      <c r="D18" s="1418"/>
      <c r="E18" s="1418"/>
      <c r="F18" s="1418"/>
      <c r="G18" s="1418"/>
      <c r="H18" s="1419" t="s">
        <v>327</v>
      </c>
      <c r="I18" s="1420"/>
      <c r="J18" s="1421"/>
      <c r="K18" s="1397"/>
      <c r="L18" s="1397"/>
      <c r="M18" s="1397"/>
      <c r="N18" s="1397"/>
      <c r="O18" s="1397"/>
      <c r="P18" s="1397"/>
      <c r="Q18" s="1397"/>
      <c r="R18" s="1397"/>
      <c r="S18" s="1397"/>
      <c r="T18" s="1397"/>
      <c r="U18" s="1397"/>
      <c r="V18" s="1397"/>
      <c r="W18" s="1397"/>
      <c r="X18" s="1397"/>
      <c r="Y18" s="1397"/>
      <c r="Z18" s="1397"/>
      <c r="AA18" s="1415"/>
      <c r="AB18" s="1416"/>
      <c r="AC18" s="1416"/>
      <c r="AD18" s="1417"/>
      <c r="AE18" s="1397"/>
      <c r="AF18" s="1397"/>
      <c r="AG18" s="1397"/>
      <c r="AH18" s="1397"/>
      <c r="AI18" s="1397"/>
      <c r="AJ18" s="1397"/>
      <c r="AK18" s="1397"/>
      <c r="AL18" s="1397"/>
      <c r="AM18" s="37"/>
      <c r="AN18" s="1409"/>
      <c r="AO18" s="1410"/>
      <c r="AP18" s="1410"/>
      <c r="AQ18" s="1410"/>
      <c r="AR18" s="1410"/>
      <c r="AS18" s="1410"/>
      <c r="AT18" s="1410"/>
      <c r="AU18" s="1410"/>
      <c r="AV18" s="1410"/>
      <c r="AW18" s="1411"/>
    </row>
    <row r="19" spans="1:49" ht="13.5" thickBot="1" x14ac:dyDescent="0.25">
      <c r="A19" s="1426"/>
      <c r="B19" s="1426"/>
      <c r="C19" s="1426"/>
      <c r="D19" s="1426"/>
      <c r="E19" s="1426"/>
      <c r="F19" s="1426"/>
      <c r="G19" s="1426"/>
      <c r="H19" s="1427" t="s">
        <v>328</v>
      </c>
      <c r="I19" s="1428"/>
      <c r="J19" s="1429"/>
      <c r="K19" s="1425"/>
      <c r="L19" s="1425"/>
      <c r="M19" s="1425"/>
      <c r="N19" s="1425"/>
      <c r="O19" s="1425"/>
      <c r="P19" s="1425"/>
      <c r="Q19" s="1425"/>
      <c r="R19" s="1425"/>
      <c r="S19" s="1425"/>
      <c r="T19" s="1425"/>
      <c r="U19" s="1425"/>
      <c r="V19" s="1425"/>
      <c r="W19" s="1425"/>
      <c r="X19" s="1425"/>
      <c r="Y19" s="1425"/>
      <c r="Z19" s="1425"/>
      <c r="AA19" s="1439"/>
      <c r="AB19" s="1440"/>
      <c r="AC19" s="1440"/>
      <c r="AD19" s="1441"/>
      <c r="AE19" s="1425"/>
      <c r="AF19" s="1425"/>
      <c r="AG19" s="1425"/>
      <c r="AH19" s="1425"/>
      <c r="AI19" s="1425"/>
      <c r="AJ19" s="1425"/>
      <c r="AK19" s="1425"/>
      <c r="AL19" s="1425"/>
      <c r="AM19" s="37"/>
      <c r="AN19" s="1409"/>
      <c r="AO19" s="1410"/>
      <c r="AP19" s="1410"/>
      <c r="AQ19" s="1410"/>
      <c r="AR19" s="1410"/>
      <c r="AS19" s="1410"/>
      <c r="AT19" s="1410"/>
      <c r="AU19" s="1410"/>
      <c r="AV19" s="1410"/>
      <c r="AW19" s="1411"/>
    </row>
    <row r="20" spans="1:49" x14ac:dyDescent="0.2">
      <c r="A20" s="1430" t="s">
        <v>324</v>
      </c>
      <c r="B20" s="1431"/>
      <c r="C20" s="1431"/>
      <c r="D20" s="1431"/>
      <c r="E20" s="1431"/>
      <c r="F20" s="1431"/>
      <c r="G20" s="1431"/>
      <c r="H20" s="1419" t="s">
        <v>327</v>
      </c>
      <c r="I20" s="1420"/>
      <c r="J20" s="1421"/>
      <c r="K20" s="1434"/>
      <c r="L20" s="1434"/>
      <c r="M20" s="1434"/>
      <c r="N20" s="1434"/>
      <c r="O20" s="1434"/>
      <c r="P20" s="1434"/>
      <c r="Q20" s="1434"/>
      <c r="R20" s="1434"/>
      <c r="S20" s="1434"/>
      <c r="T20" s="1434"/>
      <c r="U20" s="1434"/>
      <c r="V20" s="1434"/>
      <c r="W20" s="1434"/>
      <c r="X20" s="1434"/>
      <c r="Y20" s="1434"/>
      <c r="Z20" s="1434"/>
      <c r="AA20" s="1447"/>
      <c r="AB20" s="1448"/>
      <c r="AC20" s="1448"/>
      <c r="AD20" s="1449"/>
      <c r="AE20" s="1434"/>
      <c r="AF20" s="1434"/>
      <c r="AG20" s="1434"/>
      <c r="AH20" s="1434"/>
      <c r="AI20" s="1434"/>
      <c r="AJ20" s="1434"/>
      <c r="AK20" s="1434"/>
      <c r="AL20" s="1446"/>
      <c r="AM20" s="37"/>
      <c r="AN20" s="1409"/>
      <c r="AO20" s="1410"/>
      <c r="AP20" s="1410"/>
      <c r="AQ20" s="1410"/>
      <c r="AR20" s="1410"/>
      <c r="AS20" s="1410"/>
      <c r="AT20" s="1410"/>
      <c r="AU20" s="1410"/>
      <c r="AV20" s="1410"/>
      <c r="AW20" s="1411"/>
    </row>
    <row r="21" spans="1:49" ht="13.5" thickBot="1" x14ac:dyDescent="0.25">
      <c r="A21" s="1432"/>
      <c r="B21" s="1433"/>
      <c r="C21" s="1433"/>
      <c r="D21" s="1433"/>
      <c r="E21" s="1433"/>
      <c r="F21" s="1433"/>
      <c r="G21" s="1433"/>
      <c r="H21" s="1435" t="s">
        <v>328</v>
      </c>
      <c r="I21" s="1436"/>
      <c r="J21" s="1437"/>
      <c r="K21" s="1438"/>
      <c r="L21" s="1438"/>
      <c r="M21" s="1438"/>
      <c r="N21" s="1438"/>
      <c r="O21" s="1438"/>
      <c r="P21" s="1438"/>
      <c r="Q21" s="1438"/>
      <c r="R21" s="1438"/>
      <c r="S21" s="1438"/>
      <c r="T21" s="1438"/>
      <c r="U21" s="1438"/>
      <c r="V21" s="1438"/>
      <c r="W21" s="1438"/>
      <c r="X21" s="1438"/>
      <c r="Y21" s="1438"/>
      <c r="Z21" s="1438"/>
      <c r="AA21" s="1442"/>
      <c r="AB21" s="1443"/>
      <c r="AC21" s="1443"/>
      <c r="AD21" s="1444"/>
      <c r="AE21" s="1438"/>
      <c r="AF21" s="1438"/>
      <c r="AG21" s="1438"/>
      <c r="AH21" s="1438"/>
      <c r="AI21" s="1438"/>
      <c r="AJ21" s="1438"/>
      <c r="AK21" s="1438"/>
      <c r="AL21" s="1445"/>
      <c r="AM21" s="37"/>
      <c r="AN21" s="1412"/>
      <c r="AO21" s="1413"/>
      <c r="AP21" s="1413"/>
      <c r="AQ21" s="1413"/>
      <c r="AR21" s="1413"/>
      <c r="AS21" s="1413"/>
      <c r="AT21" s="1413"/>
      <c r="AU21" s="1413"/>
      <c r="AV21" s="1413"/>
      <c r="AW21" s="1414"/>
    </row>
    <row r="22" spans="1:49" x14ac:dyDescent="0.2">
      <c r="A22" s="1454" t="s">
        <v>325</v>
      </c>
      <c r="B22" s="1455"/>
      <c r="C22" s="1455"/>
      <c r="D22" s="1455"/>
      <c r="E22" s="1455"/>
      <c r="F22" s="1455"/>
      <c r="G22" s="1456"/>
      <c r="H22" s="1419" t="s">
        <v>327</v>
      </c>
      <c r="I22" s="1420"/>
      <c r="J22" s="1421"/>
      <c r="K22" s="1450"/>
      <c r="L22" s="1451"/>
      <c r="M22" s="1451"/>
      <c r="N22" s="1452"/>
      <c r="O22" s="1450"/>
      <c r="P22" s="1451"/>
      <c r="Q22" s="1451"/>
      <c r="R22" s="1452"/>
      <c r="S22" s="1450"/>
      <c r="T22" s="1451"/>
      <c r="U22" s="1451"/>
      <c r="V22" s="1452"/>
      <c r="W22" s="1450"/>
      <c r="X22" s="1451"/>
      <c r="Y22" s="1451"/>
      <c r="Z22" s="1452"/>
      <c r="AA22" s="1450"/>
      <c r="AB22" s="1451"/>
      <c r="AC22" s="1451"/>
      <c r="AD22" s="1452"/>
      <c r="AE22" s="1453"/>
      <c r="AF22" s="1453"/>
      <c r="AG22" s="1453"/>
      <c r="AH22" s="1453"/>
      <c r="AI22" s="1453"/>
      <c r="AJ22" s="1453"/>
      <c r="AK22" s="1453"/>
      <c r="AL22" s="1453"/>
      <c r="AM22"/>
      <c r="AN22"/>
      <c r="AO22"/>
      <c r="AP22"/>
      <c r="AQ22"/>
      <c r="AR22"/>
      <c r="AS22"/>
      <c r="AT22"/>
      <c r="AU22"/>
      <c r="AV22"/>
      <c r="AW22"/>
    </row>
    <row r="23" spans="1:49" x14ac:dyDescent="0.2">
      <c r="A23" s="1457"/>
      <c r="B23" s="1458"/>
      <c r="C23" s="1458"/>
      <c r="D23" s="1458"/>
      <c r="E23" s="1458"/>
      <c r="F23" s="1458"/>
      <c r="G23" s="1459"/>
      <c r="H23" s="1422" t="s">
        <v>328</v>
      </c>
      <c r="I23" s="1423"/>
      <c r="J23" s="1424"/>
      <c r="K23" s="1415"/>
      <c r="L23" s="1416"/>
      <c r="M23" s="1416"/>
      <c r="N23" s="1417"/>
      <c r="O23" s="1415"/>
      <c r="P23" s="1416"/>
      <c r="Q23" s="1416"/>
      <c r="R23" s="1417"/>
      <c r="S23" s="1415"/>
      <c r="T23" s="1416"/>
      <c r="U23" s="1416"/>
      <c r="V23" s="1417"/>
      <c r="W23" s="1415"/>
      <c r="X23" s="1416"/>
      <c r="Y23" s="1416"/>
      <c r="Z23" s="1417"/>
      <c r="AA23" s="1415"/>
      <c r="AB23" s="1416"/>
      <c r="AC23" s="1416"/>
      <c r="AD23" s="1417"/>
      <c r="AE23" s="1397"/>
      <c r="AF23" s="1397"/>
      <c r="AG23" s="1397"/>
      <c r="AH23" s="1397"/>
      <c r="AI23" s="1397"/>
      <c r="AJ23" s="1397"/>
      <c r="AK23" s="1397"/>
      <c r="AL23" s="1397"/>
      <c r="AM23"/>
      <c r="AN23"/>
      <c r="AO23"/>
      <c r="AP23"/>
      <c r="AQ23"/>
      <c r="AR23"/>
      <c r="AS23"/>
      <c r="AT23"/>
      <c r="AU23"/>
      <c r="AV23"/>
      <c r="AW23"/>
    </row>
    <row r="24" spans="1:49" ht="10.5" customHeight="1" x14ac:dyDescent="0.2">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row>
    <row r="25" spans="1:49" ht="25.5" customHeight="1" x14ac:dyDescent="0.2">
      <c r="A25" s="1461" t="s">
        <v>336</v>
      </c>
      <c r="B25" s="1462"/>
      <c r="C25" s="1462"/>
      <c r="D25" s="1462"/>
      <c r="E25" s="1462"/>
      <c r="F25" s="1462"/>
      <c r="G25" s="1463"/>
      <c r="H25" s="1464"/>
      <c r="I25" s="1465"/>
      <c r="J25" s="1465"/>
      <c r="K25" s="1465"/>
      <c r="L25" s="1465" t="s">
        <v>337</v>
      </c>
      <c r="M25" s="1466"/>
      <c r="N25" s="1467" t="s">
        <v>338</v>
      </c>
      <c r="O25" s="1468"/>
      <c r="P25" s="1468"/>
      <c r="Q25" s="1468"/>
      <c r="R25" s="1468"/>
      <c r="S25" s="1468"/>
      <c r="T25" s="1468"/>
      <c r="U25" s="1468"/>
      <c r="V25" s="1468"/>
      <c r="W25" s="1469"/>
      <c r="X25" s="1464"/>
      <c r="Y25" s="1465"/>
      <c r="Z25" s="1465"/>
      <c r="AA25" s="1465"/>
      <c r="AB25" s="1465" t="s">
        <v>337</v>
      </c>
      <c r="AC25" s="1466"/>
      <c r="AD25" s="37"/>
      <c r="AE25" s="37"/>
      <c r="AF25" s="37"/>
      <c r="AG25" s="37"/>
      <c r="AH25" s="37"/>
      <c r="AI25" s="37"/>
      <c r="AJ25" s="37"/>
      <c r="AK25" s="37"/>
      <c r="AL25" s="37"/>
      <c r="AM25" s="37"/>
      <c r="AN25" s="37"/>
      <c r="AO25" s="37"/>
      <c r="AP25" s="37"/>
      <c r="AQ25" s="37"/>
      <c r="AR25" s="37"/>
      <c r="AS25" s="37"/>
      <c r="AT25" s="37"/>
      <c r="AU25" s="37"/>
      <c r="AV25" s="37"/>
      <c r="AW25" s="37"/>
    </row>
    <row r="26" spans="1:49" ht="27.75" customHeight="1" x14ac:dyDescent="0.2">
      <c r="A26" s="1460" t="s">
        <v>339</v>
      </c>
      <c r="B26" s="1460"/>
      <c r="C26" s="1460"/>
      <c r="D26" s="1460"/>
      <c r="E26" s="1460"/>
      <c r="F26" s="1460"/>
      <c r="G26" s="1460"/>
      <c r="H26" s="1460"/>
      <c r="I26" s="1460"/>
      <c r="J26" s="1460"/>
      <c r="K26" s="1460"/>
      <c r="L26" s="1460"/>
      <c r="M26" s="1460"/>
      <c r="N26" s="1460"/>
      <c r="O26" s="1460"/>
      <c r="P26" s="1460"/>
      <c r="Q26" s="1460"/>
      <c r="R26" s="1460"/>
      <c r="S26" s="1460"/>
      <c r="T26" s="1460"/>
      <c r="U26" s="1460"/>
      <c r="V26" s="1460"/>
      <c r="W26" s="1460"/>
      <c r="X26" s="1460"/>
      <c r="Y26" s="1460"/>
      <c r="Z26" s="1460"/>
      <c r="AA26" s="1460"/>
      <c r="AB26" s="1460"/>
      <c r="AC26" s="1460"/>
      <c r="AD26" s="1460"/>
      <c r="AE26" s="1460"/>
      <c r="AF26" s="1460"/>
      <c r="AG26" s="1460"/>
      <c r="AH26" s="1460"/>
      <c r="AI26" s="1460"/>
      <c r="AJ26" s="1460"/>
      <c r="AK26" s="1460"/>
      <c r="AL26" s="1460"/>
      <c r="AM26" s="1460"/>
      <c r="AN26" s="1460"/>
      <c r="AO26" s="1460"/>
      <c r="AP26" s="1460"/>
      <c r="AQ26" s="1460"/>
      <c r="AR26" s="1460"/>
      <c r="AS26" s="1460"/>
      <c r="AT26" s="1460"/>
      <c r="AU26" s="1460"/>
      <c r="AV26" s="1460"/>
      <c r="AW26" s="1460"/>
    </row>
    <row r="27" spans="1:49" ht="27.75" customHeight="1" x14ac:dyDescent="0.2">
      <c r="A27" s="1460" t="s">
        <v>339</v>
      </c>
      <c r="B27" s="1460"/>
      <c r="C27" s="1460"/>
      <c r="D27" s="1460"/>
      <c r="E27" s="1460"/>
      <c r="F27" s="1460"/>
      <c r="G27" s="1460"/>
      <c r="H27" s="1460"/>
      <c r="I27" s="1460"/>
      <c r="J27" s="1460"/>
      <c r="K27" s="1460"/>
      <c r="L27" s="1460"/>
      <c r="M27" s="1460"/>
      <c r="N27" s="1460"/>
      <c r="O27" s="1460"/>
      <c r="P27" s="1460"/>
      <c r="Q27" s="1460"/>
      <c r="R27" s="1460"/>
      <c r="S27" s="1460"/>
      <c r="T27" s="1460"/>
      <c r="U27" s="1460"/>
      <c r="V27" s="1460"/>
      <c r="W27" s="1460"/>
      <c r="X27" s="1460"/>
      <c r="Y27" s="1460"/>
      <c r="Z27" s="1460"/>
      <c r="AA27" s="1460"/>
      <c r="AB27" s="1460"/>
      <c r="AC27" s="1460"/>
      <c r="AD27" s="1460"/>
      <c r="AE27" s="1460"/>
      <c r="AF27" s="1460"/>
      <c r="AG27" s="1460"/>
      <c r="AH27" s="1460"/>
      <c r="AI27" s="1460"/>
      <c r="AJ27" s="1460"/>
      <c r="AK27" s="1460"/>
      <c r="AL27" s="1460"/>
      <c r="AM27" s="1460"/>
      <c r="AN27" s="1460"/>
      <c r="AO27" s="1460"/>
      <c r="AP27" s="1460"/>
      <c r="AQ27" s="1460"/>
      <c r="AR27" s="1460"/>
      <c r="AS27" s="1460"/>
      <c r="AT27" s="1460"/>
      <c r="AU27" s="1460"/>
      <c r="AV27" s="1460"/>
      <c r="AW27" s="1460"/>
    </row>
  </sheetData>
  <mergeCells count="189">
    <mergeCell ref="A22:G23"/>
    <mergeCell ref="H22:J22"/>
    <mergeCell ref="K22:N22"/>
    <mergeCell ref="O22:R22"/>
    <mergeCell ref="H23:J23"/>
    <mergeCell ref="K23:N23"/>
    <mergeCell ref="O23:R23"/>
    <mergeCell ref="A26:AW26"/>
    <mergeCell ref="A27:AW27"/>
    <mergeCell ref="A25:G25"/>
    <mergeCell ref="H25:K25"/>
    <mergeCell ref="L25:M25"/>
    <mergeCell ref="N25:W25"/>
    <mergeCell ref="X25:AA25"/>
    <mergeCell ref="AB25:AC25"/>
    <mergeCell ref="AA23:AD23"/>
    <mergeCell ref="AE23:AH23"/>
    <mergeCell ref="AI23:AL23"/>
    <mergeCell ref="S23:V23"/>
    <mergeCell ref="W23:Z23"/>
    <mergeCell ref="AI21:AL21"/>
    <mergeCell ref="S20:V20"/>
    <mergeCell ref="AI20:AL20"/>
    <mergeCell ref="S21:V21"/>
    <mergeCell ref="W21:Z21"/>
    <mergeCell ref="W20:Z20"/>
    <mergeCell ref="AA20:AD20"/>
    <mergeCell ref="AE20:AH20"/>
    <mergeCell ref="S22:V22"/>
    <mergeCell ref="AI22:AL22"/>
    <mergeCell ref="W22:Z22"/>
    <mergeCell ref="AA22:AD22"/>
    <mergeCell ref="AE22:AH22"/>
    <mergeCell ref="A20:G21"/>
    <mergeCell ref="H20:J20"/>
    <mergeCell ref="K20:N20"/>
    <mergeCell ref="O20:R20"/>
    <mergeCell ref="H21:J21"/>
    <mergeCell ref="K21:N21"/>
    <mergeCell ref="O21:R21"/>
    <mergeCell ref="AA19:AD19"/>
    <mergeCell ref="AE19:AH19"/>
    <mergeCell ref="AA21:AD21"/>
    <mergeCell ref="AE21:AH21"/>
    <mergeCell ref="AI19:AL19"/>
    <mergeCell ref="S18:V18"/>
    <mergeCell ref="AI18:AL18"/>
    <mergeCell ref="S19:V19"/>
    <mergeCell ref="W19:Z19"/>
    <mergeCell ref="W18:Z18"/>
    <mergeCell ref="AA18:AD18"/>
    <mergeCell ref="AE18:AH18"/>
    <mergeCell ref="A18:G19"/>
    <mergeCell ref="H18:J18"/>
    <mergeCell ref="K18:N18"/>
    <mergeCell ref="O18:R18"/>
    <mergeCell ref="H19:J19"/>
    <mergeCell ref="K19:N19"/>
    <mergeCell ref="O19:R19"/>
    <mergeCell ref="AA17:AD17"/>
    <mergeCell ref="AE17:AH17"/>
    <mergeCell ref="AI17:AL17"/>
    <mergeCell ref="S16:V16"/>
    <mergeCell ref="AI16:AL16"/>
    <mergeCell ref="S17:V17"/>
    <mergeCell ref="W17:Z17"/>
    <mergeCell ref="W16:Z16"/>
    <mergeCell ref="AA16:AD16"/>
    <mergeCell ref="AE16:AH16"/>
    <mergeCell ref="A14:G15"/>
    <mergeCell ref="H14:J14"/>
    <mergeCell ref="K14:N14"/>
    <mergeCell ref="O14:R14"/>
    <mergeCell ref="H15:J15"/>
    <mergeCell ref="K15:N15"/>
    <mergeCell ref="O15:R15"/>
    <mergeCell ref="A16:G17"/>
    <mergeCell ref="H16:J16"/>
    <mergeCell ref="K16:N16"/>
    <mergeCell ref="O16:R16"/>
    <mergeCell ref="H17:J17"/>
    <mergeCell ref="K17:N17"/>
    <mergeCell ref="O17:R17"/>
    <mergeCell ref="AI13:AL13"/>
    <mergeCell ref="S12:V12"/>
    <mergeCell ref="AI12:AL12"/>
    <mergeCell ref="S13:V13"/>
    <mergeCell ref="W13:Z13"/>
    <mergeCell ref="W12:Z12"/>
    <mergeCell ref="AA12:AD12"/>
    <mergeCell ref="AE12:AH12"/>
    <mergeCell ref="AI15:AL15"/>
    <mergeCell ref="S14:V14"/>
    <mergeCell ref="AI14:AL14"/>
    <mergeCell ref="S15:V15"/>
    <mergeCell ref="W15:Z15"/>
    <mergeCell ref="W14:Z14"/>
    <mergeCell ref="AA14:AD14"/>
    <mergeCell ref="AE14:AH14"/>
    <mergeCell ref="AA15:AD15"/>
    <mergeCell ref="AE15:AH15"/>
    <mergeCell ref="A12:G13"/>
    <mergeCell ref="H12:J12"/>
    <mergeCell ref="K12:N12"/>
    <mergeCell ref="O12:R12"/>
    <mergeCell ref="H13:J13"/>
    <mergeCell ref="K13:N13"/>
    <mergeCell ref="O13:R13"/>
    <mergeCell ref="AA11:AD11"/>
    <mergeCell ref="AE11:AH11"/>
    <mergeCell ref="AA13:AD13"/>
    <mergeCell ref="AE13:AH13"/>
    <mergeCell ref="AI11:AL11"/>
    <mergeCell ref="S10:V10"/>
    <mergeCell ref="AI10:AL10"/>
    <mergeCell ref="S11:V11"/>
    <mergeCell ref="W11:Z11"/>
    <mergeCell ref="W10:Z10"/>
    <mergeCell ref="AA10:AD10"/>
    <mergeCell ref="AE10:AH10"/>
    <mergeCell ref="A10:G11"/>
    <mergeCell ref="H10:J10"/>
    <mergeCell ref="K10:N10"/>
    <mergeCell ref="O10:R10"/>
    <mergeCell ref="H11:J11"/>
    <mergeCell ref="K11:N11"/>
    <mergeCell ref="O11:R11"/>
    <mergeCell ref="AE7:AH7"/>
    <mergeCell ref="AI7:AL7"/>
    <mergeCell ref="AI6:AL6"/>
    <mergeCell ref="W5:Z5"/>
    <mergeCell ref="AI4:AL4"/>
    <mergeCell ref="AA4:AD4"/>
    <mergeCell ref="AA9:AD9"/>
    <mergeCell ref="AE9:AH9"/>
    <mergeCell ref="AI9:AL9"/>
    <mergeCell ref="AI8:AL8"/>
    <mergeCell ref="W9:Z9"/>
    <mergeCell ref="AE8:AH8"/>
    <mergeCell ref="W8:Z8"/>
    <mergeCell ref="AA8:AD8"/>
    <mergeCell ref="A6:G7"/>
    <mergeCell ref="H6:J6"/>
    <mergeCell ref="K6:N6"/>
    <mergeCell ref="O6:R6"/>
    <mergeCell ref="H7:J7"/>
    <mergeCell ref="K7:N7"/>
    <mergeCell ref="O7:R7"/>
    <mergeCell ref="W4:Z4"/>
    <mergeCell ref="A8:G9"/>
    <mergeCell ref="H8:J8"/>
    <mergeCell ref="K8:N8"/>
    <mergeCell ref="O8:R8"/>
    <mergeCell ref="H9:J9"/>
    <mergeCell ref="K9:N9"/>
    <mergeCell ref="O9:R9"/>
    <mergeCell ref="S6:V6"/>
    <mergeCell ref="S7:V7"/>
    <mergeCell ref="S8:V8"/>
    <mergeCell ref="S9:V9"/>
    <mergeCell ref="A4:G5"/>
    <mergeCell ref="H4:J4"/>
    <mergeCell ref="K4:N4"/>
    <mergeCell ref="O4:R4"/>
    <mergeCell ref="H5:J5"/>
    <mergeCell ref="A2:J3"/>
    <mergeCell ref="K2:AD2"/>
    <mergeCell ref="K5:N5"/>
    <mergeCell ref="O5:R5"/>
    <mergeCell ref="AE4:AH4"/>
    <mergeCell ref="S4:V4"/>
    <mergeCell ref="S5:V5"/>
    <mergeCell ref="AN2:AW3"/>
    <mergeCell ref="K3:N3"/>
    <mergeCell ref="O3:R3"/>
    <mergeCell ref="S3:V3"/>
    <mergeCell ref="W3:Z3"/>
    <mergeCell ref="AA3:AD3"/>
    <mergeCell ref="AE2:AH3"/>
    <mergeCell ref="AI2:AL3"/>
    <mergeCell ref="AN4:AW21"/>
    <mergeCell ref="AA5:AD5"/>
    <mergeCell ref="AE5:AH5"/>
    <mergeCell ref="AI5:AL5"/>
    <mergeCell ref="W6:Z6"/>
    <mergeCell ref="W7:Z7"/>
    <mergeCell ref="AA7:AD7"/>
    <mergeCell ref="AA6:AD6"/>
    <mergeCell ref="AE6:AH6"/>
  </mergeCells>
  <phoneticPr fontId="4"/>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1"/>
  <sheetViews>
    <sheetView view="pageBreakPreview" zoomScaleNormal="100" zoomScaleSheetLayoutView="100" workbookViewId="0"/>
  </sheetViews>
  <sheetFormatPr defaultColWidth="9" defaultRowHeight="13" x14ac:dyDescent="0.2"/>
  <cols>
    <col min="1" max="1" width="3.6328125" style="74" customWidth="1"/>
    <col min="2" max="2" width="3.08984375" style="74" customWidth="1"/>
    <col min="3" max="5" width="3.6328125" style="74" customWidth="1"/>
    <col min="6" max="6" width="18.453125" style="74" customWidth="1"/>
    <col min="7" max="8" width="23.6328125" style="74" customWidth="1"/>
    <col min="9" max="9" width="8.08984375" style="74" customWidth="1"/>
    <col min="10" max="13" width="13.08984375" style="74" customWidth="1"/>
    <col min="14" max="14" width="10.6328125" style="74" customWidth="1"/>
    <col min="15" max="16384" width="9" style="74"/>
  </cols>
  <sheetData>
    <row r="1" spans="1:10" ht="15" customHeight="1" x14ac:dyDescent="0.2">
      <c r="A1" s="74" t="s">
        <v>340</v>
      </c>
    </row>
    <row r="2" spans="1:10" ht="15" customHeight="1" x14ac:dyDescent="0.2"/>
    <row r="3" spans="1:10" ht="15" customHeight="1" x14ac:dyDescent="0.2">
      <c r="B3" s="74" t="s">
        <v>341</v>
      </c>
    </row>
    <row r="4" spans="1:10" ht="9" customHeight="1" x14ac:dyDescent="0.2"/>
    <row r="5" spans="1:10" ht="21" customHeight="1" x14ac:dyDescent="0.2">
      <c r="C5" s="74" t="s">
        <v>342</v>
      </c>
      <c r="H5" s="75" t="s">
        <v>343</v>
      </c>
    </row>
    <row r="6" spans="1:10" ht="15" customHeight="1" x14ac:dyDescent="0.2"/>
    <row r="7" spans="1:10" ht="15" customHeight="1" x14ac:dyDescent="0.2">
      <c r="D7" s="74" t="s">
        <v>344</v>
      </c>
      <c r="H7" s="76" t="s">
        <v>345</v>
      </c>
      <c r="J7" s="74" t="s">
        <v>346</v>
      </c>
    </row>
    <row r="8" spans="1:10" ht="15" customHeight="1" x14ac:dyDescent="0.2">
      <c r="D8" s="77"/>
      <c r="E8" s="78"/>
      <c r="F8" s="79"/>
      <c r="G8" s="73" t="s">
        <v>347</v>
      </c>
      <c r="H8" s="73" t="s">
        <v>348</v>
      </c>
    </row>
    <row r="9" spans="1:10" ht="27" customHeight="1" x14ac:dyDescent="0.2">
      <c r="D9" s="1470" t="s">
        <v>349</v>
      </c>
      <c r="E9" s="1471"/>
      <c r="F9" s="1472"/>
      <c r="G9" s="835"/>
      <c r="H9" s="836"/>
    </row>
    <row r="10" spans="1:10" ht="27" customHeight="1" x14ac:dyDescent="0.2">
      <c r="D10" s="1470" t="s">
        <v>350</v>
      </c>
      <c r="E10" s="1471"/>
      <c r="F10" s="1472"/>
      <c r="G10" s="835"/>
      <c r="H10" s="836"/>
    </row>
    <row r="11" spans="1:10" ht="27" customHeight="1" x14ac:dyDescent="0.2">
      <c r="D11" s="1470" t="s">
        <v>351</v>
      </c>
      <c r="E11" s="1471"/>
      <c r="F11" s="1472"/>
      <c r="G11" s="835"/>
      <c r="H11" s="836"/>
    </row>
    <row r="12" spans="1:10" ht="15" customHeight="1" x14ac:dyDescent="0.2"/>
    <row r="13" spans="1:10" ht="15" customHeight="1" x14ac:dyDescent="0.2">
      <c r="B13" s="939" t="s">
        <v>1110</v>
      </c>
    </row>
    <row r="14" spans="1:10" ht="9" customHeight="1" x14ac:dyDescent="0.2"/>
    <row r="15" spans="1:10" ht="21" customHeight="1" x14ac:dyDescent="0.2">
      <c r="C15" s="74" t="s">
        <v>352</v>
      </c>
      <c r="H15" s="75" t="s">
        <v>343</v>
      </c>
    </row>
    <row r="16" spans="1:10" ht="15" customHeight="1" x14ac:dyDescent="0.2"/>
    <row r="17" spans="2:14" ht="15" customHeight="1" x14ac:dyDescent="0.2">
      <c r="D17" s="74" t="s">
        <v>353</v>
      </c>
      <c r="J17" s="74" t="s">
        <v>354</v>
      </c>
    </row>
    <row r="18" spans="2:14" ht="15" customHeight="1" x14ac:dyDescent="0.2">
      <c r="D18" s="77"/>
      <c r="E18" s="78"/>
      <c r="F18" s="79"/>
      <c r="G18" s="73" t="s">
        <v>355</v>
      </c>
    </row>
    <row r="19" spans="2:14" ht="30" customHeight="1" x14ac:dyDescent="0.2">
      <c r="D19" s="1473" t="s">
        <v>356</v>
      </c>
      <c r="E19" s="1474"/>
      <c r="F19" s="73" t="s">
        <v>357</v>
      </c>
      <c r="G19" s="836"/>
    </row>
    <row r="20" spans="2:14" ht="30" customHeight="1" x14ac:dyDescent="0.2">
      <c r="D20" s="1475"/>
      <c r="E20" s="1476"/>
      <c r="F20" s="73" t="s">
        <v>358</v>
      </c>
      <c r="G20" s="836"/>
    </row>
    <row r="21" spans="2:14" ht="30" customHeight="1" x14ac:dyDescent="0.2">
      <c r="D21" s="1473" t="s">
        <v>359</v>
      </c>
      <c r="E21" s="1474"/>
      <c r="F21" s="73" t="s">
        <v>357</v>
      </c>
      <c r="G21" s="836"/>
    </row>
    <row r="22" spans="2:14" ht="30" customHeight="1" x14ac:dyDescent="0.2">
      <c r="D22" s="1475"/>
      <c r="E22" s="1476"/>
      <c r="F22" s="73" t="s">
        <v>358</v>
      </c>
      <c r="G22" s="836"/>
    </row>
    <row r="23" spans="2:14" ht="15" customHeight="1" x14ac:dyDescent="0.2"/>
    <row r="24" spans="2:14" ht="30" customHeight="1" x14ac:dyDescent="0.2">
      <c r="C24" s="1470" t="s">
        <v>360</v>
      </c>
      <c r="D24" s="1477"/>
      <c r="E24" s="1477"/>
      <c r="F24" s="1478"/>
      <c r="G24" s="837"/>
      <c r="H24" s="1479" t="s">
        <v>361</v>
      </c>
      <c r="I24" s="1480"/>
      <c r="J24" s="1480"/>
      <c r="K24" s="1480"/>
      <c r="L24" s="1480"/>
      <c r="M24" s="1480"/>
    </row>
    <row r="25" spans="2:14" ht="15" customHeight="1" x14ac:dyDescent="0.2">
      <c r="C25" s="1481" t="s">
        <v>362</v>
      </c>
      <c r="D25" s="1481"/>
      <c r="E25" s="1481"/>
      <c r="F25" s="1481"/>
      <c r="G25" s="1482"/>
      <c r="H25" s="1483" t="s">
        <v>363</v>
      </c>
      <c r="I25" s="1484"/>
      <c r="J25" s="1484"/>
      <c r="K25" s="1484"/>
      <c r="L25" s="1484"/>
      <c r="M25" s="1484"/>
      <c r="N25" s="1484"/>
    </row>
    <row r="26" spans="2:14" ht="15" customHeight="1" x14ac:dyDescent="0.2">
      <c r="C26" s="1481"/>
      <c r="D26" s="1481"/>
      <c r="E26" s="1481"/>
      <c r="F26" s="1481"/>
      <c r="G26" s="1482"/>
      <c r="H26" s="1483" t="s">
        <v>364</v>
      </c>
      <c r="I26" s="1484"/>
      <c r="J26" s="1484"/>
      <c r="K26" s="1484"/>
      <c r="L26" s="1484"/>
      <c r="M26" s="1484"/>
      <c r="N26" s="1484"/>
    </row>
    <row r="27" spans="2:14" ht="15" customHeight="1" x14ac:dyDescent="0.2"/>
    <row r="28" spans="2:14" ht="15" customHeight="1" x14ac:dyDescent="0.2">
      <c r="B28" s="74" t="s">
        <v>365</v>
      </c>
    </row>
    <row r="29" spans="2:14" ht="9" customHeight="1" x14ac:dyDescent="0.2"/>
    <row r="30" spans="2:14" ht="21" customHeight="1" x14ac:dyDescent="0.2">
      <c r="C30" s="74" t="s">
        <v>366</v>
      </c>
      <c r="H30" s="75" t="s">
        <v>343</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C24:F24"/>
    <mergeCell ref="H24:M24"/>
    <mergeCell ref="C25:F26"/>
    <mergeCell ref="G25:G26"/>
    <mergeCell ref="H25:N25"/>
    <mergeCell ref="H26:N26"/>
    <mergeCell ref="D9:F9"/>
    <mergeCell ref="D10:F10"/>
    <mergeCell ref="D11:F11"/>
    <mergeCell ref="D19:E20"/>
    <mergeCell ref="D21:E22"/>
  </mergeCells>
  <phoneticPr fontId="4"/>
  <pageMargins left="0.39370078740157483" right="0.39370078740157483" top="0.78740157480314965" bottom="0.39370078740157483" header="0.31496062992125984" footer="0.31496062992125984"/>
  <pageSetup paperSize="9"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15"/>
  <sheetViews>
    <sheetView view="pageBreakPreview" zoomScaleNormal="75" zoomScaleSheetLayoutView="100" workbookViewId="0">
      <selection sqref="A1:G1"/>
    </sheetView>
  </sheetViews>
  <sheetFormatPr defaultColWidth="9" defaultRowHeight="20.149999999999999" customHeight="1" x14ac:dyDescent="0.2"/>
  <cols>
    <col min="1" max="1" width="6.6328125" style="101" customWidth="1"/>
    <col min="2" max="2" width="22.6328125" style="98" customWidth="1"/>
    <col min="3" max="3" width="54.6328125" style="98" customWidth="1"/>
    <col min="4" max="4" width="4.08984375" style="99" customWidth="1"/>
    <col min="5" max="5" width="15.08984375" style="100" customWidth="1"/>
    <col min="6" max="6" width="30.6328125" style="98" customWidth="1"/>
    <col min="7" max="7" width="7.6328125" style="7" customWidth="1"/>
    <col min="8" max="16384" width="9" style="87"/>
  </cols>
  <sheetData>
    <row r="1" spans="1:7" ht="24" customHeight="1" x14ac:dyDescent="0.2">
      <c r="A1" s="1499" t="s">
        <v>367</v>
      </c>
      <c r="B1" s="1499"/>
      <c r="C1" s="1499"/>
      <c r="D1" s="1499"/>
      <c r="E1" s="1499"/>
      <c r="F1" s="1499"/>
      <c r="G1" s="1499"/>
    </row>
    <row r="2" spans="1:7" s="85" customFormat="1" ht="18" customHeight="1" x14ac:dyDescent="0.2">
      <c r="A2" s="741" t="s">
        <v>368</v>
      </c>
      <c r="B2" s="81"/>
      <c r="C2" s="82"/>
      <c r="D2" s="83"/>
      <c r="E2" s="84"/>
      <c r="F2" s="81"/>
    </row>
    <row r="3" spans="1:7" s="85" customFormat="1" ht="18" customHeight="1" x14ac:dyDescent="0.2">
      <c r="A3" s="741" t="s">
        <v>369</v>
      </c>
      <c r="B3" s="81"/>
      <c r="C3" s="82"/>
      <c r="D3" s="83"/>
      <c r="E3" s="84"/>
      <c r="F3" s="81"/>
    </row>
    <row r="4" spans="1:7" s="86" customFormat="1" ht="24" customHeight="1" x14ac:dyDescent="0.2">
      <c r="A4" s="742" t="s">
        <v>370</v>
      </c>
      <c r="B4" s="743" t="s">
        <v>371</v>
      </c>
      <c r="C4" s="744" t="s">
        <v>372</v>
      </c>
      <c r="D4" s="1500" t="s">
        <v>373</v>
      </c>
      <c r="E4" s="1500"/>
      <c r="F4" s="745" t="s">
        <v>374</v>
      </c>
      <c r="G4" s="746" t="s">
        <v>375</v>
      </c>
    </row>
    <row r="5" spans="1:7" ht="30" customHeight="1" x14ac:dyDescent="0.2">
      <c r="A5" s="1485"/>
      <c r="B5" s="121" t="s">
        <v>376</v>
      </c>
      <c r="C5" s="43" t="s">
        <v>377</v>
      </c>
      <c r="D5" s="44" t="s">
        <v>378</v>
      </c>
      <c r="E5" s="45" t="s">
        <v>379</v>
      </c>
      <c r="F5" s="43"/>
      <c r="G5" s="35" t="s">
        <v>380</v>
      </c>
    </row>
    <row r="6" spans="1:7" ht="18" customHeight="1" x14ac:dyDescent="0.2">
      <c r="A6" s="1486"/>
      <c r="B6" s="122"/>
      <c r="C6" s="23" t="s">
        <v>381</v>
      </c>
      <c r="D6" s="24" t="s">
        <v>378</v>
      </c>
      <c r="E6" s="25" t="s">
        <v>379</v>
      </c>
      <c r="F6" s="23"/>
      <c r="G6" s="30" t="s">
        <v>380</v>
      </c>
    </row>
    <row r="7" spans="1:7" ht="18" customHeight="1" x14ac:dyDescent="0.2">
      <c r="A7" s="1486"/>
      <c r="B7" s="122"/>
      <c r="C7" s="23" t="s">
        <v>382</v>
      </c>
      <c r="D7" s="24" t="s">
        <v>378</v>
      </c>
      <c r="E7" s="25" t="s">
        <v>379</v>
      </c>
      <c r="F7" s="23"/>
      <c r="G7" s="30" t="s">
        <v>380</v>
      </c>
    </row>
    <row r="8" spans="1:7" ht="18" customHeight="1" x14ac:dyDescent="0.2">
      <c r="A8" s="1486"/>
      <c r="B8" s="122"/>
      <c r="C8" s="23" t="s">
        <v>383</v>
      </c>
      <c r="D8" s="24" t="s">
        <v>378</v>
      </c>
      <c r="E8" s="25" t="s">
        <v>379</v>
      </c>
      <c r="F8" s="23"/>
      <c r="G8" s="30" t="s">
        <v>380</v>
      </c>
    </row>
    <row r="9" spans="1:7" ht="18" customHeight="1" x14ac:dyDescent="0.2">
      <c r="A9" s="1486"/>
      <c r="B9" s="122"/>
      <c r="C9" s="23" t="s">
        <v>384</v>
      </c>
      <c r="D9" s="24" t="s">
        <v>378</v>
      </c>
      <c r="E9" s="25" t="s">
        <v>379</v>
      </c>
      <c r="F9" s="23"/>
      <c r="G9" s="30" t="s">
        <v>380</v>
      </c>
    </row>
    <row r="10" spans="1:7" ht="30" customHeight="1" x14ac:dyDescent="0.2">
      <c r="A10" s="1487"/>
      <c r="B10" s="123"/>
      <c r="C10" s="27" t="s">
        <v>385</v>
      </c>
      <c r="D10" s="28" t="s">
        <v>378</v>
      </c>
      <c r="E10" s="29" t="s">
        <v>379</v>
      </c>
      <c r="F10" s="27"/>
      <c r="G10" s="36" t="s">
        <v>380</v>
      </c>
    </row>
    <row r="11" spans="1:7" ht="45" customHeight="1" x14ac:dyDescent="0.2">
      <c r="A11" s="1485"/>
      <c r="B11" s="1501" t="s">
        <v>386</v>
      </c>
      <c r="C11" s="17" t="s">
        <v>387</v>
      </c>
      <c r="D11" s="18" t="s">
        <v>378</v>
      </c>
      <c r="E11" s="19" t="s">
        <v>388</v>
      </c>
      <c r="F11" s="17"/>
      <c r="G11" s="35" t="s">
        <v>378</v>
      </c>
    </row>
    <row r="12" spans="1:7" ht="30" customHeight="1" x14ac:dyDescent="0.2">
      <c r="A12" s="1486"/>
      <c r="B12" s="1502"/>
      <c r="C12" s="20" t="s">
        <v>389</v>
      </c>
      <c r="D12" s="21" t="s">
        <v>378</v>
      </c>
      <c r="E12" s="22" t="s">
        <v>388</v>
      </c>
      <c r="F12" s="20"/>
      <c r="G12" s="30" t="s">
        <v>380</v>
      </c>
    </row>
    <row r="13" spans="1:7" ht="30" customHeight="1" x14ac:dyDescent="0.2">
      <c r="A13" s="1486"/>
      <c r="B13" s="1502"/>
      <c r="C13" s="23" t="s">
        <v>390</v>
      </c>
      <c r="D13" s="24" t="s">
        <v>378</v>
      </c>
      <c r="E13" s="25" t="s">
        <v>388</v>
      </c>
      <c r="F13" s="178"/>
      <c r="G13" s="30" t="s">
        <v>380</v>
      </c>
    </row>
    <row r="14" spans="1:7" ht="18.75" customHeight="1" x14ac:dyDescent="0.2">
      <c r="A14" s="1486"/>
      <c r="B14" s="1502"/>
      <c r="C14" s="23" t="s">
        <v>391</v>
      </c>
      <c r="D14" s="24" t="s">
        <v>378</v>
      </c>
      <c r="E14" s="25" t="s">
        <v>388</v>
      </c>
      <c r="F14" s="20"/>
      <c r="G14" s="30" t="s">
        <v>380</v>
      </c>
    </row>
    <row r="15" spans="1:7" ht="30.75" customHeight="1" x14ac:dyDescent="0.2">
      <c r="A15" s="1486"/>
      <c r="B15" s="1503"/>
      <c r="C15" s="23" t="s">
        <v>392</v>
      </c>
      <c r="D15" s="24" t="s">
        <v>378</v>
      </c>
      <c r="E15" s="25" t="s">
        <v>388</v>
      </c>
      <c r="F15" s="20"/>
      <c r="G15" s="30" t="s">
        <v>380</v>
      </c>
    </row>
    <row r="16" spans="1:7" s="7" customFormat="1" ht="30" customHeight="1" x14ac:dyDescent="0.2">
      <c r="A16" s="1155"/>
      <c r="B16" s="747" t="s">
        <v>393</v>
      </c>
      <c r="C16" s="135" t="s">
        <v>394</v>
      </c>
      <c r="D16" s="136" t="s">
        <v>380</v>
      </c>
      <c r="E16" s="137" t="s">
        <v>395</v>
      </c>
      <c r="F16" s="52"/>
      <c r="G16" s="35" t="s">
        <v>380</v>
      </c>
    </row>
    <row r="17" spans="1:7" s="7" customFormat="1" ht="20" customHeight="1" x14ac:dyDescent="0.2">
      <c r="A17" s="1156"/>
      <c r="B17" s="561"/>
      <c r="C17" s="584" t="s">
        <v>396</v>
      </c>
      <c r="D17" s="131" t="s">
        <v>380</v>
      </c>
      <c r="E17" s="132" t="s">
        <v>397</v>
      </c>
      <c r="F17" s="59"/>
      <c r="G17" s="127" t="s">
        <v>380</v>
      </c>
    </row>
    <row r="18" spans="1:7" s="7" customFormat="1" ht="20" customHeight="1" x14ac:dyDescent="0.2">
      <c r="A18" s="1156"/>
      <c r="B18" s="561"/>
      <c r="C18" s="748" t="s">
        <v>398</v>
      </c>
      <c r="D18" s="749" t="s">
        <v>380</v>
      </c>
      <c r="E18" s="198" t="s">
        <v>388</v>
      </c>
      <c r="F18" s="59"/>
      <c r="G18" s="127" t="s">
        <v>380</v>
      </c>
    </row>
    <row r="19" spans="1:7" s="7" customFormat="1" ht="30" customHeight="1" x14ac:dyDescent="0.2">
      <c r="A19" s="1156"/>
      <c r="B19" s="561"/>
      <c r="C19" s="750" t="s">
        <v>399</v>
      </c>
      <c r="D19" s="749" t="s">
        <v>378</v>
      </c>
      <c r="E19" s="198" t="s">
        <v>388</v>
      </c>
      <c r="F19" s="59"/>
      <c r="G19" s="127" t="s">
        <v>380</v>
      </c>
    </row>
    <row r="20" spans="1:7" s="7" customFormat="1" ht="30" customHeight="1" x14ac:dyDescent="0.2">
      <c r="A20" s="1156"/>
      <c r="B20" s="561"/>
      <c r="C20" s="584" t="s">
        <v>400</v>
      </c>
      <c r="D20" s="131" t="s">
        <v>380</v>
      </c>
      <c r="E20" s="132" t="s">
        <v>388</v>
      </c>
      <c r="F20" s="50"/>
      <c r="G20" s="30"/>
    </row>
    <row r="21" spans="1:7" s="7" customFormat="1" ht="110.5" customHeight="1" x14ac:dyDescent="0.2">
      <c r="A21" s="1155"/>
      <c r="B21" s="747"/>
      <c r="C21" s="748" t="s">
        <v>401</v>
      </c>
      <c r="D21" s="749" t="s">
        <v>378</v>
      </c>
      <c r="E21" s="198" t="s">
        <v>402</v>
      </c>
      <c r="F21" s="59" t="s">
        <v>403</v>
      </c>
      <c r="G21" s="127" t="s">
        <v>380</v>
      </c>
    </row>
    <row r="22" spans="1:7" s="7" customFormat="1" ht="56" customHeight="1" x14ac:dyDescent="0.2">
      <c r="A22" s="1156"/>
      <c r="B22" s="561"/>
      <c r="C22" s="748" t="s">
        <v>404</v>
      </c>
      <c r="D22" s="749" t="s">
        <v>380</v>
      </c>
      <c r="E22" s="198" t="s">
        <v>405</v>
      </c>
      <c r="F22" s="59"/>
      <c r="G22" s="127" t="s">
        <v>380</v>
      </c>
    </row>
    <row r="23" spans="1:7" s="7" customFormat="1" ht="56" customHeight="1" x14ac:dyDescent="0.2">
      <c r="A23" s="1156"/>
      <c r="B23" s="561"/>
      <c r="C23" s="748" t="s">
        <v>406</v>
      </c>
      <c r="D23" s="749" t="s">
        <v>380</v>
      </c>
      <c r="E23" s="198" t="s">
        <v>405</v>
      </c>
      <c r="F23" s="59"/>
      <c r="G23" s="127" t="s">
        <v>380</v>
      </c>
    </row>
    <row r="24" spans="1:7" s="7" customFormat="1" ht="120.5" customHeight="1" x14ac:dyDescent="0.2">
      <c r="A24" s="1156"/>
      <c r="B24" s="561"/>
      <c r="C24" s="748" t="s">
        <v>407</v>
      </c>
      <c r="D24" s="749" t="s">
        <v>380</v>
      </c>
      <c r="E24" s="198" t="s">
        <v>405</v>
      </c>
      <c r="F24" s="59" t="s">
        <v>408</v>
      </c>
      <c r="G24" s="127" t="s">
        <v>380</v>
      </c>
    </row>
    <row r="25" spans="1:7" s="7" customFormat="1" ht="91" customHeight="1" x14ac:dyDescent="0.2">
      <c r="A25" s="1156"/>
      <c r="B25" s="561"/>
      <c r="C25" s="748" t="s">
        <v>409</v>
      </c>
      <c r="D25" s="749" t="s">
        <v>380</v>
      </c>
      <c r="E25" s="198" t="s">
        <v>405</v>
      </c>
      <c r="F25" s="59" t="s">
        <v>1227</v>
      </c>
      <c r="G25" s="127" t="s">
        <v>380</v>
      </c>
    </row>
    <row r="26" spans="1:7" s="7" customFormat="1" ht="46" customHeight="1" x14ac:dyDescent="0.2">
      <c r="A26" s="1156"/>
      <c r="B26" s="561"/>
      <c r="C26" s="748" t="s">
        <v>410</v>
      </c>
      <c r="D26" s="749" t="s">
        <v>380</v>
      </c>
      <c r="E26" s="198" t="s">
        <v>405</v>
      </c>
      <c r="F26" s="59"/>
      <c r="G26" s="127" t="s">
        <v>380</v>
      </c>
    </row>
    <row r="27" spans="1:7" s="7" customFormat="1" ht="46" customHeight="1" x14ac:dyDescent="0.2">
      <c r="A27" s="1156"/>
      <c r="B27" s="561"/>
      <c r="C27" s="748" t="s">
        <v>411</v>
      </c>
      <c r="D27" s="749" t="s">
        <v>380</v>
      </c>
      <c r="E27" s="198" t="s">
        <v>405</v>
      </c>
      <c r="F27" s="59"/>
      <c r="G27" s="127" t="s">
        <v>380</v>
      </c>
    </row>
    <row r="28" spans="1:7" s="7" customFormat="1" ht="30" customHeight="1" x14ac:dyDescent="0.2">
      <c r="A28" s="1156"/>
      <c r="B28" s="561"/>
      <c r="C28" s="582" t="s">
        <v>412</v>
      </c>
      <c r="D28" s="193" t="s">
        <v>378</v>
      </c>
      <c r="E28" s="583" t="s">
        <v>413</v>
      </c>
      <c r="F28" s="244"/>
      <c r="G28" s="194" t="s">
        <v>380</v>
      </c>
    </row>
    <row r="29" spans="1:7" s="7" customFormat="1" ht="30.5" customHeight="1" x14ac:dyDescent="0.2">
      <c r="A29" s="701"/>
      <c r="B29" s="747" t="s">
        <v>414</v>
      </c>
      <c r="C29" s="751" t="s">
        <v>415</v>
      </c>
      <c r="D29" s="136" t="s">
        <v>380</v>
      </c>
      <c r="E29" s="137" t="s">
        <v>416</v>
      </c>
      <c r="F29" s="52"/>
      <c r="G29" s="35" t="s">
        <v>380</v>
      </c>
    </row>
    <row r="30" spans="1:7" s="7" customFormat="1" ht="20" customHeight="1" x14ac:dyDescent="0.2">
      <c r="A30" s="702"/>
      <c r="B30" s="561"/>
      <c r="C30" s="232" t="s">
        <v>396</v>
      </c>
      <c r="D30" s="131" t="s">
        <v>380</v>
      </c>
      <c r="E30" s="132" t="s">
        <v>397</v>
      </c>
      <c r="F30" s="50"/>
      <c r="G30" s="30" t="s">
        <v>380</v>
      </c>
    </row>
    <row r="31" spans="1:7" s="7" customFormat="1" ht="19" customHeight="1" x14ac:dyDescent="0.2">
      <c r="A31" s="702"/>
      <c r="B31" s="561"/>
      <c r="C31" s="748" t="s">
        <v>398</v>
      </c>
      <c r="D31" s="749" t="s">
        <v>380</v>
      </c>
      <c r="E31" s="198" t="s">
        <v>388</v>
      </c>
      <c r="F31" s="59"/>
      <c r="G31" s="127" t="s">
        <v>380</v>
      </c>
    </row>
    <row r="32" spans="1:7" s="7" customFormat="1" ht="30" customHeight="1" x14ac:dyDescent="0.2">
      <c r="A32" s="702"/>
      <c r="B32" s="561"/>
      <c r="C32" s="243" t="s">
        <v>399</v>
      </c>
      <c r="D32" s="193" t="s">
        <v>380</v>
      </c>
      <c r="E32" s="583" t="s">
        <v>388</v>
      </c>
      <c r="F32" s="244"/>
      <c r="G32" s="194" t="s">
        <v>380</v>
      </c>
    </row>
    <row r="33" spans="1:7" s="7" customFormat="1" ht="30" customHeight="1" x14ac:dyDescent="0.2">
      <c r="A33" s="703"/>
      <c r="B33" s="562"/>
      <c r="C33" s="138" t="s">
        <v>417</v>
      </c>
      <c r="D33" s="139" t="s">
        <v>380</v>
      </c>
      <c r="E33" s="140" t="s">
        <v>388</v>
      </c>
      <c r="F33" s="66" t="s">
        <v>418</v>
      </c>
      <c r="G33" s="36" t="s">
        <v>380</v>
      </c>
    </row>
    <row r="34" spans="1:7" ht="45" customHeight="1" x14ac:dyDescent="0.2">
      <c r="A34" s="88"/>
      <c r="B34" s="38" t="s">
        <v>419</v>
      </c>
      <c r="C34" s="38" t="s">
        <v>420</v>
      </c>
      <c r="D34" s="39" t="s">
        <v>378</v>
      </c>
      <c r="E34" s="40" t="s">
        <v>379</v>
      </c>
      <c r="F34" s="38"/>
      <c r="G34" s="41" t="s">
        <v>380</v>
      </c>
    </row>
    <row r="35" spans="1:7" ht="20.5" customHeight="1" x14ac:dyDescent="0.2">
      <c r="A35" s="143"/>
      <c r="B35" s="92" t="s">
        <v>421</v>
      </c>
      <c r="C35" s="17" t="s">
        <v>422</v>
      </c>
      <c r="D35" s="18" t="s">
        <v>378</v>
      </c>
      <c r="E35" s="19" t="s">
        <v>423</v>
      </c>
      <c r="F35" s="17"/>
      <c r="G35" s="35" t="s">
        <v>378</v>
      </c>
    </row>
    <row r="36" spans="1:7" ht="30" customHeight="1" x14ac:dyDescent="0.2">
      <c r="A36" s="144"/>
      <c r="B36" s="93" t="s">
        <v>424</v>
      </c>
      <c r="C36" s="20" t="s">
        <v>425</v>
      </c>
      <c r="D36" s="21" t="s">
        <v>378</v>
      </c>
      <c r="E36" s="22" t="s">
        <v>423</v>
      </c>
      <c r="F36" s="20"/>
      <c r="G36" s="30" t="s">
        <v>380</v>
      </c>
    </row>
    <row r="37" spans="1:7" ht="18" customHeight="1" x14ac:dyDescent="0.2">
      <c r="A37" s="144"/>
      <c r="B37" s="93"/>
      <c r="C37" s="23" t="s">
        <v>426</v>
      </c>
      <c r="D37" s="24" t="s">
        <v>378</v>
      </c>
      <c r="E37" s="25" t="s">
        <v>427</v>
      </c>
      <c r="F37" s="178" t="s">
        <v>428</v>
      </c>
      <c r="G37" s="30" t="s">
        <v>380</v>
      </c>
    </row>
    <row r="38" spans="1:7" ht="18" customHeight="1" x14ac:dyDescent="0.2">
      <c r="A38" s="144"/>
      <c r="B38" s="93"/>
      <c r="C38" s="125" t="s">
        <v>429</v>
      </c>
      <c r="D38" s="126" t="s">
        <v>378</v>
      </c>
      <c r="E38" s="563" t="s">
        <v>430</v>
      </c>
      <c r="F38" s="564"/>
      <c r="G38" s="127" t="s">
        <v>380</v>
      </c>
    </row>
    <row r="39" spans="1:7" ht="18" customHeight="1" x14ac:dyDescent="0.2">
      <c r="A39" s="144"/>
      <c r="B39" s="93"/>
      <c r="C39" s="23" t="s">
        <v>431</v>
      </c>
      <c r="D39" s="24" t="s">
        <v>378</v>
      </c>
      <c r="E39" s="25" t="s">
        <v>432</v>
      </c>
      <c r="F39" s="20"/>
      <c r="G39" s="30" t="s">
        <v>380</v>
      </c>
    </row>
    <row r="40" spans="1:7" ht="45.75" customHeight="1" x14ac:dyDescent="0.2">
      <c r="A40" s="144"/>
      <c r="B40" s="93"/>
      <c r="C40" s="23" t="s">
        <v>433</v>
      </c>
      <c r="D40" s="24" t="s">
        <v>378</v>
      </c>
      <c r="E40" s="25" t="s">
        <v>388</v>
      </c>
      <c r="F40" s="20"/>
      <c r="G40" s="30" t="s">
        <v>380</v>
      </c>
    </row>
    <row r="41" spans="1:7" ht="18" customHeight="1" x14ac:dyDescent="0.2">
      <c r="A41" s="144"/>
      <c r="B41" s="93"/>
      <c r="C41" s="23" t="s">
        <v>434</v>
      </c>
      <c r="D41" s="24" t="s">
        <v>378</v>
      </c>
      <c r="E41" s="25" t="s">
        <v>379</v>
      </c>
      <c r="F41" s="20"/>
      <c r="G41" s="30" t="s">
        <v>380</v>
      </c>
    </row>
    <row r="42" spans="1:7" ht="30" customHeight="1" x14ac:dyDescent="0.2">
      <c r="A42" s="145"/>
      <c r="B42" s="94"/>
      <c r="C42" s="26" t="s">
        <v>435</v>
      </c>
      <c r="D42" s="42" t="s">
        <v>378</v>
      </c>
      <c r="E42" s="29" t="s">
        <v>379</v>
      </c>
      <c r="F42" s="179" t="s">
        <v>436</v>
      </c>
      <c r="G42" s="36" t="s">
        <v>380</v>
      </c>
    </row>
    <row r="43" spans="1:7" ht="19.5" customHeight="1" x14ac:dyDescent="0.2">
      <c r="A43" s="144"/>
      <c r="B43" s="93" t="s">
        <v>437</v>
      </c>
      <c r="C43" s="93" t="s">
        <v>438</v>
      </c>
      <c r="D43" s="565" t="s">
        <v>380</v>
      </c>
      <c r="E43" s="566" t="s">
        <v>388</v>
      </c>
      <c r="F43" s="567"/>
      <c r="G43" s="194" t="s">
        <v>380</v>
      </c>
    </row>
    <row r="44" spans="1:7" ht="55" customHeight="1" x14ac:dyDescent="0.2">
      <c r="A44" s="144"/>
      <c r="B44" s="752" t="s">
        <v>439</v>
      </c>
      <c r="C44" s="20" t="s">
        <v>440</v>
      </c>
      <c r="D44" s="21" t="s">
        <v>380</v>
      </c>
      <c r="E44" s="25" t="s">
        <v>388</v>
      </c>
      <c r="F44" s="190"/>
      <c r="G44" s="30" t="s">
        <v>380</v>
      </c>
    </row>
    <row r="45" spans="1:7" ht="45.5" customHeight="1" x14ac:dyDescent="0.2">
      <c r="A45" s="145"/>
      <c r="B45" s="93"/>
      <c r="C45" s="94" t="s">
        <v>441</v>
      </c>
      <c r="D45" s="575" t="s">
        <v>380</v>
      </c>
      <c r="E45" s="576" t="s">
        <v>388</v>
      </c>
      <c r="F45" s="577"/>
      <c r="G45" s="130" t="s">
        <v>380</v>
      </c>
    </row>
    <row r="46" spans="1:7" ht="70.5" customHeight="1" x14ac:dyDescent="0.2">
      <c r="A46" s="144"/>
      <c r="B46" s="1501" t="s">
        <v>442</v>
      </c>
      <c r="C46" s="93" t="s">
        <v>443</v>
      </c>
      <c r="D46" s="565" t="s">
        <v>378</v>
      </c>
      <c r="E46" s="566" t="s">
        <v>388</v>
      </c>
      <c r="F46" s="567"/>
      <c r="G46" s="194" t="s">
        <v>380</v>
      </c>
    </row>
    <row r="47" spans="1:7" ht="56.25" customHeight="1" x14ac:dyDescent="0.2">
      <c r="A47" s="144"/>
      <c r="B47" s="1502"/>
      <c r="C47" s="20" t="s">
        <v>444</v>
      </c>
      <c r="D47" s="21" t="s">
        <v>380</v>
      </c>
      <c r="E47" s="25" t="s">
        <v>388</v>
      </c>
      <c r="F47" s="190" t="s">
        <v>445</v>
      </c>
      <c r="G47" s="30" t="s">
        <v>380</v>
      </c>
    </row>
    <row r="48" spans="1:7" ht="70.5" customHeight="1" x14ac:dyDescent="0.2">
      <c r="A48" s="144"/>
      <c r="B48" s="93"/>
      <c r="C48" s="20" t="s">
        <v>446</v>
      </c>
      <c r="D48" s="21" t="s">
        <v>380</v>
      </c>
      <c r="E48" s="25" t="s">
        <v>388</v>
      </c>
      <c r="F48" s="190"/>
      <c r="G48" s="30" t="s">
        <v>380</v>
      </c>
    </row>
    <row r="49" spans="1:7" ht="32.25" customHeight="1" x14ac:dyDescent="0.2">
      <c r="A49" s="144"/>
      <c r="B49" s="93"/>
      <c r="C49" s="20" t="s">
        <v>447</v>
      </c>
      <c r="D49" s="21" t="s">
        <v>380</v>
      </c>
      <c r="E49" s="25" t="s">
        <v>448</v>
      </c>
      <c r="F49" s="190" t="s">
        <v>449</v>
      </c>
      <c r="G49" s="30" t="s">
        <v>380</v>
      </c>
    </row>
    <row r="50" spans="1:7" ht="45.5" customHeight="1" x14ac:dyDescent="0.2">
      <c r="A50" s="144"/>
      <c r="B50" s="93"/>
      <c r="C50" s="20" t="s">
        <v>450</v>
      </c>
      <c r="D50" s="21" t="s">
        <v>380</v>
      </c>
      <c r="E50" s="25" t="s">
        <v>388</v>
      </c>
      <c r="F50" s="190"/>
      <c r="G50" s="30" t="s">
        <v>380</v>
      </c>
    </row>
    <row r="51" spans="1:7" ht="70" customHeight="1" x14ac:dyDescent="0.2">
      <c r="A51" s="144"/>
      <c r="B51" s="93"/>
      <c r="C51" s="20" t="s">
        <v>451</v>
      </c>
      <c r="D51" s="21" t="s">
        <v>380</v>
      </c>
      <c r="E51" s="25" t="s">
        <v>388</v>
      </c>
      <c r="F51" s="190"/>
      <c r="G51" s="30" t="s">
        <v>380</v>
      </c>
    </row>
    <row r="52" spans="1:7" ht="70.5" customHeight="1" x14ac:dyDescent="0.2">
      <c r="A52" s="143"/>
      <c r="B52" s="92"/>
      <c r="C52" s="564" t="s">
        <v>452</v>
      </c>
      <c r="D52" s="916" t="s">
        <v>380</v>
      </c>
      <c r="E52" s="563" t="s">
        <v>388</v>
      </c>
      <c r="F52" s="917"/>
      <c r="G52" s="127" t="s">
        <v>380</v>
      </c>
    </row>
    <row r="53" spans="1:7" ht="81" customHeight="1" x14ac:dyDescent="0.2">
      <c r="A53" s="144"/>
      <c r="B53" s="93"/>
      <c r="C53" s="20" t="s">
        <v>453</v>
      </c>
      <c r="D53" s="21" t="s">
        <v>380</v>
      </c>
      <c r="E53" s="25" t="s">
        <v>388</v>
      </c>
      <c r="F53" s="190"/>
      <c r="G53" s="30" t="s">
        <v>380</v>
      </c>
    </row>
    <row r="54" spans="1:7" ht="31.5" customHeight="1" x14ac:dyDescent="0.2">
      <c r="A54" s="144"/>
      <c r="B54" s="93"/>
      <c r="C54" s="568" t="s">
        <v>454</v>
      </c>
      <c r="D54" s="569" t="s">
        <v>378</v>
      </c>
      <c r="E54" s="570" t="s">
        <v>388</v>
      </c>
      <c r="F54" s="571" t="s">
        <v>455</v>
      </c>
      <c r="G54" s="160" t="s">
        <v>378</v>
      </c>
    </row>
    <row r="55" spans="1:7" ht="30.5" customHeight="1" x14ac:dyDescent="0.2">
      <c r="A55" s="144"/>
      <c r="B55" s="93"/>
      <c r="C55" s="234" t="s">
        <v>456</v>
      </c>
      <c r="D55" s="222" t="s">
        <v>378</v>
      </c>
      <c r="E55" s="223" t="s">
        <v>388</v>
      </c>
      <c r="F55" s="221"/>
      <c r="G55" s="30" t="s">
        <v>380</v>
      </c>
    </row>
    <row r="56" spans="1:7" ht="70.5" customHeight="1" x14ac:dyDescent="0.2">
      <c r="A56" s="145"/>
      <c r="B56" s="94"/>
      <c r="C56" s="753" t="s">
        <v>457</v>
      </c>
      <c r="D56" s="572" t="s">
        <v>380</v>
      </c>
      <c r="E56" s="573" t="s">
        <v>458</v>
      </c>
      <c r="F56" s="574"/>
      <c r="G56" s="130" t="s">
        <v>380</v>
      </c>
    </row>
    <row r="57" spans="1:7" s="80" customFormat="1" ht="55" customHeight="1" x14ac:dyDescent="0.2">
      <c r="A57" s="1160"/>
      <c r="B57" s="1508" t="s">
        <v>459</v>
      </c>
      <c r="C57" s="233" t="s">
        <v>460</v>
      </c>
      <c r="D57" s="216" t="s">
        <v>378</v>
      </c>
      <c r="E57" s="217" t="s">
        <v>388</v>
      </c>
      <c r="F57" s="218"/>
      <c r="G57" s="35" t="s">
        <v>378</v>
      </c>
    </row>
    <row r="58" spans="1:7" s="80" customFormat="1" ht="55.5" customHeight="1" x14ac:dyDescent="0.2">
      <c r="A58" s="1161"/>
      <c r="B58" s="1509"/>
      <c r="C58" s="234" t="s">
        <v>461</v>
      </c>
      <c r="D58" s="219" t="s">
        <v>378</v>
      </c>
      <c r="E58" s="220" t="s">
        <v>388</v>
      </c>
      <c r="F58" s="221"/>
      <c r="G58" s="30" t="s">
        <v>378</v>
      </c>
    </row>
    <row r="59" spans="1:7" s="80" customFormat="1" ht="30" customHeight="1" x14ac:dyDescent="0.2">
      <c r="A59" s="1161"/>
      <c r="B59" s="1165"/>
      <c r="C59" s="234" t="s">
        <v>462</v>
      </c>
      <c r="D59" s="222" t="s">
        <v>378</v>
      </c>
      <c r="E59" s="223" t="s">
        <v>379</v>
      </c>
      <c r="F59" s="221" t="s">
        <v>449</v>
      </c>
      <c r="G59" s="30" t="s">
        <v>378</v>
      </c>
    </row>
    <row r="60" spans="1:7" s="80" customFormat="1" ht="45" customHeight="1" x14ac:dyDescent="0.2">
      <c r="A60" s="1161"/>
      <c r="B60" s="1165"/>
      <c r="C60" s="234" t="s">
        <v>450</v>
      </c>
      <c r="D60" s="222" t="s">
        <v>378</v>
      </c>
      <c r="E60" s="223" t="s">
        <v>388</v>
      </c>
      <c r="F60" s="221"/>
      <c r="G60" s="30" t="s">
        <v>378</v>
      </c>
    </row>
    <row r="61" spans="1:7" s="80" customFormat="1" ht="71" customHeight="1" x14ac:dyDescent="0.2">
      <c r="A61" s="1160"/>
      <c r="B61" s="1164"/>
      <c r="C61" s="1194" t="s">
        <v>463</v>
      </c>
      <c r="D61" s="1197" t="s">
        <v>378</v>
      </c>
      <c r="E61" s="1200" t="s">
        <v>388</v>
      </c>
      <c r="F61" s="1199"/>
      <c r="G61" s="127" t="s">
        <v>378</v>
      </c>
    </row>
    <row r="62" spans="1:7" s="80" customFormat="1" ht="71" customHeight="1" x14ac:dyDescent="0.2">
      <c r="A62" s="754"/>
      <c r="B62" s="224"/>
      <c r="C62" s="234" t="s">
        <v>452</v>
      </c>
      <c r="D62" s="222" t="s">
        <v>378</v>
      </c>
      <c r="E62" s="223" t="s">
        <v>388</v>
      </c>
      <c r="F62" s="221"/>
      <c r="G62" s="30" t="s">
        <v>378</v>
      </c>
    </row>
    <row r="63" spans="1:7" s="80" customFormat="1" ht="30" customHeight="1" x14ac:dyDescent="0.2">
      <c r="A63" s="754"/>
      <c r="B63" s="224"/>
      <c r="C63" s="568" t="s">
        <v>454</v>
      </c>
      <c r="D63" s="569" t="s">
        <v>378</v>
      </c>
      <c r="E63" s="570" t="s">
        <v>388</v>
      </c>
      <c r="F63" s="571" t="s">
        <v>455</v>
      </c>
      <c r="G63" s="160" t="s">
        <v>378</v>
      </c>
    </row>
    <row r="64" spans="1:7" s="80" customFormat="1" ht="30" customHeight="1" x14ac:dyDescent="0.2">
      <c r="A64" s="755"/>
      <c r="B64" s="225"/>
      <c r="C64" s="756" t="s">
        <v>464</v>
      </c>
      <c r="D64" s="757" t="s">
        <v>380</v>
      </c>
      <c r="E64" s="758" t="s">
        <v>388</v>
      </c>
      <c r="F64" s="759"/>
      <c r="G64" s="36" t="s">
        <v>380</v>
      </c>
    </row>
    <row r="65" spans="1:7" s="80" customFormat="1" ht="30.5" customHeight="1" x14ac:dyDescent="0.2">
      <c r="A65" s="760"/>
      <c r="B65" s="224" t="s">
        <v>465</v>
      </c>
      <c r="C65" s="761" t="s">
        <v>466</v>
      </c>
      <c r="D65" s="762" t="s">
        <v>380</v>
      </c>
      <c r="E65" s="763" t="s">
        <v>388</v>
      </c>
      <c r="F65" s="764"/>
      <c r="G65" s="194" t="s">
        <v>380</v>
      </c>
    </row>
    <row r="66" spans="1:7" s="80" customFormat="1" ht="30" customHeight="1" x14ac:dyDescent="0.2">
      <c r="A66" s="760"/>
      <c r="B66" s="224"/>
      <c r="C66" s="234" t="s">
        <v>467</v>
      </c>
      <c r="D66" s="222"/>
      <c r="E66" s="220"/>
      <c r="F66" s="221"/>
      <c r="G66" s="30"/>
    </row>
    <row r="67" spans="1:7" s="80" customFormat="1" ht="19.5" customHeight="1" x14ac:dyDescent="0.2">
      <c r="A67" s="760"/>
      <c r="B67" s="224"/>
      <c r="C67" s="234" t="s">
        <v>1281</v>
      </c>
      <c r="D67" s="222" t="s">
        <v>380</v>
      </c>
      <c r="E67" s="220" t="s">
        <v>388</v>
      </c>
      <c r="F67" s="221"/>
      <c r="G67" s="30" t="s">
        <v>380</v>
      </c>
    </row>
    <row r="68" spans="1:7" s="80" customFormat="1" ht="20.5" customHeight="1" x14ac:dyDescent="0.2">
      <c r="A68" s="760"/>
      <c r="B68" s="224"/>
      <c r="C68" s="234" t="s">
        <v>1282</v>
      </c>
      <c r="D68" s="222"/>
      <c r="E68" s="220"/>
      <c r="F68" s="221"/>
      <c r="G68" s="30"/>
    </row>
    <row r="69" spans="1:7" s="80" customFormat="1" ht="70.5" customHeight="1" x14ac:dyDescent="0.2">
      <c r="A69" s="760"/>
      <c r="B69" s="224"/>
      <c r="C69" s="234" t="s">
        <v>468</v>
      </c>
      <c r="D69" s="222" t="s">
        <v>380</v>
      </c>
      <c r="E69" s="220" t="s">
        <v>388</v>
      </c>
      <c r="F69" s="221"/>
      <c r="G69" s="30" t="s">
        <v>380</v>
      </c>
    </row>
    <row r="70" spans="1:7" s="80" customFormat="1" ht="55" customHeight="1" x14ac:dyDescent="0.2">
      <c r="A70" s="760"/>
      <c r="B70" s="224"/>
      <c r="C70" s="234" t="s">
        <v>469</v>
      </c>
      <c r="D70" s="222" t="s">
        <v>380</v>
      </c>
      <c r="E70" s="220" t="s">
        <v>388</v>
      </c>
      <c r="F70" s="221"/>
      <c r="G70" s="30" t="s">
        <v>380</v>
      </c>
    </row>
    <row r="71" spans="1:7" s="80" customFormat="1" ht="72.5" customHeight="1" x14ac:dyDescent="0.2">
      <c r="A71" s="771"/>
      <c r="B71" s="1164"/>
      <c r="C71" s="1502" t="s">
        <v>470</v>
      </c>
      <c r="D71" s="1197"/>
      <c r="E71" s="1198"/>
      <c r="F71" s="1199"/>
      <c r="G71" s="127"/>
    </row>
    <row r="72" spans="1:7" s="80" customFormat="1" ht="73" customHeight="1" x14ac:dyDescent="0.2">
      <c r="A72" s="760"/>
      <c r="B72" s="1165"/>
      <c r="C72" s="1502"/>
      <c r="D72" s="222"/>
      <c r="E72" s="220"/>
      <c r="F72" s="221"/>
      <c r="G72" s="30"/>
    </row>
    <row r="73" spans="1:7" s="80" customFormat="1" ht="73.5" customHeight="1" x14ac:dyDescent="0.2">
      <c r="A73" s="755"/>
      <c r="B73" s="225"/>
      <c r="C73" s="1503"/>
      <c r="D73" s="757"/>
      <c r="E73" s="758"/>
      <c r="F73" s="759"/>
      <c r="G73" s="36"/>
    </row>
    <row r="74" spans="1:7" s="80" customFormat="1" ht="30.5" customHeight="1" x14ac:dyDescent="0.2">
      <c r="A74" s="765"/>
      <c r="B74" s="766" t="s">
        <v>471</v>
      </c>
      <c r="C74" s="767" t="s">
        <v>472</v>
      </c>
      <c r="D74" s="768" t="s">
        <v>380</v>
      </c>
      <c r="E74" s="769" t="s">
        <v>388</v>
      </c>
      <c r="F74" s="770"/>
      <c r="G74" s="41" t="s">
        <v>380</v>
      </c>
    </row>
    <row r="75" spans="1:7" s="196" customFormat="1" ht="19" customHeight="1" x14ac:dyDescent="0.2">
      <c r="A75" s="771"/>
      <c r="B75" s="1504" t="s">
        <v>473</v>
      </c>
      <c r="C75" s="209" t="s">
        <v>474</v>
      </c>
      <c r="D75" s="226" t="s">
        <v>378</v>
      </c>
      <c r="E75" s="227" t="s">
        <v>388</v>
      </c>
      <c r="F75" s="228"/>
      <c r="G75" s="35" t="s">
        <v>380</v>
      </c>
    </row>
    <row r="76" spans="1:7" s="196" customFormat="1" ht="19.5" customHeight="1" x14ac:dyDescent="0.2">
      <c r="A76" s="760"/>
      <c r="B76" s="1505"/>
      <c r="C76" s="195" t="s">
        <v>475</v>
      </c>
      <c r="D76" s="229" t="s">
        <v>378</v>
      </c>
      <c r="E76" s="230" t="s">
        <v>430</v>
      </c>
      <c r="F76" s="231"/>
      <c r="G76" s="30" t="s">
        <v>380</v>
      </c>
    </row>
    <row r="77" spans="1:7" ht="20.5" customHeight="1" x14ac:dyDescent="0.2">
      <c r="A77" s="1485"/>
      <c r="B77" s="1506" t="s">
        <v>476</v>
      </c>
      <c r="C77" s="17" t="s">
        <v>477</v>
      </c>
      <c r="D77" s="18" t="s">
        <v>378</v>
      </c>
      <c r="E77" s="19" t="s">
        <v>423</v>
      </c>
      <c r="F77" s="180"/>
      <c r="G77" s="35" t="s">
        <v>380</v>
      </c>
    </row>
    <row r="78" spans="1:7" ht="30" customHeight="1" x14ac:dyDescent="0.2">
      <c r="A78" s="1486"/>
      <c r="B78" s="1507"/>
      <c r="C78" s="23" t="s">
        <v>478</v>
      </c>
      <c r="D78" s="21" t="s">
        <v>378</v>
      </c>
      <c r="E78" s="22" t="s">
        <v>379</v>
      </c>
      <c r="F78" s="178" t="s">
        <v>479</v>
      </c>
      <c r="G78" s="30" t="s">
        <v>380</v>
      </c>
    </row>
    <row r="79" spans="1:7" ht="18" customHeight="1" x14ac:dyDescent="0.2">
      <c r="A79" s="1486"/>
      <c r="B79" s="93"/>
      <c r="C79" s="23" t="s">
        <v>480</v>
      </c>
      <c r="D79" s="24" t="s">
        <v>378</v>
      </c>
      <c r="E79" s="25" t="s">
        <v>379</v>
      </c>
      <c r="F79" s="178" t="s">
        <v>481</v>
      </c>
      <c r="G79" s="30" t="s">
        <v>380</v>
      </c>
    </row>
    <row r="80" spans="1:7" ht="18" customHeight="1" x14ac:dyDescent="0.2">
      <c r="A80" s="1487"/>
      <c r="B80" s="94"/>
      <c r="C80" s="27" t="s">
        <v>482</v>
      </c>
      <c r="D80" s="28" t="s">
        <v>378</v>
      </c>
      <c r="E80" s="29" t="s">
        <v>379</v>
      </c>
      <c r="F80" s="26"/>
      <c r="G80" s="36" t="s">
        <v>380</v>
      </c>
    </row>
    <row r="81" spans="1:7" ht="30" customHeight="1" x14ac:dyDescent="0.2">
      <c r="A81" s="1485"/>
      <c r="B81" s="92" t="s">
        <v>483</v>
      </c>
      <c r="C81" s="17" t="s">
        <v>484</v>
      </c>
      <c r="D81" s="18" t="s">
        <v>378</v>
      </c>
      <c r="E81" s="19" t="s">
        <v>379</v>
      </c>
      <c r="F81" s="17"/>
      <c r="G81" s="35" t="s">
        <v>380</v>
      </c>
    </row>
    <row r="82" spans="1:7" ht="18" customHeight="1" x14ac:dyDescent="0.2">
      <c r="A82" s="1486"/>
      <c r="B82" s="93"/>
      <c r="C82" s="20" t="s">
        <v>485</v>
      </c>
      <c r="D82" s="21" t="s">
        <v>378</v>
      </c>
      <c r="E82" s="22" t="s">
        <v>379</v>
      </c>
      <c r="F82" s="20"/>
      <c r="G82" s="30" t="s">
        <v>380</v>
      </c>
    </row>
    <row r="83" spans="1:7" ht="18" customHeight="1" x14ac:dyDescent="0.2">
      <c r="A83" s="1486"/>
      <c r="B83" s="93"/>
      <c r="C83" s="23" t="s">
        <v>486</v>
      </c>
      <c r="D83" s="24" t="s">
        <v>378</v>
      </c>
      <c r="E83" s="25" t="s">
        <v>379</v>
      </c>
      <c r="F83" s="20"/>
      <c r="G83" s="30" t="s">
        <v>380</v>
      </c>
    </row>
    <row r="84" spans="1:7" ht="18" customHeight="1" x14ac:dyDescent="0.2">
      <c r="A84" s="1486"/>
      <c r="B84" s="93"/>
      <c r="C84" s="23" t="s">
        <v>487</v>
      </c>
      <c r="D84" s="24" t="s">
        <v>378</v>
      </c>
      <c r="E84" s="25" t="s">
        <v>379</v>
      </c>
      <c r="F84" s="20"/>
      <c r="G84" s="30" t="s">
        <v>380</v>
      </c>
    </row>
    <row r="85" spans="1:7" ht="45" customHeight="1" x14ac:dyDescent="0.2">
      <c r="A85" s="1487"/>
      <c r="B85" s="94"/>
      <c r="C85" s="27" t="s">
        <v>488</v>
      </c>
      <c r="D85" s="28" t="s">
        <v>378</v>
      </c>
      <c r="E85" s="29" t="s">
        <v>379</v>
      </c>
      <c r="F85" s="181" t="s">
        <v>489</v>
      </c>
      <c r="G85" s="36" t="s">
        <v>380</v>
      </c>
    </row>
    <row r="86" spans="1:7" ht="21" customHeight="1" x14ac:dyDescent="0.2">
      <c r="A86" s="143"/>
      <c r="B86" s="121" t="s">
        <v>1293</v>
      </c>
      <c r="C86" s="43" t="s">
        <v>490</v>
      </c>
      <c r="D86" s="161" t="s">
        <v>378</v>
      </c>
      <c r="E86" s="163" t="s">
        <v>388</v>
      </c>
      <c r="F86" s="43"/>
      <c r="G86" s="159" t="s">
        <v>380</v>
      </c>
    </row>
    <row r="87" spans="1:7" ht="30" customHeight="1" x14ac:dyDescent="0.2">
      <c r="A87" s="144"/>
      <c r="B87" s="98" t="s">
        <v>491</v>
      </c>
      <c r="C87" s="192" t="s">
        <v>492</v>
      </c>
      <c r="D87" s="162" t="s">
        <v>378</v>
      </c>
      <c r="E87" s="164" t="s">
        <v>388</v>
      </c>
      <c r="F87" s="125"/>
      <c r="G87" s="160" t="s">
        <v>380</v>
      </c>
    </row>
    <row r="88" spans="1:7" ht="30" customHeight="1" x14ac:dyDescent="0.2">
      <c r="A88" s="144"/>
      <c r="B88" s="122" t="s">
        <v>493</v>
      </c>
      <c r="C88" s="192" t="s">
        <v>494</v>
      </c>
      <c r="D88" s="162" t="s">
        <v>378</v>
      </c>
      <c r="E88" s="164" t="s">
        <v>388</v>
      </c>
      <c r="F88" s="23"/>
      <c r="G88" s="160" t="s">
        <v>380</v>
      </c>
    </row>
    <row r="89" spans="1:7" ht="30" customHeight="1" x14ac:dyDescent="0.2">
      <c r="A89" s="144"/>
      <c r="B89" s="122" t="s">
        <v>495</v>
      </c>
      <c r="C89" s="192" t="s">
        <v>496</v>
      </c>
      <c r="D89" s="24" t="s">
        <v>378</v>
      </c>
      <c r="E89" s="47" t="s">
        <v>388</v>
      </c>
      <c r="F89" s="125"/>
      <c r="G89" s="30" t="s">
        <v>380</v>
      </c>
    </row>
    <row r="90" spans="1:7" ht="30" customHeight="1" x14ac:dyDescent="0.2">
      <c r="A90" s="144"/>
      <c r="B90" s="122" t="s">
        <v>497</v>
      </c>
      <c r="C90" s="23" t="s">
        <v>498</v>
      </c>
      <c r="D90" s="24" t="s">
        <v>378</v>
      </c>
      <c r="E90" s="47" t="s">
        <v>388</v>
      </c>
      <c r="F90" s="182" t="s">
        <v>499</v>
      </c>
      <c r="G90" s="30" t="s">
        <v>380</v>
      </c>
    </row>
    <row r="91" spans="1:7" ht="30" customHeight="1" x14ac:dyDescent="0.2">
      <c r="A91" s="144"/>
      <c r="C91" s="23" t="s">
        <v>500</v>
      </c>
      <c r="D91" s="24" t="s">
        <v>378</v>
      </c>
      <c r="E91" s="47" t="s">
        <v>388</v>
      </c>
      <c r="F91" s="23"/>
      <c r="G91" s="30" t="s">
        <v>380</v>
      </c>
    </row>
    <row r="92" spans="1:7" ht="30" customHeight="1" x14ac:dyDescent="0.2">
      <c r="A92" s="144"/>
      <c r="C92" s="23" t="s">
        <v>501</v>
      </c>
      <c r="D92" s="24" t="s">
        <v>378</v>
      </c>
      <c r="E92" s="47" t="s">
        <v>388</v>
      </c>
      <c r="F92" s="23"/>
      <c r="G92" s="30" t="s">
        <v>380</v>
      </c>
    </row>
    <row r="93" spans="1:7" ht="31.5" customHeight="1" x14ac:dyDescent="0.2">
      <c r="A93" s="144"/>
      <c r="B93" s="122"/>
      <c r="C93" s="195" t="s">
        <v>502</v>
      </c>
      <c r="D93" s="24" t="s">
        <v>378</v>
      </c>
      <c r="E93" s="47" t="s">
        <v>388</v>
      </c>
      <c r="F93" s="23"/>
      <c r="G93" s="30" t="s">
        <v>380</v>
      </c>
    </row>
    <row r="94" spans="1:7" ht="30" customHeight="1" x14ac:dyDescent="0.2">
      <c r="A94" s="144"/>
      <c r="B94" s="122"/>
      <c r="C94" s="918" t="s">
        <v>503</v>
      </c>
      <c r="D94" s="126" t="s">
        <v>378</v>
      </c>
      <c r="E94" s="580" t="s">
        <v>388</v>
      </c>
      <c r="F94" s="125"/>
      <c r="G94" s="127" t="s">
        <v>380</v>
      </c>
    </row>
    <row r="95" spans="1:7" ht="45" customHeight="1" x14ac:dyDescent="0.2">
      <c r="A95" s="144"/>
      <c r="B95" s="122"/>
      <c r="C95" s="48" t="s">
        <v>504</v>
      </c>
      <c r="D95" s="24" t="s">
        <v>378</v>
      </c>
      <c r="E95" s="47" t="s">
        <v>388</v>
      </c>
      <c r="F95" s="23"/>
      <c r="G95" s="30" t="s">
        <v>380</v>
      </c>
    </row>
    <row r="96" spans="1:7" ht="18" customHeight="1" x14ac:dyDescent="0.2">
      <c r="A96" s="144"/>
      <c r="B96" s="122"/>
      <c r="C96" s="49" t="s">
        <v>505</v>
      </c>
      <c r="D96" s="24" t="s">
        <v>378</v>
      </c>
      <c r="E96" s="47" t="s">
        <v>388</v>
      </c>
      <c r="F96" s="23"/>
      <c r="G96" s="30" t="s">
        <v>380</v>
      </c>
    </row>
    <row r="97" spans="1:7" ht="18" customHeight="1" x14ac:dyDescent="0.2">
      <c r="A97" s="144"/>
      <c r="B97" s="122"/>
      <c r="C97" s="50" t="s">
        <v>506</v>
      </c>
      <c r="D97" s="24" t="s">
        <v>378</v>
      </c>
      <c r="E97" s="47" t="s">
        <v>388</v>
      </c>
      <c r="F97" s="23"/>
      <c r="G97" s="30" t="s">
        <v>380</v>
      </c>
    </row>
    <row r="98" spans="1:7" ht="18" customHeight="1" x14ac:dyDescent="0.2">
      <c r="A98" s="145"/>
      <c r="B98" s="123"/>
      <c r="C98" s="27" t="s">
        <v>507</v>
      </c>
      <c r="D98" s="28" t="s">
        <v>378</v>
      </c>
      <c r="E98" s="51" t="s">
        <v>388</v>
      </c>
      <c r="F98" s="27"/>
      <c r="G98" s="36" t="s">
        <v>380</v>
      </c>
    </row>
    <row r="99" spans="1:7" ht="20" customHeight="1" x14ac:dyDescent="0.2">
      <c r="A99" s="144"/>
      <c r="B99" s="121" t="s">
        <v>1294</v>
      </c>
      <c r="C99" s="579" t="s">
        <v>508</v>
      </c>
      <c r="D99" s="581" t="s">
        <v>380</v>
      </c>
      <c r="E99" s="566" t="s">
        <v>388</v>
      </c>
      <c r="F99" s="579"/>
      <c r="G99" s="194"/>
    </row>
    <row r="100" spans="1:7" ht="30" customHeight="1" x14ac:dyDescent="0.2">
      <c r="A100" s="144"/>
      <c r="B100" s="98" t="s">
        <v>509</v>
      </c>
      <c r="C100" s="23" t="s">
        <v>510</v>
      </c>
      <c r="D100" s="24" t="s">
        <v>380</v>
      </c>
      <c r="E100" s="25" t="s">
        <v>511</v>
      </c>
      <c r="F100" s="23"/>
      <c r="G100" s="30"/>
    </row>
    <row r="101" spans="1:7" ht="28.5" customHeight="1" x14ac:dyDescent="0.2">
      <c r="A101" s="144"/>
      <c r="B101" s="122" t="s">
        <v>512</v>
      </c>
      <c r="C101" s="23" t="s">
        <v>505</v>
      </c>
      <c r="D101" s="24" t="s">
        <v>380</v>
      </c>
      <c r="E101" s="25" t="s">
        <v>388</v>
      </c>
      <c r="F101" s="23"/>
      <c r="G101" s="30"/>
    </row>
    <row r="102" spans="1:7" ht="28.5" customHeight="1" x14ac:dyDescent="0.2">
      <c r="A102" s="144"/>
      <c r="B102" s="122" t="s">
        <v>513</v>
      </c>
      <c r="C102" s="23" t="s">
        <v>506</v>
      </c>
      <c r="D102" s="24" t="s">
        <v>380</v>
      </c>
      <c r="E102" s="25" t="s">
        <v>388</v>
      </c>
      <c r="F102" s="23"/>
      <c r="G102" s="30"/>
    </row>
    <row r="103" spans="1:7" ht="30" customHeight="1" x14ac:dyDescent="0.2">
      <c r="A103" s="144"/>
      <c r="B103" s="122" t="s">
        <v>514</v>
      </c>
      <c r="C103" s="23" t="s">
        <v>515</v>
      </c>
      <c r="D103" s="24" t="s">
        <v>380</v>
      </c>
      <c r="E103" s="25" t="s">
        <v>388</v>
      </c>
      <c r="F103" s="23"/>
      <c r="G103" s="30"/>
    </row>
    <row r="104" spans="1:7" ht="18" customHeight="1" x14ac:dyDescent="0.2">
      <c r="A104" s="145"/>
      <c r="B104" s="123"/>
      <c r="C104" s="27" t="s">
        <v>507</v>
      </c>
      <c r="D104" s="28" t="s">
        <v>380</v>
      </c>
      <c r="E104" s="29" t="s">
        <v>388</v>
      </c>
      <c r="F104" s="27"/>
      <c r="G104" s="36"/>
    </row>
    <row r="105" spans="1:7" s="203" customFormat="1" ht="30.5" customHeight="1" x14ac:dyDescent="0.2">
      <c r="A105" s="864"/>
      <c r="B105" s="1490" t="s">
        <v>516</v>
      </c>
      <c r="C105" s="772" t="s">
        <v>517</v>
      </c>
      <c r="D105" s="201" t="s">
        <v>380</v>
      </c>
      <c r="E105" s="208" t="s">
        <v>518</v>
      </c>
      <c r="F105" s="202"/>
      <c r="G105" s="35" t="s">
        <v>380</v>
      </c>
    </row>
    <row r="106" spans="1:7" s="203" customFormat="1" ht="46.5" customHeight="1" x14ac:dyDescent="0.2">
      <c r="A106" s="865"/>
      <c r="B106" s="1491"/>
      <c r="C106" s="773" t="s">
        <v>519</v>
      </c>
      <c r="D106" s="204" t="s">
        <v>380</v>
      </c>
      <c r="E106" s="205" t="s">
        <v>405</v>
      </c>
      <c r="F106" s="206"/>
      <c r="G106" s="30" t="s">
        <v>380</v>
      </c>
    </row>
    <row r="107" spans="1:7" s="203" customFormat="1" ht="45.5" customHeight="1" x14ac:dyDescent="0.2">
      <c r="A107" s="865"/>
      <c r="B107" s="774"/>
      <c r="C107" s="773" t="s">
        <v>520</v>
      </c>
      <c r="D107" s="204" t="s">
        <v>380</v>
      </c>
      <c r="E107" s="205" t="s">
        <v>405</v>
      </c>
      <c r="F107" s="206"/>
      <c r="G107" s="30" t="s">
        <v>380</v>
      </c>
    </row>
    <row r="108" spans="1:7" s="203" customFormat="1" ht="19.5" customHeight="1" x14ac:dyDescent="0.2">
      <c r="A108" s="865"/>
      <c r="B108" s="774"/>
      <c r="C108" s="773" t="s">
        <v>521</v>
      </c>
      <c r="D108" s="204" t="s">
        <v>380</v>
      </c>
      <c r="E108" s="205" t="s">
        <v>518</v>
      </c>
      <c r="F108" s="206"/>
      <c r="G108" s="30" t="s">
        <v>380</v>
      </c>
    </row>
    <row r="109" spans="1:7" s="203" customFormat="1" ht="30.5" customHeight="1" x14ac:dyDescent="0.2">
      <c r="A109" s="865"/>
      <c r="B109" s="774"/>
      <c r="C109" s="773" t="s">
        <v>522</v>
      </c>
      <c r="D109" s="204" t="s">
        <v>380</v>
      </c>
      <c r="E109" s="205" t="s">
        <v>405</v>
      </c>
      <c r="F109" s="206"/>
      <c r="G109" s="30"/>
    </row>
    <row r="110" spans="1:7" s="203" customFormat="1" ht="18.75" customHeight="1" x14ac:dyDescent="0.2">
      <c r="A110" s="865"/>
      <c r="B110" s="774"/>
      <c r="C110" s="773" t="s">
        <v>523</v>
      </c>
      <c r="D110" s="204"/>
      <c r="E110" s="205"/>
      <c r="F110" s="206"/>
      <c r="G110" s="30" t="s">
        <v>380</v>
      </c>
    </row>
    <row r="111" spans="1:7" s="203" customFormat="1" ht="18.75" customHeight="1" x14ac:dyDescent="0.2">
      <c r="A111" s="865"/>
      <c r="B111" s="774"/>
      <c r="C111" s="773" t="s">
        <v>524</v>
      </c>
      <c r="D111" s="204"/>
      <c r="E111" s="205"/>
      <c r="F111" s="206"/>
      <c r="G111" s="30" t="s">
        <v>380</v>
      </c>
    </row>
    <row r="112" spans="1:7" s="203" customFormat="1" ht="18.75" customHeight="1" x14ac:dyDescent="0.2">
      <c r="A112" s="865"/>
      <c r="B112" s="774"/>
      <c r="C112" s="773" t="s">
        <v>525</v>
      </c>
      <c r="D112" s="204"/>
      <c r="E112" s="205"/>
      <c r="F112" s="206"/>
      <c r="G112" s="30" t="s">
        <v>380</v>
      </c>
    </row>
    <row r="113" spans="1:7" s="203" customFormat="1" ht="18.75" customHeight="1" x14ac:dyDescent="0.2">
      <c r="A113" s="865"/>
      <c r="B113" s="774"/>
      <c r="C113" s="773" t="s">
        <v>526</v>
      </c>
      <c r="D113" s="204"/>
      <c r="E113" s="205"/>
      <c r="F113" s="206"/>
      <c r="G113" s="30"/>
    </row>
    <row r="114" spans="1:7" s="203" customFormat="1" ht="18.75" customHeight="1" x14ac:dyDescent="0.2">
      <c r="A114" s="865"/>
      <c r="B114" s="774"/>
      <c r="C114" s="919" t="s">
        <v>527</v>
      </c>
      <c r="D114" s="920"/>
      <c r="E114" s="921"/>
      <c r="F114" s="922"/>
      <c r="G114" s="127" t="s">
        <v>380</v>
      </c>
    </row>
    <row r="115" spans="1:7" s="203" customFormat="1" ht="18.75" customHeight="1" x14ac:dyDescent="0.2">
      <c r="A115" s="865"/>
      <c r="B115" s="774"/>
      <c r="C115" s="773" t="s">
        <v>528</v>
      </c>
      <c r="D115" s="204"/>
      <c r="E115" s="205"/>
      <c r="F115" s="206"/>
      <c r="G115" s="30" t="s">
        <v>380</v>
      </c>
    </row>
    <row r="116" spans="1:7" s="203" customFormat="1" ht="45" customHeight="1" x14ac:dyDescent="0.2">
      <c r="A116" s="865"/>
      <c r="B116" s="774"/>
      <c r="C116" s="773" t="s">
        <v>529</v>
      </c>
      <c r="D116" s="204"/>
      <c r="E116" s="205"/>
      <c r="F116" s="206"/>
      <c r="G116" s="30" t="s">
        <v>380</v>
      </c>
    </row>
    <row r="117" spans="1:7" s="203" customFormat="1" ht="18.75" customHeight="1" x14ac:dyDescent="0.2">
      <c r="A117" s="865"/>
      <c r="B117" s="774"/>
      <c r="C117" s="773" t="s">
        <v>530</v>
      </c>
      <c r="D117" s="204"/>
      <c r="E117" s="205"/>
      <c r="F117" s="206"/>
      <c r="G117" s="30" t="s">
        <v>380</v>
      </c>
    </row>
    <row r="118" spans="1:7" s="203" customFormat="1" ht="18.75" customHeight="1" x14ac:dyDescent="0.2">
      <c r="A118" s="865"/>
      <c r="B118" s="774"/>
      <c r="C118" s="773" t="s">
        <v>531</v>
      </c>
      <c r="D118" s="204"/>
      <c r="E118" s="205"/>
      <c r="F118" s="206"/>
      <c r="G118" s="30" t="s">
        <v>380</v>
      </c>
    </row>
    <row r="119" spans="1:7" s="203" customFormat="1" ht="18.75" customHeight="1" x14ac:dyDescent="0.2">
      <c r="A119" s="865"/>
      <c r="B119" s="774"/>
      <c r="C119" s="773" t="s">
        <v>532</v>
      </c>
      <c r="D119" s="204" t="s">
        <v>380</v>
      </c>
      <c r="E119" s="205" t="s">
        <v>518</v>
      </c>
      <c r="F119" s="206"/>
      <c r="G119" s="30" t="s">
        <v>380</v>
      </c>
    </row>
    <row r="120" spans="1:7" s="203" customFormat="1" ht="30" customHeight="1" x14ac:dyDescent="0.2">
      <c r="A120" s="865"/>
      <c r="B120" s="774"/>
      <c r="C120" s="773" t="s">
        <v>533</v>
      </c>
      <c r="D120" s="204" t="s">
        <v>380</v>
      </c>
      <c r="E120" s="205" t="s">
        <v>518</v>
      </c>
      <c r="F120" s="206"/>
      <c r="G120" s="30" t="s">
        <v>380</v>
      </c>
    </row>
    <row r="121" spans="1:7" s="7" customFormat="1" ht="18" customHeight="1" x14ac:dyDescent="0.2">
      <c r="A121" s="1494"/>
      <c r="B121" s="1492" t="s">
        <v>534</v>
      </c>
      <c r="C121" s="235" t="s">
        <v>535</v>
      </c>
      <c r="D121" s="136" t="s">
        <v>378</v>
      </c>
      <c r="E121" s="137" t="s">
        <v>379</v>
      </c>
      <c r="F121" s="52"/>
      <c r="G121" s="35" t="s">
        <v>378</v>
      </c>
    </row>
    <row r="122" spans="1:7" s="7" customFormat="1" ht="67.5" customHeight="1" x14ac:dyDescent="0.2">
      <c r="A122" s="1495"/>
      <c r="B122" s="1493"/>
      <c r="C122" s="243" t="s">
        <v>536</v>
      </c>
      <c r="D122" s="193" t="s">
        <v>380</v>
      </c>
      <c r="E122" s="578" t="s">
        <v>537</v>
      </c>
      <c r="F122" s="48"/>
      <c r="G122" s="194" t="s">
        <v>380</v>
      </c>
    </row>
    <row r="123" spans="1:7" s="7" customFormat="1" ht="30" customHeight="1" x14ac:dyDescent="0.2">
      <c r="A123" s="1495"/>
      <c r="B123" s="236"/>
      <c r="C123" s="231" t="s">
        <v>538</v>
      </c>
      <c r="D123" s="131" t="s">
        <v>378</v>
      </c>
      <c r="E123" s="132" t="s">
        <v>388</v>
      </c>
      <c r="F123" s="195"/>
      <c r="G123" s="30" t="s">
        <v>378</v>
      </c>
    </row>
    <row r="124" spans="1:7" s="7" customFormat="1" ht="30" customHeight="1" x14ac:dyDescent="0.2">
      <c r="A124" s="1495"/>
      <c r="B124" s="236"/>
      <c r="C124" s="232" t="s">
        <v>539</v>
      </c>
      <c r="D124" s="131" t="s">
        <v>378</v>
      </c>
      <c r="E124" s="132" t="s">
        <v>388</v>
      </c>
      <c r="F124" s="195"/>
      <c r="G124" s="30" t="s">
        <v>378</v>
      </c>
    </row>
    <row r="125" spans="1:7" s="7" customFormat="1" ht="45" customHeight="1" x14ac:dyDescent="0.2">
      <c r="A125" s="1496"/>
      <c r="B125" s="237"/>
      <c r="C125" s="138" t="s">
        <v>540</v>
      </c>
      <c r="D125" s="139" t="s">
        <v>378</v>
      </c>
      <c r="E125" s="199" t="s">
        <v>388</v>
      </c>
      <c r="F125" s="200"/>
      <c r="G125" s="36" t="s">
        <v>378</v>
      </c>
    </row>
    <row r="126" spans="1:7" s="7" customFormat="1" ht="55.5" customHeight="1" x14ac:dyDescent="0.2">
      <c r="A126" s="702"/>
      <c r="B126" s="236" t="s">
        <v>541</v>
      </c>
      <c r="C126" s="243" t="s">
        <v>542</v>
      </c>
      <c r="D126" s="193" t="s">
        <v>380</v>
      </c>
      <c r="E126" s="9" t="s">
        <v>543</v>
      </c>
      <c r="F126" s="707" t="s">
        <v>544</v>
      </c>
      <c r="G126" s="194" t="s">
        <v>380</v>
      </c>
    </row>
    <row r="127" spans="1:7" s="7" customFormat="1" ht="45" customHeight="1" x14ac:dyDescent="0.2">
      <c r="A127" s="702"/>
      <c r="B127" s="236"/>
      <c r="C127" s="232" t="s">
        <v>545</v>
      </c>
      <c r="D127" s="131" t="s">
        <v>380</v>
      </c>
      <c r="E127" s="775" t="s">
        <v>543</v>
      </c>
      <c r="F127" s="195"/>
      <c r="G127" s="30" t="s">
        <v>380</v>
      </c>
    </row>
    <row r="128" spans="1:7" s="7" customFormat="1" ht="45" customHeight="1" x14ac:dyDescent="0.2">
      <c r="A128" s="703"/>
      <c r="B128" s="237"/>
      <c r="C128" s="776" t="s">
        <v>546</v>
      </c>
      <c r="D128" s="133" t="s">
        <v>380</v>
      </c>
      <c r="E128" s="10" t="s">
        <v>518</v>
      </c>
      <c r="F128" s="709" t="s">
        <v>547</v>
      </c>
      <c r="G128" s="130" t="s">
        <v>380</v>
      </c>
    </row>
    <row r="129" spans="1:7" ht="31" customHeight="1" x14ac:dyDescent="0.2">
      <c r="A129" s="704"/>
      <c r="B129" s="579" t="s">
        <v>548</v>
      </c>
      <c r="C129" s="59" t="s">
        <v>549</v>
      </c>
      <c r="D129" s="126" t="s">
        <v>380</v>
      </c>
      <c r="E129" s="580" t="s">
        <v>388</v>
      </c>
      <c r="F129" s="125"/>
      <c r="G129" s="127" t="s">
        <v>380</v>
      </c>
    </row>
    <row r="130" spans="1:7" ht="55.5" customHeight="1" x14ac:dyDescent="0.2">
      <c r="A130" s="704"/>
      <c r="B130" s="122" t="s">
        <v>550</v>
      </c>
      <c r="C130" s="50" t="s">
        <v>551</v>
      </c>
      <c r="D130" s="126" t="s">
        <v>380</v>
      </c>
      <c r="E130" s="47" t="s">
        <v>388</v>
      </c>
      <c r="F130" s="158" t="s">
        <v>552</v>
      </c>
      <c r="G130" s="127" t="s">
        <v>380</v>
      </c>
    </row>
    <row r="131" spans="1:7" ht="18" customHeight="1" x14ac:dyDescent="0.2">
      <c r="A131" s="705"/>
      <c r="B131" s="123"/>
      <c r="C131" s="66" t="s">
        <v>553</v>
      </c>
      <c r="D131" s="128" t="s">
        <v>380</v>
      </c>
      <c r="E131" s="51" t="s">
        <v>388</v>
      </c>
      <c r="F131" s="129"/>
      <c r="G131" s="130" t="s">
        <v>380</v>
      </c>
    </row>
    <row r="132" spans="1:7" ht="30" customHeight="1" x14ac:dyDescent="0.2">
      <c r="A132" s="704"/>
      <c r="B132" s="124" t="s">
        <v>554</v>
      </c>
      <c r="C132" s="52" t="s">
        <v>549</v>
      </c>
      <c r="D132" s="126" t="s">
        <v>380</v>
      </c>
      <c r="E132" s="46" t="s">
        <v>388</v>
      </c>
      <c r="F132" s="125"/>
      <c r="G132" s="127" t="s">
        <v>380</v>
      </c>
    </row>
    <row r="133" spans="1:7" ht="55" customHeight="1" x14ac:dyDescent="0.2">
      <c r="A133" s="704"/>
      <c r="B133" s="122" t="s">
        <v>555</v>
      </c>
      <c r="C133" s="50" t="s">
        <v>551</v>
      </c>
      <c r="D133" s="131" t="s">
        <v>380</v>
      </c>
      <c r="E133" s="132" t="s">
        <v>388</v>
      </c>
      <c r="F133" s="146"/>
      <c r="G133" s="127" t="s">
        <v>380</v>
      </c>
    </row>
    <row r="134" spans="1:7" ht="18" customHeight="1" x14ac:dyDescent="0.2">
      <c r="A134" s="704"/>
      <c r="B134" s="122"/>
      <c r="C134" s="50" t="s">
        <v>553</v>
      </c>
      <c r="D134" s="131" t="s">
        <v>380</v>
      </c>
      <c r="E134" s="132" t="s">
        <v>388</v>
      </c>
      <c r="F134" s="23"/>
      <c r="G134" s="30" t="s">
        <v>380</v>
      </c>
    </row>
    <row r="135" spans="1:7" ht="30" customHeight="1" x14ac:dyDescent="0.2">
      <c r="A135" s="704"/>
      <c r="B135" s="122"/>
      <c r="C135" s="50" t="s">
        <v>556</v>
      </c>
      <c r="D135" s="131" t="s">
        <v>380</v>
      </c>
      <c r="E135" s="132" t="s">
        <v>388</v>
      </c>
      <c r="F135" s="158" t="s">
        <v>557</v>
      </c>
      <c r="G135" s="30" t="s">
        <v>380</v>
      </c>
    </row>
    <row r="136" spans="1:7" ht="30" customHeight="1" x14ac:dyDescent="0.2">
      <c r="A136" s="705"/>
      <c r="B136" s="123"/>
      <c r="C136" s="66" t="s">
        <v>558</v>
      </c>
      <c r="D136" s="133" t="s">
        <v>378</v>
      </c>
      <c r="E136" s="134" t="s">
        <v>388</v>
      </c>
      <c r="F136" s="129"/>
      <c r="G136" s="130" t="s">
        <v>380</v>
      </c>
    </row>
    <row r="137" spans="1:7" ht="30" customHeight="1" x14ac:dyDescent="0.2">
      <c r="A137" s="1485"/>
      <c r="B137" s="121" t="s">
        <v>559</v>
      </c>
      <c r="C137" s="52" t="s">
        <v>560</v>
      </c>
      <c r="D137" s="136" t="s">
        <v>378</v>
      </c>
      <c r="E137" s="137" t="s">
        <v>388</v>
      </c>
      <c r="F137" s="43"/>
      <c r="G137" s="35" t="s">
        <v>378</v>
      </c>
    </row>
    <row r="138" spans="1:7" ht="18.75" customHeight="1" x14ac:dyDescent="0.2">
      <c r="A138" s="1486"/>
      <c r="B138" s="122"/>
      <c r="C138" s="50" t="s">
        <v>561</v>
      </c>
      <c r="D138" s="131" t="s">
        <v>378</v>
      </c>
      <c r="E138" s="132" t="s">
        <v>388</v>
      </c>
      <c r="F138" s="23"/>
      <c r="G138" s="30" t="s">
        <v>378</v>
      </c>
    </row>
    <row r="139" spans="1:7" ht="18.75" customHeight="1" x14ac:dyDescent="0.2">
      <c r="A139" s="1487"/>
      <c r="B139" s="123"/>
      <c r="C139" s="66" t="s">
        <v>562</v>
      </c>
      <c r="D139" s="139" t="s">
        <v>378</v>
      </c>
      <c r="E139" s="140" t="s">
        <v>388</v>
      </c>
      <c r="F139" s="27"/>
      <c r="G139" s="36" t="s">
        <v>378</v>
      </c>
    </row>
    <row r="140" spans="1:7" s="7" customFormat="1" ht="30" customHeight="1" x14ac:dyDescent="0.2">
      <c r="A140" s="1494"/>
      <c r="B140" s="142" t="s">
        <v>563</v>
      </c>
      <c r="C140" s="135" t="s">
        <v>564</v>
      </c>
      <c r="D140" s="136"/>
      <c r="E140" s="137"/>
      <c r="F140" s="52"/>
      <c r="G140" s="35"/>
    </row>
    <row r="141" spans="1:7" s="7" customFormat="1" ht="20.5" customHeight="1" x14ac:dyDescent="0.2">
      <c r="A141" s="1495"/>
      <c r="B141" s="244" t="s">
        <v>565</v>
      </c>
      <c r="C141" s="582" t="s">
        <v>566</v>
      </c>
      <c r="D141" s="193" t="s">
        <v>380</v>
      </c>
      <c r="E141" s="583" t="s">
        <v>388</v>
      </c>
      <c r="F141" s="244"/>
      <c r="G141" s="194" t="s">
        <v>380</v>
      </c>
    </row>
    <row r="142" spans="1:7" s="7" customFormat="1" ht="30" customHeight="1" x14ac:dyDescent="0.2">
      <c r="A142" s="1495"/>
      <c r="B142" s="244"/>
      <c r="C142" s="584" t="s">
        <v>567</v>
      </c>
      <c r="D142" s="131" t="s">
        <v>380</v>
      </c>
      <c r="E142" s="132" t="s">
        <v>388</v>
      </c>
      <c r="F142" s="50"/>
      <c r="G142" s="30" t="s">
        <v>380</v>
      </c>
    </row>
    <row r="143" spans="1:7" s="7" customFormat="1" ht="149" customHeight="1" x14ac:dyDescent="0.2">
      <c r="A143" s="1495"/>
      <c r="B143" s="244"/>
      <c r="C143" s="585" t="s">
        <v>568</v>
      </c>
      <c r="D143" s="586" t="s">
        <v>380</v>
      </c>
      <c r="E143" s="587" t="s">
        <v>388</v>
      </c>
      <c r="F143" s="63" t="s">
        <v>569</v>
      </c>
      <c r="G143" s="160" t="s">
        <v>380</v>
      </c>
    </row>
    <row r="144" spans="1:7" s="7" customFormat="1" ht="18" customHeight="1" x14ac:dyDescent="0.2">
      <c r="A144" s="1496"/>
      <c r="B144" s="96"/>
      <c r="C144" s="138" t="s">
        <v>535</v>
      </c>
      <c r="D144" s="139" t="s">
        <v>378</v>
      </c>
      <c r="E144" s="140" t="s">
        <v>388</v>
      </c>
      <c r="F144" s="66"/>
      <c r="G144" s="36" t="s">
        <v>380</v>
      </c>
    </row>
    <row r="145" spans="1:7" s="7" customFormat="1" ht="30" customHeight="1" x14ac:dyDescent="0.2">
      <c r="A145" s="1494"/>
      <c r="B145" s="1158" t="s">
        <v>570</v>
      </c>
      <c r="C145" s="135" t="s">
        <v>571</v>
      </c>
      <c r="D145" s="136" t="s">
        <v>378</v>
      </c>
      <c r="E145" s="137" t="s">
        <v>388</v>
      </c>
      <c r="F145" s="52"/>
      <c r="G145" s="35" t="s">
        <v>380</v>
      </c>
    </row>
    <row r="146" spans="1:7" s="7" customFormat="1" ht="19.5" customHeight="1" x14ac:dyDescent="0.2">
      <c r="A146" s="1496"/>
      <c r="B146" s="96" t="s">
        <v>572</v>
      </c>
      <c r="C146" s="141" t="s">
        <v>535</v>
      </c>
      <c r="D146" s="139" t="s">
        <v>378</v>
      </c>
      <c r="E146" s="140" t="s">
        <v>388</v>
      </c>
      <c r="F146" s="66"/>
      <c r="G146" s="36" t="s">
        <v>380</v>
      </c>
    </row>
    <row r="147" spans="1:7" s="7" customFormat="1" ht="30" customHeight="1" x14ac:dyDescent="0.2">
      <c r="A147" s="1494"/>
      <c r="B147" s="142" t="s">
        <v>573</v>
      </c>
      <c r="C147" s="135" t="s">
        <v>574</v>
      </c>
      <c r="D147" s="136"/>
      <c r="E147" s="137"/>
      <c r="F147" s="52"/>
      <c r="G147" s="35"/>
    </row>
    <row r="148" spans="1:7" s="7" customFormat="1" ht="20.5" customHeight="1" x14ac:dyDescent="0.2">
      <c r="A148" s="1495"/>
      <c r="B148" s="244" t="s">
        <v>575</v>
      </c>
      <c r="C148" s="588" t="s">
        <v>576</v>
      </c>
      <c r="D148" s="193" t="s">
        <v>380</v>
      </c>
      <c r="E148" s="583" t="s">
        <v>388</v>
      </c>
      <c r="F148" s="244"/>
      <c r="G148" s="194" t="s">
        <v>380</v>
      </c>
    </row>
    <row r="149" spans="1:7" s="7" customFormat="1" ht="20" customHeight="1" x14ac:dyDescent="0.2">
      <c r="A149" s="1495"/>
      <c r="B149" s="244"/>
      <c r="C149" s="589" t="s">
        <v>577</v>
      </c>
      <c r="D149" s="131" t="s">
        <v>380</v>
      </c>
      <c r="E149" s="132" t="s">
        <v>388</v>
      </c>
      <c r="F149" s="50"/>
      <c r="G149" s="30" t="s">
        <v>380</v>
      </c>
    </row>
    <row r="150" spans="1:7" s="7" customFormat="1" ht="30" customHeight="1" x14ac:dyDescent="0.2">
      <c r="A150" s="1495"/>
      <c r="B150" s="777"/>
      <c r="C150" s="588" t="s">
        <v>578</v>
      </c>
      <c r="D150" s="193" t="s">
        <v>380</v>
      </c>
      <c r="E150" s="583" t="s">
        <v>388</v>
      </c>
      <c r="F150" s="244"/>
      <c r="G150" s="194" t="s">
        <v>380</v>
      </c>
    </row>
    <row r="151" spans="1:7" s="7" customFormat="1" ht="19" customHeight="1" x14ac:dyDescent="0.2">
      <c r="A151" s="1496"/>
      <c r="B151" s="8"/>
      <c r="C151" s="141" t="s">
        <v>535</v>
      </c>
      <c r="D151" s="139" t="s">
        <v>378</v>
      </c>
      <c r="E151" s="140" t="s">
        <v>388</v>
      </c>
      <c r="F151" s="66"/>
      <c r="G151" s="36" t="s">
        <v>380</v>
      </c>
    </row>
    <row r="152" spans="1:7" s="7" customFormat="1" ht="18" customHeight="1" x14ac:dyDescent="0.2">
      <c r="A152" s="1494"/>
      <c r="B152" s="1497" t="s">
        <v>579</v>
      </c>
      <c r="C152" s="52" t="s">
        <v>580</v>
      </c>
      <c r="D152" s="53" t="s">
        <v>380</v>
      </c>
      <c r="E152" s="54" t="s">
        <v>448</v>
      </c>
      <c r="F152" s="183" t="s">
        <v>581</v>
      </c>
      <c r="G152" s="89" t="s">
        <v>378</v>
      </c>
    </row>
    <row r="153" spans="1:7" s="7" customFormat="1" ht="45" customHeight="1" x14ac:dyDescent="0.2">
      <c r="A153" s="1495"/>
      <c r="B153" s="1498"/>
      <c r="C153" s="50" t="s">
        <v>582</v>
      </c>
      <c r="D153" s="55" t="s">
        <v>380</v>
      </c>
      <c r="E153" s="56" t="s">
        <v>448</v>
      </c>
      <c r="F153" s="57" t="s">
        <v>583</v>
      </c>
      <c r="G153" s="90" t="s">
        <v>378</v>
      </c>
    </row>
    <row r="154" spans="1:7" s="7" customFormat="1" ht="30" customHeight="1" x14ac:dyDescent="0.2">
      <c r="A154" s="1495"/>
      <c r="B154" s="244"/>
      <c r="C154" s="50" t="s">
        <v>584</v>
      </c>
      <c r="D154" s="34" t="s">
        <v>380</v>
      </c>
      <c r="E154" s="58" t="s">
        <v>448</v>
      </c>
      <c r="F154" s="147" t="s">
        <v>585</v>
      </c>
      <c r="G154" s="90" t="s">
        <v>378</v>
      </c>
    </row>
    <row r="155" spans="1:7" s="7" customFormat="1" ht="18" customHeight="1" x14ac:dyDescent="0.2">
      <c r="A155" s="1495"/>
      <c r="B155" s="244"/>
      <c r="C155" s="59" t="s">
        <v>586</v>
      </c>
      <c r="D155" s="60" t="s">
        <v>380</v>
      </c>
      <c r="E155" s="56" t="s">
        <v>448</v>
      </c>
      <c r="F155" s="184" t="s">
        <v>587</v>
      </c>
      <c r="G155" s="90" t="s">
        <v>378</v>
      </c>
    </row>
    <row r="156" spans="1:7" s="7" customFormat="1" ht="18" customHeight="1" x14ac:dyDescent="0.2">
      <c r="A156" s="1495"/>
      <c r="B156" s="244"/>
      <c r="C156" s="244" t="s">
        <v>588</v>
      </c>
      <c r="D156" s="61" t="s">
        <v>380</v>
      </c>
      <c r="E156" s="58" t="s">
        <v>589</v>
      </c>
      <c r="F156" s="62"/>
      <c r="G156" s="90" t="s">
        <v>378</v>
      </c>
    </row>
    <row r="157" spans="1:7" s="7" customFormat="1" ht="18" customHeight="1" x14ac:dyDescent="0.2">
      <c r="A157" s="1495"/>
      <c r="B157" s="244"/>
      <c r="C157" s="63" t="s">
        <v>590</v>
      </c>
      <c r="D157" s="165" t="s">
        <v>380</v>
      </c>
      <c r="E157" s="148" t="s">
        <v>591</v>
      </c>
      <c r="F157" s="65"/>
      <c r="G157" s="170" t="s">
        <v>378</v>
      </c>
    </row>
    <row r="158" spans="1:7" s="7" customFormat="1" ht="18" customHeight="1" x14ac:dyDescent="0.2">
      <c r="A158" s="171"/>
      <c r="B158" s="244"/>
      <c r="C158" s="50" t="s">
        <v>592</v>
      </c>
      <c r="D158" s="55"/>
      <c r="E158" s="56"/>
      <c r="F158" s="57"/>
      <c r="G158" s="90"/>
    </row>
    <row r="159" spans="1:7" s="7" customFormat="1" ht="45" customHeight="1" x14ac:dyDescent="0.2">
      <c r="A159" s="171"/>
      <c r="B159" s="244"/>
      <c r="C159" s="50" t="s">
        <v>593</v>
      </c>
      <c r="D159" s="55" t="s">
        <v>380</v>
      </c>
      <c r="E159" s="56" t="s">
        <v>448</v>
      </c>
      <c r="F159" s="57" t="s">
        <v>594</v>
      </c>
      <c r="G159" s="90" t="s">
        <v>378</v>
      </c>
    </row>
    <row r="160" spans="1:7" s="95" customFormat="1" ht="60" customHeight="1" x14ac:dyDescent="0.2">
      <c r="A160" s="171"/>
      <c r="B160" s="244"/>
      <c r="C160" s="50" t="s">
        <v>595</v>
      </c>
      <c r="D160" s="55" t="s">
        <v>380</v>
      </c>
      <c r="E160" s="56" t="s">
        <v>448</v>
      </c>
      <c r="F160" s="57" t="s">
        <v>596</v>
      </c>
      <c r="G160" s="90" t="s">
        <v>378</v>
      </c>
    </row>
    <row r="161" spans="1:7" s="95" customFormat="1" ht="70.5" customHeight="1" x14ac:dyDescent="0.2">
      <c r="A161" s="171"/>
      <c r="B161" s="244"/>
      <c r="C161" s="50" t="s">
        <v>597</v>
      </c>
      <c r="D161" s="598" t="s">
        <v>380</v>
      </c>
      <c r="E161" s="56" t="s">
        <v>448</v>
      </c>
      <c r="F161" s="590" t="s">
        <v>598</v>
      </c>
      <c r="G161" s="90" t="s">
        <v>378</v>
      </c>
    </row>
    <row r="162" spans="1:7" s="95" customFormat="1" ht="31" customHeight="1" x14ac:dyDescent="0.2">
      <c r="A162" s="176"/>
      <c r="B162" s="1158"/>
      <c r="C162" s="59" t="s">
        <v>599</v>
      </c>
      <c r="D162" s="298"/>
      <c r="E162" s="166"/>
      <c r="F162" s="924"/>
      <c r="G162" s="925"/>
    </row>
    <row r="163" spans="1:7" s="95" customFormat="1" ht="20" customHeight="1" x14ac:dyDescent="0.2">
      <c r="A163" s="171"/>
      <c r="B163" s="244"/>
      <c r="C163" s="592" t="s">
        <v>600</v>
      </c>
      <c r="D163" s="55"/>
      <c r="E163" s="56"/>
      <c r="F163" s="590"/>
      <c r="G163" s="591"/>
    </row>
    <row r="164" spans="1:7" s="95" customFormat="1" ht="44.5" customHeight="1" x14ac:dyDescent="0.2">
      <c r="A164" s="171"/>
      <c r="B164" s="244"/>
      <c r="C164" s="50" t="s">
        <v>601</v>
      </c>
      <c r="D164" s="55" t="s">
        <v>378</v>
      </c>
      <c r="E164" s="56" t="s">
        <v>379</v>
      </c>
      <c r="F164" s="590"/>
      <c r="G164" s="591" t="s">
        <v>380</v>
      </c>
    </row>
    <row r="165" spans="1:7" s="95" customFormat="1" ht="30" customHeight="1" x14ac:dyDescent="0.2">
      <c r="A165" s="171"/>
      <c r="B165" s="244"/>
      <c r="C165" s="50" t="s">
        <v>602</v>
      </c>
      <c r="D165" s="55" t="s">
        <v>378</v>
      </c>
      <c r="E165" s="56" t="s">
        <v>379</v>
      </c>
      <c r="F165" s="590"/>
      <c r="G165" s="591" t="s">
        <v>380</v>
      </c>
    </row>
    <row r="166" spans="1:7" s="95" customFormat="1" ht="30.5" customHeight="1" x14ac:dyDescent="0.2">
      <c r="A166" s="171"/>
      <c r="B166" s="863"/>
      <c r="C166" s="50" t="s">
        <v>603</v>
      </c>
      <c r="D166" s="55" t="s">
        <v>378</v>
      </c>
      <c r="E166" s="56" t="s">
        <v>379</v>
      </c>
      <c r="F166" s="590"/>
      <c r="G166" s="591" t="s">
        <v>380</v>
      </c>
    </row>
    <row r="167" spans="1:7" s="95" customFormat="1" ht="20.5" customHeight="1" x14ac:dyDescent="0.2">
      <c r="A167" s="171"/>
      <c r="B167" s="863"/>
      <c r="C167" s="923" t="s">
        <v>604</v>
      </c>
      <c r="D167" s="298"/>
      <c r="E167" s="166"/>
      <c r="F167" s="924"/>
      <c r="G167" s="925"/>
    </row>
    <row r="168" spans="1:7" s="95" customFormat="1" ht="145.5" customHeight="1" x14ac:dyDescent="0.2">
      <c r="A168" s="171"/>
      <c r="B168" s="244"/>
      <c r="C168" s="50" t="s">
        <v>605</v>
      </c>
      <c r="D168" s="55" t="s">
        <v>378</v>
      </c>
      <c r="E168" s="56" t="s">
        <v>379</v>
      </c>
      <c r="F168" s="590"/>
      <c r="G168" s="591" t="s">
        <v>380</v>
      </c>
    </row>
    <row r="169" spans="1:7" s="95" customFormat="1" ht="20.5" customHeight="1" x14ac:dyDescent="0.2">
      <c r="A169" s="171"/>
      <c r="B169" s="244"/>
      <c r="C169" s="50" t="s">
        <v>606</v>
      </c>
      <c r="D169" s="55" t="s">
        <v>378</v>
      </c>
      <c r="E169" s="56" t="s">
        <v>379</v>
      </c>
      <c r="F169" s="590"/>
      <c r="G169" s="591" t="s">
        <v>380</v>
      </c>
    </row>
    <row r="170" spans="1:7" s="95" customFormat="1" ht="20" customHeight="1" x14ac:dyDescent="0.2">
      <c r="A170" s="171"/>
      <c r="B170" s="244"/>
      <c r="C170" s="592" t="s">
        <v>607</v>
      </c>
      <c r="D170" s="55"/>
      <c r="E170" s="56"/>
      <c r="F170" s="590"/>
      <c r="G170" s="591"/>
    </row>
    <row r="171" spans="1:7" s="95" customFormat="1" ht="55" customHeight="1" x14ac:dyDescent="0.2">
      <c r="A171" s="171"/>
      <c r="B171" s="244"/>
      <c r="C171" s="50" t="s">
        <v>608</v>
      </c>
      <c r="D171" s="55"/>
      <c r="E171" s="56"/>
      <c r="F171" s="590"/>
      <c r="G171" s="591"/>
    </row>
    <row r="172" spans="1:7" s="95" customFormat="1" ht="31.5" customHeight="1" x14ac:dyDescent="0.2">
      <c r="A172" s="171"/>
      <c r="B172" s="244"/>
      <c r="C172" s="50" t="s">
        <v>609</v>
      </c>
      <c r="D172" s="55" t="s">
        <v>378</v>
      </c>
      <c r="E172" s="56" t="s">
        <v>610</v>
      </c>
      <c r="F172" s="590"/>
      <c r="G172" s="591" t="s">
        <v>380</v>
      </c>
    </row>
    <row r="173" spans="1:7" s="95" customFormat="1" ht="69.5" customHeight="1" x14ac:dyDescent="0.2">
      <c r="A173" s="176"/>
      <c r="B173" s="1158"/>
      <c r="C173" s="59" t="s">
        <v>611</v>
      </c>
      <c r="D173" s="298" t="s">
        <v>378</v>
      </c>
      <c r="E173" s="166" t="s">
        <v>610</v>
      </c>
      <c r="F173" s="924"/>
      <c r="G173" s="925" t="s">
        <v>380</v>
      </c>
    </row>
    <row r="174" spans="1:7" s="95" customFormat="1" ht="55.5" customHeight="1" x14ac:dyDescent="0.2">
      <c r="A174" s="171"/>
      <c r="B174" s="244"/>
      <c r="C174" s="50" t="s">
        <v>612</v>
      </c>
      <c r="D174" s="55" t="s">
        <v>378</v>
      </c>
      <c r="E174" s="56" t="s">
        <v>610</v>
      </c>
      <c r="F174" s="590"/>
      <c r="G174" s="591" t="s">
        <v>380</v>
      </c>
    </row>
    <row r="175" spans="1:7" s="95" customFormat="1" ht="30.5" customHeight="1" x14ac:dyDescent="0.2">
      <c r="A175" s="171"/>
      <c r="B175" s="244"/>
      <c r="C175" s="50" t="s">
        <v>613</v>
      </c>
      <c r="D175" s="55" t="s">
        <v>378</v>
      </c>
      <c r="E175" s="56" t="s">
        <v>379</v>
      </c>
      <c r="F175" s="590"/>
      <c r="G175" s="591" t="s">
        <v>380</v>
      </c>
    </row>
    <row r="176" spans="1:7" s="95" customFormat="1" ht="45.5" customHeight="1" x14ac:dyDescent="0.2">
      <c r="A176" s="171"/>
      <c r="B176" s="244"/>
      <c r="C176" s="50" t="s">
        <v>614</v>
      </c>
      <c r="D176" s="55" t="s">
        <v>380</v>
      </c>
      <c r="E176" s="56" t="s">
        <v>448</v>
      </c>
      <c r="F176" s="185" t="s">
        <v>615</v>
      </c>
      <c r="G176" s="90" t="s">
        <v>378</v>
      </c>
    </row>
    <row r="177" spans="1:7" s="95" customFormat="1" ht="45" customHeight="1" x14ac:dyDescent="0.2">
      <c r="A177" s="172"/>
      <c r="B177" s="96"/>
      <c r="C177" s="96" t="s">
        <v>616</v>
      </c>
      <c r="D177" s="173" t="s">
        <v>380</v>
      </c>
      <c r="E177" s="174" t="s">
        <v>448</v>
      </c>
      <c r="F177" s="186" t="s">
        <v>617</v>
      </c>
      <c r="G177" s="175" t="s">
        <v>378</v>
      </c>
    </row>
    <row r="178" spans="1:7" s="7" customFormat="1" ht="19.5" customHeight="1" x14ac:dyDescent="0.2">
      <c r="A178" s="176"/>
      <c r="B178" s="1497" t="s">
        <v>618</v>
      </c>
      <c r="C178" s="52" t="s">
        <v>580</v>
      </c>
      <c r="D178" s="53" t="s">
        <v>380</v>
      </c>
      <c r="E178" s="54" t="s">
        <v>448</v>
      </c>
      <c r="F178" s="183" t="s">
        <v>581</v>
      </c>
      <c r="G178" s="89" t="s">
        <v>378</v>
      </c>
    </row>
    <row r="179" spans="1:7" s="7" customFormat="1" ht="45" customHeight="1" x14ac:dyDescent="0.2">
      <c r="A179" s="171"/>
      <c r="B179" s="1498"/>
      <c r="C179" s="50" t="s">
        <v>582</v>
      </c>
      <c r="D179" s="55" t="s">
        <v>380</v>
      </c>
      <c r="E179" s="56" t="s">
        <v>448</v>
      </c>
      <c r="F179" s="57" t="s">
        <v>583</v>
      </c>
      <c r="G179" s="90" t="s">
        <v>378</v>
      </c>
    </row>
    <row r="180" spans="1:7" s="7" customFormat="1" ht="30" customHeight="1" x14ac:dyDescent="0.2">
      <c r="A180" s="171"/>
      <c r="B180" s="244"/>
      <c r="C180" s="59" t="s">
        <v>584</v>
      </c>
      <c r="D180" s="34" t="s">
        <v>380</v>
      </c>
      <c r="E180" s="58" t="s">
        <v>448</v>
      </c>
      <c r="F180" s="147" t="s">
        <v>585</v>
      </c>
      <c r="G180" s="102" t="s">
        <v>378</v>
      </c>
    </row>
    <row r="181" spans="1:7" s="7" customFormat="1" ht="18" customHeight="1" x14ac:dyDescent="0.2">
      <c r="A181" s="171"/>
      <c r="B181" s="244"/>
      <c r="C181" s="59" t="s">
        <v>586</v>
      </c>
      <c r="D181" s="60" t="s">
        <v>380</v>
      </c>
      <c r="E181" s="56" t="s">
        <v>448</v>
      </c>
      <c r="F181" s="184" t="s">
        <v>587</v>
      </c>
      <c r="G181" s="90" t="s">
        <v>378</v>
      </c>
    </row>
    <row r="182" spans="1:7" s="7" customFormat="1" ht="18" customHeight="1" x14ac:dyDescent="0.2">
      <c r="A182" s="171"/>
      <c r="B182" s="244"/>
      <c r="C182" s="244" t="s">
        <v>588</v>
      </c>
      <c r="D182" s="61" t="s">
        <v>380</v>
      </c>
      <c r="E182" s="58" t="s">
        <v>589</v>
      </c>
      <c r="F182" s="62"/>
      <c r="G182" s="90" t="s">
        <v>378</v>
      </c>
    </row>
    <row r="183" spans="1:7" s="7" customFormat="1" ht="18" customHeight="1" x14ac:dyDescent="0.2">
      <c r="A183" s="171"/>
      <c r="B183" s="244"/>
      <c r="C183" s="63" t="s">
        <v>590</v>
      </c>
      <c r="D183" s="165" t="s">
        <v>380</v>
      </c>
      <c r="E183" s="148" t="s">
        <v>591</v>
      </c>
      <c r="F183" s="65"/>
      <c r="G183" s="170" t="s">
        <v>378</v>
      </c>
    </row>
    <row r="184" spans="1:7" s="7" customFormat="1" ht="18" customHeight="1" x14ac:dyDescent="0.2">
      <c r="A184" s="861"/>
      <c r="B184" s="244"/>
      <c r="C184" s="50" t="s">
        <v>619</v>
      </c>
      <c r="D184" s="55"/>
      <c r="E184" s="56"/>
      <c r="F184" s="57"/>
      <c r="G184" s="90"/>
    </row>
    <row r="185" spans="1:7" s="7" customFormat="1" ht="45" customHeight="1" x14ac:dyDescent="0.2">
      <c r="A185" s="861"/>
      <c r="B185" s="244"/>
      <c r="C185" s="50" t="s">
        <v>593</v>
      </c>
      <c r="D185" s="55" t="s">
        <v>380</v>
      </c>
      <c r="E185" s="56" t="s">
        <v>448</v>
      </c>
      <c r="F185" s="57" t="s">
        <v>594</v>
      </c>
      <c r="G185" s="90" t="s">
        <v>378</v>
      </c>
    </row>
    <row r="186" spans="1:7" s="95" customFormat="1" ht="60" customHeight="1" x14ac:dyDescent="0.2">
      <c r="A186" s="861"/>
      <c r="B186" s="244"/>
      <c r="C186" s="50" t="s">
        <v>595</v>
      </c>
      <c r="D186" s="55" t="s">
        <v>380</v>
      </c>
      <c r="E186" s="56" t="s">
        <v>448</v>
      </c>
      <c r="F186" s="57" t="s">
        <v>596</v>
      </c>
      <c r="G186" s="90" t="s">
        <v>378</v>
      </c>
    </row>
    <row r="187" spans="1:7" s="95" customFormat="1" ht="31" customHeight="1" x14ac:dyDescent="0.2">
      <c r="A187" s="1155"/>
      <c r="B187" s="1158"/>
      <c r="C187" s="59" t="s">
        <v>599</v>
      </c>
      <c r="D187" s="298"/>
      <c r="E187" s="166"/>
      <c r="F187" s="167"/>
      <c r="G187" s="925"/>
    </row>
    <row r="188" spans="1:7" s="95" customFormat="1" ht="20.5" customHeight="1" x14ac:dyDescent="0.2">
      <c r="A188" s="861"/>
      <c r="B188" s="244"/>
      <c r="C188" s="50" t="s">
        <v>600</v>
      </c>
      <c r="D188" s="55"/>
      <c r="E188" s="166"/>
      <c r="F188" s="57"/>
      <c r="G188" s="591"/>
    </row>
    <row r="189" spans="1:7" s="95" customFormat="1" ht="46" customHeight="1" x14ac:dyDescent="0.2">
      <c r="A189" s="861"/>
      <c r="B189" s="244"/>
      <c r="C189" s="50" t="s">
        <v>601</v>
      </c>
      <c r="D189" s="55" t="s">
        <v>380</v>
      </c>
      <c r="E189" s="166" t="s">
        <v>448</v>
      </c>
      <c r="F189" s="57"/>
      <c r="G189" s="591" t="s">
        <v>380</v>
      </c>
    </row>
    <row r="190" spans="1:7" s="95" customFormat="1" ht="30" customHeight="1" x14ac:dyDescent="0.2">
      <c r="A190" s="861"/>
      <c r="B190" s="244"/>
      <c r="C190" s="50" t="s">
        <v>602</v>
      </c>
      <c r="D190" s="55" t="s">
        <v>380</v>
      </c>
      <c r="E190" s="166" t="s">
        <v>448</v>
      </c>
      <c r="F190" s="57"/>
      <c r="G190" s="591" t="s">
        <v>380</v>
      </c>
    </row>
    <row r="191" spans="1:7" s="95" customFormat="1" ht="30.5" customHeight="1" x14ac:dyDescent="0.2">
      <c r="A191" s="861"/>
      <c r="B191" s="863"/>
      <c r="C191" s="50" t="s">
        <v>603</v>
      </c>
      <c r="D191" s="55" t="s">
        <v>380</v>
      </c>
      <c r="E191" s="56" t="s">
        <v>448</v>
      </c>
      <c r="F191" s="57"/>
      <c r="G191" s="591" t="s">
        <v>380</v>
      </c>
    </row>
    <row r="192" spans="1:7" s="95" customFormat="1" ht="20" customHeight="1" x14ac:dyDescent="0.2">
      <c r="A192" s="861"/>
      <c r="B192" s="863"/>
      <c r="C192" s="59" t="s">
        <v>604</v>
      </c>
      <c r="D192" s="298"/>
      <c r="E192" s="166"/>
      <c r="F192" s="167"/>
      <c r="G192" s="925"/>
    </row>
    <row r="193" spans="1:7" s="95" customFormat="1" ht="145.5" customHeight="1" x14ac:dyDescent="0.2">
      <c r="A193" s="861"/>
      <c r="B193" s="244"/>
      <c r="C193" s="50" t="s">
        <v>605</v>
      </c>
      <c r="D193" s="55" t="s">
        <v>380</v>
      </c>
      <c r="E193" s="166" t="s">
        <v>448</v>
      </c>
      <c r="F193" s="57"/>
      <c r="G193" s="591" t="s">
        <v>380</v>
      </c>
    </row>
    <row r="194" spans="1:7" s="95" customFormat="1" ht="20.5" customHeight="1" x14ac:dyDescent="0.2">
      <c r="A194" s="861"/>
      <c r="B194" s="244"/>
      <c r="C194" s="50" t="s">
        <v>606</v>
      </c>
      <c r="D194" s="55" t="s">
        <v>380</v>
      </c>
      <c r="E194" s="166" t="s">
        <v>448</v>
      </c>
      <c r="F194" s="57"/>
      <c r="G194" s="591" t="s">
        <v>380</v>
      </c>
    </row>
    <row r="195" spans="1:7" s="95" customFormat="1" ht="45" customHeight="1" x14ac:dyDescent="0.2">
      <c r="A195" s="861"/>
      <c r="B195" s="244"/>
      <c r="C195" s="50" t="s">
        <v>614</v>
      </c>
      <c r="D195" s="55" t="s">
        <v>380</v>
      </c>
      <c r="E195" s="56" t="s">
        <v>448</v>
      </c>
      <c r="F195" s="185" t="s">
        <v>615</v>
      </c>
      <c r="G195" s="90" t="s">
        <v>378</v>
      </c>
    </row>
    <row r="196" spans="1:7" s="95" customFormat="1" ht="45" customHeight="1" x14ac:dyDescent="0.2">
      <c r="A196" s="1157"/>
      <c r="B196" s="96"/>
      <c r="C196" s="96" t="s">
        <v>616</v>
      </c>
      <c r="D196" s="173" t="s">
        <v>380</v>
      </c>
      <c r="E196" s="174" t="s">
        <v>448</v>
      </c>
      <c r="F196" s="186" t="s">
        <v>617</v>
      </c>
      <c r="G196" s="175" t="s">
        <v>378</v>
      </c>
    </row>
    <row r="197" spans="1:7" s="95" customFormat="1" ht="18" customHeight="1" x14ac:dyDescent="0.2">
      <c r="A197" s="176"/>
      <c r="B197" s="1497" t="s">
        <v>620</v>
      </c>
      <c r="C197" s="68" t="s">
        <v>621</v>
      </c>
      <c r="D197" s="69" t="s">
        <v>378</v>
      </c>
      <c r="E197" s="54" t="s">
        <v>379</v>
      </c>
      <c r="F197" s="187" t="s">
        <v>622</v>
      </c>
      <c r="G197" s="89" t="s">
        <v>378</v>
      </c>
    </row>
    <row r="198" spans="1:7" s="95" customFormat="1" ht="45" customHeight="1" x14ac:dyDescent="0.2">
      <c r="A198" s="171"/>
      <c r="B198" s="1498"/>
      <c r="C198" s="70" t="s">
        <v>623</v>
      </c>
      <c r="D198" s="71" t="s">
        <v>378</v>
      </c>
      <c r="E198" s="56" t="s">
        <v>379</v>
      </c>
      <c r="F198" s="57" t="s">
        <v>583</v>
      </c>
      <c r="G198" s="90" t="s">
        <v>378</v>
      </c>
    </row>
    <row r="199" spans="1:7" s="95" customFormat="1" ht="30" customHeight="1" x14ac:dyDescent="0.2">
      <c r="A199" s="171"/>
      <c r="B199" s="97"/>
      <c r="C199" s="70" t="s">
        <v>624</v>
      </c>
      <c r="D199" s="71" t="s">
        <v>378</v>
      </c>
      <c r="E199" s="56" t="s">
        <v>379</v>
      </c>
      <c r="F199" s="150" t="s">
        <v>585</v>
      </c>
      <c r="G199" s="90" t="s">
        <v>378</v>
      </c>
    </row>
    <row r="200" spans="1:7" s="95" customFormat="1" ht="18" customHeight="1" x14ac:dyDescent="0.2">
      <c r="A200" s="171"/>
      <c r="B200" s="97"/>
      <c r="C200" s="70" t="s">
        <v>625</v>
      </c>
      <c r="D200" s="71" t="s">
        <v>378</v>
      </c>
      <c r="E200" s="56" t="s">
        <v>379</v>
      </c>
      <c r="F200" s="188" t="s">
        <v>626</v>
      </c>
      <c r="G200" s="90" t="s">
        <v>378</v>
      </c>
    </row>
    <row r="201" spans="1:7" s="95" customFormat="1" ht="18" customHeight="1" x14ac:dyDescent="0.2">
      <c r="A201" s="171"/>
      <c r="B201" s="97"/>
      <c r="C201" s="70" t="s">
        <v>627</v>
      </c>
      <c r="D201" s="71" t="s">
        <v>378</v>
      </c>
      <c r="E201" s="56" t="s">
        <v>628</v>
      </c>
      <c r="F201" s="50"/>
      <c r="G201" s="90" t="s">
        <v>378</v>
      </c>
    </row>
    <row r="202" spans="1:7" s="95" customFormat="1" ht="18" customHeight="1" x14ac:dyDescent="0.2">
      <c r="A202" s="171"/>
      <c r="B202" s="97"/>
      <c r="C202" s="70" t="s">
        <v>629</v>
      </c>
      <c r="D202" s="71" t="s">
        <v>378</v>
      </c>
      <c r="E202" s="56" t="s">
        <v>630</v>
      </c>
      <c r="F202" s="50"/>
      <c r="G202" s="102" t="s">
        <v>378</v>
      </c>
    </row>
    <row r="203" spans="1:7" s="95" customFormat="1" ht="18" customHeight="1" x14ac:dyDescent="0.2">
      <c r="A203" s="171"/>
      <c r="B203" s="97"/>
      <c r="C203" s="59" t="s">
        <v>631</v>
      </c>
      <c r="D203" s="177"/>
      <c r="E203" s="58"/>
      <c r="F203" s="244"/>
      <c r="G203" s="102"/>
    </row>
    <row r="204" spans="1:7" s="95" customFormat="1" ht="45" customHeight="1" x14ac:dyDescent="0.2">
      <c r="A204" s="171"/>
      <c r="B204" s="97"/>
      <c r="C204" s="70" t="s">
        <v>632</v>
      </c>
      <c r="D204" s="71" t="s">
        <v>378</v>
      </c>
      <c r="E204" s="56" t="s">
        <v>379</v>
      </c>
      <c r="F204" s="65" t="s">
        <v>594</v>
      </c>
      <c r="G204" s="102" t="s">
        <v>378</v>
      </c>
    </row>
    <row r="205" spans="1:7" s="95" customFormat="1" ht="54.5" customHeight="1" x14ac:dyDescent="0.2">
      <c r="A205" s="171"/>
      <c r="B205" s="97"/>
      <c r="C205" s="168" t="s">
        <v>633</v>
      </c>
      <c r="D205" s="169" t="s">
        <v>378</v>
      </c>
      <c r="E205" s="148" t="s">
        <v>379</v>
      </c>
      <c r="F205" s="65" t="s">
        <v>596</v>
      </c>
      <c r="G205" s="170" t="s">
        <v>378</v>
      </c>
    </row>
    <row r="206" spans="1:7" s="95" customFormat="1" ht="29.5" customHeight="1" x14ac:dyDescent="0.2">
      <c r="A206" s="171"/>
      <c r="B206" s="97"/>
      <c r="C206" s="70" t="s">
        <v>599</v>
      </c>
      <c r="D206" s="71"/>
      <c r="E206" s="56"/>
      <c r="F206" s="57"/>
      <c r="G206" s="591"/>
    </row>
    <row r="207" spans="1:7" s="95" customFormat="1" ht="20" customHeight="1" x14ac:dyDescent="0.2">
      <c r="A207" s="171"/>
      <c r="B207" s="97"/>
      <c r="C207" s="70" t="s">
        <v>600</v>
      </c>
      <c r="D207" s="71"/>
      <c r="E207" s="56"/>
      <c r="F207" s="57"/>
      <c r="G207" s="591"/>
    </row>
    <row r="208" spans="1:7" s="95" customFormat="1" ht="45.5" customHeight="1" x14ac:dyDescent="0.2">
      <c r="A208" s="171"/>
      <c r="B208" s="97"/>
      <c r="C208" s="70" t="s">
        <v>601</v>
      </c>
      <c r="D208" s="71" t="s">
        <v>380</v>
      </c>
      <c r="E208" s="56" t="s">
        <v>448</v>
      </c>
      <c r="F208" s="57"/>
      <c r="G208" s="591" t="s">
        <v>380</v>
      </c>
    </row>
    <row r="209" spans="1:7" s="95" customFormat="1" ht="30.5" customHeight="1" x14ac:dyDescent="0.2">
      <c r="A209" s="171"/>
      <c r="B209" s="97"/>
      <c r="C209" s="70" t="s">
        <v>602</v>
      </c>
      <c r="D209" s="71" t="s">
        <v>380</v>
      </c>
      <c r="E209" s="56" t="s">
        <v>448</v>
      </c>
      <c r="F209" s="57"/>
      <c r="G209" s="591" t="s">
        <v>380</v>
      </c>
    </row>
    <row r="210" spans="1:7" s="95" customFormat="1" ht="30" customHeight="1" x14ac:dyDescent="0.2">
      <c r="A210" s="171"/>
      <c r="B210" s="97"/>
      <c r="C210" s="70" t="s">
        <v>603</v>
      </c>
      <c r="D210" s="71" t="s">
        <v>380</v>
      </c>
      <c r="E210" s="56" t="s">
        <v>448</v>
      </c>
      <c r="F210" s="57"/>
      <c r="G210" s="591" t="s">
        <v>380</v>
      </c>
    </row>
    <row r="211" spans="1:7" s="95" customFormat="1" ht="21" customHeight="1" x14ac:dyDescent="0.2">
      <c r="A211" s="176"/>
      <c r="B211" s="1196"/>
      <c r="C211" s="207" t="s">
        <v>604</v>
      </c>
      <c r="D211" s="177"/>
      <c r="E211" s="166"/>
      <c r="F211" s="167"/>
      <c r="G211" s="925"/>
    </row>
    <row r="212" spans="1:7" s="95" customFormat="1" ht="145" customHeight="1" x14ac:dyDescent="0.2">
      <c r="A212" s="171"/>
      <c r="B212" s="97"/>
      <c r="C212" s="70" t="s">
        <v>634</v>
      </c>
      <c r="D212" s="71" t="s">
        <v>380</v>
      </c>
      <c r="E212" s="56" t="s">
        <v>448</v>
      </c>
      <c r="F212" s="57"/>
      <c r="G212" s="591" t="s">
        <v>380</v>
      </c>
    </row>
    <row r="213" spans="1:7" s="95" customFormat="1" ht="19.5" customHeight="1" x14ac:dyDescent="0.2">
      <c r="A213" s="171"/>
      <c r="B213" s="97"/>
      <c r="C213" s="593" t="s">
        <v>606</v>
      </c>
      <c r="D213" s="71" t="s">
        <v>380</v>
      </c>
      <c r="E213" s="56" t="s">
        <v>448</v>
      </c>
      <c r="F213" s="57"/>
      <c r="G213" s="591" t="s">
        <v>380</v>
      </c>
    </row>
    <row r="214" spans="1:7" s="95" customFormat="1" ht="45" customHeight="1" x14ac:dyDescent="0.2">
      <c r="A214" s="1495"/>
      <c r="B214" s="244"/>
      <c r="C214" s="50" t="s">
        <v>614</v>
      </c>
      <c r="D214" s="71" t="s">
        <v>378</v>
      </c>
      <c r="E214" s="56" t="s">
        <v>379</v>
      </c>
      <c r="F214" s="150" t="s">
        <v>635</v>
      </c>
      <c r="G214" s="90" t="s">
        <v>378</v>
      </c>
    </row>
    <row r="215" spans="1:7" s="95" customFormat="1" ht="45" customHeight="1" x14ac:dyDescent="0.2">
      <c r="A215" s="1496"/>
      <c r="B215" s="96"/>
      <c r="C215" s="66" t="s">
        <v>616</v>
      </c>
      <c r="D215" s="67" t="s">
        <v>380</v>
      </c>
      <c r="E215" s="72" t="s">
        <v>448</v>
      </c>
      <c r="F215" s="189" t="s">
        <v>617</v>
      </c>
      <c r="G215" s="149" t="s">
        <v>378</v>
      </c>
    </row>
    <row r="216" spans="1:7" ht="71" customHeight="1" x14ac:dyDescent="0.2">
      <c r="A216" s="176"/>
      <c r="B216" s="747" t="s">
        <v>636</v>
      </c>
      <c r="C216" s="245" t="s">
        <v>637</v>
      </c>
      <c r="D216" s="246" t="s">
        <v>378</v>
      </c>
      <c r="E216" s="54" t="s">
        <v>638</v>
      </c>
      <c r="F216" s="183" t="s">
        <v>639</v>
      </c>
      <c r="G216" s="89" t="s">
        <v>640</v>
      </c>
    </row>
    <row r="217" spans="1:7" ht="84" customHeight="1" x14ac:dyDescent="0.2">
      <c r="A217" s="171"/>
      <c r="B217" s="244"/>
      <c r="C217" s="247" t="s">
        <v>641</v>
      </c>
      <c r="D217" s="248" t="s">
        <v>378</v>
      </c>
      <c r="E217" s="249" t="s">
        <v>638</v>
      </c>
      <c r="F217" s="250" t="s">
        <v>639</v>
      </c>
      <c r="G217" s="789" t="s">
        <v>640</v>
      </c>
    </row>
    <row r="218" spans="1:7" ht="56.5" customHeight="1" x14ac:dyDescent="0.2">
      <c r="A218" s="171"/>
      <c r="B218" s="251"/>
      <c r="C218" s="252" t="s">
        <v>642</v>
      </c>
      <c r="D218" s="253" t="s">
        <v>378</v>
      </c>
      <c r="E218" s="254" t="s">
        <v>388</v>
      </c>
      <c r="F218" s="184" t="s">
        <v>639</v>
      </c>
      <c r="G218" s="789" t="s">
        <v>640</v>
      </c>
    </row>
    <row r="219" spans="1:7" ht="80.5" customHeight="1" x14ac:dyDescent="0.2">
      <c r="A219" s="176"/>
      <c r="B219" s="269"/>
      <c r="C219" s="247" t="s">
        <v>643</v>
      </c>
      <c r="D219" s="248" t="s">
        <v>378</v>
      </c>
      <c r="E219" s="249" t="s">
        <v>388</v>
      </c>
      <c r="F219" s="250" t="s">
        <v>639</v>
      </c>
      <c r="G219" s="286" t="s">
        <v>640</v>
      </c>
    </row>
    <row r="220" spans="1:7" ht="31.5" customHeight="1" x14ac:dyDescent="0.2">
      <c r="A220" s="171"/>
      <c r="B220" s="251"/>
      <c r="C220" s="252" t="s">
        <v>644</v>
      </c>
      <c r="D220" s="253" t="s">
        <v>378</v>
      </c>
      <c r="E220" s="254" t="s">
        <v>638</v>
      </c>
      <c r="F220" s="184" t="s">
        <v>639</v>
      </c>
      <c r="G220" s="789" t="s">
        <v>640</v>
      </c>
    </row>
    <row r="221" spans="1:7" ht="69" customHeight="1" x14ac:dyDescent="0.2">
      <c r="A221" s="171"/>
      <c r="B221" s="251"/>
      <c r="C221" s="251" t="s">
        <v>645</v>
      </c>
      <c r="D221" s="255" t="s">
        <v>646</v>
      </c>
      <c r="E221" s="256" t="s">
        <v>647</v>
      </c>
      <c r="F221" s="257" t="s">
        <v>648</v>
      </c>
      <c r="G221" s="789" t="s">
        <v>640</v>
      </c>
    </row>
    <row r="222" spans="1:7" ht="80.25" customHeight="1" x14ac:dyDescent="0.2">
      <c r="A222" s="171"/>
      <c r="B222" s="251"/>
      <c r="C222" s="258" t="s">
        <v>649</v>
      </c>
      <c r="D222" s="259" t="s">
        <v>650</v>
      </c>
      <c r="E222" s="260" t="s">
        <v>651</v>
      </c>
      <c r="F222" s="275" t="s">
        <v>652</v>
      </c>
      <c r="G222" s="789" t="s">
        <v>640</v>
      </c>
    </row>
    <row r="223" spans="1:7" ht="31.5" customHeight="1" x14ac:dyDescent="0.2">
      <c r="A223" s="171"/>
      <c r="B223" s="251"/>
      <c r="C223" s="251" t="s">
        <v>653</v>
      </c>
      <c r="D223" s="248" t="s">
        <v>378</v>
      </c>
      <c r="E223" s="249" t="s">
        <v>638</v>
      </c>
      <c r="F223" s="276" t="s">
        <v>1295</v>
      </c>
      <c r="G223" s="789" t="s">
        <v>640</v>
      </c>
    </row>
    <row r="224" spans="1:7" ht="60" customHeight="1" x14ac:dyDescent="0.2">
      <c r="A224" s="171"/>
      <c r="B224" s="251"/>
      <c r="C224" s="258" t="s">
        <v>654</v>
      </c>
      <c r="D224" s="253" t="s">
        <v>378</v>
      </c>
      <c r="E224" s="254" t="s">
        <v>638</v>
      </c>
      <c r="F224" s="262" t="s">
        <v>655</v>
      </c>
      <c r="G224" s="789" t="s">
        <v>640</v>
      </c>
    </row>
    <row r="225" spans="1:7" ht="30.5" customHeight="1" x14ac:dyDescent="0.2">
      <c r="A225" s="171"/>
      <c r="B225" s="251"/>
      <c r="C225" s="251" t="s">
        <v>656</v>
      </c>
      <c r="D225" s="248" t="s">
        <v>378</v>
      </c>
      <c r="E225" s="249" t="s">
        <v>638</v>
      </c>
      <c r="F225" s="263" t="s">
        <v>657</v>
      </c>
      <c r="G225" s="789" t="s">
        <v>640</v>
      </c>
    </row>
    <row r="226" spans="1:7" ht="55" customHeight="1" x14ac:dyDescent="0.2">
      <c r="A226" s="171"/>
      <c r="B226" s="251"/>
      <c r="C226" s="258" t="s">
        <v>658</v>
      </c>
      <c r="D226" s="253" t="s">
        <v>378</v>
      </c>
      <c r="E226" s="254" t="s">
        <v>638</v>
      </c>
      <c r="F226" s="261" t="s">
        <v>659</v>
      </c>
      <c r="G226" s="789" t="s">
        <v>640</v>
      </c>
    </row>
    <row r="227" spans="1:7" ht="30" customHeight="1" x14ac:dyDescent="0.2">
      <c r="A227" s="172"/>
      <c r="B227" s="264"/>
      <c r="C227" s="264" t="s">
        <v>660</v>
      </c>
      <c r="D227" s="265" t="s">
        <v>378</v>
      </c>
      <c r="E227" s="266" t="s">
        <v>638</v>
      </c>
      <c r="F227" s="267" t="s">
        <v>661</v>
      </c>
      <c r="G227" s="268" t="s">
        <v>640</v>
      </c>
    </row>
    <row r="228" spans="1:7" ht="70" customHeight="1" x14ac:dyDescent="0.2">
      <c r="A228" s="176"/>
      <c r="B228" s="269" t="s">
        <v>662</v>
      </c>
      <c r="C228" s="245" t="s">
        <v>637</v>
      </c>
      <c r="D228" s="246" t="s">
        <v>378</v>
      </c>
      <c r="E228" s="54" t="s">
        <v>638</v>
      </c>
      <c r="F228" s="183" t="s">
        <v>639</v>
      </c>
      <c r="G228" s="89" t="s">
        <v>640</v>
      </c>
    </row>
    <row r="229" spans="1:7" ht="84" customHeight="1" x14ac:dyDescent="0.2">
      <c r="A229" s="171"/>
      <c r="B229" s="251"/>
      <c r="C229" s="247" t="s">
        <v>641</v>
      </c>
      <c r="D229" s="248" t="s">
        <v>378</v>
      </c>
      <c r="E229" s="249" t="s">
        <v>638</v>
      </c>
      <c r="F229" s="250" t="s">
        <v>639</v>
      </c>
      <c r="G229" s="789" t="s">
        <v>640</v>
      </c>
    </row>
    <row r="230" spans="1:7" ht="56" customHeight="1" x14ac:dyDescent="0.2">
      <c r="A230" s="171"/>
      <c r="B230" s="251"/>
      <c r="C230" s="252" t="s">
        <v>642</v>
      </c>
      <c r="D230" s="253" t="s">
        <v>378</v>
      </c>
      <c r="E230" s="254" t="s">
        <v>388</v>
      </c>
      <c r="F230" s="184" t="s">
        <v>639</v>
      </c>
      <c r="G230" s="789" t="s">
        <v>640</v>
      </c>
    </row>
    <row r="231" spans="1:7" ht="85.5" customHeight="1" x14ac:dyDescent="0.2">
      <c r="A231" s="171"/>
      <c r="B231" s="251"/>
      <c r="C231" s="299" t="s">
        <v>643</v>
      </c>
      <c r="D231" s="300" t="s">
        <v>378</v>
      </c>
      <c r="E231" s="301" t="s">
        <v>388</v>
      </c>
      <c r="F231" s="278" t="s">
        <v>639</v>
      </c>
      <c r="G231" s="789" t="s">
        <v>640</v>
      </c>
    </row>
    <row r="232" spans="1:7" ht="31" customHeight="1" x14ac:dyDescent="0.2">
      <c r="A232" s="171"/>
      <c r="B232" s="251"/>
      <c r="C232" s="299" t="s">
        <v>644</v>
      </c>
      <c r="D232" s="300" t="s">
        <v>378</v>
      </c>
      <c r="E232" s="301" t="s">
        <v>638</v>
      </c>
      <c r="F232" s="278" t="s">
        <v>639</v>
      </c>
      <c r="G232" s="789" t="s">
        <v>640</v>
      </c>
    </row>
    <row r="233" spans="1:7" ht="65.5" customHeight="1" x14ac:dyDescent="0.2">
      <c r="A233" s="171"/>
      <c r="B233" s="251"/>
      <c r="C233" s="251" t="s">
        <v>645</v>
      </c>
      <c r="D233" s="255" t="s">
        <v>646</v>
      </c>
      <c r="E233" s="256" t="s">
        <v>647</v>
      </c>
      <c r="F233" s="257" t="s">
        <v>648</v>
      </c>
      <c r="G233" s="789" t="s">
        <v>640</v>
      </c>
    </row>
    <row r="234" spans="1:7" ht="70" customHeight="1" x14ac:dyDescent="0.2">
      <c r="A234" s="171"/>
      <c r="B234" s="251"/>
      <c r="C234" s="258" t="s">
        <v>649</v>
      </c>
      <c r="D234" s="259" t="s">
        <v>650</v>
      </c>
      <c r="E234" s="260" t="s">
        <v>651</v>
      </c>
      <c r="F234" s="275" t="s">
        <v>652</v>
      </c>
      <c r="G234" s="789" t="s">
        <v>640</v>
      </c>
    </row>
    <row r="235" spans="1:7" ht="30.5" customHeight="1" x14ac:dyDescent="0.2">
      <c r="A235" s="171"/>
      <c r="B235" s="251"/>
      <c r="C235" s="258" t="s">
        <v>653</v>
      </c>
      <c r="D235" s="253" t="s">
        <v>378</v>
      </c>
      <c r="E235" s="254" t="s">
        <v>638</v>
      </c>
      <c r="F235" s="1195" t="s">
        <v>1295</v>
      </c>
      <c r="G235" s="789" t="s">
        <v>640</v>
      </c>
    </row>
    <row r="236" spans="1:7" ht="30" customHeight="1" x14ac:dyDescent="0.2">
      <c r="A236" s="176"/>
      <c r="B236" s="269"/>
      <c r="C236" s="251" t="s">
        <v>656</v>
      </c>
      <c r="D236" s="248" t="s">
        <v>378</v>
      </c>
      <c r="E236" s="249" t="s">
        <v>638</v>
      </c>
      <c r="F236" s="263" t="s">
        <v>657</v>
      </c>
      <c r="G236" s="286" t="s">
        <v>640</v>
      </c>
    </row>
    <row r="237" spans="1:7" ht="55" customHeight="1" x14ac:dyDescent="0.2">
      <c r="A237" s="171"/>
      <c r="B237" s="251"/>
      <c r="C237" s="258" t="s">
        <v>658</v>
      </c>
      <c r="D237" s="253" t="s">
        <v>378</v>
      </c>
      <c r="E237" s="254" t="s">
        <v>638</v>
      </c>
      <c r="F237" s="261" t="s">
        <v>659</v>
      </c>
      <c r="G237" s="789" t="s">
        <v>640</v>
      </c>
    </row>
    <row r="238" spans="1:7" ht="30" customHeight="1" x14ac:dyDescent="0.2">
      <c r="A238" s="172"/>
      <c r="B238" s="264"/>
      <c r="C238" s="264" t="s">
        <v>660</v>
      </c>
      <c r="D238" s="265" t="s">
        <v>378</v>
      </c>
      <c r="E238" s="266" t="s">
        <v>638</v>
      </c>
      <c r="F238" s="267" t="s">
        <v>661</v>
      </c>
      <c r="G238" s="268" t="s">
        <v>640</v>
      </c>
    </row>
    <row r="239" spans="1:7" ht="30" customHeight="1" x14ac:dyDescent="0.2">
      <c r="A239" s="934"/>
      <c r="B239" s="1488" t="s">
        <v>1116</v>
      </c>
      <c r="C239" s="940" t="s">
        <v>1112</v>
      </c>
      <c r="D239" s="69" t="s">
        <v>380</v>
      </c>
      <c r="E239" s="54" t="s">
        <v>448</v>
      </c>
      <c r="F239" s="52" t="s">
        <v>1113</v>
      </c>
      <c r="G239" s="929" t="s">
        <v>640</v>
      </c>
    </row>
    <row r="240" spans="1:7" ht="30" customHeight="1" x14ac:dyDescent="0.2">
      <c r="A240" s="935"/>
      <c r="B240" s="1489"/>
      <c r="C240" s="941" t="s">
        <v>1114</v>
      </c>
      <c r="D240" s="942" t="s">
        <v>380</v>
      </c>
      <c r="E240" s="72" t="s">
        <v>448</v>
      </c>
      <c r="F240" s="66"/>
      <c r="G240" s="284" t="s">
        <v>640</v>
      </c>
    </row>
    <row r="241" spans="1:7" s="80" customFormat="1" ht="25" customHeight="1" x14ac:dyDescent="0.2">
      <c r="A241" s="1063" t="s">
        <v>1212</v>
      </c>
      <c r="B241" s="1064"/>
      <c r="C241" s="1065"/>
      <c r="D241" s="1066"/>
      <c r="E241" s="1067"/>
      <c r="F241" s="1068"/>
      <c r="G241" s="1069"/>
    </row>
    <row r="242" spans="1:7" ht="20.5" customHeight="1" x14ac:dyDescent="0.2">
      <c r="A242" s="1485"/>
      <c r="B242" s="92" t="s">
        <v>1213</v>
      </c>
      <c r="C242" s="17" t="s">
        <v>477</v>
      </c>
      <c r="D242" s="18" t="s">
        <v>378</v>
      </c>
      <c r="E242" s="19" t="s">
        <v>423</v>
      </c>
      <c r="F242" s="180"/>
      <c r="G242" s="35" t="s">
        <v>380</v>
      </c>
    </row>
    <row r="243" spans="1:7" ht="30" customHeight="1" x14ac:dyDescent="0.2">
      <c r="A243" s="1486"/>
      <c r="B243" s="1071" t="s">
        <v>1214</v>
      </c>
      <c r="C243" s="23" t="s">
        <v>1215</v>
      </c>
      <c r="D243" s="21" t="s">
        <v>378</v>
      </c>
      <c r="E243" s="22" t="s">
        <v>379</v>
      </c>
      <c r="F243" s="178" t="s">
        <v>1216</v>
      </c>
      <c r="G243" s="30" t="s">
        <v>380</v>
      </c>
    </row>
    <row r="244" spans="1:7" ht="20" customHeight="1" x14ac:dyDescent="0.2">
      <c r="A244" s="1486"/>
      <c r="B244" s="93"/>
      <c r="C244" s="23" t="s">
        <v>480</v>
      </c>
      <c r="D244" s="24" t="s">
        <v>378</v>
      </c>
      <c r="E244" s="25" t="s">
        <v>379</v>
      </c>
      <c r="F244" s="178" t="s">
        <v>481</v>
      </c>
      <c r="G244" s="30" t="s">
        <v>380</v>
      </c>
    </row>
    <row r="245" spans="1:7" ht="20" customHeight="1" x14ac:dyDescent="0.2">
      <c r="A245" s="1487"/>
      <c r="B245" s="94"/>
      <c r="C245" s="27" t="s">
        <v>482</v>
      </c>
      <c r="D245" s="28" t="s">
        <v>378</v>
      </c>
      <c r="E245" s="29" t="s">
        <v>379</v>
      </c>
      <c r="F245" s="26"/>
      <c r="G245" s="36" t="s">
        <v>380</v>
      </c>
    </row>
    <row r="246" spans="1:7" ht="20" customHeight="1" x14ac:dyDescent="0.2">
      <c r="A246" s="1485"/>
      <c r="B246" s="1070" t="s">
        <v>1217</v>
      </c>
      <c r="C246" s="17" t="s">
        <v>477</v>
      </c>
      <c r="D246" s="18" t="s">
        <v>378</v>
      </c>
      <c r="E246" s="19" t="s">
        <v>423</v>
      </c>
      <c r="F246" s="180"/>
      <c r="G246" s="35" t="s">
        <v>380</v>
      </c>
    </row>
    <row r="247" spans="1:7" ht="30" customHeight="1" x14ac:dyDescent="0.2">
      <c r="A247" s="1486"/>
      <c r="B247" s="1071" t="s">
        <v>1218</v>
      </c>
      <c r="C247" s="23" t="s">
        <v>478</v>
      </c>
      <c r="D247" s="21" t="s">
        <v>378</v>
      </c>
      <c r="E247" s="22" t="s">
        <v>379</v>
      </c>
      <c r="F247" s="178" t="s">
        <v>479</v>
      </c>
      <c r="G247" s="30" t="s">
        <v>380</v>
      </c>
    </row>
    <row r="248" spans="1:7" ht="20.5" customHeight="1" x14ac:dyDescent="0.2">
      <c r="A248" s="1486"/>
      <c r="B248" s="93"/>
      <c r="C248" s="23" t="s">
        <v>480</v>
      </c>
      <c r="D248" s="24" t="s">
        <v>378</v>
      </c>
      <c r="E248" s="25" t="s">
        <v>379</v>
      </c>
      <c r="F248" s="178" t="s">
        <v>481</v>
      </c>
      <c r="G248" s="30" t="s">
        <v>380</v>
      </c>
    </row>
    <row r="249" spans="1:7" ht="20.5" customHeight="1" x14ac:dyDescent="0.2">
      <c r="A249" s="1487"/>
      <c r="B249" s="94"/>
      <c r="C249" s="27" t="s">
        <v>482</v>
      </c>
      <c r="D249" s="28" t="s">
        <v>378</v>
      </c>
      <c r="E249" s="29" t="s">
        <v>379</v>
      </c>
      <c r="F249" s="26"/>
      <c r="G249" s="36" t="s">
        <v>380</v>
      </c>
    </row>
    <row r="250" spans="1:7" ht="20.5" customHeight="1" x14ac:dyDescent="0.2">
      <c r="A250" s="1048"/>
      <c r="B250" s="1071" t="s">
        <v>1221</v>
      </c>
      <c r="C250" s="579" t="s">
        <v>1220</v>
      </c>
      <c r="D250" s="581"/>
      <c r="E250" s="566"/>
      <c r="F250" s="93"/>
      <c r="G250" s="194"/>
    </row>
    <row r="251" spans="1:7" s="7" customFormat="1" ht="30" customHeight="1" x14ac:dyDescent="0.2">
      <c r="A251" s="1156"/>
      <c r="B251" s="561" t="s">
        <v>1222</v>
      </c>
      <c r="C251" s="589" t="s">
        <v>1219</v>
      </c>
      <c r="D251" s="131" t="s">
        <v>380</v>
      </c>
      <c r="E251" s="132" t="s">
        <v>1225</v>
      </c>
      <c r="F251" s="50"/>
      <c r="G251" s="30" t="s">
        <v>380</v>
      </c>
    </row>
    <row r="252" spans="1:7" s="7" customFormat="1" ht="54.5" customHeight="1" x14ac:dyDescent="0.2">
      <c r="A252" s="1156"/>
      <c r="B252" s="561"/>
      <c r="C252" s="748" t="s">
        <v>1223</v>
      </c>
      <c r="D252" s="749" t="s">
        <v>1224</v>
      </c>
      <c r="E252" s="198" t="s">
        <v>1225</v>
      </c>
      <c r="F252" s="59"/>
      <c r="G252" s="127"/>
    </row>
    <row r="253" spans="1:7" s="7" customFormat="1" ht="20.5" customHeight="1" x14ac:dyDescent="0.2">
      <c r="A253" s="1156"/>
      <c r="B253" s="561"/>
      <c r="C253" s="584" t="s">
        <v>396</v>
      </c>
      <c r="D253" s="131" t="s">
        <v>380</v>
      </c>
      <c r="E253" s="132" t="s">
        <v>397</v>
      </c>
      <c r="F253" s="59"/>
      <c r="G253" s="127" t="s">
        <v>380</v>
      </c>
    </row>
    <row r="254" spans="1:7" s="7" customFormat="1" ht="20.5" customHeight="1" x14ac:dyDescent="0.2">
      <c r="A254" s="1156"/>
      <c r="B254" s="561"/>
      <c r="C254" s="748" t="s">
        <v>398</v>
      </c>
      <c r="D254" s="749" t="s">
        <v>380</v>
      </c>
      <c r="E254" s="198" t="s">
        <v>388</v>
      </c>
      <c r="F254" s="59"/>
      <c r="G254" s="127" t="s">
        <v>380</v>
      </c>
    </row>
    <row r="255" spans="1:7" s="7" customFormat="1" ht="30" customHeight="1" x14ac:dyDescent="0.2">
      <c r="A255" s="1156"/>
      <c r="B255" s="561"/>
      <c r="C255" s="750" t="s">
        <v>399</v>
      </c>
      <c r="D255" s="749" t="s">
        <v>378</v>
      </c>
      <c r="E255" s="198" t="s">
        <v>388</v>
      </c>
      <c r="F255" s="59"/>
      <c r="G255" s="127" t="s">
        <v>380</v>
      </c>
    </row>
    <row r="256" spans="1:7" s="7" customFormat="1" ht="30" customHeight="1" x14ac:dyDescent="0.2">
      <c r="A256" s="1156"/>
      <c r="B256" s="561"/>
      <c r="C256" s="584" t="s">
        <v>400</v>
      </c>
      <c r="D256" s="131" t="s">
        <v>380</v>
      </c>
      <c r="E256" s="132" t="s">
        <v>388</v>
      </c>
      <c r="F256" s="50"/>
      <c r="G256" s="30"/>
    </row>
    <row r="257" spans="1:7" s="7" customFormat="1" ht="110" customHeight="1" x14ac:dyDescent="0.2">
      <c r="A257" s="1155"/>
      <c r="B257" s="747"/>
      <c r="C257" s="748" t="s">
        <v>401</v>
      </c>
      <c r="D257" s="749" t="s">
        <v>378</v>
      </c>
      <c r="E257" s="198" t="s">
        <v>402</v>
      </c>
      <c r="F257" s="59" t="s">
        <v>403</v>
      </c>
      <c r="G257" s="127" t="s">
        <v>380</v>
      </c>
    </row>
    <row r="258" spans="1:7" s="7" customFormat="1" ht="60" customHeight="1" x14ac:dyDescent="0.2">
      <c r="A258" s="1156"/>
      <c r="B258" s="561"/>
      <c r="C258" s="748" t="s">
        <v>404</v>
      </c>
      <c r="D258" s="749" t="s">
        <v>380</v>
      </c>
      <c r="E258" s="198" t="s">
        <v>405</v>
      </c>
      <c r="F258" s="59"/>
      <c r="G258" s="127" t="s">
        <v>380</v>
      </c>
    </row>
    <row r="259" spans="1:7" s="7" customFormat="1" ht="70.5" customHeight="1" x14ac:dyDescent="0.2">
      <c r="A259" s="1156"/>
      <c r="B259" s="561"/>
      <c r="C259" s="748" t="s">
        <v>1226</v>
      </c>
      <c r="D259" s="749" t="s">
        <v>380</v>
      </c>
      <c r="E259" s="198" t="s">
        <v>405</v>
      </c>
      <c r="F259" s="59"/>
      <c r="G259" s="127" t="s">
        <v>380</v>
      </c>
    </row>
    <row r="260" spans="1:7" s="7" customFormat="1" ht="125" customHeight="1" x14ac:dyDescent="0.2">
      <c r="A260" s="1156"/>
      <c r="B260" s="561"/>
      <c r="C260" s="748" t="s">
        <v>407</v>
      </c>
      <c r="D260" s="749" t="s">
        <v>380</v>
      </c>
      <c r="E260" s="198" t="s">
        <v>405</v>
      </c>
      <c r="F260" s="59" t="s">
        <v>408</v>
      </c>
      <c r="G260" s="127" t="s">
        <v>380</v>
      </c>
    </row>
    <row r="261" spans="1:7" s="7" customFormat="1" ht="91" customHeight="1" x14ac:dyDescent="0.2">
      <c r="A261" s="1156"/>
      <c r="B261" s="561"/>
      <c r="C261" s="748" t="s">
        <v>409</v>
      </c>
      <c r="D261" s="749" t="s">
        <v>380</v>
      </c>
      <c r="E261" s="198" t="s">
        <v>405</v>
      </c>
      <c r="F261" s="59" t="s">
        <v>1227</v>
      </c>
      <c r="G261" s="127" t="s">
        <v>380</v>
      </c>
    </row>
    <row r="262" spans="1:7" s="7" customFormat="1" ht="45.5" customHeight="1" x14ac:dyDescent="0.2">
      <c r="A262" s="1156"/>
      <c r="B262" s="561"/>
      <c r="C262" s="584" t="s">
        <v>410</v>
      </c>
      <c r="D262" s="131" t="s">
        <v>380</v>
      </c>
      <c r="E262" s="132" t="s">
        <v>405</v>
      </c>
      <c r="F262" s="50"/>
      <c r="G262" s="30" t="s">
        <v>380</v>
      </c>
    </row>
    <row r="263" spans="1:7" s="7" customFormat="1" ht="45" customHeight="1" x14ac:dyDescent="0.2">
      <c r="A263" s="1155"/>
      <c r="B263" s="747"/>
      <c r="C263" s="748" t="s">
        <v>411</v>
      </c>
      <c r="D263" s="749" t="s">
        <v>380</v>
      </c>
      <c r="E263" s="198" t="s">
        <v>405</v>
      </c>
      <c r="F263" s="59"/>
      <c r="G263" s="127" t="s">
        <v>380</v>
      </c>
    </row>
    <row r="264" spans="1:7" s="7" customFormat="1" ht="30" customHeight="1" x14ac:dyDescent="0.2">
      <c r="A264" s="1157"/>
      <c r="B264" s="562"/>
      <c r="C264" s="1072" t="s">
        <v>412</v>
      </c>
      <c r="D264" s="133" t="s">
        <v>378</v>
      </c>
      <c r="E264" s="1073" t="s">
        <v>413</v>
      </c>
      <c r="F264" s="96"/>
      <c r="G264" s="130" t="s">
        <v>380</v>
      </c>
    </row>
    <row r="265" spans="1:7" ht="20.5" customHeight="1" x14ac:dyDescent="0.2">
      <c r="A265" s="1048"/>
      <c r="B265" s="1071" t="s">
        <v>1228</v>
      </c>
      <c r="C265" s="579" t="s">
        <v>1220</v>
      </c>
      <c r="D265" s="581"/>
      <c r="E265" s="566"/>
      <c r="F265" s="93"/>
      <c r="G265" s="194"/>
    </row>
    <row r="266" spans="1:7" s="7" customFormat="1" ht="30" customHeight="1" x14ac:dyDescent="0.2">
      <c r="A266" s="1156"/>
      <c r="B266" s="561" t="s">
        <v>1229</v>
      </c>
      <c r="C266" s="589" t="s">
        <v>1230</v>
      </c>
      <c r="D266" s="131" t="s">
        <v>380</v>
      </c>
      <c r="E266" s="132" t="s">
        <v>1231</v>
      </c>
      <c r="F266" s="50"/>
      <c r="G266" s="30" t="s">
        <v>380</v>
      </c>
    </row>
    <row r="267" spans="1:7" s="7" customFormat="1" ht="55" customHeight="1" x14ac:dyDescent="0.2">
      <c r="A267" s="1156"/>
      <c r="B267" s="561"/>
      <c r="C267" s="748" t="s">
        <v>1232</v>
      </c>
      <c r="D267" s="749" t="s">
        <v>1224</v>
      </c>
      <c r="E267" s="198" t="s">
        <v>1233</v>
      </c>
      <c r="F267" s="59"/>
      <c r="G267" s="127"/>
    </row>
    <row r="268" spans="1:7" s="7" customFormat="1" ht="20" customHeight="1" x14ac:dyDescent="0.2">
      <c r="A268" s="1156"/>
      <c r="B268" s="561"/>
      <c r="C268" s="584" t="s">
        <v>396</v>
      </c>
      <c r="D268" s="131" t="s">
        <v>380</v>
      </c>
      <c r="E268" s="132" t="s">
        <v>397</v>
      </c>
      <c r="F268" s="59"/>
      <c r="G268" s="127" t="s">
        <v>380</v>
      </c>
    </row>
    <row r="269" spans="1:7" s="7" customFormat="1" ht="20" customHeight="1" x14ac:dyDescent="0.2">
      <c r="A269" s="1156"/>
      <c r="B269" s="561"/>
      <c r="C269" s="748" t="s">
        <v>398</v>
      </c>
      <c r="D269" s="749" t="s">
        <v>380</v>
      </c>
      <c r="E269" s="198" t="s">
        <v>388</v>
      </c>
      <c r="F269" s="59"/>
      <c r="G269" s="127" t="s">
        <v>380</v>
      </c>
    </row>
    <row r="270" spans="1:7" s="7" customFormat="1" ht="30" customHeight="1" x14ac:dyDescent="0.2">
      <c r="A270" s="1156"/>
      <c r="B270" s="561"/>
      <c r="C270" s="750" t="s">
        <v>399</v>
      </c>
      <c r="D270" s="749" t="s">
        <v>378</v>
      </c>
      <c r="E270" s="198" t="s">
        <v>388</v>
      </c>
      <c r="F270" s="59"/>
      <c r="G270" s="127" t="s">
        <v>380</v>
      </c>
    </row>
    <row r="271" spans="1:7" s="7" customFormat="1" ht="30" customHeight="1" x14ac:dyDescent="0.2">
      <c r="A271" s="1156"/>
      <c r="B271" s="561"/>
      <c r="C271" s="748" t="s">
        <v>400</v>
      </c>
      <c r="D271" s="749" t="s">
        <v>380</v>
      </c>
      <c r="E271" s="198" t="s">
        <v>388</v>
      </c>
      <c r="F271" s="59"/>
      <c r="G271" s="127"/>
    </row>
    <row r="272" spans="1:7" s="7" customFormat="1" ht="110" customHeight="1" x14ac:dyDescent="0.2">
      <c r="A272" s="1156"/>
      <c r="B272" s="561"/>
      <c r="C272" s="748" t="s">
        <v>401</v>
      </c>
      <c r="D272" s="749" t="s">
        <v>378</v>
      </c>
      <c r="E272" s="198" t="s">
        <v>402</v>
      </c>
      <c r="F272" s="59" t="s">
        <v>403</v>
      </c>
      <c r="G272" s="127" t="s">
        <v>380</v>
      </c>
    </row>
    <row r="273" spans="1:7" s="7" customFormat="1" ht="60" customHeight="1" x14ac:dyDescent="0.2">
      <c r="A273" s="1156"/>
      <c r="B273" s="561"/>
      <c r="C273" s="584" t="s">
        <v>404</v>
      </c>
      <c r="D273" s="131" t="s">
        <v>380</v>
      </c>
      <c r="E273" s="132" t="s">
        <v>405</v>
      </c>
      <c r="F273" s="50"/>
      <c r="G273" s="30" t="s">
        <v>380</v>
      </c>
    </row>
    <row r="274" spans="1:7" s="7" customFormat="1" ht="70.5" customHeight="1" x14ac:dyDescent="0.2">
      <c r="A274" s="1155"/>
      <c r="B274" s="747"/>
      <c r="C274" s="748" t="s">
        <v>1226</v>
      </c>
      <c r="D274" s="749" t="s">
        <v>380</v>
      </c>
      <c r="E274" s="198" t="s">
        <v>405</v>
      </c>
      <c r="F274" s="59"/>
      <c r="G274" s="127" t="s">
        <v>380</v>
      </c>
    </row>
    <row r="275" spans="1:7" s="7" customFormat="1" ht="125" customHeight="1" x14ac:dyDescent="0.2">
      <c r="A275" s="1156"/>
      <c r="B275" s="561"/>
      <c r="C275" s="748" t="s">
        <v>407</v>
      </c>
      <c r="D275" s="749" t="s">
        <v>380</v>
      </c>
      <c r="E275" s="198" t="s">
        <v>405</v>
      </c>
      <c r="F275" s="59" t="s">
        <v>408</v>
      </c>
      <c r="G275" s="127" t="s">
        <v>380</v>
      </c>
    </row>
    <row r="276" spans="1:7" s="7" customFormat="1" ht="91" customHeight="1" x14ac:dyDescent="0.2">
      <c r="A276" s="1156"/>
      <c r="B276" s="561"/>
      <c r="C276" s="748" t="s">
        <v>409</v>
      </c>
      <c r="D276" s="749" t="s">
        <v>380</v>
      </c>
      <c r="E276" s="198" t="s">
        <v>405</v>
      </c>
      <c r="F276" s="59" t="s">
        <v>1227</v>
      </c>
      <c r="G276" s="127" t="s">
        <v>380</v>
      </c>
    </row>
    <row r="277" spans="1:7" s="7" customFormat="1" ht="45.5" customHeight="1" x14ac:dyDescent="0.2">
      <c r="A277" s="1156"/>
      <c r="B277" s="561"/>
      <c r="C277" s="748" t="s">
        <v>410</v>
      </c>
      <c r="D277" s="749" t="s">
        <v>380</v>
      </c>
      <c r="E277" s="198" t="s">
        <v>405</v>
      </c>
      <c r="F277" s="59"/>
      <c r="G277" s="127" t="s">
        <v>380</v>
      </c>
    </row>
    <row r="278" spans="1:7" s="7" customFormat="1" ht="45" customHeight="1" x14ac:dyDescent="0.2">
      <c r="A278" s="1156"/>
      <c r="B278" s="561"/>
      <c r="C278" s="748" t="s">
        <v>411</v>
      </c>
      <c r="D278" s="749" t="s">
        <v>380</v>
      </c>
      <c r="E278" s="198" t="s">
        <v>405</v>
      </c>
      <c r="F278" s="59"/>
      <c r="G278" s="127" t="s">
        <v>380</v>
      </c>
    </row>
    <row r="279" spans="1:7" s="7" customFormat="1" ht="30" customHeight="1" x14ac:dyDescent="0.2">
      <c r="A279" s="1157"/>
      <c r="B279" s="562"/>
      <c r="C279" s="1072" t="s">
        <v>412</v>
      </c>
      <c r="D279" s="133" t="s">
        <v>378</v>
      </c>
      <c r="E279" s="1073" t="s">
        <v>413</v>
      </c>
      <c r="F279" s="96"/>
      <c r="G279" s="130" t="s">
        <v>380</v>
      </c>
    </row>
    <row r="280" spans="1:7" ht="30" customHeight="1" x14ac:dyDescent="0.2">
      <c r="A280" s="1485"/>
      <c r="B280" s="1193" t="s">
        <v>1234</v>
      </c>
      <c r="C280" s="17" t="s">
        <v>1235</v>
      </c>
      <c r="D280" s="18" t="s">
        <v>378</v>
      </c>
      <c r="E280" s="19" t="s">
        <v>1239</v>
      </c>
      <c r="F280" s="17"/>
      <c r="G280" s="35" t="s">
        <v>380</v>
      </c>
    </row>
    <row r="281" spans="1:7" ht="30" customHeight="1" x14ac:dyDescent="0.2">
      <c r="A281" s="1486"/>
      <c r="B281" s="93"/>
      <c r="C281" s="20" t="s">
        <v>1236</v>
      </c>
      <c r="D281" s="21" t="s">
        <v>380</v>
      </c>
      <c r="E281" s="22" t="s">
        <v>1239</v>
      </c>
      <c r="F281" s="20"/>
      <c r="G281" s="30" t="s">
        <v>380</v>
      </c>
    </row>
    <row r="282" spans="1:7" ht="45.5" customHeight="1" x14ac:dyDescent="0.2">
      <c r="A282" s="1487"/>
      <c r="B282" s="94"/>
      <c r="C282" s="27" t="s">
        <v>1237</v>
      </c>
      <c r="D282" s="28" t="s">
        <v>378</v>
      </c>
      <c r="E282" s="29" t="s">
        <v>379</v>
      </c>
      <c r="F282" s="26" t="s">
        <v>1238</v>
      </c>
      <c r="G282" s="36" t="s">
        <v>380</v>
      </c>
    </row>
    <row r="283" spans="1:7" ht="45" customHeight="1" x14ac:dyDescent="0.2">
      <c r="A283" s="88"/>
      <c r="B283" s="1076" t="s">
        <v>1240</v>
      </c>
      <c r="C283" s="1080" t="s">
        <v>1237</v>
      </c>
      <c r="D283" s="1081" t="s">
        <v>378</v>
      </c>
      <c r="E283" s="1082" t="s">
        <v>379</v>
      </c>
      <c r="F283" s="38" t="s">
        <v>1238</v>
      </c>
      <c r="G283" s="41" t="s">
        <v>380</v>
      </c>
    </row>
    <row r="284" spans="1:7" s="7" customFormat="1" ht="45" customHeight="1" x14ac:dyDescent="0.2">
      <c r="A284" s="1743"/>
      <c r="B284" s="1192" t="s">
        <v>1297</v>
      </c>
      <c r="C284" s="1095" t="s">
        <v>1296</v>
      </c>
      <c r="D284" s="1097" t="s">
        <v>378</v>
      </c>
      <c r="E284" s="1098" t="s">
        <v>430</v>
      </c>
      <c r="F284" s="1744" t="s">
        <v>1241</v>
      </c>
      <c r="G284" s="41" t="s">
        <v>380</v>
      </c>
    </row>
    <row r="285" spans="1:7" s="7" customFormat="1" ht="32" customHeight="1" x14ac:dyDescent="0.2">
      <c r="A285" s="1083"/>
      <c r="B285" s="1512" t="s">
        <v>1242</v>
      </c>
      <c r="C285" s="1084" t="s">
        <v>1243</v>
      </c>
      <c r="D285" s="136" t="s">
        <v>378</v>
      </c>
      <c r="E285" s="1085" t="s">
        <v>379</v>
      </c>
      <c r="F285" s="52"/>
      <c r="G285" s="35" t="s">
        <v>380</v>
      </c>
    </row>
    <row r="286" spans="1:7" s="7" customFormat="1" ht="45" customHeight="1" x14ac:dyDescent="0.2">
      <c r="A286" s="1086"/>
      <c r="B286" s="1513"/>
      <c r="C286" s="1092" t="s">
        <v>1244</v>
      </c>
      <c r="D286" s="586" t="s">
        <v>378</v>
      </c>
      <c r="E286" s="1093" t="s">
        <v>379</v>
      </c>
      <c r="F286" s="1087"/>
      <c r="G286" s="194" t="s">
        <v>380</v>
      </c>
    </row>
    <row r="287" spans="1:7" s="7" customFormat="1" ht="55.5" customHeight="1" x14ac:dyDescent="0.2">
      <c r="A287" s="1088"/>
      <c r="B287" s="562"/>
      <c r="C287" s="1089" t="s">
        <v>1245</v>
      </c>
      <c r="D287" s="139" t="s">
        <v>378</v>
      </c>
      <c r="E287" s="1090" t="s">
        <v>379</v>
      </c>
      <c r="F287" s="1094"/>
      <c r="G287" s="36" t="s">
        <v>380</v>
      </c>
    </row>
    <row r="288" spans="1:7" s="7" customFormat="1" ht="45.5" customHeight="1" x14ac:dyDescent="0.2">
      <c r="A288" s="1095"/>
      <c r="B288" s="1096" t="s">
        <v>1246</v>
      </c>
      <c r="C288" s="1095" t="s">
        <v>1247</v>
      </c>
      <c r="D288" s="1097" t="s">
        <v>378</v>
      </c>
      <c r="E288" s="1098" t="s">
        <v>379</v>
      </c>
      <c r="F288" s="1099"/>
      <c r="G288" s="41" t="s">
        <v>380</v>
      </c>
    </row>
    <row r="289" spans="1:7" s="7" customFormat="1" ht="55" customHeight="1" x14ac:dyDescent="0.2">
      <c r="A289" s="1083"/>
      <c r="B289" s="1091" t="s">
        <v>1248</v>
      </c>
      <c r="C289" s="1083" t="s">
        <v>1249</v>
      </c>
      <c r="D289" s="1100" t="s">
        <v>378</v>
      </c>
      <c r="E289" s="1101" t="s">
        <v>379</v>
      </c>
      <c r="F289" s="1052"/>
      <c r="G289" s="159" t="s">
        <v>380</v>
      </c>
    </row>
    <row r="290" spans="1:7" s="7" customFormat="1" ht="20" customHeight="1" x14ac:dyDescent="0.2">
      <c r="A290" s="1088"/>
      <c r="B290" s="562"/>
      <c r="C290" s="1089" t="s">
        <v>1250</v>
      </c>
      <c r="D290" s="139" t="s">
        <v>378</v>
      </c>
      <c r="E290" s="1090" t="s">
        <v>610</v>
      </c>
      <c r="F290" s="1094"/>
      <c r="G290" s="36" t="s">
        <v>380</v>
      </c>
    </row>
    <row r="291" spans="1:7" s="80" customFormat="1" ht="82.5" customHeight="1" x14ac:dyDescent="0.2">
      <c r="A291" s="1102"/>
      <c r="B291" s="766" t="s">
        <v>1251</v>
      </c>
      <c r="C291" s="767" t="s">
        <v>1252</v>
      </c>
      <c r="D291" s="1103" t="s">
        <v>378</v>
      </c>
      <c r="E291" s="1104" t="s">
        <v>610</v>
      </c>
      <c r="F291" s="1105" t="s">
        <v>1253</v>
      </c>
      <c r="G291" s="1106" t="s">
        <v>378</v>
      </c>
    </row>
    <row r="292" spans="1:7" s="80" customFormat="1" ht="30" customHeight="1" x14ac:dyDescent="0.2">
      <c r="A292" s="1107"/>
      <c r="B292" s="1508" t="s">
        <v>1254</v>
      </c>
      <c r="C292" s="1108" t="s">
        <v>1255</v>
      </c>
      <c r="D292" s="1109" t="s">
        <v>378</v>
      </c>
      <c r="E292" s="1110" t="s">
        <v>610</v>
      </c>
      <c r="F292" s="1111" t="s">
        <v>1256</v>
      </c>
      <c r="G292" s="1112" t="s">
        <v>378</v>
      </c>
    </row>
    <row r="293" spans="1:7" s="80" customFormat="1" ht="18.5" customHeight="1" x14ac:dyDescent="0.2">
      <c r="A293" s="1113"/>
      <c r="B293" s="1509"/>
      <c r="C293" s="234" t="s">
        <v>1257</v>
      </c>
      <c r="D293" s="1114" t="s">
        <v>378</v>
      </c>
      <c r="E293" s="1115" t="s">
        <v>610</v>
      </c>
      <c r="F293" s="1116" t="s">
        <v>1056</v>
      </c>
      <c r="G293" s="1117" t="s">
        <v>378</v>
      </c>
    </row>
    <row r="294" spans="1:7" s="80" customFormat="1" ht="18.5" customHeight="1" x14ac:dyDescent="0.2">
      <c r="A294" s="1113"/>
      <c r="B294" s="1118"/>
      <c r="C294" s="234" t="s">
        <v>1258</v>
      </c>
      <c r="D294" s="1114" t="s">
        <v>378</v>
      </c>
      <c r="E294" s="1115" t="s">
        <v>388</v>
      </c>
      <c r="F294" s="1116" t="s">
        <v>1259</v>
      </c>
      <c r="G294" s="1117" t="s">
        <v>378</v>
      </c>
    </row>
    <row r="295" spans="1:7" s="80" customFormat="1" ht="18.5" customHeight="1" x14ac:dyDescent="0.2">
      <c r="A295" s="1119"/>
      <c r="B295" s="1120"/>
      <c r="C295" s="753" t="s">
        <v>1260</v>
      </c>
      <c r="D295" s="1121" t="s">
        <v>378</v>
      </c>
      <c r="E295" s="1122" t="s">
        <v>610</v>
      </c>
      <c r="F295" s="1120" t="s">
        <v>1261</v>
      </c>
      <c r="G295" s="1123" t="s">
        <v>378</v>
      </c>
    </row>
    <row r="296" spans="1:7" ht="30.5" customHeight="1" x14ac:dyDescent="0.2">
      <c r="A296" s="143"/>
      <c r="B296" s="1074" t="s">
        <v>1278</v>
      </c>
      <c r="C296" s="92" t="s">
        <v>1279</v>
      </c>
      <c r="D296" s="1149" t="s">
        <v>380</v>
      </c>
      <c r="E296" s="1150" t="s">
        <v>388</v>
      </c>
      <c r="F296" s="781"/>
      <c r="G296" s="159" t="s">
        <v>380</v>
      </c>
    </row>
    <row r="297" spans="1:7" ht="30.5" customHeight="1" x14ac:dyDescent="0.2">
      <c r="A297" s="144"/>
      <c r="B297" s="1075"/>
      <c r="C297" s="20" t="s">
        <v>1280</v>
      </c>
      <c r="D297" s="21"/>
      <c r="E297" s="25"/>
      <c r="F297" s="190"/>
      <c r="G297" s="30"/>
    </row>
    <row r="298" spans="1:7" ht="21" customHeight="1" x14ac:dyDescent="0.2">
      <c r="A298" s="144"/>
      <c r="B298" s="1075"/>
      <c r="C298" s="93" t="s">
        <v>1281</v>
      </c>
      <c r="D298" s="565" t="s">
        <v>380</v>
      </c>
      <c r="E298" s="566" t="s">
        <v>388</v>
      </c>
      <c r="F298" s="567"/>
      <c r="G298" s="194" t="s">
        <v>380</v>
      </c>
    </row>
    <row r="299" spans="1:7" ht="20" customHeight="1" x14ac:dyDescent="0.2">
      <c r="A299" s="144"/>
      <c r="B299" s="1075"/>
      <c r="C299" s="20" t="s">
        <v>1282</v>
      </c>
      <c r="D299" s="21"/>
      <c r="E299" s="25"/>
      <c r="F299" s="190"/>
      <c r="G299" s="30"/>
    </row>
    <row r="300" spans="1:7" ht="70" customHeight="1" x14ac:dyDescent="0.2">
      <c r="A300" s="144"/>
      <c r="B300" s="1075"/>
      <c r="C300" s="93" t="s">
        <v>1283</v>
      </c>
      <c r="D300" s="565" t="s">
        <v>380</v>
      </c>
      <c r="E300" s="566" t="s">
        <v>388</v>
      </c>
      <c r="F300" s="567"/>
      <c r="G300" s="194" t="s">
        <v>380</v>
      </c>
    </row>
    <row r="301" spans="1:7" ht="55.5" customHeight="1" x14ac:dyDescent="0.2">
      <c r="A301" s="144"/>
      <c r="B301" s="1075"/>
      <c r="C301" s="20" t="s">
        <v>1284</v>
      </c>
      <c r="D301" s="21" t="s">
        <v>380</v>
      </c>
      <c r="E301" s="25" t="s">
        <v>388</v>
      </c>
      <c r="F301" s="596"/>
      <c r="G301" s="160" t="s">
        <v>380</v>
      </c>
    </row>
    <row r="302" spans="1:7" ht="19" customHeight="1" x14ac:dyDescent="0.2">
      <c r="A302" s="144"/>
      <c r="B302" s="1075"/>
      <c r="C302" s="1510" t="s">
        <v>1285</v>
      </c>
      <c r="D302" s="565"/>
      <c r="E302" s="566"/>
      <c r="F302" s="1151" t="s">
        <v>1286</v>
      </c>
      <c r="G302" s="41">
        <v>2</v>
      </c>
    </row>
    <row r="303" spans="1:7" ht="19" customHeight="1" x14ac:dyDescent="0.2">
      <c r="A303" s="144"/>
      <c r="B303" s="1075"/>
      <c r="C303" s="1511"/>
      <c r="D303" s="565"/>
      <c r="E303" s="566"/>
      <c r="F303" s="1151" t="s">
        <v>1287</v>
      </c>
      <c r="G303" s="41">
        <v>2</v>
      </c>
    </row>
    <row r="304" spans="1:7" ht="19" customHeight="1" x14ac:dyDescent="0.2">
      <c r="A304" s="144"/>
      <c r="B304" s="1075"/>
      <c r="C304" s="1511"/>
      <c r="D304" s="565"/>
      <c r="E304" s="566"/>
      <c r="F304" s="1151" t="s">
        <v>1288</v>
      </c>
      <c r="G304" s="41">
        <v>3</v>
      </c>
    </row>
    <row r="305" spans="1:7" ht="19" customHeight="1" x14ac:dyDescent="0.2">
      <c r="A305" s="144"/>
      <c r="B305" s="1075"/>
      <c r="C305" s="1511"/>
      <c r="D305" s="565"/>
      <c r="E305" s="566"/>
      <c r="F305" s="1151" t="s">
        <v>1289</v>
      </c>
      <c r="G305" s="41">
        <v>4</v>
      </c>
    </row>
    <row r="306" spans="1:7" ht="45" customHeight="1" x14ac:dyDescent="0.2">
      <c r="A306" s="144"/>
      <c r="B306" s="1075"/>
      <c r="C306" s="1152" t="s">
        <v>1290</v>
      </c>
      <c r="D306" s="1153" t="s">
        <v>380</v>
      </c>
      <c r="E306" s="1078" t="s">
        <v>388</v>
      </c>
      <c r="F306" s="567"/>
      <c r="G306" s="194" t="s">
        <v>380</v>
      </c>
    </row>
    <row r="307" spans="1:7" ht="55" customHeight="1" x14ac:dyDescent="0.2">
      <c r="A307" s="145"/>
      <c r="B307" s="225"/>
      <c r="C307" s="1154" t="s">
        <v>1291</v>
      </c>
      <c r="D307" s="42" t="s">
        <v>380</v>
      </c>
      <c r="E307" s="29" t="s">
        <v>388</v>
      </c>
      <c r="F307" s="179"/>
      <c r="G307" s="36" t="s">
        <v>380</v>
      </c>
    </row>
    <row r="308" spans="1:7" s="80" customFormat="1" ht="30" customHeight="1" x14ac:dyDescent="0.2">
      <c r="A308" s="765"/>
      <c r="B308" s="766" t="s">
        <v>1276</v>
      </c>
      <c r="C308" s="767" t="s">
        <v>1277</v>
      </c>
      <c r="D308" s="768" t="s">
        <v>380</v>
      </c>
      <c r="E308" s="769" t="s">
        <v>388</v>
      </c>
      <c r="F308" s="770"/>
      <c r="G308" s="41" t="s">
        <v>380</v>
      </c>
    </row>
    <row r="309" spans="1:7" s="7" customFormat="1" ht="30" customHeight="1" x14ac:dyDescent="0.2">
      <c r="A309" s="1049"/>
      <c r="B309" s="1131" t="s">
        <v>1267</v>
      </c>
      <c r="C309" s="135" t="s">
        <v>1268</v>
      </c>
      <c r="D309" s="1132" t="s">
        <v>378</v>
      </c>
      <c r="E309" s="1133" t="s">
        <v>681</v>
      </c>
      <c r="F309" s="52"/>
      <c r="G309" s="1134" t="s">
        <v>378</v>
      </c>
    </row>
    <row r="310" spans="1:7" s="7" customFormat="1" ht="18.5" customHeight="1" x14ac:dyDescent="0.2">
      <c r="A310" s="1050"/>
      <c r="B310" s="62" t="s">
        <v>1269</v>
      </c>
      <c r="C310" s="589" t="s">
        <v>1270</v>
      </c>
      <c r="D310" s="1135" t="s">
        <v>378</v>
      </c>
      <c r="E310" s="197" t="s">
        <v>681</v>
      </c>
      <c r="F310" s="50"/>
      <c r="G310" s="1136" t="s">
        <v>378</v>
      </c>
    </row>
    <row r="311" spans="1:7" s="7" customFormat="1" ht="30" customHeight="1" x14ac:dyDescent="0.2">
      <c r="A311" s="1050"/>
      <c r="B311" s="62"/>
      <c r="C311" s="589" t="s">
        <v>1271</v>
      </c>
      <c r="D311" s="1135" t="s">
        <v>378</v>
      </c>
      <c r="E311" s="197" t="s">
        <v>681</v>
      </c>
      <c r="F311" s="50"/>
      <c r="G311" s="1136" t="s">
        <v>378</v>
      </c>
    </row>
    <row r="312" spans="1:7" s="7" customFormat="1" ht="29.5" customHeight="1" x14ac:dyDescent="0.2">
      <c r="A312" s="1051"/>
      <c r="B312" s="1137"/>
      <c r="C312" s="141" t="s">
        <v>1272</v>
      </c>
      <c r="D312" s="1138" t="s">
        <v>378</v>
      </c>
      <c r="E312" s="134" t="s">
        <v>681</v>
      </c>
      <c r="F312" s="66"/>
      <c r="G312" s="1139" t="s">
        <v>378</v>
      </c>
    </row>
    <row r="313" spans="1:7" s="7" customFormat="1" ht="56" customHeight="1" x14ac:dyDescent="0.2">
      <c r="A313" s="1049"/>
      <c r="B313" s="1131" t="s">
        <v>1273</v>
      </c>
      <c r="C313" s="135" t="s">
        <v>1274</v>
      </c>
      <c r="D313" s="1132" t="s">
        <v>378</v>
      </c>
      <c r="E313" s="1133" t="s">
        <v>681</v>
      </c>
      <c r="F313" s="52"/>
      <c r="G313" s="1134" t="s">
        <v>378</v>
      </c>
    </row>
    <row r="314" spans="1:7" s="7" customFormat="1" ht="18.5" customHeight="1" x14ac:dyDescent="0.2">
      <c r="A314" s="1050"/>
      <c r="B314" s="62"/>
      <c r="C314" s="589" t="s">
        <v>1275</v>
      </c>
      <c r="D314" s="1135" t="s">
        <v>378</v>
      </c>
      <c r="E314" s="197" t="s">
        <v>681</v>
      </c>
      <c r="F314" s="50"/>
      <c r="G314" s="1136" t="s">
        <v>378</v>
      </c>
    </row>
    <row r="315" spans="1:7" s="7" customFormat="1" ht="29.5" customHeight="1" x14ac:dyDescent="0.2">
      <c r="A315" s="1051"/>
      <c r="B315" s="1137"/>
      <c r="C315" s="141" t="s">
        <v>1272</v>
      </c>
      <c r="D315" s="1138" t="s">
        <v>378</v>
      </c>
      <c r="E315" s="134" t="s">
        <v>681</v>
      </c>
      <c r="F315" s="66"/>
      <c r="G315" s="1139" t="s">
        <v>378</v>
      </c>
    </row>
  </sheetData>
  <mergeCells count="32">
    <mergeCell ref="A280:A282"/>
    <mergeCell ref="C302:C305"/>
    <mergeCell ref="A147:A151"/>
    <mergeCell ref="A242:A245"/>
    <mergeCell ref="A246:A249"/>
    <mergeCell ref="B285:B286"/>
    <mergeCell ref="B292:B293"/>
    <mergeCell ref="A1:G1"/>
    <mergeCell ref="A77:A80"/>
    <mergeCell ref="A81:A85"/>
    <mergeCell ref="D4:E4"/>
    <mergeCell ref="B11:B15"/>
    <mergeCell ref="A11:A15"/>
    <mergeCell ref="B75:B76"/>
    <mergeCell ref="B46:B47"/>
    <mergeCell ref="C71:C73"/>
    <mergeCell ref="A5:A10"/>
    <mergeCell ref="B77:B78"/>
    <mergeCell ref="B57:B58"/>
    <mergeCell ref="A137:A139"/>
    <mergeCell ref="B239:B240"/>
    <mergeCell ref="B105:B106"/>
    <mergeCell ref="B121:B122"/>
    <mergeCell ref="A121:A122"/>
    <mergeCell ref="A214:A215"/>
    <mergeCell ref="B178:B179"/>
    <mergeCell ref="A123:A125"/>
    <mergeCell ref="A152:A157"/>
    <mergeCell ref="B152:B153"/>
    <mergeCell ref="A140:A144"/>
    <mergeCell ref="B197:B198"/>
    <mergeCell ref="A145:A146"/>
  </mergeCells>
  <phoneticPr fontId="4"/>
  <printOptions horizontalCentered="1"/>
  <pageMargins left="0.39370078740157483" right="0.39370078740157483" top="0.59055118110236227" bottom="0.59055118110236227" header="0.19685039370078741" footer="0.19685039370078741"/>
  <pageSetup paperSize="9" orientation="landscape" r:id="rId1"/>
  <headerFooter alignWithMargins="0">
    <oddFooter>&amp;R&amp;10&amp;A（&amp;P/&amp;N）</oddFooter>
  </headerFooter>
  <rowBreaks count="9" manualBreakCount="9">
    <brk id="42" max="6" man="1"/>
    <brk id="70" max="6" man="1"/>
    <brk id="120" max="6" man="1"/>
    <brk id="131" max="6" man="1"/>
    <brk id="144" max="6" man="1"/>
    <brk id="196" max="6" man="1"/>
    <brk id="210" max="6" man="1"/>
    <brk id="240" max="6" man="1"/>
    <brk id="291"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05"/>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104" customWidth="1"/>
    <col min="2" max="2" width="22.6328125" style="105" customWidth="1"/>
    <col min="3" max="3" width="54.6328125" style="105" customWidth="1"/>
    <col min="4" max="4" width="4.08984375" style="106" customWidth="1"/>
    <col min="5" max="5" width="15.08984375" style="107" customWidth="1"/>
    <col min="6" max="6" width="30.6328125" style="103" customWidth="1"/>
    <col min="7" max="7" width="7.6328125" style="7" customWidth="1"/>
    <col min="8" max="16384" width="9" style="103"/>
  </cols>
  <sheetData>
    <row r="1" spans="1:7" s="87" customFormat="1" ht="24" customHeight="1" x14ac:dyDescent="0.2">
      <c r="A1" s="1499" t="s">
        <v>663</v>
      </c>
      <c r="B1" s="1499"/>
      <c r="C1" s="1499"/>
      <c r="D1" s="1499"/>
      <c r="E1" s="1499"/>
      <c r="F1" s="1499"/>
      <c r="G1" s="1499"/>
    </row>
    <row r="2" spans="1:7" s="85" customFormat="1" ht="18" customHeight="1" x14ac:dyDescent="0.2">
      <c r="A2" s="741" t="s">
        <v>368</v>
      </c>
      <c r="B2" s="81"/>
      <c r="C2" s="82"/>
      <c r="D2" s="83"/>
      <c r="E2" s="84"/>
      <c r="F2" s="81"/>
    </row>
    <row r="3" spans="1:7" s="85" customFormat="1" ht="18" customHeight="1" x14ac:dyDescent="0.2">
      <c r="A3" s="741" t="s">
        <v>369</v>
      </c>
      <c r="B3" s="81"/>
      <c r="C3" s="82"/>
      <c r="D3" s="83"/>
      <c r="E3" s="84"/>
      <c r="F3" s="81"/>
    </row>
    <row r="4" spans="1:7" s="86" customFormat="1" ht="24" customHeight="1" x14ac:dyDescent="0.2">
      <c r="A4" s="742" t="s">
        <v>370</v>
      </c>
      <c r="B4" s="743" t="s">
        <v>371</v>
      </c>
      <c r="C4" s="744" t="s">
        <v>372</v>
      </c>
      <c r="D4" s="1500" t="s">
        <v>373</v>
      </c>
      <c r="E4" s="1500"/>
      <c r="F4" s="745" t="s">
        <v>374</v>
      </c>
      <c r="G4" s="746" t="s">
        <v>375</v>
      </c>
    </row>
    <row r="5" spans="1:7" s="87" customFormat="1" ht="45" customHeight="1" x14ac:dyDescent="0.2">
      <c r="A5" s="1485"/>
      <c r="B5" s="1501" t="s">
        <v>386</v>
      </c>
      <c r="C5" s="17" t="s">
        <v>387</v>
      </c>
      <c r="D5" s="18" t="s">
        <v>378</v>
      </c>
      <c r="E5" s="19" t="s">
        <v>388</v>
      </c>
      <c r="F5" s="17"/>
      <c r="G5" s="35" t="s">
        <v>378</v>
      </c>
    </row>
    <row r="6" spans="1:7" s="87" customFormat="1" ht="30" customHeight="1" x14ac:dyDescent="0.2">
      <c r="A6" s="1486"/>
      <c r="B6" s="1502"/>
      <c r="C6" s="20" t="s">
        <v>389</v>
      </c>
      <c r="D6" s="21" t="s">
        <v>378</v>
      </c>
      <c r="E6" s="22" t="s">
        <v>388</v>
      </c>
      <c r="F6" s="20"/>
      <c r="G6" s="30" t="s">
        <v>380</v>
      </c>
    </row>
    <row r="7" spans="1:7" s="87" customFormat="1" ht="30" customHeight="1" x14ac:dyDescent="0.2">
      <c r="A7" s="1486"/>
      <c r="B7" s="1502"/>
      <c r="C7" s="23" t="s">
        <v>390</v>
      </c>
      <c r="D7" s="24" t="s">
        <v>378</v>
      </c>
      <c r="E7" s="25" t="s">
        <v>388</v>
      </c>
      <c r="F7" s="178"/>
      <c r="G7" s="30" t="s">
        <v>380</v>
      </c>
    </row>
    <row r="8" spans="1:7" s="87" customFormat="1" ht="18.75" customHeight="1" x14ac:dyDescent="0.2">
      <c r="A8" s="1486"/>
      <c r="B8" s="1502"/>
      <c r="C8" s="23" t="s">
        <v>391</v>
      </c>
      <c r="D8" s="24" t="s">
        <v>378</v>
      </c>
      <c r="E8" s="25" t="s">
        <v>388</v>
      </c>
      <c r="F8" s="20"/>
      <c r="G8" s="30" t="s">
        <v>380</v>
      </c>
    </row>
    <row r="9" spans="1:7" s="87" customFormat="1" ht="30.75" customHeight="1" x14ac:dyDescent="0.2">
      <c r="A9" s="1486"/>
      <c r="B9" s="1503"/>
      <c r="C9" s="23" t="s">
        <v>392</v>
      </c>
      <c r="D9" s="24" t="s">
        <v>378</v>
      </c>
      <c r="E9" s="25" t="s">
        <v>388</v>
      </c>
      <c r="F9" s="20"/>
      <c r="G9" s="30" t="s">
        <v>380</v>
      </c>
    </row>
    <row r="10" spans="1:7" ht="45" customHeight="1" x14ac:dyDescent="0.2">
      <c r="A10" s="115"/>
      <c r="B10" s="38" t="s">
        <v>419</v>
      </c>
      <c r="C10" s="116" t="s">
        <v>420</v>
      </c>
      <c r="D10" s="156" t="s">
        <v>378</v>
      </c>
      <c r="E10" s="157" t="s">
        <v>379</v>
      </c>
      <c r="F10" s="116"/>
      <c r="G10" s="41" t="s">
        <v>378</v>
      </c>
    </row>
    <row r="11" spans="1:7" ht="18" customHeight="1" x14ac:dyDescent="0.2">
      <c r="A11" s="108"/>
      <c r="B11" s="1501" t="s">
        <v>664</v>
      </c>
      <c r="C11" s="109" t="s">
        <v>422</v>
      </c>
      <c r="D11" s="151" t="s">
        <v>378</v>
      </c>
      <c r="E11" s="152" t="s">
        <v>423</v>
      </c>
      <c r="F11" s="109"/>
      <c r="G11" s="35" t="s">
        <v>378</v>
      </c>
    </row>
    <row r="12" spans="1:7" ht="18.75" customHeight="1" x14ac:dyDescent="0.2">
      <c r="A12" s="108"/>
      <c r="B12" s="1502"/>
      <c r="C12" s="210" t="s">
        <v>665</v>
      </c>
      <c r="D12" s="153" t="s">
        <v>378</v>
      </c>
      <c r="E12" s="154" t="s">
        <v>423</v>
      </c>
      <c r="F12" s="111"/>
      <c r="G12" s="30" t="s">
        <v>380</v>
      </c>
    </row>
    <row r="13" spans="1:7" ht="18" customHeight="1" x14ac:dyDescent="0.2">
      <c r="A13" s="108"/>
      <c r="B13" s="1502"/>
      <c r="C13" s="112" t="s">
        <v>426</v>
      </c>
      <c r="D13" s="153" t="s">
        <v>378</v>
      </c>
      <c r="E13" s="155" t="s">
        <v>427</v>
      </c>
      <c r="F13" s="190" t="s">
        <v>428</v>
      </c>
      <c r="G13" s="30" t="s">
        <v>380</v>
      </c>
    </row>
    <row r="14" spans="1:7" ht="18" customHeight="1" x14ac:dyDescent="0.2">
      <c r="A14" s="108"/>
      <c r="B14" s="110"/>
      <c r="C14" s="112" t="s">
        <v>429</v>
      </c>
      <c r="D14" s="153" t="s">
        <v>378</v>
      </c>
      <c r="E14" s="155" t="s">
        <v>430</v>
      </c>
      <c r="F14" s="190"/>
      <c r="G14" s="30" t="s">
        <v>380</v>
      </c>
    </row>
    <row r="15" spans="1:7" ht="18" customHeight="1" x14ac:dyDescent="0.2">
      <c r="A15" s="108"/>
      <c r="B15" s="110"/>
      <c r="C15" s="112" t="s">
        <v>431</v>
      </c>
      <c r="D15" s="153" t="s">
        <v>378</v>
      </c>
      <c r="E15" s="155" t="s">
        <v>432</v>
      </c>
      <c r="F15" s="190"/>
      <c r="G15" s="30" t="s">
        <v>380</v>
      </c>
    </row>
    <row r="16" spans="1:7" s="87" customFormat="1" ht="45.75" customHeight="1" x14ac:dyDescent="0.2">
      <c r="A16" s="144"/>
      <c r="B16" s="93"/>
      <c r="C16" s="23" t="s">
        <v>433</v>
      </c>
      <c r="D16" s="24" t="s">
        <v>378</v>
      </c>
      <c r="E16" s="25" t="s">
        <v>388</v>
      </c>
      <c r="F16" s="20"/>
      <c r="G16" s="30" t="s">
        <v>380</v>
      </c>
    </row>
    <row r="17" spans="1:7" ht="18" customHeight="1" x14ac:dyDescent="0.2">
      <c r="A17" s="108"/>
      <c r="B17" s="110"/>
      <c r="C17" s="112" t="s">
        <v>434</v>
      </c>
      <c r="D17" s="153" t="s">
        <v>378</v>
      </c>
      <c r="E17" s="155" t="s">
        <v>379</v>
      </c>
      <c r="F17" s="190"/>
      <c r="G17" s="30" t="s">
        <v>380</v>
      </c>
    </row>
    <row r="18" spans="1:7" ht="30" customHeight="1" x14ac:dyDescent="0.2">
      <c r="A18" s="113"/>
      <c r="B18" s="114"/>
      <c r="C18" s="784" t="s">
        <v>435</v>
      </c>
      <c r="D18" s="785" t="s">
        <v>378</v>
      </c>
      <c r="E18" s="1204" t="s">
        <v>379</v>
      </c>
      <c r="F18" s="179" t="s">
        <v>436</v>
      </c>
      <c r="G18" s="36" t="s">
        <v>380</v>
      </c>
    </row>
    <row r="19" spans="1:7" ht="20.5" customHeight="1" x14ac:dyDescent="0.2">
      <c r="A19" s="597"/>
      <c r="B19" s="778" t="s">
        <v>437</v>
      </c>
      <c r="C19" s="778" t="s">
        <v>438</v>
      </c>
      <c r="D19" s="779" t="s">
        <v>380</v>
      </c>
      <c r="E19" s="780" t="s">
        <v>388</v>
      </c>
      <c r="F19" s="781"/>
      <c r="G19" s="159" t="s">
        <v>380</v>
      </c>
    </row>
    <row r="20" spans="1:7" ht="55.5" customHeight="1" x14ac:dyDescent="0.2">
      <c r="A20" s="108"/>
      <c r="B20" s="782" t="s">
        <v>439</v>
      </c>
      <c r="C20" s="594" t="s">
        <v>440</v>
      </c>
      <c r="D20" s="595" t="s">
        <v>380</v>
      </c>
      <c r="E20" s="783" t="s">
        <v>388</v>
      </c>
      <c r="F20" s="596"/>
      <c r="G20" s="160" t="s">
        <v>380</v>
      </c>
    </row>
    <row r="21" spans="1:7" ht="45" customHeight="1" x14ac:dyDescent="0.2">
      <c r="A21" s="113"/>
      <c r="B21" s="114"/>
      <c r="C21" s="784" t="s">
        <v>441</v>
      </c>
      <c r="D21" s="785" t="s">
        <v>380</v>
      </c>
      <c r="E21" s="786" t="s">
        <v>388</v>
      </c>
      <c r="F21" s="179"/>
      <c r="G21" s="36" t="s">
        <v>380</v>
      </c>
    </row>
    <row r="22" spans="1:7" s="80" customFormat="1" ht="69.5" customHeight="1" x14ac:dyDescent="0.2">
      <c r="A22" s="787"/>
      <c r="B22" s="1508" t="s">
        <v>442</v>
      </c>
      <c r="C22" s="93" t="s">
        <v>443</v>
      </c>
      <c r="D22" s="565" t="s">
        <v>378</v>
      </c>
      <c r="E22" s="566" t="s">
        <v>388</v>
      </c>
      <c r="F22" s="567"/>
      <c r="G22" s="194" t="s">
        <v>380</v>
      </c>
    </row>
    <row r="23" spans="1:7" s="80" customFormat="1" ht="55.5" customHeight="1" x14ac:dyDescent="0.2">
      <c r="A23" s="788"/>
      <c r="B23" s="1509"/>
      <c r="C23" s="20" t="s">
        <v>444</v>
      </c>
      <c r="D23" s="21" t="s">
        <v>380</v>
      </c>
      <c r="E23" s="25" t="s">
        <v>388</v>
      </c>
      <c r="F23" s="190" t="s">
        <v>445</v>
      </c>
      <c r="G23" s="30" t="s">
        <v>380</v>
      </c>
    </row>
    <row r="24" spans="1:7" s="80" customFormat="1" ht="70.5" customHeight="1" x14ac:dyDescent="0.2">
      <c r="A24" s="788"/>
      <c r="B24" s="238"/>
      <c r="C24" s="20" t="s">
        <v>446</v>
      </c>
      <c r="D24" s="21" t="s">
        <v>380</v>
      </c>
      <c r="E24" s="25" t="s">
        <v>388</v>
      </c>
      <c r="F24" s="190"/>
      <c r="G24" s="30" t="s">
        <v>380</v>
      </c>
    </row>
    <row r="25" spans="1:7" s="80" customFormat="1" ht="30.5" customHeight="1" x14ac:dyDescent="0.2">
      <c r="A25" s="788"/>
      <c r="B25" s="238"/>
      <c r="C25" s="20" t="s">
        <v>447</v>
      </c>
      <c r="D25" s="21" t="s">
        <v>380</v>
      </c>
      <c r="E25" s="25" t="s">
        <v>448</v>
      </c>
      <c r="F25" s="190" t="s">
        <v>449</v>
      </c>
      <c r="G25" s="30" t="s">
        <v>380</v>
      </c>
    </row>
    <row r="26" spans="1:7" s="80" customFormat="1" ht="45" customHeight="1" x14ac:dyDescent="0.2">
      <c r="A26" s="788"/>
      <c r="B26" s="238"/>
      <c r="C26" s="20" t="s">
        <v>450</v>
      </c>
      <c r="D26" s="21" t="s">
        <v>380</v>
      </c>
      <c r="E26" s="25" t="s">
        <v>388</v>
      </c>
      <c r="F26" s="190"/>
      <c r="G26" s="30" t="s">
        <v>380</v>
      </c>
    </row>
    <row r="27" spans="1:7" s="80" customFormat="1" ht="70.5" customHeight="1" x14ac:dyDescent="0.2">
      <c r="A27" s="754"/>
      <c r="B27" s="224"/>
      <c r="C27" s="20" t="s">
        <v>451</v>
      </c>
      <c r="D27" s="21" t="s">
        <v>380</v>
      </c>
      <c r="E27" s="25" t="s">
        <v>388</v>
      </c>
      <c r="F27" s="190"/>
      <c r="G27" s="30" t="s">
        <v>380</v>
      </c>
    </row>
    <row r="28" spans="1:7" s="80" customFormat="1" ht="70" customHeight="1" x14ac:dyDescent="0.2">
      <c r="A28" s="1160"/>
      <c r="B28" s="1164"/>
      <c r="C28" s="564" t="s">
        <v>452</v>
      </c>
      <c r="D28" s="916" t="s">
        <v>380</v>
      </c>
      <c r="E28" s="563" t="s">
        <v>388</v>
      </c>
      <c r="F28" s="917"/>
      <c r="G28" s="127" t="s">
        <v>380</v>
      </c>
    </row>
    <row r="29" spans="1:7" s="80" customFormat="1" ht="80" customHeight="1" x14ac:dyDescent="0.2">
      <c r="A29" s="760"/>
      <c r="B29" s="866"/>
      <c r="C29" s="20" t="s">
        <v>453</v>
      </c>
      <c r="D29" s="21" t="s">
        <v>380</v>
      </c>
      <c r="E29" s="25" t="s">
        <v>388</v>
      </c>
      <c r="F29" s="190"/>
      <c r="G29" s="30" t="s">
        <v>380</v>
      </c>
    </row>
    <row r="30" spans="1:7" s="80" customFormat="1" ht="30" customHeight="1" x14ac:dyDescent="0.2">
      <c r="A30" s="760"/>
      <c r="B30" s="866"/>
      <c r="C30" s="761" t="s">
        <v>454</v>
      </c>
      <c r="D30" s="926" t="s">
        <v>378</v>
      </c>
      <c r="E30" s="927" t="s">
        <v>388</v>
      </c>
      <c r="F30" s="764" t="s">
        <v>455</v>
      </c>
      <c r="G30" s="194" t="s">
        <v>378</v>
      </c>
    </row>
    <row r="31" spans="1:7" s="80" customFormat="1" ht="30" customHeight="1" x14ac:dyDescent="0.2">
      <c r="A31" s="760"/>
      <c r="B31" s="224"/>
      <c r="C31" s="234" t="s">
        <v>456</v>
      </c>
      <c r="D31" s="222" t="s">
        <v>378</v>
      </c>
      <c r="E31" s="223" t="s">
        <v>388</v>
      </c>
      <c r="F31" s="221"/>
      <c r="G31" s="30" t="s">
        <v>380</v>
      </c>
    </row>
    <row r="32" spans="1:7" s="80" customFormat="1" ht="70.5" customHeight="1" x14ac:dyDescent="0.2">
      <c r="A32" s="755"/>
      <c r="B32" s="225"/>
      <c r="C32" s="753" t="s">
        <v>457</v>
      </c>
      <c r="D32" s="572" t="s">
        <v>380</v>
      </c>
      <c r="E32" s="573" t="s">
        <v>458</v>
      </c>
      <c r="F32" s="574"/>
      <c r="G32" s="130" t="s">
        <v>380</v>
      </c>
    </row>
    <row r="33" spans="1:7" s="80" customFormat="1" ht="55" customHeight="1" x14ac:dyDescent="0.2">
      <c r="A33" s="760"/>
      <c r="B33" s="1508" t="s">
        <v>459</v>
      </c>
      <c r="C33" s="233" t="s">
        <v>460</v>
      </c>
      <c r="D33" s="216" t="s">
        <v>378</v>
      </c>
      <c r="E33" s="217" t="s">
        <v>388</v>
      </c>
      <c r="F33" s="218"/>
      <c r="G33" s="35" t="s">
        <v>378</v>
      </c>
    </row>
    <row r="34" spans="1:7" s="80" customFormat="1" ht="55" customHeight="1" x14ac:dyDescent="0.2">
      <c r="A34" s="760"/>
      <c r="B34" s="1509"/>
      <c r="C34" s="234" t="s">
        <v>666</v>
      </c>
      <c r="D34" s="219" t="s">
        <v>378</v>
      </c>
      <c r="E34" s="220" t="s">
        <v>388</v>
      </c>
      <c r="F34" s="221" t="s">
        <v>667</v>
      </c>
      <c r="G34" s="30" t="s">
        <v>378</v>
      </c>
    </row>
    <row r="35" spans="1:7" s="80" customFormat="1" ht="30" customHeight="1" x14ac:dyDescent="0.2">
      <c r="A35" s="760"/>
      <c r="B35" s="1165"/>
      <c r="C35" s="234" t="s">
        <v>462</v>
      </c>
      <c r="D35" s="222" t="s">
        <v>378</v>
      </c>
      <c r="E35" s="223" t="s">
        <v>379</v>
      </c>
      <c r="F35" s="221" t="s">
        <v>449</v>
      </c>
      <c r="G35" s="30" t="s">
        <v>378</v>
      </c>
    </row>
    <row r="36" spans="1:7" s="80" customFormat="1" ht="44.5" customHeight="1" x14ac:dyDescent="0.2">
      <c r="A36" s="760"/>
      <c r="B36" s="1165"/>
      <c r="C36" s="234" t="s">
        <v>450</v>
      </c>
      <c r="D36" s="222" t="s">
        <v>378</v>
      </c>
      <c r="E36" s="223" t="s">
        <v>388</v>
      </c>
      <c r="F36" s="221"/>
      <c r="G36" s="30" t="s">
        <v>378</v>
      </c>
    </row>
    <row r="37" spans="1:7" s="80" customFormat="1" ht="70.5" customHeight="1" x14ac:dyDescent="0.2">
      <c r="A37" s="771"/>
      <c r="B37" s="1164"/>
      <c r="C37" s="1194" t="s">
        <v>463</v>
      </c>
      <c r="D37" s="1197" t="s">
        <v>378</v>
      </c>
      <c r="E37" s="1200" t="s">
        <v>388</v>
      </c>
      <c r="F37" s="1199"/>
      <c r="G37" s="127" t="s">
        <v>378</v>
      </c>
    </row>
    <row r="38" spans="1:7" s="80" customFormat="1" ht="71" customHeight="1" x14ac:dyDescent="0.2">
      <c r="A38" s="760"/>
      <c r="B38" s="224"/>
      <c r="C38" s="234" t="s">
        <v>452</v>
      </c>
      <c r="D38" s="222" t="s">
        <v>378</v>
      </c>
      <c r="E38" s="223" t="s">
        <v>388</v>
      </c>
      <c r="F38" s="221"/>
      <c r="G38" s="30" t="s">
        <v>378</v>
      </c>
    </row>
    <row r="39" spans="1:7" s="80" customFormat="1" ht="30" customHeight="1" x14ac:dyDescent="0.2">
      <c r="A39" s="760"/>
      <c r="B39" s="224"/>
      <c r="C39" s="568" t="s">
        <v>454</v>
      </c>
      <c r="D39" s="569" t="s">
        <v>378</v>
      </c>
      <c r="E39" s="570" t="s">
        <v>388</v>
      </c>
      <c r="F39" s="571" t="s">
        <v>455</v>
      </c>
      <c r="G39" s="160" t="s">
        <v>378</v>
      </c>
    </row>
    <row r="40" spans="1:7" s="80" customFormat="1" ht="30" customHeight="1" x14ac:dyDescent="0.2">
      <c r="A40" s="755"/>
      <c r="B40" s="225"/>
      <c r="C40" s="756" t="s">
        <v>464</v>
      </c>
      <c r="D40" s="757" t="s">
        <v>380</v>
      </c>
      <c r="E40" s="758" t="s">
        <v>388</v>
      </c>
      <c r="F40" s="759"/>
      <c r="G40" s="36" t="s">
        <v>380</v>
      </c>
    </row>
    <row r="41" spans="1:7" s="196" customFormat="1" ht="18" customHeight="1" x14ac:dyDescent="0.2">
      <c r="A41" s="771"/>
      <c r="B41" s="1512" t="s">
        <v>1117</v>
      </c>
      <c r="C41" s="209" t="s">
        <v>474</v>
      </c>
      <c r="D41" s="226" t="s">
        <v>378</v>
      </c>
      <c r="E41" s="227" t="s">
        <v>388</v>
      </c>
      <c r="F41" s="228"/>
      <c r="G41" s="35" t="s">
        <v>380</v>
      </c>
    </row>
    <row r="42" spans="1:7" s="196" customFormat="1" ht="18" customHeight="1" x14ac:dyDescent="0.2">
      <c r="A42" s="755"/>
      <c r="B42" s="1514"/>
      <c r="C42" s="200" t="s">
        <v>475</v>
      </c>
      <c r="D42" s="239" t="s">
        <v>378</v>
      </c>
      <c r="E42" s="240" t="s">
        <v>430</v>
      </c>
      <c r="F42" s="241"/>
      <c r="G42" s="36" t="s">
        <v>380</v>
      </c>
    </row>
    <row r="43" spans="1:7" ht="30" customHeight="1" x14ac:dyDescent="0.2">
      <c r="A43" s="108"/>
      <c r="B43" s="1071" t="s">
        <v>483</v>
      </c>
      <c r="C43" s="211" t="s">
        <v>668</v>
      </c>
      <c r="D43" s="212" t="s">
        <v>378</v>
      </c>
      <c r="E43" s="213" t="s">
        <v>379</v>
      </c>
      <c r="F43" s="211"/>
      <c r="G43" s="127" t="s">
        <v>378</v>
      </c>
    </row>
    <row r="44" spans="1:7" ht="18" customHeight="1" x14ac:dyDescent="0.2">
      <c r="A44" s="108"/>
      <c r="B44" s="110"/>
      <c r="C44" s="111" t="s">
        <v>485</v>
      </c>
      <c r="D44" s="153" t="s">
        <v>378</v>
      </c>
      <c r="E44" s="154" t="s">
        <v>379</v>
      </c>
      <c r="F44" s="111"/>
      <c r="G44" s="30" t="s">
        <v>380</v>
      </c>
    </row>
    <row r="45" spans="1:7" ht="18" customHeight="1" x14ac:dyDescent="0.2">
      <c r="A45" s="108"/>
      <c r="B45" s="110"/>
      <c r="C45" s="112" t="s">
        <v>486</v>
      </c>
      <c r="D45" s="153" t="s">
        <v>378</v>
      </c>
      <c r="E45" s="155" t="s">
        <v>379</v>
      </c>
      <c r="F45" s="111"/>
      <c r="G45" s="30" t="s">
        <v>380</v>
      </c>
    </row>
    <row r="46" spans="1:7" ht="18" customHeight="1" x14ac:dyDescent="0.2">
      <c r="A46" s="108"/>
      <c r="B46" s="110"/>
      <c r="C46" s="112" t="s">
        <v>487</v>
      </c>
      <c r="D46" s="153" t="s">
        <v>378</v>
      </c>
      <c r="E46" s="155" t="s">
        <v>379</v>
      </c>
      <c r="F46" s="111"/>
      <c r="G46" s="30" t="s">
        <v>380</v>
      </c>
    </row>
    <row r="47" spans="1:7" ht="45" customHeight="1" x14ac:dyDescent="0.2">
      <c r="A47" s="113"/>
      <c r="B47" s="114"/>
      <c r="C47" s="114" t="s">
        <v>669</v>
      </c>
      <c r="D47" s="294" t="s">
        <v>378</v>
      </c>
      <c r="E47" s="295" t="s">
        <v>379</v>
      </c>
      <c r="F47" s="296" t="s">
        <v>670</v>
      </c>
      <c r="G47" s="130" t="s">
        <v>380</v>
      </c>
    </row>
    <row r="48" spans="1:7" s="203" customFormat="1" ht="30" customHeight="1" x14ac:dyDescent="0.2">
      <c r="A48" s="214"/>
      <c r="B48" s="1490" t="s">
        <v>516</v>
      </c>
      <c r="C48" s="772" t="s">
        <v>517</v>
      </c>
      <c r="D48" s="201" t="s">
        <v>380</v>
      </c>
      <c r="E48" s="208" t="s">
        <v>518</v>
      </c>
      <c r="F48" s="202"/>
      <c r="G48" s="35" t="s">
        <v>380</v>
      </c>
    </row>
    <row r="49" spans="1:7" s="203" customFormat="1" ht="45.5" customHeight="1" x14ac:dyDescent="0.2">
      <c r="A49" s="215"/>
      <c r="B49" s="1491"/>
      <c r="C49" s="773" t="s">
        <v>519</v>
      </c>
      <c r="D49" s="204" t="s">
        <v>380</v>
      </c>
      <c r="E49" s="205" t="s">
        <v>405</v>
      </c>
      <c r="F49" s="206"/>
      <c r="G49" s="30" t="s">
        <v>380</v>
      </c>
    </row>
    <row r="50" spans="1:7" s="203" customFormat="1" ht="45.5" customHeight="1" x14ac:dyDescent="0.2">
      <c r="A50" s="215"/>
      <c r="B50" s="774"/>
      <c r="C50" s="773" t="s">
        <v>520</v>
      </c>
      <c r="D50" s="204" t="s">
        <v>380</v>
      </c>
      <c r="E50" s="205" t="s">
        <v>405</v>
      </c>
      <c r="F50" s="206"/>
      <c r="G50" s="30" t="s">
        <v>380</v>
      </c>
    </row>
    <row r="51" spans="1:7" s="203" customFormat="1" ht="20.5" customHeight="1" x14ac:dyDescent="0.2">
      <c r="A51" s="215"/>
      <c r="B51" s="774"/>
      <c r="C51" s="773" t="s">
        <v>521</v>
      </c>
      <c r="D51" s="204" t="s">
        <v>380</v>
      </c>
      <c r="E51" s="205" t="s">
        <v>518</v>
      </c>
      <c r="F51" s="206"/>
      <c r="G51" s="30" t="s">
        <v>380</v>
      </c>
    </row>
    <row r="52" spans="1:7" s="203" customFormat="1" ht="30" customHeight="1" x14ac:dyDescent="0.2">
      <c r="A52" s="214"/>
      <c r="B52" s="1203"/>
      <c r="C52" s="919" t="s">
        <v>671</v>
      </c>
      <c r="D52" s="920" t="s">
        <v>380</v>
      </c>
      <c r="E52" s="921" t="s">
        <v>405</v>
      </c>
      <c r="F52" s="922"/>
      <c r="G52" s="127"/>
    </row>
    <row r="53" spans="1:7" s="203" customFormat="1" ht="18.75" customHeight="1" x14ac:dyDescent="0.2">
      <c r="A53" s="215"/>
      <c r="B53" s="774"/>
      <c r="C53" s="773" t="s">
        <v>523</v>
      </c>
      <c r="D53" s="204"/>
      <c r="E53" s="205"/>
      <c r="F53" s="206"/>
      <c r="G53" s="30" t="s">
        <v>380</v>
      </c>
    </row>
    <row r="54" spans="1:7" s="203" customFormat="1" ht="19" customHeight="1" x14ac:dyDescent="0.2">
      <c r="A54" s="215"/>
      <c r="B54" s="774"/>
      <c r="C54" s="773" t="s">
        <v>524</v>
      </c>
      <c r="D54" s="204"/>
      <c r="E54" s="205"/>
      <c r="F54" s="206"/>
      <c r="G54" s="30" t="s">
        <v>380</v>
      </c>
    </row>
    <row r="55" spans="1:7" s="203" customFormat="1" ht="18.75" customHeight="1" x14ac:dyDescent="0.2">
      <c r="A55" s="215"/>
      <c r="B55" s="774"/>
      <c r="C55" s="773" t="s">
        <v>525</v>
      </c>
      <c r="D55" s="204"/>
      <c r="E55" s="205"/>
      <c r="F55" s="206"/>
      <c r="G55" s="30" t="s">
        <v>380</v>
      </c>
    </row>
    <row r="56" spans="1:7" s="203" customFormat="1" ht="18.75" customHeight="1" x14ac:dyDescent="0.2">
      <c r="A56" s="215"/>
      <c r="B56" s="774"/>
      <c r="C56" s="773" t="s">
        <v>526</v>
      </c>
      <c r="D56" s="204"/>
      <c r="E56" s="205"/>
      <c r="F56" s="206"/>
      <c r="G56" s="30"/>
    </row>
    <row r="57" spans="1:7" s="203" customFormat="1" ht="18.75" customHeight="1" x14ac:dyDescent="0.2">
      <c r="A57" s="708"/>
      <c r="B57" s="774"/>
      <c r="C57" s="773" t="s">
        <v>527</v>
      </c>
      <c r="D57" s="204"/>
      <c r="E57" s="205"/>
      <c r="F57" s="206"/>
      <c r="G57" s="30" t="s">
        <v>380</v>
      </c>
    </row>
    <row r="58" spans="1:7" s="203" customFormat="1" ht="18.75" customHeight="1" x14ac:dyDescent="0.2">
      <c r="A58" s="708"/>
      <c r="B58" s="774"/>
      <c r="C58" s="773" t="s">
        <v>528</v>
      </c>
      <c r="D58" s="204"/>
      <c r="E58" s="205"/>
      <c r="F58" s="206"/>
      <c r="G58" s="30" t="s">
        <v>380</v>
      </c>
    </row>
    <row r="59" spans="1:7" s="203" customFormat="1" ht="45.5" customHeight="1" x14ac:dyDescent="0.2">
      <c r="A59" s="708"/>
      <c r="B59" s="774"/>
      <c r="C59" s="773" t="s">
        <v>529</v>
      </c>
      <c r="D59" s="204"/>
      <c r="E59" s="205"/>
      <c r="F59" s="206"/>
      <c r="G59" s="30" t="s">
        <v>380</v>
      </c>
    </row>
    <row r="60" spans="1:7" s="203" customFormat="1" ht="18.75" customHeight="1" x14ac:dyDescent="0.2">
      <c r="A60" s="708"/>
      <c r="B60" s="774"/>
      <c r="C60" s="773" t="s">
        <v>530</v>
      </c>
      <c r="D60" s="204"/>
      <c r="E60" s="205"/>
      <c r="F60" s="206"/>
      <c r="G60" s="30" t="s">
        <v>380</v>
      </c>
    </row>
    <row r="61" spans="1:7" s="203" customFormat="1" ht="18.75" customHeight="1" x14ac:dyDescent="0.2">
      <c r="A61" s="708"/>
      <c r="B61" s="774"/>
      <c r="C61" s="773" t="s">
        <v>531</v>
      </c>
      <c r="D61" s="204"/>
      <c r="E61" s="205"/>
      <c r="F61" s="206"/>
      <c r="G61" s="30" t="s">
        <v>380</v>
      </c>
    </row>
    <row r="62" spans="1:7" s="203" customFormat="1" ht="19.5" customHeight="1" x14ac:dyDescent="0.2">
      <c r="A62" s="708"/>
      <c r="B62" s="774"/>
      <c r="C62" s="773" t="s">
        <v>532</v>
      </c>
      <c r="D62" s="204" t="s">
        <v>380</v>
      </c>
      <c r="E62" s="205" t="s">
        <v>518</v>
      </c>
      <c r="F62" s="206"/>
      <c r="G62" s="30" t="s">
        <v>380</v>
      </c>
    </row>
    <row r="63" spans="1:7" s="203" customFormat="1" ht="30" customHeight="1" x14ac:dyDescent="0.2">
      <c r="A63" s="869"/>
      <c r="B63" s="870"/>
      <c r="C63" s="871" t="s">
        <v>533</v>
      </c>
      <c r="D63" s="872" t="s">
        <v>380</v>
      </c>
      <c r="E63" s="873" t="s">
        <v>518</v>
      </c>
      <c r="F63" s="874"/>
      <c r="G63" s="36" t="s">
        <v>380</v>
      </c>
    </row>
    <row r="64" spans="1:7" s="7" customFormat="1" ht="18" customHeight="1" x14ac:dyDescent="0.2">
      <c r="A64" s="1494"/>
      <c r="B64" s="706" t="s">
        <v>672</v>
      </c>
      <c r="C64" s="235" t="s">
        <v>535</v>
      </c>
      <c r="D64" s="136" t="s">
        <v>378</v>
      </c>
      <c r="E64" s="137" t="s">
        <v>379</v>
      </c>
      <c r="F64" s="52"/>
      <c r="G64" s="35" t="s">
        <v>378</v>
      </c>
    </row>
    <row r="65" spans="1:7" s="7" customFormat="1" ht="30" customHeight="1" x14ac:dyDescent="0.2">
      <c r="A65" s="1495"/>
      <c r="B65" s="242" t="s">
        <v>673</v>
      </c>
      <c r="C65" s="243" t="s">
        <v>674</v>
      </c>
      <c r="D65" s="193" t="s">
        <v>380</v>
      </c>
      <c r="E65" s="197" t="s">
        <v>537</v>
      </c>
      <c r="F65" s="195"/>
      <c r="G65" s="194" t="s">
        <v>380</v>
      </c>
    </row>
    <row r="66" spans="1:7" s="7" customFormat="1" ht="30.75" customHeight="1" x14ac:dyDescent="0.2">
      <c r="A66" s="1495"/>
      <c r="B66" s="244"/>
      <c r="C66" s="231" t="s">
        <v>675</v>
      </c>
      <c r="D66" s="131" t="s">
        <v>378</v>
      </c>
      <c r="E66" s="198" t="s">
        <v>388</v>
      </c>
      <c r="F66" s="195"/>
      <c r="G66" s="30" t="s">
        <v>378</v>
      </c>
    </row>
    <row r="67" spans="1:7" s="7" customFormat="1" ht="30" customHeight="1" x14ac:dyDescent="0.2">
      <c r="A67" s="1495"/>
      <c r="B67" s="244"/>
      <c r="C67" s="232" t="s">
        <v>539</v>
      </c>
      <c r="D67" s="131" t="s">
        <v>378</v>
      </c>
      <c r="E67" s="132" t="s">
        <v>388</v>
      </c>
      <c r="F67" s="195"/>
      <c r="G67" s="30" t="s">
        <v>378</v>
      </c>
    </row>
    <row r="68" spans="1:7" s="7" customFormat="1" ht="45" customHeight="1" x14ac:dyDescent="0.2">
      <c r="A68" s="1496"/>
      <c r="B68" s="96"/>
      <c r="C68" s="138" t="s">
        <v>540</v>
      </c>
      <c r="D68" s="139" t="s">
        <v>378</v>
      </c>
      <c r="E68" s="199" t="s">
        <v>388</v>
      </c>
      <c r="F68" s="200"/>
      <c r="G68" s="36" t="s">
        <v>378</v>
      </c>
    </row>
    <row r="69" spans="1:7" s="7" customFormat="1" ht="55" customHeight="1" x14ac:dyDescent="0.2">
      <c r="A69" s="1156"/>
      <c r="B69" s="1163" t="s">
        <v>541</v>
      </c>
      <c r="C69" s="243" t="s">
        <v>542</v>
      </c>
      <c r="D69" s="193" t="s">
        <v>380</v>
      </c>
      <c r="E69" s="9" t="s">
        <v>543</v>
      </c>
      <c r="F69" s="1162" t="s">
        <v>544</v>
      </c>
      <c r="G69" s="194" t="s">
        <v>380</v>
      </c>
    </row>
    <row r="70" spans="1:7" s="7" customFormat="1" ht="45" customHeight="1" x14ac:dyDescent="0.2">
      <c r="A70" s="702"/>
      <c r="B70" s="236"/>
      <c r="C70" s="232" t="s">
        <v>545</v>
      </c>
      <c r="D70" s="131" t="s">
        <v>380</v>
      </c>
      <c r="E70" s="775" t="s">
        <v>543</v>
      </c>
      <c r="F70" s="195"/>
      <c r="G70" s="30" t="s">
        <v>380</v>
      </c>
    </row>
    <row r="71" spans="1:7" s="7" customFormat="1" ht="45" customHeight="1" x14ac:dyDescent="0.2">
      <c r="A71" s="703"/>
      <c r="B71" s="237"/>
      <c r="C71" s="776" t="s">
        <v>546</v>
      </c>
      <c r="D71" s="133" t="s">
        <v>380</v>
      </c>
      <c r="E71" s="10" t="s">
        <v>518</v>
      </c>
      <c r="F71" s="709" t="s">
        <v>547</v>
      </c>
      <c r="G71" s="130" t="s">
        <v>380</v>
      </c>
    </row>
    <row r="72" spans="1:7" s="87" customFormat="1" ht="30" customHeight="1" x14ac:dyDescent="0.2">
      <c r="A72" s="704"/>
      <c r="B72" s="124" t="s">
        <v>548</v>
      </c>
      <c r="C72" s="52" t="s">
        <v>676</v>
      </c>
      <c r="D72" s="126" t="s">
        <v>380</v>
      </c>
      <c r="E72" s="46" t="s">
        <v>388</v>
      </c>
      <c r="F72" s="146"/>
      <c r="G72" s="127" t="s">
        <v>380</v>
      </c>
    </row>
    <row r="73" spans="1:7" s="87" customFormat="1" ht="55" customHeight="1" x14ac:dyDescent="0.2">
      <c r="A73" s="704"/>
      <c r="B73" s="122" t="s">
        <v>550</v>
      </c>
      <c r="C73" s="50" t="s">
        <v>551</v>
      </c>
      <c r="D73" s="24" t="s">
        <v>380</v>
      </c>
      <c r="E73" s="47" t="s">
        <v>388</v>
      </c>
      <c r="F73" s="182" t="s">
        <v>677</v>
      </c>
      <c r="G73" s="30" t="s">
        <v>380</v>
      </c>
    </row>
    <row r="74" spans="1:7" s="87" customFormat="1" ht="20.5" customHeight="1" x14ac:dyDescent="0.2">
      <c r="A74" s="705"/>
      <c r="B74" s="123"/>
      <c r="C74" s="96" t="s">
        <v>553</v>
      </c>
      <c r="D74" s="128" t="s">
        <v>380</v>
      </c>
      <c r="E74" s="297" t="s">
        <v>388</v>
      </c>
      <c r="F74" s="129"/>
      <c r="G74" s="130" t="s">
        <v>380</v>
      </c>
    </row>
    <row r="75" spans="1:7" s="87" customFormat="1" ht="30" customHeight="1" x14ac:dyDescent="0.2">
      <c r="A75" s="704"/>
      <c r="B75" s="124" t="s">
        <v>554</v>
      </c>
      <c r="C75" s="52" t="s">
        <v>676</v>
      </c>
      <c r="D75" s="126" t="s">
        <v>380</v>
      </c>
      <c r="E75" s="46" t="s">
        <v>388</v>
      </c>
      <c r="F75" s="125"/>
      <c r="G75" s="127" t="s">
        <v>380</v>
      </c>
    </row>
    <row r="76" spans="1:7" s="87" customFormat="1" ht="55" customHeight="1" x14ac:dyDescent="0.2">
      <c r="A76" s="704"/>
      <c r="B76" s="122" t="s">
        <v>555</v>
      </c>
      <c r="C76" s="63" t="s">
        <v>551</v>
      </c>
      <c r="D76" s="586" t="s">
        <v>380</v>
      </c>
      <c r="E76" s="587" t="s">
        <v>388</v>
      </c>
      <c r="F76" s="698" t="s">
        <v>557</v>
      </c>
      <c r="G76" s="194" t="s">
        <v>380</v>
      </c>
    </row>
    <row r="77" spans="1:7" s="87" customFormat="1" ht="18" customHeight="1" x14ac:dyDescent="0.2">
      <c r="A77" s="704"/>
      <c r="B77" s="122"/>
      <c r="C77" s="50" t="s">
        <v>553</v>
      </c>
      <c r="D77" s="131" t="s">
        <v>380</v>
      </c>
      <c r="E77" s="132" t="s">
        <v>388</v>
      </c>
      <c r="F77" s="23"/>
      <c r="G77" s="30" t="s">
        <v>380</v>
      </c>
    </row>
    <row r="78" spans="1:7" s="87" customFormat="1" ht="30" customHeight="1" x14ac:dyDescent="0.2">
      <c r="A78" s="704"/>
      <c r="B78" s="122"/>
      <c r="C78" s="50" t="s">
        <v>556</v>
      </c>
      <c r="D78" s="131" t="s">
        <v>380</v>
      </c>
      <c r="E78" s="132" t="s">
        <v>388</v>
      </c>
      <c r="F78" s="23"/>
      <c r="G78" s="30" t="s">
        <v>380</v>
      </c>
    </row>
    <row r="79" spans="1:7" s="87" customFormat="1" ht="30" customHeight="1" x14ac:dyDescent="0.2">
      <c r="A79" s="705"/>
      <c r="B79" s="123"/>
      <c r="C79" s="66" t="s">
        <v>558</v>
      </c>
      <c r="D79" s="133" t="s">
        <v>380</v>
      </c>
      <c r="E79" s="134" t="s">
        <v>388</v>
      </c>
      <c r="F79" s="129"/>
      <c r="G79" s="130" t="s">
        <v>380</v>
      </c>
    </row>
    <row r="80" spans="1:7" s="7" customFormat="1" ht="30" customHeight="1" x14ac:dyDescent="0.2">
      <c r="A80" s="1494"/>
      <c r="B80" s="1158" t="s">
        <v>563</v>
      </c>
      <c r="C80" s="135" t="s">
        <v>564</v>
      </c>
      <c r="D80" s="136"/>
      <c r="E80" s="137"/>
      <c r="F80" s="52"/>
      <c r="G80" s="35"/>
    </row>
    <row r="81" spans="1:7" s="7" customFormat="1" ht="18" customHeight="1" x14ac:dyDescent="0.2">
      <c r="A81" s="1495"/>
      <c r="B81" s="1159" t="s">
        <v>565</v>
      </c>
      <c r="C81" s="582" t="s">
        <v>566</v>
      </c>
      <c r="D81" s="193" t="s">
        <v>380</v>
      </c>
      <c r="E81" s="583" t="s">
        <v>388</v>
      </c>
      <c r="F81" s="1159"/>
      <c r="G81" s="194" t="s">
        <v>380</v>
      </c>
    </row>
    <row r="82" spans="1:7" s="7" customFormat="1" ht="30" customHeight="1" x14ac:dyDescent="0.2">
      <c r="A82" s="1495"/>
      <c r="B82" s="1159"/>
      <c r="C82" s="584" t="s">
        <v>567</v>
      </c>
      <c r="D82" s="131" t="s">
        <v>380</v>
      </c>
      <c r="E82" s="132" t="s">
        <v>388</v>
      </c>
      <c r="F82" s="50"/>
      <c r="G82" s="30" t="s">
        <v>380</v>
      </c>
    </row>
    <row r="83" spans="1:7" s="7" customFormat="1" ht="145.5" customHeight="1" x14ac:dyDescent="0.2">
      <c r="A83" s="1495"/>
      <c r="B83" s="1159"/>
      <c r="C83" s="585" t="s">
        <v>568</v>
      </c>
      <c r="D83" s="586" t="s">
        <v>380</v>
      </c>
      <c r="E83" s="587" t="s">
        <v>388</v>
      </c>
      <c r="F83" s="63" t="s">
        <v>569</v>
      </c>
      <c r="G83" s="160" t="s">
        <v>380</v>
      </c>
    </row>
    <row r="84" spans="1:7" s="7" customFormat="1" ht="20.5" customHeight="1" x14ac:dyDescent="0.2">
      <c r="A84" s="1496"/>
      <c r="B84" s="96"/>
      <c r="C84" s="138" t="s">
        <v>535</v>
      </c>
      <c r="D84" s="139" t="s">
        <v>378</v>
      </c>
      <c r="E84" s="140" t="s">
        <v>388</v>
      </c>
      <c r="F84" s="66"/>
      <c r="G84" s="36" t="s">
        <v>380</v>
      </c>
    </row>
    <row r="85" spans="1:7" s="7" customFormat="1" ht="30.5" customHeight="1" x14ac:dyDescent="0.2">
      <c r="A85" s="1494"/>
      <c r="B85" s="142" t="s">
        <v>570</v>
      </c>
      <c r="C85" s="135" t="s">
        <v>571</v>
      </c>
      <c r="D85" s="136" t="s">
        <v>378</v>
      </c>
      <c r="E85" s="137" t="s">
        <v>388</v>
      </c>
      <c r="F85" s="52"/>
      <c r="G85" s="35" t="s">
        <v>380</v>
      </c>
    </row>
    <row r="86" spans="1:7" s="7" customFormat="1" ht="20" customHeight="1" x14ac:dyDescent="0.2">
      <c r="A86" s="1496"/>
      <c r="B86" s="96" t="s">
        <v>572</v>
      </c>
      <c r="C86" s="141" t="s">
        <v>535</v>
      </c>
      <c r="D86" s="139" t="s">
        <v>378</v>
      </c>
      <c r="E86" s="140" t="s">
        <v>388</v>
      </c>
      <c r="F86" s="66"/>
      <c r="G86" s="36" t="s">
        <v>380</v>
      </c>
    </row>
    <row r="87" spans="1:7" s="7" customFormat="1" ht="30" customHeight="1" x14ac:dyDescent="0.2">
      <c r="A87" s="1494"/>
      <c r="B87" s="142" t="s">
        <v>573</v>
      </c>
      <c r="C87" s="135" t="s">
        <v>574</v>
      </c>
      <c r="D87" s="136"/>
      <c r="E87" s="137"/>
      <c r="F87" s="52"/>
      <c r="G87" s="35"/>
    </row>
    <row r="88" spans="1:7" s="7" customFormat="1" ht="20" customHeight="1" x14ac:dyDescent="0.2">
      <c r="A88" s="1495"/>
      <c r="B88" s="244" t="s">
        <v>575</v>
      </c>
      <c r="C88" s="588" t="s">
        <v>576</v>
      </c>
      <c r="D88" s="193" t="s">
        <v>380</v>
      </c>
      <c r="E88" s="583" t="s">
        <v>388</v>
      </c>
      <c r="F88" s="244"/>
      <c r="G88" s="194" t="s">
        <v>380</v>
      </c>
    </row>
    <row r="89" spans="1:7" s="7" customFormat="1" ht="20" customHeight="1" x14ac:dyDescent="0.2">
      <c r="A89" s="1495"/>
      <c r="B89" s="244"/>
      <c r="C89" s="589" t="s">
        <v>577</v>
      </c>
      <c r="D89" s="131" t="s">
        <v>380</v>
      </c>
      <c r="E89" s="132" t="s">
        <v>388</v>
      </c>
      <c r="F89" s="50"/>
      <c r="G89" s="30" t="s">
        <v>380</v>
      </c>
    </row>
    <row r="90" spans="1:7" s="7" customFormat="1" ht="30" customHeight="1" x14ac:dyDescent="0.2">
      <c r="A90" s="1495"/>
      <c r="B90" s="777"/>
      <c r="C90" s="588" t="s">
        <v>578</v>
      </c>
      <c r="D90" s="193" t="s">
        <v>380</v>
      </c>
      <c r="E90" s="583" t="s">
        <v>388</v>
      </c>
      <c r="F90" s="244"/>
      <c r="G90" s="194" t="s">
        <v>380</v>
      </c>
    </row>
    <row r="91" spans="1:7" s="7" customFormat="1" ht="19.5" customHeight="1" x14ac:dyDescent="0.2">
      <c r="A91" s="1496"/>
      <c r="B91" s="8"/>
      <c r="C91" s="141" t="s">
        <v>535</v>
      </c>
      <c r="D91" s="139" t="s">
        <v>378</v>
      </c>
      <c r="E91" s="140" t="s">
        <v>388</v>
      </c>
      <c r="F91" s="66"/>
      <c r="G91" s="36" t="s">
        <v>380</v>
      </c>
    </row>
    <row r="92" spans="1:7" s="7" customFormat="1" ht="20.5" customHeight="1" x14ac:dyDescent="0.2">
      <c r="A92" s="1494"/>
      <c r="B92" s="1497" t="s">
        <v>579</v>
      </c>
      <c r="C92" s="52" t="s">
        <v>580</v>
      </c>
      <c r="D92" s="53" t="s">
        <v>380</v>
      </c>
      <c r="E92" s="54" t="s">
        <v>448</v>
      </c>
      <c r="F92" s="183" t="s">
        <v>581</v>
      </c>
      <c r="G92" s="89" t="s">
        <v>378</v>
      </c>
    </row>
    <row r="93" spans="1:7" s="7" customFormat="1" ht="45" customHeight="1" x14ac:dyDescent="0.2">
      <c r="A93" s="1495"/>
      <c r="B93" s="1498"/>
      <c r="C93" s="50" t="s">
        <v>582</v>
      </c>
      <c r="D93" s="55" t="s">
        <v>380</v>
      </c>
      <c r="E93" s="56" t="s">
        <v>448</v>
      </c>
      <c r="F93" s="57" t="s">
        <v>583</v>
      </c>
      <c r="G93" s="90" t="s">
        <v>378</v>
      </c>
    </row>
    <row r="94" spans="1:7" s="7" customFormat="1" ht="30" customHeight="1" x14ac:dyDescent="0.2">
      <c r="A94" s="1495"/>
      <c r="B94" s="1159"/>
      <c r="C94" s="50" t="s">
        <v>584</v>
      </c>
      <c r="D94" s="875" t="s">
        <v>380</v>
      </c>
      <c r="E94" s="58" t="s">
        <v>448</v>
      </c>
      <c r="F94" s="147" t="s">
        <v>585</v>
      </c>
      <c r="G94" s="90" t="s">
        <v>378</v>
      </c>
    </row>
    <row r="95" spans="1:7" s="7" customFormat="1" ht="18" customHeight="1" x14ac:dyDescent="0.2">
      <c r="A95" s="1495"/>
      <c r="B95" s="1159"/>
      <c r="C95" s="59" t="s">
        <v>586</v>
      </c>
      <c r="D95" s="60" t="s">
        <v>380</v>
      </c>
      <c r="E95" s="56" t="s">
        <v>448</v>
      </c>
      <c r="F95" s="184" t="s">
        <v>587</v>
      </c>
      <c r="G95" s="90" t="s">
        <v>378</v>
      </c>
    </row>
    <row r="96" spans="1:7" s="7" customFormat="1" ht="18" customHeight="1" x14ac:dyDescent="0.2">
      <c r="A96" s="1495"/>
      <c r="B96" s="1159"/>
      <c r="C96" s="1159" t="s">
        <v>588</v>
      </c>
      <c r="D96" s="61" t="s">
        <v>380</v>
      </c>
      <c r="E96" s="58" t="s">
        <v>589</v>
      </c>
      <c r="F96" s="62"/>
      <c r="G96" s="90" t="s">
        <v>378</v>
      </c>
    </row>
    <row r="97" spans="1:7" s="7" customFormat="1" ht="18" customHeight="1" x14ac:dyDescent="0.2">
      <c r="A97" s="1495"/>
      <c r="B97" s="1159"/>
      <c r="C97" s="50" t="s">
        <v>590</v>
      </c>
      <c r="D97" s="60" t="s">
        <v>380</v>
      </c>
      <c r="E97" s="56" t="s">
        <v>591</v>
      </c>
      <c r="F97" s="57"/>
      <c r="G97" s="90" t="s">
        <v>378</v>
      </c>
    </row>
    <row r="98" spans="1:7" s="7" customFormat="1" ht="18" customHeight="1" x14ac:dyDescent="0.2">
      <c r="A98" s="171"/>
      <c r="B98" s="863"/>
      <c r="C98" s="59" t="s">
        <v>592</v>
      </c>
      <c r="D98" s="298"/>
      <c r="E98" s="166"/>
      <c r="F98" s="167"/>
      <c r="G98" s="102"/>
    </row>
    <row r="99" spans="1:7" s="7" customFormat="1" ht="45" customHeight="1" x14ac:dyDescent="0.2">
      <c r="A99" s="171"/>
      <c r="B99" s="244"/>
      <c r="C99" s="59" t="s">
        <v>593</v>
      </c>
      <c r="D99" s="298" t="s">
        <v>380</v>
      </c>
      <c r="E99" s="166" t="s">
        <v>448</v>
      </c>
      <c r="F99" s="167" t="s">
        <v>594</v>
      </c>
      <c r="G99" s="102" t="s">
        <v>378</v>
      </c>
    </row>
    <row r="100" spans="1:7" s="95" customFormat="1" ht="56" customHeight="1" x14ac:dyDescent="0.2">
      <c r="A100" s="171"/>
      <c r="B100" s="244"/>
      <c r="C100" s="63" t="s">
        <v>595</v>
      </c>
      <c r="D100" s="64" t="s">
        <v>380</v>
      </c>
      <c r="E100" s="148" t="s">
        <v>448</v>
      </c>
      <c r="F100" s="65" t="s">
        <v>596</v>
      </c>
      <c r="G100" s="170" t="s">
        <v>378</v>
      </c>
    </row>
    <row r="101" spans="1:7" s="95" customFormat="1" ht="70" customHeight="1" x14ac:dyDescent="0.2">
      <c r="A101" s="171"/>
      <c r="B101" s="244"/>
      <c r="C101" s="50" t="s">
        <v>597</v>
      </c>
      <c r="D101" s="598" t="s">
        <v>380</v>
      </c>
      <c r="E101" s="56" t="s">
        <v>448</v>
      </c>
      <c r="F101" s="590" t="s">
        <v>598</v>
      </c>
      <c r="G101" s="90" t="s">
        <v>378</v>
      </c>
    </row>
    <row r="102" spans="1:7" s="95" customFormat="1" ht="30" customHeight="1" x14ac:dyDescent="0.2">
      <c r="A102" s="171"/>
      <c r="B102" s="244"/>
      <c r="C102" s="50" t="s">
        <v>599</v>
      </c>
      <c r="D102" s="55"/>
      <c r="E102" s="56"/>
      <c r="F102" s="590"/>
      <c r="G102" s="591"/>
    </row>
    <row r="103" spans="1:7" s="95" customFormat="1" ht="20" customHeight="1" x14ac:dyDescent="0.2">
      <c r="A103" s="171"/>
      <c r="B103" s="244"/>
      <c r="C103" s="592" t="s">
        <v>600</v>
      </c>
      <c r="D103" s="55"/>
      <c r="E103" s="56"/>
      <c r="F103" s="590"/>
      <c r="G103" s="591"/>
    </row>
    <row r="104" spans="1:7" s="95" customFormat="1" ht="45.75" customHeight="1" x14ac:dyDescent="0.2">
      <c r="A104" s="171"/>
      <c r="B104" s="244"/>
      <c r="C104" s="50" t="s">
        <v>601</v>
      </c>
      <c r="D104" s="55" t="s">
        <v>378</v>
      </c>
      <c r="E104" s="56" t="s">
        <v>379</v>
      </c>
      <c r="F104" s="590"/>
      <c r="G104" s="591" t="s">
        <v>380</v>
      </c>
    </row>
    <row r="105" spans="1:7" s="95" customFormat="1" ht="29.5" customHeight="1" x14ac:dyDescent="0.2">
      <c r="A105" s="171"/>
      <c r="B105" s="244"/>
      <c r="C105" s="50" t="s">
        <v>602</v>
      </c>
      <c r="D105" s="55" t="s">
        <v>378</v>
      </c>
      <c r="E105" s="56" t="s">
        <v>379</v>
      </c>
      <c r="F105" s="590"/>
      <c r="G105" s="591" t="s">
        <v>380</v>
      </c>
    </row>
    <row r="106" spans="1:7" s="95" customFormat="1" ht="30.5" customHeight="1" x14ac:dyDescent="0.2">
      <c r="A106" s="171"/>
      <c r="B106" s="244"/>
      <c r="C106" s="50" t="s">
        <v>603</v>
      </c>
      <c r="D106" s="55" t="s">
        <v>378</v>
      </c>
      <c r="E106" s="56" t="s">
        <v>379</v>
      </c>
      <c r="F106" s="590"/>
      <c r="G106" s="591" t="s">
        <v>380</v>
      </c>
    </row>
    <row r="107" spans="1:7" s="95" customFormat="1" ht="20" customHeight="1" x14ac:dyDescent="0.2">
      <c r="A107" s="176"/>
      <c r="B107" s="1158"/>
      <c r="C107" s="923" t="s">
        <v>604</v>
      </c>
      <c r="D107" s="298"/>
      <c r="E107" s="166"/>
      <c r="F107" s="924"/>
      <c r="G107" s="925"/>
    </row>
    <row r="108" spans="1:7" s="95" customFormat="1" ht="150.5" customHeight="1" x14ac:dyDescent="0.2">
      <c r="A108" s="171"/>
      <c r="B108" s="244"/>
      <c r="C108" s="50" t="s">
        <v>605</v>
      </c>
      <c r="D108" s="55" t="s">
        <v>378</v>
      </c>
      <c r="E108" s="56" t="s">
        <v>379</v>
      </c>
      <c r="F108" s="590"/>
      <c r="G108" s="591" t="s">
        <v>380</v>
      </c>
    </row>
    <row r="109" spans="1:7" s="95" customFormat="1" ht="19.5" customHeight="1" x14ac:dyDescent="0.2">
      <c r="A109" s="171"/>
      <c r="B109" s="863"/>
      <c r="C109" s="50" t="s">
        <v>606</v>
      </c>
      <c r="D109" s="55" t="s">
        <v>378</v>
      </c>
      <c r="E109" s="56" t="s">
        <v>379</v>
      </c>
      <c r="F109" s="590"/>
      <c r="G109" s="591" t="s">
        <v>380</v>
      </c>
    </row>
    <row r="110" spans="1:7" s="95" customFormat="1" ht="19.5" customHeight="1" x14ac:dyDescent="0.2">
      <c r="A110" s="171"/>
      <c r="B110" s="863"/>
      <c r="C110" s="923" t="s">
        <v>607</v>
      </c>
      <c r="D110" s="298"/>
      <c r="E110" s="166"/>
      <c r="F110" s="924"/>
      <c r="G110" s="925"/>
    </row>
    <row r="111" spans="1:7" s="95" customFormat="1" ht="55.5" customHeight="1" x14ac:dyDescent="0.2">
      <c r="A111" s="171"/>
      <c r="B111" s="244"/>
      <c r="C111" s="50" t="s">
        <v>608</v>
      </c>
      <c r="D111" s="55"/>
      <c r="E111" s="56"/>
      <c r="F111" s="590"/>
      <c r="G111" s="591"/>
    </row>
    <row r="112" spans="1:7" s="95" customFormat="1" ht="30.5" customHeight="1" x14ac:dyDescent="0.2">
      <c r="A112" s="171"/>
      <c r="B112" s="244"/>
      <c r="C112" s="50" t="s">
        <v>609</v>
      </c>
      <c r="D112" s="55" t="s">
        <v>378</v>
      </c>
      <c r="E112" s="56" t="s">
        <v>610</v>
      </c>
      <c r="F112" s="590"/>
      <c r="G112" s="591" t="s">
        <v>380</v>
      </c>
    </row>
    <row r="113" spans="1:7" s="95" customFormat="1" ht="69" customHeight="1" x14ac:dyDescent="0.2">
      <c r="A113" s="171"/>
      <c r="B113" s="244"/>
      <c r="C113" s="50" t="s">
        <v>611</v>
      </c>
      <c r="D113" s="55" t="s">
        <v>378</v>
      </c>
      <c r="E113" s="56" t="s">
        <v>610</v>
      </c>
      <c r="F113" s="590"/>
      <c r="G113" s="591" t="s">
        <v>380</v>
      </c>
    </row>
    <row r="114" spans="1:7" s="95" customFormat="1" ht="55.5" customHeight="1" x14ac:dyDescent="0.2">
      <c r="A114" s="171"/>
      <c r="B114" s="244"/>
      <c r="C114" s="50" t="s">
        <v>612</v>
      </c>
      <c r="D114" s="55" t="s">
        <v>378</v>
      </c>
      <c r="E114" s="56" t="s">
        <v>610</v>
      </c>
      <c r="F114" s="590"/>
      <c r="G114" s="591" t="s">
        <v>380</v>
      </c>
    </row>
    <row r="115" spans="1:7" s="95" customFormat="1" ht="31.5" customHeight="1" x14ac:dyDescent="0.2">
      <c r="A115" s="171"/>
      <c r="B115" s="244"/>
      <c r="C115" s="50" t="s">
        <v>613</v>
      </c>
      <c r="D115" s="55" t="s">
        <v>378</v>
      </c>
      <c r="E115" s="56" t="s">
        <v>379</v>
      </c>
      <c r="F115" s="590"/>
      <c r="G115" s="591" t="s">
        <v>380</v>
      </c>
    </row>
    <row r="116" spans="1:7" s="95" customFormat="1" ht="45" customHeight="1" x14ac:dyDescent="0.2">
      <c r="A116" s="171"/>
      <c r="B116" s="244"/>
      <c r="C116" s="50" t="s">
        <v>614</v>
      </c>
      <c r="D116" s="55" t="s">
        <v>380</v>
      </c>
      <c r="E116" s="56" t="s">
        <v>448</v>
      </c>
      <c r="F116" s="185" t="s">
        <v>615</v>
      </c>
      <c r="G116" s="90" t="s">
        <v>378</v>
      </c>
    </row>
    <row r="117" spans="1:7" s="95" customFormat="1" ht="45" customHeight="1" x14ac:dyDescent="0.2">
      <c r="A117" s="1202"/>
      <c r="B117" s="1099"/>
      <c r="C117" s="96" t="s">
        <v>616</v>
      </c>
      <c r="D117" s="173" t="s">
        <v>380</v>
      </c>
      <c r="E117" s="174" t="s">
        <v>448</v>
      </c>
      <c r="F117" s="186" t="s">
        <v>617</v>
      </c>
      <c r="G117" s="175" t="s">
        <v>378</v>
      </c>
    </row>
    <row r="118" spans="1:7" s="7" customFormat="1" ht="20" customHeight="1" x14ac:dyDescent="0.2">
      <c r="A118" s="176"/>
      <c r="B118" s="1497" t="s">
        <v>618</v>
      </c>
      <c r="C118" s="52" t="s">
        <v>580</v>
      </c>
      <c r="D118" s="53" t="s">
        <v>380</v>
      </c>
      <c r="E118" s="54" t="s">
        <v>448</v>
      </c>
      <c r="F118" s="183" t="s">
        <v>581</v>
      </c>
      <c r="G118" s="89" t="s">
        <v>378</v>
      </c>
    </row>
    <row r="119" spans="1:7" s="7" customFormat="1" ht="45" customHeight="1" x14ac:dyDescent="0.2">
      <c r="A119" s="171"/>
      <c r="B119" s="1498"/>
      <c r="C119" s="50" t="s">
        <v>582</v>
      </c>
      <c r="D119" s="55" t="s">
        <v>380</v>
      </c>
      <c r="E119" s="56" t="s">
        <v>448</v>
      </c>
      <c r="F119" s="57" t="s">
        <v>583</v>
      </c>
      <c r="G119" s="90" t="s">
        <v>378</v>
      </c>
    </row>
    <row r="120" spans="1:7" s="7" customFormat="1" ht="30" customHeight="1" x14ac:dyDescent="0.2">
      <c r="A120" s="171"/>
      <c r="B120" s="244"/>
      <c r="C120" s="59" t="s">
        <v>584</v>
      </c>
      <c r="D120" s="34" t="s">
        <v>380</v>
      </c>
      <c r="E120" s="58" t="s">
        <v>448</v>
      </c>
      <c r="F120" s="147" t="s">
        <v>585</v>
      </c>
      <c r="G120" s="102" t="s">
        <v>378</v>
      </c>
    </row>
    <row r="121" spans="1:7" s="7" customFormat="1" ht="18" customHeight="1" x14ac:dyDescent="0.2">
      <c r="A121" s="171"/>
      <c r="B121" s="244"/>
      <c r="C121" s="59" t="s">
        <v>586</v>
      </c>
      <c r="D121" s="60" t="s">
        <v>380</v>
      </c>
      <c r="E121" s="56" t="s">
        <v>448</v>
      </c>
      <c r="F121" s="184" t="s">
        <v>587</v>
      </c>
      <c r="G121" s="90" t="s">
        <v>378</v>
      </c>
    </row>
    <row r="122" spans="1:7" s="7" customFormat="1" ht="18" customHeight="1" x14ac:dyDescent="0.2">
      <c r="A122" s="171"/>
      <c r="B122" s="244"/>
      <c r="C122" s="244" t="s">
        <v>588</v>
      </c>
      <c r="D122" s="61" t="s">
        <v>380</v>
      </c>
      <c r="E122" s="58" t="s">
        <v>589</v>
      </c>
      <c r="F122" s="62"/>
      <c r="G122" s="90" t="s">
        <v>378</v>
      </c>
    </row>
    <row r="123" spans="1:7" s="7" customFormat="1" ht="18" customHeight="1" x14ac:dyDescent="0.2">
      <c r="A123" s="171"/>
      <c r="B123" s="244"/>
      <c r="C123" s="63" t="s">
        <v>590</v>
      </c>
      <c r="D123" s="165" t="s">
        <v>380</v>
      </c>
      <c r="E123" s="148" t="s">
        <v>591</v>
      </c>
      <c r="F123" s="65"/>
      <c r="G123" s="170" t="s">
        <v>378</v>
      </c>
    </row>
    <row r="124" spans="1:7" s="7" customFormat="1" ht="18" customHeight="1" x14ac:dyDescent="0.2">
      <c r="A124" s="861"/>
      <c r="B124" s="244"/>
      <c r="C124" s="50" t="s">
        <v>619</v>
      </c>
      <c r="D124" s="55"/>
      <c r="E124" s="56"/>
      <c r="F124" s="57"/>
      <c r="G124" s="90"/>
    </row>
    <row r="125" spans="1:7" s="7" customFormat="1" ht="45" customHeight="1" x14ac:dyDescent="0.2">
      <c r="A125" s="861"/>
      <c r="B125" s="244"/>
      <c r="C125" s="63" t="s">
        <v>593</v>
      </c>
      <c r="D125" s="64" t="s">
        <v>380</v>
      </c>
      <c r="E125" s="148" t="s">
        <v>448</v>
      </c>
      <c r="F125" s="65" t="s">
        <v>594</v>
      </c>
      <c r="G125" s="90" t="s">
        <v>378</v>
      </c>
    </row>
    <row r="126" spans="1:7" s="95" customFormat="1" ht="55.5" customHeight="1" x14ac:dyDescent="0.2">
      <c r="A126" s="861"/>
      <c r="B126" s="244"/>
      <c r="C126" s="50" t="s">
        <v>595</v>
      </c>
      <c r="D126" s="55" t="s">
        <v>380</v>
      </c>
      <c r="E126" s="56" t="s">
        <v>448</v>
      </c>
      <c r="F126" s="57" t="s">
        <v>596</v>
      </c>
      <c r="G126" s="90" t="s">
        <v>378</v>
      </c>
    </row>
    <row r="127" spans="1:7" s="95" customFormat="1" ht="30" customHeight="1" x14ac:dyDescent="0.2">
      <c r="A127" s="861"/>
      <c r="B127" s="244"/>
      <c r="C127" s="50" t="s">
        <v>599</v>
      </c>
      <c r="D127" s="55"/>
      <c r="E127" s="166"/>
      <c r="F127" s="57"/>
      <c r="G127" s="591"/>
    </row>
    <row r="128" spans="1:7" s="95" customFormat="1" ht="19.5" customHeight="1" x14ac:dyDescent="0.2">
      <c r="A128" s="861"/>
      <c r="B128" s="244"/>
      <c r="C128" s="50" t="s">
        <v>600</v>
      </c>
      <c r="D128" s="55"/>
      <c r="E128" s="166"/>
      <c r="F128" s="57"/>
      <c r="G128" s="591"/>
    </row>
    <row r="129" spans="1:7" s="95" customFormat="1" ht="45.5" customHeight="1" x14ac:dyDescent="0.2">
      <c r="A129" s="861"/>
      <c r="B129" s="244"/>
      <c r="C129" s="50" t="s">
        <v>601</v>
      </c>
      <c r="D129" s="55" t="s">
        <v>380</v>
      </c>
      <c r="E129" s="166" t="s">
        <v>448</v>
      </c>
      <c r="F129" s="57"/>
      <c r="G129" s="591" t="s">
        <v>380</v>
      </c>
    </row>
    <row r="130" spans="1:7" s="95" customFormat="1" ht="30.5" customHeight="1" x14ac:dyDescent="0.2">
      <c r="A130" s="861"/>
      <c r="B130" s="244"/>
      <c r="C130" s="50" t="s">
        <v>602</v>
      </c>
      <c r="D130" s="55" t="s">
        <v>380</v>
      </c>
      <c r="E130" s="166" t="s">
        <v>448</v>
      </c>
      <c r="F130" s="57"/>
      <c r="G130" s="591" t="s">
        <v>380</v>
      </c>
    </row>
    <row r="131" spans="1:7" s="95" customFormat="1" ht="30" customHeight="1" x14ac:dyDescent="0.2">
      <c r="A131" s="861"/>
      <c r="B131" s="863"/>
      <c r="C131" s="50" t="s">
        <v>603</v>
      </c>
      <c r="D131" s="55" t="s">
        <v>380</v>
      </c>
      <c r="E131" s="56" t="s">
        <v>448</v>
      </c>
      <c r="F131" s="57"/>
      <c r="G131" s="591" t="s">
        <v>380</v>
      </c>
    </row>
    <row r="132" spans="1:7" s="95" customFormat="1" ht="19.5" customHeight="1" x14ac:dyDescent="0.2">
      <c r="A132" s="1155"/>
      <c r="B132" s="1158"/>
      <c r="C132" s="59" t="s">
        <v>604</v>
      </c>
      <c r="D132" s="298"/>
      <c r="E132" s="166"/>
      <c r="F132" s="167"/>
      <c r="G132" s="925"/>
    </row>
    <row r="133" spans="1:7" s="95" customFormat="1" ht="151.5" customHeight="1" x14ac:dyDescent="0.2">
      <c r="A133" s="861"/>
      <c r="B133" s="244"/>
      <c r="C133" s="50" t="s">
        <v>605</v>
      </c>
      <c r="D133" s="55" t="s">
        <v>380</v>
      </c>
      <c r="E133" s="166" t="s">
        <v>448</v>
      </c>
      <c r="F133" s="57"/>
      <c r="G133" s="591" t="s">
        <v>380</v>
      </c>
    </row>
    <row r="134" spans="1:7" s="95" customFormat="1" ht="20.5" customHeight="1" x14ac:dyDescent="0.2">
      <c r="A134" s="861"/>
      <c r="B134" s="244"/>
      <c r="C134" s="50" t="s">
        <v>606</v>
      </c>
      <c r="D134" s="55" t="s">
        <v>380</v>
      </c>
      <c r="E134" s="166" t="s">
        <v>448</v>
      </c>
      <c r="F134" s="57"/>
      <c r="G134" s="591" t="s">
        <v>380</v>
      </c>
    </row>
    <row r="135" spans="1:7" s="95" customFormat="1" ht="46" customHeight="1" x14ac:dyDescent="0.2">
      <c r="A135" s="861"/>
      <c r="B135" s="244"/>
      <c r="C135" s="50" t="s">
        <v>614</v>
      </c>
      <c r="D135" s="55" t="s">
        <v>380</v>
      </c>
      <c r="E135" s="56" t="s">
        <v>448</v>
      </c>
      <c r="F135" s="185" t="s">
        <v>615</v>
      </c>
      <c r="G135" s="90" t="s">
        <v>378</v>
      </c>
    </row>
    <row r="136" spans="1:7" s="95" customFormat="1" ht="45" customHeight="1" x14ac:dyDescent="0.2">
      <c r="A136" s="862"/>
      <c r="B136" s="96"/>
      <c r="C136" s="96" t="s">
        <v>616</v>
      </c>
      <c r="D136" s="173" t="s">
        <v>380</v>
      </c>
      <c r="E136" s="174" t="s">
        <v>448</v>
      </c>
      <c r="F136" s="186" t="s">
        <v>617</v>
      </c>
      <c r="G136" s="175" t="s">
        <v>378</v>
      </c>
    </row>
    <row r="137" spans="1:7" s="95" customFormat="1" ht="20" customHeight="1" x14ac:dyDescent="0.2">
      <c r="A137" s="176"/>
      <c r="B137" s="1497" t="s">
        <v>620</v>
      </c>
      <c r="C137" s="68" t="s">
        <v>621</v>
      </c>
      <c r="D137" s="69" t="s">
        <v>378</v>
      </c>
      <c r="E137" s="54" t="s">
        <v>379</v>
      </c>
      <c r="F137" s="187" t="s">
        <v>622</v>
      </c>
      <c r="G137" s="89" t="s">
        <v>378</v>
      </c>
    </row>
    <row r="138" spans="1:7" s="95" customFormat="1" ht="45" customHeight="1" x14ac:dyDescent="0.2">
      <c r="A138" s="171"/>
      <c r="B138" s="1498"/>
      <c r="C138" s="70" t="s">
        <v>623</v>
      </c>
      <c r="D138" s="71" t="s">
        <v>378</v>
      </c>
      <c r="E138" s="56" t="s">
        <v>379</v>
      </c>
      <c r="F138" s="57" t="s">
        <v>583</v>
      </c>
      <c r="G138" s="90" t="s">
        <v>378</v>
      </c>
    </row>
    <row r="139" spans="1:7" s="95" customFormat="1" ht="31.5" customHeight="1" x14ac:dyDescent="0.2">
      <c r="A139" s="171"/>
      <c r="B139" s="97"/>
      <c r="C139" s="70" t="s">
        <v>624</v>
      </c>
      <c r="D139" s="71" t="s">
        <v>378</v>
      </c>
      <c r="E139" s="56" t="s">
        <v>379</v>
      </c>
      <c r="F139" s="150" t="s">
        <v>585</v>
      </c>
      <c r="G139" s="90" t="s">
        <v>378</v>
      </c>
    </row>
    <row r="140" spans="1:7" s="95" customFormat="1" ht="18" customHeight="1" x14ac:dyDescent="0.2">
      <c r="A140" s="171"/>
      <c r="B140" s="97"/>
      <c r="C140" s="70" t="s">
        <v>625</v>
      </c>
      <c r="D140" s="71" t="s">
        <v>378</v>
      </c>
      <c r="E140" s="56" t="s">
        <v>379</v>
      </c>
      <c r="F140" s="188" t="s">
        <v>626</v>
      </c>
      <c r="G140" s="90" t="s">
        <v>378</v>
      </c>
    </row>
    <row r="141" spans="1:7" s="95" customFormat="1" ht="18" customHeight="1" x14ac:dyDescent="0.2">
      <c r="A141" s="171"/>
      <c r="B141" s="97"/>
      <c r="C141" s="70" t="s">
        <v>627</v>
      </c>
      <c r="D141" s="71" t="s">
        <v>378</v>
      </c>
      <c r="E141" s="56" t="s">
        <v>628</v>
      </c>
      <c r="F141" s="50"/>
      <c r="G141" s="90" t="s">
        <v>378</v>
      </c>
    </row>
    <row r="142" spans="1:7" s="95" customFormat="1" ht="18" customHeight="1" x14ac:dyDescent="0.2">
      <c r="A142" s="171"/>
      <c r="B142" s="97"/>
      <c r="C142" s="168" t="s">
        <v>629</v>
      </c>
      <c r="D142" s="169" t="s">
        <v>378</v>
      </c>
      <c r="E142" s="148" t="s">
        <v>630</v>
      </c>
      <c r="F142" s="63"/>
      <c r="G142" s="91" t="s">
        <v>378</v>
      </c>
    </row>
    <row r="143" spans="1:7" s="95" customFormat="1" ht="18" customHeight="1" x14ac:dyDescent="0.2">
      <c r="A143" s="171"/>
      <c r="B143" s="97"/>
      <c r="C143" s="50" t="s">
        <v>631</v>
      </c>
      <c r="D143" s="71"/>
      <c r="E143" s="148"/>
      <c r="F143" s="63"/>
      <c r="G143" s="90"/>
    </row>
    <row r="144" spans="1:7" s="95" customFormat="1" ht="45" customHeight="1" x14ac:dyDescent="0.2">
      <c r="A144" s="171"/>
      <c r="B144" s="97"/>
      <c r="C144" s="70" t="s">
        <v>632</v>
      </c>
      <c r="D144" s="71" t="s">
        <v>378</v>
      </c>
      <c r="E144" s="56" t="s">
        <v>379</v>
      </c>
      <c r="F144" s="57" t="s">
        <v>594</v>
      </c>
      <c r="G144" s="90" t="s">
        <v>378</v>
      </c>
    </row>
    <row r="145" spans="1:7" s="95" customFormat="1" ht="55.5" customHeight="1" x14ac:dyDescent="0.2">
      <c r="A145" s="176"/>
      <c r="B145" s="1196"/>
      <c r="C145" s="207" t="s">
        <v>633</v>
      </c>
      <c r="D145" s="177" t="s">
        <v>378</v>
      </c>
      <c r="E145" s="166" t="s">
        <v>379</v>
      </c>
      <c r="F145" s="167" t="s">
        <v>596</v>
      </c>
      <c r="G145" s="102" t="s">
        <v>378</v>
      </c>
    </row>
    <row r="146" spans="1:7" s="95" customFormat="1" ht="30.5" customHeight="1" x14ac:dyDescent="0.2">
      <c r="A146" s="171"/>
      <c r="B146" s="97"/>
      <c r="C146" s="207" t="s">
        <v>599</v>
      </c>
      <c r="D146" s="177"/>
      <c r="E146" s="166"/>
      <c r="F146" s="167"/>
      <c r="G146" s="925"/>
    </row>
    <row r="147" spans="1:7" s="95" customFormat="1" ht="20" customHeight="1" x14ac:dyDescent="0.2">
      <c r="A147" s="171"/>
      <c r="B147" s="97"/>
      <c r="C147" s="70" t="s">
        <v>600</v>
      </c>
      <c r="D147" s="71"/>
      <c r="E147" s="56"/>
      <c r="F147" s="57"/>
      <c r="G147" s="591"/>
    </row>
    <row r="148" spans="1:7" s="95" customFormat="1" ht="45.5" customHeight="1" x14ac:dyDescent="0.2">
      <c r="A148" s="171"/>
      <c r="B148" s="97"/>
      <c r="C148" s="70" t="s">
        <v>601</v>
      </c>
      <c r="D148" s="71" t="s">
        <v>380</v>
      </c>
      <c r="E148" s="56" t="s">
        <v>448</v>
      </c>
      <c r="F148" s="57"/>
      <c r="G148" s="591" t="s">
        <v>380</v>
      </c>
    </row>
    <row r="149" spans="1:7" s="95" customFormat="1" ht="31" customHeight="1" x14ac:dyDescent="0.2">
      <c r="A149" s="171"/>
      <c r="B149" s="97"/>
      <c r="C149" s="70" t="s">
        <v>602</v>
      </c>
      <c r="D149" s="71" t="s">
        <v>380</v>
      </c>
      <c r="E149" s="56" t="s">
        <v>448</v>
      </c>
      <c r="F149" s="57"/>
      <c r="G149" s="591" t="s">
        <v>380</v>
      </c>
    </row>
    <row r="150" spans="1:7" s="95" customFormat="1" ht="31" customHeight="1" x14ac:dyDescent="0.2">
      <c r="A150" s="171"/>
      <c r="B150" s="97"/>
      <c r="C150" s="70" t="s">
        <v>603</v>
      </c>
      <c r="D150" s="71" t="s">
        <v>380</v>
      </c>
      <c r="E150" s="56" t="s">
        <v>448</v>
      </c>
      <c r="F150" s="57"/>
      <c r="G150" s="591" t="s">
        <v>380</v>
      </c>
    </row>
    <row r="151" spans="1:7" s="95" customFormat="1" ht="20" customHeight="1" x14ac:dyDescent="0.2">
      <c r="A151" s="171"/>
      <c r="B151" s="97"/>
      <c r="C151" s="70" t="s">
        <v>604</v>
      </c>
      <c r="D151" s="71"/>
      <c r="E151" s="56"/>
      <c r="F151" s="57"/>
      <c r="G151" s="591"/>
    </row>
    <row r="152" spans="1:7" s="95" customFormat="1" ht="150.5" customHeight="1" x14ac:dyDescent="0.2">
      <c r="A152" s="171"/>
      <c r="B152" s="97"/>
      <c r="C152" s="70" t="s">
        <v>634</v>
      </c>
      <c r="D152" s="71" t="s">
        <v>380</v>
      </c>
      <c r="E152" s="56" t="s">
        <v>448</v>
      </c>
      <c r="F152" s="57"/>
      <c r="G152" s="591" t="s">
        <v>380</v>
      </c>
    </row>
    <row r="153" spans="1:7" s="95" customFormat="1" ht="20" customHeight="1" x14ac:dyDescent="0.2">
      <c r="A153" s="171"/>
      <c r="B153" s="97"/>
      <c r="C153" s="593" t="s">
        <v>606</v>
      </c>
      <c r="D153" s="71" t="s">
        <v>380</v>
      </c>
      <c r="E153" s="56" t="s">
        <v>448</v>
      </c>
      <c r="F153" s="57"/>
      <c r="G153" s="591" t="s">
        <v>380</v>
      </c>
    </row>
    <row r="154" spans="1:7" s="95" customFormat="1" ht="45" customHeight="1" x14ac:dyDescent="0.2">
      <c r="A154" s="1495"/>
      <c r="B154" s="244"/>
      <c r="C154" s="50" t="s">
        <v>614</v>
      </c>
      <c r="D154" s="71" t="s">
        <v>378</v>
      </c>
      <c r="E154" s="56" t="s">
        <v>379</v>
      </c>
      <c r="F154" s="150" t="s">
        <v>635</v>
      </c>
      <c r="G154" s="90" t="s">
        <v>378</v>
      </c>
    </row>
    <row r="155" spans="1:7" s="95" customFormat="1" ht="45" customHeight="1" x14ac:dyDescent="0.2">
      <c r="A155" s="1496"/>
      <c r="B155" s="96"/>
      <c r="C155" s="66" t="s">
        <v>616</v>
      </c>
      <c r="D155" s="67" t="s">
        <v>380</v>
      </c>
      <c r="E155" s="72" t="s">
        <v>448</v>
      </c>
      <c r="F155" s="189" t="s">
        <v>617</v>
      </c>
      <c r="G155" s="149" t="s">
        <v>378</v>
      </c>
    </row>
    <row r="156" spans="1:7" s="95" customFormat="1" ht="70" customHeight="1" x14ac:dyDescent="0.2">
      <c r="A156" s="176"/>
      <c r="B156" s="1158" t="s">
        <v>636</v>
      </c>
      <c r="C156" s="245" t="s">
        <v>637</v>
      </c>
      <c r="D156" s="246" t="s">
        <v>378</v>
      </c>
      <c r="E156" s="54" t="s">
        <v>638</v>
      </c>
      <c r="F156" s="277" t="s">
        <v>678</v>
      </c>
      <c r="G156" s="89" t="s">
        <v>640</v>
      </c>
    </row>
    <row r="157" spans="1:7" s="271" customFormat="1" ht="84" customHeight="1" x14ac:dyDescent="0.2">
      <c r="A157" s="171"/>
      <c r="B157" s="251"/>
      <c r="C157" s="252" t="s">
        <v>679</v>
      </c>
      <c r="D157" s="253" t="s">
        <v>378</v>
      </c>
      <c r="E157" s="254" t="s">
        <v>638</v>
      </c>
      <c r="F157" s="184" t="s">
        <v>678</v>
      </c>
      <c r="G157" s="789" t="s">
        <v>640</v>
      </c>
    </row>
    <row r="158" spans="1:7" s="271" customFormat="1" ht="60" customHeight="1" x14ac:dyDescent="0.2">
      <c r="A158" s="171"/>
      <c r="B158" s="251"/>
      <c r="C158" s="252" t="s">
        <v>642</v>
      </c>
      <c r="D158" s="599" t="s">
        <v>378</v>
      </c>
      <c r="E158" s="600" t="s">
        <v>388</v>
      </c>
      <c r="F158" s="250" t="s">
        <v>678</v>
      </c>
      <c r="G158" s="790" t="s">
        <v>640</v>
      </c>
    </row>
    <row r="159" spans="1:7" s="271" customFormat="1" ht="85" customHeight="1" x14ac:dyDescent="0.2">
      <c r="A159" s="171"/>
      <c r="B159" s="251"/>
      <c r="C159" s="299" t="s">
        <v>643</v>
      </c>
      <c r="D159" s="253" t="s">
        <v>378</v>
      </c>
      <c r="E159" s="254" t="s">
        <v>388</v>
      </c>
      <c r="F159" s="184" t="s">
        <v>678</v>
      </c>
      <c r="G159" s="789" t="s">
        <v>640</v>
      </c>
    </row>
    <row r="160" spans="1:7" s="271" customFormat="1" ht="30.5" customHeight="1" x14ac:dyDescent="0.2">
      <c r="A160" s="171"/>
      <c r="B160" s="251"/>
      <c r="C160" s="252" t="s">
        <v>680</v>
      </c>
      <c r="D160" s="253" t="s">
        <v>378</v>
      </c>
      <c r="E160" s="254" t="s">
        <v>681</v>
      </c>
      <c r="F160" s="278" t="s">
        <v>678</v>
      </c>
      <c r="G160" s="286" t="s">
        <v>640</v>
      </c>
    </row>
    <row r="161" spans="1:7" s="271" customFormat="1" ht="80.5" customHeight="1" x14ac:dyDescent="0.2">
      <c r="A161" s="171"/>
      <c r="B161" s="251"/>
      <c r="C161" s="258" t="s">
        <v>645</v>
      </c>
      <c r="D161" s="272" t="s">
        <v>646</v>
      </c>
      <c r="E161" s="273" t="s">
        <v>682</v>
      </c>
      <c r="F161" s="275" t="s">
        <v>683</v>
      </c>
      <c r="G161" s="789" t="s">
        <v>640</v>
      </c>
    </row>
    <row r="162" spans="1:7" s="271" customFormat="1" ht="79.5" customHeight="1" x14ac:dyDescent="0.2">
      <c r="A162" s="171"/>
      <c r="B162" s="251"/>
      <c r="C162" s="258" t="s">
        <v>649</v>
      </c>
      <c r="D162" s="259" t="s">
        <v>684</v>
      </c>
      <c r="E162" s="260" t="s">
        <v>685</v>
      </c>
      <c r="F162" s="275" t="s">
        <v>686</v>
      </c>
      <c r="G162" s="789" t="s">
        <v>640</v>
      </c>
    </row>
    <row r="163" spans="1:7" s="271" customFormat="1" ht="30.5" customHeight="1" x14ac:dyDescent="0.2">
      <c r="A163" s="176"/>
      <c r="B163" s="269"/>
      <c r="C163" s="279" t="s">
        <v>687</v>
      </c>
      <c r="D163" s="300" t="s">
        <v>378</v>
      </c>
      <c r="E163" s="301" t="s">
        <v>638</v>
      </c>
      <c r="F163" s="278" t="s">
        <v>688</v>
      </c>
      <c r="G163" s="286" t="s">
        <v>640</v>
      </c>
    </row>
    <row r="164" spans="1:7" s="271" customFormat="1" ht="30.5" customHeight="1" x14ac:dyDescent="0.2">
      <c r="A164" s="171"/>
      <c r="B164" s="251"/>
      <c r="C164" s="279" t="s">
        <v>689</v>
      </c>
      <c r="D164" s="300" t="s">
        <v>378</v>
      </c>
      <c r="E164" s="301" t="s">
        <v>638</v>
      </c>
      <c r="F164" s="285" t="s">
        <v>690</v>
      </c>
      <c r="G164" s="286" t="s">
        <v>640</v>
      </c>
    </row>
    <row r="165" spans="1:7" s="271" customFormat="1" ht="45" customHeight="1" x14ac:dyDescent="0.2">
      <c r="A165" s="171"/>
      <c r="B165" s="251"/>
      <c r="C165" s="251" t="s">
        <v>691</v>
      </c>
      <c r="D165" s="248" t="s">
        <v>378</v>
      </c>
      <c r="E165" s="249" t="s">
        <v>638</v>
      </c>
      <c r="F165" s="282" t="s">
        <v>692</v>
      </c>
      <c r="G165" s="789" t="s">
        <v>640</v>
      </c>
    </row>
    <row r="166" spans="1:7" s="271" customFormat="1" ht="59.5" customHeight="1" x14ac:dyDescent="0.2">
      <c r="A166" s="171"/>
      <c r="B166" s="251"/>
      <c r="C166" s="258" t="s">
        <v>658</v>
      </c>
      <c r="D166" s="272" t="s">
        <v>378</v>
      </c>
      <c r="E166" s="273" t="s">
        <v>638</v>
      </c>
      <c r="F166" s="275" t="s">
        <v>693</v>
      </c>
      <c r="G166" s="789" t="s">
        <v>640</v>
      </c>
    </row>
    <row r="167" spans="1:7" s="271" customFormat="1" ht="30.5" customHeight="1" x14ac:dyDescent="0.2">
      <c r="A167" s="172"/>
      <c r="B167" s="264"/>
      <c r="C167" s="264" t="s">
        <v>660</v>
      </c>
      <c r="D167" s="265" t="s">
        <v>378</v>
      </c>
      <c r="E167" s="266" t="s">
        <v>638</v>
      </c>
      <c r="F167" s="283" t="s">
        <v>694</v>
      </c>
      <c r="G167" s="284" t="s">
        <v>640</v>
      </c>
    </row>
    <row r="168" spans="1:7" s="271" customFormat="1" ht="70" customHeight="1" x14ac:dyDescent="0.2">
      <c r="A168" s="176"/>
      <c r="B168" s="269" t="s">
        <v>662</v>
      </c>
      <c r="C168" s="269" t="s">
        <v>695</v>
      </c>
      <c r="D168" s="930" t="s">
        <v>378</v>
      </c>
      <c r="E168" s="270" t="s">
        <v>638</v>
      </c>
      <c r="F168" s="928" t="s">
        <v>696</v>
      </c>
      <c r="G168" s="929" t="s">
        <v>640</v>
      </c>
    </row>
    <row r="169" spans="1:7" s="271" customFormat="1" ht="80.5" customHeight="1" x14ac:dyDescent="0.2">
      <c r="A169" s="171"/>
      <c r="B169" s="251"/>
      <c r="C169" s="252" t="s">
        <v>697</v>
      </c>
      <c r="D169" s="253" t="s">
        <v>378</v>
      </c>
      <c r="E169" s="254" t="s">
        <v>681</v>
      </c>
      <c r="F169" s="281" t="s">
        <v>696</v>
      </c>
      <c r="G169" s="789" t="s">
        <v>640</v>
      </c>
    </row>
    <row r="170" spans="1:7" s="271" customFormat="1" ht="55.5" customHeight="1" x14ac:dyDescent="0.2">
      <c r="A170" s="171"/>
      <c r="B170" s="251"/>
      <c r="C170" s="247" t="s">
        <v>642</v>
      </c>
      <c r="D170" s="248" t="s">
        <v>378</v>
      </c>
      <c r="E170" s="249" t="s">
        <v>681</v>
      </c>
      <c r="F170" s="287" t="s">
        <v>696</v>
      </c>
      <c r="G170" s="286" t="s">
        <v>640</v>
      </c>
    </row>
    <row r="171" spans="1:7" s="271" customFormat="1" ht="80.5" customHeight="1" x14ac:dyDescent="0.2">
      <c r="A171" s="171"/>
      <c r="B171" s="251"/>
      <c r="C171" s="252" t="s">
        <v>643</v>
      </c>
      <c r="D171" s="253" t="s">
        <v>378</v>
      </c>
      <c r="E171" s="254" t="s">
        <v>681</v>
      </c>
      <c r="F171" s="262" t="s">
        <v>696</v>
      </c>
      <c r="G171" s="789" t="s">
        <v>640</v>
      </c>
    </row>
    <row r="172" spans="1:7" s="271" customFormat="1" ht="30" customHeight="1" x14ac:dyDescent="0.2">
      <c r="A172" s="171"/>
      <c r="B172" s="251"/>
      <c r="C172" s="252" t="s">
        <v>680</v>
      </c>
      <c r="D172" s="253" t="s">
        <v>378</v>
      </c>
      <c r="E172" s="254" t="s">
        <v>638</v>
      </c>
      <c r="F172" s="1201" t="s">
        <v>696</v>
      </c>
      <c r="G172" s="789" t="s">
        <v>640</v>
      </c>
    </row>
    <row r="173" spans="1:7" s="271" customFormat="1" ht="80.150000000000006" customHeight="1" x14ac:dyDescent="0.2">
      <c r="A173" s="176"/>
      <c r="B173" s="269"/>
      <c r="C173" s="279" t="s">
        <v>645</v>
      </c>
      <c r="D173" s="288" t="s">
        <v>646</v>
      </c>
      <c r="E173" s="289" t="s">
        <v>682</v>
      </c>
      <c r="F173" s="290" t="s">
        <v>683</v>
      </c>
      <c r="G173" s="286" t="s">
        <v>640</v>
      </c>
    </row>
    <row r="174" spans="1:7" s="271" customFormat="1" ht="85.5" customHeight="1" x14ac:dyDescent="0.2">
      <c r="A174" s="171"/>
      <c r="B174" s="251"/>
      <c r="C174" s="251" t="s">
        <v>649</v>
      </c>
      <c r="D174" s="274" t="s">
        <v>684</v>
      </c>
      <c r="E174" s="291" t="s">
        <v>685</v>
      </c>
      <c r="F174" s="275" t="s">
        <v>698</v>
      </c>
      <c r="G174" s="789" t="s">
        <v>640</v>
      </c>
    </row>
    <row r="175" spans="1:7" s="271" customFormat="1" ht="30.5" customHeight="1" x14ac:dyDescent="0.2">
      <c r="A175" s="171"/>
      <c r="B175" s="251"/>
      <c r="C175" s="258" t="s">
        <v>687</v>
      </c>
      <c r="D175" s="253" t="s">
        <v>378</v>
      </c>
      <c r="E175" s="254" t="s">
        <v>638</v>
      </c>
      <c r="F175" s="292" t="s">
        <v>688</v>
      </c>
      <c r="G175" s="790" t="s">
        <v>640</v>
      </c>
    </row>
    <row r="176" spans="1:7" s="271" customFormat="1" ht="46" customHeight="1" x14ac:dyDescent="0.2">
      <c r="A176" s="171"/>
      <c r="B176" s="251"/>
      <c r="C176" s="258" t="s">
        <v>691</v>
      </c>
      <c r="D176" s="253" t="s">
        <v>378</v>
      </c>
      <c r="E176" s="254" t="s">
        <v>638</v>
      </c>
      <c r="F176" s="281" t="s">
        <v>692</v>
      </c>
      <c r="G176" s="789" t="s">
        <v>640</v>
      </c>
    </row>
    <row r="177" spans="1:7" s="271" customFormat="1" ht="60.5" customHeight="1" x14ac:dyDescent="0.2">
      <c r="A177" s="171"/>
      <c r="B177" s="251"/>
      <c r="C177" s="279" t="s">
        <v>658</v>
      </c>
      <c r="D177" s="288" t="s">
        <v>378</v>
      </c>
      <c r="E177" s="289" t="s">
        <v>638</v>
      </c>
      <c r="F177" s="280" t="s">
        <v>693</v>
      </c>
      <c r="G177" s="286" t="s">
        <v>640</v>
      </c>
    </row>
    <row r="178" spans="1:7" s="271" customFormat="1" ht="30.5" customHeight="1" x14ac:dyDescent="0.2">
      <c r="A178" s="172"/>
      <c r="B178" s="264"/>
      <c r="C178" s="264" t="s">
        <v>660</v>
      </c>
      <c r="D178" s="265" t="s">
        <v>378</v>
      </c>
      <c r="E178" s="266" t="s">
        <v>638</v>
      </c>
      <c r="F178" s="293" t="s">
        <v>694</v>
      </c>
      <c r="G178" s="268" t="s">
        <v>640</v>
      </c>
    </row>
    <row r="179" spans="1:7" ht="30.5" customHeight="1" x14ac:dyDescent="0.2">
      <c r="A179" s="948"/>
      <c r="B179" s="1488" t="s">
        <v>1116</v>
      </c>
      <c r="C179" s="68" t="s">
        <v>1112</v>
      </c>
      <c r="D179" s="69" t="s">
        <v>380</v>
      </c>
      <c r="E179" s="54" t="s">
        <v>448</v>
      </c>
      <c r="F179" s="52" t="s">
        <v>1113</v>
      </c>
      <c r="G179" s="929" t="s">
        <v>640</v>
      </c>
    </row>
    <row r="180" spans="1:7" ht="30.5" customHeight="1" x14ac:dyDescent="0.2">
      <c r="A180" s="949"/>
      <c r="B180" s="1489"/>
      <c r="C180" s="943" t="s">
        <v>1114</v>
      </c>
      <c r="D180" s="942" t="s">
        <v>380</v>
      </c>
      <c r="E180" s="72" t="s">
        <v>448</v>
      </c>
      <c r="F180" s="66"/>
      <c r="G180" s="284" t="s">
        <v>640</v>
      </c>
    </row>
    <row r="181" spans="1:7" ht="30" customHeight="1" x14ac:dyDescent="0.2">
      <c r="A181" s="950"/>
      <c r="B181" s="944" t="s">
        <v>1115</v>
      </c>
      <c r="C181" s="944" t="s">
        <v>420</v>
      </c>
      <c r="D181" s="945" t="s">
        <v>378</v>
      </c>
      <c r="E181" s="946" t="s">
        <v>379</v>
      </c>
      <c r="F181" s="947"/>
      <c r="G181" s="268" t="s">
        <v>640</v>
      </c>
    </row>
    <row r="182" spans="1:7" s="80" customFormat="1" ht="25" customHeight="1" x14ac:dyDescent="0.2">
      <c r="A182" s="1063" t="s">
        <v>1212</v>
      </c>
      <c r="B182" s="1064"/>
      <c r="C182" s="1065"/>
      <c r="D182" s="1066"/>
      <c r="E182" s="1067"/>
      <c r="F182" s="1068"/>
      <c r="G182" s="1069"/>
    </row>
    <row r="183" spans="1:7" s="87" customFormat="1" ht="30" customHeight="1" x14ac:dyDescent="0.2">
      <c r="A183" s="1485"/>
      <c r="B183" s="1070" t="s">
        <v>1234</v>
      </c>
      <c r="C183" s="17" t="s">
        <v>1235</v>
      </c>
      <c r="D183" s="18" t="s">
        <v>378</v>
      </c>
      <c r="E183" s="19" t="s">
        <v>1239</v>
      </c>
      <c r="F183" s="17"/>
      <c r="G183" s="35" t="s">
        <v>380</v>
      </c>
    </row>
    <row r="184" spans="1:7" s="87" customFormat="1" ht="31" customHeight="1" x14ac:dyDescent="0.2">
      <c r="A184" s="1486"/>
      <c r="B184" s="93"/>
      <c r="C184" s="20" t="s">
        <v>1236</v>
      </c>
      <c r="D184" s="21" t="s">
        <v>380</v>
      </c>
      <c r="E184" s="22" t="s">
        <v>1239</v>
      </c>
      <c r="F184" s="20"/>
      <c r="G184" s="30" t="s">
        <v>380</v>
      </c>
    </row>
    <row r="185" spans="1:7" s="87" customFormat="1" ht="45.5" customHeight="1" x14ac:dyDescent="0.2">
      <c r="A185" s="1486"/>
      <c r="B185" s="93"/>
      <c r="C185" s="1077" t="s">
        <v>1237</v>
      </c>
      <c r="D185" s="162" t="s">
        <v>378</v>
      </c>
      <c r="E185" s="1078" t="s">
        <v>379</v>
      </c>
      <c r="F185" s="1079" t="s">
        <v>1238</v>
      </c>
      <c r="G185" s="160" t="s">
        <v>380</v>
      </c>
    </row>
    <row r="186" spans="1:7" s="87" customFormat="1" ht="45" customHeight="1" x14ac:dyDescent="0.2">
      <c r="A186" s="88"/>
      <c r="B186" s="1076" t="s">
        <v>1240</v>
      </c>
      <c r="C186" s="1080" t="s">
        <v>1237</v>
      </c>
      <c r="D186" s="1081" t="s">
        <v>378</v>
      </c>
      <c r="E186" s="1082" t="s">
        <v>379</v>
      </c>
      <c r="F186" s="38" t="s">
        <v>1238</v>
      </c>
      <c r="G186" s="41" t="s">
        <v>380</v>
      </c>
    </row>
    <row r="187" spans="1:7" s="7" customFormat="1" ht="45" customHeight="1" x14ac:dyDescent="0.2">
      <c r="A187" s="1743"/>
      <c r="B187" s="1192" t="s">
        <v>1297</v>
      </c>
      <c r="C187" s="1095" t="s">
        <v>1296</v>
      </c>
      <c r="D187" s="1097" t="s">
        <v>378</v>
      </c>
      <c r="E187" s="1098" t="s">
        <v>430</v>
      </c>
      <c r="F187" s="1744" t="s">
        <v>1241</v>
      </c>
      <c r="G187" s="41" t="s">
        <v>380</v>
      </c>
    </row>
    <row r="188" spans="1:7" s="7" customFormat="1" ht="32" customHeight="1" x14ac:dyDescent="0.2">
      <c r="A188" s="1083"/>
      <c r="B188" s="1512" t="s">
        <v>1242</v>
      </c>
      <c r="C188" s="1084" t="s">
        <v>1243</v>
      </c>
      <c r="D188" s="136" t="s">
        <v>378</v>
      </c>
      <c r="E188" s="1085" t="s">
        <v>379</v>
      </c>
      <c r="F188" s="52"/>
      <c r="G188" s="35" t="s">
        <v>380</v>
      </c>
    </row>
    <row r="189" spans="1:7" s="7" customFormat="1" ht="45" customHeight="1" x14ac:dyDescent="0.2">
      <c r="A189" s="1086"/>
      <c r="B189" s="1513"/>
      <c r="C189" s="1092" t="s">
        <v>1244</v>
      </c>
      <c r="D189" s="586" t="s">
        <v>378</v>
      </c>
      <c r="E189" s="1093" t="s">
        <v>379</v>
      </c>
      <c r="F189" s="1087"/>
      <c r="G189" s="194" t="s">
        <v>380</v>
      </c>
    </row>
    <row r="190" spans="1:7" s="7" customFormat="1" ht="55.5" customHeight="1" x14ac:dyDescent="0.2">
      <c r="A190" s="1088"/>
      <c r="B190" s="562"/>
      <c r="C190" s="1089" t="s">
        <v>1245</v>
      </c>
      <c r="D190" s="139" t="s">
        <v>378</v>
      </c>
      <c r="E190" s="1090" t="s">
        <v>379</v>
      </c>
      <c r="F190" s="1094"/>
      <c r="G190" s="36" t="s">
        <v>380</v>
      </c>
    </row>
    <row r="191" spans="1:7" s="7" customFormat="1" ht="45.5" customHeight="1" x14ac:dyDescent="0.2">
      <c r="A191" s="1095"/>
      <c r="B191" s="1096" t="s">
        <v>1246</v>
      </c>
      <c r="C191" s="1095" t="s">
        <v>1247</v>
      </c>
      <c r="D191" s="1097" t="s">
        <v>378</v>
      </c>
      <c r="E191" s="1098" t="s">
        <v>379</v>
      </c>
      <c r="F191" s="1099"/>
      <c r="G191" s="41" t="s">
        <v>380</v>
      </c>
    </row>
    <row r="192" spans="1:7" s="7" customFormat="1" ht="55" customHeight="1" x14ac:dyDescent="0.2">
      <c r="A192" s="1083"/>
      <c r="B192" s="1091" t="s">
        <v>1248</v>
      </c>
      <c r="C192" s="1083" t="s">
        <v>1249</v>
      </c>
      <c r="D192" s="1100" t="s">
        <v>378</v>
      </c>
      <c r="E192" s="1101" t="s">
        <v>379</v>
      </c>
      <c r="F192" s="1052"/>
      <c r="G192" s="159" t="s">
        <v>380</v>
      </c>
    </row>
    <row r="193" spans="1:7" s="7" customFormat="1" ht="20" customHeight="1" x14ac:dyDescent="0.2">
      <c r="A193" s="1088"/>
      <c r="B193" s="562"/>
      <c r="C193" s="1089" t="s">
        <v>1250</v>
      </c>
      <c r="D193" s="139" t="s">
        <v>378</v>
      </c>
      <c r="E193" s="1090" t="s">
        <v>610</v>
      </c>
      <c r="F193" s="1094"/>
      <c r="G193" s="36" t="s">
        <v>380</v>
      </c>
    </row>
    <row r="194" spans="1:7" s="80" customFormat="1" ht="82.5" customHeight="1" x14ac:dyDescent="0.2">
      <c r="A194" s="1102"/>
      <c r="B194" s="766" t="s">
        <v>1251</v>
      </c>
      <c r="C194" s="767" t="s">
        <v>1252</v>
      </c>
      <c r="D194" s="1103" t="s">
        <v>378</v>
      </c>
      <c r="E194" s="1104" t="s">
        <v>610</v>
      </c>
      <c r="F194" s="1105" t="s">
        <v>1253</v>
      </c>
      <c r="G194" s="1106" t="s">
        <v>378</v>
      </c>
    </row>
    <row r="195" spans="1:7" s="80" customFormat="1" ht="30" customHeight="1" x14ac:dyDescent="0.2">
      <c r="A195" s="1107"/>
      <c r="B195" s="1508" t="s">
        <v>1254</v>
      </c>
      <c r="C195" s="1108" t="s">
        <v>1255</v>
      </c>
      <c r="D195" s="1109" t="s">
        <v>378</v>
      </c>
      <c r="E195" s="1110" t="s">
        <v>610</v>
      </c>
      <c r="F195" s="1111" t="s">
        <v>1256</v>
      </c>
      <c r="G195" s="1112" t="s">
        <v>378</v>
      </c>
    </row>
    <row r="196" spans="1:7" s="80" customFormat="1" ht="18.5" customHeight="1" x14ac:dyDescent="0.2">
      <c r="A196" s="1113"/>
      <c r="B196" s="1509"/>
      <c r="C196" s="234" t="s">
        <v>1257</v>
      </c>
      <c r="D196" s="1114" t="s">
        <v>378</v>
      </c>
      <c r="E196" s="1115" t="s">
        <v>610</v>
      </c>
      <c r="F196" s="1116" t="s">
        <v>1056</v>
      </c>
      <c r="G196" s="1117" t="s">
        <v>378</v>
      </c>
    </row>
    <row r="197" spans="1:7" s="80" customFormat="1" ht="18.5" customHeight="1" x14ac:dyDescent="0.2">
      <c r="A197" s="1113"/>
      <c r="B197" s="1118"/>
      <c r="C197" s="234" t="s">
        <v>1258</v>
      </c>
      <c r="D197" s="1114" t="s">
        <v>378</v>
      </c>
      <c r="E197" s="1115" t="s">
        <v>388</v>
      </c>
      <c r="F197" s="1116" t="s">
        <v>1259</v>
      </c>
      <c r="G197" s="1117" t="s">
        <v>378</v>
      </c>
    </row>
    <row r="198" spans="1:7" s="80" customFormat="1" ht="18.5" customHeight="1" x14ac:dyDescent="0.2">
      <c r="A198" s="1119"/>
      <c r="B198" s="1120"/>
      <c r="C198" s="753" t="s">
        <v>1260</v>
      </c>
      <c r="D198" s="1121" t="s">
        <v>378</v>
      </c>
      <c r="E198" s="1122" t="s">
        <v>610</v>
      </c>
      <c r="F198" s="1120" t="s">
        <v>1261</v>
      </c>
      <c r="G198" s="1123" t="s">
        <v>378</v>
      </c>
    </row>
    <row r="199" spans="1:7" s="7" customFormat="1" ht="30" customHeight="1" x14ac:dyDescent="0.2">
      <c r="A199" s="1049"/>
      <c r="B199" s="1131" t="s">
        <v>1267</v>
      </c>
      <c r="C199" s="135" t="s">
        <v>1268</v>
      </c>
      <c r="D199" s="1132" t="s">
        <v>378</v>
      </c>
      <c r="E199" s="1133" t="s">
        <v>681</v>
      </c>
      <c r="F199" s="52"/>
      <c r="G199" s="1134" t="s">
        <v>378</v>
      </c>
    </row>
    <row r="200" spans="1:7" s="7" customFormat="1" ht="18.5" customHeight="1" x14ac:dyDescent="0.2">
      <c r="A200" s="1050"/>
      <c r="B200" s="62" t="s">
        <v>1269</v>
      </c>
      <c r="C200" s="589" t="s">
        <v>1270</v>
      </c>
      <c r="D200" s="1135" t="s">
        <v>378</v>
      </c>
      <c r="E200" s="197" t="s">
        <v>681</v>
      </c>
      <c r="F200" s="50"/>
      <c r="G200" s="1136" t="s">
        <v>378</v>
      </c>
    </row>
    <row r="201" spans="1:7" s="7" customFormat="1" ht="30" customHeight="1" x14ac:dyDescent="0.2">
      <c r="A201" s="1050"/>
      <c r="B201" s="62"/>
      <c r="C201" s="589" t="s">
        <v>1271</v>
      </c>
      <c r="D201" s="1135" t="s">
        <v>378</v>
      </c>
      <c r="E201" s="197" t="s">
        <v>681</v>
      </c>
      <c r="F201" s="50"/>
      <c r="G201" s="1136" t="s">
        <v>378</v>
      </c>
    </row>
    <row r="202" spans="1:7" s="7" customFormat="1" ht="29.5" customHeight="1" x14ac:dyDescent="0.2">
      <c r="A202" s="1051"/>
      <c r="B202" s="1137"/>
      <c r="C202" s="141" t="s">
        <v>1272</v>
      </c>
      <c r="D202" s="1138" t="s">
        <v>378</v>
      </c>
      <c r="E202" s="134" t="s">
        <v>681</v>
      </c>
      <c r="F202" s="66"/>
      <c r="G202" s="1139" t="s">
        <v>378</v>
      </c>
    </row>
    <row r="203" spans="1:7" s="7" customFormat="1" ht="56" customHeight="1" x14ac:dyDescent="0.2">
      <c r="A203" s="1049"/>
      <c r="B203" s="1131" t="s">
        <v>1273</v>
      </c>
      <c r="C203" s="135" t="s">
        <v>1274</v>
      </c>
      <c r="D203" s="1132" t="s">
        <v>378</v>
      </c>
      <c r="E203" s="1133" t="s">
        <v>681</v>
      </c>
      <c r="F203" s="52"/>
      <c r="G203" s="1134" t="s">
        <v>378</v>
      </c>
    </row>
    <row r="204" spans="1:7" s="7" customFormat="1" ht="18.5" customHeight="1" x14ac:dyDescent="0.2">
      <c r="A204" s="1050"/>
      <c r="B204" s="62"/>
      <c r="C204" s="589" t="s">
        <v>1275</v>
      </c>
      <c r="D204" s="1135" t="s">
        <v>378</v>
      </c>
      <c r="E204" s="197" t="s">
        <v>681</v>
      </c>
      <c r="F204" s="50"/>
      <c r="G204" s="1136" t="s">
        <v>378</v>
      </c>
    </row>
    <row r="205" spans="1:7" s="7" customFormat="1" ht="29.5" customHeight="1" x14ac:dyDescent="0.2">
      <c r="A205" s="1051"/>
      <c r="B205" s="1137"/>
      <c r="C205" s="141" t="s">
        <v>1272</v>
      </c>
      <c r="D205" s="1138" t="s">
        <v>378</v>
      </c>
      <c r="E205" s="134" t="s">
        <v>681</v>
      </c>
      <c r="F205" s="66"/>
      <c r="G205" s="1139" t="s">
        <v>378</v>
      </c>
    </row>
  </sheetData>
  <mergeCells count="23">
    <mergeCell ref="D4:E4"/>
    <mergeCell ref="A1:G1"/>
    <mergeCell ref="A5:A9"/>
    <mergeCell ref="B5:B9"/>
    <mergeCell ref="B11:B13"/>
    <mergeCell ref="B137:B138"/>
    <mergeCell ref="B22:B23"/>
    <mergeCell ref="B48:B49"/>
    <mergeCell ref="A80:A84"/>
    <mergeCell ref="A85:A86"/>
    <mergeCell ref="B41:B42"/>
    <mergeCell ref="A64:A65"/>
    <mergeCell ref="A66:A68"/>
    <mergeCell ref="A87:A91"/>
    <mergeCell ref="A92:A97"/>
    <mergeCell ref="B92:B93"/>
    <mergeCell ref="B118:B119"/>
    <mergeCell ref="B33:B34"/>
    <mergeCell ref="B188:B189"/>
    <mergeCell ref="B195:B196"/>
    <mergeCell ref="A183:A185"/>
    <mergeCell ref="B179:B180"/>
    <mergeCell ref="A154:A155"/>
  </mergeCells>
  <phoneticPr fontId="4"/>
  <printOptions horizontalCentered="1"/>
  <pageMargins left="0.39370078740157483" right="0.39370078740157483" top="0.59055118110236227" bottom="0.59055118110236227" header="0.39370078740157483" footer="0.19685039370078741"/>
  <pageSetup paperSize="9" orientation="landscape" r:id="rId1"/>
  <headerFooter alignWithMargins="0">
    <oddFooter>&amp;R&amp;10&amp;A（&amp;P/&amp;N）</oddFooter>
  </headerFooter>
  <rowBreaks count="7" manualBreakCount="7">
    <brk id="18" max="6" man="1"/>
    <brk id="68" max="6" man="1"/>
    <brk id="79" max="6" man="1"/>
    <brk id="91" max="6" man="1"/>
    <brk id="106" max="6" man="1"/>
    <brk id="131" max="6" man="1"/>
    <brk id="18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66"/>
  <sheetViews>
    <sheetView view="pageBreakPreview" zoomScaleNormal="100" zoomScaleSheetLayoutView="100" workbookViewId="0"/>
  </sheetViews>
  <sheetFormatPr defaultColWidth="9" defaultRowHeight="13" x14ac:dyDescent="0.2"/>
  <cols>
    <col min="1" max="1" width="2.6328125" style="302" customWidth="1"/>
    <col min="2" max="3" width="2.6328125" style="303" customWidth="1"/>
    <col min="4" max="4" width="7.6328125" style="303" customWidth="1"/>
    <col min="5" max="5" width="2.6328125" style="302" customWidth="1"/>
    <col min="6" max="7" width="2.6328125" style="303" customWidth="1"/>
    <col min="8" max="8" width="41.6328125" style="303" customWidth="1"/>
    <col min="9" max="9" width="12.6328125" style="305" customWidth="1"/>
    <col min="10" max="12" width="2.6328125" style="302" customWidth="1"/>
    <col min="13" max="13" width="11.6328125" style="305" customWidth="1"/>
    <col min="14" max="16384" width="9" style="306"/>
  </cols>
  <sheetData>
    <row r="1" spans="1:13" s="303" customFormat="1" ht="13.5" customHeight="1" x14ac:dyDescent="0.2">
      <c r="A1" s="302"/>
      <c r="D1" s="304" t="s">
        <v>699</v>
      </c>
      <c r="I1" s="305"/>
      <c r="J1" s="302"/>
      <c r="K1" s="302"/>
      <c r="L1" s="302"/>
      <c r="M1" s="305"/>
    </row>
    <row r="2" spans="1:13" s="303" customFormat="1" ht="14.5" thickBot="1" x14ac:dyDescent="0.25">
      <c r="A2" s="302"/>
      <c r="E2" s="302"/>
      <c r="H2" s="304"/>
      <c r="I2" s="305"/>
      <c r="J2" s="302"/>
      <c r="K2" s="302"/>
      <c r="L2" s="302"/>
      <c r="M2" s="305"/>
    </row>
    <row r="3" spans="1:13" s="303" customFormat="1" ht="18" customHeight="1" x14ac:dyDescent="0.2">
      <c r="A3" s="302"/>
      <c r="D3" s="1615" t="s">
        <v>700</v>
      </c>
      <c r="E3" s="1616"/>
      <c r="F3" s="1616"/>
      <c r="G3" s="1616"/>
      <c r="H3" s="1617"/>
      <c r="I3" s="1618"/>
      <c r="J3" s="1618"/>
      <c r="K3" s="1618"/>
      <c r="L3" s="1619"/>
      <c r="M3" s="305"/>
    </row>
    <row r="4" spans="1:13" s="303" customFormat="1" ht="18" customHeight="1" x14ac:dyDescent="0.2">
      <c r="A4" s="302"/>
      <c r="D4" s="1620" t="s">
        <v>701</v>
      </c>
      <c r="E4" s="1621"/>
      <c r="F4" s="1621"/>
      <c r="G4" s="1621"/>
      <c r="H4" s="1622"/>
      <c r="I4" s="1623"/>
      <c r="J4" s="1623"/>
      <c r="K4" s="1623"/>
      <c r="L4" s="1624"/>
      <c r="M4" s="305"/>
    </row>
    <row r="5" spans="1:13" s="303" customFormat="1" ht="18" customHeight="1" x14ac:dyDescent="0.2">
      <c r="A5" s="302"/>
      <c r="D5" s="1620" t="s">
        <v>702</v>
      </c>
      <c r="E5" s="1621"/>
      <c r="F5" s="1621"/>
      <c r="G5" s="1621"/>
      <c r="H5" s="1622"/>
      <c r="I5" s="1623"/>
      <c r="J5" s="1623"/>
      <c r="K5" s="1623"/>
      <c r="L5" s="1624"/>
      <c r="M5" s="305"/>
    </row>
    <row r="6" spans="1:13" s="303" customFormat="1" ht="18" customHeight="1" x14ac:dyDescent="0.2">
      <c r="A6" s="302"/>
      <c r="D6" s="1620" t="s">
        <v>703</v>
      </c>
      <c r="E6" s="1621"/>
      <c r="F6" s="1621"/>
      <c r="G6" s="1621"/>
      <c r="H6" s="1622"/>
      <c r="I6" s="1623"/>
      <c r="J6" s="1623"/>
      <c r="K6" s="1623"/>
      <c r="L6" s="1624"/>
      <c r="M6" s="305"/>
    </row>
    <row r="7" spans="1:13" s="303" customFormat="1" ht="18" customHeight="1" x14ac:dyDescent="0.2">
      <c r="A7" s="302"/>
      <c r="D7" s="1620" t="s">
        <v>704</v>
      </c>
      <c r="E7" s="1621"/>
      <c r="F7" s="1621"/>
      <c r="G7" s="1621"/>
      <c r="H7" s="1622"/>
      <c r="I7" s="1623"/>
      <c r="J7" s="1623"/>
      <c r="K7" s="1623"/>
      <c r="L7" s="1624"/>
      <c r="M7" s="305"/>
    </row>
    <row r="8" spans="1:13" s="303" customFormat="1" ht="18" customHeight="1" thickBot="1" x14ac:dyDescent="0.25">
      <c r="A8" s="302"/>
      <c r="D8" s="1599" t="s">
        <v>705</v>
      </c>
      <c r="E8" s="1600"/>
      <c r="F8" s="1600"/>
      <c r="G8" s="1600"/>
      <c r="H8" s="1601"/>
      <c r="I8" s="1602"/>
      <c r="J8" s="1602"/>
      <c r="K8" s="1602"/>
      <c r="L8" s="1603"/>
      <c r="M8" s="305"/>
    </row>
    <row r="9" spans="1:13" s="303" customFormat="1" x14ac:dyDescent="0.2">
      <c r="A9" s="302"/>
      <c r="E9" s="302"/>
      <c r="I9" s="305"/>
      <c r="J9" s="302"/>
      <c r="K9" s="302"/>
      <c r="L9" s="302"/>
      <c r="M9" s="305"/>
    </row>
    <row r="10" spans="1:13" ht="9" customHeight="1" x14ac:dyDescent="0.2">
      <c r="A10" s="1604" t="s">
        <v>371</v>
      </c>
      <c r="B10" s="1605"/>
      <c r="C10" s="1605"/>
      <c r="D10" s="1606"/>
      <c r="E10" s="1604" t="s">
        <v>706</v>
      </c>
      <c r="F10" s="1605"/>
      <c r="G10" s="1605"/>
      <c r="H10" s="1606"/>
      <c r="I10" s="1610" t="s">
        <v>707</v>
      </c>
      <c r="J10" s="1612" t="s">
        <v>373</v>
      </c>
      <c r="K10" s="1613"/>
      <c r="L10" s="1614"/>
      <c r="M10" s="1610" t="s">
        <v>374</v>
      </c>
    </row>
    <row r="11" spans="1:13" ht="18" customHeight="1" x14ac:dyDescent="0.2">
      <c r="A11" s="1607"/>
      <c r="B11" s="1608"/>
      <c r="C11" s="1608"/>
      <c r="D11" s="1609"/>
      <c r="E11" s="1607"/>
      <c r="F11" s="1608"/>
      <c r="G11" s="1608"/>
      <c r="H11" s="1609"/>
      <c r="I11" s="1611"/>
      <c r="J11" s="791" t="s">
        <v>708</v>
      </c>
      <c r="K11" s="792" t="s">
        <v>709</v>
      </c>
      <c r="L11" s="793" t="s">
        <v>710</v>
      </c>
      <c r="M11" s="1611"/>
    </row>
    <row r="12" spans="1:13" x14ac:dyDescent="0.2">
      <c r="A12" s="794" t="s">
        <v>711</v>
      </c>
      <c r="B12" s="721"/>
      <c r="C12" s="721"/>
      <c r="D12" s="721"/>
      <c r="E12" s="357"/>
      <c r="F12" s="358"/>
      <c r="G12" s="358"/>
      <c r="H12" s="358"/>
      <c r="I12" s="795"/>
      <c r="J12" s="796"/>
      <c r="K12" s="796"/>
      <c r="L12" s="796"/>
      <c r="M12" s="797"/>
    </row>
    <row r="13" spans="1:13" ht="13.5" customHeight="1" x14ac:dyDescent="0.2">
      <c r="A13" s="1529" t="s">
        <v>712</v>
      </c>
      <c r="B13" s="1530"/>
      <c r="C13" s="1530"/>
      <c r="D13" s="1531"/>
      <c r="E13" s="1526" t="s">
        <v>713</v>
      </c>
      <c r="F13" s="1527"/>
      <c r="G13" s="1527"/>
      <c r="H13" s="1528"/>
      <c r="I13" s="1588" t="s">
        <v>1142</v>
      </c>
      <c r="J13" s="737"/>
      <c r="K13" s="664"/>
      <c r="L13" s="739"/>
      <c r="M13" s="1588" t="s">
        <v>714</v>
      </c>
    </row>
    <row r="14" spans="1:13" ht="27.5" customHeight="1" x14ac:dyDescent="0.2">
      <c r="A14" s="1523"/>
      <c r="B14" s="1524"/>
      <c r="C14" s="1524"/>
      <c r="D14" s="1525"/>
      <c r="E14" s="1542" t="s">
        <v>715</v>
      </c>
      <c r="F14" s="1543"/>
      <c r="G14" s="1543"/>
      <c r="H14" s="1537"/>
      <c r="I14" s="1533"/>
      <c r="J14" s="661" t="s">
        <v>378</v>
      </c>
      <c r="K14" s="662" t="s">
        <v>378</v>
      </c>
      <c r="L14" s="663"/>
      <c r="M14" s="1533"/>
    </row>
    <row r="15" spans="1:13" ht="13.5" customHeight="1" x14ac:dyDescent="0.2">
      <c r="A15" s="1523"/>
      <c r="B15" s="1524"/>
      <c r="C15" s="1524"/>
      <c r="D15" s="1525"/>
      <c r="E15" s="1597" t="s">
        <v>716</v>
      </c>
      <c r="F15" s="1598"/>
      <c r="G15" s="1543" t="s">
        <v>717</v>
      </c>
      <c r="H15" s="1537"/>
      <c r="I15" s="730"/>
      <c r="J15" s="661"/>
      <c r="K15" s="662"/>
      <c r="L15" s="663"/>
      <c r="M15" s="1533"/>
    </row>
    <row r="16" spans="1:13" ht="13.5" customHeight="1" x14ac:dyDescent="0.2">
      <c r="A16" s="1523"/>
      <c r="B16" s="1524"/>
      <c r="C16" s="1524"/>
      <c r="D16" s="1525"/>
      <c r="E16" s="722"/>
      <c r="F16" s="723"/>
      <c r="G16" s="1543" t="s">
        <v>718</v>
      </c>
      <c r="H16" s="1537"/>
      <c r="I16" s="730"/>
      <c r="J16" s="661"/>
      <c r="K16" s="662"/>
      <c r="L16" s="663"/>
      <c r="M16" s="1533"/>
    </row>
    <row r="17" spans="1:13" ht="13.5" customHeight="1" x14ac:dyDescent="0.2">
      <c r="A17" s="1523"/>
      <c r="B17" s="1524"/>
      <c r="C17" s="1524"/>
      <c r="D17" s="1525"/>
      <c r="E17" s="324"/>
      <c r="F17" s="726"/>
      <c r="G17" s="726"/>
      <c r="H17" s="727"/>
      <c r="I17" s="731"/>
      <c r="J17" s="738"/>
      <c r="K17" s="665"/>
      <c r="L17" s="740"/>
      <c r="M17" s="1576"/>
    </row>
    <row r="18" spans="1:13" ht="13.5" customHeight="1" x14ac:dyDescent="0.2">
      <c r="A18" s="1523"/>
      <c r="B18" s="1524"/>
      <c r="C18" s="1524"/>
      <c r="D18" s="1525"/>
      <c r="E18" s="1526" t="s">
        <v>719</v>
      </c>
      <c r="F18" s="1527"/>
      <c r="G18" s="1527"/>
      <c r="H18" s="1528"/>
      <c r="I18" s="730"/>
      <c r="J18" s="661" t="s">
        <v>378</v>
      </c>
      <c r="K18" s="662" t="s">
        <v>378</v>
      </c>
      <c r="L18" s="663"/>
      <c r="M18" s="730"/>
    </row>
    <row r="19" spans="1:13" ht="13.5" customHeight="1" x14ac:dyDescent="0.2">
      <c r="A19" s="1523"/>
      <c r="B19" s="1524"/>
      <c r="C19" s="1524"/>
      <c r="D19" s="1525"/>
      <c r="E19" s="324"/>
      <c r="F19" s="726"/>
      <c r="G19" s="726"/>
      <c r="H19" s="727"/>
      <c r="I19" s="731"/>
      <c r="J19" s="738"/>
      <c r="K19" s="665"/>
      <c r="L19" s="740"/>
      <c r="M19" s="731"/>
    </row>
    <row r="20" spans="1:13" ht="13.5" customHeight="1" x14ac:dyDescent="0.2">
      <c r="A20" s="1523"/>
      <c r="B20" s="1524"/>
      <c r="C20" s="1524"/>
      <c r="D20" s="1525"/>
      <c r="E20" s="1542" t="s">
        <v>720</v>
      </c>
      <c r="F20" s="1543"/>
      <c r="G20" s="1543"/>
      <c r="H20" s="1537"/>
      <c r="I20" s="730"/>
      <c r="J20" s="737"/>
      <c r="K20" s="664"/>
      <c r="L20" s="739"/>
      <c r="M20" s="730"/>
    </row>
    <row r="21" spans="1:13" ht="67.5" customHeight="1" x14ac:dyDescent="0.2">
      <c r="A21" s="1523"/>
      <c r="B21" s="1524"/>
      <c r="C21" s="1524"/>
      <c r="D21" s="1525"/>
      <c r="E21" s="1542" t="s">
        <v>721</v>
      </c>
      <c r="F21" s="1543"/>
      <c r="G21" s="1543"/>
      <c r="H21" s="1537"/>
      <c r="I21" s="730"/>
      <c r="J21" s="661" t="s">
        <v>378</v>
      </c>
      <c r="K21" s="662" t="s">
        <v>378</v>
      </c>
      <c r="L21" s="663"/>
      <c r="M21" s="730"/>
    </row>
    <row r="22" spans="1:13" ht="13.5" customHeight="1" x14ac:dyDescent="0.2">
      <c r="A22" s="1523"/>
      <c r="B22" s="1524"/>
      <c r="C22" s="1524"/>
      <c r="D22" s="1525"/>
      <c r="E22" s="722"/>
      <c r="F22" s="723" t="s">
        <v>722</v>
      </c>
      <c r="G22" s="1543" t="s">
        <v>723</v>
      </c>
      <c r="H22" s="1537"/>
      <c r="I22" s="730"/>
      <c r="J22" s="661"/>
      <c r="K22" s="662"/>
      <c r="L22" s="663"/>
      <c r="M22" s="730"/>
    </row>
    <row r="23" spans="1:13" ht="13.5" customHeight="1" x14ac:dyDescent="0.2">
      <c r="A23" s="1523"/>
      <c r="B23" s="1524"/>
      <c r="C23" s="1524"/>
      <c r="D23" s="1525"/>
      <c r="E23" s="722"/>
      <c r="F23" s="723"/>
      <c r="G23" s="1543" t="s">
        <v>724</v>
      </c>
      <c r="H23" s="1537"/>
      <c r="I23" s="730"/>
      <c r="J23" s="661"/>
      <c r="K23" s="662"/>
      <c r="L23" s="663"/>
      <c r="M23" s="730"/>
    </row>
    <row r="24" spans="1:13" ht="13.5" customHeight="1" x14ac:dyDescent="0.2">
      <c r="A24" s="1523"/>
      <c r="B24" s="1524"/>
      <c r="C24" s="1524"/>
      <c r="D24" s="1525"/>
      <c r="E24" s="722"/>
      <c r="F24" s="723"/>
      <c r="G24" s="1543" t="s">
        <v>725</v>
      </c>
      <c r="H24" s="1537"/>
      <c r="I24" s="730"/>
      <c r="J24" s="661"/>
      <c r="K24" s="662"/>
      <c r="L24" s="663"/>
      <c r="M24" s="730"/>
    </row>
    <row r="25" spans="1:13" ht="13.5" customHeight="1" x14ac:dyDescent="0.2">
      <c r="A25" s="952"/>
      <c r="B25" s="953"/>
      <c r="C25" s="953"/>
      <c r="D25" s="954"/>
      <c r="E25" s="960"/>
      <c r="F25" s="955"/>
      <c r="G25" s="955"/>
      <c r="H25" s="956"/>
      <c r="I25" s="961"/>
      <c r="J25" s="661"/>
      <c r="K25" s="662"/>
      <c r="L25" s="663"/>
      <c r="M25" s="961"/>
    </row>
    <row r="26" spans="1:13" ht="13.5" customHeight="1" x14ac:dyDescent="0.2">
      <c r="A26" s="952"/>
      <c r="B26" s="953"/>
      <c r="C26" s="953"/>
      <c r="D26" s="954"/>
      <c r="E26" s="1526" t="s">
        <v>1130</v>
      </c>
      <c r="F26" s="1527"/>
      <c r="G26" s="1527"/>
      <c r="H26" s="1528"/>
      <c r="I26" s="1003"/>
      <c r="J26" s="1021"/>
      <c r="K26" s="664"/>
      <c r="L26" s="1023"/>
      <c r="M26" s="1532" t="s">
        <v>1196</v>
      </c>
    </row>
    <row r="27" spans="1:13" ht="55" customHeight="1" x14ac:dyDescent="0.2">
      <c r="A27" s="952"/>
      <c r="B27" s="953"/>
      <c r="C27" s="953"/>
      <c r="D27" s="954"/>
      <c r="E27" s="960" t="s">
        <v>1131</v>
      </c>
      <c r="F27" s="1536" t="s">
        <v>1141</v>
      </c>
      <c r="G27" s="1536"/>
      <c r="H27" s="1537"/>
      <c r="I27" s="1004"/>
      <c r="J27" s="661" t="s">
        <v>1137</v>
      </c>
      <c r="K27" s="883" t="s">
        <v>1137</v>
      </c>
      <c r="L27" s="663"/>
      <c r="M27" s="1533"/>
    </row>
    <row r="28" spans="1:13" ht="13.5" customHeight="1" x14ac:dyDescent="0.2">
      <c r="A28" s="1523"/>
      <c r="B28" s="1524"/>
      <c r="C28" s="1524"/>
      <c r="D28" s="1525"/>
      <c r="E28" s="960"/>
      <c r="F28" s="965" t="s">
        <v>1137</v>
      </c>
      <c r="G28" s="1536" t="s">
        <v>1132</v>
      </c>
      <c r="H28" s="1537"/>
      <c r="I28" s="961"/>
      <c r="J28" s="661"/>
      <c r="K28" s="883"/>
      <c r="L28" s="663"/>
      <c r="M28" s="961"/>
    </row>
    <row r="29" spans="1:13" ht="13.5" customHeight="1" x14ac:dyDescent="0.2">
      <c r="A29" s="952"/>
      <c r="B29" s="953"/>
      <c r="C29" s="953"/>
      <c r="D29" s="954"/>
      <c r="E29" s="960"/>
      <c r="F29" s="965" t="s">
        <v>380</v>
      </c>
      <c r="G29" s="1536" t="s">
        <v>1133</v>
      </c>
      <c r="H29" s="1537"/>
      <c r="I29" s="961"/>
      <c r="J29" s="661"/>
      <c r="K29" s="883"/>
      <c r="L29" s="663"/>
      <c r="M29" s="961"/>
    </row>
    <row r="30" spans="1:13" ht="13.5" customHeight="1" x14ac:dyDescent="0.2">
      <c r="A30" s="952"/>
      <c r="B30" s="953"/>
      <c r="C30" s="953"/>
      <c r="D30" s="954"/>
      <c r="E30" s="960"/>
      <c r="F30" s="965" t="s">
        <v>380</v>
      </c>
      <c r="G30" s="1536" t="s">
        <v>1134</v>
      </c>
      <c r="H30" s="1537"/>
      <c r="I30" s="961"/>
      <c r="J30" s="661"/>
      <c r="K30" s="883"/>
      <c r="L30" s="663"/>
      <c r="M30" s="961"/>
    </row>
    <row r="31" spans="1:13" ht="13.5" customHeight="1" x14ac:dyDescent="0.2">
      <c r="A31" s="952"/>
      <c r="B31" s="953"/>
      <c r="C31" s="953"/>
      <c r="D31" s="954"/>
      <c r="E31" s="960"/>
      <c r="F31" s="965" t="s">
        <v>380</v>
      </c>
      <c r="G31" s="1536" t="s">
        <v>1135</v>
      </c>
      <c r="H31" s="1537"/>
      <c r="I31" s="961"/>
      <c r="J31" s="661"/>
      <c r="K31" s="883"/>
      <c r="L31" s="663"/>
      <c r="M31" s="961"/>
    </row>
    <row r="32" spans="1:13" ht="13.5" customHeight="1" x14ac:dyDescent="0.2">
      <c r="A32" s="952"/>
      <c r="B32" s="953"/>
      <c r="C32" s="953"/>
      <c r="D32" s="954"/>
      <c r="E32" s="960"/>
      <c r="F32" s="965" t="s">
        <v>380</v>
      </c>
      <c r="G32" s="1536" t="s">
        <v>1136</v>
      </c>
      <c r="H32" s="1537"/>
      <c r="I32" s="961"/>
      <c r="J32" s="661"/>
      <c r="K32" s="883"/>
      <c r="L32" s="663"/>
      <c r="M32" s="961"/>
    </row>
    <row r="33" spans="1:13" ht="13.5" customHeight="1" x14ac:dyDescent="0.2">
      <c r="A33" s="952"/>
      <c r="B33" s="953"/>
      <c r="C33" s="953"/>
      <c r="D33" s="954"/>
      <c r="E33" s="960" t="s">
        <v>1131</v>
      </c>
      <c r="F33" s="1536" t="s">
        <v>1138</v>
      </c>
      <c r="G33" s="1536"/>
      <c r="H33" s="1537"/>
      <c r="I33" s="961"/>
      <c r="J33" s="661" t="s">
        <v>1137</v>
      </c>
      <c r="K33" s="883" t="s">
        <v>1137</v>
      </c>
      <c r="L33" s="663"/>
      <c r="M33" s="961"/>
    </row>
    <row r="34" spans="1:13" ht="13.5" customHeight="1" x14ac:dyDescent="0.2">
      <c r="A34" s="952"/>
      <c r="B34" s="953"/>
      <c r="C34" s="953"/>
      <c r="D34" s="954"/>
      <c r="E34" s="960" t="s">
        <v>1131</v>
      </c>
      <c r="F34" s="1536" t="s">
        <v>1139</v>
      </c>
      <c r="G34" s="1536"/>
      <c r="H34" s="1537"/>
      <c r="I34" s="961"/>
      <c r="J34" s="661" t="s">
        <v>1137</v>
      </c>
      <c r="K34" s="883" t="s">
        <v>1137</v>
      </c>
      <c r="L34" s="663"/>
      <c r="M34" s="961"/>
    </row>
    <row r="35" spans="1:13" ht="27" customHeight="1" x14ac:dyDescent="0.2">
      <c r="A35" s="952"/>
      <c r="B35" s="953"/>
      <c r="C35" s="953"/>
      <c r="D35" s="954"/>
      <c r="E35" s="960" t="s">
        <v>1131</v>
      </c>
      <c r="F35" s="1536" t="s">
        <v>1140</v>
      </c>
      <c r="G35" s="1536"/>
      <c r="H35" s="1537"/>
      <c r="I35" s="961"/>
      <c r="J35" s="661" t="s">
        <v>1137</v>
      </c>
      <c r="K35" s="883" t="s">
        <v>1137</v>
      </c>
      <c r="L35" s="663"/>
      <c r="M35" s="961"/>
    </row>
    <row r="36" spans="1:13" ht="13.5" customHeight="1" x14ac:dyDescent="0.2">
      <c r="A36" s="952"/>
      <c r="B36" s="953"/>
      <c r="C36" s="953"/>
      <c r="D36" s="954"/>
      <c r="E36" s="960"/>
      <c r="F36" s="965"/>
      <c r="G36" s="965"/>
      <c r="H36" s="991"/>
      <c r="I36" s="961"/>
      <c r="J36" s="661"/>
      <c r="K36" s="883"/>
      <c r="L36" s="663"/>
      <c r="M36" s="961"/>
    </row>
    <row r="37" spans="1:13" ht="13.5" customHeight="1" x14ac:dyDescent="0.2">
      <c r="A37" s="1523"/>
      <c r="B37" s="1524"/>
      <c r="C37" s="1524"/>
      <c r="D37" s="1525"/>
      <c r="E37" s="1526" t="s">
        <v>726</v>
      </c>
      <c r="F37" s="1527"/>
      <c r="G37" s="1527"/>
      <c r="H37" s="1528"/>
      <c r="I37" s="1003"/>
      <c r="J37" s="1021" t="s">
        <v>378</v>
      </c>
      <c r="K37" s="664" t="s">
        <v>378</v>
      </c>
      <c r="L37" s="1023"/>
      <c r="M37" s="1003"/>
    </row>
    <row r="38" spans="1:13" ht="27" customHeight="1" x14ac:dyDescent="0.2">
      <c r="A38" s="1523"/>
      <c r="B38" s="1524"/>
      <c r="C38" s="1524"/>
      <c r="D38" s="1525"/>
      <c r="E38" s="722" t="s">
        <v>727</v>
      </c>
      <c r="F38" s="1543" t="s">
        <v>728</v>
      </c>
      <c r="G38" s="1543"/>
      <c r="H38" s="1537"/>
      <c r="I38" s="730"/>
      <c r="J38" s="661"/>
      <c r="K38" s="662"/>
      <c r="L38" s="663"/>
      <c r="M38" s="730"/>
    </row>
    <row r="39" spans="1:13" ht="54" customHeight="1" x14ac:dyDescent="0.2">
      <c r="A39" s="1523"/>
      <c r="B39" s="1524"/>
      <c r="C39" s="1524"/>
      <c r="D39" s="1525"/>
      <c r="E39" s="722" t="s">
        <v>727</v>
      </c>
      <c r="F39" s="1543" t="s">
        <v>729</v>
      </c>
      <c r="G39" s="1543"/>
      <c r="H39" s="1537"/>
      <c r="I39" s="730"/>
      <c r="J39" s="661"/>
      <c r="K39" s="662"/>
      <c r="L39" s="663"/>
      <c r="M39" s="730"/>
    </row>
    <row r="40" spans="1:13" ht="13.5" customHeight="1" x14ac:dyDescent="0.2">
      <c r="A40" s="1523"/>
      <c r="B40" s="1524"/>
      <c r="C40" s="1524"/>
      <c r="D40" s="1525"/>
      <c r="E40" s="1597" t="s">
        <v>716</v>
      </c>
      <c r="F40" s="1598"/>
      <c r="G40" s="1543" t="s">
        <v>730</v>
      </c>
      <c r="H40" s="1537"/>
      <c r="I40" s="730"/>
      <c r="J40" s="661"/>
      <c r="K40" s="662"/>
      <c r="L40" s="663"/>
      <c r="M40" s="730"/>
    </row>
    <row r="41" spans="1:13" ht="13.5" customHeight="1" x14ac:dyDescent="0.2">
      <c r="A41" s="1523"/>
      <c r="B41" s="1524"/>
      <c r="C41" s="1524"/>
      <c r="D41" s="1525"/>
      <c r="E41" s="1597"/>
      <c r="F41" s="1598"/>
      <c r="G41" s="1543" t="s">
        <v>731</v>
      </c>
      <c r="H41" s="1537"/>
      <c r="I41" s="730"/>
      <c r="J41" s="661"/>
      <c r="K41" s="662"/>
      <c r="L41" s="663"/>
      <c r="M41" s="730"/>
    </row>
    <row r="42" spans="1:13" ht="13.5" customHeight="1" x14ac:dyDescent="0.2">
      <c r="A42" s="1523"/>
      <c r="B42" s="1524"/>
      <c r="C42" s="1524"/>
      <c r="D42" s="1525"/>
      <c r="E42" s="1597"/>
      <c r="F42" s="1598"/>
      <c r="G42" s="1543" t="s">
        <v>732</v>
      </c>
      <c r="H42" s="1537"/>
      <c r="I42" s="730"/>
      <c r="J42" s="661"/>
      <c r="K42" s="662"/>
      <c r="L42" s="663"/>
      <c r="M42" s="730"/>
    </row>
    <row r="43" spans="1:13" ht="13.5" customHeight="1" x14ac:dyDescent="0.2">
      <c r="A43" s="1523"/>
      <c r="B43" s="1524"/>
      <c r="C43" s="1524"/>
      <c r="D43" s="1525"/>
      <c r="E43" s="1592"/>
      <c r="F43" s="1593"/>
      <c r="G43" s="1590"/>
      <c r="H43" s="1591"/>
      <c r="I43" s="1005"/>
      <c r="J43" s="1022"/>
      <c r="K43" s="665"/>
      <c r="L43" s="1024"/>
      <c r="M43" s="1005"/>
    </row>
    <row r="44" spans="1:13" ht="27" customHeight="1" x14ac:dyDescent="0.2">
      <c r="A44" s="1523"/>
      <c r="B44" s="1535"/>
      <c r="C44" s="1535"/>
      <c r="D44" s="1525"/>
      <c r="E44" s="1542" t="s">
        <v>733</v>
      </c>
      <c r="F44" s="1536"/>
      <c r="G44" s="1536"/>
      <c r="H44" s="1537"/>
      <c r="I44" s="1004"/>
      <c r="J44" s="661" t="s">
        <v>378</v>
      </c>
      <c r="K44" s="883" t="s">
        <v>378</v>
      </c>
      <c r="L44" s="663"/>
      <c r="M44" s="1004"/>
    </row>
    <row r="45" spans="1:13" ht="13.5" customHeight="1" x14ac:dyDescent="0.2">
      <c r="A45" s="734"/>
      <c r="B45" s="735"/>
      <c r="C45" s="735"/>
      <c r="D45" s="736"/>
      <c r="E45" s="332"/>
      <c r="F45" s="333"/>
      <c r="G45" s="333"/>
      <c r="H45" s="334"/>
      <c r="I45" s="370"/>
      <c r="J45" s="798"/>
      <c r="K45" s="799"/>
      <c r="L45" s="800"/>
      <c r="M45" s="370"/>
    </row>
    <row r="46" spans="1:13" ht="27" customHeight="1" x14ac:dyDescent="0.2">
      <c r="A46" s="1594"/>
      <c r="B46" s="1595"/>
      <c r="C46" s="1595"/>
      <c r="D46" s="1596"/>
      <c r="E46" s="1542" t="s">
        <v>734</v>
      </c>
      <c r="F46" s="1536"/>
      <c r="G46" s="1536"/>
      <c r="H46" s="1537"/>
      <c r="I46" s="1170"/>
      <c r="J46" s="661" t="s">
        <v>378</v>
      </c>
      <c r="K46" s="883" t="s">
        <v>378</v>
      </c>
      <c r="L46" s="663"/>
      <c r="M46" s="1170"/>
    </row>
    <row r="47" spans="1:13" ht="13.5" customHeight="1" x14ac:dyDescent="0.2">
      <c r="A47" s="1523"/>
      <c r="B47" s="1524"/>
      <c r="C47" s="1524"/>
      <c r="D47" s="1525"/>
      <c r="E47" s="1542"/>
      <c r="F47" s="1543"/>
      <c r="G47" s="1543"/>
      <c r="H47" s="1537"/>
      <c r="I47" s="730"/>
      <c r="J47" s="661"/>
      <c r="K47" s="662"/>
      <c r="L47" s="663"/>
      <c r="M47" s="730"/>
    </row>
    <row r="48" spans="1:13" ht="67.5" customHeight="1" x14ac:dyDescent="0.2">
      <c r="A48" s="1523"/>
      <c r="B48" s="1524"/>
      <c r="C48" s="1524"/>
      <c r="D48" s="1525"/>
      <c r="E48" s="1526" t="s">
        <v>735</v>
      </c>
      <c r="F48" s="1527"/>
      <c r="G48" s="1527"/>
      <c r="H48" s="1528"/>
      <c r="I48" s="369"/>
      <c r="J48" s="737" t="s">
        <v>378</v>
      </c>
      <c r="K48" s="664" t="s">
        <v>378</v>
      </c>
      <c r="L48" s="739"/>
      <c r="M48" s="369"/>
    </row>
    <row r="49" spans="1:13" ht="13.5" customHeight="1" x14ac:dyDescent="0.2">
      <c r="A49" s="840"/>
      <c r="B49" s="882"/>
      <c r="C49" s="882"/>
      <c r="D49" s="841"/>
      <c r="E49" s="332"/>
      <c r="F49" s="333"/>
      <c r="G49" s="333"/>
      <c r="H49" s="334"/>
      <c r="I49" s="370"/>
      <c r="J49" s="798"/>
      <c r="K49" s="799"/>
      <c r="L49" s="800"/>
      <c r="M49" s="370"/>
    </row>
    <row r="50" spans="1:13" ht="13.5" customHeight="1" x14ac:dyDescent="0.2">
      <c r="A50" s="1523"/>
      <c r="B50" s="1535"/>
      <c r="C50" s="1535"/>
      <c r="D50" s="1525"/>
      <c r="E50" s="1542" t="s">
        <v>736</v>
      </c>
      <c r="F50" s="1536"/>
      <c r="G50" s="1536"/>
      <c r="H50" s="1537"/>
      <c r="I50" s="843"/>
      <c r="J50" s="661"/>
      <c r="K50" s="883"/>
      <c r="L50" s="663"/>
      <c r="M50" s="843"/>
    </row>
    <row r="51" spans="1:13" ht="13.5" customHeight="1" x14ac:dyDescent="0.2">
      <c r="A51" s="1523"/>
      <c r="B51" s="1524"/>
      <c r="C51" s="1524"/>
      <c r="D51" s="1525"/>
      <c r="E51" s="1542" t="s">
        <v>737</v>
      </c>
      <c r="F51" s="1543"/>
      <c r="G51" s="1543"/>
      <c r="H51" s="1537"/>
      <c r="I51" s="730"/>
      <c r="J51" s="661" t="s">
        <v>378</v>
      </c>
      <c r="K51" s="662" t="s">
        <v>378</v>
      </c>
      <c r="L51" s="663"/>
      <c r="M51" s="730"/>
    </row>
    <row r="52" spans="1:13" ht="13.5" customHeight="1" x14ac:dyDescent="0.2">
      <c r="A52" s="1523"/>
      <c r="B52" s="1524"/>
      <c r="C52" s="1524"/>
      <c r="D52" s="1525"/>
      <c r="E52" s="324"/>
      <c r="F52" s="726"/>
      <c r="G52" s="726"/>
      <c r="H52" s="727"/>
      <c r="I52" s="731"/>
      <c r="J52" s="738"/>
      <c r="K52" s="665"/>
      <c r="L52" s="740"/>
      <c r="M52" s="731"/>
    </row>
    <row r="53" spans="1:13" ht="40.5" customHeight="1" x14ac:dyDescent="0.2">
      <c r="A53" s="1523"/>
      <c r="B53" s="1524"/>
      <c r="C53" s="1524"/>
      <c r="D53" s="1525"/>
      <c r="E53" s="1526" t="s">
        <v>738</v>
      </c>
      <c r="F53" s="1527"/>
      <c r="G53" s="1527"/>
      <c r="H53" s="1528"/>
      <c r="I53" s="730"/>
      <c r="J53" s="737" t="s">
        <v>378</v>
      </c>
      <c r="K53" s="664" t="s">
        <v>378</v>
      </c>
      <c r="L53" s="739"/>
      <c r="M53" s="730"/>
    </row>
    <row r="54" spans="1:13" ht="81" customHeight="1" x14ac:dyDescent="0.2">
      <c r="A54" s="1523"/>
      <c r="B54" s="1524"/>
      <c r="C54" s="1524"/>
      <c r="D54" s="1525"/>
      <c r="E54" s="722"/>
      <c r="F54" s="723" t="s">
        <v>722</v>
      </c>
      <c r="G54" s="1543" t="s">
        <v>739</v>
      </c>
      <c r="H54" s="1537"/>
      <c r="I54" s="730"/>
      <c r="J54" s="661"/>
      <c r="K54" s="662"/>
      <c r="L54" s="663"/>
      <c r="M54" s="730"/>
    </row>
    <row r="55" spans="1:13" ht="13.5" customHeight="1" x14ac:dyDescent="0.2">
      <c r="A55" s="1523"/>
      <c r="B55" s="1524"/>
      <c r="C55" s="1524"/>
      <c r="D55" s="1525"/>
      <c r="E55" s="324"/>
      <c r="F55" s="726"/>
      <c r="G55" s="726"/>
      <c r="H55" s="727"/>
      <c r="I55" s="731"/>
      <c r="J55" s="738"/>
      <c r="K55" s="665"/>
      <c r="L55" s="740"/>
      <c r="M55" s="731"/>
    </row>
    <row r="56" spans="1:13" ht="13.5" customHeight="1" x14ac:dyDescent="0.2">
      <c r="A56" s="1523"/>
      <c r="B56" s="1524"/>
      <c r="C56" s="1524"/>
      <c r="D56" s="1525"/>
      <c r="E56" s="1526" t="s">
        <v>740</v>
      </c>
      <c r="F56" s="1527"/>
      <c r="G56" s="1527"/>
      <c r="H56" s="1528"/>
      <c r="I56" s="730"/>
      <c r="J56" s="737"/>
      <c r="K56" s="664"/>
      <c r="L56" s="739"/>
      <c r="M56" s="730"/>
    </row>
    <row r="57" spans="1:13" ht="40.5" customHeight="1" x14ac:dyDescent="0.2">
      <c r="A57" s="1523"/>
      <c r="B57" s="1524"/>
      <c r="C57" s="1524"/>
      <c r="D57" s="1525"/>
      <c r="E57" s="1542" t="s">
        <v>741</v>
      </c>
      <c r="F57" s="1543"/>
      <c r="G57" s="1543"/>
      <c r="H57" s="1537"/>
      <c r="I57" s="730"/>
      <c r="J57" s="661" t="s">
        <v>378</v>
      </c>
      <c r="K57" s="662" t="s">
        <v>378</v>
      </c>
      <c r="L57" s="663"/>
      <c r="M57" s="730"/>
    </row>
    <row r="58" spans="1:13" ht="13.5" customHeight="1" x14ac:dyDescent="0.2">
      <c r="A58" s="1523"/>
      <c r="B58" s="1524"/>
      <c r="C58" s="1524"/>
      <c r="D58" s="1525"/>
      <c r="E58" s="324"/>
      <c r="F58" s="726"/>
      <c r="G58" s="1590"/>
      <c r="H58" s="1591"/>
      <c r="I58" s="731"/>
      <c r="J58" s="738"/>
      <c r="K58" s="665"/>
      <c r="L58" s="740"/>
      <c r="M58" s="731"/>
    </row>
    <row r="59" spans="1:13" ht="54" customHeight="1" x14ac:dyDescent="0.2">
      <c r="A59" s="1523"/>
      <c r="B59" s="1524"/>
      <c r="C59" s="1524"/>
      <c r="D59" s="1525"/>
      <c r="E59" s="1526" t="s">
        <v>742</v>
      </c>
      <c r="F59" s="1527"/>
      <c r="G59" s="1527"/>
      <c r="H59" s="1528"/>
      <c r="I59" s="730"/>
      <c r="J59" s="737" t="s">
        <v>378</v>
      </c>
      <c r="K59" s="664" t="s">
        <v>378</v>
      </c>
      <c r="L59" s="739"/>
      <c r="M59" s="730"/>
    </row>
    <row r="60" spans="1:13" ht="40.5" customHeight="1" x14ac:dyDescent="0.2">
      <c r="A60" s="1523"/>
      <c r="B60" s="1524"/>
      <c r="C60" s="1524"/>
      <c r="D60" s="1525"/>
      <c r="E60" s="722"/>
      <c r="F60" s="1543" t="s">
        <v>743</v>
      </c>
      <c r="G60" s="1543"/>
      <c r="H60" s="1537"/>
      <c r="I60" s="730"/>
      <c r="J60" s="661"/>
      <c r="K60" s="662"/>
      <c r="L60" s="663"/>
      <c r="M60" s="730"/>
    </row>
    <row r="61" spans="1:13" ht="13.5" customHeight="1" x14ac:dyDescent="0.2">
      <c r="A61" s="1523"/>
      <c r="B61" s="1524"/>
      <c r="C61" s="1524"/>
      <c r="D61" s="1525"/>
      <c r="E61" s="324"/>
      <c r="F61" s="726"/>
      <c r="G61" s="726"/>
      <c r="H61" s="727"/>
      <c r="I61" s="731"/>
      <c r="J61" s="738"/>
      <c r="K61" s="665"/>
      <c r="L61" s="740"/>
      <c r="M61" s="731"/>
    </row>
    <row r="62" spans="1:13" ht="27" customHeight="1" x14ac:dyDescent="0.2">
      <c r="A62" s="1529" t="s">
        <v>744</v>
      </c>
      <c r="B62" s="1530"/>
      <c r="C62" s="1530"/>
      <c r="D62" s="1531"/>
      <c r="E62" s="1542" t="s">
        <v>745</v>
      </c>
      <c r="F62" s="1543"/>
      <c r="G62" s="1543"/>
      <c r="H62" s="1537"/>
      <c r="I62" s="730" t="s">
        <v>1143</v>
      </c>
      <c r="J62" s="661" t="s">
        <v>378</v>
      </c>
      <c r="K62" s="662" t="s">
        <v>378</v>
      </c>
      <c r="L62" s="663"/>
      <c r="M62" s="1589" t="s">
        <v>746</v>
      </c>
    </row>
    <row r="63" spans="1:13" ht="13.5" customHeight="1" x14ac:dyDescent="0.2">
      <c r="A63" s="1523"/>
      <c r="B63" s="1524"/>
      <c r="C63" s="1524"/>
      <c r="D63" s="1525"/>
      <c r="E63" s="324"/>
      <c r="F63" s="726"/>
      <c r="G63" s="726"/>
      <c r="H63" s="727"/>
      <c r="I63" s="731"/>
      <c r="J63" s="738"/>
      <c r="K63" s="665"/>
      <c r="L63" s="740"/>
      <c r="M63" s="1534"/>
    </row>
    <row r="64" spans="1:13" ht="27" customHeight="1" x14ac:dyDescent="0.2">
      <c r="A64" s="805"/>
      <c r="D64" s="806"/>
      <c r="E64" s="1584" t="s">
        <v>747</v>
      </c>
      <c r="F64" s="1582"/>
      <c r="G64" s="1582"/>
      <c r="H64" s="1583"/>
      <c r="I64" s="371"/>
      <c r="J64" s="737" t="s">
        <v>378</v>
      </c>
      <c r="K64" s="664" t="s">
        <v>378</v>
      </c>
      <c r="L64" s="739"/>
      <c r="M64" s="1534"/>
    </row>
    <row r="65" spans="1:13" ht="13.5" customHeight="1" x14ac:dyDescent="0.2">
      <c r="A65" s="1523"/>
      <c r="B65" s="1524"/>
      <c r="C65" s="1524"/>
      <c r="D65" s="1525"/>
      <c r="E65" s="353"/>
      <c r="F65" s="723" t="s">
        <v>727</v>
      </c>
      <c r="G65" s="1543" t="s">
        <v>748</v>
      </c>
      <c r="H65" s="1537"/>
      <c r="I65" s="730"/>
      <c r="J65" s="661"/>
      <c r="K65" s="662"/>
      <c r="L65" s="663"/>
      <c r="M65" s="1534"/>
    </row>
    <row r="66" spans="1:13" ht="27" customHeight="1" x14ac:dyDescent="0.2">
      <c r="A66" s="1523"/>
      <c r="B66" s="1524"/>
      <c r="C66" s="1524"/>
      <c r="D66" s="1525"/>
      <c r="E66" s="722"/>
      <c r="F66" s="723" t="s">
        <v>727</v>
      </c>
      <c r="G66" s="1543" t="s">
        <v>749</v>
      </c>
      <c r="H66" s="1537"/>
      <c r="I66" s="730"/>
      <c r="J66" s="661"/>
      <c r="K66" s="662"/>
      <c r="L66" s="663"/>
      <c r="M66" s="1534"/>
    </row>
    <row r="67" spans="1:13" ht="13.5" customHeight="1" x14ac:dyDescent="0.2">
      <c r="A67" s="1523"/>
      <c r="B67" s="1524"/>
      <c r="C67" s="1524"/>
      <c r="D67" s="1525"/>
      <c r="E67" s="722"/>
      <c r="F67" s="723"/>
      <c r="G67" s="1543" t="s">
        <v>750</v>
      </c>
      <c r="H67" s="1537"/>
      <c r="I67" s="730"/>
      <c r="J67" s="661"/>
      <c r="K67" s="662"/>
      <c r="L67" s="663"/>
      <c r="M67" s="730"/>
    </row>
    <row r="68" spans="1:13" ht="40.5" customHeight="1" x14ac:dyDescent="0.2">
      <c r="A68" s="1523"/>
      <c r="B68" s="1524"/>
      <c r="C68" s="1524"/>
      <c r="D68" s="1525"/>
      <c r="E68" s="722"/>
      <c r="F68" s="723" t="s">
        <v>727</v>
      </c>
      <c r="G68" s="1543" t="s">
        <v>1171</v>
      </c>
      <c r="H68" s="1537"/>
      <c r="I68" s="730"/>
      <c r="J68" s="661"/>
      <c r="K68" s="662"/>
      <c r="L68" s="663"/>
      <c r="M68" s="730"/>
    </row>
    <row r="69" spans="1:13" ht="13.5" customHeight="1" x14ac:dyDescent="0.2">
      <c r="A69" s="1523"/>
      <c r="B69" s="1524"/>
      <c r="C69" s="1524"/>
      <c r="D69" s="1525"/>
      <c r="E69" s="722"/>
      <c r="F69" s="723"/>
      <c r="G69" s="723"/>
      <c r="H69" s="724" t="s">
        <v>751</v>
      </c>
      <c r="I69" s="730"/>
      <c r="J69" s="661"/>
      <c r="K69" s="662"/>
      <c r="L69" s="663"/>
      <c r="M69" s="730"/>
    </row>
    <row r="70" spans="1:13" ht="13.5" customHeight="1" x14ac:dyDescent="0.2">
      <c r="A70" s="1523"/>
      <c r="B70" s="1524"/>
      <c r="C70" s="1524"/>
      <c r="D70" s="1525"/>
      <c r="E70" s="722"/>
      <c r="F70" s="723"/>
      <c r="G70" s="723"/>
      <c r="H70" s="724" t="s">
        <v>752</v>
      </c>
      <c r="I70" s="730"/>
      <c r="J70" s="661"/>
      <c r="K70" s="662"/>
      <c r="L70" s="663"/>
      <c r="M70" s="730"/>
    </row>
    <row r="71" spans="1:13" ht="13.5" customHeight="1" x14ac:dyDescent="0.2">
      <c r="A71" s="1523"/>
      <c r="B71" s="1524"/>
      <c r="C71" s="1524"/>
      <c r="D71" s="1525"/>
      <c r="E71" s="722"/>
      <c r="F71" s="723"/>
      <c r="G71" s="723"/>
      <c r="H71" s="724" t="s">
        <v>753</v>
      </c>
      <c r="I71" s="730"/>
      <c r="J71" s="661"/>
      <c r="K71" s="662"/>
      <c r="L71" s="663"/>
      <c r="M71" s="730"/>
    </row>
    <row r="72" spans="1:13" x14ac:dyDescent="0.2">
      <c r="A72" s="666"/>
      <c r="B72" s="667"/>
      <c r="C72" s="667"/>
      <c r="D72" s="668"/>
      <c r="E72" s="343"/>
      <c r="F72" s="344"/>
      <c r="G72" s="344"/>
      <c r="H72" s="345"/>
      <c r="I72" s="669"/>
      <c r="J72" s="670"/>
      <c r="K72" s="671"/>
      <c r="L72" s="804"/>
      <c r="M72" s="669"/>
    </row>
    <row r="73" spans="1:13" x14ac:dyDescent="0.2">
      <c r="A73" s="794" t="s">
        <v>754</v>
      </c>
      <c r="B73" s="721"/>
      <c r="C73" s="721"/>
      <c r="D73" s="721"/>
      <c r="E73" s="357"/>
      <c r="F73" s="358"/>
      <c r="G73" s="358"/>
      <c r="H73" s="358"/>
      <c r="I73" s="795"/>
      <c r="J73" s="796"/>
      <c r="K73" s="796"/>
      <c r="L73" s="796"/>
      <c r="M73" s="797"/>
    </row>
    <row r="74" spans="1:13" ht="40.5" customHeight="1" x14ac:dyDescent="0.2">
      <c r="A74" s="1523" t="s">
        <v>755</v>
      </c>
      <c r="B74" s="1524"/>
      <c r="C74" s="1524"/>
      <c r="D74" s="1525"/>
      <c r="E74" s="1542" t="s">
        <v>756</v>
      </c>
      <c r="F74" s="1543"/>
      <c r="G74" s="1543"/>
      <c r="H74" s="1537"/>
      <c r="I74" s="730" t="s">
        <v>1144</v>
      </c>
      <c r="J74" s="661" t="s">
        <v>378</v>
      </c>
      <c r="K74" s="662" t="s">
        <v>378</v>
      </c>
      <c r="L74" s="663"/>
      <c r="M74" s="1588" t="s">
        <v>757</v>
      </c>
    </row>
    <row r="75" spans="1:13" ht="81" customHeight="1" x14ac:dyDescent="0.2">
      <c r="A75" s="805"/>
      <c r="D75" s="806"/>
      <c r="E75" s="359" t="s">
        <v>722</v>
      </c>
      <c r="F75" s="1579" t="s">
        <v>758</v>
      </c>
      <c r="G75" s="1579"/>
      <c r="H75" s="1580"/>
      <c r="I75" s="371"/>
      <c r="J75" s="807"/>
      <c r="L75" s="808"/>
      <c r="M75" s="1533"/>
    </row>
    <row r="76" spans="1:13" ht="13.5" customHeight="1" x14ac:dyDescent="0.2">
      <c r="A76" s="805"/>
      <c r="D76" s="806"/>
      <c r="E76" s="332"/>
      <c r="F76" s="333"/>
      <c r="G76" s="333"/>
      <c r="H76" s="334"/>
      <c r="I76" s="370"/>
      <c r="J76" s="798"/>
      <c r="K76" s="799"/>
      <c r="L76" s="800"/>
      <c r="M76" s="370"/>
    </row>
    <row r="77" spans="1:13" ht="27" customHeight="1" x14ac:dyDescent="0.2">
      <c r="A77" s="805"/>
      <c r="D77" s="806"/>
      <c r="E77" s="1542" t="s">
        <v>759</v>
      </c>
      <c r="F77" s="1543"/>
      <c r="G77" s="1543"/>
      <c r="H77" s="1537"/>
      <c r="I77" s="371"/>
      <c r="J77" s="661" t="s">
        <v>378</v>
      </c>
      <c r="K77" s="662" t="s">
        <v>378</v>
      </c>
      <c r="L77" s="663"/>
      <c r="M77" s="371"/>
    </row>
    <row r="78" spans="1:13" ht="67.5" customHeight="1" x14ac:dyDescent="0.2">
      <c r="A78" s="805"/>
      <c r="B78" s="876"/>
      <c r="C78" s="876"/>
      <c r="D78" s="806"/>
      <c r="E78" s="359" t="s">
        <v>722</v>
      </c>
      <c r="F78" s="1586" t="s">
        <v>760</v>
      </c>
      <c r="G78" s="1586"/>
      <c r="H78" s="1580"/>
      <c r="I78" s="371"/>
      <c r="J78" s="807"/>
      <c r="K78" s="877"/>
      <c r="L78" s="808"/>
      <c r="M78" s="371"/>
    </row>
    <row r="79" spans="1:13" ht="13.5" customHeight="1" x14ac:dyDescent="0.2">
      <c r="A79" s="805"/>
      <c r="B79" s="876"/>
      <c r="C79" s="876"/>
      <c r="D79" s="806"/>
      <c r="E79" s="359"/>
      <c r="F79" s="1007"/>
      <c r="G79" s="1007"/>
      <c r="H79" s="1006"/>
      <c r="I79" s="371"/>
      <c r="J79" s="807"/>
      <c r="K79" s="877"/>
      <c r="L79" s="808"/>
      <c r="M79" s="371"/>
    </row>
    <row r="80" spans="1:13" ht="13.5" customHeight="1" x14ac:dyDescent="0.2">
      <c r="A80" s="1523"/>
      <c r="B80" s="1535"/>
      <c r="C80" s="1535"/>
      <c r="D80" s="1525"/>
      <c r="E80" s="1526" t="s">
        <v>761</v>
      </c>
      <c r="F80" s="1527"/>
      <c r="G80" s="1527"/>
      <c r="H80" s="1528"/>
      <c r="I80" s="846"/>
      <c r="J80" s="838"/>
      <c r="K80" s="664"/>
      <c r="L80" s="839"/>
      <c r="M80" s="846"/>
    </row>
    <row r="81" spans="1:13" ht="13.5" customHeight="1" x14ac:dyDescent="0.2">
      <c r="A81" s="1523"/>
      <c r="B81" s="1524"/>
      <c r="C81" s="1524"/>
      <c r="D81" s="1525"/>
      <c r="E81" s="1542" t="s">
        <v>762</v>
      </c>
      <c r="F81" s="1543"/>
      <c r="G81" s="1543"/>
      <c r="H81" s="1537"/>
      <c r="I81" s="730"/>
      <c r="J81" s="661" t="s">
        <v>378</v>
      </c>
      <c r="K81" s="662" t="s">
        <v>378</v>
      </c>
      <c r="L81" s="663"/>
      <c r="M81" s="730"/>
    </row>
    <row r="82" spans="1:13" ht="40.5" customHeight="1" x14ac:dyDescent="0.2">
      <c r="A82" s="1523"/>
      <c r="B82" s="1524"/>
      <c r="C82" s="1524"/>
      <c r="D82" s="1525"/>
      <c r="E82" s="722" t="s">
        <v>378</v>
      </c>
      <c r="F82" s="1543" t="s">
        <v>763</v>
      </c>
      <c r="G82" s="1543"/>
      <c r="H82" s="1537"/>
      <c r="I82" s="730"/>
      <c r="J82" s="661"/>
      <c r="K82" s="662"/>
      <c r="L82" s="663"/>
      <c r="M82" s="730"/>
    </row>
    <row r="83" spans="1:13" ht="54" customHeight="1" x14ac:dyDescent="0.2">
      <c r="A83" s="1523"/>
      <c r="B83" s="1524"/>
      <c r="C83" s="1524"/>
      <c r="D83" s="1525"/>
      <c r="E83" s="722" t="s">
        <v>378</v>
      </c>
      <c r="F83" s="1543" t="s">
        <v>764</v>
      </c>
      <c r="G83" s="1543"/>
      <c r="H83" s="1537"/>
      <c r="I83" s="730"/>
      <c r="J83" s="661"/>
      <c r="K83" s="662"/>
      <c r="L83" s="663"/>
      <c r="M83" s="730"/>
    </row>
    <row r="84" spans="1:13" ht="13.5" customHeight="1" x14ac:dyDescent="0.2">
      <c r="A84" s="1523"/>
      <c r="B84" s="1524"/>
      <c r="C84" s="1524"/>
      <c r="D84" s="1525"/>
      <c r="E84" s="722" t="s">
        <v>378</v>
      </c>
      <c r="F84" s="1543" t="s">
        <v>765</v>
      </c>
      <c r="G84" s="1543"/>
      <c r="H84" s="1537"/>
      <c r="I84" s="730"/>
      <c r="J84" s="661"/>
      <c r="K84" s="662"/>
      <c r="L84" s="663"/>
      <c r="M84" s="730"/>
    </row>
    <row r="85" spans="1:13" ht="27" customHeight="1" x14ac:dyDescent="0.2">
      <c r="A85" s="1523"/>
      <c r="B85" s="1524"/>
      <c r="C85" s="1524"/>
      <c r="D85" s="1525"/>
      <c r="E85" s="722" t="s">
        <v>378</v>
      </c>
      <c r="F85" s="1543" t="s">
        <v>766</v>
      </c>
      <c r="G85" s="1543"/>
      <c r="H85" s="1537"/>
      <c r="I85" s="730"/>
      <c r="J85" s="661"/>
      <c r="K85" s="662"/>
      <c r="L85" s="663"/>
      <c r="M85" s="730"/>
    </row>
    <row r="86" spans="1:13" ht="13.5" customHeight="1" x14ac:dyDescent="0.2">
      <c r="A86" s="805"/>
      <c r="D86" s="806"/>
      <c r="E86" s="332"/>
      <c r="F86" s="333"/>
      <c r="G86" s="333"/>
      <c r="H86" s="334"/>
      <c r="I86" s="370"/>
      <c r="J86" s="798"/>
      <c r="K86" s="799"/>
      <c r="L86" s="800"/>
      <c r="M86" s="370"/>
    </row>
    <row r="87" spans="1:13" ht="13.5" customHeight="1" x14ac:dyDescent="0.2">
      <c r="A87" s="1523"/>
      <c r="B87" s="1524"/>
      <c r="C87" s="1524"/>
      <c r="D87" s="1525"/>
      <c r="E87" s="1526" t="s">
        <v>767</v>
      </c>
      <c r="F87" s="1527"/>
      <c r="G87" s="1527"/>
      <c r="H87" s="1528"/>
      <c r="I87" s="730"/>
      <c r="J87" s="661"/>
      <c r="K87" s="662"/>
      <c r="L87" s="663"/>
      <c r="M87" s="730"/>
    </row>
    <row r="88" spans="1:13" ht="13.5" customHeight="1" x14ac:dyDescent="0.2">
      <c r="A88" s="1523"/>
      <c r="B88" s="1524"/>
      <c r="C88" s="1524"/>
      <c r="D88" s="1525"/>
      <c r="E88" s="1542" t="s">
        <v>768</v>
      </c>
      <c r="F88" s="1543"/>
      <c r="G88" s="1543"/>
      <c r="H88" s="1537"/>
      <c r="I88" s="730"/>
      <c r="J88" s="661" t="s">
        <v>378</v>
      </c>
      <c r="K88" s="662" t="s">
        <v>378</v>
      </c>
      <c r="L88" s="663"/>
      <c r="M88" s="730"/>
    </row>
    <row r="89" spans="1:13" ht="13.5" customHeight="1" x14ac:dyDescent="0.2">
      <c r="A89" s="805"/>
      <c r="D89" s="806"/>
      <c r="E89" s="332"/>
      <c r="F89" s="333"/>
      <c r="G89" s="333"/>
      <c r="H89" s="334"/>
      <c r="I89" s="370"/>
      <c r="J89" s="798"/>
      <c r="K89" s="799"/>
      <c r="L89" s="800"/>
      <c r="M89" s="370"/>
    </row>
    <row r="90" spans="1:13" ht="13.5" customHeight="1" x14ac:dyDescent="0.2">
      <c r="A90" s="1523"/>
      <c r="B90" s="1524"/>
      <c r="C90" s="1524"/>
      <c r="D90" s="1525"/>
      <c r="E90" s="1526" t="s">
        <v>769</v>
      </c>
      <c r="F90" s="1527"/>
      <c r="G90" s="1527"/>
      <c r="H90" s="1528"/>
      <c r="I90" s="730"/>
      <c r="J90" s="661"/>
      <c r="K90" s="662"/>
      <c r="L90" s="663"/>
      <c r="M90" s="730"/>
    </row>
    <row r="91" spans="1:13" ht="27" customHeight="1" x14ac:dyDescent="0.2">
      <c r="A91" s="1523"/>
      <c r="B91" s="1524"/>
      <c r="C91" s="1524"/>
      <c r="D91" s="1525"/>
      <c r="E91" s="1542" t="s">
        <v>770</v>
      </c>
      <c r="F91" s="1543"/>
      <c r="G91" s="1543"/>
      <c r="H91" s="1537"/>
      <c r="I91" s="730"/>
      <c r="J91" s="661" t="s">
        <v>378</v>
      </c>
      <c r="K91" s="662" t="s">
        <v>378</v>
      </c>
      <c r="L91" s="663"/>
      <c r="M91" s="730"/>
    </row>
    <row r="92" spans="1:13" ht="13.5" customHeight="1" x14ac:dyDescent="0.2">
      <c r="A92" s="805"/>
      <c r="D92" s="806"/>
      <c r="E92" s="332"/>
      <c r="F92" s="333"/>
      <c r="G92" s="333"/>
      <c r="H92" s="334"/>
      <c r="I92" s="370"/>
      <c r="J92" s="798"/>
      <c r="K92" s="799"/>
      <c r="L92" s="800"/>
      <c r="M92" s="370"/>
    </row>
    <row r="93" spans="1:13" ht="13.5" customHeight="1" x14ac:dyDescent="0.2">
      <c r="A93" s="1523"/>
      <c r="B93" s="1524"/>
      <c r="C93" s="1524"/>
      <c r="D93" s="1525"/>
      <c r="E93" s="1526" t="s">
        <v>771</v>
      </c>
      <c r="F93" s="1527"/>
      <c r="G93" s="1527"/>
      <c r="H93" s="1528"/>
      <c r="I93" s="730"/>
      <c r="J93" s="661"/>
      <c r="K93" s="662"/>
      <c r="L93" s="663"/>
      <c r="M93" s="730"/>
    </row>
    <row r="94" spans="1:13" ht="27" customHeight="1" x14ac:dyDescent="0.2">
      <c r="A94" s="1523"/>
      <c r="B94" s="1524"/>
      <c r="C94" s="1524"/>
      <c r="D94" s="1525"/>
      <c r="E94" s="1542" t="s">
        <v>772</v>
      </c>
      <c r="F94" s="1543"/>
      <c r="G94" s="1543"/>
      <c r="H94" s="1537"/>
      <c r="I94" s="730"/>
      <c r="J94" s="661" t="s">
        <v>378</v>
      </c>
      <c r="K94" s="662" t="s">
        <v>378</v>
      </c>
      <c r="L94" s="663"/>
      <c r="M94" s="730"/>
    </row>
    <row r="95" spans="1:13" ht="13.5" customHeight="1" x14ac:dyDescent="0.2">
      <c r="A95" s="805"/>
      <c r="D95" s="806"/>
      <c r="E95" s="332"/>
      <c r="F95" s="333"/>
      <c r="G95" s="333"/>
      <c r="H95" s="334"/>
      <c r="I95" s="370"/>
      <c r="J95" s="798"/>
      <c r="K95" s="799"/>
      <c r="L95" s="800"/>
      <c r="M95" s="370"/>
    </row>
    <row r="96" spans="1:13" ht="13.5" customHeight="1" x14ac:dyDescent="0.2">
      <c r="A96" s="1523"/>
      <c r="B96" s="1524"/>
      <c r="C96" s="1524"/>
      <c r="D96" s="1525"/>
      <c r="E96" s="1526" t="s">
        <v>773</v>
      </c>
      <c r="F96" s="1527"/>
      <c r="G96" s="1527"/>
      <c r="H96" s="1528"/>
      <c r="I96" s="730"/>
      <c r="J96" s="661"/>
      <c r="K96" s="662"/>
      <c r="L96" s="663"/>
      <c r="M96" s="730"/>
    </row>
    <row r="97" spans="1:13" ht="27" customHeight="1" x14ac:dyDescent="0.2">
      <c r="A97" s="1523"/>
      <c r="B97" s="1524"/>
      <c r="C97" s="1524"/>
      <c r="D97" s="1525"/>
      <c r="E97" s="1542" t="s">
        <v>774</v>
      </c>
      <c r="F97" s="1543"/>
      <c r="G97" s="1543"/>
      <c r="H97" s="1537"/>
      <c r="I97" s="730"/>
      <c r="J97" s="661" t="s">
        <v>378</v>
      </c>
      <c r="K97" s="662" t="s">
        <v>378</v>
      </c>
      <c r="L97" s="663"/>
      <c r="M97" s="730"/>
    </row>
    <row r="98" spans="1:13" ht="13.5" customHeight="1" x14ac:dyDescent="0.2">
      <c r="A98" s="805"/>
      <c r="D98" s="806"/>
      <c r="E98" s="332"/>
      <c r="F98" s="333"/>
      <c r="G98" s="333"/>
      <c r="H98" s="334"/>
      <c r="I98" s="370"/>
      <c r="J98" s="798"/>
      <c r="K98" s="799"/>
      <c r="L98" s="800"/>
      <c r="M98" s="370"/>
    </row>
    <row r="99" spans="1:13" ht="27" customHeight="1" x14ac:dyDescent="0.2">
      <c r="A99" s="805"/>
      <c r="D99" s="806"/>
      <c r="E99" s="1584" t="s">
        <v>775</v>
      </c>
      <c r="F99" s="1582"/>
      <c r="G99" s="1582"/>
      <c r="H99" s="1583"/>
      <c r="I99" s="371"/>
      <c r="J99" s="677" t="s">
        <v>378</v>
      </c>
      <c r="K99" s="678" t="s">
        <v>378</v>
      </c>
      <c r="L99" s="675"/>
      <c r="M99" s="371"/>
    </row>
    <row r="100" spans="1:13" ht="13.5" customHeight="1" x14ac:dyDescent="0.2">
      <c r="A100" s="805"/>
      <c r="D100" s="806"/>
      <c r="E100" s="332"/>
      <c r="F100" s="333"/>
      <c r="G100" s="333"/>
      <c r="H100" s="334"/>
      <c r="I100" s="370"/>
      <c r="J100" s="798"/>
      <c r="K100" s="799"/>
      <c r="L100" s="800"/>
      <c r="M100" s="370"/>
    </row>
    <row r="101" spans="1:13" ht="13.5" customHeight="1" x14ac:dyDescent="0.2">
      <c r="A101" s="809"/>
      <c r="B101" s="810"/>
      <c r="C101" s="810"/>
      <c r="D101" s="811"/>
      <c r="E101" s="1585" t="s">
        <v>776</v>
      </c>
      <c r="F101" s="1586"/>
      <c r="G101" s="1586"/>
      <c r="H101" s="1580"/>
      <c r="I101" s="1533" t="s">
        <v>777</v>
      </c>
      <c r="J101" s="677" t="s">
        <v>378</v>
      </c>
      <c r="K101" s="885" t="s">
        <v>378</v>
      </c>
      <c r="L101" s="675"/>
      <c r="M101" s="371"/>
    </row>
    <row r="102" spans="1:13" ht="13.5" customHeight="1" x14ac:dyDescent="0.2">
      <c r="A102" s="805"/>
      <c r="B102" s="876"/>
      <c r="C102" s="876"/>
      <c r="D102" s="806"/>
      <c r="E102" s="363"/>
      <c r="F102" s="1587" t="s">
        <v>778</v>
      </c>
      <c r="G102" s="1587"/>
      <c r="H102" s="1578"/>
      <c r="I102" s="1533"/>
      <c r="J102" s="807"/>
      <c r="K102" s="877"/>
      <c r="L102" s="808"/>
      <c r="M102" s="371"/>
    </row>
    <row r="103" spans="1:13" ht="13.5" customHeight="1" x14ac:dyDescent="0.2">
      <c r="A103" s="805"/>
      <c r="B103" s="876"/>
      <c r="C103" s="876"/>
      <c r="D103" s="806"/>
      <c r="E103" s="363"/>
      <c r="F103" s="878"/>
      <c r="G103" s="878"/>
      <c r="H103" s="729"/>
      <c r="I103" s="1533"/>
      <c r="J103" s="807"/>
      <c r="K103" s="877"/>
      <c r="L103" s="808"/>
      <c r="M103" s="371"/>
    </row>
    <row r="104" spans="1:13" ht="13.5" customHeight="1" x14ac:dyDescent="0.2">
      <c r="A104" s="805"/>
      <c r="B104" s="876"/>
      <c r="C104" s="876"/>
      <c r="D104" s="806"/>
      <c r="E104" s="359" t="s">
        <v>779</v>
      </c>
      <c r="F104" s="884" t="s">
        <v>727</v>
      </c>
      <c r="G104" s="1586" t="s">
        <v>780</v>
      </c>
      <c r="H104" s="1580"/>
      <c r="I104" s="1533"/>
      <c r="J104" s="807"/>
      <c r="K104" s="877"/>
      <c r="L104" s="808"/>
      <c r="M104" s="371"/>
    </row>
    <row r="105" spans="1:13" ht="13.5" customHeight="1" x14ac:dyDescent="0.2">
      <c r="A105" s="805"/>
      <c r="D105" s="806"/>
      <c r="E105" s="359"/>
      <c r="F105" s="364" t="s">
        <v>727</v>
      </c>
      <c r="G105" s="1579" t="s">
        <v>781</v>
      </c>
      <c r="H105" s="1580"/>
      <c r="I105" s="1534" t="s">
        <v>782</v>
      </c>
      <c r="J105" s="807"/>
      <c r="L105" s="808"/>
      <c r="M105" s="371"/>
    </row>
    <row r="106" spans="1:13" ht="40.5" customHeight="1" x14ac:dyDescent="0.2">
      <c r="A106" s="805"/>
      <c r="D106" s="806"/>
      <c r="E106" s="363"/>
      <c r="F106" s="614"/>
      <c r="G106" s="1579" t="s">
        <v>783</v>
      </c>
      <c r="H106" s="1580"/>
      <c r="I106" s="1534"/>
      <c r="J106" s="807"/>
      <c r="L106" s="808"/>
      <c r="M106" s="371"/>
    </row>
    <row r="107" spans="1:13" ht="13.5" customHeight="1" x14ac:dyDescent="0.2">
      <c r="A107" s="805"/>
      <c r="D107" s="806"/>
      <c r="E107" s="363"/>
      <c r="F107" s="614" t="s">
        <v>727</v>
      </c>
      <c r="G107" s="1579" t="s">
        <v>784</v>
      </c>
      <c r="H107" s="1580"/>
      <c r="I107" s="1534"/>
      <c r="J107" s="807"/>
      <c r="L107" s="808"/>
      <c r="M107" s="371"/>
    </row>
    <row r="108" spans="1:13" ht="27" customHeight="1" x14ac:dyDescent="0.2">
      <c r="A108" s="805"/>
      <c r="D108" s="806"/>
      <c r="E108" s="363"/>
      <c r="F108" s="614"/>
      <c r="G108" s="1579" t="s">
        <v>785</v>
      </c>
      <c r="H108" s="1580"/>
      <c r="I108" s="371"/>
      <c r="J108" s="807"/>
      <c r="L108" s="808"/>
      <c r="M108" s="371"/>
    </row>
    <row r="109" spans="1:13" ht="13.5" customHeight="1" x14ac:dyDescent="0.2">
      <c r="A109" s="805"/>
      <c r="D109" s="806"/>
      <c r="E109" s="363"/>
      <c r="F109" s="607" t="s">
        <v>378</v>
      </c>
      <c r="G109" s="1577" t="s">
        <v>786</v>
      </c>
      <c r="H109" s="1578"/>
      <c r="I109" s="371"/>
      <c r="J109" s="807"/>
      <c r="L109" s="808"/>
      <c r="M109" s="371"/>
    </row>
    <row r="110" spans="1:13" ht="27" customHeight="1" x14ac:dyDescent="0.2">
      <c r="A110" s="805"/>
      <c r="D110" s="806"/>
      <c r="E110" s="363"/>
      <c r="F110" s="365" t="s">
        <v>378</v>
      </c>
      <c r="G110" s="1579" t="s">
        <v>787</v>
      </c>
      <c r="H110" s="1580"/>
      <c r="I110" s="371"/>
      <c r="J110" s="807"/>
      <c r="L110" s="808"/>
      <c r="M110" s="371"/>
    </row>
    <row r="111" spans="1:13" ht="13.5" customHeight="1" x14ac:dyDescent="0.2">
      <c r="A111" s="805"/>
      <c r="D111" s="806"/>
      <c r="E111" s="363"/>
      <c r="F111" s="607" t="s">
        <v>378</v>
      </c>
      <c r="G111" s="1577" t="s">
        <v>788</v>
      </c>
      <c r="H111" s="1578"/>
      <c r="I111" s="371"/>
      <c r="J111" s="807"/>
      <c r="L111" s="808"/>
      <c r="M111" s="371"/>
    </row>
    <row r="112" spans="1:13" ht="40.5" customHeight="1" x14ac:dyDescent="0.2">
      <c r="A112" s="805"/>
      <c r="D112" s="806"/>
      <c r="E112" s="363"/>
      <c r="F112" s="365" t="s">
        <v>378</v>
      </c>
      <c r="G112" s="1579" t="s">
        <v>789</v>
      </c>
      <c r="H112" s="1580"/>
      <c r="I112" s="371"/>
      <c r="J112" s="807"/>
      <c r="L112" s="808"/>
      <c r="M112" s="371"/>
    </row>
    <row r="113" spans="1:13" ht="13.5" customHeight="1" x14ac:dyDescent="0.2">
      <c r="A113" s="805"/>
      <c r="D113" s="806"/>
      <c r="E113" s="363"/>
      <c r="F113" s="607" t="s">
        <v>378</v>
      </c>
      <c r="G113" s="1577" t="s">
        <v>790</v>
      </c>
      <c r="H113" s="1578"/>
      <c r="I113" s="371"/>
      <c r="J113" s="807"/>
      <c r="L113" s="808"/>
      <c r="M113" s="371"/>
    </row>
    <row r="114" spans="1:13" ht="13.5" customHeight="1" x14ac:dyDescent="0.2">
      <c r="A114" s="805"/>
      <c r="B114" s="876"/>
      <c r="C114" s="876"/>
      <c r="D114" s="806"/>
      <c r="E114" s="363"/>
      <c r="F114" s="878"/>
      <c r="G114" s="878"/>
      <c r="H114" s="729"/>
      <c r="I114" s="371"/>
      <c r="J114" s="807"/>
      <c r="K114" s="877"/>
      <c r="L114" s="808"/>
      <c r="M114" s="371"/>
    </row>
    <row r="115" spans="1:13" ht="27" customHeight="1" x14ac:dyDescent="0.2">
      <c r="A115" s="805"/>
      <c r="B115" s="876"/>
      <c r="C115" s="876"/>
      <c r="D115" s="806"/>
      <c r="E115" s="879" t="s">
        <v>791</v>
      </c>
      <c r="F115" s="842" t="s">
        <v>727</v>
      </c>
      <c r="G115" s="1582" t="s">
        <v>792</v>
      </c>
      <c r="H115" s="1583"/>
      <c r="I115" s="672"/>
      <c r="J115" s="880"/>
      <c r="K115" s="881"/>
      <c r="L115" s="828"/>
      <c r="M115" s="672"/>
    </row>
    <row r="116" spans="1:13" ht="13.5" customHeight="1" x14ac:dyDescent="0.2">
      <c r="A116" s="805"/>
      <c r="D116" s="806"/>
      <c r="E116" s="363"/>
      <c r="F116" s="614"/>
      <c r="G116" s="1579" t="s">
        <v>793</v>
      </c>
      <c r="H116" s="1580"/>
      <c r="I116" s="371"/>
      <c r="J116" s="807"/>
      <c r="L116" s="808"/>
      <c r="M116" s="371"/>
    </row>
    <row r="117" spans="1:13" ht="13.5" customHeight="1" x14ac:dyDescent="0.2">
      <c r="A117" s="805"/>
      <c r="D117" s="806"/>
      <c r="E117" s="363"/>
      <c r="F117" s="607" t="s">
        <v>378</v>
      </c>
      <c r="G117" s="1577" t="s">
        <v>794</v>
      </c>
      <c r="H117" s="1578"/>
      <c r="I117" s="371"/>
      <c r="J117" s="807"/>
      <c r="L117" s="808"/>
      <c r="M117" s="371"/>
    </row>
    <row r="118" spans="1:13" ht="13.5" customHeight="1" x14ac:dyDescent="0.2">
      <c r="A118" s="805"/>
      <c r="D118" s="806"/>
      <c r="E118" s="363"/>
      <c r="F118" s="607" t="s">
        <v>378</v>
      </c>
      <c r="G118" s="1577" t="s">
        <v>795</v>
      </c>
      <c r="H118" s="1578"/>
      <c r="I118" s="371"/>
      <c r="J118" s="807"/>
      <c r="L118" s="808"/>
      <c r="M118" s="371"/>
    </row>
    <row r="119" spans="1:13" ht="40.5" customHeight="1" x14ac:dyDescent="0.2">
      <c r="A119" s="805"/>
      <c r="D119" s="806"/>
      <c r="E119" s="363"/>
      <c r="F119" s="365" t="s">
        <v>378</v>
      </c>
      <c r="G119" s="1579" t="s">
        <v>796</v>
      </c>
      <c r="H119" s="1580"/>
      <c r="I119" s="371"/>
      <c r="J119" s="807"/>
      <c r="L119" s="808"/>
      <c r="M119" s="371"/>
    </row>
    <row r="120" spans="1:13" ht="27" customHeight="1" x14ac:dyDescent="0.2">
      <c r="A120" s="805"/>
      <c r="D120" s="806"/>
      <c r="E120" s="363"/>
      <c r="F120" s="365" t="s">
        <v>378</v>
      </c>
      <c r="G120" s="1579" t="s">
        <v>797</v>
      </c>
      <c r="H120" s="1580"/>
      <c r="I120" s="371"/>
      <c r="J120" s="807"/>
      <c r="L120" s="808"/>
      <c r="M120" s="371"/>
    </row>
    <row r="121" spans="1:13" ht="27" customHeight="1" x14ac:dyDescent="0.2">
      <c r="A121" s="805"/>
      <c r="D121" s="806"/>
      <c r="E121" s="363"/>
      <c r="F121" s="365" t="s">
        <v>378</v>
      </c>
      <c r="G121" s="1579" t="s">
        <v>798</v>
      </c>
      <c r="H121" s="1580"/>
      <c r="I121" s="371"/>
      <c r="J121" s="807"/>
      <c r="L121" s="808"/>
      <c r="M121" s="371"/>
    </row>
    <row r="122" spans="1:13" ht="13.5" customHeight="1" x14ac:dyDescent="0.2">
      <c r="A122" s="666"/>
      <c r="B122" s="667"/>
      <c r="C122" s="667"/>
      <c r="D122" s="668"/>
      <c r="E122" s="343"/>
      <c r="F122" s="344"/>
      <c r="G122" s="344"/>
      <c r="H122" s="345"/>
      <c r="I122" s="669"/>
      <c r="J122" s="670"/>
      <c r="K122" s="671"/>
      <c r="L122" s="804"/>
      <c r="M122" s="669"/>
    </row>
    <row r="123" spans="1:13" x14ac:dyDescent="0.2">
      <c r="A123" s="794" t="s">
        <v>799</v>
      </c>
      <c r="B123" s="721"/>
      <c r="C123" s="721"/>
      <c r="D123" s="721"/>
      <c r="E123" s="357"/>
      <c r="F123" s="358"/>
      <c r="G123" s="358"/>
      <c r="H123" s="358"/>
      <c r="I123" s="795"/>
      <c r="J123" s="796"/>
      <c r="K123" s="796"/>
      <c r="L123" s="796"/>
      <c r="M123" s="797"/>
    </row>
    <row r="124" spans="1:13" ht="40.5" customHeight="1" x14ac:dyDescent="0.2">
      <c r="A124" s="1523" t="s">
        <v>800</v>
      </c>
      <c r="B124" s="1524"/>
      <c r="C124" s="1524"/>
      <c r="D124" s="1525"/>
      <c r="E124" s="1542" t="s">
        <v>801</v>
      </c>
      <c r="F124" s="1543"/>
      <c r="G124" s="1543"/>
      <c r="H124" s="1537"/>
      <c r="I124" s="730" t="s">
        <v>1145</v>
      </c>
      <c r="J124" s="661" t="s">
        <v>378</v>
      </c>
      <c r="K124" s="662" t="s">
        <v>378</v>
      </c>
      <c r="L124" s="663"/>
      <c r="M124" s="1581" t="s">
        <v>802</v>
      </c>
    </row>
    <row r="125" spans="1:13" ht="27" customHeight="1" x14ac:dyDescent="0.2">
      <c r="A125" s="1523"/>
      <c r="B125" s="1524"/>
      <c r="C125" s="1524"/>
      <c r="D125" s="1525"/>
      <c r="E125" s="722"/>
      <c r="F125" s="723" t="s">
        <v>722</v>
      </c>
      <c r="G125" s="1543" t="s">
        <v>803</v>
      </c>
      <c r="H125" s="1537"/>
      <c r="I125" s="730"/>
      <c r="J125" s="661"/>
      <c r="K125" s="662"/>
      <c r="L125" s="663"/>
      <c r="M125" s="1575"/>
    </row>
    <row r="126" spans="1:13" ht="13.5" customHeight="1" x14ac:dyDescent="0.2">
      <c r="A126" s="734"/>
      <c r="B126" s="735"/>
      <c r="C126" s="735"/>
      <c r="D126" s="736"/>
      <c r="E126" s="722"/>
      <c r="F126" s="723" t="s">
        <v>378</v>
      </c>
      <c r="G126" s="1543" t="s">
        <v>804</v>
      </c>
      <c r="H126" s="1537"/>
      <c r="I126" s="730"/>
      <c r="J126" s="661"/>
      <c r="K126" s="662"/>
      <c r="L126" s="663"/>
      <c r="M126" s="730"/>
    </row>
    <row r="127" spans="1:13" ht="13.5" customHeight="1" x14ac:dyDescent="0.2">
      <c r="A127" s="734"/>
      <c r="B127" s="735"/>
      <c r="C127" s="735"/>
      <c r="D127" s="736"/>
      <c r="E127" s="722"/>
      <c r="F127" s="723" t="s">
        <v>378</v>
      </c>
      <c r="G127" s="1543" t="s">
        <v>805</v>
      </c>
      <c r="H127" s="1537"/>
      <c r="I127" s="730"/>
      <c r="J127" s="661"/>
      <c r="K127" s="662"/>
      <c r="L127" s="663"/>
      <c r="M127" s="730"/>
    </row>
    <row r="128" spans="1:13" ht="27" customHeight="1" x14ac:dyDescent="0.2">
      <c r="A128" s="734"/>
      <c r="B128" s="735"/>
      <c r="C128" s="735"/>
      <c r="D128" s="736"/>
      <c r="E128" s="722"/>
      <c r="F128" s="723" t="s">
        <v>378</v>
      </c>
      <c r="G128" s="1543" t="s">
        <v>806</v>
      </c>
      <c r="H128" s="1537"/>
      <c r="I128" s="730"/>
      <c r="J128" s="661"/>
      <c r="K128" s="662"/>
      <c r="L128" s="663"/>
      <c r="M128" s="730"/>
    </row>
    <row r="129" spans="1:13" ht="27" customHeight="1" x14ac:dyDescent="0.2">
      <c r="A129" s="734"/>
      <c r="B129" s="735"/>
      <c r="C129" s="735"/>
      <c r="D129" s="736"/>
      <c r="E129" s="722"/>
      <c r="F129" s="723" t="s">
        <v>378</v>
      </c>
      <c r="G129" s="1543" t="s">
        <v>807</v>
      </c>
      <c r="H129" s="1537"/>
      <c r="I129" s="730"/>
      <c r="J129" s="661"/>
      <c r="K129" s="662"/>
      <c r="L129" s="663"/>
      <c r="M129" s="730"/>
    </row>
    <row r="130" spans="1:13" ht="13.5" customHeight="1" x14ac:dyDescent="0.2">
      <c r="A130" s="734"/>
      <c r="B130" s="735"/>
      <c r="C130" s="735"/>
      <c r="D130" s="736"/>
      <c r="E130" s="722"/>
      <c r="F130" s="723" t="s">
        <v>378</v>
      </c>
      <c r="G130" s="1543" t="s">
        <v>808</v>
      </c>
      <c r="H130" s="1537"/>
      <c r="I130" s="730"/>
      <c r="J130" s="661"/>
      <c r="K130" s="662"/>
      <c r="L130" s="663"/>
      <c r="M130" s="730"/>
    </row>
    <row r="131" spans="1:13" ht="13.5" customHeight="1" x14ac:dyDescent="0.2">
      <c r="A131" s="734"/>
      <c r="B131" s="735"/>
      <c r="C131" s="735"/>
      <c r="D131" s="736"/>
      <c r="E131" s="722"/>
      <c r="F131" s="723" t="s">
        <v>378</v>
      </c>
      <c r="G131" s="1543" t="s">
        <v>809</v>
      </c>
      <c r="H131" s="1537"/>
      <c r="I131" s="730"/>
      <c r="J131" s="661"/>
      <c r="K131" s="662"/>
      <c r="L131" s="663"/>
      <c r="M131" s="730"/>
    </row>
    <row r="132" spans="1:13" ht="13.5" customHeight="1" x14ac:dyDescent="0.2">
      <c r="A132" s="805"/>
      <c r="D132" s="806"/>
      <c r="E132" s="332"/>
      <c r="F132" s="333"/>
      <c r="G132" s="333"/>
      <c r="H132" s="334"/>
      <c r="I132" s="370"/>
      <c r="J132" s="798"/>
      <c r="K132" s="799"/>
      <c r="L132" s="800"/>
      <c r="M132" s="370"/>
    </row>
    <row r="133" spans="1:13" ht="40.5" customHeight="1" x14ac:dyDescent="0.2">
      <c r="A133" s="734"/>
      <c r="B133" s="735"/>
      <c r="C133" s="735"/>
      <c r="D133" s="736"/>
      <c r="E133" s="1526" t="s">
        <v>810</v>
      </c>
      <c r="F133" s="1527"/>
      <c r="G133" s="1527"/>
      <c r="H133" s="1528"/>
      <c r="I133" s="730"/>
      <c r="J133" s="737" t="s">
        <v>378</v>
      </c>
      <c r="K133" s="664" t="s">
        <v>378</v>
      </c>
      <c r="L133" s="739"/>
      <c r="M133" s="730"/>
    </row>
    <row r="134" spans="1:13" ht="13.5" customHeight="1" x14ac:dyDescent="0.2">
      <c r="A134" s="805"/>
      <c r="D134" s="806"/>
      <c r="E134" s="332"/>
      <c r="F134" s="333"/>
      <c r="G134" s="333"/>
      <c r="H134" s="334"/>
      <c r="I134" s="370"/>
      <c r="J134" s="798"/>
      <c r="K134" s="799"/>
      <c r="L134" s="800"/>
      <c r="M134" s="370"/>
    </row>
    <row r="135" spans="1:13" ht="27" customHeight="1" x14ac:dyDescent="0.2">
      <c r="A135" s="734"/>
      <c r="B135" s="735"/>
      <c r="C135" s="735"/>
      <c r="D135" s="736"/>
      <c r="E135" s="1526" t="s">
        <v>811</v>
      </c>
      <c r="F135" s="1527"/>
      <c r="G135" s="1527"/>
      <c r="H135" s="1528"/>
      <c r="I135" s="730"/>
      <c r="J135" s="737" t="s">
        <v>378</v>
      </c>
      <c r="K135" s="664" t="s">
        <v>378</v>
      </c>
      <c r="L135" s="739"/>
      <c r="M135" s="730"/>
    </row>
    <row r="136" spans="1:13" ht="13.5" customHeight="1" x14ac:dyDescent="0.2">
      <c r="A136" s="805"/>
      <c r="D136" s="806"/>
      <c r="E136" s="332"/>
      <c r="F136" s="333"/>
      <c r="G136" s="333"/>
      <c r="H136" s="334"/>
      <c r="I136" s="370"/>
      <c r="J136" s="798"/>
      <c r="K136" s="799"/>
      <c r="L136" s="800"/>
      <c r="M136" s="370"/>
    </row>
    <row r="137" spans="1:13" ht="81" customHeight="1" x14ac:dyDescent="0.2">
      <c r="A137" s="734"/>
      <c r="B137" s="735"/>
      <c r="C137" s="735"/>
      <c r="D137" s="736"/>
      <c r="E137" s="1526" t="s">
        <v>812</v>
      </c>
      <c r="F137" s="1527"/>
      <c r="G137" s="1527"/>
      <c r="H137" s="1528"/>
      <c r="I137" s="730"/>
      <c r="J137" s="737" t="s">
        <v>378</v>
      </c>
      <c r="K137" s="664" t="s">
        <v>378</v>
      </c>
      <c r="L137" s="739" t="s">
        <v>378</v>
      </c>
      <c r="M137" s="730"/>
    </row>
    <row r="138" spans="1:13" ht="15" customHeight="1" x14ac:dyDescent="0.2">
      <c r="A138" s="734"/>
      <c r="B138" s="735"/>
      <c r="C138" s="735"/>
      <c r="D138" s="736"/>
      <c r="E138" s="722"/>
      <c r="F138" s="723"/>
      <c r="G138" s="723"/>
      <c r="H138" s="724"/>
      <c r="I138" s="730"/>
      <c r="J138" s="661"/>
      <c r="K138" s="662"/>
      <c r="L138" s="663"/>
      <c r="M138" s="730"/>
    </row>
    <row r="139" spans="1:13" ht="42" customHeight="1" x14ac:dyDescent="0.2">
      <c r="A139" s="1625" t="s">
        <v>813</v>
      </c>
      <c r="B139" s="1626"/>
      <c r="C139" s="1626"/>
      <c r="D139" s="1627"/>
      <c r="E139" s="1566" t="s">
        <v>814</v>
      </c>
      <c r="F139" s="1553"/>
      <c r="G139" s="1553"/>
      <c r="H139" s="1554"/>
      <c r="I139" s="713" t="s">
        <v>1146</v>
      </c>
      <c r="J139" s="647" t="s">
        <v>378</v>
      </c>
      <c r="K139" s="648" t="s">
        <v>378</v>
      </c>
      <c r="L139" s="649"/>
      <c r="M139" s="713" t="s">
        <v>815</v>
      </c>
    </row>
    <row r="140" spans="1:13" ht="13.5" customHeight="1" x14ac:dyDescent="0.2">
      <c r="A140" s="812"/>
      <c r="B140" s="813"/>
      <c r="C140" s="813"/>
      <c r="D140" s="814"/>
      <c r="E140" s="332"/>
      <c r="F140" s="333"/>
      <c r="G140" s="333"/>
      <c r="H140" s="334"/>
      <c r="I140" s="370"/>
      <c r="J140" s="798"/>
      <c r="K140" s="799"/>
      <c r="L140" s="800"/>
      <c r="M140" s="370"/>
    </row>
    <row r="141" spans="1:13" ht="28" customHeight="1" x14ac:dyDescent="0.2">
      <c r="A141" s="1529" t="s">
        <v>816</v>
      </c>
      <c r="B141" s="1530"/>
      <c r="C141" s="1530"/>
      <c r="D141" s="1531"/>
      <c r="E141" s="1526" t="s">
        <v>817</v>
      </c>
      <c r="F141" s="1527"/>
      <c r="G141" s="1527"/>
      <c r="H141" s="1528"/>
      <c r="I141" s="369" t="s">
        <v>1147</v>
      </c>
      <c r="J141" s="737" t="s">
        <v>378</v>
      </c>
      <c r="K141" s="664" t="s">
        <v>378</v>
      </c>
      <c r="L141" s="739"/>
      <c r="M141" s="1575" t="s">
        <v>818</v>
      </c>
    </row>
    <row r="142" spans="1:13" ht="13.5" customHeight="1" x14ac:dyDescent="0.2">
      <c r="A142" s="805"/>
      <c r="D142" s="806"/>
      <c r="E142" s="332"/>
      <c r="F142" s="333"/>
      <c r="G142" s="333"/>
      <c r="H142" s="334"/>
      <c r="I142" s="370"/>
      <c r="J142" s="798"/>
      <c r="K142" s="799"/>
      <c r="L142" s="800"/>
      <c r="M142" s="1575"/>
    </row>
    <row r="143" spans="1:13" ht="40.5" customHeight="1" x14ac:dyDescent="0.2">
      <c r="A143" s="1523"/>
      <c r="B143" s="1524"/>
      <c r="C143" s="1524"/>
      <c r="D143" s="1525"/>
      <c r="E143" s="1526" t="s">
        <v>819</v>
      </c>
      <c r="F143" s="1527"/>
      <c r="G143" s="1527"/>
      <c r="H143" s="1528"/>
      <c r="I143" s="369"/>
      <c r="J143" s="737" t="s">
        <v>378</v>
      </c>
      <c r="K143" s="664" t="s">
        <v>378</v>
      </c>
      <c r="L143" s="739"/>
      <c r="M143" s="1575"/>
    </row>
    <row r="144" spans="1:13" ht="13.5" customHeight="1" x14ac:dyDescent="0.2">
      <c r="A144" s="812"/>
      <c r="B144" s="813"/>
      <c r="C144" s="813"/>
      <c r="D144" s="814"/>
      <c r="E144" s="332"/>
      <c r="F144" s="333"/>
      <c r="G144" s="333"/>
      <c r="H144" s="334"/>
      <c r="I144" s="370"/>
      <c r="J144" s="798"/>
      <c r="K144" s="799"/>
      <c r="L144" s="800"/>
      <c r="M144" s="370"/>
    </row>
    <row r="145" spans="1:13" ht="27" customHeight="1" x14ac:dyDescent="0.2">
      <c r="A145" s="1523" t="s">
        <v>820</v>
      </c>
      <c r="B145" s="1535"/>
      <c r="C145" s="1535"/>
      <c r="D145" s="1525"/>
      <c r="E145" s="1542" t="s">
        <v>821</v>
      </c>
      <c r="F145" s="1536"/>
      <c r="G145" s="1536"/>
      <c r="H145" s="1537"/>
      <c r="I145" s="1170" t="s">
        <v>1148</v>
      </c>
      <c r="J145" s="661" t="s">
        <v>378</v>
      </c>
      <c r="K145" s="883" t="s">
        <v>378</v>
      </c>
      <c r="L145" s="663"/>
      <c r="M145" s="1170" t="s">
        <v>822</v>
      </c>
    </row>
    <row r="146" spans="1:13" ht="13.5" customHeight="1" x14ac:dyDescent="0.2">
      <c r="A146" s="805"/>
      <c r="D146" s="806"/>
      <c r="E146" s="332"/>
      <c r="F146" s="333"/>
      <c r="G146" s="333"/>
      <c r="H146" s="334"/>
      <c r="I146" s="370"/>
      <c r="J146" s="798"/>
      <c r="K146" s="799"/>
      <c r="L146" s="800"/>
      <c r="M146" s="370"/>
    </row>
    <row r="147" spans="1:13" ht="27" customHeight="1" x14ac:dyDescent="0.2">
      <c r="A147" s="1523"/>
      <c r="B147" s="1524"/>
      <c r="C147" s="1524"/>
      <c r="D147" s="1525"/>
      <c r="E147" s="1526" t="s">
        <v>823</v>
      </c>
      <c r="F147" s="1527"/>
      <c r="G147" s="1527"/>
      <c r="H147" s="1528"/>
      <c r="I147" s="369"/>
      <c r="J147" s="737" t="s">
        <v>378</v>
      </c>
      <c r="K147" s="664" t="s">
        <v>378</v>
      </c>
      <c r="L147" s="739" t="s">
        <v>378</v>
      </c>
      <c r="M147" s="369"/>
    </row>
    <row r="148" spans="1:13" ht="13.5" customHeight="1" x14ac:dyDescent="0.2">
      <c r="A148" s="805"/>
      <c r="B148" s="876"/>
      <c r="C148" s="876"/>
      <c r="D148" s="806"/>
      <c r="E148" s="363"/>
      <c r="F148" s="878"/>
      <c r="G148" s="878"/>
      <c r="H148" s="729"/>
      <c r="I148" s="371"/>
      <c r="J148" s="807"/>
      <c r="K148" s="877"/>
      <c r="L148" s="808"/>
      <c r="M148" s="371"/>
    </row>
    <row r="149" spans="1:13" ht="40.5" customHeight="1" x14ac:dyDescent="0.2">
      <c r="A149" s="1523"/>
      <c r="B149" s="1535"/>
      <c r="C149" s="1535"/>
      <c r="D149" s="1525"/>
      <c r="E149" s="1526" t="s">
        <v>824</v>
      </c>
      <c r="F149" s="1527"/>
      <c r="G149" s="1527"/>
      <c r="H149" s="1528"/>
      <c r="I149" s="846"/>
      <c r="J149" s="838" t="s">
        <v>378</v>
      </c>
      <c r="K149" s="664" t="s">
        <v>378</v>
      </c>
      <c r="L149" s="839"/>
      <c r="M149" s="1532" t="s">
        <v>825</v>
      </c>
    </row>
    <row r="150" spans="1:13" ht="19.5" customHeight="1" x14ac:dyDescent="0.2">
      <c r="A150" s="805"/>
      <c r="D150" s="806"/>
      <c r="E150" s="363"/>
      <c r="F150" s="878" t="s">
        <v>722</v>
      </c>
      <c r="G150" s="878" t="s">
        <v>826</v>
      </c>
      <c r="H150" s="729"/>
      <c r="I150" s="371"/>
      <c r="J150" s="807"/>
      <c r="K150" s="877"/>
      <c r="L150" s="808"/>
      <c r="M150" s="1533"/>
    </row>
    <row r="151" spans="1:13" ht="13.5" customHeight="1" x14ac:dyDescent="0.2">
      <c r="A151" s="805"/>
      <c r="D151" s="806"/>
      <c r="E151" s="332"/>
      <c r="F151" s="333"/>
      <c r="G151" s="333"/>
      <c r="H151" s="334"/>
      <c r="I151" s="370"/>
      <c r="J151" s="798"/>
      <c r="K151" s="799"/>
      <c r="L151" s="800"/>
      <c r="M151" s="1576"/>
    </row>
    <row r="152" spans="1:13" ht="40.5" customHeight="1" x14ac:dyDescent="0.2">
      <c r="A152" s="1523"/>
      <c r="B152" s="1524"/>
      <c r="C152" s="1524"/>
      <c r="D152" s="1525"/>
      <c r="E152" s="1542" t="s">
        <v>827</v>
      </c>
      <c r="F152" s="1543"/>
      <c r="G152" s="1543"/>
      <c r="H152" s="1537"/>
      <c r="I152" s="730"/>
      <c r="J152" s="661" t="s">
        <v>378</v>
      </c>
      <c r="K152" s="662" t="s">
        <v>378</v>
      </c>
      <c r="L152" s="663" t="s">
        <v>378</v>
      </c>
      <c r="M152" s="730"/>
    </row>
    <row r="153" spans="1:13" ht="27" customHeight="1" x14ac:dyDescent="0.2">
      <c r="A153" s="805"/>
      <c r="D153" s="806"/>
      <c r="E153" s="359" t="s">
        <v>378</v>
      </c>
      <c r="F153" s="365" t="s">
        <v>779</v>
      </c>
      <c r="G153" s="1543" t="s">
        <v>828</v>
      </c>
      <c r="H153" s="1632"/>
      <c r="I153" s="371"/>
      <c r="J153" s="807"/>
      <c r="L153" s="808"/>
      <c r="M153" s="371"/>
    </row>
    <row r="154" spans="1:13" ht="13.5" customHeight="1" x14ac:dyDescent="0.2">
      <c r="A154" s="805"/>
      <c r="D154" s="806"/>
      <c r="E154" s="359" t="s">
        <v>378</v>
      </c>
      <c r="F154" s="607" t="s">
        <v>791</v>
      </c>
      <c r="G154" s="1577" t="s">
        <v>829</v>
      </c>
      <c r="H154" s="1578"/>
      <c r="I154" s="371"/>
      <c r="J154" s="807"/>
      <c r="L154" s="808"/>
      <c r="M154" s="371"/>
    </row>
    <row r="155" spans="1:13" ht="54" customHeight="1" x14ac:dyDescent="0.2">
      <c r="A155" s="1523"/>
      <c r="B155" s="1524"/>
      <c r="C155" s="1524"/>
      <c r="D155" s="1525"/>
      <c r="E155" s="359" t="s">
        <v>378</v>
      </c>
      <c r="F155" s="723" t="s">
        <v>830</v>
      </c>
      <c r="G155" s="1543" t="s">
        <v>831</v>
      </c>
      <c r="H155" s="1537"/>
      <c r="I155" s="730"/>
      <c r="J155" s="661"/>
      <c r="K155" s="662"/>
      <c r="L155" s="663"/>
      <c r="M155" s="730"/>
    </row>
    <row r="156" spans="1:13" x14ac:dyDescent="0.2">
      <c r="A156" s="734"/>
      <c r="B156" s="735"/>
      <c r="C156" s="735"/>
      <c r="D156" s="736"/>
      <c r="E156" s="359"/>
      <c r="F156" s="723"/>
      <c r="G156" s="723" t="s">
        <v>727</v>
      </c>
      <c r="H156" s="724" t="s">
        <v>832</v>
      </c>
      <c r="I156" s="730"/>
      <c r="J156" s="661"/>
      <c r="K156" s="662"/>
      <c r="L156" s="663"/>
      <c r="M156" s="730"/>
    </row>
    <row r="157" spans="1:13" ht="13.5" customHeight="1" x14ac:dyDescent="0.2">
      <c r="A157" s="805"/>
      <c r="D157" s="806"/>
      <c r="E157" s="332"/>
      <c r="F157" s="333"/>
      <c r="G157" s="333"/>
      <c r="H157" s="334"/>
      <c r="I157" s="370"/>
      <c r="J157" s="798"/>
      <c r="K157" s="799"/>
      <c r="L157" s="800"/>
      <c r="M157" s="370"/>
    </row>
    <row r="158" spans="1:13" ht="13.5" customHeight="1" x14ac:dyDescent="0.2">
      <c r="A158" s="1523"/>
      <c r="B158" s="1524"/>
      <c r="C158" s="1524"/>
      <c r="D158" s="1525"/>
      <c r="E158" s="1526" t="s">
        <v>833</v>
      </c>
      <c r="F158" s="1527"/>
      <c r="G158" s="1527"/>
      <c r="H158" s="1528"/>
      <c r="I158" s="1532" t="s">
        <v>834</v>
      </c>
      <c r="J158" s="737" t="s">
        <v>378</v>
      </c>
      <c r="K158" s="664" t="s">
        <v>378</v>
      </c>
      <c r="L158" s="739" t="s">
        <v>378</v>
      </c>
      <c r="M158" s="369" t="s">
        <v>835</v>
      </c>
    </row>
    <row r="159" spans="1:13" ht="27" customHeight="1" x14ac:dyDescent="0.2">
      <c r="A159" s="1523"/>
      <c r="B159" s="1524"/>
      <c r="C159" s="1524"/>
      <c r="D159" s="1525"/>
      <c r="E159" s="722" t="s">
        <v>378</v>
      </c>
      <c r="F159" s="1543" t="s">
        <v>836</v>
      </c>
      <c r="G159" s="1543"/>
      <c r="H159" s="1537"/>
      <c r="I159" s="1533"/>
      <c r="J159" s="661"/>
      <c r="K159" s="662"/>
      <c r="L159" s="663"/>
      <c r="M159" s="730" t="s">
        <v>837</v>
      </c>
    </row>
    <row r="160" spans="1:13" ht="40.5" customHeight="1" x14ac:dyDescent="0.2">
      <c r="A160" s="1523"/>
      <c r="B160" s="1524"/>
      <c r="C160" s="1524"/>
      <c r="D160" s="1525"/>
      <c r="E160" s="722" t="s">
        <v>378</v>
      </c>
      <c r="F160" s="1543" t="s">
        <v>838</v>
      </c>
      <c r="G160" s="1543"/>
      <c r="H160" s="1537"/>
      <c r="I160" s="1533"/>
      <c r="J160" s="661"/>
      <c r="K160" s="662"/>
      <c r="L160" s="663"/>
      <c r="M160" s="730"/>
    </row>
    <row r="161" spans="1:13" ht="40.5" customHeight="1" x14ac:dyDescent="0.2">
      <c r="A161" s="1523"/>
      <c r="B161" s="1524"/>
      <c r="C161" s="1524"/>
      <c r="D161" s="1525"/>
      <c r="E161" s="722" t="s">
        <v>378</v>
      </c>
      <c r="F161" s="1543" t="s">
        <v>839</v>
      </c>
      <c r="G161" s="1543"/>
      <c r="H161" s="1537"/>
      <c r="I161" s="1533"/>
      <c r="J161" s="661"/>
      <c r="K161" s="662"/>
      <c r="L161" s="663"/>
      <c r="M161" s="730"/>
    </row>
    <row r="162" spans="1:13" ht="27" customHeight="1" x14ac:dyDescent="0.2">
      <c r="A162" s="1523"/>
      <c r="B162" s="1524"/>
      <c r="C162" s="1524"/>
      <c r="D162" s="1525"/>
      <c r="E162" s="722" t="s">
        <v>378</v>
      </c>
      <c r="F162" s="1543" t="s">
        <v>840</v>
      </c>
      <c r="G162" s="1543"/>
      <c r="H162" s="1537"/>
      <c r="I162" s="730"/>
      <c r="J162" s="661"/>
      <c r="K162" s="662"/>
      <c r="L162" s="663"/>
      <c r="M162" s="730"/>
    </row>
    <row r="163" spans="1:13" ht="67.5" customHeight="1" x14ac:dyDescent="0.2">
      <c r="A163" s="1523"/>
      <c r="B163" s="1524"/>
      <c r="C163" s="1524"/>
      <c r="D163" s="1525"/>
      <c r="E163" s="722" t="s">
        <v>378</v>
      </c>
      <c r="F163" s="1543" t="s">
        <v>841</v>
      </c>
      <c r="G163" s="1543"/>
      <c r="H163" s="1537"/>
      <c r="I163" s="730"/>
      <c r="J163" s="661"/>
      <c r="K163" s="662"/>
      <c r="L163" s="663"/>
      <c r="M163" s="730"/>
    </row>
    <row r="164" spans="1:13" ht="40.5" customHeight="1" x14ac:dyDescent="0.2">
      <c r="A164" s="734"/>
      <c r="B164" s="735"/>
      <c r="C164" s="735"/>
      <c r="D164" s="736"/>
      <c r="E164" s="722" t="s">
        <v>378</v>
      </c>
      <c r="F164" s="1543" t="s">
        <v>842</v>
      </c>
      <c r="G164" s="1633"/>
      <c r="H164" s="1634"/>
      <c r="I164" s="730"/>
      <c r="J164" s="661"/>
      <c r="K164" s="662"/>
      <c r="L164" s="663"/>
      <c r="M164" s="730"/>
    </row>
    <row r="165" spans="1:13" ht="13.5" customHeight="1" x14ac:dyDescent="0.2">
      <c r="A165" s="805"/>
      <c r="D165" s="806"/>
      <c r="E165" s="332"/>
      <c r="F165" s="333"/>
      <c r="G165" s="333"/>
      <c r="H165" s="334"/>
      <c r="I165" s="370"/>
      <c r="J165" s="798"/>
      <c r="K165" s="799"/>
      <c r="L165" s="800"/>
      <c r="M165" s="370"/>
    </row>
    <row r="166" spans="1:13" ht="27" customHeight="1" x14ac:dyDescent="0.2">
      <c r="A166" s="805"/>
      <c r="D166" s="806"/>
      <c r="E166" s="1584" t="s">
        <v>843</v>
      </c>
      <c r="F166" s="1582"/>
      <c r="G166" s="1582"/>
      <c r="H166" s="1583"/>
      <c r="I166" s="815" t="s">
        <v>844</v>
      </c>
      <c r="J166" s="737" t="s">
        <v>378</v>
      </c>
      <c r="K166" s="664" t="s">
        <v>378</v>
      </c>
      <c r="L166" s="808"/>
      <c r="M166" s="371"/>
    </row>
    <row r="167" spans="1:13" ht="12.75" customHeight="1" x14ac:dyDescent="0.2">
      <c r="A167" s="805"/>
      <c r="D167" s="806"/>
      <c r="E167" s="613"/>
      <c r="F167" s="614"/>
      <c r="G167" s="614"/>
      <c r="H167" s="728"/>
      <c r="I167" s="815"/>
      <c r="J167" s="661"/>
      <c r="K167" s="662"/>
      <c r="L167" s="808"/>
      <c r="M167" s="371"/>
    </row>
    <row r="168" spans="1:13" ht="44.25" customHeight="1" x14ac:dyDescent="0.2">
      <c r="A168" s="805"/>
      <c r="D168" s="806"/>
      <c r="E168" s="1628" t="s">
        <v>845</v>
      </c>
      <c r="F168" s="1629"/>
      <c r="G168" s="1629"/>
      <c r="H168" s="1630"/>
      <c r="I168" s="1025" t="s">
        <v>846</v>
      </c>
      <c r="J168" s="647" t="s">
        <v>378</v>
      </c>
      <c r="K168" s="648" t="s">
        <v>378</v>
      </c>
      <c r="L168" s="1026"/>
      <c r="M168" s="1027"/>
    </row>
    <row r="169" spans="1:13" ht="13.5" customHeight="1" x14ac:dyDescent="0.2">
      <c r="A169" s="812"/>
      <c r="B169" s="813"/>
      <c r="C169" s="813"/>
      <c r="D169" s="814"/>
      <c r="E169" s="332"/>
      <c r="F169" s="333"/>
      <c r="G169" s="333"/>
      <c r="H169" s="334"/>
      <c r="I169" s="370"/>
      <c r="J169" s="798"/>
      <c r="K169" s="799"/>
      <c r="L169" s="800"/>
      <c r="M169" s="370"/>
    </row>
    <row r="170" spans="1:13" ht="42" customHeight="1" x14ac:dyDescent="0.2">
      <c r="A170" s="1625" t="s">
        <v>847</v>
      </c>
      <c r="B170" s="1626"/>
      <c r="C170" s="1626"/>
      <c r="D170" s="1627"/>
      <c r="E170" s="1566" t="s">
        <v>848</v>
      </c>
      <c r="F170" s="1553"/>
      <c r="G170" s="1553"/>
      <c r="H170" s="1554"/>
      <c r="I170" s="713" t="s">
        <v>1149</v>
      </c>
      <c r="J170" s="647" t="s">
        <v>378</v>
      </c>
      <c r="K170" s="648" t="s">
        <v>378</v>
      </c>
      <c r="L170" s="649" t="s">
        <v>378</v>
      </c>
      <c r="M170" s="713" t="s">
        <v>849</v>
      </c>
    </row>
    <row r="171" spans="1:13" ht="13.5" customHeight="1" x14ac:dyDescent="0.2">
      <c r="A171" s="812"/>
      <c r="B171" s="813"/>
      <c r="C171" s="813"/>
      <c r="D171" s="814"/>
      <c r="E171" s="332"/>
      <c r="F171" s="333"/>
      <c r="G171" s="333"/>
      <c r="H171" s="334"/>
      <c r="I171" s="370"/>
      <c r="J171" s="798"/>
      <c r="K171" s="799"/>
      <c r="L171" s="800"/>
      <c r="M171" s="370"/>
    </row>
    <row r="172" spans="1:13" ht="26.5" customHeight="1" x14ac:dyDescent="0.2">
      <c r="A172" s="1520" t="s">
        <v>850</v>
      </c>
      <c r="B172" s="1631"/>
      <c r="C172" s="1631"/>
      <c r="D172" s="1522"/>
      <c r="E172" s="1565" t="s">
        <v>851</v>
      </c>
      <c r="F172" s="1564"/>
      <c r="G172" s="1564"/>
      <c r="H172" s="1519"/>
      <c r="I172" s="1185" t="s">
        <v>1150</v>
      </c>
      <c r="J172" s="650" t="s">
        <v>378</v>
      </c>
      <c r="K172" s="887" t="s">
        <v>378</v>
      </c>
      <c r="L172" s="652"/>
      <c r="M172" s="1185"/>
    </row>
    <row r="173" spans="1:13" ht="13.5" customHeight="1" x14ac:dyDescent="0.2">
      <c r="A173" s="1520"/>
      <c r="B173" s="1631"/>
      <c r="C173" s="1631"/>
      <c r="D173" s="1522"/>
      <c r="E173" s="634"/>
      <c r="F173" s="1188"/>
      <c r="G173" s="1188"/>
      <c r="H173" s="1189"/>
      <c r="I173" s="700"/>
      <c r="J173" s="687"/>
      <c r="K173" s="688"/>
      <c r="L173" s="689"/>
      <c r="M173" s="643"/>
    </row>
    <row r="174" spans="1:13" ht="40.5" customHeight="1" x14ac:dyDescent="0.2">
      <c r="A174" s="718"/>
      <c r="B174" s="719"/>
      <c r="C174" s="719"/>
      <c r="D174" s="720"/>
      <c r="E174" s="1566" t="s">
        <v>852</v>
      </c>
      <c r="F174" s="1553"/>
      <c r="G174" s="1553"/>
      <c r="H174" s="1554"/>
      <c r="I174" s="699"/>
      <c r="J174" s="647" t="s">
        <v>378</v>
      </c>
      <c r="K174" s="648" t="s">
        <v>378</v>
      </c>
      <c r="L174" s="649"/>
      <c r="M174" s="714"/>
    </row>
    <row r="175" spans="1:13" ht="13.5" customHeight="1" x14ac:dyDescent="0.2">
      <c r="A175" s="639"/>
      <c r="B175" s="640"/>
      <c r="C175" s="640"/>
      <c r="D175" s="641"/>
      <c r="E175" s="644"/>
      <c r="F175" s="711"/>
      <c r="G175" s="711"/>
      <c r="H175" s="712"/>
      <c r="I175" s="816"/>
      <c r="J175" s="684"/>
      <c r="K175" s="685"/>
      <c r="L175" s="686"/>
      <c r="M175" s="646"/>
    </row>
    <row r="176" spans="1:13" ht="42.75" customHeight="1" x14ac:dyDescent="0.2">
      <c r="A176" s="1520"/>
      <c r="B176" s="1521"/>
      <c r="C176" s="1521"/>
      <c r="D176" s="1522"/>
      <c r="E176" s="1566" t="s">
        <v>853</v>
      </c>
      <c r="F176" s="1553"/>
      <c r="G176" s="1553"/>
      <c r="H176" s="1554"/>
      <c r="I176" s="697"/>
      <c r="J176" s="647" t="s">
        <v>378</v>
      </c>
      <c r="K176" s="648" t="s">
        <v>378</v>
      </c>
      <c r="L176" s="649"/>
      <c r="M176" s="713"/>
    </row>
    <row r="177" spans="1:13" ht="13.5" customHeight="1" x14ac:dyDescent="0.2">
      <c r="A177" s="639"/>
      <c r="B177" s="640"/>
      <c r="C177" s="640"/>
      <c r="D177" s="641"/>
      <c r="E177" s="634"/>
      <c r="F177" s="635"/>
      <c r="G177" s="635"/>
      <c r="H177" s="636"/>
      <c r="I177" s="700"/>
      <c r="J177" s="687"/>
      <c r="K177" s="688"/>
      <c r="L177" s="689"/>
      <c r="M177" s="643"/>
    </row>
    <row r="178" spans="1:13" ht="42.5" customHeight="1" x14ac:dyDescent="0.2">
      <c r="A178" s="1520"/>
      <c r="B178" s="1521"/>
      <c r="C178" s="1521"/>
      <c r="D178" s="1522"/>
      <c r="E178" s="1566" t="s">
        <v>854</v>
      </c>
      <c r="F178" s="1553"/>
      <c r="G178" s="1553"/>
      <c r="H178" s="1554"/>
      <c r="I178" s="697"/>
      <c r="J178" s="647" t="s">
        <v>378</v>
      </c>
      <c r="K178" s="648" t="s">
        <v>378</v>
      </c>
      <c r="L178" s="649"/>
      <c r="M178" s="713" t="s">
        <v>865</v>
      </c>
    </row>
    <row r="179" spans="1:13" ht="13.5" customHeight="1" x14ac:dyDescent="0.2">
      <c r="A179" s="639"/>
      <c r="B179" s="888"/>
      <c r="C179" s="888"/>
      <c r="D179" s="641"/>
      <c r="E179" s="634"/>
      <c r="F179" s="892"/>
      <c r="G179" s="892"/>
      <c r="H179" s="893"/>
      <c r="I179" s="700"/>
      <c r="J179" s="687"/>
      <c r="K179" s="688"/>
      <c r="L179" s="689"/>
      <c r="M179" s="643"/>
    </row>
    <row r="180" spans="1:13" ht="41.25" customHeight="1" x14ac:dyDescent="0.2">
      <c r="A180" s="1520"/>
      <c r="B180" s="1521"/>
      <c r="C180" s="1521"/>
      <c r="D180" s="1522"/>
      <c r="E180" s="1565" t="s">
        <v>855</v>
      </c>
      <c r="F180" s="1518"/>
      <c r="G180" s="1518"/>
      <c r="H180" s="1519"/>
      <c r="I180" s="699"/>
      <c r="J180" s="650" t="s">
        <v>378</v>
      </c>
      <c r="K180" s="651" t="s">
        <v>378</v>
      </c>
      <c r="L180" s="652" t="s">
        <v>378</v>
      </c>
      <c r="M180" s="867" t="s">
        <v>856</v>
      </c>
    </row>
    <row r="181" spans="1:13" ht="13.5" customHeight="1" x14ac:dyDescent="0.2">
      <c r="A181" s="639"/>
      <c r="B181" s="640"/>
      <c r="C181" s="640"/>
      <c r="D181" s="641"/>
      <c r="E181" s="634"/>
      <c r="F181" s="635"/>
      <c r="G181" s="635"/>
      <c r="H181" s="636"/>
      <c r="I181" s="700"/>
      <c r="J181" s="687"/>
      <c r="K181" s="688"/>
      <c r="L181" s="689"/>
      <c r="M181" s="643"/>
    </row>
    <row r="182" spans="1:13" ht="42" customHeight="1" x14ac:dyDescent="0.2">
      <c r="A182" s="1567" t="s">
        <v>857</v>
      </c>
      <c r="B182" s="1568"/>
      <c r="C182" s="1568"/>
      <c r="D182" s="1569"/>
      <c r="E182" s="710" t="s">
        <v>858</v>
      </c>
      <c r="F182" s="1573" t="s">
        <v>859</v>
      </c>
      <c r="G182" s="1573"/>
      <c r="H182" s="1574"/>
      <c r="I182" s="697"/>
      <c r="J182" s="647" t="s">
        <v>378</v>
      </c>
      <c r="K182" s="648" t="s">
        <v>378</v>
      </c>
      <c r="L182" s="649" t="s">
        <v>378</v>
      </c>
      <c r="M182" s="713"/>
    </row>
    <row r="183" spans="1:13" ht="13.5" customHeight="1" x14ac:dyDescent="0.2">
      <c r="A183" s="1570"/>
      <c r="B183" s="1571"/>
      <c r="C183" s="1571"/>
      <c r="D183" s="1572"/>
      <c r="E183" s="634"/>
      <c r="F183" s="635"/>
      <c r="G183" s="635"/>
      <c r="H183" s="636"/>
      <c r="I183" s="700"/>
      <c r="J183" s="687"/>
      <c r="K183" s="688"/>
      <c r="L183" s="689"/>
      <c r="M183" s="643"/>
    </row>
    <row r="184" spans="1:13" ht="29.25" customHeight="1" x14ac:dyDescent="0.2">
      <c r="A184" s="1520"/>
      <c r="B184" s="1521"/>
      <c r="C184" s="1521"/>
      <c r="D184" s="1522"/>
      <c r="E184" s="710"/>
      <c r="F184" s="1553" t="s">
        <v>860</v>
      </c>
      <c r="G184" s="1553"/>
      <c r="H184" s="1554"/>
      <c r="I184" s="697"/>
      <c r="J184" s="647" t="s">
        <v>378</v>
      </c>
      <c r="K184" s="648" t="s">
        <v>378</v>
      </c>
      <c r="L184" s="649"/>
      <c r="M184" s="713"/>
    </row>
    <row r="185" spans="1:13" ht="13.5" customHeight="1" x14ac:dyDescent="0.2">
      <c r="A185" s="1555"/>
      <c r="B185" s="1556"/>
      <c r="C185" s="1556"/>
      <c r="D185" s="1557"/>
      <c r="E185" s="1558"/>
      <c r="F185" s="1559"/>
      <c r="G185" s="1559"/>
      <c r="H185" s="1560"/>
      <c r="I185" s="700"/>
      <c r="J185" s="687"/>
      <c r="K185" s="817"/>
      <c r="L185" s="689"/>
      <c r="M185" s="643"/>
    </row>
    <row r="186" spans="1:13" ht="27.5" customHeight="1" x14ac:dyDescent="0.2">
      <c r="A186" s="1520"/>
      <c r="B186" s="1521"/>
      <c r="C186" s="1521"/>
      <c r="D186" s="1522"/>
      <c r="E186" s="715"/>
      <c r="F186" s="1518" t="s">
        <v>861</v>
      </c>
      <c r="G186" s="1518"/>
      <c r="H186" s="1519"/>
      <c r="I186" s="699"/>
      <c r="J186" s="650" t="s">
        <v>378</v>
      </c>
      <c r="K186" s="818" t="s">
        <v>378</v>
      </c>
      <c r="L186" s="652"/>
      <c r="M186" s="714"/>
    </row>
    <row r="187" spans="1:13" ht="13.5" customHeight="1" x14ac:dyDescent="0.2">
      <c r="A187" s="639"/>
      <c r="B187" s="640"/>
      <c r="C187" s="640"/>
      <c r="D187" s="641"/>
      <c r="E187" s="634"/>
      <c r="F187" s="635"/>
      <c r="G187" s="635"/>
      <c r="H187" s="636"/>
      <c r="I187" s="700"/>
      <c r="J187" s="687"/>
      <c r="K187" s="688"/>
      <c r="L187" s="689"/>
      <c r="M187" s="643"/>
    </row>
    <row r="188" spans="1:13" ht="27.5" customHeight="1" x14ac:dyDescent="0.2">
      <c r="A188" s="1520"/>
      <c r="B188" s="1521"/>
      <c r="C188" s="1521"/>
      <c r="D188" s="1522"/>
      <c r="E188" s="710"/>
      <c r="F188" s="1553" t="s">
        <v>862</v>
      </c>
      <c r="G188" s="1553"/>
      <c r="H188" s="1554"/>
      <c r="I188" s="697"/>
      <c r="J188" s="647" t="s">
        <v>378</v>
      </c>
      <c r="K188" s="648" t="s">
        <v>378</v>
      </c>
      <c r="L188" s="649"/>
      <c r="M188" s="713"/>
    </row>
    <row r="189" spans="1:13" ht="13.5" customHeight="1" x14ac:dyDescent="0.2">
      <c r="A189" s="718"/>
      <c r="B189" s="719"/>
      <c r="C189" s="719"/>
      <c r="D189" s="720"/>
      <c r="E189" s="715"/>
      <c r="F189" s="716"/>
      <c r="G189" s="1518" t="s">
        <v>863</v>
      </c>
      <c r="H189" s="1519"/>
      <c r="I189" s="699"/>
      <c r="J189" s="650"/>
      <c r="K189" s="651"/>
      <c r="L189" s="652"/>
      <c r="M189" s="714"/>
    </row>
    <row r="190" spans="1:13" ht="13.5" customHeight="1" x14ac:dyDescent="0.2">
      <c r="A190" s="639"/>
      <c r="B190" s="640"/>
      <c r="C190" s="640"/>
      <c r="D190" s="641"/>
      <c r="E190" s="634"/>
      <c r="F190" s="635"/>
      <c r="G190" s="635"/>
      <c r="H190" s="636"/>
      <c r="I190" s="700"/>
      <c r="J190" s="687"/>
      <c r="K190" s="688"/>
      <c r="L190" s="689"/>
      <c r="M190" s="643"/>
    </row>
    <row r="191" spans="1:13" ht="27.5" customHeight="1" x14ac:dyDescent="0.2">
      <c r="A191" s="1520"/>
      <c r="B191" s="1521"/>
      <c r="C191" s="1521"/>
      <c r="D191" s="1522"/>
      <c r="E191" s="715"/>
      <c r="F191" s="1518" t="s">
        <v>864</v>
      </c>
      <c r="G191" s="1518"/>
      <c r="H191" s="1519"/>
      <c r="I191" s="699"/>
      <c r="J191" s="650" t="s">
        <v>378</v>
      </c>
      <c r="K191" s="651" t="s">
        <v>378</v>
      </c>
      <c r="L191" s="819"/>
      <c r="M191" s="713" t="s">
        <v>865</v>
      </c>
    </row>
    <row r="192" spans="1:13" ht="41.5" customHeight="1" x14ac:dyDescent="0.2">
      <c r="A192" s="718"/>
      <c r="B192" s="719"/>
      <c r="C192" s="719"/>
      <c r="D192" s="720"/>
      <c r="E192" s="715"/>
      <c r="F192" s="716" t="s">
        <v>722</v>
      </c>
      <c r="G192" s="1518" t="s">
        <v>866</v>
      </c>
      <c r="H192" s="1519"/>
      <c r="I192" s="699"/>
      <c r="J192" s="650"/>
      <c r="K192" s="651"/>
      <c r="L192" s="652"/>
      <c r="M192" s="714"/>
    </row>
    <row r="193" spans="1:13" ht="13.5" customHeight="1" x14ac:dyDescent="0.2">
      <c r="A193" s="639"/>
      <c r="B193" s="640"/>
      <c r="C193" s="640"/>
      <c r="D193" s="641"/>
      <c r="E193" s="634"/>
      <c r="F193" s="635"/>
      <c r="G193" s="635"/>
      <c r="H193" s="636"/>
      <c r="I193" s="700"/>
      <c r="J193" s="687"/>
      <c r="K193" s="688"/>
      <c r="L193" s="689"/>
      <c r="M193" s="643"/>
    </row>
    <row r="194" spans="1:13" ht="41" customHeight="1" x14ac:dyDescent="0.2">
      <c r="A194" s="1520"/>
      <c r="B194" s="1521"/>
      <c r="C194" s="1521"/>
      <c r="D194" s="1522"/>
      <c r="E194" s="710"/>
      <c r="F194" s="1553" t="s">
        <v>867</v>
      </c>
      <c r="G194" s="1553"/>
      <c r="H194" s="1554"/>
      <c r="I194" s="697"/>
      <c r="J194" s="647" t="s">
        <v>378</v>
      </c>
      <c r="K194" s="648" t="s">
        <v>378</v>
      </c>
      <c r="L194" s="649" t="s">
        <v>378</v>
      </c>
      <c r="M194" s="713"/>
    </row>
    <row r="195" spans="1:13" ht="13.5" customHeight="1" x14ac:dyDescent="0.2">
      <c r="A195" s="1555"/>
      <c r="B195" s="1556"/>
      <c r="C195" s="1556"/>
      <c r="D195" s="1557"/>
      <c r="E195" s="1558"/>
      <c r="F195" s="1559"/>
      <c r="G195" s="1559"/>
      <c r="H195" s="1560"/>
      <c r="I195" s="820"/>
      <c r="J195" s="687"/>
      <c r="K195" s="817"/>
      <c r="L195" s="689"/>
      <c r="M195" s="643"/>
    </row>
    <row r="196" spans="1:13" ht="54.75" customHeight="1" x14ac:dyDescent="0.2">
      <c r="A196" s="1561"/>
      <c r="B196" s="1562"/>
      <c r="C196" s="1562"/>
      <c r="D196" s="1563"/>
      <c r="E196" s="1174"/>
      <c r="F196" s="1564" t="s">
        <v>868</v>
      </c>
      <c r="G196" s="1564"/>
      <c r="H196" s="1519"/>
      <c r="I196" s="699"/>
      <c r="J196" s="650"/>
      <c r="K196" s="887"/>
      <c r="L196" s="652"/>
      <c r="M196" s="1185"/>
    </row>
    <row r="197" spans="1:13" ht="13.5" customHeight="1" x14ac:dyDescent="0.2">
      <c r="A197" s="639"/>
      <c r="B197" s="640"/>
      <c r="C197" s="640"/>
      <c r="D197" s="641"/>
      <c r="E197" s="634"/>
      <c r="F197" s="635"/>
      <c r="G197" s="635"/>
      <c r="H197" s="636"/>
      <c r="I197" s="700"/>
      <c r="J197" s="687"/>
      <c r="K197" s="688"/>
      <c r="L197" s="689"/>
      <c r="M197" s="643"/>
    </row>
    <row r="198" spans="1:13" ht="27.5" customHeight="1" x14ac:dyDescent="0.2">
      <c r="A198" s="1520"/>
      <c r="B198" s="1521"/>
      <c r="C198" s="1521"/>
      <c r="D198" s="1522"/>
      <c r="E198" s="710" t="s">
        <v>17</v>
      </c>
      <c r="F198" s="1553" t="s">
        <v>869</v>
      </c>
      <c r="G198" s="1553"/>
      <c r="H198" s="1554"/>
      <c r="I198" s="697"/>
      <c r="J198" s="647" t="s">
        <v>378</v>
      </c>
      <c r="K198" s="648" t="s">
        <v>378</v>
      </c>
      <c r="L198" s="649"/>
      <c r="M198" s="713"/>
    </row>
    <row r="199" spans="1:13" ht="13.5" customHeight="1" x14ac:dyDescent="0.2">
      <c r="A199" s="639"/>
      <c r="B199" s="640"/>
      <c r="C199" s="640"/>
      <c r="D199" s="641"/>
      <c r="E199" s="634"/>
      <c r="F199" s="635"/>
      <c r="G199" s="635"/>
      <c r="H199" s="636"/>
      <c r="I199" s="700"/>
      <c r="J199" s="687"/>
      <c r="K199" s="688"/>
      <c r="L199" s="689"/>
      <c r="M199" s="643"/>
    </row>
    <row r="200" spans="1:13" ht="42" customHeight="1" x14ac:dyDescent="0.2">
      <c r="A200" s="1520"/>
      <c r="B200" s="1521"/>
      <c r="C200" s="1521"/>
      <c r="D200" s="1522"/>
      <c r="E200" s="710" t="s">
        <v>19</v>
      </c>
      <c r="F200" s="1553" t="s">
        <v>870</v>
      </c>
      <c r="G200" s="1553"/>
      <c r="H200" s="1554"/>
      <c r="I200" s="697"/>
      <c r="J200" s="647" t="s">
        <v>378</v>
      </c>
      <c r="K200" s="648" t="s">
        <v>378</v>
      </c>
      <c r="L200" s="649"/>
      <c r="M200" s="713"/>
    </row>
    <row r="201" spans="1:13" ht="13.5" customHeight="1" x14ac:dyDescent="0.2">
      <c r="A201" s="639"/>
      <c r="B201" s="640"/>
      <c r="C201" s="640"/>
      <c r="D201" s="641"/>
      <c r="E201" s="634"/>
      <c r="F201" s="635"/>
      <c r="G201" s="635"/>
      <c r="H201" s="636"/>
      <c r="I201" s="700"/>
      <c r="J201" s="687"/>
      <c r="K201" s="688"/>
      <c r="L201" s="689"/>
      <c r="M201" s="643"/>
    </row>
    <row r="202" spans="1:13" ht="27.5" customHeight="1" x14ac:dyDescent="0.2">
      <c r="A202" s="1520"/>
      <c r="B202" s="1521"/>
      <c r="C202" s="1521"/>
      <c r="D202" s="1522"/>
      <c r="E202" s="710" t="s">
        <v>23</v>
      </c>
      <c r="F202" s="1553" t="s">
        <v>871</v>
      </c>
      <c r="G202" s="1553"/>
      <c r="H202" s="1554"/>
      <c r="I202" s="697"/>
      <c r="J202" s="647" t="s">
        <v>378</v>
      </c>
      <c r="K202" s="648" t="s">
        <v>378</v>
      </c>
      <c r="L202" s="649"/>
      <c r="M202" s="713" t="s">
        <v>872</v>
      </c>
    </row>
    <row r="203" spans="1:13" ht="13.5" customHeight="1" x14ac:dyDescent="0.2">
      <c r="A203" s="1555"/>
      <c r="B203" s="1556"/>
      <c r="C203" s="1556"/>
      <c r="D203" s="1557"/>
      <c r="E203" s="1558"/>
      <c r="F203" s="1559"/>
      <c r="G203" s="1559"/>
      <c r="H203" s="1560"/>
      <c r="I203" s="820"/>
      <c r="J203" s="687"/>
      <c r="K203" s="817"/>
      <c r="L203" s="689"/>
      <c r="M203" s="643"/>
    </row>
    <row r="204" spans="1:13" ht="54" customHeight="1" x14ac:dyDescent="0.2">
      <c r="A204" s="1520"/>
      <c r="B204" s="1521"/>
      <c r="C204" s="1521"/>
      <c r="D204" s="1522"/>
      <c r="E204" s="715" t="s">
        <v>873</v>
      </c>
      <c r="F204" s="1518" t="s">
        <v>874</v>
      </c>
      <c r="G204" s="1518"/>
      <c r="H204" s="1519"/>
      <c r="I204" s="699"/>
      <c r="J204" s="650" t="s">
        <v>378</v>
      </c>
      <c r="K204" s="651" t="s">
        <v>378</v>
      </c>
      <c r="L204" s="819"/>
      <c r="M204" s="713"/>
    </row>
    <row r="205" spans="1:13" ht="13.5" customHeight="1" x14ac:dyDescent="0.2">
      <c r="A205" s="639"/>
      <c r="B205" s="640"/>
      <c r="C205" s="640"/>
      <c r="D205" s="641"/>
      <c r="E205" s="634"/>
      <c r="F205" s="635"/>
      <c r="G205" s="635"/>
      <c r="H205" s="636"/>
      <c r="I205" s="700"/>
      <c r="J205" s="687"/>
      <c r="K205" s="688"/>
      <c r="L205" s="689"/>
      <c r="M205" s="643"/>
    </row>
    <row r="206" spans="1:13" ht="28.5" customHeight="1" x14ac:dyDescent="0.2">
      <c r="A206" s="1520"/>
      <c r="B206" s="1521"/>
      <c r="C206" s="1521"/>
      <c r="D206" s="1522"/>
      <c r="E206" s="710" t="s">
        <v>875</v>
      </c>
      <c r="F206" s="1553" t="s">
        <v>876</v>
      </c>
      <c r="G206" s="1553"/>
      <c r="H206" s="1554"/>
      <c r="I206" s="697"/>
      <c r="J206" s="647" t="s">
        <v>378</v>
      </c>
      <c r="K206" s="648" t="s">
        <v>378</v>
      </c>
      <c r="L206" s="649"/>
      <c r="M206" s="713"/>
    </row>
    <row r="207" spans="1:13" ht="13.5" customHeight="1" x14ac:dyDescent="0.2">
      <c r="A207" s="1555"/>
      <c r="B207" s="1556"/>
      <c r="C207" s="1556"/>
      <c r="D207" s="1557"/>
      <c r="E207" s="1558"/>
      <c r="F207" s="1559"/>
      <c r="G207" s="1559"/>
      <c r="H207" s="1560"/>
      <c r="I207" s="820"/>
      <c r="J207" s="687"/>
      <c r="K207" s="817"/>
      <c r="L207" s="689"/>
      <c r="M207" s="643"/>
    </row>
    <row r="208" spans="1:13" ht="28.5" customHeight="1" x14ac:dyDescent="0.2">
      <c r="A208" s="1520"/>
      <c r="B208" s="1521"/>
      <c r="C208" s="1521"/>
      <c r="D208" s="1522"/>
      <c r="E208" s="715" t="s">
        <v>877</v>
      </c>
      <c r="F208" s="1518" t="s">
        <v>878</v>
      </c>
      <c r="G208" s="1518"/>
      <c r="H208" s="1519"/>
      <c r="I208" s="699"/>
      <c r="J208" s="650" t="s">
        <v>378</v>
      </c>
      <c r="K208" s="651" t="s">
        <v>378</v>
      </c>
      <c r="L208" s="819"/>
      <c r="M208" s="713"/>
    </row>
    <row r="209" spans="1:13" ht="13.5" customHeight="1" x14ac:dyDescent="0.2">
      <c r="A209" s="639"/>
      <c r="B209" s="888"/>
      <c r="C209" s="888"/>
      <c r="D209" s="641"/>
      <c r="E209" s="634"/>
      <c r="F209" s="892"/>
      <c r="G209" s="892"/>
      <c r="H209" s="893"/>
      <c r="I209" s="700"/>
      <c r="J209" s="687"/>
      <c r="K209" s="688"/>
      <c r="L209" s="689"/>
      <c r="M209" s="643"/>
    </row>
    <row r="210" spans="1:13" ht="35" customHeight="1" x14ac:dyDescent="0.2">
      <c r="A210" s="1520"/>
      <c r="B210" s="1521"/>
      <c r="C210" s="1521"/>
      <c r="D210" s="1522"/>
      <c r="E210" s="868" t="s">
        <v>879</v>
      </c>
      <c r="F210" s="1518" t="s">
        <v>880</v>
      </c>
      <c r="G210" s="1518"/>
      <c r="H210" s="1519"/>
      <c r="I210" s="699"/>
      <c r="J210" s="650" t="s">
        <v>378</v>
      </c>
      <c r="K210" s="651" t="s">
        <v>378</v>
      </c>
      <c r="L210" s="652"/>
      <c r="M210" s="993" t="s">
        <v>881</v>
      </c>
    </row>
    <row r="211" spans="1:13" ht="27.75" customHeight="1" x14ac:dyDescent="0.2">
      <c r="A211" s="1520"/>
      <c r="B211" s="1521"/>
      <c r="C211" s="1521"/>
      <c r="D211" s="1522"/>
      <c r="E211" s="715"/>
      <c r="F211" s="716" t="s">
        <v>378</v>
      </c>
      <c r="G211" s="1518" t="s">
        <v>882</v>
      </c>
      <c r="H211" s="1519"/>
      <c r="I211" s="699"/>
      <c r="J211" s="650"/>
      <c r="K211" s="651"/>
      <c r="L211" s="652"/>
      <c r="M211" s="714"/>
    </row>
    <row r="212" spans="1:13" ht="28.5" customHeight="1" x14ac:dyDescent="0.2">
      <c r="A212" s="639"/>
      <c r="B212" s="640"/>
      <c r="C212" s="640"/>
      <c r="D212" s="641"/>
      <c r="E212" s="644"/>
      <c r="F212" s="645" t="s">
        <v>378</v>
      </c>
      <c r="G212" s="1635" t="s">
        <v>883</v>
      </c>
      <c r="H212" s="1636"/>
      <c r="I212" s="816"/>
      <c r="J212" s="684"/>
      <c r="K212" s="685"/>
      <c r="L212" s="686"/>
      <c r="M212" s="646"/>
    </row>
    <row r="213" spans="1:13" ht="27" customHeight="1" x14ac:dyDescent="0.2">
      <c r="A213" s="1520"/>
      <c r="B213" s="1521"/>
      <c r="C213" s="1521"/>
      <c r="D213" s="1522"/>
      <c r="E213" s="715"/>
      <c r="F213" s="716" t="s">
        <v>378</v>
      </c>
      <c r="G213" s="1518" t="s">
        <v>884</v>
      </c>
      <c r="H213" s="1519"/>
      <c r="I213" s="699"/>
      <c r="J213" s="650"/>
      <c r="K213" s="651"/>
      <c r="L213" s="652"/>
      <c r="M213" s="714"/>
    </row>
    <row r="214" spans="1:13" ht="31.5" customHeight="1" x14ac:dyDescent="0.2">
      <c r="A214" s="639"/>
      <c r="B214" s="640"/>
      <c r="C214" s="640"/>
      <c r="D214" s="641"/>
      <c r="E214" s="644"/>
      <c r="F214" s="645" t="s">
        <v>378</v>
      </c>
      <c r="G214" s="1635" t="s">
        <v>885</v>
      </c>
      <c r="H214" s="1636"/>
      <c r="I214" s="816"/>
      <c r="J214" s="684"/>
      <c r="K214" s="685"/>
      <c r="L214" s="686"/>
      <c r="M214" s="646"/>
    </row>
    <row r="215" spans="1:13" ht="16.5" customHeight="1" x14ac:dyDescent="0.2">
      <c r="A215" s="1520"/>
      <c r="B215" s="1521"/>
      <c r="C215" s="1521"/>
      <c r="D215" s="1522"/>
      <c r="E215" s="715"/>
      <c r="F215" s="716" t="s">
        <v>378</v>
      </c>
      <c r="G215" s="1518" t="s">
        <v>886</v>
      </c>
      <c r="H215" s="1519"/>
      <c r="I215" s="699"/>
      <c r="J215" s="650"/>
      <c r="K215" s="651"/>
      <c r="L215" s="652"/>
      <c r="M215" s="714"/>
    </row>
    <row r="216" spans="1:13" ht="28.5" customHeight="1" x14ac:dyDescent="0.2">
      <c r="A216" s="639"/>
      <c r="B216" s="640"/>
      <c r="C216" s="640"/>
      <c r="D216" s="641"/>
      <c r="E216" s="644"/>
      <c r="F216" s="645" t="s">
        <v>378</v>
      </c>
      <c r="G216" s="1635" t="s">
        <v>887</v>
      </c>
      <c r="H216" s="1636"/>
      <c r="I216" s="816"/>
      <c r="J216" s="684"/>
      <c r="K216" s="685"/>
      <c r="L216" s="686"/>
      <c r="M216" s="646"/>
    </row>
    <row r="217" spans="1:13" ht="27.5" customHeight="1" x14ac:dyDescent="0.2">
      <c r="A217" s="1520"/>
      <c r="B217" s="1521"/>
      <c r="C217" s="1521"/>
      <c r="D217" s="1522"/>
      <c r="E217" s="715"/>
      <c r="F217" s="716" t="s">
        <v>378</v>
      </c>
      <c r="G217" s="1518" t="s">
        <v>888</v>
      </c>
      <c r="H217" s="1519"/>
      <c r="I217" s="699"/>
      <c r="J217" s="650"/>
      <c r="K217" s="651"/>
      <c r="L217" s="652"/>
      <c r="M217" s="714"/>
    </row>
    <row r="218" spans="1:13" ht="13.5" customHeight="1" x14ac:dyDescent="0.2">
      <c r="A218" s="639"/>
      <c r="B218" s="640"/>
      <c r="C218" s="640"/>
      <c r="D218" s="641"/>
      <c r="E218" s="644"/>
      <c r="F218" s="711"/>
      <c r="G218" s="711"/>
      <c r="H218" s="712"/>
      <c r="I218" s="816"/>
      <c r="J218" s="684"/>
      <c r="K218" s="685"/>
      <c r="L218" s="686"/>
      <c r="M218" s="646"/>
    </row>
    <row r="219" spans="1:13" ht="66.5" customHeight="1" x14ac:dyDescent="0.2">
      <c r="A219" s="1520"/>
      <c r="B219" s="1521"/>
      <c r="C219" s="1521"/>
      <c r="D219" s="1522"/>
      <c r="E219" s="710" t="s">
        <v>889</v>
      </c>
      <c r="F219" s="1553" t="s">
        <v>890</v>
      </c>
      <c r="G219" s="1553"/>
      <c r="H219" s="1554"/>
      <c r="I219" s="697"/>
      <c r="J219" s="647" t="s">
        <v>378</v>
      </c>
      <c r="K219" s="648" t="s">
        <v>378</v>
      </c>
      <c r="L219" s="649"/>
      <c r="M219" s="713" t="s">
        <v>891</v>
      </c>
    </row>
    <row r="220" spans="1:13" ht="13.5" customHeight="1" x14ac:dyDescent="0.2">
      <c r="A220" s="639"/>
      <c r="B220" s="640"/>
      <c r="C220" s="640"/>
      <c r="D220" s="641"/>
      <c r="E220" s="634"/>
      <c r="F220" s="635"/>
      <c r="G220" s="635"/>
      <c r="H220" s="636"/>
      <c r="I220" s="700"/>
      <c r="J220" s="687"/>
      <c r="K220" s="688"/>
      <c r="L220" s="689"/>
      <c r="M220" s="643"/>
    </row>
    <row r="221" spans="1:13" ht="27" customHeight="1" x14ac:dyDescent="0.2">
      <c r="A221" s="1520"/>
      <c r="B221" s="1521"/>
      <c r="C221" s="1521"/>
      <c r="D221" s="1522"/>
      <c r="E221" s="1566" t="s">
        <v>892</v>
      </c>
      <c r="F221" s="1553"/>
      <c r="G221" s="1553"/>
      <c r="H221" s="1554"/>
      <c r="I221" s="697"/>
      <c r="J221" s="647" t="s">
        <v>378</v>
      </c>
      <c r="K221" s="648" t="s">
        <v>378</v>
      </c>
      <c r="L221" s="649"/>
      <c r="M221" s="713" t="s">
        <v>893</v>
      </c>
    </row>
    <row r="222" spans="1:13" ht="13.5" customHeight="1" x14ac:dyDescent="0.2">
      <c r="A222" s="821"/>
      <c r="B222" s="822"/>
      <c r="C222" s="822"/>
      <c r="D222" s="823"/>
      <c r="E222" s="634"/>
      <c r="F222" s="1188"/>
      <c r="G222" s="1188"/>
      <c r="H222" s="1189"/>
      <c r="I222" s="700"/>
      <c r="J222" s="687"/>
      <c r="K222" s="688"/>
      <c r="L222" s="689"/>
      <c r="M222" s="643"/>
    </row>
    <row r="223" spans="1:13" ht="67.5" customHeight="1" x14ac:dyDescent="0.2">
      <c r="A223" s="1523" t="s">
        <v>894</v>
      </c>
      <c r="B223" s="1535"/>
      <c r="C223" s="1535"/>
      <c r="D223" s="1525"/>
      <c r="E223" s="1542" t="s">
        <v>895</v>
      </c>
      <c r="F223" s="1536"/>
      <c r="G223" s="1536"/>
      <c r="H223" s="1537"/>
      <c r="I223" s="1170" t="s">
        <v>1151</v>
      </c>
      <c r="J223" s="661" t="s">
        <v>378</v>
      </c>
      <c r="K223" s="883" t="s">
        <v>378</v>
      </c>
      <c r="L223" s="663"/>
      <c r="M223" s="1170"/>
    </row>
    <row r="224" spans="1:13" ht="13.5" customHeight="1" x14ac:dyDescent="0.2">
      <c r="A224" s="805"/>
      <c r="D224" s="806"/>
      <c r="E224" s="332"/>
      <c r="F224" s="333"/>
      <c r="G224" s="333"/>
      <c r="H224" s="334"/>
      <c r="I224" s="370"/>
      <c r="J224" s="798"/>
      <c r="K224" s="799"/>
      <c r="L224" s="800"/>
      <c r="M224" s="370"/>
    </row>
    <row r="225" spans="1:13" ht="81" customHeight="1" x14ac:dyDescent="0.2">
      <c r="A225" s="805"/>
      <c r="D225" s="806"/>
      <c r="E225" s="1542" t="s">
        <v>896</v>
      </c>
      <c r="F225" s="1543"/>
      <c r="G225" s="1543"/>
      <c r="H225" s="1537"/>
      <c r="I225" s="730"/>
      <c r="J225" s="661" t="s">
        <v>378</v>
      </c>
      <c r="K225" s="662" t="s">
        <v>378</v>
      </c>
      <c r="L225" s="663"/>
      <c r="M225" s="730" t="s">
        <v>897</v>
      </c>
    </row>
    <row r="226" spans="1:13" ht="13.5" customHeight="1" x14ac:dyDescent="0.2">
      <c r="A226" s="805"/>
      <c r="D226" s="806"/>
      <c r="E226" s="332"/>
      <c r="F226" s="333"/>
      <c r="G226" s="333"/>
      <c r="H226" s="334"/>
      <c r="I226" s="370"/>
      <c r="J226" s="798"/>
      <c r="K226" s="799"/>
      <c r="L226" s="800"/>
      <c r="M226" s="371"/>
    </row>
    <row r="227" spans="1:13" ht="67.5" customHeight="1" x14ac:dyDescent="0.2">
      <c r="A227" s="805"/>
      <c r="D227" s="806"/>
      <c r="E227" s="1526" t="s">
        <v>898</v>
      </c>
      <c r="F227" s="1527"/>
      <c r="G227" s="1527"/>
      <c r="H227" s="1528"/>
      <c r="I227" s="369"/>
      <c r="J227" s="737" t="s">
        <v>378</v>
      </c>
      <c r="K227" s="664" t="s">
        <v>378</v>
      </c>
      <c r="L227" s="739"/>
      <c r="M227" s="1003"/>
    </row>
    <row r="228" spans="1:13" ht="13.5" customHeight="1" x14ac:dyDescent="0.2">
      <c r="A228" s="805"/>
      <c r="D228" s="806"/>
      <c r="E228" s="332"/>
      <c r="F228" s="333"/>
      <c r="G228" s="333"/>
      <c r="H228" s="334"/>
      <c r="I228" s="370"/>
      <c r="J228" s="798"/>
      <c r="K228" s="799"/>
      <c r="L228" s="800"/>
      <c r="M228" s="370"/>
    </row>
    <row r="229" spans="1:13" ht="13.5" customHeight="1" x14ac:dyDescent="0.2">
      <c r="A229" s="1523"/>
      <c r="B229" s="1524"/>
      <c r="C229" s="1524"/>
      <c r="D229" s="1525"/>
      <c r="E229" s="1526" t="s">
        <v>899</v>
      </c>
      <c r="F229" s="1527"/>
      <c r="G229" s="1527"/>
      <c r="H229" s="1528"/>
      <c r="I229" s="369"/>
      <c r="J229" s="737" t="s">
        <v>378</v>
      </c>
      <c r="K229" s="664" t="s">
        <v>378</v>
      </c>
      <c r="L229" s="739"/>
      <c r="M229" s="369"/>
    </row>
    <row r="230" spans="1:13" ht="13.5" customHeight="1" x14ac:dyDescent="0.2">
      <c r="A230" s="805"/>
      <c r="D230" s="806"/>
      <c r="E230" s="332"/>
      <c r="F230" s="333"/>
      <c r="G230" s="333"/>
      <c r="H230" s="334"/>
      <c r="I230" s="370"/>
      <c r="J230" s="798"/>
      <c r="K230" s="799"/>
      <c r="L230" s="800"/>
      <c r="M230" s="370"/>
    </row>
    <row r="231" spans="1:13" ht="67.5" customHeight="1" x14ac:dyDescent="0.2">
      <c r="A231" s="805"/>
      <c r="D231" s="806"/>
      <c r="E231" s="1526" t="s">
        <v>900</v>
      </c>
      <c r="F231" s="1527"/>
      <c r="G231" s="1527"/>
      <c r="H231" s="1528"/>
      <c r="I231" s="730"/>
      <c r="J231" s="737" t="s">
        <v>378</v>
      </c>
      <c r="K231" s="664" t="s">
        <v>378</v>
      </c>
      <c r="L231" s="739"/>
      <c r="M231" s="730" t="s">
        <v>901</v>
      </c>
    </row>
    <row r="232" spans="1:13" ht="12" customHeight="1" x14ac:dyDescent="0.2">
      <c r="A232" s="812"/>
      <c r="B232" s="813"/>
      <c r="C232" s="813"/>
      <c r="D232" s="814"/>
      <c r="E232" s="324"/>
      <c r="F232" s="909"/>
      <c r="G232" s="909"/>
      <c r="H232" s="910"/>
      <c r="I232" s="908"/>
      <c r="J232" s="906"/>
      <c r="K232" s="665"/>
      <c r="L232" s="907"/>
      <c r="M232" s="908"/>
    </row>
    <row r="233" spans="1:13" ht="67.5" customHeight="1" x14ac:dyDescent="0.2">
      <c r="A233" s="1520" t="s">
        <v>902</v>
      </c>
      <c r="B233" s="1521"/>
      <c r="C233" s="1521"/>
      <c r="D233" s="1522"/>
      <c r="E233" s="1565" t="s">
        <v>903</v>
      </c>
      <c r="F233" s="1518"/>
      <c r="G233" s="1518"/>
      <c r="H233" s="1519"/>
      <c r="I233" s="957" t="s">
        <v>1197</v>
      </c>
      <c r="J233" s="650" t="s">
        <v>378</v>
      </c>
      <c r="K233" s="651" t="s">
        <v>378</v>
      </c>
      <c r="L233" s="652"/>
      <c r="M233" s="714" t="s">
        <v>904</v>
      </c>
    </row>
    <row r="234" spans="1:13" ht="12.75" customHeight="1" x14ac:dyDescent="0.2">
      <c r="A234" s="718"/>
      <c r="B234" s="719"/>
      <c r="C234" s="719"/>
      <c r="D234" s="720"/>
      <c r="E234" s="715"/>
      <c r="F234" s="716"/>
      <c r="G234" s="716"/>
      <c r="H234" s="717"/>
      <c r="I234" s="699"/>
      <c r="J234" s="650"/>
      <c r="K234" s="651"/>
      <c r="L234" s="652"/>
      <c r="M234" s="714"/>
    </row>
    <row r="235" spans="1:13" ht="42" customHeight="1" x14ac:dyDescent="0.2">
      <c r="A235" s="1625" t="s">
        <v>905</v>
      </c>
      <c r="B235" s="1626"/>
      <c r="C235" s="1626"/>
      <c r="D235" s="1627"/>
      <c r="E235" s="1566" t="s">
        <v>906</v>
      </c>
      <c r="F235" s="1553"/>
      <c r="G235" s="1553"/>
      <c r="H235" s="1554"/>
      <c r="I235" s="1010" t="s">
        <v>1152</v>
      </c>
      <c r="J235" s="647" t="s">
        <v>378</v>
      </c>
      <c r="K235" s="648" t="s">
        <v>378</v>
      </c>
      <c r="L235" s="649"/>
      <c r="M235" s="1010"/>
    </row>
    <row r="236" spans="1:13" ht="13.5" customHeight="1" x14ac:dyDescent="0.2">
      <c r="A236" s="639"/>
      <c r="B236" s="640"/>
      <c r="C236" s="640"/>
      <c r="D236" s="641"/>
      <c r="E236" s="634"/>
      <c r="F236" s="635"/>
      <c r="G236" s="635"/>
      <c r="H236" s="636"/>
      <c r="I236" s="700"/>
      <c r="J236" s="687"/>
      <c r="K236" s="688"/>
      <c r="L236" s="689"/>
      <c r="M236" s="643"/>
    </row>
    <row r="237" spans="1:13" ht="41.5" customHeight="1" x14ac:dyDescent="0.2">
      <c r="A237" s="718"/>
      <c r="B237" s="719"/>
      <c r="C237" s="719"/>
      <c r="D237" s="720"/>
      <c r="E237" s="1566" t="s">
        <v>907</v>
      </c>
      <c r="F237" s="1553"/>
      <c r="G237" s="1553"/>
      <c r="H237" s="1554"/>
      <c r="I237" s="699"/>
      <c r="J237" s="647" t="s">
        <v>378</v>
      </c>
      <c r="K237" s="648" t="s">
        <v>378</v>
      </c>
      <c r="L237" s="649"/>
      <c r="M237" s="714"/>
    </row>
    <row r="238" spans="1:13" ht="17.25" customHeight="1" x14ac:dyDescent="0.2">
      <c r="A238" s="639"/>
      <c r="B238" s="640"/>
      <c r="C238" s="640"/>
      <c r="D238" s="641"/>
      <c r="E238" s="634"/>
      <c r="F238" s="635"/>
      <c r="G238" s="635"/>
      <c r="H238" s="636"/>
      <c r="I238" s="700"/>
      <c r="J238" s="687"/>
      <c r="K238" s="688"/>
      <c r="L238" s="689"/>
      <c r="M238" s="643"/>
    </row>
    <row r="239" spans="1:13" ht="27.5" customHeight="1" x14ac:dyDescent="0.2">
      <c r="A239" s="718"/>
      <c r="B239" s="719"/>
      <c r="C239" s="719"/>
      <c r="D239" s="720"/>
      <c r="E239" s="1566" t="s">
        <v>908</v>
      </c>
      <c r="F239" s="1553"/>
      <c r="G239" s="1553"/>
      <c r="H239" s="1554"/>
      <c r="I239" s="697"/>
      <c r="J239" s="647" t="s">
        <v>378</v>
      </c>
      <c r="K239" s="648" t="s">
        <v>378</v>
      </c>
      <c r="L239" s="649"/>
      <c r="M239" s="713"/>
    </row>
    <row r="240" spans="1:13" ht="12" customHeight="1" x14ac:dyDescent="0.2">
      <c r="A240" s="639"/>
      <c r="B240" s="640"/>
      <c r="C240" s="640"/>
      <c r="D240" s="641"/>
      <c r="E240" s="634"/>
      <c r="F240" s="635"/>
      <c r="G240" s="635"/>
      <c r="H240" s="636"/>
      <c r="I240" s="700"/>
      <c r="J240" s="687"/>
      <c r="K240" s="688"/>
      <c r="L240" s="689"/>
      <c r="M240" s="643"/>
    </row>
    <row r="241" spans="1:13" ht="42" customHeight="1" x14ac:dyDescent="0.2">
      <c r="A241" s="718"/>
      <c r="B241" s="719"/>
      <c r="C241" s="719"/>
      <c r="D241" s="720"/>
      <c r="E241" s="1566" t="s">
        <v>909</v>
      </c>
      <c r="F241" s="1553"/>
      <c r="G241" s="1553"/>
      <c r="H241" s="1554"/>
      <c r="I241" s="697"/>
      <c r="J241" s="647" t="s">
        <v>378</v>
      </c>
      <c r="K241" s="648" t="s">
        <v>378</v>
      </c>
      <c r="L241" s="649"/>
      <c r="M241" s="713"/>
    </row>
    <row r="242" spans="1:13" ht="13.5" customHeight="1" x14ac:dyDescent="0.2">
      <c r="A242" s="821"/>
      <c r="B242" s="822"/>
      <c r="C242" s="822"/>
      <c r="D242" s="823"/>
      <c r="E242" s="634"/>
      <c r="F242" s="1188"/>
      <c r="G242" s="1188"/>
      <c r="H242" s="1189"/>
      <c r="I242" s="700"/>
      <c r="J242" s="687"/>
      <c r="K242" s="688"/>
      <c r="L242" s="689"/>
      <c r="M242" s="643"/>
    </row>
    <row r="243" spans="1:13" s="992" customFormat="1" ht="42" customHeight="1" x14ac:dyDescent="0.2">
      <c r="A243" s="1550" t="s">
        <v>1182</v>
      </c>
      <c r="B243" s="1551"/>
      <c r="C243" s="1551"/>
      <c r="D243" s="1552"/>
      <c r="E243" s="1548" t="s">
        <v>1192</v>
      </c>
      <c r="F243" s="1549"/>
      <c r="G243" s="1549"/>
      <c r="H243" s="1539"/>
      <c r="I243" s="1170" t="s">
        <v>1193</v>
      </c>
      <c r="J243" s="661"/>
      <c r="K243" s="883"/>
      <c r="L243" s="663"/>
      <c r="M243" s="1170"/>
    </row>
    <row r="244" spans="1:13" s="992" customFormat="1" ht="13.5" customHeight="1" x14ac:dyDescent="0.2">
      <c r="A244" s="952"/>
      <c r="B244" s="953"/>
      <c r="C244" s="953"/>
      <c r="D244" s="954"/>
      <c r="E244" s="324"/>
      <c r="F244" s="963"/>
      <c r="G244" s="963"/>
      <c r="H244" s="964"/>
      <c r="I244" s="962"/>
      <c r="J244" s="968"/>
      <c r="K244" s="665"/>
      <c r="L244" s="970"/>
      <c r="M244" s="962"/>
    </row>
    <row r="245" spans="1:13" s="992" customFormat="1" ht="55.5" customHeight="1" x14ac:dyDescent="0.2">
      <c r="A245" s="952"/>
      <c r="B245" s="953"/>
      <c r="C245" s="953"/>
      <c r="D245" s="954"/>
      <c r="E245" s="1515" t="s">
        <v>1172</v>
      </c>
      <c r="F245" s="1516"/>
      <c r="G245" s="1516"/>
      <c r="H245" s="1517"/>
      <c r="I245" s="961" t="s">
        <v>1181</v>
      </c>
      <c r="J245" s="661" t="s">
        <v>380</v>
      </c>
      <c r="K245" s="662" t="s">
        <v>380</v>
      </c>
      <c r="L245" s="663"/>
      <c r="M245" s="961"/>
    </row>
    <row r="246" spans="1:13" s="992" customFormat="1" ht="12.75" customHeight="1" x14ac:dyDescent="0.2">
      <c r="A246" s="952"/>
      <c r="B246" s="953"/>
      <c r="C246" s="953"/>
      <c r="D246" s="954"/>
      <c r="E246" s="324"/>
      <c r="F246" s="963"/>
      <c r="G246" s="963"/>
      <c r="H246" s="964"/>
      <c r="I246" s="962"/>
      <c r="J246" s="968"/>
      <c r="K246" s="665"/>
      <c r="L246" s="970"/>
      <c r="M246" s="962"/>
    </row>
    <row r="247" spans="1:13" s="992" customFormat="1" ht="56" customHeight="1" x14ac:dyDescent="0.2">
      <c r="A247" s="952"/>
      <c r="B247" s="953"/>
      <c r="C247" s="953"/>
      <c r="D247" s="954"/>
      <c r="E247" s="1515" t="s">
        <v>1173</v>
      </c>
      <c r="F247" s="1516"/>
      <c r="G247" s="1516"/>
      <c r="H247" s="1517"/>
      <c r="I247" s="961"/>
      <c r="J247" s="661" t="s">
        <v>380</v>
      </c>
      <c r="K247" s="662" t="s">
        <v>380</v>
      </c>
      <c r="L247" s="663"/>
      <c r="M247" s="961"/>
    </row>
    <row r="248" spans="1:13" s="992" customFormat="1" ht="15.75" customHeight="1" x14ac:dyDescent="0.2">
      <c r="A248" s="952"/>
      <c r="B248" s="953"/>
      <c r="C248" s="953"/>
      <c r="D248" s="954"/>
      <c r="E248" s="960" t="s">
        <v>727</v>
      </c>
      <c r="F248" s="1538" t="s">
        <v>1174</v>
      </c>
      <c r="G248" s="1538"/>
      <c r="H248" s="1539"/>
      <c r="I248" s="961"/>
      <c r="J248" s="661"/>
      <c r="K248" s="662"/>
      <c r="L248" s="663"/>
      <c r="M248" s="961"/>
    </row>
    <row r="249" spans="1:13" s="992" customFormat="1" ht="15.75" customHeight="1" x14ac:dyDescent="0.2">
      <c r="A249" s="952"/>
      <c r="B249" s="953"/>
      <c r="C249" s="953"/>
      <c r="D249" s="954"/>
      <c r="E249" s="960" t="s">
        <v>727</v>
      </c>
      <c r="F249" s="1538" t="s">
        <v>1175</v>
      </c>
      <c r="G249" s="1538"/>
      <c r="H249" s="1539"/>
      <c r="I249" s="961"/>
      <c r="J249" s="661"/>
      <c r="K249" s="662"/>
      <c r="L249" s="663"/>
      <c r="M249" s="961"/>
    </row>
    <row r="250" spans="1:13" s="992" customFormat="1" ht="15.75" customHeight="1" x14ac:dyDescent="0.2">
      <c r="A250" s="952"/>
      <c r="B250" s="953"/>
      <c r="C250" s="953"/>
      <c r="D250" s="954"/>
      <c r="E250" s="960" t="s">
        <v>727</v>
      </c>
      <c r="F250" s="1538" t="s">
        <v>1176</v>
      </c>
      <c r="G250" s="1538"/>
      <c r="H250" s="1539"/>
      <c r="I250" s="961"/>
      <c r="J250" s="661"/>
      <c r="K250" s="662"/>
      <c r="L250" s="663"/>
      <c r="M250" s="961"/>
    </row>
    <row r="251" spans="1:13" s="992" customFormat="1" ht="15.75" customHeight="1" x14ac:dyDescent="0.2">
      <c r="A251" s="952"/>
      <c r="B251" s="953"/>
      <c r="C251" s="953"/>
      <c r="D251" s="954"/>
      <c r="E251" s="960" t="s">
        <v>727</v>
      </c>
      <c r="F251" s="1538" t="s">
        <v>1177</v>
      </c>
      <c r="G251" s="1538"/>
      <c r="H251" s="1539"/>
      <c r="I251" s="961"/>
      <c r="J251" s="661"/>
      <c r="K251" s="662"/>
      <c r="L251" s="663"/>
      <c r="M251" s="961"/>
    </row>
    <row r="252" spans="1:13" s="992" customFormat="1" ht="15.75" customHeight="1" x14ac:dyDescent="0.2">
      <c r="A252" s="952"/>
      <c r="B252" s="953"/>
      <c r="C252" s="953"/>
      <c r="D252" s="954"/>
      <c r="E252" s="960" t="s">
        <v>727</v>
      </c>
      <c r="F252" s="1538" t="s">
        <v>1178</v>
      </c>
      <c r="G252" s="1538"/>
      <c r="H252" s="1539"/>
      <c r="I252" s="961"/>
      <c r="J252" s="661"/>
      <c r="K252" s="662"/>
      <c r="L252" s="663"/>
      <c r="M252" s="961"/>
    </row>
    <row r="253" spans="1:13" s="992" customFormat="1" ht="55.5" customHeight="1" x14ac:dyDescent="0.2">
      <c r="A253" s="952"/>
      <c r="B253" s="953"/>
      <c r="C253" s="953"/>
      <c r="D253" s="954"/>
      <c r="E253" s="960"/>
      <c r="F253" s="951" t="s">
        <v>722</v>
      </c>
      <c r="G253" s="1538" t="s">
        <v>1179</v>
      </c>
      <c r="H253" s="1539"/>
      <c r="I253" s="961"/>
      <c r="J253" s="661"/>
      <c r="K253" s="662"/>
      <c r="L253" s="663"/>
      <c r="M253" s="961"/>
    </row>
    <row r="254" spans="1:13" s="992" customFormat="1" ht="12.75" customHeight="1" x14ac:dyDescent="0.2">
      <c r="A254" s="952"/>
      <c r="B254" s="953"/>
      <c r="C254" s="953"/>
      <c r="D254" s="954"/>
      <c r="E254" s="324"/>
      <c r="F254" s="963"/>
      <c r="G254" s="963"/>
      <c r="H254" s="964"/>
      <c r="I254" s="962"/>
      <c r="J254" s="968"/>
      <c r="K254" s="665"/>
      <c r="L254" s="970"/>
      <c r="M254" s="962"/>
    </row>
    <row r="255" spans="1:13" s="992" customFormat="1" ht="79.5" customHeight="1" x14ac:dyDescent="0.2">
      <c r="A255" s="952"/>
      <c r="B255" s="953"/>
      <c r="C255" s="953"/>
      <c r="D255" s="954"/>
      <c r="E255" s="1515" t="s">
        <v>1180</v>
      </c>
      <c r="F255" s="1516"/>
      <c r="G255" s="1516"/>
      <c r="H255" s="1517"/>
      <c r="I255" s="961"/>
      <c r="J255" s="661" t="s">
        <v>380</v>
      </c>
      <c r="K255" s="662" t="s">
        <v>380</v>
      </c>
      <c r="L255" s="663"/>
      <c r="M255" s="961"/>
    </row>
    <row r="256" spans="1:13" s="992" customFormat="1" ht="12.75" customHeight="1" x14ac:dyDescent="0.2">
      <c r="A256" s="1140"/>
      <c r="B256" s="1143"/>
      <c r="C256" s="1143"/>
      <c r="D256" s="1141"/>
      <c r="E256" s="324"/>
      <c r="F256" s="963"/>
      <c r="G256" s="963"/>
      <c r="H256" s="964"/>
      <c r="I256" s="962"/>
      <c r="J256" s="968"/>
      <c r="K256" s="665"/>
      <c r="L256" s="970"/>
      <c r="M256" s="962"/>
    </row>
    <row r="257" spans="1:13" s="992" customFormat="1" ht="55" customHeight="1" x14ac:dyDescent="0.2">
      <c r="A257" s="1140"/>
      <c r="B257" s="1143"/>
      <c r="C257" s="1143"/>
      <c r="D257" s="1141"/>
      <c r="E257" s="1515" t="s">
        <v>1292</v>
      </c>
      <c r="F257" s="1516"/>
      <c r="G257" s="1516"/>
      <c r="H257" s="1517"/>
      <c r="I257" s="1142"/>
      <c r="J257" s="661" t="s">
        <v>380</v>
      </c>
      <c r="K257" s="662" t="s">
        <v>380</v>
      </c>
      <c r="L257" s="663"/>
      <c r="M257" s="1142"/>
    </row>
    <row r="258" spans="1:13" s="992" customFormat="1" ht="13" customHeight="1" x14ac:dyDescent="0.2">
      <c r="A258" s="931"/>
      <c r="B258" s="932"/>
      <c r="C258" s="932"/>
      <c r="D258" s="933"/>
      <c r="E258" s="324"/>
      <c r="F258" s="1145"/>
      <c r="G258" s="1145"/>
      <c r="H258" s="1146"/>
      <c r="I258" s="1144"/>
      <c r="J258" s="1147"/>
      <c r="K258" s="665"/>
      <c r="L258" s="1148"/>
      <c r="M258" s="1144"/>
    </row>
    <row r="259" spans="1:13" ht="42" customHeight="1" x14ac:dyDescent="0.2">
      <c r="A259" s="1520" t="s">
        <v>910</v>
      </c>
      <c r="B259" s="1521"/>
      <c r="C259" s="1521"/>
      <c r="D259" s="1522"/>
      <c r="E259" s="1565" t="s">
        <v>911</v>
      </c>
      <c r="F259" s="1518"/>
      <c r="G259" s="1518"/>
      <c r="H259" s="1519"/>
      <c r="I259" s="957" t="s">
        <v>1153</v>
      </c>
      <c r="J259" s="650" t="s">
        <v>378</v>
      </c>
      <c r="K259" s="651" t="s">
        <v>378</v>
      </c>
      <c r="L259" s="652"/>
      <c r="M259" s="714"/>
    </row>
    <row r="260" spans="1:13" ht="11.25" customHeight="1" x14ac:dyDescent="0.2">
      <c r="A260" s="821"/>
      <c r="B260" s="822"/>
      <c r="C260" s="822"/>
      <c r="D260" s="823"/>
      <c r="E260" s="634"/>
      <c r="F260" s="635"/>
      <c r="G260" s="635"/>
      <c r="H260" s="636"/>
      <c r="I260" s="643"/>
      <c r="J260" s="687"/>
      <c r="K260" s="688"/>
      <c r="L260" s="689"/>
      <c r="M260" s="643"/>
    </row>
    <row r="261" spans="1:13" ht="42.75" customHeight="1" x14ac:dyDescent="0.2">
      <c r="A261" s="1625" t="s">
        <v>912</v>
      </c>
      <c r="B261" s="1626"/>
      <c r="C261" s="1626"/>
      <c r="D261" s="1627"/>
      <c r="E261" s="1566" t="s">
        <v>913</v>
      </c>
      <c r="F261" s="1553"/>
      <c r="G261" s="1553"/>
      <c r="H261" s="1554"/>
      <c r="I261" s="958" t="s">
        <v>1154</v>
      </c>
      <c r="J261" s="647" t="s">
        <v>378</v>
      </c>
      <c r="K261" s="648" t="s">
        <v>378</v>
      </c>
      <c r="L261" s="649"/>
      <c r="M261" s="713"/>
    </row>
    <row r="262" spans="1:13" ht="12" customHeight="1" x14ac:dyDescent="0.2">
      <c r="A262" s="821"/>
      <c r="B262" s="822"/>
      <c r="C262" s="822"/>
      <c r="D262" s="823"/>
      <c r="E262" s="634"/>
      <c r="F262" s="1019"/>
      <c r="G262" s="1019"/>
      <c r="H262" s="1020"/>
      <c r="I262" s="1018"/>
      <c r="J262" s="687"/>
      <c r="K262" s="688"/>
      <c r="L262" s="689"/>
      <c r="M262" s="643"/>
    </row>
    <row r="263" spans="1:13" ht="55.5" customHeight="1" x14ac:dyDescent="0.2">
      <c r="A263" s="1520" t="s">
        <v>914</v>
      </c>
      <c r="B263" s="1631"/>
      <c r="C263" s="1631"/>
      <c r="D263" s="1522"/>
      <c r="E263" s="1565" t="s">
        <v>915</v>
      </c>
      <c r="F263" s="1564"/>
      <c r="G263" s="1564"/>
      <c r="H263" s="1519"/>
      <c r="I263" s="1015" t="s">
        <v>1155</v>
      </c>
      <c r="J263" s="650" t="s">
        <v>378</v>
      </c>
      <c r="K263" s="887" t="s">
        <v>378</v>
      </c>
      <c r="L263" s="652"/>
      <c r="M263" s="1015"/>
    </row>
    <row r="264" spans="1:13" ht="12" customHeight="1" x14ac:dyDescent="0.2">
      <c r="A264" s="821"/>
      <c r="B264" s="822"/>
      <c r="C264" s="822"/>
      <c r="D264" s="823"/>
      <c r="E264" s="634"/>
      <c r="F264" s="635"/>
      <c r="G264" s="635"/>
      <c r="H264" s="636"/>
      <c r="I264" s="959"/>
      <c r="J264" s="687"/>
      <c r="K264" s="688"/>
      <c r="L264" s="689"/>
      <c r="M264" s="643"/>
    </row>
    <row r="265" spans="1:13" ht="68.5" customHeight="1" x14ac:dyDescent="0.2">
      <c r="A265" s="1625" t="s">
        <v>916</v>
      </c>
      <c r="B265" s="1626"/>
      <c r="C265" s="1626"/>
      <c r="D265" s="1627"/>
      <c r="E265" s="1566" t="s">
        <v>917</v>
      </c>
      <c r="F265" s="1553"/>
      <c r="G265" s="1553"/>
      <c r="H265" s="1554"/>
      <c r="I265" s="958" t="s">
        <v>1156</v>
      </c>
      <c r="J265" s="647" t="s">
        <v>378</v>
      </c>
      <c r="K265" s="648" t="s">
        <v>378</v>
      </c>
      <c r="L265" s="649"/>
      <c r="M265" s="713"/>
    </row>
    <row r="266" spans="1:13" ht="12.75" customHeight="1" x14ac:dyDescent="0.2">
      <c r="A266" s="821"/>
      <c r="B266" s="822"/>
      <c r="C266" s="822"/>
      <c r="D266" s="823"/>
      <c r="E266" s="634"/>
      <c r="F266" s="1188"/>
      <c r="G266" s="1188"/>
      <c r="H266" s="1189"/>
      <c r="I266" s="824"/>
      <c r="J266" s="687"/>
      <c r="K266" s="688"/>
      <c r="L266" s="689"/>
      <c r="M266" s="643"/>
    </row>
    <row r="267" spans="1:13" ht="28" customHeight="1" x14ac:dyDescent="0.2">
      <c r="A267" s="1520" t="s">
        <v>918</v>
      </c>
      <c r="B267" s="1631"/>
      <c r="C267" s="1631"/>
      <c r="D267" s="1522"/>
      <c r="E267" s="1565" t="s">
        <v>919</v>
      </c>
      <c r="F267" s="1564"/>
      <c r="G267" s="1564"/>
      <c r="H267" s="1519"/>
      <c r="I267" s="1185" t="s">
        <v>1157</v>
      </c>
      <c r="J267" s="650" t="s">
        <v>378</v>
      </c>
      <c r="K267" s="887" t="s">
        <v>378</v>
      </c>
      <c r="L267" s="652" t="s">
        <v>378</v>
      </c>
      <c r="M267" s="1185"/>
    </row>
    <row r="268" spans="1:13" ht="27.5" customHeight="1" x14ac:dyDescent="0.2">
      <c r="A268" s="1520"/>
      <c r="B268" s="1521"/>
      <c r="C268" s="1521"/>
      <c r="D268" s="1522"/>
      <c r="E268" s="715" t="s">
        <v>727</v>
      </c>
      <c r="F268" s="1518" t="s">
        <v>920</v>
      </c>
      <c r="G268" s="1518"/>
      <c r="H268" s="1519"/>
      <c r="I268" s="957"/>
      <c r="J268" s="650"/>
      <c r="K268" s="651"/>
      <c r="L268" s="652"/>
      <c r="M268" s="714"/>
    </row>
    <row r="269" spans="1:13" ht="27" customHeight="1" x14ac:dyDescent="0.2">
      <c r="A269" s="1520"/>
      <c r="B269" s="1521"/>
      <c r="C269" s="1521"/>
      <c r="D269" s="1522"/>
      <c r="E269" s="715" t="s">
        <v>727</v>
      </c>
      <c r="F269" s="1518" t="s">
        <v>921</v>
      </c>
      <c r="G269" s="1518"/>
      <c r="H269" s="1519"/>
      <c r="I269" s="957"/>
      <c r="J269" s="650"/>
      <c r="K269" s="651"/>
      <c r="L269" s="652"/>
      <c r="M269" s="714"/>
    </row>
    <row r="270" spans="1:13" ht="12.75" customHeight="1" x14ac:dyDescent="0.2">
      <c r="A270" s="821"/>
      <c r="B270" s="822"/>
      <c r="C270" s="822"/>
      <c r="D270" s="823"/>
      <c r="E270" s="634"/>
      <c r="F270" s="635"/>
      <c r="G270" s="635"/>
      <c r="H270" s="636"/>
      <c r="I270" s="643"/>
      <c r="J270" s="687"/>
      <c r="K270" s="688"/>
      <c r="L270" s="689"/>
      <c r="M270" s="643"/>
    </row>
    <row r="271" spans="1:13" ht="29.5" customHeight="1" x14ac:dyDescent="0.2">
      <c r="A271" s="1625" t="s">
        <v>922</v>
      </c>
      <c r="B271" s="1626"/>
      <c r="C271" s="1626"/>
      <c r="D271" s="1627"/>
      <c r="E271" s="1566" t="s">
        <v>923</v>
      </c>
      <c r="F271" s="1553"/>
      <c r="G271" s="1553"/>
      <c r="H271" s="1554"/>
      <c r="I271" s="958" t="s">
        <v>1158</v>
      </c>
      <c r="J271" s="647" t="s">
        <v>378</v>
      </c>
      <c r="K271" s="648" t="s">
        <v>378</v>
      </c>
      <c r="L271" s="649" t="s">
        <v>378</v>
      </c>
      <c r="M271" s="1637" t="s">
        <v>924</v>
      </c>
    </row>
    <row r="272" spans="1:13" ht="14" customHeight="1" x14ac:dyDescent="0.2">
      <c r="A272" s="911"/>
      <c r="B272" s="912"/>
      <c r="C272" s="912"/>
      <c r="D272" s="913"/>
      <c r="E272" s="634"/>
      <c r="F272" s="914"/>
      <c r="G272" s="914"/>
      <c r="H272" s="915"/>
      <c r="I272" s="643"/>
      <c r="J272" s="687"/>
      <c r="K272" s="688"/>
      <c r="L272" s="689"/>
      <c r="M272" s="1638"/>
    </row>
    <row r="273" spans="1:13" ht="27.5" customHeight="1" x14ac:dyDescent="0.2">
      <c r="A273" s="1520" t="s">
        <v>925</v>
      </c>
      <c r="B273" s="1521"/>
      <c r="C273" s="1521"/>
      <c r="D273" s="1522"/>
      <c r="E273" s="1565" t="s">
        <v>926</v>
      </c>
      <c r="F273" s="1518"/>
      <c r="G273" s="1518"/>
      <c r="H273" s="1519"/>
      <c r="I273" s="957" t="s">
        <v>1159</v>
      </c>
      <c r="J273" s="650" t="s">
        <v>378</v>
      </c>
      <c r="K273" s="651" t="s">
        <v>378</v>
      </c>
      <c r="L273" s="652"/>
      <c r="M273" s="714" t="s">
        <v>927</v>
      </c>
    </row>
    <row r="274" spans="1:13" ht="12" customHeight="1" x14ac:dyDescent="0.2">
      <c r="A274" s="1639"/>
      <c r="B274" s="1640"/>
      <c r="C274" s="1640"/>
      <c r="D274" s="1641"/>
      <c r="E274" s="634"/>
      <c r="F274" s="635"/>
      <c r="G274" s="635"/>
      <c r="H274" s="636"/>
      <c r="I274" s="643"/>
      <c r="J274" s="687"/>
      <c r="K274" s="688"/>
      <c r="L274" s="689"/>
      <c r="M274" s="643"/>
    </row>
    <row r="275" spans="1:13" ht="13.5" customHeight="1" x14ac:dyDescent="0.2">
      <c r="A275" s="1625" t="s">
        <v>835</v>
      </c>
      <c r="B275" s="1626"/>
      <c r="C275" s="1626"/>
      <c r="D275" s="1627"/>
      <c r="E275" s="1566" t="s">
        <v>928</v>
      </c>
      <c r="F275" s="1553"/>
      <c r="G275" s="1553"/>
      <c r="H275" s="1554"/>
      <c r="I275" s="958" t="s">
        <v>1160</v>
      </c>
      <c r="J275" s="647" t="s">
        <v>378</v>
      </c>
      <c r="K275" s="648" t="s">
        <v>378</v>
      </c>
      <c r="L275" s="649"/>
      <c r="M275" s="713" t="s">
        <v>835</v>
      </c>
    </row>
    <row r="276" spans="1:13" ht="15" customHeight="1" x14ac:dyDescent="0.2">
      <c r="A276" s="1520"/>
      <c r="B276" s="1521"/>
      <c r="C276" s="1521"/>
      <c r="D276" s="1522"/>
      <c r="E276" s="715" t="s">
        <v>378</v>
      </c>
      <c r="F276" s="1518" t="s">
        <v>929</v>
      </c>
      <c r="G276" s="1518"/>
      <c r="H276" s="1519"/>
      <c r="I276" s="714"/>
      <c r="J276" s="650"/>
      <c r="K276" s="651"/>
      <c r="L276" s="652"/>
      <c r="M276" s="714"/>
    </row>
    <row r="277" spans="1:13" ht="14.25" customHeight="1" x14ac:dyDescent="0.2">
      <c r="A277" s="1520"/>
      <c r="B277" s="1521"/>
      <c r="C277" s="1521"/>
      <c r="D277" s="1522"/>
      <c r="E277" s="715" t="s">
        <v>378</v>
      </c>
      <c r="F277" s="1518" t="s">
        <v>930</v>
      </c>
      <c r="G277" s="1518"/>
      <c r="H277" s="1519"/>
      <c r="I277" s="714"/>
      <c r="J277" s="650"/>
      <c r="K277" s="651"/>
      <c r="L277" s="652"/>
      <c r="M277" s="714"/>
    </row>
    <row r="278" spans="1:13" ht="15.75" customHeight="1" x14ac:dyDescent="0.2">
      <c r="A278" s="1520"/>
      <c r="B278" s="1521"/>
      <c r="C278" s="1521"/>
      <c r="D278" s="1522"/>
      <c r="E278" s="715" t="s">
        <v>378</v>
      </c>
      <c r="F278" s="1518" t="s">
        <v>931</v>
      </c>
      <c r="G278" s="1518"/>
      <c r="H278" s="1519"/>
      <c r="I278" s="714"/>
      <c r="J278" s="650"/>
      <c r="K278" s="651"/>
      <c r="L278" s="652"/>
      <c r="M278" s="714"/>
    </row>
    <row r="279" spans="1:13" ht="14.25" customHeight="1" x14ac:dyDescent="0.2">
      <c r="A279" s="1520"/>
      <c r="B279" s="1521"/>
      <c r="C279" s="1521"/>
      <c r="D279" s="1522"/>
      <c r="E279" s="715" t="s">
        <v>378</v>
      </c>
      <c r="F279" s="1518" t="s">
        <v>932</v>
      </c>
      <c r="G279" s="1518"/>
      <c r="H279" s="1519"/>
      <c r="I279" s="714"/>
      <c r="J279" s="650"/>
      <c r="K279" s="651"/>
      <c r="L279" s="652"/>
      <c r="M279" s="714"/>
    </row>
    <row r="280" spans="1:13" ht="28" customHeight="1" x14ac:dyDescent="0.2">
      <c r="A280" s="1520"/>
      <c r="B280" s="1521"/>
      <c r="C280" s="1521"/>
      <c r="D280" s="1522"/>
      <c r="E280" s="715" t="s">
        <v>378</v>
      </c>
      <c r="F280" s="1518" t="s">
        <v>933</v>
      </c>
      <c r="G280" s="1518"/>
      <c r="H280" s="1519"/>
      <c r="I280" s="714"/>
      <c r="J280" s="650"/>
      <c r="K280" s="651"/>
      <c r="L280" s="652"/>
      <c r="M280" s="714"/>
    </row>
    <row r="281" spans="1:13" ht="15.75" customHeight="1" x14ac:dyDescent="0.2">
      <c r="A281" s="1520"/>
      <c r="B281" s="1521"/>
      <c r="C281" s="1521"/>
      <c r="D281" s="1522"/>
      <c r="E281" s="715" t="s">
        <v>378</v>
      </c>
      <c r="F281" s="1518" t="s">
        <v>934</v>
      </c>
      <c r="G281" s="1518"/>
      <c r="H281" s="1519"/>
      <c r="I281" s="714"/>
      <c r="J281" s="650"/>
      <c r="K281" s="651"/>
      <c r="L281" s="652"/>
      <c r="M281" s="714"/>
    </row>
    <row r="282" spans="1:13" ht="17.25" customHeight="1" x14ac:dyDescent="0.2">
      <c r="A282" s="1520"/>
      <c r="B282" s="1521"/>
      <c r="C282" s="1521"/>
      <c r="D282" s="1522"/>
      <c r="E282" s="715" t="s">
        <v>378</v>
      </c>
      <c r="F282" s="1518" t="s">
        <v>935</v>
      </c>
      <c r="G282" s="1518"/>
      <c r="H282" s="1519"/>
      <c r="I282" s="714"/>
      <c r="J282" s="650"/>
      <c r="K282" s="651"/>
      <c r="L282" s="652"/>
      <c r="M282" s="714"/>
    </row>
    <row r="283" spans="1:13" ht="15.75" customHeight="1" x14ac:dyDescent="0.2">
      <c r="A283" s="1520"/>
      <c r="B283" s="1521"/>
      <c r="C283" s="1521"/>
      <c r="D283" s="1522"/>
      <c r="E283" s="715" t="s">
        <v>378</v>
      </c>
      <c r="F283" s="1518" t="s">
        <v>936</v>
      </c>
      <c r="G283" s="1518"/>
      <c r="H283" s="1519"/>
      <c r="I283" s="714"/>
      <c r="J283" s="650"/>
      <c r="K283" s="651"/>
      <c r="L283" s="652"/>
      <c r="M283" s="714"/>
    </row>
    <row r="284" spans="1:13" ht="15.75" customHeight="1" x14ac:dyDescent="0.2">
      <c r="A284" s="718"/>
      <c r="B284" s="719"/>
      <c r="C284" s="719"/>
      <c r="D284" s="720"/>
      <c r="E284" s="715" t="s">
        <v>378</v>
      </c>
      <c r="F284" s="1540" t="s">
        <v>937</v>
      </c>
      <c r="G284" s="1540"/>
      <c r="H284" s="1541"/>
      <c r="I284" s="714"/>
      <c r="J284" s="650"/>
      <c r="K284" s="651"/>
      <c r="L284" s="652"/>
      <c r="M284" s="714"/>
    </row>
    <row r="285" spans="1:13" ht="13.5" customHeight="1" x14ac:dyDescent="0.2">
      <c r="A285" s="1520"/>
      <c r="B285" s="1521"/>
      <c r="C285" s="1521"/>
      <c r="D285" s="1522"/>
      <c r="E285" s="715" t="s">
        <v>378</v>
      </c>
      <c r="F285" s="1518" t="s">
        <v>938</v>
      </c>
      <c r="G285" s="1518"/>
      <c r="H285" s="1519"/>
      <c r="I285" s="714"/>
      <c r="J285" s="650"/>
      <c r="K285" s="651"/>
      <c r="L285" s="652"/>
      <c r="M285" s="714"/>
    </row>
    <row r="286" spans="1:13" ht="13.5" customHeight="1" x14ac:dyDescent="0.2">
      <c r="A286" s="825"/>
      <c r="B286" s="826"/>
      <c r="C286" s="826"/>
      <c r="D286" s="827"/>
      <c r="E286" s="634"/>
      <c r="F286" s="635"/>
      <c r="G286" s="635"/>
      <c r="H286" s="636"/>
      <c r="I286" s="643"/>
      <c r="J286" s="687"/>
      <c r="K286" s="688"/>
      <c r="L286" s="689"/>
      <c r="M286" s="643"/>
    </row>
    <row r="287" spans="1:13" ht="67.5" customHeight="1" x14ac:dyDescent="0.2">
      <c r="A287" s="1529" t="s">
        <v>939</v>
      </c>
      <c r="B287" s="1530"/>
      <c r="C287" s="1530"/>
      <c r="D287" s="1531"/>
      <c r="E287" s="1526" t="s">
        <v>940</v>
      </c>
      <c r="F287" s="1527"/>
      <c r="G287" s="1527"/>
      <c r="H287" s="1528"/>
      <c r="I287" s="369" t="s">
        <v>1161</v>
      </c>
      <c r="J287" s="737" t="s">
        <v>378</v>
      </c>
      <c r="K287" s="664" t="s">
        <v>378</v>
      </c>
      <c r="L287" s="739"/>
      <c r="M287" s="369" t="s">
        <v>941</v>
      </c>
    </row>
    <row r="288" spans="1:13" ht="13.5" customHeight="1" x14ac:dyDescent="0.2">
      <c r="A288" s="805"/>
      <c r="D288" s="806"/>
      <c r="E288" s="332"/>
      <c r="F288" s="333"/>
      <c r="G288" s="333"/>
      <c r="H288" s="334"/>
      <c r="I288" s="370"/>
      <c r="J288" s="798"/>
      <c r="K288" s="799"/>
      <c r="L288" s="800"/>
      <c r="M288" s="371"/>
    </row>
    <row r="289" spans="1:13" ht="27" customHeight="1" x14ac:dyDescent="0.2">
      <c r="A289" s="1523"/>
      <c r="B289" s="1524"/>
      <c r="C289" s="1524"/>
      <c r="D289" s="1525"/>
      <c r="E289" s="1526" t="s">
        <v>942</v>
      </c>
      <c r="F289" s="1527"/>
      <c r="G289" s="1527"/>
      <c r="H289" s="1528"/>
      <c r="I289" s="369"/>
      <c r="J289" s="737" t="s">
        <v>378</v>
      </c>
      <c r="K289" s="664" t="s">
        <v>378</v>
      </c>
      <c r="L289" s="739"/>
      <c r="M289" s="1003"/>
    </row>
    <row r="290" spans="1:13" ht="27" customHeight="1" x14ac:dyDescent="0.2">
      <c r="A290" s="805"/>
      <c r="D290" s="806"/>
      <c r="E290" s="359" t="s">
        <v>722</v>
      </c>
      <c r="F290" s="1579" t="s">
        <v>943</v>
      </c>
      <c r="G290" s="1579"/>
      <c r="H290" s="1580"/>
      <c r="I290" s="371"/>
      <c r="J290" s="807"/>
      <c r="L290" s="808"/>
      <c r="M290" s="730"/>
    </row>
    <row r="291" spans="1:13" ht="13.5" customHeight="1" x14ac:dyDescent="0.2">
      <c r="A291" s="805"/>
      <c r="D291" s="806"/>
      <c r="E291" s="332"/>
      <c r="F291" s="333"/>
      <c r="G291" s="333"/>
      <c r="H291" s="334"/>
      <c r="I291" s="370"/>
      <c r="J291" s="798"/>
      <c r="K291" s="799"/>
      <c r="L291" s="800"/>
      <c r="M291" s="370"/>
    </row>
    <row r="292" spans="1:13" ht="67.5" customHeight="1" x14ac:dyDescent="0.2">
      <c r="A292" s="1523"/>
      <c r="B292" s="1524"/>
      <c r="C292" s="1524"/>
      <c r="D292" s="1525"/>
      <c r="E292" s="1526" t="s">
        <v>944</v>
      </c>
      <c r="F292" s="1527"/>
      <c r="G292" s="1527"/>
      <c r="H292" s="1528"/>
      <c r="I292" s="369"/>
      <c r="J292" s="737" t="s">
        <v>378</v>
      </c>
      <c r="K292" s="664" t="s">
        <v>378</v>
      </c>
      <c r="L292" s="739" t="s">
        <v>378</v>
      </c>
      <c r="M292" s="369"/>
    </row>
    <row r="293" spans="1:13" ht="13.5" customHeight="1" x14ac:dyDescent="0.2">
      <c r="A293" s="805"/>
      <c r="D293" s="806"/>
      <c r="E293" s="332"/>
      <c r="F293" s="333"/>
      <c r="G293" s="333"/>
      <c r="H293" s="334"/>
      <c r="I293" s="370"/>
      <c r="J293" s="798"/>
      <c r="K293" s="799"/>
      <c r="L293" s="800"/>
      <c r="M293" s="370"/>
    </row>
    <row r="294" spans="1:13" ht="13.5" customHeight="1" x14ac:dyDescent="0.2">
      <c r="A294" s="1523"/>
      <c r="B294" s="1524"/>
      <c r="C294" s="1524"/>
      <c r="D294" s="1525"/>
      <c r="E294" s="1526" t="s">
        <v>945</v>
      </c>
      <c r="F294" s="1527"/>
      <c r="G294" s="1527"/>
      <c r="H294" s="1528"/>
      <c r="I294" s="369"/>
      <c r="J294" s="737" t="s">
        <v>378</v>
      </c>
      <c r="K294" s="664" t="s">
        <v>378</v>
      </c>
      <c r="L294" s="739"/>
      <c r="M294" s="369" t="s">
        <v>946</v>
      </c>
    </row>
    <row r="295" spans="1:13" ht="13.5" customHeight="1" x14ac:dyDescent="0.2">
      <c r="A295" s="734"/>
      <c r="B295" s="735"/>
      <c r="C295" s="735"/>
      <c r="D295" s="736"/>
      <c r="E295" s="324"/>
      <c r="F295" s="1008"/>
      <c r="G295" s="1008"/>
      <c r="H295" s="1009"/>
      <c r="I295" s="1005"/>
      <c r="J295" s="1022"/>
      <c r="K295" s="665"/>
      <c r="L295" s="1024"/>
      <c r="M295" s="1005"/>
    </row>
    <row r="296" spans="1:13" ht="55.5" customHeight="1" x14ac:dyDescent="0.2">
      <c r="A296" s="1168"/>
      <c r="B296" s="1171"/>
      <c r="C296" s="1171"/>
      <c r="D296" s="1169"/>
      <c r="E296" s="1548" t="s">
        <v>947</v>
      </c>
      <c r="F296" s="1549"/>
      <c r="G296" s="1549"/>
      <c r="H296" s="1539"/>
      <c r="I296" s="1004" t="s">
        <v>948</v>
      </c>
      <c r="J296" s="661" t="s">
        <v>380</v>
      </c>
      <c r="K296" s="883" t="s">
        <v>380</v>
      </c>
      <c r="L296" s="663"/>
      <c r="M296" s="1004"/>
    </row>
    <row r="297" spans="1:13" ht="13.5" customHeight="1" x14ac:dyDescent="0.2">
      <c r="A297" s="734"/>
      <c r="B297" s="735"/>
      <c r="C297" s="735"/>
      <c r="D297" s="736"/>
      <c r="E297" s="1173"/>
      <c r="F297" s="1172" t="s">
        <v>722</v>
      </c>
      <c r="G297" s="1549" t="s">
        <v>949</v>
      </c>
      <c r="H297" s="1539"/>
      <c r="I297" s="1170"/>
      <c r="J297" s="661"/>
      <c r="K297" s="883"/>
      <c r="L297" s="663"/>
      <c r="M297" s="1170"/>
    </row>
    <row r="298" spans="1:13" ht="13.5" customHeight="1" x14ac:dyDescent="0.2">
      <c r="A298" s="734"/>
      <c r="B298" s="735"/>
      <c r="C298" s="735"/>
      <c r="D298" s="736"/>
      <c r="E298" s="1173"/>
      <c r="F298" s="1172"/>
      <c r="G298" s="1549"/>
      <c r="H298" s="1539"/>
      <c r="I298" s="1170"/>
      <c r="J298" s="661"/>
      <c r="K298" s="883"/>
      <c r="L298" s="663"/>
      <c r="M298" s="1170"/>
    </row>
    <row r="299" spans="1:13" ht="13.5" customHeight="1" x14ac:dyDescent="0.2">
      <c r="A299" s="734"/>
      <c r="B299" s="735"/>
      <c r="C299" s="735"/>
      <c r="D299" s="736"/>
      <c r="E299" s="1173"/>
      <c r="F299" s="1172"/>
      <c r="G299" s="1549"/>
      <c r="H299" s="1539"/>
      <c r="I299" s="1170"/>
      <c r="J299" s="661"/>
      <c r="K299" s="883"/>
      <c r="L299" s="663"/>
      <c r="M299" s="1170"/>
    </row>
    <row r="300" spans="1:13" ht="13.5" customHeight="1" x14ac:dyDescent="0.2">
      <c r="A300" s="734"/>
      <c r="B300" s="735"/>
      <c r="C300" s="735"/>
      <c r="D300" s="736"/>
      <c r="E300" s="1173"/>
      <c r="F300" s="1172"/>
      <c r="G300" s="1549"/>
      <c r="H300" s="1539"/>
      <c r="I300" s="1170"/>
      <c r="J300" s="661"/>
      <c r="K300" s="883"/>
      <c r="L300" s="663"/>
      <c r="M300" s="1170"/>
    </row>
    <row r="301" spans="1:13" ht="13.5" customHeight="1" x14ac:dyDescent="0.2">
      <c r="A301" s="734"/>
      <c r="B301" s="735"/>
      <c r="C301" s="735"/>
      <c r="D301" s="736"/>
      <c r="E301" s="1173"/>
      <c r="F301" s="1172"/>
      <c r="G301" s="1549"/>
      <c r="H301" s="1539"/>
      <c r="I301" s="1170"/>
      <c r="J301" s="661"/>
      <c r="K301" s="883"/>
      <c r="L301" s="663"/>
      <c r="M301" s="1170"/>
    </row>
    <row r="302" spans="1:13" ht="12.75" customHeight="1" x14ac:dyDescent="0.2">
      <c r="A302" s="734"/>
      <c r="B302" s="735"/>
      <c r="C302" s="735"/>
      <c r="D302" s="736"/>
      <c r="E302" s="324"/>
      <c r="F302" s="1176"/>
      <c r="G302" s="1648"/>
      <c r="H302" s="1649"/>
      <c r="I302" s="1175"/>
      <c r="J302" s="1190"/>
      <c r="K302" s="665"/>
      <c r="L302" s="1191"/>
      <c r="M302" s="1175"/>
    </row>
    <row r="303" spans="1:13" ht="80" customHeight="1" x14ac:dyDescent="0.2">
      <c r="A303" s="1177"/>
      <c r="B303" s="1178"/>
      <c r="C303" s="1178"/>
      <c r="D303" s="1179"/>
      <c r="E303" s="1548" t="s">
        <v>950</v>
      </c>
      <c r="F303" s="1549"/>
      <c r="G303" s="1549"/>
      <c r="H303" s="1539"/>
      <c r="I303" s="1170" t="s">
        <v>951</v>
      </c>
      <c r="J303" s="661" t="s">
        <v>380</v>
      </c>
      <c r="K303" s="883" t="s">
        <v>380</v>
      </c>
      <c r="L303" s="663"/>
      <c r="M303" s="1170"/>
    </row>
    <row r="304" spans="1:13" ht="13.5" customHeight="1" x14ac:dyDescent="0.2">
      <c r="A304" s="734"/>
      <c r="B304" s="735"/>
      <c r="C304" s="735"/>
      <c r="D304" s="736"/>
      <c r="E304" s="722" t="s">
        <v>722</v>
      </c>
      <c r="F304" s="1538" t="s">
        <v>952</v>
      </c>
      <c r="G304" s="1538"/>
      <c r="H304" s="1539"/>
      <c r="I304" s="730"/>
      <c r="J304" s="661"/>
      <c r="K304" s="662"/>
      <c r="L304" s="663"/>
      <c r="M304" s="730"/>
    </row>
    <row r="305" spans="1:13" ht="41.5" customHeight="1" x14ac:dyDescent="0.2">
      <c r="A305" s="734"/>
      <c r="B305" s="735"/>
      <c r="C305" s="735"/>
      <c r="D305" s="736"/>
      <c r="E305" s="722"/>
      <c r="F305" s="723" t="s">
        <v>727</v>
      </c>
      <c r="G305" s="1538" t="s">
        <v>953</v>
      </c>
      <c r="H305" s="1539"/>
      <c r="I305" s="730"/>
      <c r="J305" s="661"/>
      <c r="K305" s="662"/>
      <c r="L305" s="663"/>
      <c r="M305" s="730"/>
    </row>
    <row r="306" spans="1:13" ht="28.5" customHeight="1" x14ac:dyDescent="0.2">
      <c r="A306" s="734"/>
      <c r="B306" s="735"/>
      <c r="C306" s="735"/>
      <c r="D306" s="736"/>
      <c r="E306" s="722"/>
      <c r="F306" s="723" t="s">
        <v>727</v>
      </c>
      <c r="G306" s="1538" t="s">
        <v>954</v>
      </c>
      <c r="H306" s="1539"/>
      <c r="I306" s="730"/>
      <c r="J306" s="661"/>
      <c r="K306" s="662"/>
      <c r="L306" s="663"/>
      <c r="M306" s="730"/>
    </row>
    <row r="307" spans="1:13" ht="13.5" customHeight="1" x14ac:dyDescent="0.2">
      <c r="A307" s="805"/>
      <c r="B307" s="876"/>
      <c r="C307" s="876"/>
      <c r="D307" s="806"/>
      <c r="E307" s="363"/>
      <c r="F307" s="878"/>
      <c r="G307" s="878"/>
      <c r="H307" s="729"/>
      <c r="I307" s="371"/>
      <c r="J307" s="807"/>
      <c r="K307" s="877"/>
      <c r="L307" s="808"/>
      <c r="M307" s="371"/>
    </row>
    <row r="308" spans="1:13" ht="55" customHeight="1" x14ac:dyDescent="0.2">
      <c r="A308" s="1642" t="s">
        <v>955</v>
      </c>
      <c r="B308" s="1643"/>
      <c r="C308" s="1643"/>
      <c r="D308" s="1644"/>
      <c r="E308" s="1645" t="s">
        <v>956</v>
      </c>
      <c r="F308" s="1646"/>
      <c r="G308" s="1646"/>
      <c r="H308" s="1647"/>
      <c r="I308" s="1003" t="s">
        <v>1162</v>
      </c>
      <c r="J308" s="673" t="s">
        <v>378</v>
      </c>
      <c r="K308" s="674" t="s">
        <v>378</v>
      </c>
      <c r="L308" s="676"/>
      <c r="M308" s="1003" t="s">
        <v>957</v>
      </c>
    </row>
    <row r="309" spans="1:13" ht="13.5" customHeight="1" x14ac:dyDescent="0.2">
      <c r="A309" s="805"/>
      <c r="D309" s="806"/>
      <c r="E309" s="725" t="s">
        <v>727</v>
      </c>
      <c r="F309" s="1516" t="s">
        <v>958</v>
      </c>
      <c r="G309" s="1516"/>
      <c r="H309" s="1517"/>
      <c r="I309" s="371"/>
      <c r="J309" s="807"/>
      <c r="L309" s="808"/>
      <c r="M309" s="371"/>
    </row>
    <row r="310" spans="1:13" ht="13.5" customHeight="1" x14ac:dyDescent="0.2">
      <c r="A310" s="805"/>
      <c r="D310" s="806"/>
      <c r="E310" s="722" t="s">
        <v>378</v>
      </c>
      <c r="F310" s="1538" t="s">
        <v>959</v>
      </c>
      <c r="G310" s="1538"/>
      <c r="H310" s="1539"/>
      <c r="I310" s="371"/>
      <c r="J310" s="807"/>
      <c r="L310" s="808"/>
      <c r="M310" s="371"/>
    </row>
    <row r="311" spans="1:13" ht="13.5" customHeight="1" x14ac:dyDescent="0.2">
      <c r="A311" s="805"/>
      <c r="D311" s="806"/>
      <c r="E311" s="722"/>
      <c r="F311" s="1538"/>
      <c r="G311" s="1538"/>
      <c r="H311" s="1539"/>
      <c r="I311" s="371"/>
      <c r="J311" s="807"/>
      <c r="L311" s="808"/>
      <c r="M311" s="371"/>
    </row>
    <row r="312" spans="1:13" ht="13.5" customHeight="1" x14ac:dyDescent="0.2">
      <c r="A312" s="805"/>
      <c r="D312" s="806"/>
      <c r="E312" s="722" t="s">
        <v>378</v>
      </c>
      <c r="F312" s="1538" t="s">
        <v>960</v>
      </c>
      <c r="G312" s="1538"/>
      <c r="H312" s="1539"/>
      <c r="I312" s="371"/>
      <c r="J312" s="807"/>
      <c r="L312" s="808"/>
      <c r="M312" s="371"/>
    </row>
    <row r="313" spans="1:13" ht="13.5" customHeight="1" x14ac:dyDescent="0.2">
      <c r="A313" s="805"/>
      <c r="D313" s="806"/>
      <c r="E313" s="722" t="s">
        <v>378</v>
      </c>
      <c r="F313" s="1538" t="s">
        <v>961</v>
      </c>
      <c r="G313" s="1538"/>
      <c r="H313" s="1539"/>
      <c r="I313" s="371"/>
      <c r="J313" s="807"/>
      <c r="L313" s="808"/>
      <c r="M313" s="371"/>
    </row>
    <row r="314" spans="1:13" ht="13.5" customHeight="1" x14ac:dyDescent="0.2">
      <c r="A314" s="805"/>
      <c r="D314" s="806"/>
      <c r="E314" s="722"/>
      <c r="F314" s="1538"/>
      <c r="G314" s="1538"/>
      <c r="H314" s="1539"/>
      <c r="I314" s="371"/>
      <c r="J314" s="807"/>
      <c r="L314" s="808"/>
      <c r="M314" s="371"/>
    </row>
    <row r="315" spans="1:13" ht="13.5" customHeight="1" x14ac:dyDescent="0.2">
      <c r="A315" s="805"/>
      <c r="D315" s="806"/>
      <c r="E315" s="332"/>
      <c r="F315" s="333"/>
      <c r="G315" s="333"/>
      <c r="H315" s="334"/>
      <c r="I315" s="371"/>
      <c r="J315" s="807"/>
      <c r="L315" s="808"/>
      <c r="M315" s="371"/>
    </row>
    <row r="316" spans="1:13" ht="13.5" customHeight="1" x14ac:dyDescent="0.2">
      <c r="A316" s="805"/>
      <c r="D316" s="806"/>
      <c r="E316" s="725" t="s">
        <v>727</v>
      </c>
      <c r="F316" s="1516" t="s">
        <v>962</v>
      </c>
      <c r="G316" s="1516"/>
      <c r="H316" s="1517"/>
      <c r="I316" s="371"/>
      <c r="J316" s="807"/>
      <c r="L316" s="808"/>
      <c r="M316" s="371"/>
    </row>
    <row r="317" spans="1:13" ht="13.5" customHeight="1" x14ac:dyDescent="0.2">
      <c r="A317" s="805"/>
      <c r="D317" s="806"/>
      <c r="E317" s="722" t="s">
        <v>378</v>
      </c>
      <c r="F317" s="1538" t="s">
        <v>963</v>
      </c>
      <c r="G317" s="1538"/>
      <c r="H317" s="1539"/>
      <c r="I317" s="371"/>
      <c r="J317" s="807"/>
      <c r="L317" s="808"/>
      <c r="M317" s="371"/>
    </row>
    <row r="318" spans="1:13" ht="13.5" customHeight="1" x14ac:dyDescent="0.2">
      <c r="A318" s="805"/>
      <c r="D318" s="806"/>
      <c r="E318" s="722"/>
      <c r="F318" s="1538"/>
      <c r="G318" s="1538"/>
      <c r="H318" s="1539"/>
      <c r="I318" s="371"/>
      <c r="J318" s="807"/>
      <c r="L318" s="808"/>
      <c r="M318" s="371"/>
    </row>
    <row r="319" spans="1:13" ht="13.5" customHeight="1" x14ac:dyDescent="0.2">
      <c r="A319" s="805"/>
      <c r="D319" s="806"/>
      <c r="E319" s="722"/>
      <c r="F319" s="1538"/>
      <c r="G319" s="1538"/>
      <c r="H319" s="1539"/>
      <c r="I319" s="371"/>
      <c r="J319" s="807"/>
      <c r="L319" s="808"/>
      <c r="M319" s="371"/>
    </row>
    <row r="320" spans="1:13" ht="13.5" customHeight="1" x14ac:dyDescent="0.2">
      <c r="A320" s="805"/>
      <c r="D320" s="806"/>
      <c r="E320" s="722" t="s">
        <v>378</v>
      </c>
      <c r="F320" s="1538" t="s">
        <v>964</v>
      </c>
      <c r="G320" s="1538"/>
      <c r="H320" s="1539"/>
      <c r="I320" s="371"/>
      <c r="J320" s="807"/>
      <c r="L320" s="808"/>
      <c r="M320" s="371"/>
    </row>
    <row r="321" spans="1:13" ht="13.5" customHeight="1" x14ac:dyDescent="0.2">
      <c r="A321" s="805"/>
      <c r="D321" s="806"/>
      <c r="E321" s="722" t="s">
        <v>378</v>
      </c>
      <c r="F321" s="1538" t="s">
        <v>965</v>
      </c>
      <c r="G321" s="1538"/>
      <c r="H321" s="1539"/>
      <c r="I321" s="371"/>
      <c r="J321" s="807"/>
      <c r="L321" s="808"/>
      <c r="M321" s="371"/>
    </row>
    <row r="322" spans="1:13" ht="13.5" customHeight="1" x14ac:dyDescent="0.2">
      <c r="A322" s="805"/>
      <c r="D322" s="806"/>
      <c r="E322" s="332"/>
      <c r="F322" s="333"/>
      <c r="G322" s="333"/>
      <c r="H322" s="334"/>
      <c r="I322" s="370"/>
      <c r="J322" s="798"/>
      <c r="K322" s="799"/>
      <c r="L322" s="800"/>
      <c r="M322" s="370"/>
    </row>
    <row r="323" spans="1:13" ht="55.5" customHeight="1" x14ac:dyDescent="0.2">
      <c r="A323" s="805"/>
      <c r="D323" s="806"/>
      <c r="E323" s="1515" t="s">
        <v>966</v>
      </c>
      <c r="F323" s="1516"/>
      <c r="G323" s="1516"/>
      <c r="H323" s="1517"/>
      <c r="I323" s="730" t="s">
        <v>967</v>
      </c>
      <c r="J323" s="673" t="s">
        <v>378</v>
      </c>
      <c r="K323" s="674" t="s">
        <v>378</v>
      </c>
      <c r="L323" s="675"/>
      <c r="M323" s="730" t="s">
        <v>968</v>
      </c>
    </row>
    <row r="324" spans="1:13" ht="43.5" customHeight="1" x14ac:dyDescent="0.2">
      <c r="A324" s="805"/>
      <c r="D324" s="806"/>
      <c r="E324" s="722" t="s">
        <v>722</v>
      </c>
      <c r="F324" s="1538" t="s">
        <v>969</v>
      </c>
      <c r="G324" s="1538"/>
      <c r="H324" s="1539"/>
      <c r="I324" s="371"/>
      <c r="J324" s="807"/>
      <c r="L324" s="808"/>
      <c r="M324" s="371"/>
    </row>
    <row r="325" spans="1:13" ht="42" customHeight="1" x14ac:dyDescent="0.2">
      <c r="A325" s="805"/>
      <c r="D325" s="806"/>
      <c r="E325" s="722" t="s">
        <v>722</v>
      </c>
      <c r="F325" s="1538" t="s">
        <v>970</v>
      </c>
      <c r="G325" s="1538"/>
      <c r="H325" s="1539"/>
      <c r="I325" s="371"/>
      <c r="J325" s="807"/>
      <c r="L325" s="808"/>
      <c r="M325" s="371"/>
    </row>
    <row r="326" spans="1:13" ht="13.5" customHeight="1" x14ac:dyDescent="0.2">
      <c r="A326" s="805"/>
      <c r="D326" s="806"/>
      <c r="E326" s="332"/>
      <c r="F326" s="333"/>
      <c r="G326" s="333"/>
      <c r="H326" s="334"/>
      <c r="I326" s="370"/>
      <c r="J326" s="798"/>
      <c r="K326" s="799"/>
      <c r="L326" s="800"/>
      <c r="M326" s="370"/>
    </row>
    <row r="327" spans="1:13" ht="29.25" customHeight="1" x14ac:dyDescent="0.2">
      <c r="A327" s="805"/>
      <c r="B327" s="876"/>
      <c r="C327" s="876"/>
      <c r="D327" s="806"/>
      <c r="E327" s="1515" t="s">
        <v>971</v>
      </c>
      <c r="F327" s="1516"/>
      <c r="G327" s="1516"/>
      <c r="H327" s="1517"/>
      <c r="I327" s="672"/>
      <c r="J327" s="673" t="s">
        <v>380</v>
      </c>
      <c r="K327" s="690" t="s">
        <v>380</v>
      </c>
      <c r="L327" s="828"/>
      <c r="M327" s="672"/>
    </row>
    <row r="328" spans="1:13" ht="13.5" customHeight="1" x14ac:dyDescent="0.2">
      <c r="A328" s="812"/>
      <c r="B328" s="813"/>
      <c r="C328" s="813"/>
      <c r="D328" s="814"/>
      <c r="E328" s="691"/>
      <c r="F328" s="1038"/>
      <c r="G328" s="1038"/>
      <c r="H328" s="1039"/>
      <c r="I328" s="370"/>
      <c r="J328" s="1028"/>
      <c r="K328" s="1029"/>
      <c r="L328" s="800"/>
      <c r="M328" s="370"/>
    </row>
    <row r="329" spans="1:13" ht="42" customHeight="1" x14ac:dyDescent="0.2">
      <c r="A329" s="1520" t="s">
        <v>936</v>
      </c>
      <c r="B329" s="1631"/>
      <c r="C329" s="1631"/>
      <c r="D329" s="1522"/>
      <c r="E329" s="1565" t="s">
        <v>972</v>
      </c>
      <c r="F329" s="1564"/>
      <c r="G329" s="1564"/>
      <c r="H329" s="1519"/>
      <c r="I329" s="1015" t="s">
        <v>1163</v>
      </c>
      <c r="J329" s="650" t="s">
        <v>378</v>
      </c>
      <c r="K329" s="887" t="s">
        <v>378</v>
      </c>
      <c r="L329" s="652"/>
      <c r="M329" s="1650" t="s">
        <v>973</v>
      </c>
    </row>
    <row r="330" spans="1:13" ht="16.5" customHeight="1" x14ac:dyDescent="0.2">
      <c r="A330" s="1000"/>
      <c r="B330" s="1014"/>
      <c r="C330" s="1014"/>
      <c r="D330" s="1001"/>
      <c r="E330" s="998"/>
      <c r="F330" s="999" t="s">
        <v>722</v>
      </c>
      <c r="G330" s="1564" t="s">
        <v>974</v>
      </c>
      <c r="H330" s="1519"/>
      <c r="I330" s="1015"/>
      <c r="J330" s="650"/>
      <c r="K330" s="887"/>
      <c r="L330" s="652"/>
      <c r="M330" s="1650"/>
    </row>
    <row r="331" spans="1:13" ht="27.5" customHeight="1" x14ac:dyDescent="0.2">
      <c r="A331" s="1000"/>
      <c r="B331" s="1014"/>
      <c r="C331" s="1014"/>
      <c r="D331" s="1001"/>
      <c r="E331" s="998"/>
      <c r="F331" s="999" t="s">
        <v>722</v>
      </c>
      <c r="G331" s="1564" t="s">
        <v>975</v>
      </c>
      <c r="H331" s="1519"/>
      <c r="I331" s="1015"/>
      <c r="J331" s="650"/>
      <c r="K331" s="887"/>
      <c r="L331" s="652"/>
      <c r="M331" s="1650"/>
    </row>
    <row r="332" spans="1:13" ht="16.5" customHeight="1" x14ac:dyDescent="0.2">
      <c r="A332" s="639"/>
      <c r="B332" s="888"/>
      <c r="C332" s="888"/>
      <c r="D332" s="641"/>
      <c r="E332" s="644"/>
      <c r="F332" s="1016" t="s">
        <v>976</v>
      </c>
      <c r="G332" s="1016"/>
      <c r="H332" s="1017"/>
      <c r="I332" s="646"/>
      <c r="J332" s="684"/>
      <c r="K332" s="890"/>
      <c r="L332" s="686"/>
      <c r="M332" s="1650"/>
    </row>
    <row r="333" spans="1:13" ht="16.5" customHeight="1" x14ac:dyDescent="0.2">
      <c r="A333" s="639"/>
      <c r="B333" s="888"/>
      <c r="C333" s="888"/>
      <c r="D333" s="641"/>
      <c r="E333" s="644"/>
      <c r="F333" s="1016"/>
      <c r="G333" s="1651" t="s">
        <v>977</v>
      </c>
      <c r="H333" s="1652"/>
      <c r="I333" s="646"/>
      <c r="J333" s="684"/>
      <c r="K333" s="890"/>
      <c r="L333" s="686"/>
      <c r="M333" s="1650"/>
    </row>
    <row r="334" spans="1:13" ht="16.5" customHeight="1" x14ac:dyDescent="0.2">
      <c r="A334" s="639"/>
      <c r="B334" s="888"/>
      <c r="C334" s="888"/>
      <c r="D334" s="641"/>
      <c r="E334" s="644"/>
      <c r="F334" s="889"/>
      <c r="G334" s="1651" t="s">
        <v>977</v>
      </c>
      <c r="H334" s="1652"/>
      <c r="I334" s="646"/>
      <c r="J334" s="684"/>
      <c r="K334" s="890"/>
      <c r="L334" s="686"/>
      <c r="M334" s="646"/>
    </row>
    <row r="335" spans="1:13" ht="16.5" customHeight="1" x14ac:dyDescent="0.2">
      <c r="A335" s="639"/>
      <c r="B335" s="640"/>
      <c r="C335" s="640"/>
      <c r="D335" s="641"/>
      <c r="E335" s="634"/>
      <c r="F335" s="635"/>
      <c r="G335" s="635"/>
      <c r="H335" s="636"/>
      <c r="I335" s="643"/>
      <c r="J335" s="687"/>
      <c r="K335" s="688"/>
      <c r="L335" s="689"/>
      <c r="M335" s="643"/>
    </row>
    <row r="336" spans="1:13" ht="28.5" customHeight="1" x14ac:dyDescent="0.2">
      <c r="A336" s="1520"/>
      <c r="B336" s="1521"/>
      <c r="C336" s="1521"/>
      <c r="D336" s="1522"/>
      <c r="E336" s="1566" t="s">
        <v>978</v>
      </c>
      <c r="F336" s="1553"/>
      <c r="G336" s="1553"/>
      <c r="H336" s="1554"/>
      <c r="I336" s="1658" t="s">
        <v>979</v>
      </c>
      <c r="J336" s="647" t="s">
        <v>378</v>
      </c>
      <c r="K336" s="648" t="s">
        <v>378</v>
      </c>
      <c r="L336" s="649"/>
      <c r="M336" s="1181"/>
    </row>
    <row r="337" spans="1:13" ht="16.5" customHeight="1" x14ac:dyDescent="0.2">
      <c r="A337" s="639"/>
      <c r="B337" s="640"/>
      <c r="C337" s="640"/>
      <c r="D337" s="641"/>
      <c r="E337" s="634"/>
      <c r="F337" s="1188"/>
      <c r="G337" s="1188"/>
      <c r="H337" s="1189"/>
      <c r="I337" s="1659"/>
      <c r="J337" s="687"/>
      <c r="K337" s="688"/>
      <c r="L337" s="689"/>
      <c r="M337" s="643"/>
    </row>
    <row r="338" spans="1:13" ht="42" customHeight="1" x14ac:dyDescent="0.2">
      <c r="A338" s="1561"/>
      <c r="B338" s="1562"/>
      <c r="C338" s="1562"/>
      <c r="D338" s="1563"/>
      <c r="E338" s="1565" t="s">
        <v>980</v>
      </c>
      <c r="F338" s="1564"/>
      <c r="G338" s="1564"/>
      <c r="H338" s="1519"/>
      <c r="I338" s="1650" t="s">
        <v>981</v>
      </c>
      <c r="J338" s="650" t="s">
        <v>378</v>
      </c>
      <c r="K338" s="887" t="s">
        <v>378</v>
      </c>
      <c r="L338" s="652"/>
      <c r="M338" s="1185"/>
    </row>
    <row r="339" spans="1:13" ht="16.5" customHeight="1" x14ac:dyDescent="0.2">
      <c r="A339" s="639"/>
      <c r="B339" s="888"/>
      <c r="C339" s="888"/>
      <c r="D339" s="641"/>
      <c r="E339" s="644"/>
      <c r="F339" s="1186" t="s">
        <v>982</v>
      </c>
      <c r="G339" s="1186"/>
      <c r="H339" s="1187"/>
      <c r="I339" s="1650"/>
      <c r="J339" s="684"/>
      <c r="K339" s="890"/>
      <c r="L339" s="686"/>
      <c r="M339" s="646"/>
    </row>
    <row r="340" spans="1:13" ht="16.5" customHeight="1" x14ac:dyDescent="0.2">
      <c r="A340" s="639"/>
      <c r="B340" s="888"/>
      <c r="C340" s="888"/>
      <c r="D340" s="641"/>
      <c r="E340" s="644"/>
      <c r="F340" s="1186"/>
      <c r="G340" s="1651" t="s">
        <v>983</v>
      </c>
      <c r="H340" s="1652"/>
      <c r="I340" s="1650"/>
      <c r="J340" s="684"/>
      <c r="K340" s="890"/>
      <c r="L340" s="686"/>
      <c r="M340" s="646"/>
    </row>
    <row r="341" spans="1:13" ht="16.5" customHeight="1" x14ac:dyDescent="0.2">
      <c r="A341" s="639"/>
      <c r="B341" s="640"/>
      <c r="C341" s="640"/>
      <c r="D341" s="641"/>
      <c r="E341" s="634"/>
      <c r="F341" s="635"/>
      <c r="G341" s="635"/>
      <c r="H341" s="636"/>
      <c r="I341" s="643"/>
      <c r="J341" s="687"/>
      <c r="K341" s="688"/>
      <c r="L341" s="689"/>
      <c r="M341" s="643"/>
    </row>
    <row r="342" spans="1:13" ht="56.25" customHeight="1" x14ac:dyDescent="0.2">
      <c r="A342" s="1520"/>
      <c r="B342" s="1521"/>
      <c r="C342" s="1521"/>
      <c r="D342" s="1522"/>
      <c r="E342" s="1566" t="s">
        <v>984</v>
      </c>
      <c r="F342" s="1553"/>
      <c r="G342" s="1553"/>
      <c r="H342" s="1554"/>
      <c r="I342" s="1660" t="s">
        <v>985</v>
      </c>
      <c r="J342" s="647" t="s">
        <v>378</v>
      </c>
      <c r="K342" s="648" t="s">
        <v>378</v>
      </c>
      <c r="L342" s="649" t="s">
        <v>378</v>
      </c>
      <c r="M342" s="713"/>
    </row>
    <row r="343" spans="1:13" ht="28" customHeight="1" x14ac:dyDescent="0.2">
      <c r="A343" s="718"/>
      <c r="B343" s="719"/>
      <c r="C343" s="719"/>
      <c r="D343" s="720"/>
      <c r="E343" s="715"/>
      <c r="F343" s="716" t="s">
        <v>722</v>
      </c>
      <c r="G343" s="1518" t="s">
        <v>986</v>
      </c>
      <c r="H343" s="1519"/>
      <c r="I343" s="1661"/>
      <c r="J343" s="650"/>
      <c r="K343" s="651"/>
      <c r="L343" s="652"/>
      <c r="M343" s="714"/>
    </row>
    <row r="344" spans="1:13" ht="16.5" customHeight="1" x14ac:dyDescent="0.2">
      <c r="A344" s="639"/>
      <c r="B344" s="888"/>
      <c r="C344" s="888"/>
      <c r="D344" s="641"/>
      <c r="E344" s="644"/>
      <c r="F344" s="889"/>
      <c r="G344" s="889"/>
      <c r="H344" s="848"/>
      <c r="I344" s="1661"/>
      <c r="J344" s="684"/>
      <c r="K344" s="890"/>
      <c r="L344" s="686"/>
      <c r="M344" s="646"/>
    </row>
    <row r="345" spans="1:13" ht="16.5" customHeight="1" x14ac:dyDescent="0.2">
      <c r="A345" s="1520"/>
      <c r="B345" s="1631"/>
      <c r="C345" s="1631"/>
      <c r="D345" s="1522"/>
      <c r="E345" s="1566" t="s">
        <v>987</v>
      </c>
      <c r="F345" s="1553"/>
      <c r="G345" s="1553"/>
      <c r="H345" s="1554"/>
      <c r="I345" s="1637" t="s">
        <v>988</v>
      </c>
      <c r="J345" s="647"/>
      <c r="K345" s="648"/>
      <c r="L345" s="649"/>
      <c r="M345" s="1653" t="s">
        <v>989</v>
      </c>
    </row>
    <row r="346" spans="1:13" ht="56" customHeight="1" x14ac:dyDescent="0.2">
      <c r="A346" s="1520"/>
      <c r="B346" s="1631"/>
      <c r="C346" s="1631"/>
      <c r="D346" s="1522"/>
      <c r="E346" s="1565" t="s">
        <v>990</v>
      </c>
      <c r="F346" s="1564"/>
      <c r="G346" s="1564"/>
      <c r="H346" s="1519"/>
      <c r="I346" s="1650"/>
      <c r="J346" s="650" t="s">
        <v>378</v>
      </c>
      <c r="K346" s="887" t="s">
        <v>378</v>
      </c>
      <c r="L346" s="652" t="s">
        <v>378</v>
      </c>
      <c r="M346" s="1654"/>
    </row>
    <row r="347" spans="1:13" ht="16.5" customHeight="1" x14ac:dyDescent="0.2">
      <c r="A347" s="844"/>
      <c r="B347" s="886"/>
      <c r="C347" s="886"/>
      <c r="D347" s="845"/>
      <c r="E347" s="679"/>
      <c r="F347" s="1656"/>
      <c r="G347" s="1656"/>
      <c r="H347" s="1657"/>
      <c r="I347" s="1011"/>
      <c r="J347" s="681"/>
      <c r="K347" s="682"/>
      <c r="L347" s="683"/>
      <c r="M347" s="1655"/>
    </row>
    <row r="348" spans="1:13" ht="31.5" customHeight="1" x14ac:dyDescent="0.2">
      <c r="A348" s="1520"/>
      <c r="B348" s="1521"/>
      <c r="C348" s="1521"/>
      <c r="D348" s="1522"/>
      <c r="E348" s="1566" t="s">
        <v>991</v>
      </c>
      <c r="F348" s="1553"/>
      <c r="G348" s="1553"/>
      <c r="H348" s="1554"/>
      <c r="I348" s="1637"/>
      <c r="J348" s="647" t="s">
        <v>378</v>
      </c>
      <c r="K348" s="648" t="s">
        <v>378</v>
      </c>
      <c r="L348" s="649" t="s">
        <v>378</v>
      </c>
      <c r="M348" s="713"/>
    </row>
    <row r="349" spans="1:13" ht="16.5" customHeight="1" x14ac:dyDescent="0.2">
      <c r="A349" s="639"/>
      <c r="B349" s="640"/>
      <c r="C349" s="640"/>
      <c r="D349" s="641"/>
      <c r="E349" s="644"/>
      <c r="F349" s="711" t="s">
        <v>976</v>
      </c>
      <c r="G349" s="711"/>
      <c r="H349" s="712"/>
      <c r="I349" s="1650"/>
      <c r="J349" s="684"/>
      <c r="K349" s="685"/>
      <c r="L349" s="686"/>
      <c r="M349" s="714"/>
    </row>
    <row r="350" spans="1:13" ht="16.5" customHeight="1" x14ac:dyDescent="0.2">
      <c r="A350" s="639"/>
      <c r="B350" s="640"/>
      <c r="C350" s="640"/>
      <c r="D350" s="641"/>
      <c r="E350" s="644"/>
      <c r="F350" s="711"/>
      <c r="G350" s="1662" t="s">
        <v>992</v>
      </c>
      <c r="H350" s="1652"/>
      <c r="I350" s="646"/>
      <c r="J350" s="684"/>
      <c r="K350" s="685"/>
      <c r="L350" s="686"/>
      <c r="M350" s="714"/>
    </row>
    <row r="351" spans="1:13" ht="16.5" customHeight="1" x14ac:dyDescent="0.2">
      <c r="A351" s="639"/>
      <c r="B351" s="640"/>
      <c r="C351" s="640"/>
      <c r="D351" s="641"/>
      <c r="E351" s="634"/>
      <c r="F351" s="635"/>
      <c r="G351" s="1663"/>
      <c r="H351" s="1664"/>
      <c r="I351" s="643"/>
      <c r="J351" s="687"/>
      <c r="K351" s="688"/>
      <c r="L351" s="689"/>
      <c r="M351" s="643"/>
    </row>
    <row r="352" spans="1:13" ht="16.5" customHeight="1" x14ac:dyDescent="0.2">
      <c r="A352" s="1520"/>
      <c r="B352" s="1631"/>
      <c r="C352" s="1631"/>
      <c r="D352" s="1522"/>
      <c r="E352" s="1565" t="s">
        <v>993</v>
      </c>
      <c r="F352" s="1564"/>
      <c r="G352" s="1564"/>
      <c r="H352" s="1519"/>
      <c r="I352" s="1665" t="s">
        <v>994</v>
      </c>
      <c r="J352" s="650" t="s">
        <v>378</v>
      </c>
      <c r="K352" s="887" t="s">
        <v>378</v>
      </c>
      <c r="L352" s="652" t="s">
        <v>378</v>
      </c>
      <c r="M352" s="847"/>
    </row>
    <row r="353" spans="1:13" ht="28.5" customHeight="1" x14ac:dyDescent="0.2">
      <c r="A353" s="844"/>
      <c r="B353" s="886"/>
      <c r="C353" s="886"/>
      <c r="D353" s="845"/>
      <c r="E353" s="1666" t="s">
        <v>995</v>
      </c>
      <c r="F353" s="1667"/>
      <c r="G353" s="1667"/>
      <c r="H353" s="1541"/>
      <c r="I353" s="1665"/>
      <c r="J353" s="650"/>
      <c r="K353" s="887"/>
      <c r="L353" s="652"/>
      <c r="M353" s="847"/>
    </row>
    <row r="354" spans="1:13" ht="33" customHeight="1" x14ac:dyDescent="0.2">
      <c r="A354" s="844"/>
      <c r="B354" s="886"/>
      <c r="C354" s="886"/>
      <c r="D354" s="845"/>
      <c r="E354" s="849"/>
      <c r="F354" s="891"/>
      <c r="G354" s="1667" t="s">
        <v>996</v>
      </c>
      <c r="H354" s="1541"/>
      <c r="I354" s="1665"/>
      <c r="J354" s="650"/>
      <c r="K354" s="887"/>
      <c r="L354" s="652"/>
      <c r="M354" s="847"/>
    </row>
    <row r="355" spans="1:13" ht="16.5" customHeight="1" x14ac:dyDescent="0.2">
      <c r="A355" s="844"/>
      <c r="B355" s="886"/>
      <c r="C355" s="886"/>
      <c r="D355" s="845"/>
      <c r="E355" s="849"/>
      <c r="F355" s="891"/>
      <c r="G355" s="1667" t="s">
        <v>997</v>
      </c>
      <c r="H355" s="1541"/>
      <c r="I355" s="1665"/>
      <c r="J355" s="650"/>
      <c r="K355" s="887"/>
      <c r="L355" s="652"/>
      <c r="M355" s="847"/>
    </row>
    <row r="356" spans="1:13" ht="16.5" customHeight="1" x14ac:dyDescent="0.2">
      <c r="A356" s="639"/>
      <c r="B356" s="640"/>
      <c r="C356" s="640"/>
      <c r="D356" s="641"/>
      <c r="E356" s="634"/>
      <c r="F356" s="635"/>
      <c r="G356" s="635"/>
      <c r="H356" s="636"/>
      <c r="I356" s="680"/>
      <c r="J356" s="687"/>
      <c r="K356" s="688"/>
      <c r="L356" s="689"/>
      <c r="M356" s="643"/>
    </row>
    <row r="357" spans="1:13" ht="16.5" customHeight="1" x14ac:dyDescent="0.2">
      <c r="A357" s="1520"/>
      <c r="B357" s="1521"/>
      <c r="C357" s="1521"/>
      <c r="D357" s="1522"/>
      <c r="E357" s="1566" t="s">
        <v>998</v>
      </c>
      <c r="F357" s="1553"/>
      <c r="G357" s="1553"/>
      <c r="H357" s="1554"/>
      <c r="I357" s="1637"/>
      <c r="J357" s="647" t="s">
        <v>378</v>
      </c>
      <c r="K357" s="648" t="s">
        <v>378</v>
      </c>
      <c r="L357" s="649" t="s">
        <v>378</v>
      </c>
      <c r="M357" s="713"/>
    </row>
    <row r="358" spans="1:13" ht="16.5" customHeight="1" x14ac:dyDescent="0.2">
      <c r="A358" s="639"/>
      <c r="B358" s="640"/>
      <c r="C358" s="640"/>
      <c r="D358" s="641"/>
      <c r="E358" s="644"/>
      <c r="F358" s="711" t="s">
        <v>976</v>
      </c>
      <c r="G358" s="711"/>
      <c r="H358" s="712"/>
      <c r="I358" s="1650"/>
      <c r="J358" s="684"/>
      <c r="K358" s="685"/>
      <c r="L358" s="686"/>
      <c r="M358" s="714"/>
    </row>
    <row r="359" spans="1:13" ht="16.5" customHeight="1" x14ac:dyDescent="0.2">
      <c r="A359" s="639"/>
      <c r="B359" s="640"/>
      <c r="C359" s="640"/>
      <c r="D359" s="641"/>
      <c r="E359" s="644"/>
      <c r="F359" s="711"/>
      <c r="G359" s="1662" t="s">
        <v>992</v>
      </c>
      <c r="H359" s="1652"/>
      <c r="I359" s="646"/>
      <c r="J359" s="684"/>
      <c r="K359" s="685"/>
      <c r="L359" s="686"/>
      <c r="M359" s="714"/>
    </row>
    <row r="360" spans="1:13" ht="16.5" customHeight="1" x14ac:dyDescent="0.2">
      <c r="A360" s="639"/>
      <c r="B360" s="888"/>
      <c r="C360" s="888"/>
      <c r="D360" s="641"/>
      <c r="E360" s="634"/>
      <c r="F360" s="1019"/>
      <c r="G360" s="1663"/>
      <c r="H360" s="1664"/>
      <c r="I360" s="643"/>
      <c r="J360" s="687"/>
      <c r="K360" s="688"/>
      <c r="L360" s="689"/>
      <c r="M360" s="643"/>
    </row>
    <row r="361" spans="1:13" ht="45" customHeight="1" x14ac:dyDescent="0.2">
      <c r="A361" s="805"/>
      <c r="B361" s="876"/>
      <c r="C361" s="876"/>
      <c r="D361" s="806"/>
      <c r="E361" s="1565" t="s">
        <v>999</v>
      </c>
      <c r="F361" s="1564"/>
      <c r="G361" s="1564"/>
      <c r="H361" s="1519"/>
      <c r="I361" s="1015"/>
      <c r="J361" s="650"/>
      <c r="K361" s="887"/>
      <c r="L361" s="652"/>
      <c r="M361" s="1015"/>
    </row>
    <row r="362" spans="1:13" ht="84.75" customHeight="1" x14ac:dyDescent="0.2">
      <c r="A362" s="805"/>
      <c r="D362" s="806"/>
      <c r="E362" s="1565" t="s">
        <v>1000</v>
      </c>
      <c r="F362" s="1518"/>
      <c r="G362" s="1518"/>
      <c r="H362" s="1519"/>
      <c r="I362" s="1650" t="s">
        <v>1001</v>
      </c>
      <c r="J362" s="650" t="s">
        <v>378</v>
      </c>
      <c r="K362" s="651" t="s">
        <v>378</v>
      </c>
      <c r="L362" s="652" t="s">
        <v>378</v>
      </c>
      <c r="M362" s="714" t="s">
        <v>1002</v>
      </c>
    </row>
    <row r="363" spans="1:13" ht="16.5" customHeight="1" x14ac:dyDescent="0.2">
      <c r="A363" s="805"/>
      <c r="D363" s="806"/>
      <c r="E363" s="644"/>
      <c r="F363" s="711" t="s">
        <v>1003</v>
      </c>
      <c r="G363" s="711"/>
      <c r="H363" s="712"/>
      <c r="I363" s="1650"/>
      <c r="J363" s="684"/>
      <c r="K363" s="685"/>
      <c r="L363" s="686"/>
      <c r="M363" s="714"/>
    </row>
    <row r="364" spans="1:13" ht="16.5" customHeight="1" x14ac:dyDescent="0.2">
      <c r="A364" s="805"/>
      <c r="D364" s="806"/>
      <c r="E364" s="644"/>
      <c r="F364" s="711"/>
      <c r="G364" s="1662" t="s">
        <v>992</v>
      </c>
      <c r="H364" s="1652"/>
      <c r="I364" s="1650"/>
      <c r="J364" s="684"/>
      <c r="K364" s="685"/>
      <c r="L364" s="686"/>
      <c r="M364" s="714"/>
    </row>
    <row r="365" spans="1:13" ht="16.5" customHeight="1" x14ac:dyDescent="0.2">
      <c r="A365" s="805"/>
      <c r="D365" s="806"/>
      <c r="E365" s="644"/>
      <c r="F365" s="711" t="s">
        <v>976</v>
      </c>
      <c r="G365" s="711"/>
      <c r="H365" s="712"/>
      <c r="I365" s="1650"/>
      <c r="J365" s="684"/>
      <c r="K365" s="685"/>
      <c r="L365" s="686"/>
      <c r="M365" s="714"/>
    </row>
    <row r="366" spans="1:13" ht="16.5" customHeight="1" x14ac:dyDescent="0.2">
      <c r="A366" s="805"/>
      <c r="D366" s="806"/>
      <c r="E366" s="644"/>
      <c r="F366" s="711"/>
      <c r="G366" s="1662" t="s">
        <v>992</v>
      </c>
      <c r="H366" s="1652"/>
      <c r="I366" s="646"/>
      <c r="J366" s="684"/>
      <c r="K366" s="685"/>
      <c r="L366" s="686"/>
      <c r="M366" s="714"/>
    </row>
    <row r="367" spans="1:13" ht="9.75" customHeight="1" x14ac:dyDescent="0.2">
      <c r="A367" s="805"/>
      <c r="D367" s="806"/>
      <c r="E367" s="644"/>
      <c r="F367" s="711"/>
      <c r="G367" s="1662"/>
      <c r="H367" s="1652"/>
      <c r="I367" s="646"/>
      <c r="J367" s="684"/>
      <c r="K367" s="685"/>
      <c r="L367" s="686"/>
      <c r="M367" s="646"/>
    </row>
    <row r="368" spans="1:13" ht="42" customHeight="1" x14ac:dyDescent="0.2">
      <c r="A368" s="805"/>
      <c r="D368" s="806"/>
      <c r="E368" s="1566" t="s">
        <v>1004</v>
      </c>
      <c r="F368" s="1553"/>
      <c r="G368" s="1553"/>
      <c r="H368" s="1554"/>
      <c r="I368" s="713"/>
      <c r="J368" s="647" t="s">
        <v>378</v>
      </c>
      <c r="K368" s="648" t="s">
        <v>378</v>
      </c>
      <c r="L368" s="649" t="s">
        <v>378</v>
      </c>
      <c r="M368" s="713"/>
    </row>
    <row r="369" spans="1:13" ht="14.25" customHeight="1" x14ac:dyDescent="0.2">
      <c r="A369" s="812"/>
      <c r="B369" s="813"/>
      <c r="C369" s="813"/>
      <c r="D369" s="814"/>
      <c r="E369" s="634"/>
      <c r="F369" s="1188"/>
      <c r="G369" s="1188"/>
      <c r="H369" s="1189"/>
      <c r="I369" s="643"/>
      <c r="J369" s="687"/>
      <c r="K369" s="688"/>
      <c r="L369" s="689"/>
      <c r="M369" s="643"/>
    </row>
    <row r="370" spans="1:13" ht="42" customHeight="1" x14ac:dyDescent="0.2">
      <c r="A370" s="1520" t="s">
        <v>1005</v>
      </c>
      <c r="B370" s="1631"/>
      <c r="C370" s="1631"/>
      <c r="D370" s="1522"/>
      <c r="E370" s="1565" t="s">
        <v>1006</v>
      </c>
      <c r="F370" s="1564"/>
      <c r="G370" s="1564"/>
      <c r="H370" s="1519"/>
      <c r="I370" s="1185" t="s">
        <v>1164</v>
      </c>
      <c r="J370" s="650" t="s">
        <v>378</v>
      </c>
      <c r="K370" s="887" t="s">
        <v>378</v>
      </c>
      <c r="L370" s="652"/>
      <c r="M370" s="1185" t="s">
        <v>1007</v>
      </c>
    </row>
    <row r="371" spans="1:13" ht="14.25" customHeight="1" x14ac:dyDescent="0.2">
      <c r="A371" s="639"/>
      <c r="B371" s="640"/>
      <c r="C371" s="640"/>
      <c r="D371" s="641"/>
      <c r="E371" s="634"/>
      <c r="F371" s="635"/>
      <c r="G371" s="635"/>
      <c r="H371" s="636"/>
      <c r="I371" s="643"/>
      <c r="J371" s="687"/>
      <c r="K371" s="688"/>
      <c r="L371" s="689"/>
      <c r="M371" s="643"/>
    </row>
    <row r="372" spans="1:13" ht="44.25" customHeight="1" x14ac:dyDescent="0.2">
      <c r="A372" s="1520"/>
      <c r="B372" s="1521"/>
      <c r="C372" s="1521"/>
      <c r="D372" s="1522"/>
      <c r="E372" s="1566" t="s">
        <v>1008</v>
      </c>
      <c r="F372" s="1553"/>
      <c r="G372" s="1553"/>
      <c r="H372" s="1554"/>
      <c r="I372" s="713"/>
      <c r="J372" s="647" t="s">
        <v>378</v>
      </c>
      <c r="K372" s="648" t="s">
        <v>378</v>
      </c>
      <c r="L372" s="649"/>
      <c r="M372" s="713"/>
    </row>
    <row r="373" spans="1:13" ht="14.25" customHeight="1" x14ac:dyDescent="0.2">
      <c r="A373" s="639"/>
      <c r="B373" s="640"/>
      <c r="C373" s="640"/>
      <c r="D373" s="641"/>
      <c r="E373" s="634"/>
      <c r="F373" s="635"/>
      <c r="G373" s="635"/>
      <c r="H373" s="636"/>
      <c r="I373" s="643"/>
      <c r="J373" s="687"/>
      <c r="K373" s="688"/>
      <c r="L373" s="689"/>
      <c r="M373" s="643"/>
    </row>
    <row r="374" spans="1:13" ht="41.25" customHeight="1" x14ac:dyDescent="0.2">
      <c r="A374" s="1520"/>
      <c r="B374" s="1521"/>
      <c r="C374" s="1521"/>
      <c r="D374" s="1522"/>
      <c r="E374" s="1566" t="s">
        <v>1009</v>
      </c>
      <c r="F374" s="1553"/>
      <c r="G374" s="1553"/>
      <c r="H374" s="1554"/>
      <c r="I374" s="1658" t="s">
        <v>1010</v>
      </c>
      <c r="J374" s="647" t="s">
        <v>378</v>
      </c>
      <c r="K374" s="648" t="s">
        <v>378</v>
      </c>
      <c r="L374" s="649"/>
      <c r="M374" s="713" t="s">
        <v>1011</v>
      </c>
    </row>
    <row r="375" spans="1:13" ht="14.25" customHeight="1" x14ac:dyDescent="0.2">
      <c r="A375" s="639"/>
      <c r="B375" s="640"/>
      <c r="C375" s="640"/>
      <c r="D375" s="641"/>
      <c r="E375" s="644"/>
      <c r="F375" s="711"/>
      <c r="G375" s="711"/>
      <c r="H375" s="712"/>
      <c r="I375" s="1675"/>
      <c r="J375" s="684"/>
      <c r="K375" s="685"/>
      <c r="L375" s="686"/>
      <c r="M375" s="646"/>
    </row>
    <row r="376" spans="1:13" ht="28" customHeight="1" x14ac:dyDescent="0.2">
      <c r="A376" s="805"/>
      <c r="B376" s="876"/>
      <c r="C376" s="876"/>
      <c r="D376" s="806"/>
      <c r="E376" s="1515" t="s">
        <v>1012</v>
      </c>
      <c r="F376" s="1516"/>
      <c r="G376" s="1516"/>
      <c r="H376" s="1517"/>
      <c r="I376" s="1003" t="s">
        <v>1013</v>
      </c>
      <c r="J376" s="673" t="s">
        <v>380</v>
      </c>
      <c r="K376" s="690" t="s">
        <v>380</v>
      </c>
      <c r="L376" s="828"/>
      <c r="M376" s="672"/>
    </row>
    <row r="377" spans="1:13" ht="13" customHeight="1" x14ac:dyDescent="0.2">
      <c r="A377" s="805"/>
      <c r="B377" s="876"/>
      <c r="C377" s="876"/>
      <c r="D377" s="806"/>
      <c r="E377" s="1013"/>
      <c r="F377" s="1012"/>
      <c r="G377" s="1012"/>
      <c r="H377" s="997"/>
      <c r="I377" s="1004"/>
      <c r="J377" s="677"/>
      <c r="K377" s="885"/>
      <c r="L377" s="808"/>
      <c r="M377" s="371"/>
    </row>
    <row r="378" spans="1:13" ht="55" customHeight="1" x14ac:dyDescent="0.2">
      <c r="A378" s="805"/>
      <c r="D378" s="806"/>
      <c r="E378" s="725" t="s">
        <v>378</v>
      </c>
      <c r="F378" s="1516" t="s">
        <v>1194</v>
      </c>
      <c r="G378" s="1516"/>
      <c r="H378" s="1517"/>
      <c r="I378" s="371"/>
      <c r="J378" s="677"/>
      <c r="K378" s="678"/>
      <c r="L378" s="808"/>
      <c r="M378" s="1004" t="s">
        <v>865</v>
      </c>
    </row>
    <row r="379" spans="1:13" ht="41.5" customHeight="1" x14ac:dyDescent="0.2">
      <c r="A379" s="805"/>
      <c r="D379" s="806"/>
      <c r="E379" s="722"/>
      <c r="F379" s="723" t="s">
        <v>722</v>
      </c>
      <c r="G379" s="1538" t="s">
        <v>1014</v>
      </c>
      <c r="H379" s="1539"/>
      <c r="I379" s="371"/>
      <c r="J379" s="677"/>
      <c r="K379" s="678"/>
      <c r="L379" s="808"/>
      <c r="M379" s="371"/>
    </row>
    <row r="380" spans="1:13" ht="14.25" customHeight="1" x14ac:dyDescent="0.2">
      <c r="A380" s="805"/>
      <c r="D380" s="806"/>
      <c r="E380" s="722"/>
      <c r="F380" s="723"/>
      <c r="G380" s="723"/>
      <c r="H380" s="724" t="s">
        <v>1015</v>
      </c>
      <c r="I380" s="371"/>
      <c r="J380" s="677"/>
      <c r="K380" s="678"/>
      <c r="L380" s="808"/>
      <c r="M380" s="371"/>
    </row>
    <row r="381" spans="1:13" ht="14.25" customHeight="1" x14ac:dyDescent="0.2">
      <c r="A381" s="805"/>
      <c r="D381" s="806"/>
      <c r="E381" s="691"/>
      <c r="F381" s="732"/>
      <c r="G381" s="732"/>
      <c r="H381" s="733"/>
      <c r="I381" s="371"/>
      <c r="J381" s="677"/>
      <c r="K381" s="678"/>
      <c r="L381" s="808"/>
      <c r="M381" s="371"/>
    </row>
    <row r="382" spans="1:13" ht="35.5" customHeight="1" x14ac:dyDescent="0.2">
      <c r="A382" s="805"/>
      <c r="D382" s="806"/>
      <c r="E382" s="722" t="s">
        <v>378</v>
      </c>
      <c r="F382" s="1538" t="s">
        <v>1016</v>
      </c>
      <c r="G382" s="1538"/>
      <c r="H382" s="1539"/>
      <c r="I382" s="371"/>
      <c r="J382" s="677"/>
      <c r="K382" s="678"/>
      <c r="L382" s="808"/>
      <c r="M382" s="1004" t="s">
        <v>1198</v>
      </c>
    </row>
    <row r="383" spans="1:13" ht="14.25" customHeight="1" x14ac:dyDescent="0.2">
      <c r="A383" s="805"/>
      <c r="D383" s="806"/>
      <c r="E383" s="691"/>
      <c r="F383" s="732"/>
      <c r="G383" s="732"/>
      <c r="H383" s="733"/>
      <c r="I383" s="371"/>
      <c r="J383" s="677"/>
      <c r="K383" s="678"/>
      <c r="L383" s="808"/>
      <c r="M383" s="371"/>
    </row>
    <row r="384" spans="1:13" ht="42" customHeight="1" x14ac:dyDescent="0.2">
      <c r="A384" s="805"/>
      <c r="D384" s="806"/>
      <c r="E384" s="722" t="s">
        <v>378</v>
      </c>
      <c r="F384" s="1538" t="s">
        <v>1017</v>
      </c>
      <c r="G384" s="1538"/>
      <c r="H384" s="1539"/>
      <c r="I384" s="371"/>
      <c r="J384" s="677"/>
      <c r="K384" s="678"/>
      <c r="L384" s="808"/>
      <c r="M384" s="1004" t="s">
        <v>968</v>
      </c>
    </row>
    <row r="385" spans="1:13" ht="14.25" customHeight="1" x14ac:dyDescent="0.2">
      <c r="A385" s="805"/>
      <c r="D385" s="806"/>
      <c r="E385" s="363"/>
      <c r="F385" s="607"/>
      <c r="G385" s="607"/>
      <c r="H385" s="729"/>
      <c r="I385" s="371"/>
      <c r="J385" s="807"/>
      <c r="L385" s="808"/>
      <c r="M385" s="371"/>
    </row>
    <row r="386" spans="1:13" ht="40.5" customHeight="1" x14ac:dyDescent="0.2">
      <c r="A386" s="1529" t="s">
        <v>1199</v>
      </c>
      <c r="B386" s="1530"/>
      <c r="C386" s="1530"/>
      <c r="D386" s="1531"/>
      <c r="E386" s="1515" t="s">
        <v>1200</v>
      </c>
      <c r="F386" s="1516"/>
      <c r="G386" s="1516"/>
      <c r="H386" s="1517"/>
      <c r="I386" s="1030" t="s">
        <v>1201</v>
      </c>
      <c r="J386" s="673"/>
      <c r="K386" s="690"/>
      <c r="L386" s="676"/>
      <c r="M386" s="1030"/>
    </row>
    <row r="387" spans="1:13" ht="13.5" customHeight="1" x14ac:dyDescent="0.2">
      <c r="A387" s="1032"/>
      <c r="B387" s="1034"/>
      <c r="C387" s="1034"/>
      <c r="D387" s="1033"/>
      <c r="E387" s="691"/>
      <c r="F387" s="1038"/>
      <c r="G387" s="1038"/>
      <c r="H387" s="1039"/>
      <c r="I387" s="1035"/>
      <c r="J387" s="1028"/>
      <c r="K387" s="1029"/>
      <c r="L387" s="1045"/>
      <c r="M387" s="1035"/>
    </row>
    <row r="388" spans="1:13" ht="35" customHeight="1" x14ac:dyDescent="0.2">
      <c r="A388" s="1523"/>
      <c r="B388" s="1524"/>
      <c r="C388" s="1524"/>
      <c r="D388" s="1525"/>
      <c r="E388" s="1526" t="s">
        <v>1202</v>
      </c>
      <c r="F388" s="1527"/>
      <c r="G388" s="1527"/>
      <c r="H388" s="1528"/>
      <c r="I388" s="1030" t="s">
        <v>1203</v>
      </c>
      <c r="J388" s="673" t="s">
        <v>378</v>
      </c>
      <c r="K388" s="690" t="s">
        <v>378</v>
      </c>
      <c r="L388" s="676"/>
      <c r="M388" s="1030" t="s">
        <v>1204</v>
      </c>
    </row>
    <row r="389" spans="1:13" ht="14" customHeight="1" x14ac:dyDescent="0.2">
      <c r="A389" s="931"/>
      <c r="B389" s="932"/>
      <c r="C389" s="932"/>
      <c r="D389" s="933"/>
      <c r="E389" s="324"/>
      <c r="F389" s="1036"/>
      <c r="G389" s="1036"/>
      <c r="H389" s="1037"/>
      <c r="I389" s="1035"/>
      <c r="J389" s="1028"/>
      <c r="K389" s="1029"/>
      <c r="L389" s="1045"/>
      <c r="M389" s="1035"/>
    </row>
    <row r="390" spans="1:13" ht="41.5" customHeight="1" x14ac:dyDescent="0.2">
      <c r="A390" s="1520" t="s">
        <v>1018</v>
      </c>
      <c r="B390" s="1631"/>
      <c r="C390" s="1631"/>
      <c r="D390" s="1522"/>
      <c r="E390" s="1565" t="s">
        <v>1019</v>
      </c>
      <c r="F390" s="1564"/>
      <c r="G390" s="1564"/>
      <c r="H390" s="1519"/>
      <c r="I390" s="1040" t="s">
        <v>1165</v>
      </c>
      <c r="J390" s="650" t="s">
        <v>378</v>
      </c>
      <c r="K390" s="887" t="s">
        <v>378</v>
      </c>
      <c r="L390" s="652"/>
      <c r="M390" s="1040" t="s">
        <v>1020</v>
      </c>
    </row>
    <row r="391" spans="1:13" ht="14.25" customHeight="1" x14ac:dyDescent="0.2">
      <c r="A391" s="639"/>
      <c r="B391" s="640"/>
      <c r="C391" s="640"/>
      <c r="D391" s="641"/>
      <c r="E391" s="634"/>
      <c r="F391" s="635"/>
      <c r="G391" s="635"/>
      <c r="H391" s="636"/>
      <c r="I391" s="643"/>
      <c r="J391" s="687"/>
      <c r="K391" s="688"/>
      <c r="L391" s="689"/>
      <c r="M391" s="643"/>
    </row>
    <row r="392" spans="1:13" ht="56.25" customHeight="1" x14ac:dyDescent="0.2">
      <c r="A392" s="1520"/>
      <c r="B392" s="1521"/>
      <c r="C392" s="1521"/>
      <c r="D392" s="1522"/>
      <c r="E392" s="1566" t="s">
        <v>1021</v>
      </c>
      <c r="F392" s="1553"/>
      <c r="G392" s="1553"/>
      <c r="H392" s="1554"/>
      <c r="I392" s="713"/>
      <c r="J392" s="647" t="s">
        <v>378</v>
      </c>
      <c r="K392" s="648" t="s">
        <v>378</v>
      </c>
      <c r="L392" s="649"/>
      <c r="M392" s="713" t="s">
        <v>1022</v>
      </c>
    </row>
    <row r="393" spans="1:13" ht="14.25" customHeight="1" x14ac:dyDescent="0.2">
      <c r="A393" s="821"/>
      <c r="B393" s="822"/>
      <c r="C393" s="822"/>
      <c r="D393" s="823"/>
      <c r="E393" s="634"/>
      <c r="F393" s="1019"/>
      <c r="G393" s="1019"/>
      <c r="H393" s="1020"/>
      <c r="I393" s="643"/>
      <c r="J393" s="687"/>
      <c r="K393" s="688"/>
      <c r="L393" s="689"/>
      <c r="M393" s="643"/>
    </row>
    <row r="394" spans="1:13" ht="35.5" customHeight="1" x14ac:dyDescent="0.2">
      <c r="A394" s="1523" t="s">
        <v>1031</v>
      </c>
      <c r="B394" s="1535"/>
      <c r="C394" s="1535"/>
      <c r="D394" s="1525"/>
      <c r="E394" s="1542" t="s">
        <v>1032</v>
      </c>
      <c r="F394" s="1536"/>
      <c r="G394" s="1536"/>
      <c r="H394" s="1537"/>
      <c r="I394" s="1533" t="s">
        <v>1168</v>
      </c>
      <c r="J394" s="661" t="s">
        <v>378</v>
      </c>
      <c r="K394" s="883" t="s">
        <v>378</v>
      </c>
      <c r="L394" s="663"/>
      <c r="M394" s="1004" t="s">
        <v>1033</v>
      </c>
    </row>
    <row r="395" spans="1:13" ht="13.5" customHeight="1" x14ac:dyDescent="0.2">
      <c r="A395" s="1523"/>
      <c r="B395" s="1535"/>
      <c r="C395" s="1535"/>
      <c r="D395" s="1525"/>
      <c r="E395" s="1002"/>
      <c r="F395" s="1536" t="s">
        <v>1034</v>
      </c>
      <c r="G395" s="1536"/>
      <c r="H395" s="1537"/>
      <c r="I395" s="1533"/>
      <c r="J395" s="661"/>
      <c r="K395" s="883"/>
      <c r="L395" s="663"/>
      <c r="M395" s="1004"/>
    </row>
    <row r="396" spans="1:13" ht="13.5" customHeight="1" x14ac:dyDescent="0.2">
      <c r="A396" s="1523"/>
      <c r="B396" s="1535"/>
      <c r="C396" s="1535"/>
      <c r="D396" s="1525"/>
      <c r="E396" s="1002"/>
      <c r="F396" s="1536" t="s">
        <v>1035</v>
      </c>
      <c r="G396" s="1536"/>
      <c r="H396" s="1537"/>
      <c r="I396" s="1533"/>
      <c r="J396" s="661"/>
      <c r="K396" s="883"/>
      <c r="L396" s="663"/>
      <c r="M396" s="1004"/>
    </row>
    <row r="397" spans="1:13" ht="13.5" customHeight="1" x14ac:dyDescent="0.2">
      <c r="A397" s="1523"/>
      <c r="B397" s="1535"/>
      <c r="C397" s="1535"/>
      <c r="D397" s="1525"/>
      <c r="E397" s="1002"/>
      <c r="F397" s="1536" t="s">
        <v>1036</v>
      </c>
      <c r="G397" s="1536"/>
      <c r="H397" s="1537"/>
      <c r="I397" s="1533"/>
      <c r="J397" s="661"/>
      <c r="K397" s="883"/>
      <c r="L397" s="663"/>
      <c r="M397" s="1004"/>
    </row>
    <row r="398" spans="1:13" ht="13.5" customHeight="1" x14ac:dyDescent="0.2">
      <c r="A398" s="994"/>
      <c r="B398" s="995"/>
      <c r="C398" s="995"/>
      <c r="D398" s="996"/>
      <c r="E398" s="332"/>
      <c r="F398" s="333"/>
      <c r="G398" s="333"/>
      <c r="H398" s="334"/>
      <c r="I398" s="1576"/>
      <c r="J398" s="798"/>
      <c r="K398" s="799"/>
      <c r="L398" s="800"/>
      <c r="M398" s="1005"/>
    </row>
    <row r="399" spans="1:13" ht="30.75" customHeight="1" x14ac:dyDescent="0.2">
      <c r="A399" s="1523"/>
      <c r="B399" s="1524"/>
      <c r="C399" s="1524"/>
      <c r="D399" s="1525"/>
      <c r="E399" s="1526" t="s">
        <v>1037</v>
      </c>
      <c r="F399" s="1527"/>
      <c r="G399" s="1527"/>
      <c r="H399" s="1528"/>
      <c r="I399" s="966"/>
      <c r="J399" s="1669" t="s">
        <v>378</v>
      </c>
      <c r="K399" s="1671" t="s">
        <v>378</v>
      </c>
      <c r="L399" s="1673" t="s">
        <v>378</v>
      </c>
      <c r="M399" s="961"/>
    </row>
    <row r="400" spans="1:13" ht="13.5" customHeight="1" x14ac:dyDescent="0.2">
      <c r="A400" s="952"/>
      <c r="B400" s="953"/>
      <c r="C400" s="953"/>
      <c r="D400" s="954"/>
      <c r="E400" s="332"/>
      <c r="F400" s="333"/>
      <c r="G400" s="333"/>
      <c r="H400" s="334"/>
      <c r="I400" s="370"/>
      <c r="J400" s="1670"/>
      <c r="K400" s="1672"/>
      <c r="L400" s="1674"/>
      <c r="M400" s="371"/>
    </row>
    <row r="401" spans="1:13" ht="13.5" customHeight="1" x14ac:dyDescent="0.2">
      <c r="A401" s="1523"/>
      <c r="B401" s="1524"/>
      <c r="C401" s="1524"/>
      <c r="D401" s="1525"/>
      <c r="E401" s="1526" t="s">
        <v>1038</v>
      </c>
      <c r="F401" s="1527"/>
      <c r="G401" s="1527"/>
      <c r="H401" s="1528"/>
      <c r="I401" s="966"/>
      <c r="J401" s="967" t="s">
        <v>378</v>
      </c>
      <c r="K401" s="664" t="s">
        <v>378</v>
      </c>
      <c r="L401" s="969" t="s">
        <v>378</v>
      </c>
      <c r="M401" s="966" t="s">
        <v>1039</v>
      </c>
    </row>
    <row r="402" spans="1:13" ht="13.5" customHeight="1" x14ac:dyDescent="0.2">
      <c r="A402" s="931"/>
      <c r="B402" s="932"/>
      <c r="C402" s="932"/>
      <c r="D402" s="933"/>
      <c r="E402" s="332"/>
      <c r="F402" s="333"/>
      <c r="G402" s="333"/>
      <c r="H402" s="334"/>
      <c r="I402" s="370"/>
      <c r="J402" s="798"/>
      <c r="K402" s="799"/>
      <c r="L402" s="800"/>
      <c r="M402" s="370"/>
    </row>
    <row r="403" spans="1:13" ht="55" customHeight="1" x14ac:dyDescent="0.2">
      <c r="A403" s="1523" t="s">
        <v>1023</v>
      </c>
      <c r="B403" s="1535"/>
      <c r="C403" s="1535"/>
      <c r="D403" s="1525"/>
      <c r="E403" s="1565" t="s">
        <v>1024</v>
      </c>
      <c r="F403" s="1564"/>
      <c r="G403" s="1564"/>
      <c r="H403" s="1519"/>
      <c r="I403" s="1185" t="s">
        <v>1166</v>
      </c>
      <c r="J403" s="650" t="s">
        <v>378</v>
      </c>
      <c r="K403" s="887" t="s">
        <v>378</v>
      </c>
      <c r="L403" s="652"/>
      <c r="M403" s="1185" t="s">
        <v>1025</v>
      </c>
    </row>
    <row r="404" spans="1:13" ht="13.5" customHeight="1" x14ac:dyDescent="0.2">
      <c r="A404" s="975"/>
      <c r="B404" s="978"/>
      <c r="C404" s="978"/>
      <c r="D404" s="976"/>
      <c r="E404" s="977"/>
      <c r="F404" s="979"/>
      <c r="G404" s="979"/>
      <c r="H404" s="974"/>
      <c r="I404" s="980"/>
      <c r="J404" s="650"/>
      <c r="K404" s="887"/>
      <c r="L404" s="652"/>
      <c r="M404" s="980"/>
    </row>
    <row r="405" spans="1:13" ht="42.5" customHeight="1" x14ac:dyDescent="0.2">
      <c r="A405" s="975"/>
      <c r="B405" s="978"/>
      <c r="C405" s="978"/>
      <c r="D405" s="976"/>
      <c r="E405" s="1566" t="s">
        <v>1183</v>
      </c>
      <c r="F405" s="1553"/>
      <c r="G405" s="1553"/>
      <c r="H405" s="1554"/>
      <c r="I405" s="1010"/>
      <c r="J405" s="647" t="s">
        <v>378</v>
      </c>
      <c r="K405" s="648" t="s">
        <v>378</v>
      </c>
      <c r="L405" s="649"/>
      <c r="M405" s="1010"/>
    </row>
    <row r="406" spans="1:13" ht="42" customHeight="1" x14ac:dyDescent="0.2">
      <c r="A406" s="975"/>
      <c r="B406" s="978"/>
      <c r="C406" s="978"/>
      <c r="D406" s="976"/>
      <c r="E406" s="977" t="s">
        <v>1186</v>
      </c>
      <c r="F406" s="1564" t="s">
        <v>1184</v>
      </c>
      <c r="G406" s="1564"/>
      <c r="H406" s="1519"/>
      <c r="I406" s="980"/>
      <c r="J406" s="650"/>
      <c r="K406" s="887"/>
      <c r="L406" s="652"/>
      <c r="M406" s="980"/>
    </row>
    <row r="407" spans="1:13" ht="28" customHeight="1" x14ac:dyDescent="0.2">
      <c r="A407" s="975"/>
      <c r="B407" s="978"/>
      <c r="C407" s="978"/>
      <c r="D407" s="976"/>
      <c r="E407" s="977" t="s">
        <v>1186</v>
      </c>
      <c r="F407" s="1564" t="s">
        <v>1185</v>
      </c>
      <c r="G407" s="1564"/>
      <c r="H407" s="1519"/>
      <c r="I407" s="980"/>
      <c r="J407" s="650"/>
      <c r="K407" s="887"/>
      <c r="L407" s="652"/>
      <c r="M407" s="980"/>
    </row>
    <row r="408" spans="1:13" ht="14" customHeight="1" x14ac:dyDescent="0.2">
      <c r="A408" s="975"/>
      <c r="B408" s="978"/>
      <c r="C408" s="978"/>
      <c r="D408" s="976"/>
      <c r="E408" s="977"/>
      <c r="F408" s="979"/>
      <c r="G408" s="979"/>
      <c r="H408" s="974"/>
      <c r="I408" s="980"/>
      <c r="J408" s="650"/>
      <c r="K408" s="887"/>
      <c r="L408" s="652"/>
      <c r="M408" s="980"/>
    </row>
    <row r="409" spans="1:13" ht="55.5" customHeight="1" x14ac:dyDescent="0.2">
      <c r="A409" s="975"/>
      <c r="B409" s="978"/>
      <c r="C409" s="978"/>
      <c r="D409" s="976"/>
      <c r="E409" s="1566" t="s">
        <v>1187</v>
      </c>
      <c r="F409" s="1553"/>
      <c r="G409" s="1553"/>
      <c r="H409" s="1554"/>
      <c r="I409" s="1010"/>
      <c r="J409" s="647" t="s">
        <v>1186</v>
      </c>
      <c r="K409" s="648" t="s">
        <v>1186</v>
      </c>
      <c r="L409" s="649"/>
      <c r="M409" s="1010"/>
    </row>
    <row r="410" spans="1:13" ht="13.5" customHeight="1" x14ac:dyDescent="0.2">
      <c r="A410" s="975"/>
      <c r="B410" s="978"/>
      <c r="C410" s="978"/>
      <c r="D410" s="976"/>
      <c r="E410" s="977"/>
      <c r="F410" s="979"/>
      <c r="G410" s="979"/>
      <c r="H410" s="974"/>
      <c r="I410" s="980"/>
      <c r="J410" s="650"/>
      <c r="K410" s="887"/>
      <c r="L410" s="652"/>
      <c r="M410" s="980"/>
    </row>
    <row r="411" spans="1:13" ht="27.5" customHeight="1" x14ac:dyDescent="0.2">
      <c r="A411" s="975"/>
      <c r="B411" s="978"/>
      <c r="C411" s="978"/>
      <c r="D411" s="976"/>
      <c r="E411" s="1566" t="s">
        <v>1188</v>
      </c>
      <c r="F411" s="1553"/>
      <c r="G411" s="1553"/>
      <c r="H411" s="1554"/>
      <c r="I411" s="1010"/>
      <c r="J411" s="647" t="s">
        <v>1186</v>
      </c>
      <c r="K411" s="648" t="s">
        <v>1186</v>
      </c>
      <c r="L411" s="649"/>
      <c r="M411" s="1010"/>
    </row>
    <row r="412" spans="1:13" ht="13.5" customHeight="1" x14ac:dyDescent="0.2">
      <c r="A412" s="975"/>
      <c r="B412" s="978"/>
      <c r="C412" s="978"/>
      <c r="D412" s="976"/>
      <c r="E412" s="977"/>
      <c r="F412" s="979"/>
      <c r="G412" s="979"/>
      <c r="H412" s="974"/>
      <c r="I412" s="980"/>
      <c r="J412" s="650"/>
      <c r="K412" s="887"/>
      <c r="L412" s="652"/>
      <c r="M412" s="980"/>
    </row>
    <row r="413" spans="1:13" ht="55.5" customHeight="1" x14ac:dyDescent="0.2">
      <c r="A413" s="975"/>
      <c r="B413" s="978"/>
      <c r="C413" s="978"/>
      <c r="D413" s="976"/>
      <c r="E413" s="1566" t="s">
        <v>1189</v>
      </c>
      <c r="F413" s="1553"/>
      <c r="G413" s="1553"/>
      <c r="H413" s="1554"/>
      <c r="I413" s="1010"/>
      <c r="J413" s="647" t="s">
        <v>1186</v>
      </c>
      <c r="K413" s="648" t="s">
        <v>1186</v>
      </c>
      <c r="L413" s="649"/>
      <c r="M413" s="1010"/>
    </row>
    <row r="414" spans="1:13" ht="13.5" customHeight="1" x14ac:dyDescent="0.2">
      <c r="A414" s="975"/>
      <c r="B414" s="978"/>
      <c r="C414" s="978"/>
      <c r="D414" s="976"/>
      <c r="E414" s="977"/>
      <c r="F414" s="979"/>
      <c r="G414" s="979"/>
      <c r="H414" s="974"/>
      <c r="I414" s="980"/>
      <c r="J414" s="650"/>
      <c r="K414" s="887"/>
      <c r="L414" s="652"/>
      <c r="M414" s="980"/>
    </row>
    <row r="415" spans="1:13" ht="55.5" customHeight="1" x14ac:dyDescent="0.2">
      <c r="A415" s="975"/>
      <c r="B415" s="978"/>
      <c r="C415" s="978"/>
      <c r="D415" s="976"/>
      <c r="E415" s="1566" t="s">
        <v>1190</v>
      </c>
      <c r="F415" s="1553"/>
      <c r="G415" s="1553"/>
      <c r="H415" s="1554"/>
      <c r="I415" s="1010"/>
      <c r="J415" s="647" t="s">
        <v>1186</v>
      </c>
      <c r="K415" s="648" t="s">
        <v>1186</v>
      </c>
      <c r="L415" s="649"/>
      <c r="M415" s="1010"/>
    </row>
    <row r="416" spans="1:13" ht="14.25" customHeight="1" x14ac:dyDescent="0.2">
      <c r="A416" s="639"/>
      <c r="B416" s="640"/>
      <c r="C416" s="640"/>
      <c r="D416" s="641"/>
      <c r="E416" s="634"/>
      <c r="F416" s="1043"/>
      <c r="G416" s="1043"/>
      <c r="H416" s="1044"/>
      <c r="I416" s="700"/>
      <c r="J416" s="687"/>
      <c r="K416" s="688"/>
      <c r="L416" s="689"/>
      <c r="M416" s="643"/>
    </row>
    <row r="417" spans="1:13" ht="41.5" customHeight="1" x14ac:dyDescent="0.2">
      <c r="A417" s="1166"/>
      <c r="B417" s="1180"/>
      <c r="C417" s="1180"/>
      <c r="D417" s="1167"/>
      <c r="E417" s="1565" t="s">
        <v>1026</v>
      </c>
      <c r="F417" s="1564"/>
      <c r="G417" s="1564"/>
      <c r="H417" s="1519"/>
      <c r="I417" s="699"/>
      <c r="J417" s="650" t="s">
        <v>378</v>
      </c>
      <c r="K417" s="887" t="s">
        <v>378</v>
      </c>
      <c r="L417" s="652"/>
      <c r="M417" s="1040"/>
    </row>
    <row r="418" spans="1:13" ht="14.25" customHeight="1" x14ac:dyDescent="0.2">
      <c r="A418" s="639"/>
      <c r="B418" s="640"/>
      <c r="C418" s="640"/>
      <c r="D418" s="641"/>
      <c r="E418" s="634"/>
      <c r="F418" s="635"/>
      <c r="G418" s="635"/>
      <c r="H418" s="636"/>
      <c r="I418" s="700"/>
      <c r="J418" s="687"/>
      <c r="K418" s="688"/>
      <c r="L418" s="689"/>
      <c r="M418" s="643"/>
    </row>
    <row r="419" spans="1:13" ht="27.5" customHeight="1" x14ac:dyDescent="0.2">
      <c r="A419" s="718"/>
      <c r="B419" s="719"/>
      <c r="C419" s="719"/>
      <c r="D419" s="720"/>
      <c r="E419" s="1566" t="s">
        <v>1027</v>
      </c>
      <c r="F419" s="1553"/>
      <c r="G419" s="1553"/>
      <c r="H419" s="1554"/>
      <c r="I419" s="699"/>
      <c r="J419" s="647" t="s">
        <v>378</v>
      </c>
      <c r="K419" s="648" t="s">
        <v>378</v>
      </c>
      <c r="L419" s="649"/>
      <c r="M419" s="714"/>
    </row>
    <row r="420" spans="1:13" ht="14.25" customHeight="1" x14ac:dyDescent="0.2">
      <c r="A420" s="821"/>
      <c r="B420" s="822"/>
      <c r="C420" s="822"/>
      <c r="D420" s="823"/>
      <c r="E420" s="634"/>
      <c r="F420" s="1019"/>
      <c r="G420" s="1019"/>
      <c r="H420" s="1020"/>
      <c r="I420" s="700"/>
      <c r="J420" s="687"/>
      <c r="K420" s="688"/>
      <c r="L420" s="689"/>
      <c r="M420" s="643"/>
    </row>
    <row r="421" spans="1:13" ht="43.5" customHeight="1" x14ac:dyDescent="0.2">
      <c r="A421" s="1520" t="s">
        <v>1028</v>
      </c>
      <c r="B421" s="1631"/>
      <c r="C421" s="1631"/>
      <c r="D421" s="1522"/>
      <c r="E421" s="1565" t="s">
        <v>1029</v>
      </c>
      <c r="F421" s="1564"/>
      <c r="G421" s="1564"/>
      <c r="H421" s="1519"/>
      <c r="I421" s="1015" t="s">
        <v>1167</v>
      </c>
      <c r="J421" s="650" t="s">
        <v>378</v>
      </c>
      <c r="K421" s="887" t="s">
        <v>378</v>
      </c>
      <c r="L421" s="652"/>
      <c r="M421" s="1015"/>
    </row>
    <row r="422" spans="1:13" ht="14.25" customHeight="1" x14ac:dyDescent="0.2">
      <c r="A422" s="718"/>
      <c r="B422" s="719"/>
      <c r="C422" s="719"/>
      <c r="D422" s="720"/>
      <c r="E422" s="634"/>
      <c r="F422" s="635"/>
      <c r="G422" s="635"/>
      <c r="H422" s="636"/>
      <c r="I422" s="643"/>
      <c r="J422" s="687"/>
      <c r="K422" s="688"/>
      <c r="L422" s="689"/>
      <c r="M422" s="643"/>
    </row>
    <row r="423" spans="1:13" ht="43" customHeight="1" x14ac:dyDescent="0.2">
      <c r="A423" s="1520"/>
      <c r="B423" s="1521"/>
      <c r="C423" s="1521"/>
      <c r="D423" s="1522"/>
      <c r="E423" s="1566" t="s">
        <v>1030</v>
      </c>
      <c r="F423" s="1553"/>
      <c r="G423" s="1553"/>
      <c r="H423" s="1554"/>
      <c r="I423" s="713"/>
      <c r="J423" s="647" t="s">
        <v>378</v>
      </c>
      <c r="K423" s="648" t="s">
        <v>378</v>
      </c>
      <c r="L423" s="649" t="s">
        <v>378</v>
      </c>
      <c r="M423" s="713"/>
    </row>
    <row r="424" spans="1:13" ht="14.25" customHeight="1" x14ac:dyDescent="0.2">
      <c r="A424" s="1182"/>
      <c r="B424" s="1183"/>
      <c r="C424" s="1183"/>
      <c r="D424" s="1184"/>
      <c r="E424" s="634"/>
      <c r="F424" s="1188"/>
      <c r="G424" s="1188"/>
      <c r="H424" s="1189"/>
      <c r="I424" s="643"/>
      <c r="J424" s="687"/>
      <c r="K424" s="688"/>
      <c r="L424" s="689"/>
      <c r="M424" s="643"/>
    </row>
    <row r="425" spans="1:13" ht="54" customHeight="1" x14ac:dyDescent="0.2">
      <c r="A425" s="1523" t="s">
        <v>1040</v>
      </c>
      <c r="B425" s="1535"/>
      <c r="C425" s="1535"/>
      <c r="D425" s="1525"/>
      <c r="E425" s="1542" t="s">
        <v>1041</v>
      </c>
      <c r="F425" s="1536"/>
      <c r="G425" s="1536"/>
      <c r="H425" s="1537"/>
      <c r="I425" s="1170" t="s">
        <v>1169</v>
      </c>
      <c r="J425" s="661" t="s">
        <v>378</v>
      </c>
      <c r="K425" s="883" t="s">
        <v>378</v>
      </c>
      <c r="L425" s="663" t="s">
        <v>378</v>
      </c>
      <c r="M425" s="1534" t="s">
        <v>1042</v>
      </c>
    </row>
    <row r="426" spans="1:13" ht="40.5" customHeight="1" x14ac:dyDescent="0.2">
      <c r="A426" s="1523"/>
      <c r="B426" s="1535"/>
      <c r="C426" s="1535"/>
      <c r="D426" s="1525"/>
      <c r="E426" s="1173" t="s">
        <v>722</v>
      </c>
      <c r="F426" s="1536" t="s">
        <v>1043</v>
      </c>
      <c r="G426" s="1536"/>
      <c r="H426" s="1537"/>
      <c r="I426" s="1170"/>
      <c r="J426" s="661"/>
      <c r="K426" s="883"/>
      <c r="L426" s="663"/>
      <c r="M426" s="1534"/>
    </row>
    <row r="427" spans="1:13" ht="13.5" customHeight="1" x14ac:dyDescent="0.2">
      <c r="A427" s="1523"/>
      <c r="B427" s="1535"/>
      <c r="C427" s="1535"/>
      <c r="D427" s="1525"/>
      <c r="E427" s="1173"/>
      <c r="F427" s="1172" t="s">
        <v>1044</v>
      </c>
      <c r="G427" s="1536" t="s">
        <v>1045</v>
      </c>
      <c r="H427" s="1537"/>
      <c r="I427" s="1170"/>
      <c r="J427" s="661"/>
      <c r="K427" s="883"/>
      <c r="L427" s="663"/>
      <c r="M427" s="1534"/>
    </row>
    <row r="428" spans="1:13" ht="13.5" customHeight="1" x14ac:dyDescent="0.2">
      <c r="A428" s="734"/>
      <c r="B428" s="735"/>
      <c r="C428" s="735"/>
      <c r="D428" s="736"/>
      <c r="E428" s="332"/>
      <c r="F428" s="333"/>
      <c r="G428" s="333"/>
      <c r="H428" s="334"/>
      <c r="I428" s="370"/>
      <c r="J428" s="798"/>
      <c r="K428" s="799"/>
      <c r="L428" s="800"/>
      <c r="M428" s="370"/>
    </row>
    <row r="429" spans="1:13" ht="27" customHeight="1" x14ac:dyDescent="0.2">
      <c r="A429" s="1523"/>
      <c r="B429" s="1524"/>
      <c r="C429" s="1524"/>
      <c r="D429" s="1525"/>
      <c r="E429" s="1526" t="s">
        <v>1046</v>
      </c>
      <c r="F429" s="1527"/>
      <c r="G429" s="1527"/>
      <c r="H429" s="1528"/>
      <c r="I429" s="369"/>
      <c r="J429" s="737" t="s">
        <v>378</v>
      </c>
      <c r="K429" s="664" t="s">
        <v>378</v>
      </c>
      <c r="L429" s="739" t="s">
        <v>378</v>
      </c>
      <c r="M429" s="730"/>
    </row>
    <row r="430" spans="1:13" ht="13.5" customHeight="1" x14ac:dyDescent="0.2">
      <c r="A430" s="1523"/>
      <c r="B430" s="1524"/>
      <c r="C430" s="1524"/>
      <c r="D430" s="1525"/>
      <c r="E430" s="722"/>
      <c r="F430" s="723" t="s">
        <v>1044</v>
      </c>
      <c r="G430" s="1543" t="s">
        <v>1047</v>
      </c>
      <c r="H430" s="1537"/>
      <c r="I430" s="730"/>
      <c r="J430" s="661"/>
      <c r="K430" s="662"/>
      <c r="L430" s="663"/>
      <c r="M430" s="730"/>
    </row>
    <row r="431" spans="1:13" ht="13.5" customHeight="1" x14ac:dyDescent="0.2">
      <c r="A431" s="805"/>
      <c r="D431" s="806"/>
      <c r="E431" s="332"/>
      <c r="F431" s="333"/>
      <c r="G431" s="333"/>
      <c r="H431" s="334"/>
      <c r="I431" s="370"/>
      <c r="J431" s="798"/>
      <c r="K431" s="799"/>
      <c r="L431" s="800"/>
      <c r="M431" s="370"/>
    </row>
    <row r="432" spans="1:13" ht="27" customHeight="1" x14ac:dyDescent="0.2">
      <c r="A432" s="1523"/>
      <c r="B432" s="1524"/>
      <c r="C432" s="1524"/>
      <c r="D432" s="1525"/>
      <c r="E432" s="1526" t="s">
        <v>1048</v>
      </c>
      <c r="F432" s="1527"/>
      <c r="G432" s="1527"/>
      <c r="H432" s="1528"/>
      <c r="I432" s="369"/>
      <c r="J432" s="737" t="s">
        <v>378</v>
      </c>
      <c r="K432" s="664" t="s">
        <v>378</v>
      </c>
      <c r="L432" s="739" t="s">
        <v>378</v>
      </c>
      <c r="M432" s="369" t="s">
        <v>1049</v>
      </c>
    </row>
    <row r="433" spans="1:13" ht="12" customHeight="1" x14ac:dyDescent="0.2">
      <c r="A433" s="931"/>
      <c r="B433" s="932"/>
      <c r="C433" s="932"/>
      <c r="D433" s="933"/>
      <c r="E433" s="324"/>
      <c r="F433" s="909"/>
      <c r="G433" s="909"/>
      <c r="H433" s="910"/>
      <c r="I433" s="908"/>
      <c r="J433" s="906"/>
      <c r="K433" s="665"/>
      <c r="L433" s="907"/>
      <c r="M433" s="908"/>
    </row>
    <row r="434" spans="1:13" ht="42" customHeight="1" x14ac:dyDescent="0.2">
      <c r="A434" s="1550" t="s">
        <v>1050</v>
      </c>
      <c r="B434" s="1668"/>
      <c r="C434" s="1668"/>
      <c r="D434" s="1552"/>
      <c r="E434" s="1515" t="s">
        <v>1051</v>
      </c>
      <c r="F434" s="1516"/>
      <c r="G434" s="1516"/>
      <c r="H434" s="1517"/>
      <c r="I434" s="369" t="s">
        <v>1170</v>
      </c>
      <c r="J434" s="737" t="s">
        <v>378</v>
      </c>
      <c r="K434" s="664" t="s">
        <v>378</v>
      </c>
      <c r="L434" s="676"/>
      <c r="M434" s="369" t="s">
        <v>865</v>
      </c>
    </row>
    <row r="435" spans="1:13" ht="42.75" customHeight="1" x14ac:dyDescent="0.2">
      <c r="A435" s="734"/>
      <c r="B435" s="735"/>
      <c r="C435" s="735"/>
      <c r="D435" s="736"/>
      <c r="E435" s="722" t="s">
        <v>722</v>
      </c>
      <c r="F435" s="1538" t="s">
        <v>1052</v>
      </c>
      <c r="G435" s="1538"/>
      <c r="H435" s="1539"/>
      <c r="I435" s="730"/>
      <c r="J435" s="677"/>
      <c r="K435" s="692"/>
      <c r="L435" s="675"/>
      <c r="M435" s="730"/>
    </row>
    <row r="436" spans="1:13" ht="15.75" customHeight="1" x14ac:dyDescent="0.2">
      <c r="A436" s="734"/>
      <c r="B436" s="735"/>
      <c r="C436" s="735"/>
      <c r="D436" s="736"/>
      <c r="E436" s="722"/>
      <c r="F436" s="723"/>
      <c r="G436" s="1546" t="s">
        <v>1053</v>
      </c>
      <c r="H436" s="1547"/>
      <c r="I436" s="730"/>
      <c r="J436" s="677"/>
      <c r="K436" s="692"/>
      <c r="L436" s="675"/>
      <c r="M436" s="730"/>
    </row>
    <row r="437" spans="1:13" ht="42.5" customHeight="1" x14ac:dyDescent="0.2">
      <c r="A437" s="734"/>
      <c r="B437" s="735"/>
      <c r="C437" s="735"/>
      <c r="D437" s="736"/>
      <c r="E437" s="722" t="s">
        <v>722</v>
      </c>
      <c r="F437" s="1538" t="s">
        <v>1054</v>
      </c>
      <c r="G437" s="1538"/>
      <c r="H437" s="1539"/>
      <c r="I437" s="730"/>
      <c r="J437" s="661"/>
      <c r="K437" s="662"/>
      <c r="L437" s="663"/>
      <c r="M437" s="730"/>
    </row>
    <row r="438" spans="1:13" ht="15.75" customHeight="1" x14ac:dyDescent="0.2">
      <c r="A438" s="734"/>
      <c r="B438" s="735"/>
      <c r="C438" s="735"/>
      <c r="D438" s="736"/>
      <c r="E438" s="324"/>
      <c r="F438" s="726"/>
      <c r="G438" s="726"/>
      <c r="H438" s="727"/>
      <c r="I438" s="731"/>
      <c r="J438" s="738"/>
      <c r="K438" s="665"/>
      <c r="L438" s="740"/>
      <c r="M438" s="731"/>
    </row>
    <row r="439" spans="1:13" ht="27.5" customHeight="1" x14ac:dyDescent="0.2">
      <c r="A439" s="734"/>
      <c r="B439" s="735"/>
      <c r="C439" s="735"/>
      <c r="D439" s="736"/>
      <c r="E439" s="1515" t="s">
        <v>1055</v>
      </c>
      <c r="F439" s="1516"/>
      <c r="G439" s="1516"/>
      <c r="H439" s="1517"/>
      <c r="I439" s="730"/>
      <c r="J439" s="737" t="s">
        <v>378</v>
      </c>
      <c r="K439" s="664" t="s">
        <v>378</v>
      </c>
      <c r="L439" s="675"/>
      <c r="M439" s="730" t="s">
        <v>1056</v>
      </c>
    </row>
    <row r="440" spans="1:13" ht="15.75" customHeight="1" x14ac:dyDescent="0.2">
      <c r="A440" s="734"/>
      <c r="B440" s="735"/>
      <c r="C440" s="735"/>
      <c r="D440" s="736"/>
      <c r="E440" s="722" t="s">
        <v>378</v>
      </c>
      <c r="F440" s="1538" t="s">
        <v>1057</v>
      </c>
      <c r="G440" s="1538"/>
      <c r="H440" s="1539"/>
      <c r="I440" s="730"/>
      <c r="J440" s="677"/>
      <c r="K440" s="692"/>
      <c r="L440" s="675"/>
      <c r="M440" s="730"/>
    </row>
    <row r="441" spans="1:13" ht="28.5" customHeight="1" x14ac:dyDescent="0.2">
      <c r="A441" s="734"/>
      <c r="B441" s="735"/>
      <c r="C441" s="735"/>
      <c r="D441" s="736"/>
      <c r="E441" s="722" t="s">
        <v>378</v>
      </c>
      <c r="F441" s="1538" t="s">
        <v>1058</v>
      </c>
      <c r="G441" s="1538"/>
      <c r="H441" s="1539"/>
      <c r="I441" s="730"/>
      <c r="J441" s="677"/>
      <c r="K441" s="692"/>
      <c r="L441" s="675"/>
      <c r="M441" s="730"/>
    </row>
    <row r="442" spans="1:13" ht="15.75" customHeight="1" x14ac:dyDescent="0.2">
      <c r="A442" s="734"/>
      <c r="B442" s="735"/>
      <c r="C442" s="735"/>
      <c r="D442" s="736"/>
      <c r="E442" s="722" t="s">
        <v>378</v>
      </c>
      <c r="F442" s="1538" t="s">
        <v>1059</v>
      </c>
      <c r="G442" s="1538"/>
      <c r="H442" s="1539"/>
      <c r="I442" s="730"/>
      <c r="J442" s="677"/>
      <c r="K442" s="692"/>
      <c r="L442" s="675"/>
      <c r="M442" s="730"/>
    </row>
    <row r="443" spans="1:13" ht="15.75" customHeight="1" x14ac:dyDescent="0.2">
      <c r="A443" s="734"/>
      <c r="B443" s="735"/>
      <c r="C443" s="735"/>
      <c r="D443" s="736"/>
      <c r="E443" s="722" t="s">
        <v>378</v>
      </c>
      <c r="F443" s="1538" t="s">
        <v>1060</v>
      </c>
      <c r="G443" s="1538"/>
      <c r="H443" s="1539"/>
      <c r="I443" s="730"/>
      <c r="J443" s="677"/>
      <c r="K443" s="692"/>
      <c r="L443" s="675"/>
      <c r="M443" s="730"/>
    </row>
    <row r="444" spans="1:13" ht="29.25" customHeight="1" x14ac:dyDescent="0.2">
      <c r="A444" s="734"/>
      <c r="B444" s="735"/>
      <c r="C444" s="735"/>
      <c r="D444" s="736"/>
      <c r="E444" s="722" t="s">
        <v>378</v>
      </c>
      <c r="F444" s="1538" t="s">
        <v>1061</v>
      </c>
      <c r="G444" s="1538"/>
      <c r="H444" s="1539"/>
      <c r="I444" s="730"/>
      <c r="J444" s="677"/>
      <c r="K444" s="692"/>
      <c r="L444" s="675"/>
      <c r="M444" s="730"/>
    </row>
    <row r="445" spans="1:13" ht="15.75" customHeight="1" x14ac:dyDescent="0.2">
      <c r="A445" s="734"/>
      <c r="B445" s="735"/>
      <c r="C445" s="735"/>
      <c r="D445" s="736"/>
      <c r="E445" s="722" t="s">
        <v>378</v>
      </c>
      <c r="F445" s="1538" t="s">
        <v>1062</v>
      </c>
      <c r="G445" s="1538"/>
      <c r="H445" s="1539"/>
      <c r="I445" s="730"/>
      <c r="J445" s="677"/>
      <c r="K445" s="692"/>
      <c r="L445" s="675"/>
      <c r="M445" s="730"/>
    </row>
    <row r="446" spans="1:13" ht="15.75" customHeight="1" x14ac:dyDescent="0.2">
      <c r="A446" s="734"/>
      <c r="B446" s="735"/>
      <c r="C446" s="735"/>
      <c r="D446" s="736"/>
      <c r="E446" s="722" t="s">
        <v>378</v>
      </c>
      <c r="F446" s="1538" t="s">
        <v>1063</v>
      </c>
      <c r="G446" s="1538"/>
      <c r="H446" s="1539"/>
      <c r="I446" s="730"/>
      <c r="J446" s="677"/>
      <c r="K446" s="692"/>
      <c r="L446" s="675"/>
      <c r="M446" s="730"/>
    </row>
    <row r="447" spans="1:13" ht="15.75" customHeight="1" x14ac:dyDescent="0.2">
      <c r="A447" s="734"/>
      <c r="B447" s="735"/>
      <c r="C447" s="735"/>
      <c r="D447" s="736"/>
      <c r="E447" s="722" t="s">
        <v>378</v>
      </c>
      <c r="F447" s="1538" t="s">
        <v>1064</v>
      </c>
      <c r="G447" s="1538"/>
      <c r="H447" s="1539"/>
      <c r="I447" s="730"/>
      <c r="J447" s="677"/>
      <c r="K447" s="692"/>
      <c r="L447" s="675"/>
      <c r="M447" s="730"/>
    </row>
    <row r="448" spans="1:13" ht="15.75" customHeight="1" x14ac:dyDescent="0.2">
      <c r="A448" s="734"/>
      <c r="B448" s="735"/>
      <c r="C448" s="735"/>
      <c r="D448" s="736"/>
      <c r="E448" s="722" t="s">
        <v>378</v>
      </c>
      <c r="F448" s="1538" t="s">
        <v>1065</v>
      </c>
      <c r="G448" s="1538"/>
      <c r="H448" s="1539"/>
      <c r="I448" s="730"/>
      <c r="J448" s="677"/>
      <c r="K448" s="692"/>
      <c r="L448" s="675"/>
      <c r="M448" s="730"/>
    </row>
    <row r="449" spans="1:13" ht="15.75" customHeight="1" x14ac:dyDescent="0.2">
      <c r="A449" s="734"/>
      <c r="B449" s="735"/>
      <c r="C449" s="735"/>
      <c r="D449" s="736"/>
      <c r="E449" s="324"/>
      <c r="F449" s="1036"/>
      <c r="G449" s="1036"/>
      <c r="H449" s="1037"/>
      <c r="I449" s="1035"/>
      <c r="J449" s="1041"/>
      <c r="K449" s="665"/>
      <c r="L449" s="1042"/>
      <c r="M449" s="1035"/>
    </row>
    <row r="450" spans="1:13" ht="42.5" customHeight="1" x14ac:dyDescent="0.2">
      <c r="A450" s="1168"/>
      <c r="B450" s="1171"/>
      <c r="C450" s="1171"/>
      <c r="D450" s="1169"/>
      <c r="E450" s="1548" t="s">
        <v>1195</v>
      </c>
      <c r="F450" s="1549"/>
      <c r="G450" s="1549"/>
      <c r="H450" s="1539"/>
      <c r="I450" s="1031"/>
      <c r="J450" s="661" t="s">
        <v>378</v>
      </c>
      <c r="K450" s="883" t="s">
        <v>378</v>
      </c>
      <c r="L450" s="675"/>
      <c r="M450" s="1031" t="s">
        <v>946</v>
      </c>
    </row>
    <row r="451" spans="1:13" ht="13.5" customHeight="1" x14ac:dyDescent="0.2">
      <c r="A451" s="931"/>
      <c r="B451" s="932"/>
      <c r="C451" s="932"/>
      <c r="D451" s="933"/>
      <c r="E451" s="332"/>
      <c r="F451" s="333"/>
      <c r="G451" s="333"/>
      <c r="H451" s="334"/>
      <c r="I451" s="370"/>
      <c r="J451" s="798"/>
      <c r="K451" s="799"/>
      <c r="L451" s="800"/>
      <c r="M451" s="370"/>
    </row>
    <row r="452" spans="1:13" ht="104.5" customHeight="1" x14ac:dyDescent="0.2">
      <c r="A452" s="1523" t="s">
        <v>1262</v>
      </c>
      <c r="B452" s="1524"/>
      <c r="C452" s="1524"/>
      <c r="D452" s="1525"/>
      <c r="E452" s="1548" t="s">
        <v>1263</v>
      </c>
      <c r="F452" s="1538"/>
      <c r="G452" s="1538"/>
      <c r="H452" s="1539"/>
      <c r="I452" s="1170" t="s">
        <v>1264</v>
      </c>
      <c r="J452" s="677"/>
      <c r="K452" s="678"/>
      <c r="L452" s="675"/>
      <c r="M452" s="1170"/>
    </row>
    <row r="453" spans="1:13" ht="13.5" customHeight="1" x14ac:dyDescent="0.2">
      <c r="A453" s="1053"/>
      <c r="B453" s="1054"/>
      <c r="C453" s="1054"/>
      <c r="D453" s="1055"/>
      <c r="E453" s="1060"/>
      <c r="F453" s="1058"/>
      <c r="G453" s="1058"/>
      <c r="H453" s="1059"/>
      <c r="I453" s="1057"/>
      <c r="J453" s="661"/>
      <c r="K453" s="662"/>
      <c r="L453" s="663"/>
      <c r="M453" s="1057"/>
    </row>
    <row r="454" spans="1:13" ht="82.5" customHeight="1" x14ac:dyDescent="0.2">
      <c r="A454" s="1053"/>
      <c r="B454" s="1054"/>
      <c r="C454" s="1054"/>
      <c r="D454" s="1055"/>
      <c r="E454" s="1526" t="s">
        <v>1265</v>
      </c>
      <c r="F454" s="1527"/>
      <c r="G454" s="1527"/>
      <c r="H454" s="1528"/>
      <c r="I454" s="1056" t="s">
        <v>1266</v>
      </c>
      <c r="J454" s="1061" t="s">
        <v>378</v>
      </c>
      <c r="K454" s="664" t="s">
        <v>378</v>
      </c>
      <c r="L454" s="1062"/>
      <c r="M454" s="1056" t="s">
        <v>1256</v>
      </c>
    </row>
    <row r="455" spans="1:13" ht="13.5" customHeight="1" x14ac:dyDescent="0.2">
      <c r="A455" s="801"/>
      <c r="B455" s="802"/>
      <c r="C455" s="802"/>
      <c r="D455" s="803"/>
      <c r="E455" s="1124"/>
      <c r="F455" s="1125"/>
      <c r="G455" s="1125"/>
      <c r="H455" s="1126"/>
      <c r="I455" s="1127"/>
      <c r="J455" s="1128"/>
      <c r="K455" s="1129"/>
      <c r="L455" s="1130"/>
      <c r="M455" s="1127"/>
    </row>
    <row r="456" spans="1:13" ht="13.5" customHeight="1" x14ac:dyDescent="0.2">
      <c r="A456" s="1524"/>
      <c r="B456" s="1524"/>
      <c r="C456" s="1524"/>
      <c r="D456" s="1524"/>
      <c r="E456" s="1543"/>
      <c r="F456" s="1543"/>
      <c r="G456" s="1543"/>
      <c r="H456" s="1543"/>
      <c r="I456" s="829"/>
      <c r="J456" s="662"/>
      <c r="K456" s="662"/>
      <c r="L456" s="662"/>
      <c r="M456" s="829"/>
    </row>
    <row r="457" spans="1:13" ht="13.5" customHeight="1" x14ac:dyDescent="0.2">
      <c r="A457" s="1544" t="s">
        <v>1066</v>
      </c>
      <c r="B457" s="1544"/>
      <c r="C457" s="1544"/>
      <c r="D457" s="1544"/>
      <c r="E457" s="1544"/>
      <c r="F457" s="1544"/>
      <c r="G457" s="1544"/>
      <c r="H457" s="1544"/>
      <c r="I457" s="1544"/>
      <c r="J457" s="1544"/>
      <c r="K457" s="1544"/>
      <c r="L457" s="1544"/>
      <c r="M457" s="1544"/>
    </row>
    <row r="458" spans="1:13" ht="13.5" customHeight="1" x14ac:dyDescent="0.2">
      <c r="A458" s="1544" t="s">
        <v>1067</v>
      </c>
      <c r="B458" s="1544"/>
      <c r="C458" s="1544"/>
      <c r="D458" s="1544"/>
      <c r="E458" s="1544"/>
      <c r="F458" s="1544"/>
      <c r="G458" s="1544"/>
      <c r="H458" s="1544"/>
      <c r="I458" s="1544"/>
      <c r="J458" s="1544"/>
      <c r="K458" s="1544"/>
      <c r="L458" s="1544"/>
      <c r="M458" s="1544"/>
    </row>
    <row r="459" spans="1:13" ht="13.5" customHeight="1" x14ac:dyDescent="0.2">
      <c r="A459" s="1544"/>
      <c r="B459" s="1544"/>
      <c r="C459" s="1544"/>
      <c r="D459" s="1544"/>
      <c r="E459" s="1544"/>
      <c r="F459" s="1544"/>
      <c r="G459" s="1544"/>
      <c r="H459" s="1544"/>
      <c r="I459" s="1544"/>
      <c r="J459" s="1544"/>
      <c r="K459" s="1544"/>
      <c r="L459" s="1544"/>
      <c r="M459" s="1544"/>
    </row>
    <row r="460" spans="1:13" ht="13.5" customHeight="1" x14ac:dyDescent="0.2">
      <c r="A460" s="1544"/>
      <c r="B460" s="1544"/>
      <c r="C460" s="1544"/>
      <c r="D460" s="1544"/>
      <c r="E460" s="1544"/>
      <c r="F460" s="1544"/>
      <c r="G460" s="1544"/>
      <c r="H460" s="1544"/>
      <c r="I460" s="1544"/>
      <c r="J460" s="1544"/>
      <c r="K460" s="1544"/>
      <c r="L460" s="1544"/>
      <c r="M460" s="1544"/>
    </row>
    <row r="461" spans="1:13" ht="13.5" customHeight="1" x14ac:dyDescent="0.2">
      <c r="A461" s="1545"/>
      <c r="B461" s="1545"/>
      <c r="C461" s="1545"/>
      <c r="D461" s="1545"/>
      <c r="E461" s="1545"/>
      <c r="F461" s="1545"/>
      <c r="G461" s="1545"/>
      <c r="H461" s="1545"/>
      <c r="I461" s="1545"/>
      <c r="J461" s="1545"/>
      <c r="K461" s="1545"/>
      <c r="L461" s="1545"/>
      <c r="M461" s="1545"/>
    </row>
    <row r="462" spans="1:13" ht="13.5" customHeight="1" x14ac:dyDescent="0.2">
      <c r="A462" s="1545"/>
      <c r="B462" s="1545"/>
      <c r="C462" s="1545"/>
      <c r="D462" s="1545"/>
      <c r="E462" s="1545"/>
      <c r="F462" s="1545"/>
      <c r="G462" s="1545"/>
      <c r="H462" s="1545"/>
      <c r="I462" s="1545"/>
      <c r="J462" s="1545"/>
      <c r="K462" s="1545"/>
      <c r="L462" s="1545"/>
      <c r="M462" s="1545"/>
    </row>
    <row r="463" spans="1:13" ht="13.5" customHeight="1" x14ac:dyDescent="0.2">
      <c r="A463" s="1545"/>
      <c r="B463" s="1545"/>
      <c r="C463" s="1545"/>
      <c r="D463" s="1545"/>
      <c r="E463" s="1545"/>
      <c r="F463" s="1545"/>
      <c r="G463" s="1545"/>
      <c r="H463" s="1545"/>
      <c r="I463" s="1545"/>
      <c r="J463" s="1545"/>
      <c r="K463" s="1545"/>
      <c r="L463" s="1545"/>
      <c r="M463" s="1545"/>
    </row>
    <row r="464" spans="1:13" ht="13.5" customHeight="1" x14ac:dyDescent="0.2">
      <c r="A464" s="1544"/>
      <c r="B464" s="1544"/>
      <c r="C464" s="1544"/>
      <c r="D464" s="1544"/>
      <c r="E464" s="1544"/>
      <c r="F464" s="1544"/>
      <c r="G464" s="1544"/>
      <c r="H464" s="1544"/>
      <c r="I464" s="1544"/>
      <c r="J464" s="1544"/>
      <c r="K464" s="1544"/>
      <c r="L464" s="1544"/>
      <c r="M464" s="1544"/>
    </row>
    <row r="465" spans="1:13" ht="13.5" customHeight="1" x14ac:dyDescent="0.2">
      <c r="A465" s="1524"/>
      <c r="B465" s="1524"/>
      <c r="C465" s="1524"/>
      <c r="D465" s="1524"/>
      <c r="E465" s="723"/>
      <c r="F465" s="723"/>
      <c r="G465" s="1543"/>
      <c r="H465" s="1543"/>
      <c r="I465" s="829"/>
      <c r="J465" s="662"/>
      <c r="K465" s="662"/>
      <c r="L465" s="662"/>
      <c r="M465" s="829"/>
    </row>
    <row r="466" spans="1:13" ht="13.5" customHeight="1" x14ac:dyDescent="0.2">
      <c r="A466" s="1524"/>
      <c r="B466" s="1524"/>
      <c r="C466" s="1524"/>
      <c r="D466" s="1524"/>
      <c r="E466" s="723"/>
      <c r="F466" s="723"/>
      <c r="G466" s="1543"/>
      <c r="H466" s="1543"/>
      <c r="I466" s="829"/>
      <c r="J466" s="662"/>
      <c r="K466" s="662"/>
      <c r="L466" s="662"/>
      <c r="M466" s="829"/>
    </row>
  </sheetData>
  <mergeCells count="527">
    <mergeCell ref="A370:D370"/>
    <mergeCell ref="E370:H370"/>
    <mergeCell ref="A372:D372"/>
    <mergeCell ref="E372:H372"/>
    <mergeCell ref="G359:H359"/>
    <mergeCell ref="G360:H360"/>
    <mergeCell ref="E361:H361"/>
    <mergeCell ref="E362:H362"/>
    <mergeCell ref="I362:I365"/>
    <mergeCell ref="G364:H364"/>
    <mergeCell ref="G366:H366"/>
    <mergeCell ref="G367:H367"/>
    <mergeCell ref="E368:H368"/>
    <mergeCell ref="J399:J400"/>
    <mergeCell ref="K399:K400"/>
    <mergeCell ref="L399:L400"/>
    <mergeCell ref="A401:D401"/>
    <mergeCell ref="E401:H401"/>
    <mergeCell ref="A374:D374"/>
    <mergeCell ref="E374:H374"/>
    <mergeCell ref="I374:I375"/>
    <mergeCell ref="E376:H376"/>
    <mergeCell ref="A394:D394"/>
    <mergeCell ref="E394:H394"/>
    <mergeCell ref="F378:H378"/>
    <mergeCell ref="G379:H379"/>
    <mergeCell ref="F382:H382"/>
    <mergeCell ref="F384:H384"/>
    <mergeCell ref="A390:D390"/>
    <mergeCell ref="E390:H390"/>
    <mergeCell ref="A392:D392"/>
    <mergeCell ref="E392:H392"/>
    <mergeCell ref="I394:I398"/>
    <mergeCell ref="E409:H409"/>
    <mergeCell ref="A386:D386"/>
    <mergeCell ref="E386:H386"/>
    <mergeCell ref="A388:D388"/>
    <mergeCell ref="E388:H388"/>
    <mergeCell ref="A403:D403"/>
    <mergeCell ref="E419:H419"/>
    <mergeCell ref="A421:D421"/>
    <mergeCell ref="E421:H421"/>
    <mergeCell ref="A395:D395"/>
    <mergeCell ref="F395:H395"/>
    <mergeCell ref="A396:D396"/>
    <mergeCell ref="F396:H396"/>
    <mergeCell ref="A397:D397"/>
    <mergeCell ref="F397:H397"/>
    <mergeCell ref="E403:H403"/>
    <mergeCell ref="E405:H405"/>
    <mergeCell ref="F406:H406"/>
    <mergeCell ref="F407:H407"/>
    <mergeCell ref="A399:D399"/>
    <mergeCell ref="E399:H399"/>
    <mergeCell ref="A423:D423"/>
    <mergeCell ref="E423:H423"/>
    <mergeCell ref="E434:H434"/>
    <mergeCell ref="E411:H411"/>
    <mergeCell ref="E413:H413"/>
    <mergeCell ref="E415:H415"/>
    <mergeCell ref="A434:D434"/>
    <mergeCell ref="A429:D429"/>
    <mergeCell ref="E429:H429"/>
    <mergeCell ref="A430:D430"/>
    <mergeCell ref="G430:H430"/>
    <mergeCell ref="E432:H432"/>
    <mergeCell ref="A425:D425"/>
    <mergeCell ref="E425:H425"/>
    <mergeCell ref="A432:D432"/>
    <mergeCell ref="E417:H417"/>
    <mergeCell ref="A357:D357"/>
    <mergeCell ref="E357:H357"/>
    <mergeCell ref="I357:I358"/>
    <mergeCell ref="A345:D345"/>
    <mergeCell ref="E345:H345"/>
    <mergeCell ref="I345:I346"/>
    <mergeCell ref="G350:H350"/>
    <mergeCell ref="G351:H351"/>
    <mergeCell ref="A352:D352"/>
    <mergeCell ref="E352:H352"/>
    <mergeCell ref="I352:I355"/>
    <mergeCell ref="E353:H353"/>
    <mergeCell ref="G354:H354"/>
    <mergeCell ref="G355:H355"/>
    <mergeCell ref="M329:M333"/>
    <mergeCell ref="G330:H330"/>
    <mergeCell ref="G331:H331"/>
    <mergeCell ref="G333:H333"/>
    <mergeCell ref="M345:M347"/>
    <mergeCell ref="A346:D346"/>
    <mergeCell ref="E346:H346"/>
    <mergeCell ref="F347:H347"/>
    <mergeCell ref="A348:D348"/>
    <mergeCell ref="E348:H348"/>
    <mergeCell ref="I348:I349"/>
    <mergeCell ref="G334:H334"/>
    <mergeCell ref="A336:D336"/>
    <mergeCell ref="E336:H336"/>
    <mergeCell ref="I336:I337"/>
    <mergeCell ref="A338:D338"/>
    <mergeCell ref="E338:H338"/>
    <mergeCell ref="I338:I340"/>
    <mergeCell ref="G340:H340"/>
    <mergeCell ref="A342:D342"/>
    <mergeCell ref="E342:H342"/>
    <mergeCell ref="I342:I344"/>
    <mergeCell ref="G343:H343"/>
    <mergeCell ref="E296:H296"/>
    <mergeCell ref="G297:H302"/>
    <mergeCell ref="E303:H303"/>
    <mergeCell ref="F304:H304"/>
    <mergeCell ref="G305:H305"/>
    <mergeCell ref="G306:H306"/>
    <mergeCell ref="F290:H290"/>
    <mergeCell ref="A292:D292"/>
    <mergeCell ref="E292:H292"/>
    <mergeCell ref="A294:D294"/>
    <mergeCell ref="E294:H294"/>
    <mergeCell ref="E327:H327"/>
    <mergeCell ref="A329:D329"/>
    <mergeCell ref="E329:H329"/>
    <mergeCell ref="A308:D308"/>
    <mergeCell ref="F309:H309"/>
    <mergeCell ref="F310:H311"/>
    <mergeCell ref="F312:H312"/>
    <mergeCell ref="F313:H314"/>
    <mergeCell ref="F316:H316"/>
    <mergeCell ref="F320:H320"/>
    <mergeCell ref="E308:H308"/>
    <mergeCell ref="F317:H319"/>
    <mergeCell ref="F321:H321"/>
    <mergeCell ref="E323:H323"/>
    <mergeCell ref="F324:H324"/>
    <mergeCell ref="F325:H325"/>
    <mergeCell ref="M271:M272"/>
    <mergeCell ref="A273:D274"/>
    <mergeCell ref="E273:H273"/>
    <mergeCell ref="A275:D275"/>
    <mergeCell ref="E275:H275"/>
    <mergeCell ref="A276:D276"/>
    <mergeCell ref="F276:H276"/>
    <mergeCell ref="A277:D277"/>
    <mergeCell ref="F277:H277"/>
    <mergeCell ref="A233:D233"/>
    <mergeCell ref="E233:H233"/>
    <mergeCell ref="A235:D235"/>
    <mergeCell ref="E235:H235"/>
    <mergeCell ref="A269:D269"/>
    <mergeCell ref="F269:H269"/>
    <mergeCell ref="A271:D271"/>
    <mergeCell ref="E271:H271"/>
    <mergeCell ref="E237:H237"/>
    <mergeCell ref="E239:H239"/>
    <mergeCell ref="E241:H241"/>
    <mergeCell ref="A259:D259"/>
    <mergeCell ref="E259:H259"/>
    <mergeCell ref="A261:D261"/>
    <mergeCell ref="E261:H261"/>
    <mergeCell ref="A263:D263"/>
    <mergeCell ref="E263:H263"/>
    <mergeCell ref="A265:D265"/>
    <mergeCell ref="E265:H265"/>
    <mergeCell ref="A267:D267"/>
    <mergeCell ref="E267:H267"/>
    <mergeCell ref="A268:D268"/>
    <mergeCell ref="G253:H253"/>
    <mergeCell ref="E255:H255"/>
    <mergeCell ref="G214:H214"/>
    <mergeCell ref="A215:D215"/>
    <mergeCell ref="G215:H215"/>
    <mergeCell ref="G216:H216"/>
    <mergeCell ref="A217:D217"/>
    <mergeCell ref="G217:H217"/>
    <mergeCell ref="A219:D219"/>
    <mergeCell ref="F219:H219"/>
    <mergeCell ref="A221:D221"/>
    <mergeCell ref="E221:H221"/>
    <mergeCell ref="A208:D208"/>
    <mergeCell ref="F208:H208"/>
    <mergeCell ref="A210:D210"/>
    <mergeCell ref="F210:H210"/>
    <mergeCell ref="A211:D211"/>
    <mergeCell ref="G211:H211"/>
    <mergeCell ref="G212:H212"/>
    <mergeCell ref="A213:D213"/>
    <mergeCell ref="G213:H213"/>
    <mergeCell ref="A202:D202"/>
    <mergeCell ref="F202:H202"/>
    <mergeCell ref="A203:D203"/>
    <mergeCell ref="E203:H203"/>
    <mergeCell ref="A204:D204"/>
    <mergeCell ref="F204:H204"/>
    <mergeCell ref="A206:D206"/>
    <mergeCell ref="F206:H206"/>
    <mergeCell ref="A207:D207"/>
    <mergeCell ref="E207:H207"/>
    <mergeCell ref="A139:D139"/>
    <mergeCell ref="E139:H139"/>
    <mergeCell ref="E168:H168"/>
    <mergeCell ref="A170:D170"/>
    <mergeCell ref="E170:H170"/>
    <mergeCell ref="A172:D173"/>
    <mergeCell ref="A176:D176"/>
    <mergeCell ref="E176:H176"/>
    <mergeCell ref="A178:D178"/>
    <mergeCell ref="E178:H178"/>
    <mergeCell ref="A141:D141"/>
    <mergeCell ref="E141:H141"/>
    <mergeCell ref="A152:D152"/>
    <mergeCell ref="E152:H152"/>
    <mergeCell ref="G153:H153"/>
    <mergeCell ref="G154:H154"/>
    <mergeCell ref="A155:D155"/>
    <mergeCell ref="G155:H155"/>
    <mergeCell ref="A158:D158"/>
    <mergeCell ref="E158:H158"/>
    <mergeCell ref="A163:D163"/>
    <mergeCell ref="F163:H163"/>
    <mergeCell ref="F164:H164"/>
    <mergeCell ref="E166:H166"/>
    <mergeCell ref="D3:G3"/>
    <mergeCell ref="H3:L3"/>
    <mergeCell ref="D4:G4"/>
    <mergeCell ref="H4:L4"/>
    <mergeCell ref="D5:G5"/>
    <mergeCell ref="H5:L5"/>
    <mergeCell ref="D6:G6"/>
    <mergeCell ref="H6:L6"/>
    <mergeCell ref="D7:G7"/>
    <mergeCell ref="H7:L7"/>
    <mergeCell ref="D8:G8"/>
    <mergeCell ref="H8:L8"/>
    <mergeCell ref="A10:D11"/>
    <mergeCell ref="E10:H11"/>
    <mergeCell ref="I10:I11"/>
    <mergeCell ref="J10:L10"/>
    <mergeCell ref="M10:M11"/>
    <mergeCell ref="A13:D13"/>
    <mergeCell ref="E13:H13"/>
    <mergeCell ref="I13:I14"/>
    <mergeCell ref="M13:M17"/>
    <mergeCell ref="A14:D14"/>
    <mergeCell ref="E14:H14"/>
    <mergeCell ref="A15:D15"/>
    <mergeCell ref="E15:F15"/>
    <mergeCell ref="G15:H15"/>
    <mergeCell ref="A16:D16"/>
    <mergeCell ref="G16:H16"/>
    <mergeCell ref="A17:D17"/>
    <mergeCell ref="A18:D18"/>
    <mergeCell ref="E18:H18"/>
    <mergeCell ref="A19:D19"/>
    <mergeCell ref="A20:D20"/>
    <mergeCell ref="E20:H20"/>
    <mergeCell ref="A21:D21"/>
    <mergeCell ref="E21:H21"/>
    <mergeCell ref="A22:D22"/>
    <mergeCell ref="G22:H22"/>
    <mergeCell ref="A23:D23"/>
    <mergeCell ref="G23:H23"/>
    <mergeCell ref="A24:D24"/>
    <mergeCell ref="G24:H24"/>
    <mergeCell ref="A28:D28"/>
    <mergeCell ref="A37:D37"/>
    <mergeCell ref="E37:H37"/>
    <mergeCell ref="A38:D38"/>
    <mergeCell ref="F38:H38"/>
    <mergeCell ref="E26:H26"/>
    <mergeCell ref="G28:H28"/>
    <mergeCell ref="G29:H29"/>
    <mergeCell ref="G30:H30"/>
    <mergeCell ref="G31:H31"/>
    <mergeCell ref="G32:H32"/>
    <mergeCell ref="F27:H27"/>
    <mergeCell ref="F33:H33"/>
    <mergeCell ref="F34:H34"/>
    <mergeCell ref="F35:H35"/>
    <mergeCell ref="A39:D39"/>
    <mergeCell ref="F39:H39"/>
    <mergeCell ref="A40:D40"/>
    <mergeCell ref="E40:F40"/>
    <mergeCell ref="G40:H40"/>
    <mergeCell ref="A41:D41"/>
    <mergeCell ref="E41:F41"/>
    <mergeCell ref="G41:H41"/>
    <mergeCell ref="A42:D42"/>
    <mergeCell ref="E42:F42"/>
    <mergeCell ref="G42:H42"/>
    <mergeCell ref="A43:D43"/>
    <mergeCell ref="E43:F43"/>
    <mergeCell ref="G43:H43"/>
    <mergeCell ref="A44:D44"/>
    <mergeCell ref="E44:H44"/>
    <mergeCell ref="A46:D46"/>
    <mergeCell ref="E46:H46"/>
    <mergeCell ref="A47:D47"/>
    <mergeCell ref="E47:H47"/>
    <mergeCell ref="A48:D48"/>
    <mergeCell ref="E48:H48"/>
    <mergeCell ref="A50:D50"/>
    <mergeCell ref="E50:H50"/>
    <mergeCell ref="A51:D51"/>
    <mergeCell ref="E51:H51"/>
    <mergeCell ref="A52:D52"/>
    <mergeCell ref="A53:D53"/>
    <mergeCell ref="E53:H53"/>
    <mergeCell ref="A54:D54"/>
    <mergeCell ref="G54:H54"/>
    <mergeCell ref="A55:D55"/>
    <mergeCell ref="A56:D56"/>
    <mergeCell ref="E56:H56"/>
    <mergeCell ref="A57:D57"/>
    <mergeCell ref="E57:H57"/>
    <mergeCell ref="A58:D58"/>
    <mergeCell ref="G58:H58"/>
    <mergeCell ref="A59:D59"/>
    <mergeCell ref="E59:H59"/>
    <mergeCell ref="A60:D60"/>
    <mergeCell ref="F60:H60"/>
    <mergeCell ref="A61:D61"/>
    <mergeCell ref="A62:D62"/>
    <mergeCell ref="E62:H62"/>
    <mergeCell ref="M62:M66"/>
    <mergeCell ref="A63:D63"/>
    <mergeCell ref="E64:H64"/>
    <mergeCell ref="A65:D65"/>
    <mergeCell ref="G65:H65"/>
    <mergeCell ref="A66:D66"/>
    <mergeCell ref="G66:H66"/>
    <mergeCell ref="A67:D67"/>
    <mergeCell ref="G67:H67"/>
    <mergeCell ref="A68:D68"/>
    <mergeCell ref="G68:H68"/>
    <mergeCell ref="A69:D69"/>
    <mergeCell ref="A70:D70"/>
    <mergeCell ref="A71:D71"/>
    <mergeCell ref="A74:D74"/>
    <mergeCell ref="E74:H74"/>
    <mergeCell ref="M74:M75"/>
    <mergeCell ref="F75:H75"/>
    <mergeCell ref="E77:H77"/>
    <mergeCell ref="F78:H78"/>
    <mergeCell ref="A80:D80"/>
    <mergeCell ref="E80:H80"/>
    <mergeCell ref="A81:D81"/>
    <mergeCell ref="E81:H81"/>
    <mergeCell ref="A82:D82"/>
    <mergeCell ref="F82:H82"/>
    <mergeCell ref="A83:D83"/>
    <mergeCell ref="F83:H83"/>
    <mergeCell ref="A84:D84"/>
    <mergeCell ref="F84:H84"/>
    <mergeCell ref="A85:D85"/>
    <mergeCell ref="F85:H85"/>
    <mergeCell ref="A87:D87"/>
    <mergeCell ref="E87:H87"/>
    <mergeCell ref="A88:D88"/>
    <mergeCell ref="E88:H88"/>
    <mergeCell ref="A90:D90"/>
    <mergeCell ref="E90:H90"/>
    <mergeCell ref="A91:D91"/>
    <mergeCell ref="E91:H91"/>
    <mergeCell ref="A93:D93"/>
    <mergeCell ref="E93:H93"/>
    <mergeCell ref="A94:D94"/>
    <mergeCell ref="E94:H94"/>
    <mergeCell ref="A96:D96"/>
    <mergeCell ref="E96:H96"/>
    <mergeCell ref="A97:D97"/>
    <mergeCell ref="E97:H97"/>
    <mergeCell ref="E99:H99"/>
    <mergeCell ref="E101:H101"/>
    <mergeCell ref="I101:I104"/>
    <mergeCell ref="F102:H102"/>
    <mergeCell ref="G104:H104"/>
    <mergeCell ref="G105:H105"/>
    <mergeCell ref="I105:I107"/>
    <mergeCell ref="G106:H106"/>
    <mergeCell ref="G107:H107"/>
    <mergeCell ref="G108:H108"/>
    <mergeCell ref="G109:H109"/>
    <mergeCell ref="G110:H110"/>
    <mergeCell ref="G111:H111"/>
    <mergeCell ref="G112:H112"/>
    <mergeCell ref="G113:H113"/>
    <mergeCell ref="G115:H115"/>
    <mergeCell ref="G116:H116"/>
    <mergeCell ref="G117:H117"/>
    <mergeCell ref="G118:H118"/>
    <mergeCell ref="G119:H119"/>
    <mergeCell ref="G120:H120"/>
    <mergeCell ref="G121:H121"/>
    <mergeCell ref="A124:D124"/>
    <mergeCell ref="E124:H124"/>
    <mergeCell ref="M124:M125"/>
    <mergeCell ref="A125:D125"/>
    <mergeCell ref="G125:H125"/>
    <mergeCell ref="G126:H126"/>
    <mergeCell ref="G127:H127"/>
    <mergeCell ref="G128:H128"/>
    <mergeCell ref="G129:H129"/>
    <mergeCell ref="G130:H130"/>
    <mergeCell ref="G131:H131"/>
    <mergeCell ref="E133:H133"/>
    <mergeCell ref="E135:H135"/>
    <mergeCell ref="E137:H137"/>
    <mergeCell ref="M141:M143"/>
    <mergeCell ref="A143:D143"/>
    <mergeCell ref="E143:H143"/>
    <mergeCell ref="A145:D145"/>
    <mergeCell ref="E145:H145"/>
    <mergeCell ref="A147:D147"/>
    <mergeCell ref="E147:H147"/>
    <mergeCell ref="A149:D149"/>
    <mergeCell ref="E149:H149"/>
    <mergeCell ref="M149:M151"/>
    <mergeCell ref="E172:H172"/>
    <mergeCell ref="E174:H174"/>
    <mergeCell ref="A180:D180"/>
    <mergeCell ref="E180:H180"/>
    <mergeCell ref="A182:D183"/>
    <mergeCell ref="F182:H182"/>
    <mergeCell ref="A184:D184"/>
    <mergeCell ref="F184:H184"/>
    <mergeCell ref="A185:D185"/>
    <mergeCell ref="E185:H185"/>
    <mergeCell ref="I158:I161"/>
    <mergeCell ref="A159:D159"/>
    <mergeCell ref="F159:H159"/>
    <mergeCell ref="A160:D160"/>
    <mergeCell ref="F160:H160"/>
    <mergeCell ref="A161:D161"/>
    <mergeCell ref="F161:H161"/>
    <mergeCell ref="A162:D162"/>
    <mergeCell ref="F162:H162"/>
    <mergeCell ref="E231:H231"/>
    <mergeCell ref="A243:D243"/>
    <mergeCell ref="E243:H243"/>
    <mergeCell ref="E245:H245"/>
    <mergeCell ref="E247:H247"/>
    <mergeCell ref="F248:H248"/>
    <mergeCell ref="F249:H249"/>
    <mergeCell ref="F250:H250"/>
    <mergeCell ref="A188:D188"/>
    <mergeCell ref="F188:H188"/>
    <mergeCell ref="G189:H189"/>
    <mergeCell ref="A191:D191"/>
    <mergeCell ref="F191:H191"/>
    <mergeCell ref="G192:H192"/>
    <mergeCell ref="A194:D194"/>
    <mergeCell ref="F194:H194"/>
    <mergeCell ref="A195:D195"/>
    <mergeCell ref="E195:H195"/>
    <mergeCell ref="A196:D196"/>
    <mergeCell ref="F196:H196"/>
    <mergeCell ref="A198:D198"/>
    <mergeCell ref="F198:H198"/>
    <mergeCell ref="A200:D200"/>
    <mergeCell ref="F200:H200"/>
    <mergeCell ref="F446:H446"/>
    <mergeCell ref="F447:H447"/>
    <mergeCell ref="A456:D456"/>
    <mergeCell ref="E456:H456"/>
    <mergeCell ref="A457:M457"/>
    <mergeCell ref="E450:H450"/>
    <mergeCell ref="F445:H445"/>
    <mergeCell ref="F444:H444"/>
    <mergeCell ref="A452:D452"/>
    <mergeCell ref="E452:H452"/>
    <mergeCell ref="E454:H454"/>
    <mergeCell ref="E225:H225"/>
    <mergeCell ref="E227:H227"/>
    <mergeCell ref="A229:D229"/>
    <mergeCell ref="E229:H229"/>
    <mergeCell ref="A465:D465"/>
    <mergeCell ref="G465:H465"/>
    <mergeCell ref="A466:D466"/>
    <mergeCell ref="G466:H466"/>
    <mergeCell ref="A459:M459"/>
    <mergeCell ref="A460:M460"/>
    <mergeCell ref="A461:M461"/>
    <mergeCell ref="A462:M462"/>
    <mergeCell ref="A463:M463"/>
    <mergeCell ref="A464:M464"/>
    <mergeCell ref="A458:M458"/>
    <mergeCell ref="F435:H435"/>
    <mergeCell ref="G436:H436"/>
    <mergeCell ref="F437:H437"/>
    <mergeCell ref="E439:H439"/>
    <mergeCell ref="F440:H440"/>
    <mergeCell ref="F441:H441"/>
    <mergeCell ref="F442:H442"/>
    <mergeCell ref="F443:H443"/>
    <mergeCell ref="F448:H448"/>
    <mergeCell ref="A289:D289"/>
    <mergeCell ref="E289:H289"/>
    <mergeCell ref="E287:H287"/>
    <mergeCell ref="A287:D287"/>
    <mergeCell ref="M26:M27"/>
    <mergeCell ref="M425:M427"/>
    <mergeCell ref="A426:D426"/>
    <mergeCell ref="F426:H426"/>
    <mergeCell ref="A427:D427"/>
    <mergeCell ref="G427:H427"/>
    <mergeCell ref="F251:H251"/>
    <mergeCell ref="F252:H252"/>
    <mergeCell ref="A186:D186"/>
    <mergeCell ref="F186:H186"/>
    <mergeCell ref="F281:H281"/>
    <mergeCell ref="A282:D282"/>
    <mergeCell ref="F282:H282"/>
    <mergeCell ref="A283:D283"/>
    <mergeCell ref="F283:H283"/>
    <mergeCell ref="A285:D285"/>
    <mergeCell ref="F285:H285"/>
    <mergeCell ref="F284:H284"/>
    <mergeCell ref="A223:D223"/>
    <mergeCell ref="E223:H223"/>
    <mergeCell ref="E257:H257"/>
    <mergeCell ref="F268:H268"/>
    <mergeCell ref="A278:D278"/>
    <mergeCell ref="F278:H278"/>
    <mergeCell ref="A279:D279"/>
    <mergeCell ref="F279:H279"/>
    <mergeCell ref="A280:D280"/>
    <mergeCell ref="F280:H280"/>
    <mergeCell ref="A281:D281"/>
  </mergeCells>
  <phoneticPr fontId="4"/>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15" manualBreakCount="15">
    <brk id="45" max="12" man="1"/>
    <brk id="72" max="12" man="1"/>
    <brk id="100" max="12" man="1"/>
    <brk id="122" max="12" man="1"/>
    <brk id="144" max="12" man="1"/>
    <brk id="171" max="12" man="1"/>
    <brk id="195" max="12" man="1"/>
    <brk id="222" max="12" man="1"/>
    <brk id="242" max="12" man="1"/>
    <brk id="266" max="12" man="1"/>
    <brk id="302" max="12" man="1"/>
    <brk id="337" max="12" man="1"/>
    <brk id="369" max="12" man="1"/>
    <brk id="424" max="12" man="1"/>
    <brk id="451" max="1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30"/>
  <sheetViews>
    <sheetView view="pageBreakPreview" zoomScaleNormal="100" zoomScaleSheetLayoutView="100" workbookViewId="0"/>
  </sheetViews>
  <sheetFormatPr defaultColWidth="9" defaultRowHeight="13" x14ac:dyDescent="0.2"/>
  <cols>
    <col min="1" max="1" width="2.6328125" style="361" customWidth="1"/>
    <col min="2" max="3" width="2.6328125" style="306" customWidth="1"/>
    <col min="4" max="4" width="7.6328125" style="306" customWidth="1"/>
    <col min="5" max="5" width="2.6328125" style="361" customWidth="1"/>
    <col min="6" max="7" width="2.6328125" style="306" customWidth="1"/>
    <col min="8" max="8" width="41.6328125" style="306" customWidth="1"/>
    <col min="9" max="9" width="12.6328125" style="375" customWidth="1"/>
    <col min="10" max="12" width="2.6328125" style="361" customWidth="1"/>
    <col min="13" max="13" width="11.6328125" style="375" customWidth="1"/>
    <col min="14" max="16384" width="9" style="306"/>
  </cols>
  <sheetData>
    <row r="1" spans="1:13" s="303" customFormat="1" ht="13.5" customHeight="1" x14ac:dyDescent="0.2">
      <c r="A1" s="302"/>
      <c r="D1" s="304" t="s">
        <v>699</v>
      </c>
      <c r="I1" s="305"/>
      <c r="J1" s="302"/>
      <c r="K1" s="302"/>
      <c r="L1" s="302"/>
      <c r="M1" s="305"/>
    </row>
    <row r="2" spans="1:13" ht="13.5" thickBot="1" x14ac:dyDescent="0.25">
      <c r="H2" s="696" t="s">
        <v>1068</v>
      </c>
    </row>
    <row r="3" spans="1:13" s="303" customFormat="1" ht="18" customHeight="1" x14ac:dyDescent="0.2">
      <c r="A3" s="302"/>
      <c r="D3" s="1615" t="s">
        <v>700</v>
      </c>
      <c r="E3" s="1616"/>
      <c r="F3" s="1616"/>
      <c r="G3" s="1616"/>
      <c r="H3" s="1617"/>
      <c r="I3" s="1618"/>
      <c r="J3" s="1618"/>
      <c r="K3" s="1618"/>
      <c r="L3" s="1619"/>
      <c r="M3" s="305"/>
    </row>
    <row r="4" spans="1:13" s="303" customFormat="1" ht="18" customHeight="1" x14ac:dyDescent="0.2">
      <c r="A4" s="302"/>
      <c r="D4" s="1620" t="s">
        <v>701</v>
      </c>
      <c r="E4" s="1621"/>
      <c r="F4" s="1621"/>
      <c r="G4" s="1621"/>
      <c r="H4" s="1622"/>
      <c r="I4" s="1623"/>
      <c r="J4" s="1623"/>
      <c r="K4" s="1623"/>
      <c r="L4" s="1624"/>
      <c r="M4" s="305"/>
    </row>
    <row r="5" spans="1:13" s="303" customFormat="1" ht="18" customHeight="1" x14ac:dyDescent="0.2">
      <c r="A5" s="302"/>
      <c r="D5" s="1620" t="s">
        <v>702</v>
      </c>
      <c r="E5" s="1621"/>
      <c r="F5" s="1621"/>
      <c r="G5" s="1621"/>
      <c r="H5" s="1622"/>
      <c r="I5" s="1623"/>
      <c r="J5" s="1623"/>
      <c r="K5" s="1623"/>
      <c r="L5" s="1624"/>
      <c r="M5" s="305"/>
    </row>
    <row r="6" spans="1:13" s="303" customFormat="1" ht="18" customHeight="1" x14ac:dyDescent="0.2">
      <c r="A6" s="302"/>
      <c r="D6" s="1620" t="s">
        <v>703</v>
      </c>
      <c r="E6" s="1621"/>
      <c r="F6" s="1621"/>
      <c r="G6" s="1621"/>
      <c r="H6" s="1622"/>
      <c r="I6" s="1623"/>
      <c r="J6" s="1623"/>
      <c r="K6" s="1623"/>
      <c r="L6" s="1624"/>
      <c r="M6" s="305"/>
    </row>
    <row r="7" spans="1:13" s="303" customFormat="1" ht="18" customHeight="1" x14ac:dyDescent="0.2">
      <c r="A7" s="302"/>
      <c r="D7" s="1620" t="s">
        <v>704</v>
      </c>
      <c r="E7" s="1621"/>
      <c r="F7" s="1621"/>
      <c r="G7" s="1621"/>
      <c r="H7" s="1622"/>
      <c r="I7" s="1623"/>
      <c r="J7" s="1623"/>
      <c r="K7" s="1623"/>
      <c r="L7" s="1624"/>
      <c r="M7" s="305"/>
    </row>
    <row r="8" spans="1:13" s="303" customFormat="1" ht="18" customHeight="1" thickBot="1" x14ac:dyDescent="0.25">
      <c r="A8" s="302"/>
      <c r="D8" s="1599" t="s">
        <v>705</v>
      </c>
      <c r="E8" s="1600"/>
      <c r="F8" s="1600"/>
      <c r="G8" s="1600"/>
      <c r="H8" s="1601"/>
      <c r="I8" s="1602"/>
      <c r="J8" s="1602"/>
      <c r="K8" s="1602"/>
      <c r="L8" s="1603"/>
      <c r="M8" s="305"/>
    </row>
    <row r="9" spans="1:13" s="303" customFormat="1" x14ac:dyDescent="0.2">
      <c r="A9" s="302"/>
      <c r="E9" s="302"/>
      <c r="I9" s="305"/>
      <c r="J9" s="302"/>
      <c r="K9" s="302"/>
      <c r="L9" s="302"/>
      <c r="M9" s="305"/>
    </row>
    <row r="10" spans="1:13" ht="9" customHeight="1" x14ac:dyDescent="0.2">
      <c r="A10" s="1734" t="s">
        <v>371</v>
      </c>
      <c r="B10" s="1735"/>
      <c r="C10" s="1735"/>
      <c r="D10" s="1736"/>
      <c r="E10" s="1734" t="s">
        <v>706</v>
      </c>
      <c r="F10" s="1735"/>
      <c r="G10" s="1735"/>
      <c r="H10" s="1736"/>
      <c r="I10" s="1729" t="s">
        <v>707</v>
      </c>
      <c r="J10" s="1740" t="s">
        <v>373</v>
      </c>
      <c r="K10" s="1741"/>
      <c r="L10" s="1742"/>
      <c r="M10" s="1729" t="s">
        <v>374</v>
      </c>
    </row>
    <row r="11" spans="1:13" ht="18" customHeight="1" x14ac:dyDescent="0.2">
      <c r="A11" s="1737"/>
      <c r="B11" s="1738"/>
      <c r="C11" s="1738"/>
      <c r="D11" s="1739"/>
      <c r="E11" s="1737"/>
      <c r="F11" s="1738"/>
      <c r="G11" s="1738"/>
      <c r="H11" s="1739"/>
      <c r="I11" s="1730"/>
      <c r="J11" s="307" t="s">
        <v>708</v>
      </c>
      <c r="K11" s="308" t="s">
        <v>709</v>
      </c>
      <c r="L11" s="309" t="s">
        <v>710</v>
      </c>
      <c r="M11" s="1730"/>
    </row>
    <row r="12" spans="1:13" x14ac:dyDescent="0.2">
      <c r="A12" s="310" t="s">
        <v>711</v>
      </c>
      <c r="B12" s="311"/>
      <c r="C12" s="311"/>
      <c r="D12" s="311"/>
      <c r="E12" s="312"/>
      <c r="F12" s="313"/>
      <c r="G12" s="313"/>
      <c r="H12" s="313"/>
      <c r="I12" s="314"/>
      <c r="J12" s="315"/>
      <c r="K12" s="315"/>
      <c r="L12" s="315"/>
      <c r="M12" s="316"/>
    </row>
    <row r="13" spans="1:13" ht="13.5" customHeight="1" x14ac:dyDescent="0.2">
      <c r="A13" s="1725" t="s">
        <v>712</v>
      </c>
      <c r="B13" s="1726"/>
      <c r="C13" s="1726"/>
      <c r="D13" s="1727"/>
      <c r="E13" s="1696" t="s">
        <v>713</v>
      </c>
      <c r="F13" s="1697"/>
      <c r="G13" s="1697"/>
      <c r="H13" s="1698"/>
      <c r="I13" s="1721" t="s">
        <v>1205</v>
      </c>
      <c r="J13" s="317"/>
      <c r="K13" s="318"/>
      <c r="L13" s="319"/>
      <c r="M13" s="1721" t="s">
        <v>714</v>
      </c>
    </row>
    <row r="14" spans="1:13" ht="27" customHeight="1" x14ac:dyDescent="0.2">
      <c r="A14" s="1709"/>
      <c r="B14" s="1677"/>
      <c r="C14" s="1677"/>
      <c r="D14" s="1710"/>
      <c r="E14" s="1699" t="s">
        <v>715</v>
      </c>
      <c r="F14" s="1678"/>
      <c r="G14" s="1678"/>
      <c r="H14" s="1701"/>
      <c r="I14" s="1719"/>
      <c r="J14" s="320" t="s">
        <v>378</v>
      </c>
      <c r="K14" s="321" t="s">
        <v>378</v>
      </c>
      <c r="L14" s="322"/>
      <c r="M14" s="1719"/>
    </row>
    <row r="15" spans="1:13" ht="13.5" customHeight="1" x14ac:dyDescent="0.2">
      <c r="A15" s="1709"/>
      <c r="B15" s="1677"/>
      <c r="C15" s="1677"/>
      <c r="D15" s="1710"/>
      <c r="E15" s="1732" t="s">
        <v>716</v>
      </c>
      <c r="F15" s="1733"/>
      <c r="G15" s="1678" t="s">
        <v>717</v>
      </c>
      <c r="H15" s="1701"/>
      <c r="I15" s="323"/>
      <c r="J15" s="320"/>
      <c r="K15" s="321"/>
      <c r="L15" s="322"/>
      <c r="M15" s="1719"/>
    </row>
    <row r="16" spans="1:13" ht="13.5" customHeight="1" x14ac:dyDescent="0.2">
      <c r="A16" s="1709"/>
      <c r="B16" s="1677"/>
      <c r="C16" s="1677"/>
      <c r="D16" s="1710"/>
      <c r="E16" s="376"/>
      <c r="F16" s="374"/>
      <c r="G16" s="1678" t="s">
        <v>718</v>
      </c>
      <c r="H16" s="1701"/>
      <c r="I16" s="323"/>
      <c r="J16" s="320"/>
      <c r="K16" s="321"/>
      <c r="L16" s="322"/>
      <c r="M16" s="1719"/>
    </row>
    <row r="17" spans="1:13" ht="13.5" customHeight="1" x14ac:dyDescent="0.2">
      <c r="A17" s="1709"/>
      <c r="B17" s="1677"/>
      <c r="C17" s="1677"/>
      <c r="D17" s="1710"/>
      <c r="E17" s="377"/>
      <c r="F17" s="378"/>
      <c r="G17" s="378"/>
      <c r="H17" s="379"/>
      <c r="I17" s="325"/>
      <c r="J17" s="326"/>
      <c r="K17" s="327"/>
      <c r="L17" s="328"/>
      <c r="M17" s="1731"/>
    </row>
    <row r="18" spans="1:13" ht="13.5" customHeight="1" x14ac:dyDescent="0.2">
      <c r="A18" s="1709"/>
      <c r="B18" s="1677"/>
      <c r="C18" s="1677"/>
      <c r="D18" s="1710"/>
      <c r="E18" s="1696" t="s">
        <v>1069</v>
      </c>
      <c r="F18" s="1697"/>
      <c r="G18" s="1697"/>
      <c r="H18" s="1698"/>
      <c r="I18" s="323"/>
      <c r="J18" s="320" t="s">
        <v>378</v>
      </c>
      <c r="K18" s="321" t="s">
        <v>378</v>
      </c>
      <c r="L18" s="322"/>
      <c r="M18" s="323"/>
    </row>
    <row r="19" spans="1:13" ht="40.5" customHeight="1" x14ac:dyDescent="0.2">
      <c r="A19" s="329"/>
      <c r="B19" s="330"/>
      <c r="C19" s="330"/>
      <c r="D19" s="331"/>
      <c r="E19" s="376"/>
      <c r="F19" s="374" t="s">
        <v>722</v>
      </c>
      <c r="G19" s="1678" t="s">
        <v>1070</v>
      </c>
      <c r="H19" s="1701"/>
      <c r="I19" s="323"/>
      <c r="J19" s="320"/>
      <c r="K19" s="321"/>
      <c r="L19" s="322"/>
      <c r="M19" s="323"/>
    </row>
    <row r="20" spans="1:13" ht="13.5" customHeight="1" x14ac:dyDescent="0.2">
      <c r="A20" s="1709"/>
      <c r="B20" s="1677"/>
      <c r="C20" s="1677"/>
      <c r="D20" s="1710"/>
      <c r="E20" s="377"/>
      <c r="F20" s="378"/>
      <c r="G20" s="378"/>
      <c r="H20" s="379"/>
      <c r="I20" s="325"/>
      <c r="J20" s="326"/>
      <c r="K20" s="327"/>
      <c r="L20" s="328"/>
      <c r="M20" s="325"/>
    </row>
    <row r="21" spans="1:13" ht="13.5" customHeight="1" x14ac:dyDescent="0.2">
      <c r="A21" s="1709"/>
      <c r="B21" s="1677"/>
      <c r="C21" s="1677"/>
      <c r="D21" s="1710"/>
      <c r="E21" s="1699" t="s">
        <v>1071</v>
      </c>
      <c r="F21" s="1678"/>
      <c r="G21" s="1678"/>
      <c r="H21" s="1701"/>
      <c r="I21" s="323"/>
      <c r="J21" s="317"/>
      <c r="K21" s="318"/>
      <c r="L21" s="319"/>
      <c r="M21" s="323"/>
    </row>
    <row r="22" spans="1:13" ht="40.5" customHeight="1" x14ac:dyDescent="0.2">
      <c r="A22" s="1709"/>
      <c r="B22" s="1677"/>
      <c r="C22" s="1677"/>
      <c r="D22" s="1710"/>
      <c r="E22" s="1699" t="s">
        <v>1072</v>
      </c>
      <c r="F22" s="1678"/>
      <c r="G22" s="1678"/>
      <c r="H22" s="1701"/>
      <c r="I22" s="323"/>
      <c r="J22" s="320" t="s">
        <v>378</v>
      </c>
      <c r="K22" s="321" t="s">
        <v>378</v>
      </c>
      <c r="L22" s="322"/>
      <c r="M22" s="323"/>
    </row>
    <row r="23" spans="1:13" ht="13.5" customHeight="1" x14ac:dyDescent="0.2">
      <c r="A23" s="1709"/>
      <c r="B23" s="1677"/>
      <c r="C23" s="1677"/>
      <c r="D23" s="1710"/>
      <c r="E23" s="376"/>
      <c r="F23" s="374" t="s">
        <v>722</v>
      </c>
      <c r="G23" s="1678" t="s">
        <v>723</v>
      </c>
      <c r="H23" s="1701"/>
      <c r="I23" s="323"/>
      <c r="J23" s="320"/>
      <c r="K23" s="321"/>
      <c r="L23" s="322"/>
      <c r="M23" s="323"/>
    </row>
    <row r="24" spans="1:13" ht="13.5" customHeight="1" x14ac:dyDescent="0.2">
      <c r="A24" s="1709"/>
      <c r="B24" s="1677"/>
      <c r="C24" s="1677"/>
      <c r="D24" s="1710"/>
      <c r="E24" s="376"/>
      <c r="F24" s="374"/>
      <c r="G24" s="1678" t="s">
        <v>724</v>
      </c>
      <c r="H24" s="1701"/>
      <c r="I24" s="323"/>
      <c r="J24" s="320"/>
      <c r="K24" s="321"/>
      <c r="L24" s="322"/>
      <c r="M24" s="323"/>
    </row>
    <row r="25" spans="1:13" ht="13.5" customHeight="1" x14ac:dyDescent="0.2">
      <c r="A25" s="1709"/>
      <c r="B25" s="1677"/>
      <c r="C25" s="1677"/>
      <c r="D25" s="1710"/>
      <c r="E25" s="376"/>
      <c r="F25" s="374"/>
      <c r="G25" s="1678" t="s">
        <v>1073</v>
      </c>
      <c r="H25" s="1701"/>
      <c r="I25" s="323"/>
      <c r="J25" s="320"/>
      <c r="K25" s="321"/>
      <c r="L25" s="322"/>
      <c r="M25" s="323"/>
    </row>
    <row r="26" spans="1:13" ht="13.5" customHeight="1" x14ac:dyDescent="0.2">
      <c r="A26" s="329"/>
      <c r="B26" s="330"/>
      <c r="C26" s="330"/>
      <c r="D26" s="331"/>
      <c r="E26" s="380"/>
      <c r="F26" s="381"/>
      <c r="G26" s="381"/>
      <c r="H26" s="382"/>
      <c r="I26" s="335"/>
      <c r="J26" s="336"/>
      <c r="K26" s="337"/>
      <c r="L26" s="338"/>
      <c r="M26" s="335"/>
    </row>
    <row r="27" spans="1:13" ht="27" customHeight="1" x14ac:dyDescent="0.2">
      <c r="A27" s="1709"/>
      <c r="B27" s="1677"/>
      <c r="C27" s="1677"/>
      <c r="D27" s="1710"/>
      <c r="E27" s="1696" t="s">
        <v>1074</v>
      </c>
      <c r="F27" s="1697"/>
      <c r="G27" s="1697"/>
      <c r="H27" s="1698"/>
      <c r="I27" s="323"/>
      <c r="J27" s="320" t="s">
        <v>378</v>
      </c>
      <c r="K27" s="321" t="s">
        <v>378</v>
      </c>
      <c r="L27" s="322"/>
      <c r="M27" s="323"/>
    </row>
    <row r="28" spans="1:13" ht="27" customHeight="1" x14ac:dyDescent="0.2">
      <c r="A28" s="329"/>
      <c r="B28" s="330"/>
      <c r="C28" s="330"/>
      <c r="D28" s="331"/>
      <c r="E28" s="376"/>
      <c r="F28" s="374" t="s">
        <v>722</v>
      </c>
      <c r="G28" s="1678" t="s">
        <v>1075</v>
      </c>
      <c r="H28" s="1701"/>
      <c r="I28" s="323"/>
      <c r="J28" s="320"/>
      <c r="K28" s="321"/>
      <c r="L28" s="322"/>
      <c r="M28" s="323"/>
    </row>
    <row r="29" spans="1:13" ht="13.5" customHeight="1" x14ac:dyDescent="0.2">
      <c r="A29" s="1709"/>
      <c r="B29" s="1677"/>
      <c r="C29" s="1677"/>
      <c r="D29" s="1710"/>
      <c r="E29" s="377"/>
      <c r="F29" s="378"/>
      <c r="G29" s="378"/>
      <c r="H29" s="379"/>
      <c r="I29" s="325"/>
      <c r="J29" s="326"/>
      <c r="K29" s="327"/>
      <c r="L29" s="328"/>
      <c r="M29" s="325"/>
    </row>
    <row r="30" spans="1:13" ht="13.5" customHeight="1" x14ac:dyDescent="0.2">
      <c r="A30" s="1709"/>
      <c r="B30" s="1677"/>
      <c r="C30" s="1677"/>
      <c r="D30" s="1710"/>
      <c r="E30" s="1696" t="s">
        <v>740</v>
      </c>
      <c r="F30" s="1697"/>
      <c r="G30" s="1697"/>
      <c r="H30" s="1698"/>
      <c r="I30" s="323"/>
      <c r="J30" s="317"/>
      <c r="K30" s="318"/>
      <c r="L30" s="319"/>
      <c r="M30" s="323"/>
    </row>
    <row r="31" spans="1:13" ht="40.5" customHeight="1" x14ac:dyDescent="0.2">
      <c r="A31" s="1709"/>
      <c r="B31" s="1677"/>
      <c r="C31" s="1677"/>
      <c r="D31" s="1710"/>
      <c r="E31" s="1699" t="s">
        <v>741</v>
      </c>
      <c r="F31" s="1678"/>
      <c r="G31" s="1678"/>
      <c r="H31" s="1701"/>
      <c r="I31" s="323"/>
      <c r="J31" s="320" t="s">
        <v>378</v>
      </c>
      <c r="K31" s="321" t="s">
        <v>378</v>
      </c>
      <c r="L31" s="322"/>
      <c r="M31" s="323"/>
    </row>
    <row r="32" spans="1:13" ht="13.5" customHeight="1" x14ac:dyDescent="0.2">
      <c r="A32" s="1709"/>
      <c r="B32" s="1677"/>
      <c r="C32" s="1677"/>
      <c r="D32" s="1710"/>
      <c r="E32" s="377"/>
      <c r="F32" s="378"/>
      <c r="G32" s="1723"/>
      <c r="H32" s="1724"/>
      <c r="I32" s="325"/>
      <c r="J32" s="326"/>
      <c r="K32" s="327"/>
      <c r="L32" s="328"/>
      <c r="M32" s="325"/>
    </row>
    <row r="33" spans="1:13" ht="54" customHeight="1" x14ac:dyDescent="0.2">
      <c r="A33" s="1709"/>
      <c r="B33" s="1677"/>
      <c r="C33" s="1677"/>
      <c r="D33" s="1710"/>
      <c r="E33" s="1696" t="s">
        <v>742</v>
      </c>
      <c r="F33" s="1697"/>
      <c r="G33" s="1697"/>
      <c r="H33" s="1698"/>
      <c r="I33" s="323"/>
      <c r="J33" s="317" t="s">
        <v>378</v>
      </c>
      <c r="K33" s="318" t="s">
        <v>378</v>
      </c>
      <c r="L33" s="319"/>
      <c r="M33" s="323"/>
    </row>
    <row r="34" spans="1:13" ht="40.5" customHeight="1" x14ac:dyDescent="0.2">
      <c r="A34" s="1709"/>
      <c r="B34" s="1677"/>
      <c r="C34" s="1677"/>
      <c r="D34" s="1710"/>
      <c r="E34" s="376"/>
      <c r="F34" s="1678" t="s">
        <v>743</v>
      </c>
      <c r="G34" s="1678"/>
      <c r="H34" s="1701"/>
      <c r="I34" s="323"/>
      <c r="J34" s="320"/>
      <c r="K34" s="321"/>
      <c r="L34" s="322"/>
      <c r="M34" s="323"/>
    </row>
    <row r="35" spans="1:13" ht="13.5" customHeight="1" x14ac:dyDescent="0.2">
      <c r="A35" s="1709"/>
      <c r="B35" s="1677"/>
      <c r="C35" s="1677"/>
      <c r="D35" s="1710"/>
      <c r="E35" s="376"/>
      <c r="F35" s="374"/>
      <c r="G35" s="374"/>
      <c r="H35" s="383"/>
      <c r="I35" s="323"/>
      <c r="J35" s="320"/>
      <c r="K35" s="321"/>
      <c r="L35" s="322"/>
      <c r="M35" s="323"/>
    </row>
    <row r="36" spans="1:13" ht="27" customHeight="1" x14ac:dyDescent="0.2">
      <c r="A36" s="1725" t="s">
        <v>744</v>
      </c>
      <c r="B36" s="1726"/>
      <c r="C36" s="1726"/>
      <c r="D36" s="1727"/>
      <c r="E36" s="1696" t="s">
        <v>745</v>
      </c>
      <c r="F36" s="1697"/>
      <c r="G36" s="1697"/>
      <c r="H36" s="1698"/>
      <c r="I36" s="339" t="s">
        <v>1206</v>
      </c>
      <c r="J36" s="317" t="s">
        <v>378</v>
      </c>
      <c r="K36" s="318" t="s">
        <v>378</v>
      </c>
      <c r="L36" s="319"/>
      <c r="M36" s="339"/>
    </row>
    <row r="37" spans="1:13" ht="13.5" customHeight="1" x14ac:dyDescent="0.2">
      <c r="A37" s="1709"/>
      <c r="B37" s="1677"/>
      <c r="C37" s="1677"/>
      <c r="D37" s="1710"/>
      <c r="E37" s="377"/>
      <c r="F37" s="378"/>
      <c r="G37" s="378"/>
      <c r="H37" s="379"/>
      <c r="I37" s="325"/>
      <c r="J37" s="326"/>
      <c r="K37" s="327"/>
      <c r="L37" s="328"/>
      <c r="M37" s="325"/>
    </row>
    <row r="38" spans="1:13" ht="27" customHeight="1" x14ac:dyDescent="0.2">
      <c r="A38" s="350"/>
      <c r="D38" s="351"/>
      <c r="E38" s="1714" t="s">
        <v>747</v>
      </c>
      <c r="F38" s="1715"/>
      <c r="G38" s="1715"/>
      <c r="H38" s="1716"/>
      <c r="I38" s="352"/>
      <c r="J38" s="317" t="s">
        <v>378</v>
      </c>
      <c r="K38" s="318" t="s">
        <v>378</v>
      </c>
      <c r="L38" s="319"/>
      <c r="M38" s="1728" t="s">
        <v>746</v>
      </c>
    </row>
    <row r="39" spans="1:13" ht="13.5" customHeight="1" x14ac:dyDescent="0.2">
      <c r="A39" s="1709"/>
      <c r="B39" s="1677"/>
      <c r="C39" s="1677"/>
      <c r="D39" s="1710"/>
      <c r="E39" s="384"/>
      <c r="F39" s="374" t="s">
        <v>727</v>
      </c>
      <c r="G39" s="1678" t="s">
        <v>748</v>
      </c>
      <c r="H39" s="1701"/>
      <c r="I39" s="323"/>
      <c r="J39" s="320"/>
      <c r="K39" s="321"/>
      <c r="L39" s="322"/>
      <c r="M39" s="1713"/>
    </row>
    <row r="40" spans="1:13" ht="27" customHeight="1" x14ac:dyDescent="0.2">
      <c r="A40" s="1709"/>
      <c r="B40" s="1677"/>
      <c r="C40" s="1677"/>
      <c r="D40" s="1710"/>
      <c r="E40" s="376"/>
      <c r="F40" s="374" t="s">
        <v>727</v>
      </c>
      <c r="G40" s="1678" t="s">
        <v>749</v>
      </c>
      <c r="H40" s="1701"/>
      <c r="I40" s="323"/>
      <c r="J40" s="320"/>
      <c r="K40" s="321"/>
      <c r="L40" s="322"/>
      <c r="M40" s="1713"/>
    </row>
    <row r="41" spans="1:13" ht="13.5" customHeight="1" x14ac:dyDescent="0.2">
      <c r="A41" s="1709"/>
      <c r="B41" s="1722"/>
      <c r="C41" s="1722"/>
      <c r="D41" s="1710"/>
      <c r="E41" s="377"/>
      <c r="F41" s="855"/>
      <c r="G41" s="1723" t="s">
        <v>750</v>
      </c>
      <c r="H41" s="1724"/>
      <c r="I41" s="856"/>
      <c r="J41" s="326"/>
      <c r="K41" s="327"/>
      <c r="L41" s="328"/>
      <c r="M41" s="856"/>
    </row>
    <row r="42" spans="1:13" ht="40.5" customHeight="1" x14ac:dyDescent="0.2">
      <c r="A42" s="1709"/>
      <c r="B42" s="1677"/>
      <c r="C42" s="1677"/>
      <c r="D42" s="1710"/>
      <c r="E42" s="376"/>
      <c r="F42" s="374" t="s">
        <v>727</v>
      </c>
      <c r="G42" s="1678" t="s">
        <v>1191</v>
      </c>
      <c r="H42" s="1701"/>
      <c r="I42" s="323"/>
      <c r="J42" s="320"/>
      <c r="K42" s="321"/>
      <c r="L42" s="322"/>
      <c r="M42" s="323"/>
    </row>
    <row r="43" spans="1:13" ht="13.5" customHeight="1" x14ac:dyDescent="0.2">
      <c r="A43" s="1709"/>
      <c r="B43" s="1677"/>
      <c r="C43" s="1677"/>
      <c r="D43" s="1710"/>
      <c r="E43" s="376"/>
      <c r="F43" s="374"/>
      <c r="G43" s="374"/>
      <c r="H43" s="383" t="s">
        <v>751</v>
      </c>
      <c r="I43" s="323"/>
      <c r="J43" s="320"/>
      <c r="K43" s="321"/>
      <c r="L43" s="322"/>
      <c r="M43" s="323"/>
    </row>
    <row r="44" spans="1:13" ht="13.5" customHeight="1" x14ac:dyDescent="0.2">
      <c r="A44" s="1709"/>
      <c r="B44" s="1677"/>
      <c r="C44" s="1677"/>
      <c r="D44" s="1710"/>
      <c r="E44" s="376"/>
      <c r="F44" s="374"/>
      <c r="G44" s="374"/>
      <c r="H44" s="383" t="s">
        <v>752</v>
      </c>
      <c r="I44" s="323"/>
      <c r="J44" s="320"/>
      <c r="K44" s="321"/>
      <c r="L44" s="322"/>
      <c r="M44" s="323"/>
    </row>
    <row r="45" spans="1:13" ht="13.5" customHeight="1" x14ac:dyDescent="0.2">
      <c r="A45" s="1709"/>
      <c r="B45" s="1677"/>
      <c r="C45" s="1677"/>
      <c r="D45" s="1710"/>
      <c r="E45" s="376"/>
      <c r="F45" s="374"/>
      <c r="G45" s="374"/>
      <c r="H45" s="383" t="s">
        <v>753</v>
      </c>
      <c r="I45" s="323"/>
      <c r="J45" s="320"/>
      <c r="K45" s="321"/>
      <c r="L45" s="322"/>
      <c r="M45" s="323"/>
    </row>
    <row r="46" spans="1:13" x14ac:dyDescent="0.2">
      <c r="A46" s="354"/>
      <c r="B46" s="355"/>
      <c r="C46" s="355"/>
      <c r="D46" s="356"/>
      <c r="E46" s="385"/>
      <c r="F46" s="386"/>
      <c r="G46" s="386"/>
      <c r="H46" s="387"/>
      <c r="I46" s="346"/>
      <c r="J46" s="347"/>
      <c r="K46" s="348"/>
      <c r="L46" s="349"/>
      <c r="M46" s="346"/>
    </row>
    <row r="47" spans="1:13" x14ac:dyDescent="0.2">
      <c r="A47" s="310" t="s">
        <v>754</v>
      </c>
      <c r="B47" s="311"/>
      <c r="C47" s="311"/>
      <c r="D47" s="311"/>
      <c r="E47" s="312"/>
      <c r="F47" s="313"/>
      <c r="G47" s="313"/>
      <c r="H47" s="313"/>
      <c r="I47" s="314"/>
      <c r="J47" s="315"/>
      <c r="K47" s="315"/>
      <c r="L47" s="315"/>
      <c r="M47" s="316"/>
    </row>
    <row r="48" spans="1:13" ht="40.5" customHeight="1" x14ac:dyDescent="0.2">
      <c r="A48" s="1709" t="s">
        <v>755</v>
      </c>
      <c r="B48" s="1677"/>
      <c r="C48" s="1677"/>
      <c r="D48" s="1710"/>
      <c r="E48" s="1699" t="s">
        <v>756</v>
      </c>
      <c r="F48" s="1678"/>
      <c r="G48" s="1678"/>
      <c r="H48" s="1701"/>
      <c r="I48" s="323" t="s">
        <v>1207</v>
      </c>
      <c r="J48" s="320" t="s">
        <v>378</v>
      </c>
      <c r="K48" s="321" t="s">
        <v>378</v>
      </c>
      <c r="L48" s="322"/>
      <c r="M48" s="1721" t="s">
        <v>757</v>
      </c>
    </row>
    <row r="49" spans="1:13" ht="81" customHeight="1" x14ac:dyDescent="0.2">
      <c r="A49" s="350"/>
      <c r="D49" s="351"/>
      <c r="E49" s="388" t="s">
        <v>722</v>
      </c>
      <c r="F49" s="1707" t="s">
        <v>758</v>
      </c>
      <c r="G49" s="1707"/>
      <c r="H49" s="1708"/>
      <c r="I49" s="352"/>
      <c r="J49" s="360"/>
      <c r="L49" s="362"/>
      <c r="M49" s="1719"/>
    </row>
    <row r="50" spans="1:13" ht="13.5" customHeight="1" x14ac:dyDescent="0.2">
      <c r="A50" s="350"/>
      <c r="D50" s="351"/>
      <c r="E50" s="380"/>
      <c r="F50" s="381"/>
      <c r="G50" s="381"/>
      <c r="H50" s="382"/>
      <c r="I50" s="335"/>
      <c r="J50" s="336"/>
      <c r="K50" s="337"/>
      <c r="L50" s="338"/>
      <c r="M50" s="335"/>
    </row>
    <row r="51" spans="1:13" ht="13.5" customHeight="1" x14ac:dyDescent="0.2">
      <c r="A51" s="350"/>
      <c r="D51" s="351"/>
      <c r="E51" s="1699" t="s">
        <v>1076</v>
      </c>
      <c r="F51" s="1678"/>
      <c r="G51" s="1678"/>
      <c r="H51" s="1701"/>
      <c r="I51" s="352"/>
      <c r="J51" s="360" t="s">
        <v>378</v>
      </c>
      <c r="K51" s="361" t="s">
        <v>378</v>
      </c>
      <c r="L51" s="362"/>
      <c r="M51" s="352"/>
    </row>
    <row r="52" spans="1:13" ht="27" customHeight="1" x14ac:dyDescent="0.2">
      <c r="A52" s="350"/>
      <c r="D52" s="351"/>
      <c r="E52" s="388" t="s">
        <v>722</v>
      </c>
      <c r="F52" s="1678" t="s">
        <v>1077</v>
      </c>
      <c r="G52" s="1678"/>
      <c r="H52" s="1701"/>
      <c r="I52" s="352"/>
      <c r="J52" s="360"/>
      <c r="L52" s="362"/>
      <c r="M52" s="352"/>
    </row>
    <row r="53" spans="1:13" ht="13.5" customHeight="1" x14ac:dyDescent="0.2">
      <c r="A53" s="350"/>
      <c r="D53" s="351"/>
      <c r="E53" s="389"/>
      <c r="F53" s="390"/>
      <c r="G53" s="390"/>
      <c r="H53" s="391"/>
      <c r="I53" s="352"/>
      <c r="J53" s="360"/>
      <c r="L53" s="362"/>
      <c r="M53" s="352"/>
    </row>
    <row r="54" spans="1:13" ht="13.5" customHeight="1" x14ac:dyDescent="0.2">
      <c r="A54" s="1709"/>
      <c r="B54" s="1677"/>
      <c r="C54" s="1677"/>
      <c r="D54" s="1710"/>
      <c r="E54" s="1696" t="s">
        <v>1078</v>
      </c>
      <c r="F54" s="1697"/>
      <c r="G54" s="1697"/>
      <c r="H54" s="1698"/>
      <c r="I54" s="339"/>
      <c r="J54" s="317"/>
      <c r="K54" s="318"/>
      <c r="L54" s="319"/>
      <c r="M54" s="339"/>
    </row>
    <row r="55" spans="1:13" ht="13.5" customHeight="1" x14ac:dyDescent="0.2">
      <c r="A55" s="1709"/>
      <c r="B55" s="1677"/>
      <c r="C55" s="1677"/>
      <c r="D55" s="1710"/>
      <c r="E55" s="1699" t="s">
        <v>1079</v>
      </c>
      <c r="F55" s="1678"/>
      <c r="G55" s="1678"/>
      <c r="H55" s="1701"/>
      <c r="I55" s="323"/>
      <c r="J55" s="320" t="s">
        <v>378</v>
      </c>
      <c r="K55" s="321" t="s">
        <v>378</v>
      </c>
      <c r="L55" s="322"/>
      <c r="M55" s="323"/>
    </row>
    <row r="56" spans="1:13" ht="40.5" customHeight="1" x14ac:dyDescent="0.2">
      <c r="A56" s="1709"/>
      <c r="B56" s="1677"/>
      <c r="C56" s="1677"/>
      <c r="D56" s="1710"/>
      <c r="E56" s="376" t="s">
        <v>378</v>
      </c>
      <c r="F56" s="1678" t="s">
        <v>763</v>
      </c>
      <c r="G56" s="1678"/>
      <c r="H56" s="1701"/>
      <c r="I56" s="323"/>
      <c r="J56" s="320"/>
      <c r="K56" s="321"/>
      <c r="L56" s="322"/>
      <c r="M56" s="323"/>
    </row>
    <row r="57" spans="1:13" ht="54" customHeight="1" x14ac:dyDescent="0.2">
      <c r="A57" s="1709"/>
      <c r="B57" s="1677"/>
      <c r="C57" s="1677"/>
      <c r="D57" s="1710"/>
      <c r="E57" s="376" t="s">
        <v>378</v>
      </c>
      <c r="F57" s="1678" t="s">
        <v>764</v>
      </c>
      <c r="G57" s="1678"/>
      <c r="H57" s="1701"/>
      <c r="I57" s="323"/>
      <c r="J57" s="320"/>
      <c r="K57" s="321"/>
      <c r="L57" s="322"/>
      <c r="M57" s="323"/>
    </row>
    <row r="58" spans="1:13" ht="13.5" customHeight="1" x14ac:dyDescent="0.2">
      <c r="A58" s="1709"/>
      <c r="B58" s="1677"/>
      <c r="C58" s="1677"/>
      <c r="D58" s="1710"/>
      <c r="E58" s="376" t="s">
        <v>378</v>
      </c>
      <c r="F58" s="1678" t="s">
        <v>765</v>
      </c>
      <c r="G58" s="1678"/>
      <c r="H58" s="1701"/>
      <c r="I58" s="323"/>
      <c r="J58" s="320"/>
      <c r="K58" s="321"/>
      <c r="L58" s="322"/>
      <c r="M58" s="323"/>
    </row>
    <row r="59" spans="1:13" ht="27" customHeight="1" x14ac:dyDescent="0.2">
      <c r="A59" s="1709"/>
      <c r="B59" s="1677"/>
      <c r="C59" s="1677"/>
      <c r="D59" s="1710"/>
      <c r="E59" s="376" t="s">
        <v>378</v>
      </c>
      <c r="F59" s="1678" t="s">
        <v>766</v>
      </c>
      <c r="G59" s="1678"/>
      <c r="H59" s="1701"/>
      <c r="I59" s="323"/>
      <c r="J59" s="320"/>
      <c r="K59" s="321"/>
      <c r="L59" s="322"/>
      <c r="M59" s="323"/>
    </row>
    <row r="60" spans="1:13" ht="27" customHeight="1" x14ac:dyDescent="0.2">
      <c r="A60" s="1709"/>
      <c r="B60" s="1677"/>
      <c r="C60" s="1677"/>
      <c r="D60" s="1710"/>
      <c r="E60" s="376" t="s">
        <v>378</v>
      </c>
      <c r="F60" s="1678" t="s">
        <v>1080</v>
      </c>
      <c r="G60" s="1678"/>
      <c r="H60" s="1701"/>
      <c r="I60" s="323"/>
      <c r="J60" s="320"/>
      <c r="K60" s="321"/>
      <c r="L60" s="322"/>
      <c r="M60" s="323"/>
    </row>
    <row r="61" spans="1:13" ht="13.5" customHeight="1" x14ac:dyDescent="0.2">
      <c r="A61" s="350"/>
      <c r="D61" s="351"/>
      <c r="E61" s="380"/>
      <c r="F61" s="381"/>
      <c r="G61" s="381"/>
      <c r="H61" s="382"/>
      <c r="I61" s="335"/>
      <c r="J61" s="336"/>
      <c r="K61" s="337"/>
      <c r="L61" s="338"/>
      <c r="M61" s="335"/>
    </row>
    <row r="62" spans="1:13" ht="13.5" customHeight="1" x14ac:dyDescent="0.2">
      <c r="A62" s="1709"/>
      <c r="B62" s="1677"/>
      <c r="C62" s="1677"/>
      <c r="D62" s="1710"/>
      <c r="E62" s="1696" t="s">
        <v>769</v>
      </c>
      <c r="F62" s="1697"/>
      <c r="G62" s="1697"/>
      <c r="H62" s="1698"/>
      <c r="I62" s="323"/>
      <c r="J62" s="320"/>
      <c r="K62" s="321"/>
      <c r="L62" s="322"/>
      <c r="M62" s="323"/>
    </row>
    <row r="63" spans="1:13" ht="27" customHeight="1" x14ac:dyDescent="0.2">
      <c r="A63" s="1709"/>
      <c r="B63" s="1677"/>
      <c r="C63" s="1677"/>
      <c r="D63" s="1710"/>
      <c r="E63" s="1699" t="s">
        <v>770</v>
      </c>
      <c r="F63" s="1678"/>
      <c r="G63" s="1678"/>
      <c r="H63" s="1701"/>
      <c r="I63" s="323"/>
      <c r="J63" s="320" t="s">
        <v>378</v>
      </c>
      <c r="K63" s="321" t="s">
        <v>378</v>
      </c>
      <c r="L63" s="322"/>
      <c r="M63" s="323"/>
    </row>
    <row r="64" spans="1:13" ht="13.5" customHeight="1" x14ac:dyDescent="0.2">
      <c r="A64" s="350"/>
      <c r="D64" s="351"/>
      <c r="E64" s="380"/>
      <c r="F64" s="381"/>
      <c r="G64" s="381"/>
      <c r="H64" s="382"/>
      <c r="I64" s="335"/>
      <c r="J64" s="336"/>
      <c r="K64" s="337"/>
      <c r="L64" s="338"/>
      <c r="M64" s="335"/>
    </row>
    <row r="65" spans="1:13" ht="13.5" customHeight="1" x14ac:dyDescent="0.2">
      <c r="A65" s="1709"/>
      <c r="B65" s="1677"/>
      <c r="C65" s="1677"/>
      <c r="D65" s="1710"/>
      <c r="E65" s="1696" t="s">
        <v>771</v>
      </c>
      <c r="F65" s="1697"/>
      <c r="G65" s="1697"/>
      <c r="H65" s="1698"/>
      <c r="I65" s="323"/>
      <c r="J65" s="320"/>
      <c r="K65" s="321"/>
      <c r="L65" s="322"/>
      <c r="M65" s="323"/>
    </row>
    <row r="66" spans="1:13" ht="27" customHeight="1" x14ac:dyDescent="0.2">
      <c r="A66" s="1709"/>
      <c r="B66" s="1677"/>
      <c r="C66" s="1677"/>
      <c r="D66" s="1710"/>
      <c r="E66" s="1699" t="s">
        <v>772</v>
      </c>
      <c r="F66" s="1678"/>
      <c r="G66" s="1678"/>
      <c r="H66" s="1701"/>
      <c r="I66" s="323"/>
      <c r="J66" s="320" t="s">
        <v>378</v>
      </c>
      <c r="K66" s="321" t="s">
        <v>378</v>
      </c>
      <c r="L66" s="322"/>
      <c r="M66" s="323"/>
    </row>
    <row r="67" spans="1:13" ht="13.5" customHeight="1" x14ac:dyDescent="0.2">
      <c r="A67" s="350"/>
      <c r="D67" s="351"/>
      <c r="E67" s="380"/>
      <c r="F67" s="381"/>
      <c r="G67" s="381"/>
      <c r="H67" s="382"/>
      <c r="I67" s="335"/>
      <c r="J67" s="336"/>
      <c r="K67" s="337"/>
      <c r="L67" s="338"/>
      <c r="M67" s="335"/>
    </row>
    <row r="68" spans="1:13" ht="27" customHeight="1" x14ac:dyDescent="0.2">
      <c r="A68" s="350"/>
      <c r="D68" s="351"/>
      <c r="E68" s="1714" t="s">
        <v>775</v>
      </c>
      <c r="F68" s="1715"/>
      <c r="G68" s="1715"/>
      <c r="H68" s="1716"/>
      <c r="I68" s="395"/>
      <c r="J68" s="392" t="s">
        <v>378</v>
      </c>
      <c r="K68" s="393" t="s">
        <v>378</v>
      </c>
      <c r="L68" s="394"/>
      <c r="M68" s="395"/>
    </row>
    <row r="69" spans="1:13" ht="13.5" customHeight="1" x14ac:dyDescent="0.2">
      <c r="A69" s="350"/>
      <c r="B69" s="896"/>
      <c r="C69" s="896"/>
      <c r="D69" s="351"/>
      <c r="E69" s="380"/>
      <c r="F69" s="381"/>
      <c r="G69" s="381"/>
      <c r="H69" s="382"/>
      <c r="I69" s="335"/>
      <c r="J69" s="336"/>
      <c r="K69" s="337"/>
      <c r="L69" s="338"/>
      <c r="M69" s="335"/>
    </row>
    <row r="70" spans="1:13" ht="13.5" customHeight="1" x14ac:dyDescent="0.2">
      <c r="A70" s="350"/>
      <c r="B70" s="896"/>
      <c r="C70" s="896"/>
      <c r="D70" s="351"/>
      <c r="E70" s="1717" t="s">
        <v>776</v>
      </c>
      <c r="F70" s="1718"/>
      <c r="G70" s="1718"/>
      <c r="H70" s="1708"/>
      <c r="I70" s="1719" t="s">
        <v>777</v>
      </c>
      <c r="J70" s="898" t="s">
        <v>378</v>
      </c>
      <c r="K70" s="899" t="s">
        <v>378</v>
      </c>
      <c r="L70" s="900"/>
      <c r="M70" s="352"/>
    </row>
    <row r="71" spans="1:13" ht="13.5" customHeight="1" x14ac:dyDescent="0.2">
      <c r="A71" s="350"/>
      <c r="B71" s="896"/>
      <c r="C71" s="896"/>
      <c r="D71" s="351"/>
      <c r="E71" s="389"/>
      <c r="F71" s="1720" t="s">
        <v>778</v>
      </c>
      <c r="G71" s="1720"/>
      <c r="H71" s="1706"/>
      <c r="I71" s="1719"/>
      <c r="J71" s="360"/>
      <c r="K71" s="895"/>
      <c r="L71" s="362"/>
      <c r="M71" s="352"/>
    </row>
    <row r="72" spans="1:13" ht="13.5" customHeight="1" x14ac:dyDescent="0.2">
      <c r="A72" s="350"/>
      <c r="B72" s="896"/>
      <c r="C72" s="896"/>
      <c r="D72" s="351"/>
      <c r="E72" s="389"/>
      <c r="F72" s="894"/>
      <c r="G72" s="894"/>
      <c r="H72" s="391"/>
      <c r="I72" s="1719"/>
      <c r="J72" s="360"/>
      <c r="K72" s="895"/>
      <c r="L72" s="362"/>
      <c r="M72" s="352"/>
    </row>
    <row r="73" spans="1:13" ht="13.5" customHeight="1" x14ac:dyDescent="0.2">
      <c r="A73" s="350"/>
      <c r="B73" s="896"/>
      <c r="C73" s="896"/>
      <c r="D73" s="351"/>
      <c r="E73" s="388" t="s">
        <v>779</v>
      </c>
      <c r="F73" s="897" t="s">
        <v>727</v>
      </c>
      <c r="G73" s="1718" t="s">
        <v>780</v>
      </c>
      <c r="H73" s="1708"/>
      <c r="I73" s="1719"/>
      <c r="J73" s="360"/>
      <c r="K73" s="895"/>
      <c r="L73" s="362"/>
      <c r="M73" s="352"/>
    </row>
    <row r="74" spans="1:13" ht="13.5" customHeight="1" x14ac:dyDescent="0.2">
      <c r="A74" s="350"/>
      <c r="D74" s="351"/>
      <c r="E74" s="388"/>
      <c r="F74" s="396" t="s">
        <v>727</v>
      </c>
      <c r="G74" s="1707" t="s">
        <v>781</v>
      </c>
      <c r="H74" s="1708"/>
      <c r="I74" s="1713" t="s">
        <v>782</v>
      </c>
      <c r="J74" s="360"/>
      <c r="L74" s="362"/>
      <c r="M74" s="352"/>
    </row>
    <row r="75" spans="1:13" ht="40.5" customHeight="1" x14ac:dyDescent="0.2">
      <c r="A75" s="350"/>
      <c r="D75" s="351"/>
      <c r="E75" s="389"/>
      <c r="F75" s="397"/>
      <c r="G75" s="1707" t="s">
        <v>783</v>
      </c>
      <c r="H75" s="1708"/>
      <c r="I75" s="1713"/>
      <c r="J75" s="360"/>
      <c r="L75" s="362"/>
      <c r="M75" s="352"/>
    </row>
    <row r="76" spans="1:13" ht="13.5" customHeight="1" x14ac:dyDescent="0.2">
      <c r="A76" s="350"/>
      <c r="D76" s="351"/>
      <c r="E76" s="389"/>
      <c r="F76" s="397" t="s">
        <v>727</v>
      </c>
      <c r="G76" s="1707" t="s">
        <v>784</v>
      </c>
      <c r="H76" s="1708"/>
      <c r="I76" s="1713"/>
      <c r="J76" s="360"/>
      <c r="L76" s="362"/>
      <c r="M76" s="352"/>
    </row>
    <row r="77" spans="1:13" ht="27" customHeight="1" x14ac:dyDescent="0.2">
      <c r="A77" s="350"/>
      <c r="D77" s="351"/>
      <c r="E77" s="389"/>
      <c r="F77" s="397"/>
      <c r="G77" s="1707" t="s">
        <v>785</v>
      </c>
      <c r="H77" s="1708"/>
      <c r="I77" s="352"/>
      <c r="J77" s="360"/>
      <c r="L77" s="362"/>
      <c r="M77" s="352"/>
    </row>
    <row r="78" spans="1:13" ht="13.5" customHeight="1" x14ac:dyDescent="0.2">
      <c r="A78" s="350"/>
      <c r="D78" s="351"/>
      <c r="E78" s="389"/>
      <c r="F78" s="390" t="s">
        <v>378</v>
      </c>
      <c r="G78" s="1705" t="s">
        <v>786</v>
      </c>
      <c r="H78" s="1706"/>
      <c r="I78" s="352"/>
      <c r="J78" s="360"/>
      <c r="L78" s="362"/>
      <c r="M78" s="352"/>
    </row>
    <row r="79" spans="1:13" ht="27" customHeight="1" x14ac:dyDescent="0.2">
      <c r="A79" s="350"/>
      <c r="D79" s="351"/>
      <c r="E79" s="389"/>
      <c r="F79" s="398" t="s">
        <v>378</v>
      </c>
      <c r="G79" s="1707" t="s">
        <v>787</v>
      </c>
      <c r="H79" s="1708"/>
      <c r="I79" s="352"/>
      <c r="J79" s="360"/>
      <c r="L79" s="362"/>
      <c r="M79" s="352"/>
    </row>
    <row r="80" spans="1:13" ht="13.5" customHeight="1" x14ac:dyDescent="0.2">
      <c r="A80" s="350"/>
      <c r="D80" s="351"/>
      <c r="E80" s="389"/>
      <c r="F80" s="390" t="s">
        <v>378</v>
      </c>
      <c r="G80" s="1705" t="s">
        <v>788</v>
      </c>
      <c r="H80" s="1706"/>
      <c r="I80" s="352"/>
      <c r="J80" s="360"/>
      <c r="L80" s="362"/>
      <c r="M80" s="352"/>
    </row>
    <row r="81" spans="1:13" ht="40.5" customHeight="1" x14ac:dyDescent="0.2">
      <c r="A81" s="350"/>
      <c r="D81" s="351"/>
      <c r="E81" s="389"/>
      <c r="F81" s="398" t="s">
        <v>378</v>
      </c>
      <c r="G81" s="1707" t="s">
        <v>789</v>
      </c>
      <c r="H81" s="1708"/>
      <c r="I81" s="352"/>
      <c r="J81" s="360"/>
      <c r="L81" s="362"/>
      <c r="M81" s="352"/>
    </row>
    <row r="82" spans="1:13" ht="13.5" customHeight="1" x14ac:dyDescent="0.2">
      <c r="A82" s="350"/>
      <c r="D82" s="351"/>
      <c r="E82" s="389"/>
      <c r="F82" s="390" t="s">
        <v>378</v>
      </c>
      <c r="G82" s="1705" t="s">
        <v>790</v>
      </c>
      <c r="H82" s="1706"/>
      <c r="I82" s="352"/>
      <c r="J82" s="360"/>
      <c r="L82" s="362"/>
      <c r="M82" s="352"/>
    </row>
    <row r="83" spans="1:13" ht="13.5" customHeight="1" x14ac:dyDescent="0.2">
      <c r="A83" s="350"/>
      <c r="D83" s="351"/>
      <c r="E83" s="389"/>
      <c r="F83" s="390"/>
      <c r="G83" s="390"/>
      <c r="H83" s="391"/>
      <c r="I83" s="352"/>
      <c r="J83" s="360"/>
      <c r="L83" s="362"/>
      <c r="M83" s="352"/>
    </row>
    <row r="84" spans="1:13" ht="27" customHeight="1" x14ac:dyDescent="0.2">
      <c r="A84" s="350"/>
      <c r="D84" s="351"/>
      <c r="E84" s="388" t="s">
        <v>791</v>
      </c>
      <c r="F84" s="374" t="s">
        <v>727</v>
      </c>
      <c r="G84" s="1707" t="s">
        <v>792</v>
      </c>
      <c r="H84" s="1708"/>
      <c r="I84" s="352"/>
      <c r="J84" s="360"/>
      <c r="L84" s="362"/>
      <c r="M84" s="352"/>
    </row>
    <row r="85" spans="1:13" ht="13.5" customHeight="1" x14ac:dyDescent="0.2">
      <c r="A85" s="350"/>
      <c r="D85" s="351"/>
      <c r="E85" s="389"/>
      <c r="F85" s="397"/>
      <c r="G85" s="1707" t="s">
        <v>793</v>
      </c>
      <c r="H85" s="1708"/>
      <c r="I85" s="352"/>
      <c r="J85" s="360"/>
      <c r="L85" s="362"/>
      <c r="M85" s="352"/>
    </row>
    <row r="86" spans="1:13" ht="13.5" customHeight="1" x14ac:dyDescent="0.2">
      <c r="A86" s="350"/>
      <c r="D86" s="351"/>
      <c r="E86" s="389"/>
      <c r="F86" s="390" t="s">
        <v>378</v>
      </c>
      <c r="G86" s="1705" t="s">
        <v>794</v>
      </c>
      <c r="H86" s="1706"/>
      <c r="I86" s="352"/>
      <c r="J86" s="360"/>
      <c r="L86" s="362"/>
      <c r="M86" s="352"/>
    </row>
    <row r="87" spans="1:13" ht="13.5" customHeight="1" x14ac:dyDescent="0.2">
      <c r="A87" s="350"/>
      <c r="D87" s="351"/>
      <c r="E87" s="389"/>
      <c r="F87" s="390" t="s">
        <v>378</v>
      </c>
      <c r="G87" s="1705" t="s">
        <v>795</v>
      </c>
      <c r="H87" s="1706"/>
      <c r="I87" s="352"/>
      <c r="J87" s="360"/>
      <c r="L87" s="362"/>
      <c r="M87" s="352"/>
    </row>
    <row r="88" spans="1:13" ht="40.5" customHeight="1" x14ac:dyDescent="0.2">
      <c r="A88" s="350"/>
      <c r="D88" s="351"/>
      <c r="E88" s="389"/>
      <c r="F88" s="398" t="s">
        <v>378</v>
      </c>
      <c r="G88" s="1707" t="s">
        <v>796</v>
      </c>
      <c r="H88" s="1708"/>
      <c r="I88" s="352"/>
      <c r="J88" s="360"/>
      <c r="L88" s="362"/>
      <c r="M88" s="352"/>
    </row>
    <row r="89" spans="1:13" ht="27" customHeight="1" x14ac:dyDescent="0.2">
      <c r="A89" s="350"/>
      <c r="D89" s="351"/>
      <c r="E89" s="389"/>
      <c r="F89" s="398" t="s">
        <v>378</v>
      </c>
      <c r="G89" s="1707" t="s">
        <v>797</v>
      </c>
      <c r="H89" s="1708"/>
      <c r="I89" s="352"/>
      <c r="J89" s="360"/>
      <c r="L89" s="362"/>
      <c r="M89" s="352"/>
    </row>
    <row r="90" spans="1:13" ht="27" customHeight="1" x14ac:dyDescent="0.2">
      <c r="A90" s="350"/>
      <c r="D90" s="351"/>
      <c r="E90" s="389"/>
      <c r="F90" s="398" t="s">
        <v>378</v>
      </c>
      <c r="G90" s="1707" t="s">
        <v>798</v>
      </c>
      <c r="H90" s="1708"/>
      <c r="I90" s="352"/>
      <c r="J90" s="360"/>
      <c r="L90" s="362"/>
      <c r="M90" s="352"/>
    </row>
    <row r="91" spans="1:13" ht="13.5" customHeight="1" x14ac:dyDescent="0.2">
      <c r="A91" s="366"/>
      <c r="B91" s="367"/>
      <c r="C91" s="367"/>
      <c r="D91" s="368"/>
      <c r="E91" s="380"/>
      <c r="F91" s="381"/>
      <c r="G91" s="381"/>
      <c r="H91" s="382"/>
      <c r="I91" s="335"/>
      <c r="J91" s="336"/>
      <c r="K91" s="337"/>
      <c r="L91" s="338"/>
      <c r="M91" s="335"/>
    </row>
    <row r="92" spans="1:13" x14ac:dyDescent="0.2">
      <c r="A92" s="310" t="s">
        <v>799</v>
      </c>
      <c r="B92" s="311"/>
      <c r="C92" s="311"/>
      <c r="D92" s="311"/>
      <c r="E92" s="1711" t="s">
        <v>1081</v>
      </c>
      <c r="F92" s="1711"/>
      <c r="G92" s="1711"/>
      <c r="H92" s="1711"/>
      <c r="I92" s="1711"/>
      <c r="J92" s="1711"/>
      <c r="K92" s="1711"/>
      <c r="L92" s="1711"/>
      <c r="M92" s="1712"/>
    </row>
    <row r="93" spans="1:13" ht="40.5" customHeight="1" x14ac:dyDescent="0.2">
      <c r="A93" s="1709" t="s">
        <v>1082</v>
      </c>
      <c r="B93" s="1677"/>
      <c r="C93" s="1677"/>
      <c r="D93" s="1710"/>
      <c r="E93" s="1699" t="s">
        <v>801</v>
      </c>
      <c r="F93" s="1678"/>
      <c r="G93" s="1678"/>
      <c r="H93" s="1701"/>
      <c r="I93" s="323" t="s">
        <v>1208</v>
      </c>
      <c r="J93" s="320" t="s">
        <v>378</v>
      </c>
      <c r="K93" s="321" t="s">
        <v>378</v>
      </c>
      <c r="L93" s="322"/>
      <c r="M93" s="1581" t="s">
        <v>802</v>
      </c>
    </row>
    <row r="94" spans="1:13" ht="27" customHeight="1" x14ac:dyDescent="0.2">
      <c r="A94" s="1709"/>
      <c r="B94" s="1677"/>
      <c r="C94" s="1677"/>
      <c r="D94" s="1710"/>
      <c r="E94" s="376"/>
      <c r="F94" s="374" t="s">
        <v>722</v>
      </c>
      <c r="G94" s="1678" t="s">
        <v>803</v>
      </c>
      <c r="H94" s="1701"/>
      <c r="I94" s="323"/>
      <c r="J94" s="320"/>
      <c r="K94" s="321"/>
      <c r="L94" s="322"/>
      <c r="M94" s="1575"/>
    </row>
    <row r="95" spans="1:13" ht="13.5" customHeight="1" x14ac:dyDescent="0.2">
      <c r="A95" s="329"/>
      <c r="B95" s="330"/>
      <c r="C95" s="330"/>
      <c r="D95" s="331"/>
      <c r="E95" s="376"/>
      <c r="F95" s="374" t="s">
        <v>378</v>
      </c>
      <c r="G95" s="1678" t="s">
        <v>804</v>
      </c>
      <c r="H95" s="1701"/>
      <c r="I95" s="323"/>
      <c r="J95" s="320"/>
      <c r="K95" s="321"/>
      <c r="L95" s="322"/>
      <c r="M95" s="323"/>
    </row>
    <row r="96" spans="1:13" ht="13.5" customHeight="1" x14ac:dyDescent="0.2">
      <c r="A96" s="329"/>
      <c r="B96" s="330"/>
      <c r="C96" s="330"/>
      <c r="D96" s="331"/>
      <c r="E96" s="376"/>
      <c r="F96" s="374" t="s">
        <v>378</v>
      </c>
      <c r="G96" s="1678" t="s">
        <v>805</v>
      </c>
      <c r="H96" s="1701"/>
      <c r="I96" s="323"/>
      <c r="J96" s="320"/>
      <c r="K96" s="321"/>
      <c r="L96" s="322"/>
      <c r="M96" s="323"/>
    </row>
    <row r="97" spans="1:13" ht="40.5" customHeight="1" x14ac:dyDescent="0.2">
      <c r="A97" s="329"/>
      <c r="B97" s="330"/>
      <c r="C97" s="330"/>
      <c r="D97" s="331"/>
      <c r="E97" s="376"/>
      <c r="F97" s="374" t="s">
        <v>378</v>
      </c>
      <c r="G97" s="1678" t="s">
        <v>1083</v>
      </c>
      <c r="H97" s="1701"/>
      <c r="I97" s="323"/>
      <c r="J97" s="320"/>
      <c r="K97" s="321"/>
      <c r="L97" s="322"/>
      <c r="M97" s="323"/>
    </row>
    <row r="98" spans="1:13" ht="27" customHeight="1" x14ac:dyDescent="0.2">
      <c r="A98" s="329"/>
      <c r="B98" s="330"/>
      <c r="C98" s="330"/>
      <c r="D98" s="331"/>
      <c r="E98" s="376"/>
      <c r="F98" s="374" t="s">
        <v>378</v>
      </c>
      <c r="G98" s="1678" t="s">
        <v>1084</v>
      </c>
      <c r="H98" s="1701"/>
      <c r="I98" s="323"/>
      <c r="J98" s="320"/>
      <c r="K98" s="321"/>
      <c r="L98" s="322"/>
      <c r="M98" s="323"/>
    </row>
    <row r="99" spans="1:13" ht="13.5" customHeight="1" x14ac:dyDescent="0.2">
      <c r="A99" s="329"/>
      <c r="B99" s="330"/>
      <c r="C99" s="330"/>
      <c r="D99" s="331"/>
      <c r="E99" s="376"/>
      <c r="F99" s="374" t="s">
        <v>378</v>
      </c>
      <c r="G99" s="1678" t="s">
        <v>1085</v>
      </c>
      <c r="H99" s="1701"/>
      <c r="I99" s="323"/>
      <c r="J99" s="320"/>
      <c r="K99" s="321"/>
      <c r="L99" s="322"/>
      <c r="M99" s="323"/>
    </row>
    <row r="100" spans="1:13" ht="27" customHeight="1" x14ac:dyDescent="0.2">
      <c r="A100" s="329"/>
      <c r="B100" s="330"/>
      <c r="C100" s="330"/>
      <c r="D100" s="331"/>
      <c r="E100" s="376"/>
      <c r="F100" s="374" t="s">
        <v>378</v>
      </c>
      <c r="G100" s="1678" t="s">
        <v>807</v>
      </c>
      <c r="H100" s="1701"/>
      <c r="I100" s="323"/>
      <c r="J100" s="320"/>
      <c r="K100" s="321"/>
      <c r="L100" s="322"/>
      <c r="M100" s="323"/>
    </row>
    <row r="101" spans="1:13" ht="13.5" customHeight="1" x14ac:dyDescent="0.2">
      <c r="A101" s="329"/>
      <c r="B101" s="330"/>
      <c r="C101" s="330"/>
      <c r="D101" s="331"/>
      <c r="E101" s="376"/>
      <c r="F101" s="374" t="s">
        <v>378</v>
      </c>
      <c r="G101" s="1678" t="s">
        <v>1086</v>
      </c>
      <c r="H101" s="1701"/>
      <c r="I101" s="323"/>
      <c r="J101" s="320"/>
      <c r="K101" s="321"/>
      <c r="L101" s="322"/>
      <c r="M101" s="323"/>
    </row>
    <row r="102" spans="1:13" ht="13.5" customHeight="1" x14ac:dyDescent="0.2">
      <c r="A102" s="329"/>
      <c r="B102" s="330"/>
      <c r="C102" s="330"/>
      <c r="D102" s="331"/>
      <c r="E102" s="376"/>
      <c r="F102" s="374" t="s">
        <v>378</v>
      </c>
      <c r="G102" s="1678" t="s">
        <v>808</v>
      </c>
      <c r="H102" s="1701"/>
      <c r="I102" s="323"/>
      <c r="J102" s="320"/>
      <c r="K102" s="321"/>
      <c r="L102" s="322"/>
      <c r="M102" s="323"/>
    </row>
    <row r="103" spans="1:13" ht="13.5" customHeight="1" x14ac:dyDescent="0.2">
      <c r="A103" s="329"/>
      <c r="B103" s="330"/>
      <c r="C103" s="330"/>
      <c r="D103" s="331"/>
      <c r="E103" s="376"/>
      <c r="F103" s="374" t="s">
        <v>378</v>
      </c>
      <c r="G103" s="1678" t="s">
        <v>809</v>
      </c>
      <c r="H103" s="1701"/>
      <c r="I103" s="323"/>
      <c r="J103" s="320"/>
      <c r="K103" s="321"/>
      <c r="L103" s="322"/>
      <c r="M103" s="323"/>
    </row>
    <row r="104" spans="1:13" ht="13.5" customHeight="1" x14ac:dyDescent="0.2">
      <c r="A104" s="350"/>
      <c r="D104" s="351"/>
      <c r="E104" s="380"/>
      <c r="F104" s="381"/>
      <c r="G104" s="381"/>
      <c r="H104" s="382"/>
      <c r="I104" s="335"/>
      <c r="J104" s="336"/>
      <c r="K104" s="337"/>
      <c r="L104" s="338"/>
      <c r="M104" s="335"/>
    </row>
    <row r="105" spans="1:13" ht="54" customHeight="1" x14ac:dyDescent="0.2">
      <c r="A105" s="329"/>
      <c r="B105" s="330"/>
      <c r="C105" s="330"/>
      <c r="D105" s="331"/>
      <c r="E105" s="1696" t="s">
        <v>1087</v>
      </c>
      <c r="F105" s="1697"/>
      <c r="G105" s="1697"/>
      <c r="H105" s="1698"/>
      <c r="I105" s="323"/>
      <c r="J105" s="317" t="s">
        <v>378</v>
      </c>
      <c r="K105" s="318" t="s">
        <v>378</v>
      </c>
      <c r="L105" s="319"/>
      <c r="M105" s="323"/>
    </row>
    <row r="106" spans="1:13" ht="13.5" customHeight="1" x14ac:dyDescent="0.2">
      <c r="A106" s="350"/>
      <c r="D106" s="351"/>
      <c r="E106" s="389"/>
      <c r="F106" s="390"/>
      <c r="G106" s="390"/>
      <c r="H106" s="391"/>
      <c r="I106" s="352"/>
      <c r="J106" s="360"/>
      <c r="L106" s="362"/>
      <c r="M106" s="352"/>
    </row>
    <row r="107" spans="1:13" ht="27" customHeight="1" x14ac:dyDescent="0.2">
      <c r="A107" s="329"/>
      <c r="B107" s="330"/>
      <c r="C107" s="330"/>
      <c r="D107" s="331"/>
      <c r="E107" s="1696" t="s">
        <v>811</v>
      </c>
      <c r="F107" s="1697"/>
      <c r="G107" s="1697"/>
      <c r="H107" s="1698"/>
      <c r="I107" s="339"/>
      <c r="J107" s="317" t="s">
        <v>378</v>
      </c>
      <c r="K107" s="318" t="s">
        <v>378</v>
      </c>
      <c r="L107" s="319"/>
      <c r="M107" s="339"/>
    </row>
    <row r="108" spans="1:13" ht="13.5" customHeight="1" x14ac:dyDescent="0.2">
      <c r="A108" s="350"/>
      <c r="B108" s="896"/>
      <c r="C108" s="896"/>
      <c r="D108" s="351"/>
      <c r="E108" s="380"/>
      <c r="F108" s="381"/>
      <c r="G108" s="381"/>
      <c r="H108" s="382"/>
      <c r="I108" s="335"/>
      <c r="J108" s="336"/>
      <c r="K108" s="337"/>
      <c r="L108" s="338"/>
      <c r="M108" s="335"/>
    </row>
    <row r="109" spans="1:13" ht="67.5" customHeight="1" x14ac:dyDescent="0.2">
      <c r="A109" s="852"/>
      <c r="B109" s="901"/>
      <c r="C109" s="901"/>
      <c r="D109" s="853"/>
      <c r="E109" s="1699" t="s">
        <v>1088</v>
      </c>
      <c r="F109" s="1700"/>
      <c r="G109" s="1700"/>
      <c r="H109" s="1701"/>
      <c r="I109" s="854"/>
      <c r="J109" s="320" t="s">
        <v>378</v>
      </c>
      <c r="K109" s="902" t="s">
        <v>378</v>
      </c>
      <c r="L109" s="322" t="s">
        <v>378</v>
      </c>
      <c r="M109" s="854"/>
    </row>
    <row r="110" spans="1:13" ht="13.5" customHeight="1" x14ac:dyDescent="0.2">
      <c r="A110" s="366"/>
      <c r="B110" s="367"/>
      <c r="C110" s="367"/>
      <c r="D110" s="368"/>
      <c r="E110" s="380"/>
      <c r="F110" s="381"/>
      <c r="G110" s="381"/>
      <c r="H110" s="382"/>
      <c r="I110" s="335"/>
      <c r="J110" s="336"/>
      <c r="K110" s="337"/>
      <c r="L110" s="338"/>
      <c r="M110" s="335"/>
    </row>
    <row r="111" spans="1:13" ht="80" customHeight="1" x14ac:dyDescent="0.2">
      <c r="A111" s="1693" t="s">
        <v>1089</v>
      </c>
      <c r="B111" s="1694"/>
      <c r="C111" s="1694"/>
      <c r="D111" s="1695"/>
      <c r="E111" s="1566" t="s">
        <v>1090</v>
      </c>
      <c r="F111" s="1553"/>
      <c r="G111" s="1553"/>
      <c r="H111" s="1554"/>
      <c r="I111" s="1046" t="s">
        <v>1209</v>
      </c>
      <c r="J111" s="602" t="s">
        <v>378</v>
      </c>
      <c r="K111" s="603" t="s">
        <v>378</v>
      </c>
      <c r="L111" s="604"/>
      <c r="M111" s="606"/>
    </row>
    <row r="112" spans="1:13" ht="13.5" customHeight="1" x14ac:dyDescent="0.2">
      <c r="A112" s="608"/>
      <c r="B112" s="609"/>
      <c r="C112" s="609"/>
      <c r="D112" s="610"/>
      <c r="E112" s="617"/>
      <c r="F112" s="618"/>
      <c r="G112" s="618"/>
      <c r="H112" s="619"/>
      <c r="I112" s="620"/>
      <c r="J112" s="621"/>
      <c r="K112" s="622"/>
      <c r="L112" s="623"/>
      <c r="M112" s="624"/>
    </row>
    <row r="113" spans="1:13" ht="43.5" customHeight="1" x14ac:dyDescent="0.2">
      <c r="A113" s="1680"/>
      <c r="B113" s="1681"/>
      <c r="C113" s="1681"/>
      <c r="D113" s="1682"/>
      <c r="E113" s="1702" t="s">
        <v>1091</v>
      </c>
      <c r="F113" s="1703"/>
      <c r="G113" s="1703"/>
      <c r="H113" s="1704"/>
      <c r="I113" s="601"/>
      <c r="J113" s="602" t="s">
        <v>378</v>
      </c>
      <c r="K113" s="603" t="s">
        <v>378</v>
      </c>
      <c r="L113" s="604"/>
      <c r="M113" s="605"/>
    </row>
    <row r="114" spans="1:13" ht="13.5" customHeight="1" x14ac:dyDescent="0.2">
      <c r="A114" s="653"/>
      <c r="B114" s="654"/>
      <c r="C114" s="654"/>
      <c r="D114" s="655"/>
      <c r="E114" s="617"/>
      <c r="F114" s="618"/>
      <c r="G114" s="618"/>
      <c r="H114" s="619"/>
      <c r="I114" s="620"/>
      <c r="J114" s="621"/>
      <c r="K114" s="622"/>
      <c r="L114" s="623"/>
      <c r="M114" s="624"/>
    </row>
    <row r="115" spans="1:13" ht="13.5" customHeight="1" x14ac:dyDescent="0.2">
      <c r="A115" s="1693" t="s">
        <v>835</v>
      </c>
      <c r="B115" s="1694"/>
      <c r="C115" s="1694"/>
      <c r="D115" s="1695"/>
      <c r="E115" s="1702" t="s">
        <v>928</v>
      </c>
      <c r="F115" s="1703"/>
      <c r="G115" s="1703"/>
      <c r="H115" s="1704"/>
      <c r="I115" s="1637" t="s">
        <v>1210</v>
      </c>
      <c r="J115" s="602" t="s">
        <v>378</v>
      </c>
      <c r="K115" s="603" t="s">
        <v>378</v>
      </c>
      <c r="L115" s="604"/>
      <c r="M115" s="605" t="s">
        <v>835</v>
      </c>
    </row>
    <row r="116" spans="1:13" ht="13.5" customHeight="1" x14ac:dyDescent="0.2">
      <c r="A116" s="1680"/>
      <c r="B116" s="1681"/>
      <c r="C116" s="1681"/>
      <c r="D116" s="1682"/>
      <c r="E116" s="656" t="s">
        <v>378</v>
      </c>
      <c r="F116" s="1683" t="s">
        <v>929</v>
      </c>
      <c r="G116" s="1683"/>
      <c r="H116" s="1684"/>
      <c r="I116" s="1650"/>
      <c r="J116" s="637"/>
      <c r="K116" s="642"/>
      <c r="L116" s="638"/>
      <c r="M116" s="616"/>
    </row>
    <row r="117" spans="1:13" ht="28" customHeight="1" x14ac:dyDescent="0.2">
      <c r="A117" s="1680"/>
      <c r="B117" s="1681"/>
      <c r="C117" s="1681"/>
      <c r="D117" s="1682"/>
      <c r="E117" s="656" t="s">
        <v>378</v>
      </c>
      <c r="F117" s="1683" t="s">
        <v>1092</v>
      </c>
      <c r="G117" s="1683"/>
      <c r="H117" s="1684"/>
      <c r="I117" s="615"/>
      <c r="J117" s="637"/>
      <c r="K117" s="642"/>
      <c r="L117" s="638"/>
      <c r="M117" s="616"/>
    </row>
    <row r="118" spans="1:13" ht="13.5" customHeight="1" x14ac:dyDescent="0.2">
      <c r="A118" s="1680"/>
      <c r="B118" s="1681"/>
      <c r="C118" s="1681"/>
      <c r="D118" s="1682"/>
      <c r="E118" s="656" t="s">
        <v>378</v>
      </c>
      <c r="F118" s="1683" t="s">
        <v>931</v>
      </c>
      <c r="G118" s="1683"/>
      <c r="H118" s="1684"/>
      <c r="I118" s="615"/>
      <c r="J118" s="637"/>
      <c r="K118" s="642"/>
      <c r="L118" s="638"/>
      <c r="M118" s="616"/>
    </row>
    <row r="119" spans="1:13" ht="28" customHeight="1" x14ac:dyDescent="0.2">
      <c r="A119" s="1680"/>
      <c r="B119" s="1681"/>
      <c r="C119" s="1681"/>
      <c r="D119" s="1682"/>
      <c r="E119" s="656" t="s">
        <v>378</v>
      </c>
      <c r="F119" s="1683" t="s">
        <v>1093</v>
      </c>
      <c r="G119" s="1683"/>
      <c r="H119" s="1684"/>
      <c r="I119" s="615"/>
      <c r="J119" s="637"/>
      <c r="K119" s="642"/>
      <c r="L119" s="638"/>
      <c r="M119" s="616"/>
    </row>
    <row r="120" spans="1:13" ht="30.75" customHeight="1" x14ac:dyDescent="0.2">
      <c r="A120" s="625"/>
      <c r="B120" s="626"/>
      <c r="C120" s="626"/>
      <c r="D120" s="627"/>
      <c r="E120" s="656"/>
      <c r="F120" s="660" t="s">
        <v>722</v>
      </c>
      <c r="G120" s="1683" t="s">
        <v>1094</v>
      </c>
      <c r="H120" s="1684"/>
      <c r="I120" s="615"/>
      <c r="J120" s="637"/>
      <c r="K120" s="642"/>
      <c r="L120" s="638"/>
      <c r="M120" s="616"/>
    </row>
    <row r="121" spans="1:13" ht="28" customHeight="1" x14ac:dyDescent="0.2">
      <c r="A121" s="625"/>
      <c r="B121" s="626"/>
      <c r="C121" s="626"/>
      <c r="D121" s="627"/>
      <c r="E121" s="656" t="s">
        <v>378</v>
      </c>
      <c r="F121" s="1683" t="s">
        <v>1095</v>
      </c>
      <c r="G121" s="1683"/>
      <c r="H121" s="1684"/>
      <c r="I121" s="615"/>
      <c r="J121" s="637"/>
      <c r="K121" s="642"/>
      <c r="L121" s="638"/>
      <c r="M121" s="616"/>
    </row>
    <row r="122" spans="1:13" ht="13.5" customHeight="1" x14ac:dyDescent="0.2">
      <c r="A122" s="1680"/>
      <c r="B122" s="1681"/>
      <c r="C122" s="1681"/>
      <c r="D122" s="1682"/>
      <c r="E122" s="656" t="s">
        <v>378</v>
      </c>
      <c r="F122" s="1683" t="s">
        <v>1096</v>
      </c>
      <c r="G122" s="1683"/>
      <c r="H122" s="1684"/>
      <c r="I122" s="615"/>
      <c r="J122" s="637"/>
      <c r="K122" s="642"/>
      <c r="L122" s="638"/>
      <c r="M122" s="616"/>
    </row>
    <row r="123" spans="1:13" ht="13.5" customHeight="1" x14ac:dyDescent="0.2">
      <c r="A123" s="1680"/>
      <c r="B123" s="1681"/>
      <c r="C123" s="1681"/>
      <c r="D123" s="1682"/>
      <c r="E123" s="656" t="s">
        <v>378</v>
      </c>
      <c r="F123" s="1683" t="s">
        <v>934</v>
      </c>
      <c r="G123" s="1683"/>
      <c r="H123" s="1684"/>
      <c r="I123" s="615"/>
      <c r="J123" s="637"/>
      <c r="K123" s="642"/>
      <c r="L123" s="638"/>
      <c r="M123" s="616"/>
    </row>
    <row r="124" spans="1:13" ht="13.5" customHeight="1" x14ac:dyDescent="0.2">
      <c r="A124" s="1680"/>
      <c r="B124" s="1681"/>
      <c r="C124" s="1681"/>
      <c r="D124" s="1682"/>
      <c r="E124" s="656" t="s">
        <v>378</v>
      </c>
      <c r="F124" s="1683" t="s">
        <v>935</v>
      </c>
      <c r="G124" s="1683"/>
      <c r="H124" s="1684"/>
      <c r="I124" s="615"/>
      <c r="J124" s="637"/>
      <c r="K124" s="642"/>
      <c r="L124" s="638"/>
      <c r="M124" s="616"/>
    </row>
    <row r="125" spans="1:13" ht="13.5" customHeight="1" x14ac:dyDescent="0.2">
      <c r="A125" s="1680"/>
      <c r="B125" s="1681"/>
      <c r="C125" s="1681"/>
      <c r="D125" s="1682"/>
      <c r="E125" s="656" t="s">
        <v>378</v>
      </c>
      <c r="F125" s="1683" t="s">
        <v>936</v>
      </c>
      <c r="G125" s="1683"/>
      <c r="H125" s="1684"/>
      <c r="I125" s="615"/>
      <c r="J125" s="637"/>
      <c r="K125" s="642"/>
      <c r="L125" s="638"/>
      <c r="M125" s="616"/>
    </row>
    <row r="126" spans="1:13" ht="13.5" customHeight="1" x14ac:dyDescent="0.2">
      <c r="A126" s="625"/>
      <c r="B126" s="626"/>
      <c r="C126" s="626"/>
      <c r="D126" s="627"/>
      <c r="E126" s="656" t="s">
        <v>378</v>
      </c>
      <c r="F126" s="1691" t="s">
        <v>1097</v>
      </c>
      <c r="G126" s="1691"/>
      <c r="H126" s="1692"/>
      <c r="I126" s="615"/>
      <c r="J126" s="637"/>
      <c r="K126" s="642"/>
      <c r="L126" s="638"/>
      <c r="M126" s="616"/>
    </row>
    <row r="127" spans="1:13" ht="13.5" customHeight="1" x14ac:dyDescent="0.2">
      <c r="A127" s="1680"/>
      <c r="B127" s="1681"/>
      <c r="C127" s="1681"/>
      <c r="D127" s="1682"/>
      <c r="E127" s="656" t="s">
        <v>378</v>
      </c>
      <c r="F127" s="1683" t="s">
        <v>938</v>
      </c>
      <c r="G127" s="1683"/>
      <c r="H127" s="1684"/>
      <c r="I127" s="615"/>
      <c r="J127" s="637"/>
      <c r="K127" s="642"/>
      <c r="L127" s="638"/>
      <c r="M127" s="616"/>
    </row>
    <row r="128" spans="1:13" ht="13.5" customHeight="1" x14ac:dyDescent="0.2">
      <c r="A128" s="657"/>
      <c r="B128" s="658"/>
      <c r="C128" s="658"/>
      <c r="D128" s="659"/>
      <c r="E128" s="617"/>
      <c r="F128" s="618"/>
      <c r="G128" s="618"/>
      <c r="H128" s="619"/>
      <c r="I128" s="620"/>
      <c r="J128" s="621"/>
      <c r="K128" s="622"/>
      <c r="L128" s="623"/>
      <c r="M128" s="624"/>
    </row>
    <row r="129" spans="1:13" ht="43" customHeight="1" x14ac:dyDescent="0.2">
      <c r="A129" s="1693" t="s">
        <v>1098</v>
      </c>
      <c r="B129" s="1694"/>
      <c r="C129" s="1694"/>
      <c r="D129" s="1695"/>
      <c r="E129" s="1685" t="s">
        <v>1099</v>
      </c>
      <c r="F129" s="1686"/>
      <c r="G129" s="1686"/>
      <c r="H129" s="1687"/>
      <c r="I129" s="1047" t="s">
        <v>1211</v>
      </c>
      <c r="J129" s="602" t="s">
        <v>378</v>
      </c>
      <c r="K129" s="603" t="s">
        <v>378</v>
      </c>
      <c r="L129" s="611"/>
      <c r="M129" s="612"/>
    </row>
    <row r="130" spans="1:13" ht="13.5" customHeight="1" x14ac:dyDescent="0.2">
      <c r="A130" s="625"/>
      <c r="B130" s="626"/>
      <c r="C130" s="626"/>
      <c r="D130" s="627"/>
      <c r="E130" s="617"/>
      <c r="F130" s="618"/>
      <c r="G130" s="618"/>
      <c r="H130" s="619"/>
      <c r="I130" s="620"/>
      <c r="J130" s="621"/>
      <c r="K130" s="622"/>
      <c r="L130" s="623"/>
      <c r="M130" s="624"/>
    </row>
    <row r="131" spans="1:13" ht="27.5" customHeight="1" x14ac:dyDescent="0.2">
      <c r="A131" s="625"/>
      <c r="B131" s="626"/>
      <c r="C131" s="626"/>
      <c r="D131" s="627"/>
      <c r="E131" s="1685" t="s">
        <v>1100</v>
      </c>
      <c r="F131" s="1686"/>
      <c r="G131" s="1686"/>
      <c r="H131" s="1687"/>
      <c r="I131" s="631"/>
      <c r="J131" s="602" t="s">
        <v>378</v>
      </c>
      <c r="K131" s="603" t="s">
        <v>378</v>
      </c>
      <c r="L131" s="611"/>
      <c r="M131" s="612"/>
    </row>
    <row r="132" spans="1:13" ht="13.5" customHeight="1" x14ac:dyDescent="0.2">
      <c r="A132" s="625"/>
      <c r="B132" s="626"/>
      <c r="C132" s="626"/>
      <c r="D132" s="627"/>
      <c r="E132" s="617"/>
      <c r="F132" s="618"/>
      <c r="G132" s="618"/>
      <c r="H132" s="619"/>
      <c r="I132" s="620"/>
      <c r="J132" s="621"/>
      <c r="K132" s="622"/>
      <c r="L132" s="623"/>
      <c r="M132" s="624"/>
    </row>
    <row r="133" spans="1:13" ht="80" customHeight="1" x14ac:dyDescent="0.2">
      <c r="A133" s="625"/>
      <c r="B133" s="626"/>
      <c r="C133" s="626"/>
      <c r="D133" s="627"/>
      <c r="E133" s="1685" t="s">
        <v>1101</v>
      </c>
      <c r="F133" s="1686"/>
      <c r="G133" s="1686"/>
      <c r="H133" s="1687"/>
      <c r="I133" s="631"/>
      <c r="J133" s="602" t="s">
        <v>378</v>
      </c>
      <c r="K133" s="603" t="s">
        <v>378</v>
      </c>
      <c r="L133" s="611"/>
      <c r="M133" s="612"/>
    </row>
    <row r="134" spans="1:13" ht="13.5" customHeight="1" x14ac:dyDescent="0.2">
      <c r="A134" s="625"/>
      <c r="B134" s="626"/>
      <c r="C134" s="626"/>
      <c r="D134" s="627"/>
      <c r="E134" s="617"/>
      <c r="F134" s="618"/>
      <c r="G134" s="618"/>
      <c r="H134" s="619"/>
      <c r="I134" s="620"/>
      <c r="J134" s="621"/>
      <c r="K134" s="622"/>
      <c r="L134" s="623"/>
      <c r="M134" s="624"/>
    </row>
    <row r="135" spans="1:13" ht="56" customHeight="1" x14ac:dyDescent="0.2">
      <c r="A135" s="625"/>
      <c r="B135" s="626"/>
      <c r="C135" s="626"/>
      <c r="D135" s="627"/>
      <c r="E135" s="1685" t="s">
        <v>1102</v>
      </c>
      <c r="F135" s="1686"/>
      <c r="G135" s="1686"/>
      <c r="H135" s="1687"/>
      <c r="I135" s="631"/>
      <c r="J135" s="602" t="s">
        <v>378</v>
      </c>
      <c r="K135" s="603" t="s">
        <v>378</v>
      </c>
      <c r="L135" s="611"/>
      <c r="M135" s="612"/>
    </row>
    <row r="136" spans="1:13" ht="13.5" customHeight="1" x14ac:dyDescent="0.2">
      <c r="A136" s="850"/>
      <c r="B136" s="903"/>
      <c r="C136" s="903"/>
      <c r="D136" s="851"/>
      <c r="E136" s="617"/>
      <c r="F136" s="618"/>
      <c r="G136" s="618"/>
      <c r="H136" s="619"/>
      <c r="I136" s="620"/>
      <c r="J136" s="621"/>
      <c r="K136" s="622"/>
      <c r="L136" s="623"/>
      <c r="M136" s="624"/>
    </row>
    <row r="137" spans="1:13" ht="57" customHeight="1" x14ac:dyDescent="0.2">
      <c r="A137" s="850"/>
      <c r="B137" s="903"/>
      <c r="C137" s="903"/>
      <c r="D137" s="851"/>
      <c r="E137" s="1688" t="s">
        <v>1103</v>
      </c>
      <c r="F137" s="1689"/>
      <c r="G137" s="1689"/>
      <c r="H137" s="1690"/>
      <c r="I137" s="631"/>
      <c r="J137" s="637" t="s">
        <v>378</v>
      </c>
      <c r="K137" s="904" t="s">
        <v>378</v>
      </c>
      <c r="L137" s="905" t="s">
        <v>378</v>
      </c>
      <c r="M137" s="612"/>
    </row>
    <row r="138" spans="1:13" ht="13.5" customHeight="1" x14ac:dyDescent="0.2">
      <c r="A138" s="625"/>
      <c r="B138" s="626"/>
      <c r="C138" s="626"/>
      <c r="D138" s="627"/>
      <c r="E138" s="628"/>
      <c r="F138" s="629"/>
      <c r="G138" s="629"/>
      <c r="H138" s="630"/>
      <c r="I138" s="631"/>
      <c r="J138" s="632"/>
      <c r="K138" s="633"/>
      <c r="L138" s="611"/>
      <c r="M138" s="612"/>
    </row>
    <row r="139" spans="1:13" ht="57" customHeight="1" x14ac:dyDescent="0.2">
      <c r="A139" s="625"/>
      <c r="B139" s="626"/>
      <c r="C139" s="626"/>
      <c r="D139" s="627"/>
      <c r="E139" s="1685" t="s">
        <v>1104</v>
      </c>
      <c r="F139" s="1686"/>
      <c r="G139" s="1686"/>
      <c r="H139" s="1687"/>
      <c r="I139" s="694"/>
      <c r="J139" s="602" t="s">
        <v>378</v>
      </c>
      <c r="K139" s="603" t="s">
        <v>378</v>
      </c>
      <c r="L139" s="693" t="s">
        <v>378</v>
      </c>
      <c r="M139" s="695"/>
    </row>
    <row r="140" spans="1:13" ht="13.5" customHeight="1" x14ac:dyDescent="0.2">
      <c r="A140" s="625"/>
      <c r="B140" s="626"/>
      <c r="C140" s="626"/>
      <c r="D140" s="627"/>
      <c r="E140" s="617"/>
      <c r="F140" s="618"/>
      <c r="G140" s="618"/>
      <c r="H140" s="619"/>
      <c r="I140" s="620"/>
      <c r="J140" s="621"/>
      <c r="K140" s="622"/>
      <c r="L140" s="623"/>
      <c r="M140" s="624"/>
    </row>
    <row r="141" spans="1:13" ht="27.5" customHeight="1" x14ac:dyDescent="0.2">
      <c r="A141" s="625"/>
      <c r="B141" s="626"/>
      <c r="C141" s="626"/>
      <c r="D141" s="627"/>
      <c r="E141" s="1685" t="s">
        <v>1105</v>
      </c>
      <c r="F141" s="1686"/>
      <c r="G141" s="1686"/>
      <c r="H141" s="1687"/>
      <c r="I141" s="631"/>
      <c r="J141" s="602" t="s">
        <v>378</v>
      </c>
      <c r="K141" s="603" t="s">
        <v>378</v>
      </c>
      <c r="L141" s="611"/>
      <c r="M141" s="612"/>
    </row>
    <row r="142" spans="1:13" ht="13.5" customHeight="1" x14ac:dyDescent="0.2">
      <c r="A142" s="625"/>
      <c r="B142" s="626"/>
      <c r="C142" s="626"/>
      <c r="D142" s="627"/>
      <c r="E142" s="617"/>
      <c r="F142" s="618"/>
      <c r="G142" s="618"/>
      <c r="H142" s="619"/>
      <c r="I142" s="620"/>
      <c r="J142" s="621"/>
      <c r="K142" s="622"/>
      <c r="L142" s="623"/>
      <c r="M142" s="624"/>
    </row>
    <row r="143" spans="1:13" ht="28" customHeight="1" x14ac:dyDescent="0.2">
      <c r="A143" s="625"/>
      <c r="B143" s="626"/>
      <c r="C143" s="626"/>
      <c r="D143" s="627"/>
      <c r="E143" s="1685" t="s">
        <v>1106</v>
      </c>
      <c r="F143" s="1686"/>
      <c r="G143" s="1686"/>
      <c r="H143" s="1687"/>
      <c r="I143" s="631"/>
      <c r="J143" s="602" t="s">
        <v>378</v>
      </c>
      <c r="K143" s="603" t="s">
        <v>378</v>
      </c>
      <c r="L143" s="611"/>
      <c r="M143" s="612"/>
    </row>
    <row r="144" spans="1:13" ht="14.25" customHeight="1" x14ac:dyDescent="0.2">
      <c r="A144" s="340"/>
      <c r="B144" s="341"/>
      <c r="C144" s="341"/>
      <c r="D144" s="342"/>
      <c r="E144" s="385"/>
      <c r="F144" s="386"/>
      <c r="G144" s="386"/>
      <c r="H144" s="387"/>
      <c r="I144" s="346"/>
      <c r="J144" s="347"/>
      <c r="K144" s="348"/>
      <c r="L144" s="349"/>
      <c r="M144" s="346"/>
    </row>
    <row r="145" spans="1:13" ht="13.5" customHeight="1" x14ac:dyDescent="0.2">
      <c r="A145" s="1677"/>
      <c r="B145" s="1677"/>
      <c r="C145" s="1677"/>
      <c r="D145" s="1677"/>
      <c r="E145" s="1678"/>
      <c r="F145" s="1678"/>
      <c r="G145" s="1678"/>
      <c r="H145" s="1678"/>
      <c r="I145" s="372"/>
      <c r="J145" s="321"/>
      <c r="K145" s="321"/>
      <c r="L145" s="321"/>
      <c r="M145" s="373"/>
    </row>
    <row r="146" spans="1:13" ht="14.25" customHeight="1" x14ac:dyDescent="0.2">
      <c r="A146" s="1676" t="s">
        <v>1066</v>
      </c>
      <c r="B146" s="1676"/>
      <c r="C146" s="1676"/>
      <c r="D146" s="1676"/>
      <c r="E146" s="1676"/>
      <c r="F146" s="1676"/>
      <c r="G146" s="1676"/>
      <c r="H146" s="1676"/>
      <c r="I146" s="1676"/>
      <c r="J146" s="1676"/>
      <c r="K146" s="1676"/>
      <c r="L146" s="1676"/>
      <c r="M146" s="1676"/>
    </row>
    <row r="147" spans="1:13" ht="13.5" customHeight="1" x14ac:dyDescent="0.2">
      <c r="A147" s="1676" t="s">
        <v>1067</v>
      </c>
      <c r="B147" s="1676"/>
      <c r="C147" s="1676"/>
      <c r="D147" s="1676"/>
      <c r="E147" s="1676"/>
      <c r="F147" s="1676"/>
      <c r="G147" s="1676"/>
      <c r="H147" s="1676"/>
      <c r="I147" s="1676"/>
      <c r="J147" s="1676"/>
      <c r="K147" s="1676"/>
      <c r="L147" s="1676"/>
      <c r="M147" s="1676"/>
    </row>
    <row r="148" spans="1:13" ht="13.5" customHeight="1" x14ac:dyDescent="0.2">
      <c r="A148" s="1679"/>
      <c r="B148" s="1679"/>
      <c r="C148" s="1679"/>
      <c r="D148" s="1679"/>
      <c r="E148" s="1679"/>
      <c r="F148" s="1679"/>
      <c r="G148" s="1679"/>
      <c r="H148" s="1679"/>
      <c r="I148" s="1679"/>
      <c r="J148" s="1679"/>
      <c r="K148" s="1679"/>
      <c r="L148" s="1679"/>
      <c r="M148" s="1679"/>
    </row>
    <row r="149" spans="1:13" ht="40.5" customHeight="1" x14ac:dyDescent="0.2">
      <c r="A149" s="1679"/>
      <c r="B149" s="1679"/>
      <c r="C149" s="1679"/>
      <c r="D149" s="1679"/>
      <c r="E149" s="1679"/>
      <c r="F149" s="1679"/>
      <c r="G149" s="1679"/>
      <c r="H149" s="1679"/>
      <c r="I149" s="1679"/>
      <c r="J149" s="1679"/>
      <c r="K149" s="1679"/>
      <c r="L149" s="1679"/>
      <c r="M149" s="1679"/>
    </row>
    <row r="150" spans="1:13" ht="19.5" customHeight="1" x14ac:dyDescent="0.2">
      <c r="A150" s="1676"/>
      <c r="B150" s="1676"/>
      <c r="C150" s="1676"/>
      <c r="D150" s="1676"/>
      <c r="E150" s="1676"/>
      <c r="F150" s="1676"/>
      <c r="G150" s="1676"/>
      <c r="H150" s="1676"/>
      <c r="I150" s="1676"/>
      <c r="J150" s="1676"/>
      <c r="K150" s="1676"/>
      <c r="L150" s="1676"/>
      <c r="M150" s="1676"/>
    </row>
    <row r="151" spans="1:13" ht="40.5" customHeight="1" x14ac:dyDescent="0.2">
      <c r="A151" s="1677"/>
      <c r="B151" s="1677"/>
      <c r="C151" s="1677"/>
      <c r="D151" s="1677"/>
      <c r="E151" s="374"/>
      <c r="F151" s="374"/>
      <c r="G151" s="1678"/>
      <c r="H151" s="1678"/>
      <c r="I151" s="373"/>
      <c r="J151" s="321"/>
      <c r="K151" s="321"/>
      <c r="L151" s="321"/>
      <c r="M151" s="373"/>
    </row>
    <row r="152" spans="1:13" ht="27" customHeight="1" x14ac:dyDescent="0.2">
      <c r="A152" s="1677"/>
      <c r="B152" s="1677"/>
      <c r="C152" s="1677"/>
      <c r="D152" s="1677"/>
      <c r="E152" s="374"/>
      <c r="F152" s="374"/>
      <c r="G152" s="1678"/>
      <c r="H152" s="1678"/>
      <c r="I152" s="373"/>
      <c r="J152" s="321"/>
      <c r="K152" s="321"/>
      <c r="L152" s="321"/>
      <c r="M152" s="373"/>
    </row>
    <row r="153" spans="1:13" ht="13.5" customHeight="1" x14ac:dyDescent="0.2"/>
    <row r="154" spans="1:13" ht="54" customHeight="1" x14ac:dyDescent="0.2"/>
    <row r="156" spans="1:13" ht="13.5" customHeight="1" x14ac:dyDescent="0.2"/>
    <row r="157" spans="1:13" ht="13.5" customHeight="1" x14ac:dyDescent="0.2"/>
    <row r="158" spans="1:13" ht="27" customHeight="1" x14ac:dyDescent="0.2"/>
    <row r="159" spans="1:13" ht="40.5" customHeight="1" x14ac:dyDescent="0.2"/>
    <row r="160" spans="1:13" ht="40.5" customHeight="1" x14ac:dyDescent="0.2"/>
    <row r="161" ht="27" customHeight="1" x14ac:dyDescent="0.2"/>
    <row r="162" ht="67.5" customHeight="1" x14ac:dyDescent="0.2"/>
    <row r="163" ht="40.5" customHeight="1" x14ac:dyDescent="0.2"/>
    <row r="164" ht="13.5" customHeight="1" x14ac:dyDescent="0.2"/>
    <row r="165" ht="27" customHeight="1" x14ac:dyDescent="0.2"/>
    <row r="166" ht="13.5" customHeight="1" x14ac:dyDescent="0.2"/>
    <row r="167" ht="67.5" customHeight="1" x14ac:dyDescent="0.2"/>
    <row r="168" ht="13.5" customHeight="1" x14ac:dyDescent="0.2"/>
    <row r="169" ht="94.5" customHeight="1" x14ac:dyDescent="0.2"/>
    <row r="170" ht="13.5" customHeight="1" x14ac:dyDescent="0.2"/>
    <row r="171" ht="67.5" customHeight="1" x14ac:dyDescent="0.2"/>
    <row r="172" ht="13.5" customHeight="1" x14ac:dyDescent="0.2"/>
    <row r="173" ht="13.5" customHeight="1" x14ac:dyDescent="0.2"/>
    <row r="174" ht="13.5" customHeight="1" x14ac:dyDescent="0.2"/>
    <row r="175" ht="81" customHeight="1" x14ac:dyDescent="0.2"/>
    <row r="176" ht="13.5" customHeight="1" x14ac:dyDescent="0.2"/>
    <row r="177" ht="40.5" customHeight="1" x14ac:dyDescent="0.2"/>
    <row r="178" ht="13.5" customHeight="1" x14ac:dyDescent="0.2"/>
    <row r="179" ht="27" customHeight="1" x14ac:dyDescent="0.2"/>
    <row r="180" ht="13.5" customHeight="1" x14ac:dyDescent="0.2"/>
    <row r="181" ht="67.5" customHeight="1" x14ac:dyDescent="0.2"/>
    <row r="182" ht="13.5" customHeight="1" x14ac:dyDescent="0.2"/>
    <row r="183" ht="54" customHeight="1" x14ac:dyDescent="0.2"/>
    <row r="184" ht="13.5" customHeight="1" x14ac:dyDescent="0.2"/>
    <row r="185" ht="54" customHeight="1" x14ac:dyDescent="0.2"/>
    <row r="186" ht="13.5" customHeight="1" x14ac:dyDescent="0.2"/>
    <row r="187" ht="54" customHeight="1" x14ac:dyDescent="0.2"/>
    <row r="188" ht="13.5" customHeight="1" x14ac:dyDescent="0.2"/>
    <row r="189" ht="27" customHeight="1" x14ac:dyDescent="0.2"/>
    <row r="190" ht="13.5" customHeight="1" x14ac:dyDescent="0.2"/>
    <row r="191" ht="27" customHeight="1" x14ac:dyDescent="0.2"/>
    <row r="192" ht="13.5" customHeight="1" x14ac:dyDescent="0.2"/>
    <row r="193" ht="67.5" customHeight="1" x14ac:dyDescent="0.2"/>
    <row r="194" ht="13.5" customHeight="1" x14ac:dyDescent="0.2"/>
    <row r="195" ht="27" customHeight="1" x14ac:dyDescent="0.2"/>
    <row r="196" ht="27" customHeight="1" x14ac:dyDescent="0.2"/>
    <row r="197" ht="13.5" customHeight="1" x14ac:dyDescent="0.2"/>
    <row r="198" ht="54" customHeight="1" x14ac:dyDescent="0.2"/>
    <row r="199" ht="13.5" customHeight="1" x14ac:dyDescent="0.2"/>
    <row r="200" ht="13.5" customHeight="1" x14ac:dyDescent="0.2"/>
    <row r="201" ht="13.5" customHeight="1" x14ac:dyDescent="0.2"/>
    <row r="202" ht="54" customHeight="1" x14ac:dyDescent="0.2"/>
    <row r="203" ht="13.5" customHeight="1" x14ac:dyDescent="0.2"/>
    <row r="204" ht="13.5" customHeight="1" x14ac:dyDescent="0.2"/>
    <row r="205" ht="13.5" customHeight="1" x14ac:dyDescent="0.2"/>
    <row r="206" ht="13.5" customHeight="1" x14ac:dyDescent="0.2"/>
    <row r="207" ht="30.75" customHeight="1" x14ac:dyDescent="0.2"/>
    <row r="208" ht="13.5" customHeight="1" x14ac:dyDescent="0.2"/>
    <row r="209" ht="13.5" customHeight="1" x14ac:dyDescent="0.2"/>
    <row r="210" ht="13.5" customHeight="1" x14ac:dyDescent="0.2"/>
    <row r="211" ht="54" customHeight="1" x14ac:dyDescent="0.2"/>
    <row r="212" ht="40.5" customHeight="1" x14ac:dyDescent="0.2"/>
    <row r="213" ht="13.5" customHeight="1" x14ac:dyDescent="0.2"/>
    <row r="214" ht="13.5" customHeight="1" x14ac:dyDescent="0.2"/>
    <row r="215" ht="27" customHeight="1" x14ac:dyDescent="0.2"/>
    <row r="216" ht="13.5" customHeight="1" x14ac:dyDescent="0.2"/>
    <row r="217" ht="13.5" customHeight="1" x14ac:dyDescent="0.2"/>
    <row r="218" ht="27"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sheetData>
  <mergeCells count="190">
    <mergeCell ref="D8:G8"/>
    <mergeCell ref="H8:L8"/>
    <mergeCell ref="A10:D11"/>
    <mergeCell ref="E10:H11"/>
    <mergeCell ref="I10:I11"/>
    <mergeCell ref="J10:L10"/>
    <mergeCell ref="D3:G3"/>
    <mergeCell ref="H3:L3"/>
    <mergeCell ref="D4:G4"/>
    <mergeCell ref="H4:L4"/>
    <mergeCell ref="D5:G5"/>
    <mergeCell ref="H5:L5"/>
    <mergeCell ref="D6:G6"/>
    <mergeCell ref="H6:L6"/>
    <mergeCell ref="D7:G7"/>
    <mergeCell ref="H7:L7"/>
    <mergeCell ref="M10:M11"/>
    <mergeCell ref="A13:D13"/>
    <mergeCell ref="E13:H13"/>
    <mergeCell ref="I13:I14"/>
    <mergeCell ref="M13:M17"/>
    <mergeCell ref="A14:D14"/>
    <mergeCell ref="E14:H14"/>
    <mergeCell ref="A15:D15"/>
    <mergeCell ref="E15:F15"/>
    <mergeCell ref="G15:H15"/>
    <mergeCell ref="A16:D16"/>
    <mergeCell ref="G16:H16"/>
    <mergeCell ref="A17:D17"/>
    <mergeCell ref="A18:D18"/>
    <mergeCell ref="E18:H18"/>
    <mergeCell ref="G19:H19"/>
    <mergeCell ref="A20:D20"/>
    <mergeCell ref="A21:D21"/>
    <mergeCell ref="E21:H21"/>
    <mergeCell ref="A22:D22"/>
    <mergeCell ref="E22:H22"/>
    <mergeCell ref="A23:D23"/>
    <mergeCell ref="G23:H23"/>
    <mergeCell ref="A24:D24"/>
    <mergeCell ref="G24:H24"/>
    <mergeCell ref="A25:D25"/>
    <mergeCell ref="G25:H25"/>
    <mergeCell ref="A27:D27"/>
    <mergeCell ref="E27:H27"/>
    <mergeCell ref="G28:H28"/>
    <mergeCell ref="A29:D29"/>
    <mergeCell ref="A30:D30"/>
    <mergeCell ref="E30:H30"/>
    <mergeCell ref="A31:D31"/>
    <mergeCell ref="E31:H31"/>
    <mergeCell ref="A32:D32"/>
    <mergeCell ref="G32:H32"/>
    <mergeCell ref="A33:D33"/>
    <mergeCell ref="E33:H33"/>
    <mergeCell ref="A34:D34"/>
    <mergeCell ref="F34:H34"/>
    <mergeCell ref="A35:D35"/>
    <mergeCell ref="A36:D36"/>
    <mergeCell ref="E36:H36"/>
    <mergeCell ref="A37:D37"/>
    <mergeCell ref="E38:H38"/>
    <mergeCell ref="M38:M40"/>
    <mergeCell ref="A39:D39"/>
    <mergeCell ref="G39:H39"/>
    <mergeCell ref="A40:D40"/>
    <mergeCell ref="G40:H40"/>
    <mergeCell ref="A41:D41"/>
    <mergeCell ref="G41:H41"/>
    <mergeCell ref="A42:D42"/>
    <mergeCell ref="G42:H42"/>
    <mergeCell ref="A43:D43"/>
    <mergeCell ref="A44:D44"/>
    <mergeCell ref="A45:D45"/>
    <mergeCell ref="A48:D48"/>
    <mergeCell ref="E48:H48"/>
    <mergeCell ref="M48:M49"/>
    <mergeCell ref="F49:H49"/>
    <mergeCell ref="E51:H51"/>
    <mergeCell ref="F52:H52"/>
    <mergeCell ref="A54:D54"/>
    <mergeCell ref="E54:H54"/>
    <mergeCell ref="A55:D55"/>
    <mergeCell ref="E55:H55"/>
    <mergeCell ref="A56:D56"/>
    <mergeCell ref="F56:H56"/>
    <mergeCell ref="A57:D57"/>
    <mergeCell ref="F57:H57"/>
    <mergeCell ref="A58:D58"/>
    <mergeCell ref="F58:H58"/>
    <mergeCell ref="A59:D59"/>
    <mergeCell ref="F59:H59"/>
    <mergeCell ref="A60:D60"/>
    <mergeCell ref="F60:H60"/>
    <mergeCell ref="A62:D62"/>
    <mergeCell ref="E62:H62"/>
    <mergeCell ref="A63:D63"/>
    <mergeCell ref="E63:H63"/>
    <mergeCell ref="A65:D65"/>
    <mergeCell ref="E65:H65"/>
    <mergeCell ref="A66:D66"/>
    <mergeCell ref="E66:H66"/>
    <mergeCell ref="E68:H68"/>
    <mergeCell ref="E70:H70"/>
    <mergeCell ref="I70:I73"/>
    <mergeCell ref="F71:H71"/>
    <mergeCell ref="G73:H73"/>
    <mergeCell ref="G74:H74"/>
    <mergeCell ref="I74:I76"/>
    <mergeCell ref="G75:H75"/>
    <mergeCell ref="G76:H76"/>
    <mergeCell ref="G77:H77"/>
    <mergeCell ref="G78:H78"/>
    <mergeCell ref="G79:H79"/>
    <mergeCell ref="G80:H80"/>
    <mergeCell ref="G81:H81"/>
    <mergeCell ref="G82:H82"/>
    <mergeCell ref="G84:H84"/>
    <mergeCell ref="G85:H85"/>
    <mergeCell ref="G86:H86"/>
    <mergeCell ref="G87:H87"/>
    <mergeCell ref="G88:H88"/>
    <mergeCell ref="G89:H89"/>
    <mergeCell ref="G90:H90"/>
    <mergeCell ref="A93:D93"/>
    <mergeCell ref="E93:H93"/>
    <mergeCell ref="E92:M92"/>
    <mergeCell ref="M93:M94"/>
    <mergeCell ref="A94:D94"/>
    <mergeCell ref="G94:H94"/>
    <mergeCell ref="G95:H95"/>
    <mergeCell ref="G96:H96"/>
    <mergeCell ref="G97:H97"/>
    <mergeCell ref="G98:H98"/>
    <mergeCell ref="G99:H99"/>
    <mergeCell ref="G100:H100"/>
    <mergeCell ref="G101:H101"/>
    <mergeCell ref="G102:H102"/>
    <mergeCell ref="G103:H103"/>
    <mergeCell ref="E105:H105"/>
    <mergeCell ref="E107:H107"/>
    <mergeCell ref="E109:H109"/>
    <mergeCell ref="A111:D111"/>
    <mergeCell ref="E111:H111"/>
    <mergeCell ref="A113:D113"/>
    <mergeCell ref="E113:H113"/>
    <mergeCell ref="A115:D115"/>
    <mergeCell ref="E115:H115"/>
    <mergeCell ref="A123:D123"/>
    <mergeCell ref="F123:H123"/>
    <mergeCell ref="A124:D124"/>
    <mergeCell ref="F124:H124"/>
    <mergeCell ref="E135:H135"/>
    <mergeCell ref="E137:H137"/>
    <mergeCell ref="E139:H139"/>
    <mergeCell ref="E141:H141"/>
    <mergeCell ref="E143:H143"/>
    <mergeCell ref="A125:D125"/>
    <mergeCell ref="F125:H125"/>
    <mergeCell ref="A127:D127"/>
    <mergeCell ref="F127:H127"/>
    <mergeCell ref="F126:H126"/>
    <mergeCell ref="A129:D129"/>
    <mergeCell ref="E129:H129"/>
    <mergeCell ref="E131:H131"/>
    <mergeCell ref="E133:H133"/>
    <mergeCell ref="I115:I116"/>
    <mergeCell ref="A146:M146"/>
    <mergeCell ref="A147:M147"/>
    <mergeCell ref="A152:D152"/>
    <mergeCell ref="G152:H152"/>
    <mergeCell ref="A148:M148"/>
    <mergeCell ref="A149:M149"/>
    <mergeCell ref="A150:M150"/>
    <mergeCell ref="A151:D151"/>
    <mergeCell ref="G151:H151"/>
    <mergeCell ref="A116:D116"/>
    <mergeCell ref="F116:H116"/>
    <mergeCell ref="A117:D117"/>
    <mergeCell ref="F117:H117"/>
    <mergeCell ref="A118:D118"/>
    <mergeCell ref="F118:H118"/>
    <mergeCell ref="A119:D119"/>
    <mergeCell ref="A145:D145"/>
    <mergeCell ref="E145:H145"/>
    <mergeCell ref="F119:H119"/>
    <mergeCell ref="G120:H120"/>
    <mergeCell ref="F121:H121"/>
    <mergeCell ref="A122:D122"/>
    <mergeCell ref="F122:H122"/>
  </mergeCells>
  <phoneticPr fontId="4"/>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4" manualBreakCount="4">
    <brk id="41" max="12" man="1"/>
    <brk id="69" max="12" man="1"/>
    <brk id="108" max="12" man="1"/>
    <brk id="13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view="pageBreakPreview" zoomScaleNormal="100" zoomScaleSheetLayoutView="100" workbookViewId="0"/>
  </sheetViews>
  <sheetFormatPr defaultColWidth="9" defaultRowHeight="13" x14ac:dyDescent="0.2"/>
  <cols>
    <col min="1" max="1" width="4.453125" style="33" customWidth="1"/>
    <col min="2" max="2" width="4.08984375" style="33" customWidth="1"/>
    <col min="3" max="16384" width="9" style="33"/>
  </cols>
  <sheetData>
    <row r="1" spans="1:13" ht="16.5" customHeight="1" x14ac:dyDescent="0.2">
      <c r="A1" s="32" t="s">
        <v>1107</v>
      </c>
      <c r="B1" s="833"/>
      <c r="C1" s="833"/>
      <c r="D1" s="833"/>
      <c r="E1" s="832"/>
      <c r="F1" s="833"/>
      <c r="G1" s="833"/>
      <c r="H1" s="833"/>
      <c r="I1" s="833"/>
      <c r="J1" s="833"/>
      <c r="K1" s="833"/>
      <c r="L1" s="833"/>
      <c r="M1" s="833"/>
    </row>
    <row r="2" spans="1:13" customFormat="1" ht="16.5" customHeight="1" x14ac:dyDescent="0.2">
      <c r="A2" s="32"/>
      <c r="B2" s="936" t="s">
        <v>13</v>
      </c>
      <c r="C2" s="830"/>
      <c r="D2" s="830"/>
      <c r="E2" s="831"/>
      <c r="F2" s="830"/>
      <c r="G2" s="830"/>
      <c r="H2" s="830"/>
      <c r="I2" s="830"/>
      <c r="J2" s="830"/>
      <c r="K2" s="830"/>
      <c r="L2" s="830"/>
    </row>
    <row r="3" spans="1:13" customFormat="1" ht="16.5" customHeight="1" x14ac:dyDescent="0.2">
      <c r="A3" s="32"/>
      <c r="B3" s="936" t="s">
        <v>14</v>
      </c>
      <c r="C3" s="830"/>
      <c r="D3" s="830"/>
      <c r="E3" s="831"/>
      <c r="F3" s="830"/>
      <c r="G3" s="830"/>
      <c r="H3" s="830"/>
      <c r="I3" s="830"/>
      <c r="J3" s="830"/>
      <c r="K3" s="830"/>
      <c r="L3" s="830"/>
    </row>
    <row r="4" spans="1:13" customFormat="1" ht="16.5" customHeight="1" x14ac:dyDescent="0.2">
      <c r="A4" s="32"/>
      <c r="B4" s="936" t="s">
        <v>15</v>
      </c>
      <c r="C4" s="830"/>
      <c r="D4" s="830"/>
      <c r="E4" s="831"/>
      <c r="F4" s="830"/>
      <c r="G4" s="830"/>
      <c r="H4" s="830"/>
      <c r="I4" s="830"/>
      <c r="J4" s="830"/>
      <c r="K4" s="830"/>
      <c r="L4" s="830"/>
    </row>
    <row r="5" spans="1:13" customFormat="1" ht="16.5" customHeight="1" x14ac:dyDescent="0.2">
      <c r="A5" s="32"/>
      <c r="B5" s="936" t="s">
        <v>16</v>
      </c>
      <c r="C5" s="830"/>
      <c r="D5" s="830"/>
      <c r="E5" s="831"/>
      <c r="F5" s="830"/>
      <c r="G5" s="830"/>
      <c r="H5" s="830"/>
      <c r="I5" s="830"/>
      <c r="J5" s="830"/>
      <c r="K5" s="830"/>
      <c r="L5" s="830"/>
    </row>
    <row r="6" spans="1:13" ht="19.5" customHeight="1" x14ac:dyDescent="0.2">
      <c r="A6" s="833"/>
      <c r="B6" s="834" t="s">
        <v>17</v>
      </c>
      <c r="C6" s="833" t="s">
        <v>18</v>
      </c>
      <c r="D6" s="833"/>
      <c r="E6" s="833"/>
      <c r="F6" s="833"/>
      <c r="G6" s="833"/>
      <c r="H6" s="833"/>
      <c r="I6" s="833"/>
      <c r="J6" s="833"/>
      <c r="K6" s="833"/>
      <c r="L6" s="833"/>
      <c r="M6" s="833"/>
    </row>
    <row r="7" spans="1:13" ht="19.5" customHeight="1" x14ac:dyDescent="0.2">
      <c r="A7" s="833"/>
      <c r="B7" s="834" t="s">
        <v>19</v>
      </c>
      <c r="C7" s="833" t="s">
        <v>20</v>
      </c>
      <c r="D7" s="833"/>
      <c r="E7" s="833"/>
      <c r="F7" s="833"/>
      <c r="G7" s="833"/>
      <c r="H7" s="833"/>
      <c r="I7" s="833"/>
      <c r="J7" s="833"/>
      <c r="K7" s="833"/>
      <c r="L7" s="833"/>
      <c r="M7" s="833"/>
    </row>
    <row r="8" spans="1:13" ht="19.5" customHeight="1" x14ac:dyDescent="0.2">
      <c r="A8" s="833"/>
      <c r="B8" s="834"/>
      <c r="C8" s="833" t="s">
        <v>21</v>
      </c>
      <c r="D8" s="833"/>
      <c r="E8" s="833"/>
      <c r="F8" s="833"/>
      <c r="G8" s="833"/>
      <c r="H8" s="833"/>
      <c r="I8" s="833"/>
      <c r="J8" s="833"/>
      <c r="K8" s="833"/>
      <c r="L8" s="833"/>
      <c r="M8" s="833"/>
    </row>
    <row r="9" spans="1:13" ht="19.5" customHeight="1" x14ac:dyDescent="0.2">
      <c r="A9" s="833"/>
      <c r="B9" s="833"/>
      <c r="C9" s="857" t="s">
        <v>22</v>
      </c>
      <c r="D9" s="857"/>
      <c r="E9" s="857"/>
      <c r="F9" s="857"/>
      <c r="G9" s="857"/>
      <c r="H9" s="857"/>
      <c r="I9" s="857"/>
      <c r="J9" s="857"/>
      <c r="K9" s="857"/>
      <c r="L9" s="857"/>
      <c r="M9" s="857"/>
    </row>
    <row r="10" spans="1:13" ht="19.5" customHeight="1" x14ac:dyDescent="0.2">
      <c r="A10" s="833"/>
      <c r="B10" s="2" t="s">
        <v>23</v>
      </c>
      <c r="C10" t="s">
        <v>24</v>
      </c>
      <c r="D10"/>
      <c r="E10"/>
      <c r="F10"/>
      <c r="G10" s="833"/>
      <c r="H10" s="833"/>
      <c r="I10" s="833"/>
      <c r="J10" s="833"/>
      <c r="K10" s="833"/>
      <c r="L10" s="833"/>
      <c r="M10" s="833"/>
    </row>
    <row r="11" spans="1:13" ht="16.5" customHeight="1" x14ac:dyDescent="0.2">
      <c r="A11" s="32" t="s">
        <v>1108</v>
      </c>
      <c r="B11" s="833"/>
      <c r="C11" s="833"/>
      <c r="D11" s="833"/>
      <c r="E11" s="833"/>
      <c r="F11" s="833"/>
      <c r="G11" s="833"/>
      <c r="H11" s="833"/>
      <c r="I11" s="833"/>
      <c r="J11" s="833"/>
      <c r="K11" s="833"/>
      <c r="L11" s="833"/>
      <c r="M11" s="833"/>
    </row>
    <row r="12" spans="1:13" ht="16.5" customHeight="1" x14ac:dyDescent="0.2">
      <c r="A12" s="833"/>
      <c r="B12" s="834">
        <v>1</v>
      </c>
      <c r="C12" s="833" t="s">
        <v>25</v>
      </c>
      <c r="D12" s="833"/>
      <c r="E12" s="833"/>
      <c r="F12" s="833"/>
      <c r="G12" s="833"/>
      <c r="H12" s="833"/>
      <c r="I12" s="833"/>
      <c r="J12" s="833"/>
      <c r="K12" s="833"/>
      <c r="L12" s="833"/>
      <c r="M12" s="833"/>
    </row>
    <row r="13" spans="1:13" ht="16.5" customHeight="1" x14ac:dyDescent="0.2">
      <c r="A13" s="833"/>
      <c r="B13" s="834">
        <v>2</v>
      </c>
      <c r="C13" s="833" t="s">
        <v>26</v>
      </c>
      <c r="D13" s="833"/>
      <c r="E13" s="833"/>
      <c r="F13" s="833"/>
      <c r="G13" s="833"/>
      <c r="H13" s="833"/>
      <c r="I13" s="833"/>
      <c r="J13" s="833"/>
      <c r="K13" s="833"/>
      <c r="L13" s="833"/>
      <c r="M13" s="833"/>
    </row>
    <row r="14" spans="1:13" ht="16.5" customHeight="1" x14ac:dyDescent="0.2">
      <c r="A14" s="833"/>
      <c r="B14" s="834">
        <v>3</v>
      </c>
      <c r="C14" s="833" t="s">
        <v>27</v>
      </c>
      <c r="D14" s="833"/>
      <c r="E14" s="833"/>
      <c r="F14" s="833"/>
      <c r="G14" s="833"/>
      <c r="H14" s="833"/>
      <c r="I14" s="833"/>
      <c r="J14" s="833"/>
      <c r="K14" s="833"/>
      <c r="L14" s="833"/>
      <c r="M14" s="833"/>
    </row>
    <row r="15" spans="1:13" ht="16.5" customHeight="1" x14ac:dyDescent="0.2">
      <c r="A15" s="833"/>
      <c r="B15" s="834">
        <v>4</v>
      </c>
      <c r="C15" s="833" t="s">
        <v>28</v>
      </c>
      <c r="D15" s="833"/>
      <c r="E15" s="833"/>
      <c r="F15" s="833"/>
      <c r="G15" s="833"/>
      <c r="H15" s="833"/>
      <c r="I15" s="833"/>
      <c r="J15" s="833"/>
      <c r="K15" s="833"/>
      <c r="L15" s="833"/>
      <c r="M15" s="833"/>
    </row>
    <row r="16" spans="1:13" ht="16.5" customHeight="1" x14ac:dyDescent="0.2">
      <c r="A16" s="833"/>
      <c r="B16" s="834">
        <v>5</v>
      </c>
      <c r="C16" s="833" t="s">
        <v>29</v>
      </c>
      <c r="D16" s="833"/>
      <c r="E16" s="833"/>
      <c r="F16" s="833"/>
      <c r="G16" s="833"/>
      <c r="H16" s="833"/>
      <c r="I16" s="833"/>
      <c r="J16" s="833"/>
      <c r="K16" s="833"/>
      <c r="L16" s="833"/>
      <c r="M16" s="833"/>
    </row>
    <row r="17" spans="2:3" ht="16.5" customHeight="1" x14ac:dyDescent="0.2">
      <c r="B17" s="834">
        <v>6</v>
      </c>
      <c r="C17" s="833" t="s">
        <v>30</v>
      </c>
    </row>
    <row r="18" spans="2:3" ht="16.5" customHeight="1" x14ac:dyDescent="0.2">
      <c r="B18" s="834">
        <v>7</v>
      </c>
      <c r="C18" s="833" t="s">
        <v>31</v>
      </c>
    </row>
    <row r="19" spans="2:3" ht="16.5" customHeight="1" x14ac:dyDescent="0.2">
      <c r="B19" s="834">
        <v>8</v>
      </c>
      <c r="C19" s="833" t="s">
        <v>32</v>
      </c>
    </row>
    <row r="20" spans="2:3" ht="16.5" customHeight="1" x14ac:dyDescent="0.2">
      <c r="B20" s="834">
        <v>9</v>
      </c>
      <c r="C20" s="833" t="s">
        <v>33</v>
      </c>
    </row>
    <row r="21" spans="2:3" ht="16.5" customHeight="1" x14ac:dyDescent="0.2">
      <c r="B21" s="834">
        <v>10</v>
      </c>
      <c r="C21" s="833" t="s">
        <v>34</v>
      </c>
    </row>
    <row r="22" spans="2:3" ht="16.5" customHeight="1" x14ac:dyDescent="0.2">
      <c r="B22" s="834">
        <v>11</v>
      </c>
      <c r="C22" s="833" t="s">
        <v>35</v>
      </c>
    </row>
    <row r="23" spans="2:3" ht="19.5" customHeight="1" x14ac:dyDescent="0.2">
      <c r="B23" s="834">
        <v>12</v>
      </c>
      <c r="C23" s="833" t="s">
        <v>36</v>
      </c>
    </row>
    <row r="24" spans="2:3" ht="19.5" customHeight="1" x14ac:dyDescent="0.2">
      <c r="B24" s="834">
        <v>13</v>
      </c>
      <c r="C24" s="833" t="s">
        <v>37</v>
      </c>
    </row>
    <row r="25" spans="2:3" ht="20.25" customHeight="1" x14ac:dyDescent="0.2">
      <c r="B25" s="834">
        <v>14</v>
      </c>
      <c r="C25" s="833" t="s">
        <v>38</v>
      </c>
    </row>
    <row r="26" spans="2:3" ht="19.5" customHeight="1" x14ac:dyDescent="0.2">
      <c r="B26" s="834">
        <v>15</v>
      </c>
      <c r="C26" s="833" t="s">
        <v>39</v>
      </c>
    </row>
    <row r="27" spans="2:3" ht="16.5" customHeight="1" x14ac:dyDescent="0.2">
      <c r="B27" s="834"/>
      <c r="C27" s="937" t="s">
        <v>1122</v>
      </c>
    </row>
    <row r="28" spans="2:3" ht="16.5" customHeight="1" x14ac:dyDescent="0.2">
      <c r="B28" s="834"/>
      <c r="C28" s="937" t="s">
        <v>1109</v>
      </c>
    </row>
  </sheetData>
  <phoneticPr fontId="4"/>
  <pageMargins left="0.78700000000000003" right="0.78700000000000003" top="0.98399999999999999" bottom="0.98399999999999999" header="0.51200000000000001" footer="0.5120000000000000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4EA6B-1219-45DA-B893-6572A2D82203}">
  <dimension ref="B1:BO290"/>
  <sheetViews>
    <sheetView showGridLines="0" view="pageBreakPreview" zoomScale="75" zoomScaleNormal="55" zoomScaleSheetLayoutView="75" workbookViewId="0">
      <selection activeCell="B1" sqref="B1"/>
    </sheetView>
  </sheetViews>
  <sheetFormatPr defaultColWidth="4.453125" defaultRowHeight="14" x14ac:dyDescent="0.2"/>
  <cols>
    <col min="1" max="1" width="0.90625" style="418" customWidth="1"/>
    <col min="2" max="2" width="5.90625" style="418" customWidth="1"/>
    <col min="3" max="4" width="8.08984375" style="418" customWidth="1"/>
    <col min="5" max="8" width="3.08984375" style="418" hidden="1" customWidth="1"/>
    <col min="9" max="10" width="3.08984375" style="418" customWidth="1"/>
    <col min="11" max="62" width="5.90625" style="418" customWidth="1"/>
    <col min="63" max="63" width="1.08984375" style="418" customWidth="1"/>
    <col min="64" max="16384" width="4.453125" style="418"/>
  </cols>
  <sheetData>
    <row r="1" spans="2:67" s="399" customFormat="1" ht="20.25" customHeight="1" x14ac:dyDescent="0.2">
      <c r="C1" s="401" t="s">
        <v>40</v>
      </c>
      <c r="D1" s="400"/>
      <c r="E1" s="400"/>
      <c r="F1" s="400"/>
      <c r="G1" s="400"/>
      <c r="H1" s="400"/>
      <c r="I1" s="400"/>
      <c r="J1" s="400"/>
      <c r="P1" s="400"/>
      <c r="Q1" s="400"/>
      <c r="R1" s="400"/>
      <c r="S1" s="400"/>
      <c r="T1" s="400"/>
      <c r="U1" s="400"/>
      <c r="V1" s="400"/>
      <c r="W1" s="400"/>
      <c r="AS1" s="402" t="s">
        <v>41</v>
      </c>
      <c r="AT1" s="1352" t="s">
        <v>42</v>
      </c>
      <c r="AU1" s="1353"/>
      <c r="AV1" s="1353"/>
      <c r="AW1" s="1353"/>
      <c r="AX1" s="1353"/>
      <c r="AY1" s="1353"/>
      <c r="AZ1" s="1353"/>
      <c r="BA1" s="1353"/>
      <c r="BB1" s="1353"/>
      <c r="BC1" s="1353"/>
      <c r="BD1" s="1353"/>
      <c r="BE1" s="1353"/>
      <c r="BF1" s="1353"/>
      <c r="BG1" s="1353"/>
      <c r="BH1" s="1353"/>
      <c r="BI1" s="1353"/>
      <c r="BJ1" s="402" t="s">
        <v>43</v>
      </c>
    </row>
    <row r="2" spans="2:67" s="403" customFormat="1" ht="20.25" customHeight="1" x14ac:dyDescent="0.2">
      <c r="J2" s="401"/>
      <c r="M2" s="401"/>
      <c r="N2" s="401"/>
      <c r="P2" s="402"/>
      <c r="Q2" s="402"/>
      <c r="R2" s="402"/>
      <c r="S2" s="402"/>
      <c r="T2" s="402"/>
      <c r="U2" s="402"/>
      <c r="V2" s="402"/>
      <c r="W2" s="402"/>
      <c r="AB2" s="402" t="s">
        <v>44</v>
      </c>
      <c r="AC2" s="1354">
        <v>6</v>
      </c>
      <c r="AD2" s="1354"/>
      <c r="AE2" s="402" t="s">
        <v>45</v>
      </c>
      <c r="AF2" s="1355">
        <f>IF(AC2=0,"",YEAR(DATE(2018+AC2,1,1)))</f>
        <v>2024</v>
      </c>
      <c r="AG2" s="1355"/>
      <c r="AH2" s="403" t="s">
        <v>46</v>
      </c>
      <c r="AI2" s="403" t="s">
        <v>47</v>
      </c>
      <c r="AJ2" s="1354">
        <v>4</v>
      </c>
      <c r="AK2" s="1354"/>
      <c r="AL2" s="403" t="s">
        <v>48</v>
      </c>
      <c r="AS2" s="402" t="s">
        <v>49</v>
      </c>
      <c r="AT2" s="1354" t="s">
        <v>50</v>
      </c>
      <c r="AU2" s="1354"/>
      <c r="AV2" s="1354"/>
      <c r="AW2" s="1354"/>
      <c r="AX2" s="1354"/>
      <c r="AY2" s="1354"/>
      <c r="AZ2" s="1354"/>
      <c r="BA2" s="1354"/>
      <c r="BB2" s="1354"/>
      <c r="BC2" s="1354"/>
      <c r="BD2" s="1354"/>
      <c r="BE2" s="1354"/>
      <c r="BF2" s="1354"/>
      <c r="BG2" s="1354"/>
      <c r="BH2" s="1354"/>
      <c r="BI2" s="1354"/>
      <c r="BJ2" s="402" t="s">
        <v>43</v>
      </c>
      <c r="BK2" s="402"/>
      <c r="BL2" s="402"/>
      <c r="BM2" s="402"/>
    </row>
    <row r="3" spans="2:67" s="403" customFormat="1" ht="20.25" customHeight="1" x14ac:dyDescent="0.2">
      <c r="J3" s="401"/>
      <c r="M3" s="401"/>
      <c r="O3" s="402"/>
      <c r="P3" s="402"/>
      <c r="Q3" s="402"/>
      <c r="R3" s="402"/>
      <c r="S3" s="402"/>
      <c r="T3" s="402"/>
      <c r="U3" s="402"/>
      <c r="AC3" s="404"/>
      <c r="AD3" s="404"/>
      <c r="AE3" s="404"/>
      <c r="AF3" s="405"/>
      <c r="AG3" s="404"/>
      <c r="BD3" s="406" t="s">
        <v>51</v>
      </c>
      <c r="BE3" s="1356" t="s">
        <v>52</v>
      </c>
      <c r="BF3" s="1357"/>
      <c r="BG3" s="1357"/>
      <c r="BH3" s="1358"/>
      <c r="BI3" s="402"/>
    </row>
    <row r="4" spans="2:67" s="403" customFormat="1" ht="20.25" customHeight="1" x14ac:dyDescent="0.2">
      <c r="B4" s="938" t="s">
        <v>53</v>
      </c>
      <c r="C4" s="858"/>
      <c r="D4" s="858"/>
      <c r="E4" s="858"/>
      <c r="F4" s="858"/>
      <c r="G4" s="858"/>
      <c r="H4" s="858"/>
      <c r="I4" s="858"/>
      <c r="J4" s="859"/>
      <c r="K4" s="858"/>
      <c r="L4" s="858"/>
      <c r="M4" s="859"/>
      <c r="N4" s="858"/>
      <c r="O4" s="860"/>
      <c r="P4" s="860"/>
      <c r="Q4" s="860"/>
      <c r="R4" s="860"/>
      <c r="S4" s="860"/>
      <c r="T4" s="860"/>
      <c r="U4" s="860"/>
      <c r="AC4" s="404"/>
      <c r="AD4" s="404"/>
      <c r="AE4" s="404"/>
      <c r="AF4" s="405"/>
      <c r="AG4" s="404"/>
      <c r="BD4" s="406" t="s">
        <v>54</v>
      </c>
      <c r="BE4" s="1356" t="s">
        <v>55</v>
      </c>
      <c r="BF4" s="1357"/>
      <c r="BG4" s="1357"/>
      <c r="BH4" s="1358"/>
      <c r="BI4" s="402"/>
    </row>
    <row r="5" spans="2:67" s="403" customFormat="1" ht="9" customHeight="1" x14ac:dyDescent="0.2">
      <c r="J5" s="401"/>
      <c r="M5" s="401"/>
      <c r="O5" s="402"/>
      <c r="P5" s="402"/>
      <c r="Q5" s="402"/>
      <c r="R5" s="402"/>
      <c r="S5" s="402"/>
      <c r="T5" s="402"/>
      <c r="U5" s="402"/>
      <c r="AC5" s="407"/>
      <c r="AD5" s="407"/>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408"/>
      <c r="BI5" s="408"/>
    </row>
    <row r="6" spans="2:67" s="403" customFormat="1" ht="21" customHeight="1" x14ac:dyDescent="0.2">
      <c r="B6" s="400"/>
      <c r="C6" s="399"/>
      <c r="D6" s="399"/>
      <c r="E6" s="399"/>
      <c r="F6" s="399"/>
      <c r="G6" s="399"/>
      <c r="H6" s="399"/>
      <c r="I6" s="399"/>
      <c r="J6" s="399"/>
      <c r="K6" s="409"/>
      <c r="L6" s="409"/>
      <c r="M6" s="409"/>
      <c r="N6" s="410"/>
      <c r="O6" s="409"/>
      <c r="P6" s="409"/>
      <c r="Q6" s="409"/>
      <c r="AJ6" s="399"/>
      <c r="AK6" s="399"/>
      <c r="AL6" s="399"/>
      <c r="AM6" s="399"/>
      <c r="AN6" s="399"/>
      <c r="AO6" s="399" t="s">
        <v>56</v>
      </c>
      <c r="AP6" s="399"/>
      <c r="AQ6" s="399"/>
      <c r="AR6" s="399"/>
      <c r="AS6" s="399"/>
      <c r="AT6" s="399"/>
      <c r="AU6" s="399"/>
      <c r="AW6" s="411"/>
      <c r="AX6" s="411"/>
      <c r="AY6" s="412"/>
      <c r="AZ6" s="399"/>
      <c r="BA6" s="1376"/>
      <c r="BB6" s="1377"/>
      <c r="BC6" s="412" t="s">
        <v>57</v>
      </c>
      <c r="BD6" s="399"/>
      <c r="BE6" s="1376"/>
      <c r="BF6" s="1377"/>
      <c r="BG6" s="412" t="s">
        <v>58</v>
      </c>
      <c r="BH6" s="399"/>
      <c r="BI6" s="408"/>
    </row>
    <row r="7" spans="2:67" s="403" customFormat="1" ht="5.25" customHeight="1" x14ac:dyDescent="0.2">
      <c r="B7" s="400"/>
      <c r="C7" s="413"/>
      <c r="D7" s="413"/>
      <c r="E7" s="413"/>
      <c r="F7" s="413"/>
      <c r="G7" s="413"/>
      <c r="H7" s="413"/>
      <c r="I7" s="413"/>
      <c r="J7" s="409"/>
      <c r="K7" s="409"/>
      <c r="L7" s="409"/>
      <c r="M7" s="410"/>
      <c r="N7" s="409"/>
      <c r="O7" s="409"/>
      <c r="P7" s="409"/>
      <c r="Q7" s="409"/>
      <c r="AJ7" s="399"/>
      <c r="AK7" s="399"/>
      <c r="AL7" s="399"/>
      <c r="AM7" s="399"/>
      <c r="AN7" s="399"/>
      <c r="AO7" s="399"/>
      <c r="AP7" s="399"/>
      <c r="AQ7" s="399"/>
      <c r="AR7" s="399"/>
      <c r="AS7" s="399"/>
      <c r="AT7" s="399"/>
      <c r="AU7" s="399"/>
      <c r="AV7" s="399"/>
      <c r="AW7" s="399"/>
      <c r="AX7" s="399"/>
      <c r="AY7" s="399"/>
      <c r="AZ7" s="399"/>
      <c r="BA7" s="399"/>
      <c r="BB7" s="399"/>
      <c r="BC7" s="399"/>
      <c r="BD7" s="399"/>
      <c r="BE7" s="399"/>
      <c r="BF7" s="399"/>
      <c r="BG7" s="399"/>
      <c r="BH7" s="408"/>
      <c r="BI7" s="408"/>
    </row>
    <row r="8" spans="2:67" s="403" customFormat="1" ht="21" customHeight="1" x14ac:dyDescent="0.2">
      <c r="B8" s="414"/>
      <c r="C8" s="410"/>
      <c r="D8" s="410"/>
      <c r="E8" s="410"/>
      <c r="F8" s="410"/>
      <c r="G8" s="410"/>
      <c r="H8" s="410"/>
      <c r="I8" s="410"/>
      <c r="J8" s="409"/>
      <c r="K8" s="409"/>
      <c r="L8" s="409"/>
      <c r="M8" s="410"/>
      <c r="N8" s="409"/>
      <c r="O8" s="409"/>
      <c r="P8" s="409"/>
      <c r="Q8" s="409"/>
      <c r="AJ8" s="415"/>
      <c r="AK8" s="415"/>
      <c r="AL8" s="415"/>
      <c r="AM8" s="399"/>
      <c r="AN8" s="408"/>
      <c r="AO8" s="416"/>
      <c r="AP8" s="416"/>
      <c r="AQ8" s="400"/>
      <c r="AR8" s="411"/>
      <c r="AS8" s="411"/>
      <c r="AT8" s="411"/>
      <c r="AU8" s="417"/>
      <c r="AV8" s="417"/>
      <c r="AW8" s="399"/>
      <c r="AX8" s="411"/>
      <c r="AY8" s="411"/>
      <c r="AZ8" s="410"/>
      <c r="BA8" s="399"/>
      <c r="BB8" s="399" t="s">
        <v>59</v>
      </c>
      <c r="BC8" s="399"/>
      <c r="BD8" s="399"/>
      <c r="BE8" s="1378">
        <f>DAY(EOMONTH(DATE(AF2,AJ2,1),0))</f>
        <v>30</v>
      </c>
      <c r="BF8" s="1379"/>
      <c r="BG8" s="399" t="s">
        <v>60</v>
      </c>
      <c r="BH8" s="399"/>
      <c r="BI8" s="399"/>
      <c r="BM8" s="402"/>
      <c r="BN8" s="402"/>
      <c r="BO8" s="402"/>
    </row>
    <row r="9" spans="2:67" s="403" customFormat="1" ht="5.25" customHeight="1" x14ac:dyDescent="0.2">
      <c r="B9" s="414"/>
      <c r="C9" s="410"/>
      <c r="D9" s="410"/>
      <c r="E9" s="410"/>
      <c r="F9" s="410"/>
      <c r="G9" s="410"/>
      <c r="H9" s="410"/>
      <c r="I9" s="410"/>
      <c r="J9" s="409"/>
      <c r="K9" s="409"/>
      <c r="L9" s="409"/>
      <c r="M9" s="410"/>
      <c r="N9" s="409"/>
      <c r="O9" s="409"/>
      <c r="P9" s="409"/>
      <c r="Q9" s="409"/>
      <c r="AJ9" s="415"/>
      <c r="AK9" s="415"/>
      <c r="AL9" s="415"/>
      <c r="AM9" s="399"/>
      <c r="AN9" s="408"/>
      <c r="AO9" s="416"/>
      <c r="AP9" s="416"/>
      <c r="AQ9" s="400"/>
      <c r="AR9" s="411"/>
      <c r="AS9" s="411"/>
      <c r="AT9" s="411"/>
      <c r="AU9" s="417"/>
      <c r="AV9" s="417"/>
      <c r="AW9" s="399"/>
      <c r="AX9" s="411"/>
      <c r="AY9" s="411"/>
      <c r="AZ9" s="410"/>
      <c r="BA9" s="399"/>
      <c r="BB9" s="399"/>
      <c r="BC9" s="399"/>
      <c r="BD9" s="399"/>
      <c r="BE9" s="410"/>
      <c r="BF9" s="410"/>
      <c r="BG9" s="399"/>
      <c r="BH9" s="399"/>
      <c r="BI9" s="399"/>
      <c r="BM9" s="402"/>
      <c r="BN9" s="402"/>
      <c r="BO9" s="402"/>
    </row>
    <row r="10" spans="2:67" s="403" customFormat="1" ht="21" customHeight="1" x14ac:dyDescent="0.2">
      <c r="B10" s="414"/>
      <c r="C10" s="410"/>
      <c r="D10" s="410"/>
      <c r="E10" s="410"/>
      <c r="F10" s="410"/>
      <c r="G10" s="410"/>
      <c r="H10" s="410"/>
      <c r="I10" s="410"/>
      <c r="J10" s="409"/>
      <c r="K10" s="409"/>
      <c r="L10" s="409"/>
      <c r="M10" s="410"/>
      <c r="N10" s="409"/>
      <c r="O10" s="409"/>
      <c r="P10" s="409"/>
      <c r="Q10" s="409"/>
      <c r="AJ10" s="415"/>
      <c r="AK10" s="415"/>
      <c r="AL10" s="415"/>
      <c r="AM10" s="399"/>
      <c r="AN10" s="408"/>
      <c r="AO10" s="416"/>
      <c r="AP10" s="416"/>
      <c r="AQ10" s="400"/>
      <c r="AR10" s="411"/>
      <c r="AS10" s="399" t="s">
        <v>61</v>
      </c>
      <c r="AT10" s="399"/>
      <c r="AU10" s="399"/>
      <c r="AV10" s="399"/>
      <c r="AW10" s="399"/>
      <c r="AX10" s="413"/>
      <c r="AY10" s="413"/>
      <c r="AZ10" s="413"/>
      <c r="BA10" s="399"/>
      <c r="BB10" s="399"/>
      <c r="BC10" s="408" t="s">
        <v>62</v>
      </c>
      <c r="BD10" s="399"/>
      <c r="BE10" s="1376"/>
      <c r="BF10" s="1377"/>
      <c r="BG10" s="412" t="s">
        <v>63</v>
      </c>
      <c r="BH10" s="399"/>
      <c r="BI10" s="399"/>
      <c r="BM10" s="402"/>
      <c r="BN10" s="402"/>
      <c r="BO10" s="402"/>
    </row>
    <row r="11" spans="2:67" ht="5.25" customHeight="1" thickBot="1" x14ac:dyDescent="0.25">
      <c r="C11" s="419"/>
      <c r="D11" s="419"/>
      <c r="E11" s="419"/>
      <c r="F11" s="419"/>
      <c r="G11" s="419"/>
      <c r="H11" s="419"/>
      <c r="I11" s="419"/>
      <c r="J11" s="419"/>
      <c r="AC11" s="419"/>
      <c r="AT11" s="419"/>
      <c r="BK11" s="420"/>
      <c r="BL11" s="420"/>
      <c r="BM11" s="420"/>
    </row>
    <row r="12" spans="2:67" ht="21.65" customHeight="1" x14ac:dyDescent="0.2">
      <c r="B12" s="1315" t="s">
        <v>64</v>
      </c>
      <c r="C12" s="1318" t="s">
        <v>65</v>
      </c>
      <c r="D12" s="1319"/>
      <c r="E12" s="421"/>
      <c r="F12" s="422"/>
      <c r="G12" s="421"/>
      <c r="H12" s="422"/>
      <c r="I12" s="1324" t="s">
        <v>66</v>
      </c>
      <c r="J12" s="1325"/>
      <c r="K12" s="1330" t="s">
        <v>67</v>
      </c>
      <c r="L12" s="1331"/>
      <c r="M12" s="1331"/>
      <c r="N12" s="1319"/>
      <c r="O12" s="1330" t="s">
        <v>68</v>
      </c>
      <c r="P12" s="1331"/>
      <c r="Q12" s="1331"/>
      <c r="R12" s="1331"/>
      <c r="S12" s="1319"/>
      <c r="T12" s="423"/>
      <c r="U12" s="423"/>
      <c r="V12" s="424"/>
      <c r="W12" s="1359" t="s">
        <v>69</v>
      </c>
      <c r="X12" s="1360"/>
      <c r="Y12" s="1360"/>
      <c r="Z12" s="1360"/>
      <c r="AA12" s="1360"/>
      <c r="AB12" s="1360"/>
      <c r="AC12" s="1360"/>
      <c r="AD12" s="1360"/>
      <c r="AE12" s="1360"/>
      <c r="AF12" s="1360"/>
      <c r="AG12" s="1360"/>
      <c r="AH12" s="1360"/>
      <c r="AI12" s="1360"/>
      <c r="AJ12" s="1360"/>
      <c r="AK12" s="1360"/>
      <c r="AL12" s="1360"/>
      <c r="AM12" s="1360"/>
      <c r="AN12" s="1360"/>
      <c r="AO12" s="1360"/>
      <c r="AP12" s="1360"/>
      <c r="AQ12" s="1360"/>
      <c r="AR12" s="1360"/>
      <c r="AS12" s="1360"/>
      <c r="AT12" s="1360"/>
      <c r="AU12" s="1360"/>
      <c r="AV12" s="1360"/>
      <c r="AW12" s="1360"/>
      <c r="AX12" s="1360"/>
      <c r="AY12" s="1360"/>
      <c r="AZ12" s="1360"/>
      <c r="BA12" s="1360"/>
      <c r="BB12" s="1361" t="str">
        <f>IF(BE3="４週","(10)1～4週目の勤務時間数合計","(10)1か月の勤務時間数　合計")</f>
        <v>(10)1～4週目の勤務時間数合計</v>
      </c>
      <c r="BC12" s="1362"/>
      <c r="BD12" s="1367" t="s">
        <v>70</v>
      </c>
      <c r="BE12" s="1362"/>
      <c r="BF12" s="1318" t="s">
        <v>71</v>
      </c>
      <c r="BG12" s="1331"/>
      <c r="BH12" s="1331"/>
      <c r="BI12" s="1331"/>
      <c r="BJ12" s="1370"/>
    </row>
    <row r="13" spans="2:67" ht="20.25" customHeight="1" x14ac:dyDescent="0.2">
      <c r="B13" s="1316"/>
      <c r="C13" s="1320"/>
      <c r="D13" s="1321"/>
      <c r="E13" s="425"/>
      <c r="F13" s="426"/>
      <c r="G13" s="425"/>
      <c r="H13" s="426"/>
      <c r="I13" s="1326"/>
      <c r="J13" s="1327"/>
      <c r="K13" s="1332"/>
      <c r="L13" s="1333"/>
      <c r="M13" s="1333"/>
      <c r="N13" s="1321"/>
      <c r="O13" s="1332"/>
      <c r="P13" s="1333"/>
      <c r="Q13" s="1333"/>
      <c r="R13" s="1333"/>
      <c r="S13" s="1321"/>
      <c r="T13" s="427"/>
      <c r="U13" s="427"/>
      <c r="V13" s="428"/>
      <c r="W13" s="1373" t="s">
        <v>72</v>
      </c>
      <c r="X13" s="1373"/>
      <c r="Y13" s="1373"/>
      <c r="Z13" s="1373"/>
      <c r="AA13" s="1373"/>
      <c r="AB13" s="1373"/>
      <c r="AC13" s="1374"/>
      <c r="AD13" s="1375" t="s">
        <v>73</v>
      </c>
      <c r="AE13" s="1373"/>
      <c r="AF13" s="1373"/>
      <c r="AG13" s="1373"/>
      <c r="AH13" s="1373"/>
      <c r="AI13" s="1373"/>
      <c r="AJ13" s="1374"/>
      <c r="AK13" s="1375" t="s">
        <v>74</v>
      </c>
      <c r="AL13" s="1373"/>
      <c r="AM13" s="1373"/>
      <c r="AN13" s="1373"/>
      <c r="AO13" s="1373"/>
      <c r="AP13" s="1373"/>
      <c r="AQ13" s="1374"/>
      <c r="AR13" s="1375" t="s">
        <v>75</v>
      </c>
      <c r="AS13" s="1373"/>
      <c r="AT13" s="1373"/>
      <c r="AU13" s="1373"/>
      <c r="AV13" s="1373"/>
      <c r="AW13" s="1373"/>
      <c r="AX13" s="1374"/>
      <c r="AY13" s="1375" t="s">
        <v>76</v>
      </c>
      <c r="AZ13" s="1373"/>
      <c r="BA13" s="1373"/>
      <c r="BB13" s="1363"/>
      <c r="BC13" s="1364"/>
      <c r="BD13" s="1368"/>
      <c r="BE13" s="1364"/>
      <c r="BF13" s="1320"/>
      <c r="BG13" s="1333"/>
      <c r="BH13" s="1333"/>
      <c r="BI13" s="1333"/>
      <c r="BJ13" s="1371"/>
    </row>
    <row r="14" spans="2:67" ht="20.25" customHeight="1" x14ac:dyDescent="0.2">
      <c r="B14" s="1316"/>
      <c r="C14" s="1320"/>
      <c r="D14" s="1321"/>
      <c r="E14" s="425"/>
      <c r="F14" s="426"/>
      <c r="G14" s="425"/>
      <c r="H14" s="426"/>
      <c r="I14" s="1326"/>
      <c r="J14" s="1327"/>
      <c r="K14" s="1332"/>
      <c r="L14" s="1333"/>
      <c r="M14" s="1333"/>
      <c r="N14" s="1321"/>
      <c r="O14" s="1332"/>
      <c r="P14" s="1333"/>
      <c r="Q14" s="1333"/>
      <c r="R14" s="1333"/>
      <c r="S14" s="1321"/>
      <c r="T14" s="427"/>
      <c r="U14" s="427"/>
      <c r="V14" s="428"/>
      <c r="W14" s="429">
        <v>1</v>
      </c>
      <c r="X14" s="430">
        <v>2</v>
      </c>
      <c r="Y14" s="430">
        <v>3</v>
      </c>
      <c r="Z14" s="430">
        <v>4</v>
      </c>
      <c r="AA14" s="430">
        <v>5</v>
      </c>
      <c r="AB14" s="430">
        <v>6</v>
      </c>
      <c r="AC14" s="431">
        <v>7</v>
      </c>
      <c r="AD14" s="432">
        <v>8</v>
      </c>
      <c r="AE14" s="430">
        <v>9</v>
      </c>
      <c r="AF14" s="430">
        <v>10</v>
      </c>
      <c r="AG14" s="430">
        <v>11</v>
      </c>
      <c r="AH14" s="430">
        <v>12</v>
      </c>
      <c r="AI14" s="430">
        <v>13</v>
      </c>
      <c r="AJ14" s="431">
        <v>14</v>
      </c>
      <c r="AK14" s="429">
        <v>15</v>
      </c>
      <c r="AL14" s="430">
        <v>16</v>
      </c>
      <c r="AM14" s="430">
        <v>17</v>
      </c>
      <c r="AN14" s="430">
        <v>18</v>
      </c>
      <c r="AO14" s="430">
        <v>19</v>
      </c>
      <c r="AP14" s="430">
        <v>20</v>
      </c>
      <c r="AQ14" s="431">
        <v>21</v>
      </c>
      <c r="AR14" s="432">
        <v>22</v>
      </c>
      <c r="AS14" s="430">
        <v>23</v>
      </c>
      <c r="AT14" s="430">
        <v>24</v>
      </c>
      <c r="AU14" s="430">
        <v>25</v>
      </c>
      <c r="AV14" s="430">
        <v>26</v>
      </c>
      <c r="AW14" s="430">
        <v>27</v>
      </c>
      <c r="AX14" s="431">
        <v>28</v>
      </c>
      <c r="AY14" s="432" t="str">
        <f>IF($BE$3="暦月",IF(DAY(DATE($AF$2,$AJ$2,29))=29,29,""),"")</f>
        <v/>
      </c>
      <c r="AZ14" s="430" t="str">
        <f>IF($BE$3="暦月",IF(DAY(DATE($AF$2,$AJ$2,30))=30,30,""),"")</f>
        <v/>
      </c>
      <c r="BA14" s="431" t="str">
        <f>IF($BE$3="暦月",IF(DAY(DATE($AF$2,$AJ$2,31))=31,31,""),"")</f>
        <v/>
      </c>
      <c r="BB14" s="1363"/>
      <c r="BC14" s="1364"/>
      <c r="BD14" s="1368"/>
      <c r="BE14" s="1364"/>
      <c r="BF14" s="1320"/>
      <c r="BG14" s="1333"/>
      <c r="BH14" s="1333"/>
      <c r="BI14" s="1333"/>
      <c r="BJ14" s="1371"/>
    </row>
    <row r="15" spans="2:67" ht="20.25" hidden="1" customHeight="1" x14ac:dyDescent="0.2">
      <c r="B15" s="1316"/>
      <c r="C15" s="1320"/>
      <c r="D15" s="1321"/>
      <c r="E15" s="425"/>
      <c r="F15" s="426"/>
      <c r="G15" s="425"/>
      <c r="H15" s="426"/>
      <c r="I15" s="1326"/>
      <c r="J15" s="1327"/>
      <c r="K15" s="1332"/>
      <c r="L15" s="1333"/>
      <c r="M15" s="1333"/>
      <c r="N15" s="1321"/>
      <c r="O15" s="1332"/>
      <c r="P15" s="1333"/>
      <c r="Q15" s="1333"/>
      <c r="R15" s="1333"/>
      <c r="S15" s="1321"/>
      <c r="T15" s="427"/>
      <c r="U15" s="427"/>
      <c r="V15" s="428"/>
      <c r="W15" s="429">
        <f>WEEKDAY(DATE($AF$2,$AJ$2,1))</f>
        <v>2</v>
      </c>
      <c r="X15" s="430">
        <f>WEEKDAY(DATE($AF$2,$AJ$2,2))</f>
        <v>3</v>
      </c>
      <c r="Y15" s="430">
        <f>WEEKDAY(DATE($AF$2,$AJ$2,3))</f>
        <v>4</v>
      </c>
      <c r="Z15" s="430">
        <f>WEEKDAY(DATE($AF$2,$AJ$2,4))</f>
        <v>5</v>
      </c>
      <c r="AA15" s="430">
        <f>WEEKDAY(DATE($AF$2,$AJ$2,5))</f>
        <v>6</v>
      </c>
      <c r="AB15" s="430">
        <f>WEEKDAY(DATE($AF$2,$AJ$2,6))</f>
        <v>7</v>
      </c>
      <c r="AC15" s="431">
        <f>WEEKDAY(DATE($AF$2,$AJ$2,7))</f>
        <v>1</v>
      </c>
      <c r="AD15" s="432">
        <f>WEEKDAY(DATE($AF$2,$AJ$2,8))</f>
        <v>2</v>
      </c>
      <c r="AE15" s="430">
        <f>WEEKDAY(DATE($AF$2,$AJ$2,9))</f>
        <v>3</v>
      </c>
      <c r="AF15" s="430">
        <f>WEEKDAY(DATE($AF$2,$AJ$2,10))</f>
        <v>4</v>
      </c>
      <c r="AG15" s="430">
        <f>WEEKDAY(DATE($AF$2,$AJ$2,11))</f>
        <v>5</v>
      </c>
      <c r="AH15" s="430">
        <f>WEEKDAY(DATE($AF$2,$AJ$2,12))</f>
        <v>6</v>
      </c>
      <c r="AI15" s="430">
        <f>WEEKDAY(DATE($AF$2,$AJ$2,13))</f>
        <v>7</v>
      </c>
      <c r="AJ15" s="431">
        <f>WEEKDAY(DATE($AF$2,$AJ$2,14))</f>
        <v>1</v>
      </c>
      <c r="AK15" s="432">
        <f>WEEKDAY(DATE($AF$2,$AJ$2,15))</f>
        <v>2</v>
      </c>
      <c r="AL15" s="430">
        <f>WEEKDAY(DATE($AF$2,$AJ$2,16))</f>
        <v>3</v>
      </c>
      <c r="AM15" s="430">
        <f>WEEKDAY(DATE($AF$2,$AJ$2,17))</f>
        <v>4</v>
      </c>
      <c r="AN15" s="430">
        <f>WEEKDAY(DATE($AF$2,$AJ$2,18))</f>
        <v>5</v>
      </c>
      <c r="AO15" s="430">
        <f>WEEKDAY(DATE($AF$2,$AJ$2,19))</f>
        <v>6</v>
      </c>
      <c r="AP15" s="430">
        <f>WEEKDAY(DATE($AF$2,$AJ$2,20))</f>
        <v>7</v>
      </c>
      <c r="AQ15" s="431">
        <f>WEEKDAY(DATE($AF$2,$AJ$2,21))</f>
        <v>1</v>
      </c>
      <c r="AR15" s="432">
        <f>WEEKDAY(DATE($AF$2,$AJ$2,22))</f>
        <v>2</v>
      </c>
      <c r="AS15" s="430">
        <f>WEEKDAY(DATE($AF$2,$AJ$2,23))</f>
        <v>3</v>
      </c>
      <c r="AT15" s="430">
        <f>WEEKDAY(DATE($AF$2,$AJ$2,24))</f>
        <v>4</v>
      </c>
      <c r="AU15" s="430">
        <f>WEEKDAY(DATE($AF$2,$AJ$2,25))</f>
        <v>5</v>
      </c>
      <c r="AV15" s="430">
        <f>WEEKDAY(DATE($AF$2,$AJ$2,26))</f>
        <v>6</v>
      </c>
      <c r="AW15" s="430">
        <f>WEEKDAY(DATE($AF$2,$AJ$2,27))</f>
        <v>7</v>
      </c>
      <c r="AX15" s="431">
        <f>WEEKDAY(DATE($AF$2,$AJ$2,28))</f>
        <v>1</v>
      </c>
      <c r="AY15" s="432">
        <f>IF(AY14=29,WEEKDAY(DATE($AF$2,$AJ$2,29)),0)</f>
        <v>0</v>
      </c>
      <c r="AZ15" s="430">
        <f>IF(AZ14=30,WEEKDAY(DATE($AF$2,$AJ$2,30)),0)</f>
        <v>0</v>
      </c>
      <c r="BA15" s="431">
        <f>IF(BA14=31,WEEKDAY(DATE($AF$2,$AJ$2,31)),0)</f>
        <v>0</v>
      </c>
      <c r="BB15" s="1363"/>
      <c r="BC15" s="1364"/>
      <c r="BD15" s="1368"/>
      <c r="BE15" s="1364"/>
      <c r="BF15" s="1320"/>
      <c r="BG15" s="1333"/>
      <c r="BH15" s="1333"/>
      <c r="BI15" s="1333"/>
      <c r="BJ15" s="1371"/>
    </row>
    <row r="16" spans="2:67" ht="20.25" customHeight="1" thickBot="1" x14ac:dyDescent="0.25">
      <c r="B16" s="1317"/>
      <c r="C16" s="1322"/>
      <c r="D16" s="1323"/>
      <c r="E16" s="433"/>
      <c r="F16" s="434"/>
      <c r="G16" s="433"/>
      <c r="H16" s="434"/>
      <c r="I16" s="1328"/>
      <c r="J16" s="1329"/>
      <c r="K16" s="1334"/>
      <c r="L16" s="1335"/>
      <c r="M16" s="1335"/>
      <c r="N16" s="1323"/>
      <c r="O16" s="1334"/>
      <c r="P16" s="1335"/>
      <c r="Q16" s="1335"/>
      <c r="R16" s="1335"/>
      <c r="S16" s="1323"/>
      <c r="T16" s="435"/>
      <c r="U16" s="435"/>
      <c r="V16" s="436"/>
      <c r="W16" s="437" t="str">
        <f>IF(W15=1,"日",IF(W15=2,"月",IF(W15=3,"火",IF(W15=4,"水",IF(W15=5,"木",IF(W15=6,"金","土"))))))</f>
        <v>月</v>
      </c>
      <c r="X16" s="438" t="str">
        <f t="shared" ref="X16:AX16" si="0">IF(X15=1,"日",IF(X15=2,"月",IF(X15=3,"火",IF(X15=4,"水",IF(X15=5,"木",IF(X15=6,"金","土"))))))</f>
        <v>火</v>
      </c>
      <c r="Y16" s="438" t="str">
        <f t="shared" si="0"/>
        <v>水</v>
      </c>
      <c r="Z16" s="438" t="str">
        <f t="shared" si="0"/>
        <v>木</v>
      </c>
      <c r="AA16" s="438" t="str">
        <f t="shared" si="0"/>
        <v>金</v>
      </c>
      <c r="AB16" s="438" t="str">
        <f t="shared" si="0"/>
        <v>土</v>
      </c>
      <c r="AC16" s="439" t="str">
        <f t="shared" si="0"/>
        <v>日</v>
      </c>
      <c r="AD16" s="440" t="str">
        <f>IF(AD15=1,"日",IF(AD15=2,"月",IF(AD15=3,"火",IF(AD15=4,"水",IF(AD15=5,"木",IF(AD15=6,"金","土"))))))</f>
        <v>月</v>
      </c>
      <c r="AE16" s="438" t="str">
        <f t="shared" si="0"/>
        <v>火</v>
      </c>
      <c r="AF16" s="438" t="str">
        <f t="shared" si="0"/>
        <v>水</v>
      </c>
      <c r="AG16" s="438" t="str">
        <f t="shared" si="0"/>
        <v>木</v>
      </c>
      <c r="AH16" s="438" t="str">
        <f t="shared" si="0"/>
        <v>金</v>
      </c>
      <c r="AI16" s="438" t="str">
        <f t="shared" si="0"/>
        <v>土</v>
      </c>
      <c r="AJ16" s="439" t="str">
        <f t="shared" si="0"/>
        <v>日</v>
      </c>
      <c r="AK16" s="440" t="str">
        <f>IF(AK15=1,"日",IF(AK15=2,"月",IF(AK15=3,"火",IF(AK15=4,"水",IF(AK15=5,"木",IF(AK15=6,"金","土"))))))</f>
        <v>月</v>
      </c>
      <c r="AL16" s="438" t="str">
        <f t="shared" si="0"/>
        <v>火</v>
      </c>
      <c r="AM16" s="438" t="str">
        <f t="shared" si="0"/>
        <v>水</v>
      </c>
      <c r="AN16" s="438" t="str">
        <f t="shared" si="0"/>
        <v>木</v>
      </c>
      <c r="AO16" s="438" t="str">
        <f t="shared" si="0"/>
        <v>金</v>
      </c>
      <c r="AP16" s="438" t="str">
        <f t="shared" si="0"/>
        <v>土</v>
      </c>
      <c r="AQ16" s="439" t="str">
        <f t="shared" si="0"/>
        <v>日</v>
      </c>
      <c r="AR16" s="440" t="str">
        <f>IF(AR15=1,"日",IF(AR15=2,"月",IF(AR15=3,"火",IF(AR15=4,"水",IF(AR15=5,"木",IF(AR15=6,"金","土"))))))</f>
        <v>月</v>
      </c>
      <c r="AS16" s="438" t="str">
        <f t="shared" si="0"/>
        <v>火</v>
      </c>
      <c r="AT16" s="438" t="str">
        <f t="shared" si="0"/>
        <v>水</v>
      </c>
      <c r="AU16" s="438" t="str">
        <f t="shared" si="0"/>
        <v>木</v>
      </c>
      <c r="AV16" s="438" t="str">
        <f t="shared" si="0"/>
        <v>金</v>
      </c>
      <c r="AW16" s="438" t="str">
        <f t="shared" si="0"/>
        <v>土</v>
      </c>
      <c r="AX16" s="439" t="str">
        <f t="shared" si="0"/>
        <v>日</v>
      </c>
      <c r="AY16" s="438" t="str">
        <f>IF(AY15=1,"日",IF(AY15=2,"月",IF(AY15=3,"火",IF(AY15=4,"水",IF(AY15=5,"木",IF(AY15=6,"金",IF(AY15=0,"","土")))))))</f>
        <v/>
      </c>
      <c r="AZ16" s="438" t="str">
        <f>IF(AZ15=1,"日",IF(AZ15=2,"月",IF(AZ15=3,"火",IF(AZ15=4,"水",IF(AZ15=5,"木",IF(AZ15=6,"金",IF(AZ15=0,"","土")))))))</f>
        <v/>
      </c>
      <c r="BA16" s="438" t="str">
        <f>IF(BA15=1,"日",IF(BA15=2,"月",IF(BA15=3,"火",IF(BA15=4,"水",IF(BA15=5,"木",IF(BA15=6,"金",IF(BA15=0,"","土")))))))</f>
        <v/>
      </c>
      <c r="BB16" s="1365"/>
      <c r="BC16" s="1366"/>
      <c r="BD16" s="1369"/>
      <c r="BE16" s="1366"/>
      <c r="BF16" s="1322"/>
      <c r="BG16" s="1335"/>
      <c r="BH16" s="1335"/>
      <c r="BI16" s="1335"/>
      <c r="BJ16" s="1372"/>
    </row>
    <row r="17" spans="2:62" ht="20.25" customHeight="1" x14ac:dyDescent="0.2">
      <c r="B17" s="1256">
        <f>B15+1</f>
        <v>1</v>
      </c>
      <c r="C17" s="1341"/>
      <c r="D17" s="1342"/>
      <c r="E17" s="441"/>
      <c r="F17" s="442"/>
      <c r="G17" s="441"/>
      <c r="H17" s="442"/>
      <c r="I17" s="1343"/>
      <c r="J17" s="1344"/>
      <c r="K17" s="1345"/>
      <c r="L17" s="1346"/>
      <c r="M17" s="1346"/>
      <c r="N17" s="1342"/>
      <c r="O17" s="1347"/>
      <c r="P17" s="1348"/>
      <c r="Q17" s="1348"/>
      <c r="R17" s="1348"/>
      <c r="S17" s="1349"/>
      <c r="T17" s="443" t="s">
        <v>77</v>
      </c>
      <c r="U17" s="444"/>
      <c r="V17" s="445"/>
      <c r="W17" s="446"/>
      <c r="X17" s="447"/>
      <c r="Y17" s="447"/>
      <c r="Z17" s="447"/>
      <c r="AA17" s="447"/>
      <c r="AB17" s="447"/>
      <c r="AC17" s="448"/>
      <c r="AD17" s="446"/>
      <c r="AE17" s="447"/>
      <c r="AF17" s="447"/>
      <c r="AG17" s="447"/>
      <c r="AH17" s="447"/>
      <c r="AI17" s="447"/>
      <c r="AJ17" s="448"/>
      <c r="AK17" s="446"/>
      <c r="AL17" s="447"/>
      <c r="AM17" s="447"/>
      <c r="AN17" s="447"/>
      <c r="AO17" s="447"/>
      <c r="AP17" s="447"/>
      <c r="AQ17" s="448"/>
      <c r="AR17" s="446"/>
      <c r="AS17" s="447"/>
      <c r="AT17" s="447"/>
      <c r="AU17" s="447"/>
      <c r="AV17" s="447"/>
      <c r="AW17" s="447"/>
      <c r="AX17" s="448"/>
      <c r="AY17" s="446"/>
      <c r="AZ17" s="447"/>
      <c r="BA17" s="447"/>
      <c r="BB17" s="1350"/>
      <c r="BC17" s="1351"/>
      <c r="BD17" s="1336"/>
      <c r="BE17" s="1337"/>
      <c r="BF17" s="1338"/>
      <c r="BG17" s="1339"/>
      <c r="BH17" s="1339"/>
      <c r="BI17" s="1339"/>
      <c r="BJ17" s="1340"/>
    </row>
    <row r="18" spans="2:62" ht="20.25" customHeight="1" x14ac:dyDescent="0.2">
      <c r="B18" s="1279"/>
      <c r="C18" s="1293"/>
      <c r="D18" s="1294"/>
      <c r="E18" s="449"/>
      <c r="F18" s="450"/>
      <c r="G18" s="449"/>
      <c r="H18" s="450"/>
      <c r="I18" s="1295"/>
      <c r="J18" s="1296"/>
      <c r="K18" s="1297"/>
      <c r="L18" s="1298"/>
      <c r="M18" s="1298"/>
      <c r="N18" s="1294"/>
      <c r="O18" s="1270"/>
      <c r="P18" s="1271"/>
      <c r="Q18" s="1271"/>
      <c r="R18" s="1271"/>
      <c r="S18" s="1272"/>
      <c r="T18" s="451" t="s">
        <v>78</v>
      </c>
      <c r="U18" s="452"/>
      <c r="V18" s="453"/>
      <c r="W18" s="454" t="str">
        <f>IF(W17="","",VLOOKUP(W17,シフト記号表!$C$6:$L$47,10,FALSE))</f>
        <v/>
      </c>
      <c r="X18" s="455" t="str">
        <f>IF(X17="","",VLOOKUP(X17,シフト記号表!$C$6:$L$47,10,FALSE))</f>
        <v/>
      </c>
      <c r="Y18" s="455" t="str">
        <f>IF(Y17="","",VLOOKUP(Y17,シフト記号表!$C$6:$L$47,10,FALSE))</f>
        <v/>
      </c>
      <c r="Z18" s="455" t="str">
        <f>IF(Z17="","",VLOOKUP(Z17,シフト記号表!$C$6:$L$47,10,FALSE))</f>
        <v/>
      </c>
      <c r="AA18" s="455" t="str">
        <f>IF(AA17="","",VLOOKUP(AA17,シフト記号表!$C$6:$L$47,10,FALSE))</f>
        <v/>
      </c>
      <c r="AB18" s="455" t="str">
        <f>IF(AB17="","",VLOOKUP(AB17,シフト記号表!$C$6:$L$47,10,FALSE))</f>
        <v/>
      </c>
      <c r="AC18" s="456" t="str">
        <f>IF(AC17="","",VLOOKUP(AC17,シフト記号表!$C$6:$L$47,10,FALSE))</f>
        <v/>
      </c>
      <c r="AD18" s="454" t="str">
        <f>IF(AD17="","",VLOOKUP(AD17,シフト記号表!$C$6:$L$47,10,FALSE))</f>
        <v/>
      </c>
      <c r="AE18" s="455" t="str">
        <f>IF(AE17="","",VLOOKUP(AE17,シフト記号表!$C$6:$L$47,10,FALSE))</f>
        <v/>
      </c>
      <c r="AF18" s="455" t="str">
        <f>IF(AF17="","",VLOOKUP(AF17,シフト記号表!$C$6:$L$47,10,FALSE))</f>
        <v/>
      </c>
      <c r="AG18" s="455" t="str">
        <f>IF(AG17="","",VLOOKUP(AG17,シフト記号表!$C$6:$L$47,10,FALSE))</f>
        <v/>
      </c>
      <c r="AH18" s="455" t="str">
        <f>IF(AH17="","",VLOOKUP(AH17,シフト記号表!$C$6:$L$47,10,FALSE))</f>
        <v/>
      </c>
      <c r="AI18" s="455" t="str">
        <f>IF(AI17="","",VLOOKUP(AI17,シフト記号表!$C$6:$L$47,10,FALSE))</f>
        <v/>
      </c>
      <c r="AJ18" s="456" t="str">
        <f>IF(AJ17="","",VLOOKUP(AJ17,シフト記号表!$C$6:$L$47,10,FALSE))</f>
        <v/>
      </c>
      <c r="AK18" s="454" t="str">
        <f>IF(AK17="","",VLOOKUP(AK17,シフト記号表!$C$6:$L$47,10,FALSE))</f>
        <v/>
      </c>
      <c r="AL18" s="455" t="str">
        <f>IF(AL17="","",VLOOKUP(AL17,シフト記号表!$C$6:$L$47,10,FALSE))</f>
        <v/>
      </c>
      <c r="AM18" s="455" t="str">
        <f>IF(AM17="","",VLOOKUP(AM17,シフト記号表!$C$6:$L$47,10,FALSE))</f>
        <v/>
      </c>
      <c r="AN18" s="455" t="str">
        <f>IF(AN17="","",VLOOKUP(AN17,シフト記号表!$C$6:$L$47,10,FALSE))</f>
        <v/>
      </c>
      <c r="AO18" s="455" t="str">
        <f>IF(AO17="","",VLOOKUP(AO17,シフト記号表!$C$6:$L$47,10,FALSE))</f>
        <v/>
      </c>
      <c r="AP18" s="455" t="str">
        <f>IF(AP17="","",VLOOKUP(AP17,シフト記号表!$C$6:$L$47,10,FALSE))</f>
        <v/>
      </c>
      <c r="AQ18" s="456" t="str">
        <f>IF(AQ17="","",VLOOKUP(AQ17,シフト記号表!$C$6:$L$47,10,FALSE))</f>
        <v/>
      </c>
      <c r="AR18" s="454" t="str">
        <f>IF(AR17="","",VLOOKUP(AR17,シフト記号表!$C$6:$L$47,10,FALSE))</f>
        <v/>
      </c>
      <c r="AS18" s="455" t="str">
        <f>IF(AS17="","",VLOOKUP(AS17,シフト記号表!$C$6:$L$47,10,FALSE))</f>
        <v/>
      </c>
      <c r="AT18" s="455" t="str">
        <f>IF(AT17="","",VLOOKUP(AT17,シフト記号表!$C$6:$L$47,10,FALSE))</f>
        <v/>
      </c>
      <c r="AU18" s="455" t="str">
        <f>IF(AU17="","",VLOOKUP(AU17,シフト記号表!$C$6:$L$47,10,FALSE))</f>
        <v/>
      </c>
      <c r="AV18" s="455" t="str">
        <f>IF(AV17="","",VLOOKUP(AV17,シフト記号表!$C$6:$L$47,10,FALSE))</f>
        <v/>
      </c>
      <c r="AW18" s="455" t="str">
        <f>IF(AW17="","",VLOOKUP(AW17,シフト記号表!$C$6:$L$47,10,FALSE))</f>
        <v/>
      </c>
      <c r="AX18" s="456" t="str">
        <f>IF(AX17="","",VLOOKUP(AX17,シフト記号表!$C$6:$L$47,10,FALSE))</f>
        <v/>
      </c>
      <c r="AY18" s="454" t="str">
        <f>IF(AY17="","",VLOOKUP(AY17,シフト記号表!$C$6:$L$47,10,FALSE))</f>
        <v/>
      </c>
      <c r="AZ18" s="455" t="str">
        <f>IF(AZ17="","",VLOOKUP(AZ17,シフト記号表!$C$6:$L$47,10,FALSE))</f>
        <v/>
      </c>
      <c r="BA18" s="455" t="str">
        <f>IF(BA17="","",VLOOKUP(BA17,シフト記号表!$C$6:$L$47,10,FALSE))</f>
        <v/>
      </c>
      <c r="BB18" s="1290">
        <f>IF($BE$3="４週",SUM(W18:AX18),IF($BE$3="暦月",SUM(W18:BA18),""))</f>
        <v>0</v>
      </c>
      <c r="BC18" s="1291"/>
      <c r="BD18" s="1292">
        <f>IF($BE$3="４週",BB18/4,IF($BE$3="暦月",(BB18/($BE$8/7)),""))</f>
        <v>0</v>
      </c>
      <c r="BE18" s="1291"/>
      <c r="BF18" s="1287"/>
      <c r="BG18" s="1288"/>
      <c r="BH18" s="1288"/>
      <c r="BI18" s="1288"/>
      <c r="BJ18" s="1289"/>
    </row>
    <row r="19" spans="2:62" ht="20.25" customHeight="1" x14ac:dyDescent="0.2">
      <c r="B19" s="1256">
        <f>B17+1</f>
        <v>2</v>
      </c>
      <c r="C19" s="1258"/>
      <c r="D19" s="1259"/>
      <c r="E19" s="457"/>
      <c r="F19" s="458"/>
      <c r="G19" s="457"/>
      <c r="H19" s="458"/>
      <c r="I19" s="1262"/>
      <c r="J19" s="1263"/>
      <c r="K19" s="1266"/>
      <c r="L19" s="1267"/>
      <c r="M19" s="1267"/>
      <c r="N19" s="1259"/>
      <c r="O19" s="1270"/>
      <c r="P19" s="1271"/>
      <c r="Q19" s="1271"/>
      <c r="R19" s="1271"/>
      <c r="S19" s="1272"/>
      <c r="T19" s="459" t="s">
        <v>77</v>
      </c>
      <c r="U19" s="460"/>
      <c r="V19" s="461"/>
      <c r="W19" s="462"/>
      <c r="X19" s="463"/>
      <c r="Y19" s="463"/>
      <c r="Z19" s="463"/>
      <c r="AA19" s="463"/>
      <c r="AB19" s="463"/>
      <c r="AC19" s="464"/>
      <c r="AD19" s="462"/>
      <c r="AE19" s="463"/>
      <c r="AF19" s="463"/>
      <c r="AG19" s="463"/>
      <c r="AH19" s="463"/>
      <c r="AI19" s="463"/>
      <c r="AJ19" s="464"/>
      <c r="AK19" s="462"/>
      <c r="AL19" s="463"/>
      <c r="AM19" s="463"/>
      <c r="AN19" s="463"/>
      <c r="AO19" s="463"/>
      <c r="AP19" s="463"/>
      <c r="AQ19" s="464"/>
      <c r="AR19" s="462"/>
      <c r="AS19" s="463"/>
      <c r="AT19" s="463"/>
      <c r="AU19" s="463"/>
      <c r="AV19" s="463"/>
      <c r="AW19" s="463"/>
      <c r="AX19" s="464"/>
      <c r="AY19" s="462"/>
      <c r="AZ19" s="463"/>
      <c r="BA19" s="465"/>
      <c r="BB19" s="1276"/>
      <c r="BC19" s="1277"/>
      <c r="BD19" s="1236"/>
      <c r="BE19" s="1237"/>
      <c r="BF19" s="1238"/>
      <c r="BG19" s="1239"/>
      <c r="BH19" s="1239"/>
      <c r="BI19" s="1239"/>
      <c r="BJ19" s="1240"/>
    </row>
    <row r="20" spans="2:62" ht="20.25" customHeight="1" x14ac:dyDescent="0.2">
      <c r="B20" s="1279"/>
      <c r="C20" s="1293"/>
      <c r="D20" s="1294"/>
      <c r="E20" s="449"/>
      <c r="F20" s="450">
        <f>C19</f>
        <v>0</v>
      </c>
      <c r="G20" s="449"/>
      <c r="H20" s="450">
        <f>I19</f>
        <v>0</v>
      </c>
      <c r="I20" s="1295"/>
      <c r="J20" s="1296"/>
      <c r="K20" s="1297"/>
      <c r="L20" s="1298"/>
      <c r="M20" s="1298"/>
      <c r="N20" s="1294"/>
      <c r="O20" s="1270"/>
      <c r="P20" s="1271"/>
      <c r="Q20" s="1271"/>
      <c r="R20" s="1271"/>
      <c r="S20" s="1272"/>
      <c r="T20" s="451" t="s">
        <v>78</v>
      </c>
      <c r="U20" s="452"/>
      <c r="V20" s="453"/>
      <c r="W20" s="454" t="str">
        <f>IF(W19="","",VLOOKUP(W19,シフト記号表!$C$6:$L$47,10,FALSE))</f>
        <v/>
      </c>
      <c r="X20" s="455" t="str">
        <f>IF(X19="","",VLOOKUP(X19,シフト記号表!$C$6:$L$47,10,FALSE))</f>
        <v/>
      </c>
      <c r="Y20" s="455" t="str">
        <f>IF(Y19="","",VLOOKUP(Y19,シフト記号表!$C$6:$L$47,10,FALSE))</f>
        <v/>
      </c>
      <c r="Z20" s="455" t="str">
        <f>IF(Z19="","",VLOOKUP(Z19,シフト記号表!$C$6:$L$47,10,FALSE))</f>
        <v/>
      </c>
      <c r="AA20" s="455" t="str">
        <f>IF(AA19="","",VLOOKUP(AA19,シフト記号表!$C$6:$L$47,10,FALSE))</f>
        <v/>
      </c>
      <c r="AB20" s="455" t="str">
        <f>IF(AB19="","",VLOOKUP(AB19,シフト記号表!$C$6:$L$47,10,FALSE))</f>
        <v/>
      </c>
      <c r="AC20" s="456" t="str">
        <f>IF(AC19="","",VLOOKUP(AC19,シフト記号表!$C$6:$L$47,10,FALSE))</f>
        <v/>
      </c>
      <c r="AD20" s="454" t="str">
        <f>IF(AD19="","",VLOOKUP(AD19,シフト記号表!$C$6:$L$47,10,FALSE))</f>
        <v/>
      </c>
      <c r="AE20" s="455" t="str">
        <f>IF(AE19="","",VLOOKUP(AE19,シフト記号表!$C$6:$L$47,10,FALSE))</f>
        <v/>
      </c>
      <c r="AF20" s="455" t="str">
        <f>IF(AF19="","",VLOOKUP(AF19,シフト記号表!$C$6:$L$47,10,FALSE))</f>
        <v/>
      </c>
      <c r="AG20" s="455" t="str">
        <f>IF(AG19="","",VLOOKUP(AG19,シフト記号表!$C$6:$L$47,10,FALSE))</f>
        <v/>
      </c>
      <c r="AH20" s="455" t="str">
        <f>IF(AH19="","",VLOOKUP(AH19,シフト記号表!$C$6:$L$47,10,FALSE))</f>
        <v/>
      </c>
      <c r="AI20" s="455" t="str">
        <f>IF(AI19="","",VLOOKUP(AI19,シフト記号表!$C$6:$L$47,10,FALSE))</f>
        <v/>
      </c>
      <c r="AJ20" s="456" t="str">
        <f>IF(AJ19="","",VLOOKUP(AJ19,シフト記号表!$C$6:$L$47,10,FALSE))</f>
        <v/>
      </c>
      <c r="AK20" s="454" t="str">
        <f>IF(AK19="","",VLOOKUP(AK19,シフト記号表!$C$6:$L$47,10,FALSE))</f>
        <v/>
      </c>
      <c r="AL20" s="455" t="str">
        <f>IF(AL19="","",VLOOKUP(AL19,シフト記号表!$C$6:$L$47,10,FALSE))</f>
        <v/>
      </c>
      <c r="AM20" s="455" t="str">
        <f>IF(AM19="","",VLOOKUP(AM19,シフト記号表!$C$6:$L$47,10,FALSE))</f>
        <v/>
      </c>
      <c r="AN20" s="455" t="str">
        <f>IF(AN19="","",VLOOKUP(AN19,シフト記号表!$C$6:$L$47,10,FALSE))</f>
        <v/>
      </c>
      <c r="AO20" s="455" t="str">
        <f>IF(AO19="","",VLOOKUP(AO19,シフト記号表!$C$6:$L$47,10,FALSE))</f>
        <v/>
      </c>
      <c r="AP20" s="455" t="str">
        <f>IF(AP19="","",VLOOKUP(AP19,シフト記号表!$C$6:$L$47,10,FALSE))</f>
        <v/>
      </c>
      <c r="AQ20" s="456" t="str">
        <f>IF(AQ19="","",VLOOKUP(AQ19,シフト記号表!$C$6:$L$47,10,FALSE))</f>
        <v/>
      </c>
      <c r="AR20" s="454" t="str">
        <f>IF(AR19="","",VLOOKUP(AR19,シフト記号表!$C$6:$L$47,10,FALSE))</f>
        <v/>
      </c>
      <c r="AS20" s="455" t="str">
        <f>IF(AS19="","",VLOOKUP(AS19,シフト記号表!$C$6:$L$47,10,FALSE))</f>
        <v/>
      </c>
      <c r="AT20" s="455" t="str">
        <f>IF(AT19="","",VLOOKUP(AT19,シフト記号表!$C$6:$L$47,10,FALSE))</f>
        <v/>
      </c>
      <c r="AU20" s="455" t="str">
        <f>IF(AU19="","",VLOOKUP(AU19,シフト記号表!$C$6:$L$47,10,FALSE))</f>
        <v/>
      </c>
      <c r="AV20" s="455" t="str">
        <f>IF(AV19="","",VLOOKUP(AV19,シフト記号表!$C$6:$L$47,10,FALSE))</f>
        <v/>
      </c>
      <c r="AW20" s="455" t="str">
        <f>IF(AW19="","",VLOOKUP(AW19,シフト記号表!$C$6:$L$47,10,FALSE))</f>
        <v/>
      </c>
      <c r="AX20" s="456" t="str">
        <f>IF(AX19="","",VLOOKUP(AX19,シフト記号表!$C$6:$L$47,10,FALSE))</f>
        <v/>
      </c>
      <c r="AY20" s="454" t="str">
        <f>IF(AY19="","",VLOOKUP(AY19,シフト記号表!$C$6:$L$47,10,FALSE))</f>
        <v/>
      </c>
      <c r="AZ20" s="455" t="str">
        <f>IF(AZ19="","",VLOOKUP(AZ19,シフト記号表!$C$6:$L$47,10,FALSE))</f>
        <v/>
      </c>
      <c r="BA20" s="455" t="str">
        <f>IF(BA19="","",VLOOKUP(BA19,シフト記号表!$C$6:$L$47,10,FALSE))</f>
        <v/>
      </c>
      <c r="BB20" s="1290">
        <f>IF($BE$3="４週",SUM(W20:AX20),IF($BE$3="暦月",SUM(W20:BA20),""))</f>
        <v>0</v>
      </c>
      <c r="BC20" s="1291"/>
      <c r="BD20" s="1292">
        <f>IF($BE$3="４週",BB20/4,IF($BE$3="暦月",(BB20/($BE$8/7)),""))</f>
        <v>0</v>
      </c>
      <c r="BE20" s="1291"/>
      <c r="BF20" s="1287"/>
      <c r="BG20" s="1288"/>
      <c r="BH20" s="1288"/>
      <c r="BI20" s="1288"/>
      <c r="BJ20" s="1289"/>
    </row>
    <row r="21" spans="2:62" ht="20.25" customHeight="1" x14ac:dyDescent="0.2">
      <c r="B21" s="1256">
        <f>B19+1</f>
        <v>3</v>
      </c>
      <c r="C21" s="1258"/>
      <c r="D21" s="1259"/>
      <c r="E21" s="449"/>
      <c r="F21" s="450"/>
      <c r="G21" s="449"/>
      <c r="H21" s="450"/>
      <c r="I21" s="1262"/>
      <c r="J21" s="1263"/>
      <c r="K21" s="1266"/>
      <c r="L21" s="1267"/>
      <c r="M21" s="1267"/>
      <c r="N21" s="1259"/>
      <c r="O21" s="1270"/>
      <c r="P21" s="1271"/>
      <c r="Q21" s="1271"/>
      <c r="R21" s="1271"/>
      <c r="S21" s="1272"/>
      <c r="T21" s="459" t="s">
        <v>77</v>
      </c>
      <c r="U21" s="460"/>
      <c r="V21" s="461"/>
      <c r="W21" s="462"/>
      <c r="X21" s="463"/>
      <c r="Y21" s="463"/>
      <c r="Z21" s="463"/>
      <c r="AA21" s="463"/>
      <c r="AB21" s="463"/>
      <c r="AC21" s="464"/>
      <c r="AD21" s="462"/>
      <c r="AE21" s="463"/>
      <c r="AF21" s="463"/>
      <c r="AG21" s="463"/>
      <c r="AH21" s="463"/>
      <c r="AI21" s="463"/>
      <c r="AJ21" s="464"/>
      <c r="AK21" s="462"/>
      <c r="AL21" s="463"/>
      <c r="AM21" s="463"/>
      <c r="AN21" s="463"/>
      <c r="AO21" s="463"/>
      <c r="AP21" s="463"/>
      <c r="AQ21" s="464"/>
      <c r="AR21" s="462"/>
      <c r="AS21" s="463"/>
      <c r="AT21" s="463"/>
      <c r="AU21" s="463"/>
      <c r="AV21" s="463"/>
      <c r="AW21" s="463"/>
      <c r="AX21" s="464"/>
      <c r="AY21" s="462"/>
      <c r="AZ21" s="463"/>
      <c r="BA21" s="465"/>
      <c r="BB21" s="1276"/>
      <c r="BC21" s="1277"/>
      <c r="BD21" s="1236"/>
      <c r="BE21" s="1237"/>
      <c r="BF21" s="1238"/>
      <c r="BG21" s="1239"/>
      <c r="BH21" s="1239"/>
      <c r="BI21" s="1239"/>
      <c r="BJ21" s="1240"/>
    </row>
    <row r="22" spans="2:62" ht="20.25" customHeight="1" x14ac:dyDescent="0.2">
      <c r="B22" s="1279"/>
      <c r="C22" s="1293"/>
      <c r="D22" s="1294"/>
      <c r="E22" s="449"/>
      <c r="F22" s="450">
        <f>C21</f>
        <v>0</v>
      </c>
      <c r="G22" s="449"/>
      <c r="H22" s="450">
        <f>I21</f>
        <v>0</v>
      </c>
      <c r="I22" s="1295"/>
      <c r="J22" s="1296"/>
      <c r="K22" s="1297"/>
      <c r="L22" s="1298"/>
      <c r="M22" s="1298"/>
      <c r="N22" s="1294"/>
      <c r="O22" s="1270"/>
      <c r="P22" s="1271"/>
      <c r="Q22" s="1271"/>
      <c r="R22" s="1271"/>
      <c r="S22" s="1272"/>
      <c r="T22" s="451" t="s">
        <v>78</v>
      </c>
      <c r="U22" s="452"/>
      <c r="V22" s="453"/>
      <c r="W22" s="454" t="str">
        <f>IF(W21="","",VLOOKUP(W21,シフト記号表!$C$6:$L$47,10,FALSE))</f>
        <v/>
      </c>
      <c r="X22" s="455" t="str">
        <f>IF(X21="","",VLOOKUP(X21,シフト記号表!$C$6:$L$47,10,FALSE))</f>
        <v/>
      </c>
      <c r="Y22" s="455" t="str">
        <f>IF(Y21="","",VLOOKUP(Y21,シフト記号表!$C$6:$L$47,10,FALSE))</f>
        <v/>
      </c>
      <c r="Z22" s="455" t="str">
        <f>IF(Z21="","",VLOOKUP(Z21,シフト記号表!$C$6:$L$47,10,FALSE))</f>
        <v/>
      </c>
      <c r="AA22" s="455" t="str">
        <f>IF(AA21="","",VLOOKUP(AA21,シフト記号表!$C$6:$L$47,10,FALSE))</f>
        <v/>
      </c>
      <c r="AB22" s="455" t="str">
        <f>IF(AB21="","",VLOOKUP(AB21,シフト記号表!$C$6:$L$47,10,FALSE))</f>
        <v/>
      </c>
      <c r="AC22" s="456" t="str">
        <f>IF(AC21="","",VLOOKUP(AC21,シフト記号表!$C$6:$L$47,10,FALSE))</f>
        <v/>
      </c>
      <c r="AD22" s="454" t="str">
        <f>IF(AD21="","",VLOOKUP(AD21,シフト記号表!$C$6:$L$47,10,FALSE))</f>
        <v/>
      </c>
      <c r="AE22" s="455" t="str">
        <f>IF(AE21="","",VLOOKUP(AE21,シフト記号表!$C$6:$L$47,10,FALSE))</f>
        <v/>
      </c>
      <c r="AF22" s="455" t="str">
        <f>IF(AF21="","",VLOOKUP(AF21,シフト記号表!$C$6:$L$47,10,FALSE))</f>
        <v/>
      </c>
      <c r="AG22" s="455" t="str">
        <f>IF(AG21="","",VLOOKUP(AG21,シフト記号表!$C$6:$L$47,10,FALSE))</f>
        <v/>
      </c>
      <c r="AH22" s="455" t="str">
        <f>IF(AH21="","",VLOOKUP(AH21,シフト記号表!$C$6:$L$47,10,FALSE))</f>
        <v/>
      </c>
      <c r="AI22" s="455" t="str">
        <f>IF(AI21="","",VLOOKUP(AI21,シフト記号表!$C$6:$L$47,10,FALSE))</f>
        <v/>
      </c>
      <c r="AJ22" s="456" t="str">
        <f>IF(AJ21="","",VLOOKUP(AJ21,シフト記号表!$C$6:$L$47,10,FALSE))</f>
        <v/>
      </c>
      <c r="AK22" s="454" t="str">
        <f>IF(AK21="","",VLOOKUP(AK21,シフト記号表!$C$6:$L$47,10,FALSE))</f>
        <v/>
      </c>
      <c r="AL22" s="455" t="str">
        <f>IF(AL21="","",VLOOKUP(AL21,シフト記号表!$C$6:$L$47,10,FALSE))</f>
        <v/>
      </c>
      <c r="AM22" s="455" t="str">
        <f>IF(AM21="","",VLOOKUP(AM21,シフト記号表!$C$6:$L$47,10,FALSE))</f>
        <v/>
      </c>
      <c r="AN22" s="455" t="str">
        <f>IF(AN21="","",VLOOKUP(AN21,シフト記号表!$C$6:$L$47,10,FALSE))</f>
        <v/>
      </c>
      <c r="AO22" s="455" t="str">
        <f>IF(AO21="","",VLOOKUP(AO21,シフト記号表!$C$6:$L$47,10,FALSE))</f>
        <v/>
      </c>
      <c r="AP22" s="455" t="str">
        <f>IF(AP21="","",VLOOKUP(AP21,シフト記号表!$C$6:$L$47,10,FALSE))</f>
        <v/>
      </c>
      <c r="AQ22" s="456" t="str">
        <f>IF(AQ21="","",VLOOKUP(AQ21,シフト記号表!$C$6:$L$47,10,FALSE))</f>
        <v/>
      </c>
      <c r="AR22" s="454" t="str">
        <f>IF(AR21="","",VLOOKUP(AR21,シフト記号表!$C$6:$L$47,10,FALSE))</f>
        <v/>
      </c>
      <c r="AS22" s="455" t="str">
        <f>IF(AS21="","",VLOOKUP(AS21,シフト記号表!$C$6:$L$47,10,FALSE))</f>
        <v/>
      </c>
      <c r="AT22" s="455" t="str">
        <f>IF(AT21="","",VLOOKUP(AT21,シフト記号表!$C$6:$L$47,10,FALSE))</f>
        <v/>
      </c>
      <c r="AU22" s="455" t="str">
        <f>IF(AU21="","",VLOOKUP(AU21,シフト記号表!$C$6:$L$47,10,FALSE))</f>
        <v/>
      </c>
      <c r="AV22" s="455" t="str">
        <f>IF(AV21="","",VLOOKUP(AV21,シフト記号表!$C$6:$L$47,10,FALSE))</f>
        <v/>
      </c>
      <c r="AW22" s="455" t="str">
        <f>IF(AW21="","",VLOOKUP(AW21,シフト記号表!$C$6:$L$47,10,FALSE))</f>
        <v/>
      </c>
      <c r="AX22" s="456" t="str">
        <f>IF(AX21="","",VLOOKUP(AX21,シフト記号表!$C$6:$L$47,10,FALSE))</f>
        <v/>
      </c>
      <c r="AY22" s="454" t="str">
        <f>IF(AY21="","",VLOOKUP(AY21,シフト記号表!$C$6:$L$47,10,FALSE))</f>
        <v/>
      </c>
      <c r="AZ22" s="455" t="str">
        <f>IF(AZ21="","",VLOOKUP(AZ21,シフト記号表!$C$6:$L$47,10,FALSE))</f>
        <v/>
      </c>
      <c r="BA22" s="455" t="str">
        <f>IF(BA21="","",VLOOKUP(BA21,シフト記号表!$C$6:$L$47,10,FALSE))</f>
        <v/>
      </c>
      <c r="BB22" s="1290">
        <f>IF($BE$3="４週",SUM(W22:AX22),IF($BE$3="暦月",SUM(W22:BA22),""))</f>
        <v>0</v>
      </c>
      <c r="BC22" s="1291"/>
      <c r="BD22" s="1292">
        <f>IF($BE$3="４週",BB22/4,IF($BE$3="暦月",(BB22/($BE$8/7)),""))</f>
        <v>0</v>
      </c>
      <c r="BE22" s="1291"/>
      <c r="BF22" s="1287"/>
      <c r="BG22" s="1288"/>
      <c r="BH22" s="1288"/>
      <c r="BI22" s="1288"/>
      <c r="BJ22" s="1289"/>
    </row>
    <row r="23" spans="2:62" ht="20.25" customHeight="1" x14ac:dyDescent="0.2">
      <c r="B23" s="1256">
        <f>B21+1</f>
        <v>4</v>
      </c>
      <c r="C23" s="1258"/>
      <c r="D23" s="1259"/>
      <c r="E23" s="449"/>
      <c r="F23" s="450"/>
      <c r="G23" s="449"/>
      <c r="H23" s="450"/>
      <c r="I23" s="1262"/>
      <c r="J23" s="1263"/>
      <c r="K23" s="1266"/>
      <c r="L23" s="1267"/>
      <c r="M23" s="1267"/>
      <c r="N23" s="1259"/>
      <c r="O23" s="1270"/>
      <c r="P23" s="1271"/>
      <c r="Q23" s="1271"/>
      <c r="R23" s="1271"/>
      <c r="S23" s="1272"/>
      <c r="T23" s="459" t="s">
        <v>77</v>
      </c>
      <c r="U23" s="460"/>
      <c r="V23" s="461"/>
      <c r="W23" s="462"/>
      <c r="X23" s="463"/>
      <c r="Y23" s="463"/>
      <c r="Z23" s="463"/>
      <c r="AA23" s="463"/>
      <c r="AB23" s="463"/>
      <c r="AC23" s="464"/>
      <c r="AD23" s="462"/>
      <c r="AE23" s="463"/>
      <c r="AF23" s="463"/>
      <c r="AG23" s="463"/>
      <c r="AH23" s="463"/>
      <c r="AI23" s="463"/>
      <c r="AJ23" s="464"/>
      <c r="AK23" s="462"/>
      <c r="AL23" s="463"/>
      <c r="AM23" s="463"/>
      <c r="AN23" s="463"/>
      <c r="AO23" s="463"/>
      <c r="AP23" s="463"/>
      <c r="AQ23" s="464"/>
      <c r="AR23" s="462"/>
      <c r="AS23" s="463"/>
      <c r="AT23" s="463"/>
      <c r="AU23" s="463"/>
      <c r="AV23" s="463"/>
      <c r="AW23" s="463"/>
      <c r="AX23" s="464"/>
      <c r="AY23" s="462"/>
      <c r="AZ23" s="463"/>
      <c r="BA23" s="465"/>
      <c r="BB23" s="1276"/>
      <c r="BC23" s="1277"/>
      <c r="BD23" s="1236"/>
      <c r="BE23" s="1237"/>
      <c r="BF23" s="1238"/>
      <c r="BG23" s="1239"/>
      <c r="BH23" s="1239"/>
      <c r="BI23" s="1239"/>
      <c r="BJ23" s="1240"/>
    </row>
    <row r="24" spans="2:62" ht="20.25" customHeight="1" x14ac:dyDescent="0.2">
      <c r="B24" s="1279"/>
      <c r="C24" s="1293"/>
      <c r="D24" s="1294"/>
      <c r="E24" s="449"/>
      <c r="F24" s="450">
        <f>C23</f>
        <v>0</v>
      </c>
      <c r="G24" s="449"/>
      <c r="H24" s="450">
        <f>I23</f>
        <v>0</v>
      </c>
      <c r="I24" s="1295"/>
      <c r="J24" s="1296"/>
      <c r="K24" s="1297"/>
      <c r="L24" s="1298"/>
      <c r="M24" s="1298"/>
      <c r="N24" s="1294"/>
      <c r="O24" s="1270"/>
      <c r="P24" s="1271"/>
      <c r="Q24" s="1271"/>
      <c r="R24" s="1271"/>
      <c r="S24" s="1272"/>
      <c r="T24" s="451" t="s">
        <v>78</v>
      </c>
      <c r="U24" s="452"/>
      <c r="V24" s="453"/>
      <c r="W24" s="454" t="str">
        <f>IF(W23="","",VLOOKUP(W23,シフト記号表!$C$6:$L$47,10,FALSE))</f>
        <v/>
      </c>
      <c r="X24" s="455" t="str">
        <f>IF(X23="","",VLOOKUP(X23,シフト記号表!$C$6:$L$47,10,FALSE))</f>
        <v/>
      </c>
      <c r="Y24" s="455" t="str">
        <f>IF(Y23="","",VLOOKUP(Y23,シフト記号表!$C$6:$L$47,10,FALSE))</f>
        <v/>
      </c>
      <c r="Z24" s="455" t="str">
        <f>IF(Z23="","",VLOOKUP(Z23,シフト記号表!$C$6:$L$47,10,FALSE))</f>
        <v/>
      </c>
      <c r="AA24" s="455" t="str">
        <f>IF(AA23="","",VLOOKUP(AA23,シフト記号表!$C$6:$L$47,10,FALSE))</f>
        <v/>
      </c>
      <c r="AB24" s="455" t="str">
        <f>IF(AB23="","",VLOOKUP(AB23,シフト記号表!$C$6:$L$47,10,FALSE))</f>
        <v/>
      </c>
      <c r="AC24" s="456" t="str">
        <f>IF(AC23="","",VLOOKUP(AC23,シフト記号表!$C$6:$L$47,10,FALSE))</f>
        <v/>
      </c>
      <c r="AD24" s="454" t="str">
        <f>IF(AD23="","",VLOOKUP(AD23,シフト記号表!$C$6:$L$47,10,FALSE))</f>
        <v/>
      </c>
      <c r="AE24" s="455" t="str">
        <f>IF(AE23="","",VLOOKUP(AE23,シフト記号表!$C$6:$L$47,10,FALSE))</f>
        <v/>
      </c>
      <c r="AF24" s="455" t="str">
        <f>IF(AF23="","",VLOOKUP(AF23,シフト記号表!$C$6:$L$47,10,FALSE))</f>
        <v/>
      </c>
      <c r="AG24" s="455" t="str">
        <f>IF(AG23="","",VLOOKUP(AG23,シフト記号表!$C$6:$L$47,10,FALSE))</f>
        <v/>
      </c>
      <c r="AH24" s="455" t="str">
        <f>IF(AH23="","",VLOOKUP(AH23,シフト記号表!$C$6:$L$47,10,FALSE))</f>
        <v/>
      </c>
      <c r="AI24" s="455" t="str">
        <f>IF(AI23="","",VLOOKUP(AI23,シフト記号表!$C$6:$L$47,10,FALSE))</f>
        <v/>
      </c>
      <c r="AJ24" s="456" t="str">
        <f>IF(AJ23="","",VLOOKUP(AJ23,シフト記号表!$C$6:$L$47,10,FALSE))</f>
        <v/>
      </c>
      <c r="AK24" s="454" t="str">
        <f>IF(AK23="","",VLOOKUP(AK23,シフト記号表!$C$6:$L$47,10,FALSE))</f>
        <v/>
      </c>
      <c r="AL24" s="455" t="str">
        <f>IF(AL23="","",VLOOKUP(AL23,シフト記号表!$C$6:$L$47,10,FALSE))</f>
        <v/>
      </c>
      <c r="AM24" s="455" t="str">
        <f>IF(AM23="","",VLOOKUP(AM23,シフト記号表!$C$6:$L$47,10,FALSE))</f>
        <v/>
      </c>
      <c r="AN24" s="455" t="str">
        <f>IF(AN23="","",VLOOKUP(AN23,シフト記号表!$C$6:$L$47,10,FALSE))</f>
        <v/>
      </c>
      <c r="AO24" s="455" t="str">
        <f>IF(AO23="","",VLOOKUP(AO23,シフト記号表!$C$6:$L$47,10,FALSE))</f>
        <v/>
      </c>
      <c r="AP24" s="455" t="str">
        <f>IF(AP23="","",VLOOKUP(AP23,シフト記号表!$C$6:$L$47,10,FALSE))</f>
        <v/>
      </c>
      <c r="AQ24" s="456" t="str">
        <f>IF(AQ23="","",VLOOKUP(AQ23,シフト記号表!$C$6:$L$47,10,FALSE))</f>
        <v/>
      </c>
      <c r="AR24" s="454" t="str">
        <f>IF(AR23="","",VLOOKUP(AR23,シフト記号表!$C$6:$L$47,10,FALSE))</f>
        <v/>
      </c>
      <c r="AS24" s="455" t="str">
        <f>IF(AS23="","",VLOOKUP(AS23,シフト記号表!$C$6:$L$47,10,FALSE))</f>
        <v/>
      </c>
      <c r="AT24" s="455" t="str">
        <f>IF(AT23="","",VLOOKUP(AT23,シフト記号表!$C$6:$L$47,10,FALSE))</f>
        <v/>
      </c>
      <c r="AU24" s="455" t="str">
        <f>IF(AU23="","",VLOOKUP(AU23,シフト記号表!$C$6:$L$47,10,FALSE))</f>
        <v/>
      </c>
      <c r="AV24" s="455" t="str">
        <f>IF(AV23="","",VLOOKUP(AV23,シフト記号表!$C$6:$L$47,10,FALSE))</f>
        <v/>
      </c>
      <c r="AW24" s="455" t="str">
        <f>IF(AW23="","",VLOOKUP(AW23,シフト記号表!$C$6:$L$47,10,FALSE))</f>
        <v/>
      </c>
      <c r="AX24" s="456" t="str">
        <f>IF(AX23="","",VLOOKUP(AX23,シフト記号表!$C$6:$L$47,10,FALSE))</f>
        <v/>
      </c>
      <c r="AY24" s="454" t="str">
        <f>IF(AY23="","",VLOOKUP(AY23,シフト記号表!$C$6:$L$47,10,FALSE))</f>
        <v/>
      </c>
      <c r="AZ24" s="455" t="str">
        <f>IF(AZ23="","",VLOOKUP(AZ23,シフト記号表!$C$6:$L$47,10,FALSE))</f>
        <v/>
      </c>
      <c r="BA24" s="455" t="str">
        <f>IF(BA23="","",VLOOKUP(BA23,シフト記号表!$C$6:$L$47,10,FALSE))</f>
        <v/>
      </c>
      <c r="BB24" s="1290">
        <f>IF($BE$3="４週",SUM(W24:AX24),IF($BE$3="暦月",SUM(W24:BA24),""))</f>
        <v>0</v>
      </c>
      <c r="BC24" s="1291"/>
      <c r="BD24" s="1292">
        <f>IF($BE$3="４週",BB24/4,IF($BE$3="暦月",(BB24/($BE$8/7)),""))</f>
        <v>0</v>
      </c>
      <c r="BE24" s="1291"/>
      <c r="BF24" s="1287"/>
      <c r="BG24" s="1288"/>
      <c r="BH24" s="1288"/>
      <c r="BI24" s="1288"/>
      <c r="BJ24" s="1289"/>
    </row>
    <row r="25" spans="2:62" ht="20.25" customHeight="1" x14ac:dyDescent="0.2">
      <c r="B25" s="1256">
        <f>B23+1</f>
        <v>5</v>
      </c>
      <c r="C25" s="1258"/>
      <c r="D25" s="1259"/>
      <c r="E25" s="449"/>
      <c r="F25" s="450"/>
      <c r="G25" s="449"/>
      <c r="H25" s="450"/>
      <c r="I25" s="1262"/>
      <c r="J25" s="1263"/>
      <c r="K25" s="1266"/>
      <c r="L25" s="1267"/>
      <c r="M25" s="1267"/>
      <c r="N25" s="1259"/>
      <c r="O25" s="1270"/>
      <c r="P25" s="1271"/>
      <c r="Q25" s="1271"/>
      <c r="R25" s="1271"/>
      <c r="S25" s="1272"/>
      <c r="T25" s="459" t="s">
        <v>77</v>
      </c>
      <c r="U25" s="460"/>
      <c r="V25" s="461"/>
      <c r="W25" s="462"/>
      <c r="X25" s="463"/>
      <c r="Y25" s="463"/>
      <c r="Z25" s="463"/>
      <c r="AA25" s="463"/>
      <c r="AB25" s="463"/>
      <c r="AC25" s="464"/>
      <c r="AD25" s="462"/>
      <c r="AE25" s="463"/>
      <c r="AF25" s="463"/>
      <c r="AG25" s="463"/>
      <c r="AH25" s="463"/>
      <c r="AI25" s="463"/>
      <c r="AJ25" s="464"/>
      <c r="AK25" s="462"/>
      <c r="AL25" s="463"/>
      <c r="AM25" s="463"/>
      <c r="AN25" s="463"/>
      <c r="AO25" s="463"/>
      <c r="AP25" s="463"/>
      <c r="AQ25" s="464"/>
      <c r="AR25" s="462"/>
      <c r="AS25" s="463"/>
      <c r="AT25" s="463"/>
      <c r="AU25" s="463"/>
      <c r="AV25" s="463"/>
      <c r="AW25" s="463"/>
      <c r="AX25" s="464"/>
      <c r="AY25" s="462"/>
      <c r="AZ25" s="463"/>
      <c r="BA25" s="465"/>
      <c r="BB25" s="1276"/>
      <c r="BC25" s="1277"/>
      <c r="BD25" s="1236"/>
      <c r="BE25" s="1237"/>
      <c r="BF25" s="1238"/>
      <c r="BG25" s="1239"/>
      <c r="BH25" s="1239"/>
      <c r="BI25" s="1239"/>
      <c r="BJ25" s="1240"/>
    </row>
    <row r="26" spans="2:62" ht="20.25" customHeight="1" x14ac:dyDescent="0.2">
      <c r="B26" s="1279"/>
      <c r="C26" s="1293"/>
      <c r="D26" s="1294"/>
      <c r="E26" s="449"/>
      <c r="F26" s="450">
        <f>C25</f>
        <v>0</v>
      </c>
      <c r="G26" s="449"/>
      <c r="H26" s="450">
        <f>I25</f>
        <v>0</v>
      </c>
      <c r="I26" s="1295"/>
      <c r="J26" s="1296"/>
      <c r="K26" s="1297"/>
      <c r="L26" s="1298"/>
      <c r="M26" s="1298"/>
      <c r="N26" s="1294"/>
      <c r="O26" s="1270"/>
      <c r="P26" s="1271"/>
      <c r="Q26" s="1271"/>
      <c r="R26" s="1271"/>
      <c r="S26" s="1272"/>
      <c r="T26" s="466" t="s">
        <v>78</v>
      </c>
      <c r="U26" s="467"/>
      <c r="V26" s="468"/>
      <c r="W26" s="454" t="str">
        <f>IF(W25="","",VLOOKUP(W25,シフト記号表!$C$6:$L$47,10,FALSE))</f>
        <v/>
      </c>
      <c r="X26" s="455" t="str">
        <f>IF(X25="","",VLOOKUP(X25,シフト記号表!$C$6:$L$47,10,FALSE))</f>
        <v/>
      </c>
      <c r="Y26" s="455" t="str">
        <f>IF(Y25="","",VLOOKUP(Y25,シフト記号表!$C$6:$L$47,10,FALSE))</f>
        <v/>
      </c>
      <c r="Z26" s="455" t="str">
        <f>IF(Z25="","",VLOOKUP(Z25,シフト記号表!$C$6:$L$47,10,FALSE))</f>
        <v/>
      </c>
      <c r="AA26" s="455" t="str">
        <f>IF(AA25="","",VLOOKUP(AA25,シフト記号表!$C$6:$L$47,10,FALSE))</f>
        <v/>
      </c>
      <c r="AB26" s="455" t="str">
        <f>IF(AB25="","",VLOOKUP(AB25,シフト記号表!$C$6:$L$47,10,FALSE))</f>
        <v/>
      </c>
      <c r="AC26" s="456" t="str">
        <f>IF(AC25="","",VLOOKUP(AC25,シフト記号表!$C$6:$L$47,10,FALSE))</f>
        <v/>
      </c>
      <c r="AD26" s="454" t="str">
        <f>IF(AD25="","",VLOOKUP(AD25,シフト記号表!$C$6:$L$47,10,FALSE))</f>
        <v/>
      </c>
      <c r="AE26" s="455" t="str">
        <f>IF(AE25="","",VLOOKUP(AE25,シフト記号表!$C$6:$L$47,10,FALSE))</f>
        <v/>
      </c>
      <c r="AF26" s="455" t="str">
        <f>IF(AF25="","",VLOOKUP(AF25,シフト記号表!$C$6:$L$47,10,FALSE))</f>
        <v/>
      </c>
      <c r="AG26" s="455" t="str">
        <f>IF(AG25="","",VLOOKUP(AG25,シフト記号表!$C$6:$L$47,10,FALSE))</f>
        <v/>
      </c>
      <c r="AH26" s="455" t="str">
        <f>IF(AH25="","",VLOOKUP(AH25,シフト記号表!$C$6:$L$47,10,FALSE))</f>
        <v/>
      </c>
      <c r="AI26" s="455" t="str">
        <f>IF(AI25="","",VLOOKUP(AI25,シフト記号表!$C$6:$L$47,10,FALSE))</f>
        <v/>
      </c>
      <c r="AJ26" s="456" t="str">
        <f>IF(AJ25="","",VLOOKUP(AJ25,シフト記号表!$C$6:$L$47,10,FALSE))</f>
        <v/>
      </c>
      <c r="AK26" s="454" t="str">
        <f>IF(AK25="","",VLOOKUP(AK25,シフト記号表!$C$6:$L$47,10,FALSE))</f>
        <v/>
      </c>
      <c r="AL26" s="455" t="str">
        <f>IF(AL25="","",VLOOKUP(AL25,シフト記号表!$C$6:$L$47,10,FALSE))</f>
        <v/>
      </c>
      <c r="AM26" s="455" t="str">
        <f>IF(AM25="","",VLOOKUP(AM25,シフト記号表!$C$6:$L$47,10,FALSE))</f>
        <v/>
      </c>
      <c r="AN26" s="455" t="str">
        <f>IF(AN25="","",VLOOKUP(AN25,シフト記号表!$C$6:$L$47,10,FALSE))</f>
        <v/>
      </c>
      <c r="AO26" s="455" t="str">
        <f>IF(AO25="","",VLOOKUP(AO25,シフト記号表!$C$6:$L$47,10,FALSE))</f>
        <v/>
      </c>
      <c r="AP26" s="455" t="str">
        <f>IF(AP25="","",VLOOKUP(AP25,シフト記号表!$C$6:$L$47,10,FALSE))</f>
        <v/>
      </c>
      <c r="AQ26" s="456" t="str">
        <f>IF(AQ25="","",VLOOKUP(AQ25,シフト記号表!$C$6:$L$47,10,FALSE))</f>
        <v/>
      </c>
      <c r="AR26" s="454" t="str">
        <f>IF(AR25="","",VLOOKUP(AR25,シフト記号表!$C$6:$L$47,10,FALSE))</f>
        <v/>
      </c>
      <c r="AS26" s="455" t="str">
        <f>IF(AS25="","",VLOOKUP(AS25,シフト記号表!$C$6:$L$47,10,FALSE))</f>
        <v/>
      </c>
      <c r="AT26" s="455" t="str">
        <f>IF(AT25="","",VLOOKUP(AT25,シフト記号表!$C$6:$L$47,10,FALSE))</f>
        <v/>
      </c>
      <c r="AU26" s="455" t="str">
        <f>IF(AU25="","",VLOOKUP(AU25,シフト記号表!$C$6:$L$47,10,FALSE))</f>
        <v/>
      </c>
      <c r="AV26" s="455" t="str">
        <f>IF(AV25="","",VLOOKUP(AV25,シフト記号表!$C$6:$L$47,10,FALSE))</f>
        <v/>
      </c>
      <c r="AW26" s="455" t="str">
        <f>IF(AW25="","",VLOOKUP(AW25,シフト記号表!$C$6:$L$47,10,FALSE))</f>
        <v/>
      </c>
      <c r="AX26" s="456" t="str">
        <f>IF(AX25="","",VLOOKUP(AX25,シフト記号表!$C$6:$L$47,10,FALSE))</f>
        <v/>
      </c>
      <c r="AY26" s="454" t="str">
        <f>IF(AY25="","",VLOOKUP(AY25,シフト記号表!$C$6:$L$47,10,FALSE))</f>
        <v/>
      </c>
      <c r="AZ26" s="455" t="str">
        <f>IF(AZ25="","",VLOOKUP(AZ25,シフト記号表!$C$6:$L$47,10,FALSE))</f>
        <v/>
      </c>
      <c r="BA26" s="455" t="str">
        <f>IF(BA25="","",VLOOKUP(BA25,シフト記号表!$C$6:$L$47,10,FALSE))</f>
        <v/>
      </c>
      <c r="BB26" s="1290">
        <f>IF($BE$3="４週",SUM(W26:AX26),IF($BE$3="暦月",SUM(W26:BA26),""))</f>
        <v>0</v>
      </c>
      <c r="BC26" s="1291"/>
      <c r="BD26" s="1292">
        <f>IF($BE$3="４週",BB26/4,IF($BE$3="暦月",(BB26/($BE$8/7)),""))</f>
        <v>0</v>
      </c>
      <c r="BE26" s="1291"/>
      <c r="BF26" s="1287"/>
      <c r="BG26" s="1288"/>
      <c r="BH26" s="1288"/>
      <c r="BI26" s="1288"/>
      <c r="BJ26" s="1289"/>
    </row>
    <row r="27" spans="2:62" ht="20.25" customHeight="1" x14ac:dyDescent="0.2">
      <c r="B27" s="1256">
        <f>B25+1</f>
        <v>6</v>
      </c>
      <c r="C27" s="1258"/>
      <c r="D27" s="1259"/>
      <c r="E27" s="449"/>
      <c r="F27" s="450"/>
      <c r="G27" s="449"/>
      <c r="H27" s="450"/>
      <c r="I27" s="1262"/>
      <c r="J27" s="1263"/>
      <c r="K27" s="1266"/>
      <c r="L27" s="1267"/>
      <c r="M27" s="1267"/>
      <c r="N27" s="1259"/>
      <c r="O27" s="1270"/>
      <c r="P27" s="1271"/>
      <c r="Q27" s="1271"/>
      <c r="R27" s="1271"/>
      <c r="S27" s="1272"/>
      <c r="T27" s="469" t="s">
        <v>77</v>
      </c>
      <c r="V27" s="470"/>
      <c r="W27" s="462"/>
      <c r="X27" s="463"/>
      <c r="Y27" s="463"/>
      <c r="Z27" s="463"/>
      <c r="AA27" s="463"/>
      <c r="AB27" s="463"/>
      <c r="AC27" s="464"/>
      <c r="AD27" s="462"/>
      <c r="AE27" s="463"/>
      <c r="AF27" s="463"/>
      <c r="AG27" s="463"/>
      <c r="AH27" s="463"/>
      <c r="AI27" s="463"/>
      <c r="AJ27" s="464"/>
      <c r="AK27" s="462"/>
      <c r="AL27" s="463"/>
      <c r="AM27" s="463"/>
      <c r="AN27" s="463"/>
      <c r="AO27" s="463"/>
      <c r="AP27" s="463"/>
      <c r="AQ27" s="464"/>
      <c r="AR27" s="462"/>
      <c r="AS27" s="463"/>
      <c r="AT27" s="463"/>
      <c r="AU27" s="463"/>
      <c r="AV27" s="463"/>
      <c r="AW27" s="463"/>
      <c r="AX27" s="464"/>
      <c r="AY27" s="462"/>
      <c r="AZ27" s="463"/>
      <c r="BA27" s="465"/>
      <c r="BB27" s="1276"/>
      <c r="BC27" s="1277"/>
      <c r="BD27" s="1236"/>
      <c r="BE27" s="1237"/>
      <c r="BF27" s="1238"/>
      <c r="BG27" s="1239"/>
      <c r="BH27" s="1239"/>
      <c r="BI27" s="1239"/>
      <c r="BJ27" s="1240"/>
    </row>
    <row r="28" spans="2:62" ht="20.25" customHeight="1" x14ac:dyDescent="0.2">
      <c r="B28" s="1279"/>
      <c r="C28" s="1293"/>
      <c r="D28" s="1294"/>
      <c r="E28" s="449"/>
      <c r="F28" s="450">
        <f>C27</f>
        <v>0</v>
      </c>
      <c r="G28" s="449"/>
      <c r="H28" s="450">
        <f>I27</f>
        <v>0</v>
      </c>
      <c r="I28" s="1295"/>
      <c r="J28" s="1296"/>
      <c r="K28" s="1297"/>
      <c r="L28" s="1298"/>
      <c r="M28" s="1298"/>
      <c r="N28" s="1294"/>
      <c r="O28" s="1270"/>
      <c r="P28" s="1271"/>
      <c r="Q28" s="1271"/>
      <c r="R28" s="1271"/>
      <c r="S28" s="1272"/>
      <c r="T28" s="451" t="s">
        <v>78</v>
      </c>
      <c r="U28" s="452"/>
      <c r="V28" s="453"/>
      <c r="W28" s="454" t="str">
        <f>IF(W27="","",VLOOKUP(W27,シフト記号表!$C$6:$L$47,10,FALSE))</f>
        <v/>
      </c>
      <c r="X28" s="455" t="str">
        <f>IF(X27="","",VLOOKUP(X27,シフト記号表!$C$6:$L$47,10,FALSE))</f>
        <v/>
      </c>
      <c r="Y28" s="455" t="str">
        <f>IF(Y27="","",VLOOKUP(Y27,シフト記号表!$C$6:$L$47,10,FALSE))</f>
        <v/>
      </c>
      <c r="Z28" s="455" t="str">
        <f>IF(Z27="","",VLOOKUP(Z27,シフト記号表!$C$6:$L$47,10,FALSE))</f>
        <v/>
      </c>
      <c r="AA28" s="455" t="str">
        <f>IF(AA27="","",VLOOKUP(AA27,シフト記号表!$C$6:$L$47,10,FALSE))</f>
        <v/>
      </c>
      <c r="AB28" s="455" t="str">
        <f>IF(AB27="","",VLOOKUP(AB27,シフト記号表!$C$6:$L$47,10,FALSE))</f>
        <v/>
      </c>
      <c r="AC28" s="456" t="str">
        <f>IF(AC27="","",VLOOKUP(AC27,シフト記号表!$C$6:$L$47,10,FALSE))</f>
        <v/>
      </c>
      <c r="AD28" s="454" t="str">
        <f>IF(AD27="","",VLOOKUP(AD27,シフト記号表!$C$6:$L$47,10,FALSE))</f>
        <v/>
      </c>
      <c r="AE28" s="455" t="str">
        <f>IF(AE27="","",VLOOKUP(AE27,シフト記号表!$C$6:$L$47,10,FALSE))</f>
        <v/>
      </c>
      <c r="AF28" s="455" t="str">
        <f>IF(AF27="","",VLOOKUP(AF27,シフト記号表!$C$6:$L$47,10,FALSE))</f>
        <v/>
      </c>
      <c r="AG28" s="455" t="str">
        <f>IF(AG27="","",VLOOKUP(AG27,シフト記号表!$C$6:$L$47,10,FALSE))</f>
        <v/>
      </c>
      <c r="AH28" s="455" t="str">
        <f>IF(AH27="","",VLOOKUP(AH27,シフト記号表!$C$6:$L$47,10,FALSE))</f>
        <v/>
      </c>
      <c r="AI28" s="455" t="str">
        <f>IF(AI27="","",VLOOKUP(AI27,シフト記号表!$C$6:$L$47,10,FALSE))</f>
        <v/>
      </c>
      <c r="AJ28" s="456" t="str">
        <f>IF(AJ27="","",VLOOKUP(AJ27,シフト記号表!$C$6:$L$47,10,FALSE))</f>
        <v/>
      </c>
      <c r="AK28" s="454" t="str">
        <f>IF(AK27="","",VLOOKUP(AK27,シフト記号表!$C$6:$L$47,10,FALSE))</f>
        <v/>
      </c>
      <c r="AL28" s="455" t="str">
        <f>IF(AL27="","",VLOOKUP(AL27,シフト記号表!$C$6:$L$47,10,FALSE))</f>
        <v/>
      </c>
      <c r="AM28" s="455" t="str">
        <f>IF(AM27="","",VLOOKUP(AM27,シフト記号表!$C$6:$L$47,10,FALSE))</f>
        <v/>
      </c>
      <c r="AN28" s="455" t="str">
        <f>IF(AN27="","",VLOOKUP(AN27,シフト記号表!$C$6:$L$47,10,FALSE))</f>
        <v/>
      </c>
      <c r="AO28" s="455" t="str">
        <f>IF(AO27="","",VLOOKUP(AO27,シフト記号表!$C$6:$L$47,10,FALSE))</f>
        <v/>
      </c>
      <c r="AP28" s="455" t="str">
        <f>IF(AP27="","",VLOOKUP(AP27,シフト記号表!$C$6:$L$47,10,FALSE))</f>
        <v/>
      </c>
      <c r="AQ28" s="456" t="str">
        <f>IF(AQ27="","",VLOOKUP(AQ27,シフト記号表!$C$6:$L$47,10,FALSE))</f>
        <v/>
      </c>
      <c r="AR28" s="454" t="str">
        <f>IF(AR27="","",VLOOKUP(AR27,シフト記号表!$C$6:$L$47,10,FALSE))</f>
        <v/>
      </c>
      <c r="AS28" s="455" t="str">
        <f>IF(AS27="","",VLOOKUP(AS27,シフト記号表!$C$6:$L$47,10,FALSE))</f>
        <v/>
      </c>
      <c r="AT28" s="455" t="str">
        <f>IF(AT27="","",VLOOKUP(AT27,シフト記号表!$C$6:$L$47,10,FALSE))</f>
        <v/>
      </c>
      <c r="AU28" s="455" t="str">
        <f>IF(AU27="","",VLOOKUP(AU27,シフト記号表!$C$6:$L$47,10,FALSE))</f>
        <v/>
      </c>
      <c r="AV28" s="455" t="str">
        <f>IF(AV27="","",VLOOKUP(AV27,シフト記号表!$C$6:$L$47,10,FALSE))</f>
        <v/>
      </c>
      <c r="AW28" s="455" t="str">
        <f>IF(AW27="","",VLOOKUP(AW27,シフト記号表!$C$6:$L$47,10,FALSE))</f>
        <v/>
      </c>
      <c r="AX28" s="456" t="str">
        <f>IF(AX27="","",VLOOKUP(AX27,シフト記号表!$C$6:$L$47,10,FALSE))</f>
        <v/>
      </c>
      <c r="AY28" s="454" t="str">
        <f>IF(AY27="","",VLOOKUP(AY27,シフト記号表!$C$6:$L$47,10,FALSE))</f>
        <v/>
      </c>
      <c r="AZ28" s="455" t="str">
        <f>IF(AZ27="","",VLOOKUP(AZ27,シフト記号表!$C$6:$L$47,10,FALSE))</f>
        <v/>
      </c>
      <c r="BA28" s="455" t="str">
        <f>IF(BA27="","",VLOOKUP(BA27,シフト記号表!$C$6:$L$47,10,FALSE))</f>
        <v/>
      </c>
      <c r="BB28" s="1290">
        <f>IF($BE$3="４週",SUM(W28:AX28),IF($BE$3="暦月",SUM(W28:BA28),""))</f>
        <v>0</v>
      </c>
      <c r="BC28" s="1291"/>
      <c r="BD28" s="1292">
        <f>IF($BE$3="４週",BB28/4,IF($BE$3="暦月",(BB28/($BE$8/7)),""))</f>
        <v>0</v>
      </c>
      <c r="BE28" s="1291"/>
      <c r="BF28" s="1287"/>
      <c r="BG28" s="1288"/>
      <c r="BH28" s="1288"/>
      <c r="BI28" s="1288"/>
      <c r="BJ28" s="1289"/>
    </row>
    <row r="29" spans="2:62" ht="20.25" customHeight="1" x14ac:dyDescent="0.2">
      <c r="B29" s="1256">
        <f>B27+1</f>
        <v>7</v>
      </c>
      <c r="C29" s="1258"/>
      <c r="D29" s="1259"/>
      <c r="E29" s="449"/>
      <c r="F29" s="450"/>
      <c r="G29" s="449"/>
      <c r="H29" s="450"/>
      <c r="I29" s="1262"/>
      <c r="J29" s="1263"/>
      <c r="K29" s="1266"/>
      <c r="L29" s="1267"/>
      <c r="M29" s="1267"/>
      <c r="N29" s="1259"/>
      <c r="O29" s="1270"/>
      <c r="P29" s="1271"/>
      <c r="Q29" s="1271"/>
      <c r="R29" s="1271"/>
      <c r="S29" s="1272"/>
      <c r="T29" s="459" t="s">
        <v>77</v>
      </c>
      <c r="U29" s="460"/>
      <c r="V29" s="461"/>
      <c r="W29" s="462"/>
      <c r="X29" s="463"/>
      <c r="Y29" s="463"/>
      <c r="Z29" s="463"/>
      <c r="AA29" s="463"/>
      <c r="AB29" s="463"/>
      <c r="AC29" s="464"/>
      <c r="AD29" s="462"/>
      <c r="AE29" s="463"/>
      <c r="AF29" s="463"/>
      <c r="AG29" s="463"/>
      <c r="AH29" s="463"/>
      <c r="AI29" s="463"/>
      <c r="AJ29" s="464"/>
      <c r="AK29" s="462"/>
      <c r="AL29" s="463"/>
      <c r="AM29" s="463"/>
      <c r="AN29" s="463"/>
      <c r="AO29" s="463"/>
      <c r="AP29" s="463"/>
      <c r="AQ29" s="464"/>
      <c r="AR29" s="462"/>
      <c r="AS29" s="463"/>
      <c r="AT29" s="463"/>
      <c r="AU29" s="463"/>
      <c r="AV29" s="463"/>
      <c r="AW29" s="463"/>
      <c r="AX29" s="464"/>
      <c r="AY29" s="462"/>
      <c r="AZ29" s="463"/>
      <c r="BA29" s="465"/>
      <c r="BB29" s="1276"/>
      <c r="BC29" s="1277"/>
      <c r="BD29" s="1236"/>
      <c r="BE29" s="1237"/>
      <c r="BF29" s="1238"/>
      <c r="BG29" s="1239"/>
      <c r="BH29" s="1239"/>
      <c r="BI29" s="1239"/>
      <c r="BJ29" s="1240"/>
    </row>
    <row r="30" spans="2:62" ht="20.25" customHeight="1" x14ac:dyDescent="0.2">
      <c r="B30" s="1279"/>
      <c r="C30" s="1293"/>
      <c r="D30" s="1294"/>
      <c r="E30" s="449"/>
      <c r="F30" s="450">
        <f>C29</f>
        <v>0</v>
      </c>
      <c r="G30" s="449"/>
      <c r="H30" s="450">
        <f>I29</f>
        <v>0</v>
      </c>
      <c r="I30" s="1295"/>
      <c r="J30" s="1296"/>
      <c r="K30" s="1297"/>
      <c r="L30" s="1298"/>
      <c r="M30" s="1298"/>
      <c r="N30" s="1294"/>
      <c r="O30" s="1270"/>
      <c r="P30" s="1271"/>
      <c r="Q30" s="1271"/>
      <c r="R30" s="1271"/>
      <c r="S30" s="1272"/>
      <c r="T30" s="451" t="s">
        <v>78</v>
      </c>
      <c r="U30" s="452"/>
      <c r="V30" s="453"/>
      <c r="W30" s="454" t="str">
        <f>IF(W29="","",VLOOKUP(W29,シフト記号表!$C$6:$L$47,10,FALSE))</f>
        <v/>
      </c>
      <c r="X30" s="455" t="str">
        <f>IF(X29="","",VLOOKUP(X29,シフト記号表!$C$6:$L$47,10,FALSE))</f>
        <v/>
      </c>
      <c r="Y30" s="455" t="str">
        <f>IF(Y29="","",VLOOKUP(Y29,シフト記号表!$C$6:$L$47,10,FALSE))</f>
        <v/>
      </c>
      <c r="Z30" s="455" t="str">
        <f>IF(Z29="","",VLOOKUP(Z29,シフト記号表!$C$6:$L$47,10,FALSE))</f>
        <v/>
      </c>
      <c r="AA30" s="455" t="str">
        <f>IF(AA29="","",VLOOKUP(AA29,シフト記号表!$C$6:$L$47,10,FALSE))</f>
        <v/>
      </c>
      <c r="AB30" s="455" t="str">
        <f>IF(AB29="","",VLOOKUP(AB29,シフト記号表!$C$6:$L$47,10,FALSE))</f>
        <v/>
      </c>
      <c r="AC30" s="456" t="str">
        <f>IF(AC29="","",VLOOKUP(AC29,シフト記号表!$C$6:$L$47,10,FALSE))</f>
        <v/>
      </c>
      <c r="AD30" s="454" t="str">
        <f>IF(AD29="","",VLOOKUP(AD29,シフト記号表!$C$6:$L$47,10,FALSE))</f>
        <v/>
      </c>
      <c r="AE30" s="455" t="str">
        <f>IF(AE29="","",VLOOKUP(AE29,シフト記号表!$C$6:$L$47,10,FALSE))</f>
        <v/>
      </c>
      <c r="AF30" s="455" t="str">
        <f>IF(AF29="","",VLOOKUP(AF29,シフト記号表!$C$6:$L$47,10,FALSE))</f>
        <v/>
      </c>
      <c r="AG30" s="455" t="str">
        <f>IF(AG29="","",VLOOKUP(AG29,シフト記号表!$C$6:$L$47,10,FALSE))</f>
        <v/>
      </c>
      <c r="AH30" s="455" t="str">
        <f>IF(AH29="","",VLOOKUP(AH29,シフト記号表!$C$6:$L$47,10,FALSE))</f>
        <v/>
      </c>
      <c r="AI30" s="455" t="str">
        <f>IF(AI29="","",VLOOKUP(AI29,シフト記号表!$C$6:$L$47,10,FALSE))</f>
        <v/>
      </c>
      <c r="AJ30" s="456" t="str">
        <f>IF(AJ29="","",VLOOKUP(AJ29,シフト記号表!$C$6:$L$47,10,FALSE))</f>
        <v/>
      </c>
      <c r="AK30" s="454" t="str">
        <f>IF(AK29="","",VLOOKUP(AK29,シフト記号表!$C$6:$L$47,10,FALSE))</f>
        <v/>
      </c>
      <c r="AL30" s="455" t="str">
        <f>IF(AL29="","",VLOOKUP(AL29,シフト記号表!$C$6:$L$47,10,FALSE))</f>
        <v/>
      </c>
      <c r="AM30" s="455" t="str">
        <f>IF(AM29="","",VLOOKUP(AM29,シフト記号表!$C$6:$L$47,10,FALSE))</f>
        <v/>
      </c>
      <c r="AN30" s="455" t="str">
        <f>IF(AN29="","",VLOOKUP(AN29,シフト記号表!$C$6:$L$47,10,FALSE))</f>
        <v/>
      </c>
      <c r="AO30" s="455" t="str">
        <f>IF(AO29="","",VLOOKUP(AO29,シフト記号表!$C$6:$L$47,10,FALSE))</f>
        <v/>
      </c>
      <c r="AP30" s="455" t="str">
        <f>IF(AP29="","",VLOOKUP(AP29,シフト記号表!$C$6:$L$47,10,FALSE))</f>
        <v/>
      </c>
      <c r="AQ30" s="456" t="str">
        <f>IF(AQ29="","",VLOOKUP(AQ29,シフト記号表!$C$6:$L$47,10,FALSE))</f>
        <v/>
      </c>
      <c r="AR30" s="454" t="str">
        <f>IF(AR29="","",VLOOKUP(AR29,シフト記号表!$C$6:$L$47,10,FALSE))</f>
        <v/>
      </c>
      <c r="AS30" s="455" t="str">
        <f>IF(AS29="","",VLOOKUP(AS29,シフト記号表!$C$6:$L$47,10,FALSE))</f>
        <v/>
      </c>
      <c r="AT30" s="455" t="str">
        <f>IF(AT29="","",VLOOKUP(AT29,シフト記号表!$C$6:$L$47,10,FALSE))</f>
        <v/>
      </c>
      <c r="AU30" s="455" t="str">
        <f>IF(AU29="","",VLOOKUP(AU29,シフト記号表!$C$6:$L$47,10,FALSE))</f>
        <v/>
      </c>
      <c r="AV30" s="455" t="str">
        <f>IF(AV29="","",VLOOKUP(AV29,シフト記号表!$C$6:$L$47,10,FALSE))</f>
        <v/>
      </c>
      <c r="AW30" s="455" t="str">
        <f>IF(AW29="","",VLOOKUP(AW29,シフト記号表!$C$6:$L$47,10,FALSE))</f>
        <v/>
      </c>
      <c r="AX30" s="456" t="str">
        <f>IF(AX29="","",VLOOKUP(AX29,シフト記号表!$C$6:$L$47,10,FALSE))</f>
        <v/>
      </c>
      <c r="AY30" s="454" t="str">
        <f>IF(AY29="","",VLOOKUP(AY29,シフト記号表!$C$6:$L$47,10,FALSE))</f>
        <v/>
      </c>
      <c r="AZ30" s="455" t="str">
        <f>IF(AZ29="","",VLOOKUP(AZ29,シフト記号表!$C$6:$L$47,10,FALSE))</f>
        <v/>
      </c>
      <c r="BA30" s="455" t="str">
        <f>IF(BA29="","",VLOOKUP(BA29,シフト記号表!$C$6:$L$47,10,FALSE))</f>
        <v/>
      </c>
      <c r="BB30" s="1290">
        <f>IF($BE$3="４週",SUM(W30:AX30),IF($BE$3="暦月",SUM(W30:BA30),""))</f>
        <v>0</v>
      </c>
      <c r="BC30" s="1291"/>
      <c r="BD30" s="1292">
        <f>IF($BE$3="４週",BB30/4,IF($BE$3="暦月",(BB30/($BE$8/7)),""))</f>
        <v>0</v>
      </c>
      <c r="BE30" s="1291"/>
      <c r="BF30" s="1287"/>
      <c r="BG30" s="1288"/>
      <c r="BH30" s="1288"/>
      <c r="BI30" s="1288"/>
      <c r="BJ30" s="1289"/>
    </row>
    <row r="31" spans="2:62" ht="20.25" customHeight="1" x14ac:dyDescent="0.2">
      <c r="B31" s="1256">
        <f>B29+1</f>
        <v>8</v>
      </c>
      <c r="C31" s="1258"/>
      <c r="D31" s="1259"/>
      <c r="E31" s="449"/>
      <c r="F31" s="450"/>
      <c r="G31" s="449"/>
      <c r="H31" s="450"/>
      <c r="I31" s="1262"/>
      <c r="J31" s="1263"/>
      <c r="K31" s="1266"/>
      <c r="L31" s="1267"/>
      <c r="M31" s="1267"/>
      <c r="N31" s="1259"/>
      <c r="O31" s="1270"/>
      <c r="P31" s="1271"/>
      <c r="Q31" s="1271"/>
      <c r="R31" s="1271"/>
      <c r="S31" s="1272"/>
      <c r="T31" s="459" t="s">
        <v>77</v>
      </c>
      <c r="U31" s="460"/>
      <c r="V31" s="461"/>
      <c r="W31" s="462"/>
      <c r="X31" s="463"/>
      <c r="Y31" s="463"/>
      <c r="Z31" s="463"/>
      <c r="AA31" s="463"/>
      <c r="AB31" s="463"/>
      <c r="AC31" s="464"/>
      <c r="AD31" s="462"/>
      <c r="AE31" s="463"/>
      <c r="AF31" s="463"/>
      <c r="AG31" s="463"/>
      <c r="AH31" s="463"/>
      <c r="AI31" s="463"/>
      <c r="AJ31" s="464"/>
      <c r="AK31" s="462"/>
      <c r="AL31" s="463"/>
      <c r="AM31" s="463"/>
      <c r="AN31" s="463"/>
      <c r="AO31" s="463"/>
      <c r="AP31" s="463"/>
      <c r="AQ31" s="464"/>
      <c r="AR31" s="462"/>
      <c r="AS31" s="463"/>
      <c r="AT31" s="463"/>
      <c r="AU31" s="463"/>
      <c r="AV31" s="463"/>
      <c r="AW31" s="463"/>
      <c r="AX31" s="464"/>
      <c r="AY31" s="462"/>
      <c r="AZ31" s="463"/>
      <c r="BA31" s="465"/>
      <c r="BB31" s="1276"/>
      <c r="BC31" s="1277"/>
      <c r="BD31" s="1236"/>
      <c r="BE31" s="1237"/>
      <c r="BF31" s="1238"/>
      <c r="BG31" s="1239"/>
      <c r="BH31" s="1239"/>
      <c r="BI31" s="1239"/>
      <c r="BJ31" s="1240"/>
    </row>
    <row r="32" spans="2:62" ht="20.25" customHeight="1" x14ac:dyDescent="0.2">
      <c r="B32" s="1279"/>
      <c r="C32" s="1293"/>
      <c r="D32" s="1294"/>
      <c r="E32" s="449"/>
      <c r="F32" s="450">
        <f>C31</f>
        <v>0</v>
      </c>
      <c r="G32" s="449"/>
      <c r="H32" s="450">
        <f>I31</f>
        <v>0</v>
      </c>
      <c r="I32" s="1295"/>
      <c r="J32" s="1296"/>
      <c r="K32" s="1297"/>
      <c r="L32" s="1298"/>
      <c r="M32" s="1298"/>
      <c r="N32" s="1294"/>
      <c r="O32" s="1270"/>
      <c r="P32" s="1271"/>
      <c r="Q32" s="1271"/>
      <c r="R32" s="1271"/>
      <c r="S32" s="1272"/>
      <c r="T32" s="451" t="s">
        <v>78</v>
      </c>
      <c r="U32" s="452"/>
      <c r="V32" s="453"/>
      <c r="W32" s="454" t="str">
        <f>IF(W31="","",VLOOKUP(W31,シフト記号表!$C$6:$L$47,10,FALSE))</f>
        <v/>
      </c>
      <c r="X32" s="455" t="str">
        <f>IF(X31="","",VLOOKUP(X31,シフト記号表!$C$6:$L$47,10,FALSE))</f>
        <v/>
      </c>
      <c r="Y32" s="455" t="str">
        <f>IF(Y31="","",VLOOKUP(Y31,シフト記号表!$C$6:$L$47,10,FALSE))</f>
        <v/>
      </c>
      <c r="Z32" s="455" t="str">
        <f>IF(Z31="","",VLOOKUP(Z31,シフト記号表!$C$6:$L$47,10,FALSE))</f>
        <v/>
      </c>
      <c r="AA32" s="455" t="str">
        <f>IF(AA31="","",VLOOKUP(AA31,シフト記号表!$C$6:$L$47,10,FALSE))</f>
        <v/>
      </c>
      <c r="AB32" s="455" t="str">
        <f>IF(AB31="","",VLOOKUP(AB31,シフト記号表!$C$6:$L$47,10,FALSE))</f>
        <v/>
      </c>
      <c r="AC32" s="456" t="str">
        <f>IF(AC31="","",VLOOKUP(AC31,シフト記号表!$C$6:$L$47,10,FALSE))</f>
        <v/>
      </c>
      <c r="AD32" s="454" t="str">
        <f>IF(AD31="","",VLOOKUP(AD31,シフト記号表!$C$6:$L$47,10,FALSE))</f>
        <v/>
      </c>
      <c r="AE32" s="455" t="str">
        <f>IF(AE31="","",VLOOKUP(AE31,シフト記号表!$C$6:$L$47,10,FALSE))</f>
        <v/>
      </c>
      <c r="AF32" s="455" t="str">
        <f>IF(AF31="","",VLOOKUP(AF31,シフト記号表!$C$6:$L$47,10,FALSE))</f>
        <v/>
      </c>
      <c r="AG32" s="455" t="str">
        <f>IF(AG31="","",VLOOKUP(AG31,シフト記号表!$C$6:$L$47,10,FALSE))</f>
        <v/>
      </c>
      <c r="AH32" s="455" t="str">
        <f>IF(AH31="","",VLOOKUP(AH31,シフト記号表!$C$6:$L$47,10,FALSE))</f>
        <v/>
      </c>
      <c r="AI32" s="455" t="str">
        <f>IF(AI31="","",VLOOKUP(AI31,シフト記号表!$C$6:$L$47,10,FALSE))</f>
        <v/>
      </c>
      <c r="AJ32" s="456" t="str">
        <f>IF(AJ31="","",VLOOKUP(AJ31,シフト記号表!$C$6:$L$47,10,FALSE))</f>
        <v/>
      </c>
      <c r="AK32" s="454" t="str">
        <f>IF(AK31="","",VLOOKUP(AK31,シフト記号表!$C$6:$L$47,10,FALSE))</f>
        <v/>
      </c>
      <c r="AL32" s="455" t="str">
        <f>IF(AL31="","",VLOOKUP(AL31,シフト記号表!$C$6:$L$47,10,FALSE))</f>
        <v/>
      </c>
      <c r="AM32" s="455" t="str">
        <f>IF(AM31="","",VLOOKUP(AM31,シフト記号表!$C$6:$L$47,10,FALSE))</f>
        <v/>
      </c>
      <c r="AN32" s="455" t="str">
        <f>IF(AN31="","",VLOOKUP(AN31,シフト記号表!$C$6:$L$47,10,FALSE))</f>
        <v/>
      </c>
      <c r="AO32" s="455" t="str">
        <f>IF(AO31="","",VLOOKUP(AO31,シフト記号表!$C$6:$L$47,10,FALSE))</f>
        <v/>
      </c>
      <c r="AP32" s="455" t="str">
        <f>IF(AP31="","",VLOOKUP(AP31,シフト記号表!$C$6:$L$47,10,FALSE))</f>
        <v/>
      </c>
      <c r="AQ32" s="456" t="str">
        <f>IF(AQ31="","",VLOOKUP(AQ31,シフト記号表!$C$6:$L$47,10,FALSE))</f>
        <v/>
      </c>
      <c r="AR32" s="454" t="str">
        <f>IF(AR31="","",VLOOKUP(AR31,シフト記号表!$C$6:$L$47,10,FALSE))</f>
        <v/>
      </c>
      <c r="AS32" s="455" t="str">
        <f>IF(AS31="","",VLOOKUP(AS31,シフト記号表!$C$6:$L$47,10,FALSE))</f>
        <v/>
      </c>
      <c r="AT32" s="455" t="str">
        <f>IF(AT31="","",VLOOKUP(AT31,シフト記号表!$C$6:$L$47,10,FALSE))</f>
        <v/>
      </c>
      <c r="AU32" s="455" t="str">
        <f>IF(AU31="","",VLOOKUP(AU31,シフト記号表!$C$6:$L$47,10,FALSE))</f>
        <v/>
      </c>
      <c r="AV32" s="455" t="str">
        <f>IF(AV31="","",VLOOKUP(AV31,シフト記号表!$C$6:$L$47,10,FALSE))</f>
        <v/>
      </c>
      <c r="AW32" s="455" t="str">
        <f>IF(AW31="","",VLOOKUP(AW31,シフト記号表!$C$6:$L$47,10,FALSE))</f>
        <v/>
      </c>
      <c r="AX32" s="456" t="str">
        <f>IF(AX31="","",VLOOKUP(AX31,シフト記号表!$C$6:$L$47,10,FALSE))</f>
        <v/>
      </c>
      <c r="AY32" s="454" t="str">
        <f>IF(AY31="","",VLOOKUP(AY31,シフト記号表!$C$6:$L$47,10,FALSE))</f>
        <v/>
      </c>
      <c r="AZ32" s="455" t="str">
        <f>IF(AZ31="","",VLOOKUP(AZ31,シフト記号表!$C$6:$L$47,10,FALSE))</f>
        <v/>
      </c>
      <c r="BA32" s="455" t="str">
        <f>IF(BA31="","",VLOOKUP(BA31,シフト記号表!$C$6:$L$47,10,FALSE))</f>
        <v/>
      </c>
      <c r="BB32" s="1290">
        <f>IF($BE$3="４週",SUM(W32:AX32),IF($BE$3="暦月",SUM(W32:BA32),""))</f>
        <v>0</v>
      </c>
      <c r="BC32" s="1291"/>
      <c r="BD32" s="1292">
        <f>IF($BE$3="４週",BB32/4,IF($BE$3="暦月",(BB32/($BE$8/7)),""))</f>
        <v>0</v>
      </c>
      <c r="BE32" s="1291"/>
      <c r="BF32" s="1287"/>
      <c r="BG32" s="1288"/>
      <c r="BH32" s="1288"/>
      <c r="BI32" s="1288"/>
      <c r="BJ32" s="1289"/>
    </row>
    <row r="33" spans="2:62" ht="20.25" customHeight="1" x14ac:dyDescent="0.2">
      <c r="B33" s="1256">
        <f>B31+1</f>
        <v>9</v>
      </c>
      <c r="C33" s="1258"/>
      <c r="D33" s="1259"/>
      <c r="E33" s="449"/>
      <c r="F33" s="450"/>
      <c r="G33" s="449"/>
      <c r="H33" s="450"/>
      <c r="I33" s="1262"/>
      <c r="J33" s="1263"/>
      <c r="K33" s="1266"/>
      <c r="L33" s="1267"/>
      <c r="M33" s="1267"/>
      <c r="N33" s="1259"/>
      <c r="O33" s="1270"/>
      <c r="P33" s="1271"/>
      <c r="Q33" s="1271"/>
      <c r="R33" s="1271"/>
      <c r="S33" s="1272"/>
      <c r="T33" s="459" t="s">
        <v>77</v>
      </c>
      <c r="U33" s="460"/>
      <c r="V33" s="461"/>
      <c r="W33" s="462"/>
      <c r="X33" s="463"/>
      <c r="Y33" s="463"/>
      <c r="Z33" s="463"/>
      <c r="AA33" s="463"/>
      <c r="AB33" s="463"/>
      <c r="AC33" s="464"/>
      <c r="AD33" s="462"/>
      <c r="AE33" s="463"/>
      <c r="AF33" s="463"/>
      <c r="AG33" s="463"/>
      <c r="AH33" s="463"/>
      <c r="AI33" s="463"/>
      <c r="AJ33" s="464"/>
      <c r="AK33" s="462"/>
      <c r="AL33" s="463"/>
      <c r="AM33" s="463"/>
      <c r="AN33" s="463"/>
      <c r="AO33" s="463"/>
      <c r="AP33" s="463"/>
      <c r="AQ33" s="464"/>
      <c r="AR33" s="462"/>
      <c r="AS33" s="463"/>
      <c r="AT33" s="463"/>
      <c r="AU33" s="463"/>
      <c r="AV33" s="463"/>
      <c r="AW33" s="463"/>
      <c r="AX33" s="464"/>
      <c r="AY33" s="462"/>
      <c r="AZ33" s="463"/>
      <c r="BA33" s="465"/>
      <c r="BB33" s="1276"/>
      <c r="BC33" s="1277"/>
      <c r="BD33" s="1236"/>
      <c r="BE33" s="1237"/>
      <c r="BF33" s="1238"/>
      <c r="BG33" s="1239"/>
      <c r="BH33" s="1239"/>
      <c r="BI33" s="1239"/>
      <c r="BJ33" s="1240"/>
    </row>
    <row r="34" spans="2:62" ht="20.25" customHeight="1" x14ac:dyDescent="0.2">
      <c r="B34" s="1279"/>
      <c r="C34" s="1293"/>
      <c r="D34" s="1294"/>
      <c r="E34" s="449"/>
      <c r="F34" s="450">
        <f>C33</f>
        <v>0</v>
      </c>
      <c r="G34" s="449"/>
      <c r="H34" s="450">
        <f>I33</f>
        <v>0</v>
      </c>
      <c r="I34" s="1295"/>
      <c r="J34" s="1296"/>
      <c r="K34" s="1297"/>
      <c r="L34" s="1298"/>
      <c r="M34" s="1298"/>
      <c r="N34" s="1294"/>
      <c r="O34" s="1270"/>
      <c r="P34" s="1271"/>
      <c r="Q34" s="1271"/>
      <c r="R34" s="1271"/>
      <c r="S34" s="1272"/>
      <c r="T34" s="466" t="s">
        <v>78</v>
      </c>
      <c r="U34" s="467"/>
      <c r="V34" s="468"/>
      <c r="W34" s="454" t="str">
        <f>IF(W33="","",VLOOKUP(W33,シフト記号表!$C$6:$L$47,10,FALSE))</f>
        <v/>
      </c>
      <c r="X34" s="455" t="str">
        <f>IF(X33="","",VLOOKUP(X33,シフト記号表!$C$6:$L$47,10,FALSE))</f>
        <v/>
      </c>
      <c r="Y34" s="455" t="str">
        <f>IF(Y33="","",VLOOKUP(Y33,シフト記号表!$C$6:$L$47,10,FALSE))</f>
        <v/>
      </c>
      <c r="Z34" s="455" t="str">
        <f>IF(Z33="","",VLOOKUP(Z33,シフト記号表!$C$6:$L$47,10,FALSE))</f>
        <v/>
      </c>
      <c r="AA34" s="455" t="str">
        <f>IF(AA33="","",VLOOKUP(AA33,シフト記号表!$C$6:$L$47,10,FALSE))</f>
        <v/>
      </c>
      <c r="AB34" s="455" t="str">
        <f>IF(AB33="","",VLOOKUP(AB33,シフト記号表!$C$6:$L$47,10,FALSE))</f>
        <v/>
      </c>
      <c r="AC34" s="456" t="str">
        <f>IF(AC33="","",VLOOKUP(AC33,シフト記号表!$C$6:$L$47,10,FALSE))</f>
        <v/>
      </c>
      <c r="AD34" s="454" t="str">
        <f>IF(AD33="","",VLOOKUP(AD33,シフト記号表!$C$6:$L$47,10,FALSE))</f>
        <v/>
      </c>
      <c r="AE34" s="455" t="str">
        <f>IF(AE33="","",VLOOKUP(AE33,シフト記号表!$C$6:$L$47,10,FALSE))</f>
        <v/>
      </c>
      <c r="AF34" s="455" t="str">
        <f>IF(AF33="","",VLOOKUP(AF33,シフト記号表!$C$6:$L$47,10,FALSE))</f>
        <v/>
      </c>
      <c r="AG34" s="455" t="str">
        <f>IF(AG33="","",VLOOKUP(AG33,シフト記号表!$C$6:$L$47,10,FALSE))</f>
        <v/>
      </c>
      <c r="AH34" s="455" t="str">
        <f>IF(AH33="","",VLOOKUP(AH33,シフト記号表!$C$6:$L$47,10,FALSE))</f>
        <v/>
      </c>
      <c r="AI34" s="455" t="str">
        <f>IF(AI33="","",VLOOKUP(AI33,シフト記号表!$C$6:$L$47,10,FALSE))</f>
        <v/>
      </c>
      <c r="AJ34" s="456" t="str">
        <f>IF(AJ33="","",VLOOKUP(AJ33,シフト記号表!$C$6:$L$47,10,FALSE))</f>
        <v/>
      </c>
      <c r="AK34" s="454" t="str">
        <f>IF(AK33="","",VLOOKUP(AK33,シフト記号表!$C$6:$L$47,10,FALSE))</f>
        <v/>
      </c>
      <c r="AL34" s="455" t="str">
        <f>IF(AL33="","",VLOOKUP(AL33,シフト記号表!$C$6:$L$47,10,FALSE))</f>
        <v/>
      </c>
      <c r="AM34" s="455" t="str">
        <f>IF(AM33="","",VLOOKUP(AM33,シフト記号表!$C$6:$L$47,10,FALSE))</f>
        <v/>
      </c>
      <c r="AN34" s="455" t="str">
        <f>IF(AN33="","",VLOOKUP(AN33,シフト記号表!$C$6:$L$47,10,FALSE))</f>
        <v/>
      </c>
      <c r="AO34" s="455" t="str">
        <f>IF(AO33="","",VLOOKUP(AO33,シフト記号表!$C$6:$L$47,10,FALSE))</f>
        <v/>
      </c>
      <c r="AP34" s="455" t="str">
        <f>IF(AP33="","",VLOOKUP(AP33,シフト記号表!$C$6:$L$47,10,FALSE))</f>
        <v/>
      </c>
      <c r="AQ34" s="456" t="str">
        <f>IF(AQ33="","",VLOOKUP(AQ33,シフト記号表!$C$6:$L$47,10,FALSE))</f>
        <v/>
      </c>
      <c r="AR34" s="454" t="str">
        <f>IF(AR33="","",VLOOKUP(AR33,シフト記号表!$C$6:$L$47,10,FALSE))</f>
        <v/>
      </c>
      <c r="AS34" s="455" t="str">
        <f>IF(AS33="","",VLOOKUP(AS33,シフト記号表!$C$6:$L$47,10,FALSE))</f>
        <v/>
      </c>
      <c r="AT34" s="455" t="str">
        <f>IF(AT33="","",VLOOKUP(AT33,シフト記号表!$C$6:$L$47,10,FALSE))</f>
        <v/>
      </c>
      <c r="AU34" s="455" t="str">
        <f>IF(AU33="","",VLOOKUP(AU33,シフト記号表!$C$6:$L$47,10,FALSE))</f>
        <v/>
      </c>
      <c r="AV34" s="455" t="str">
        <f>IF(AV33="","",VLOOKUP(AV33,シフト記号表!$C$6:$L$47,10,FALSE))</f>
        <v/>
      </c>
      <c r="AW34" s="455" t="str">
        <f>IF(AW33="","",VLOOKUP(AW33,シフト記号表!$C$6:$L$47,10,FALSE))</f>
        <v/>
      </c>
      <c r="AX34" s="456" t="str">
        <f>IF(AX33="","",VLOOKUP(AX33,シフト記号表!$C$6:$L$47,10,FALSE))</f>
        <v/>
      </c>
      <c r="AY34" s="454" t="str">
        <f>IF(AY33="","",VLOOKUP(AY33,シフト記号表!$C$6:$L$47,10,FALSE))</f>
        <v/>
      </c>
      <c r="AZ34" s="455" t="str">
        <f>IF(AZ33="","",VLOOKUP(AZ33,シフト記号表!$C$6:$L$47,10,FALSE))</f>
        <v/>
      </c>
      <c r="BA34" s="455" t="str">
        <f>IF(BA33="","",VLOOKUP(BA33,シフト記号表!$C$6:$L$47,10,FALSE))</f>
        <v/>
      </c>
      <c r="BB34" s="1290">
        <f>IF($BE$3="４週",SUM(W34:AX34),IF($BE$3="暦月",SUM(W34:BA34),""))</f>
        <v>0</v>
      </c>
      <c r="BC34" s="1291"/>
      <c r="BD34" s="1292">
        <f>IF($BE$3="４週",BB34/4,IF($BE$3="暦月",(BB34/($BE$8/7)),""))</f>
        <v>0</v>
      </c>
      <c r="BE34" s="1291"/>
      <c r="BF34" s="1287"/>
      <c r="BG34" s="1288"/>
      <c r="BH34" s="1288"/>
      <c r="BI34" s="1288"/>
      <c r="BJ34" s="1289"/>
    </row>
    <row r="35" spans="2:62" ht="20.25" customHeight="1" x14ac:dyDescent="0.2">
      <c r="B35" s="1256">
        <f>B33+1</f>
        <v>10</v>
      </c>
      <c r="C35" s="1258"/>
      <c r="D35" s="1259"/>
      <c r="E35" s="449"/>
      <c r="F35" s="450"/>
      <c r="G35" s="449"/>
      <c r="H35" s="450"/>
      <c r="I35" s="1262"/>
      <c r="J35" s="1263"/>
      <c r="K35" s="1266"/>
      <c r="L35" s="1267"/>
      <c r="M35" s="1267"/>
      <c r="N35" s="1259"/>
      <c r="O35" s="1270"/>
      <c r="P35" s="1271"/>
      <c r="Q35" s="1271"/>
      <c r="R35" s="1271"/>
      <c r="S35" s="1272"/>
      <c r="T35" s="469" t="s">
        <v>77</v>
      </c>
      <c r="V35" s="470"/>
      <c r="W35" s="462"/>
      <c r="X35" s="463"/>
      <c r="Y35" s="463"/>
      <c r="Z35" s="463"/>
      <c r="AA35" s="463"/>
      <c r="AB35" s="463"/>
      <c r="AC35" s="464"/>
      <c r="AD35" s="462"/>
      <c r="AE35" s="463"/>
      <c r="AF35" s="463"/>
      <c r="AG35" s="463"/>
      <c r="AH35" s="463"/>
      <c r="AI35" s="463"/>
      <c r="AJ35" s="464"/>
      <c r="AK35" s="462"/>
      <c r="AL35" s="463"/>
      <c r="AM35" s="463"/>
      <c r="AN35" s="463"/>
      <c r="AO35" s="463"/>
      <c r="AP35" s="463"/>
      <c r="AQ35" s="464"/>
      <c r="AR35" s="462"/>
      <c r="AS35" s="463"/>
      <c r="AT35" s="463"/>
      <c r="AU35" s="463"/>
      <c r="AV35" s="463"/>
      <c r="AW35" s="463"/>
      <c r="AX35" s="464"/>
      <c r="AY35" s="462"/>
      <c r="AZ35" s="463"/>
      <c r="BA35" s="465"/>
      <c r="BB35" s="1276"/>
      <c r="BC35" s="1277"/>
      <c r="BD35" s="1236"/>
      <c r="BE35" s="1237"/>
      <c r="BF35" s="1238"/>
      <c r="BG35" s="1239"/>
      <c r="BH35" s="1239"/>
      <c r="BI35" s="1239"/>
      <c r="BJ35" s="1240"/>
    </row>
    <row r="36" spans="2:62" ht="20.25" customHeight="1" x14ac:dyDescent="0.2">
      <c r="B36" s="1279"/>
      <c r="C36" s="1293"/>
      <c r="D36" s="1294"/>
      <c r="E36" s="449"/>
      <c r="F36" s="450">
        <f>C35</f>
        <v>0</v>
      </c>
      <c r="G36" s="449"/>
      <c r="H36" s="450">
        <f>I35</f>
        <v>0</v>
      </c>
      <c r="I36" s="1295"/>
      <c r="J36" s="1296"/>
      <c r="K36" s="1297"/>
      <c r="L36" s="1298"/>
      <c r="M36" s="1298"/>
      <c r="N36" s="1294"/>
      <c r="O36" s="1270"/>
      <c r="P36" s="1271"/>
      <c r="Q36" s="1271"/>
      <c r="R36" s="1271"/>
      <c r="S36" s="1272"/>
      <c r="T36" s="466" t="s">
        <v>78</v>
      </c>
      <c r="U36" s="467"/>
      <c r="V36" s="468"/>
      <c r="W36" s="454" t="str">
        <f>IF(W35="","",VLOOKUP(W35,シフト記号表!$C$6:$L$47,10,FALSE))</f>
        <v/>
      </c>
      <c r="X36" s="455" t="str">
        <f>IF(X35="","",VLOOKUP(X35,シフト記号表!$C$6:$L$47,10,FALSE))</f>
        <v/>
      </c>
      <c r="Y36" s="455" t="str">
        <f>IF(Y35="","",VLOOKUP(Y35,シフト記号表!$C$6:$L$47,10,FALSE))</f>
        <v/>
      </c>
      <c r="Z36" s="455" t="str">
        <f>IF(Z35="","",VLOOKUP(Z35,シフト記号表!$C$6:$L$47,10,FALSE))</f>
        <v/>
      </c>
      <c r="AA36" s="455" t="str">
        <f>IF(AA35="","",VLOOKUP(AA35,シフト記号表!$C$6:$L$47,10,FALSE))</f>
        <v/>
      </c>
      <c r="AB36" s="455" t="str">
        <f>IF(AB35="","",VLOOKUP(AB35,シフト記号表!$C$6:$L$47,10,FALSE))</f>
        <v/>
      </c>
      <c r="AC36" s="456" t="str">
        <f>IF(AC35="","",VLOOKUP(AC35,シフト記号表!$C$6:$L$47,10,FALSE))</f>
        <v/>
      </c>
      <c r="AD36" s="454" t="str">
        <f>IF(AD35="","",VLOOKUP(AD35,シフト記号表!$C$6:$L$47,10,FALSE))</f>
        <v/>
      </c>
      <c r="AE36" s="455" t="str">
        <f>IF(AE35="","",VLOOKUP(AE35,シフト記号表!$C$6:$L$47,10,FALSE))</f>
        <v/>
      </c>
      <c r="AF36" s="455" t="str">
        <f>IF(AF35="","",VLOOKUP(AF35,シフト記号表!$C$6:$L$47,10,FALSE))</f>
        <v/>
      </c>
      <c r="AG36" s="455" t="str">
        <f>IF(AG35="","",VLOOKUP(AG35,シフト記号表!$C$6:$L$47,10,FALSE))</f>
        <v/>
      </c>
      <c r="AH36" s="455" t="str">
        <f>IF(AH35="","",VLOOKUP(AH35,シフト記号表!$C$6:$L$47,10,FALSE))</f>
        <v/>
      </c>
      <c r="AI36" s="455" t="str">
        <f>IF(AI35="","",VLOOKUP(AI35,シフト記号表!$C$6:$L$47,10,FALSE))</f>
        <v/>
      </c>
      <c r="AJ36" s="456" t="str">
        <f>IF(AJ35="","",VLOOKUP(AJ35,シフト記号表!$C$6:$L$47,10,FALSE))</f>
        <v/>
      </c>
      <c r="AK36" s="454" t="str">
        <f>IF(AK35="","",VLOOKUP(AK35,シフト記号表!$C$6:$L$47,10,FALSE))</f>
        <v/>
      </c>
      <c r="AL36" s="455" t="str">
        <f>IF(AL35="","",VLOOKUP(AL35,シフト記号表!$C$6:$L$47,10,FALSE))</f>
        <v/>
      </c>
      <c r="AM36" s="455" t="str">
        <f>IF(AM35="","",VLOOKUP(AM35,シフト記号表!$C$6:$L$47,10,FALSE))</f>
        <v/>
      </c>
      <c r="AN36" s="455" t="str">
        <f>IF(AN35="","",VLOOKUP(AN35,シフト記号表!$C$6:$L$47,10,FALSE))</f>
        <v/>
      </c>
      <c r="AO36" s="455" t="str">
        <f>IF(AO35="","",VLOOKUP(AO35,シフト記号表!$C$6:$L$47,10,FALSE))</f>
        <v/>
      </c>
      <c r="AP36" s="455" t="str">
        <f>IF(AP35="","",VLOOKUP(AP35,シフト記号表!$C$6:$L$47,10,FALSE))</f>
        <v/>
      </c>
      <c r="AQ36" s="456" t="str">
        <f>IF(AQ35="","",VLOOKUP(AQ35,シフト記号表!$C$6:$L$47,10,FALSE))</f>
        <v/>
      </c>
      <c r="AR36" s="454" t="str">
        <f>IF(AR35="","",VLOOKUP(AR35,シフト記号表!$C$6:$L$47,10,FALSE))</f>
        <v/>
      </c>
      <c r="AS36" s="455" t="str">
        <f>IF(AS35="","",VLOOKUP(AS35,シフト記号表!$C$6:$L$47,10,FALSE))</f>
        <v/>
      </c>
      <c r="AT36" s="455" t="str">
        <f>IF(AT35="","",VLOOKUP(AT35,シフト記号表!$C$6:$L$47,10,FALSE))</f>
        <v/>
      </c>
      <c r="AU36" s="455" t="str">
        <f>IF(AU35="","",VLOOKUP(AU35,シフト記号表!$C$6:$L$47,10,FALSE))</f>
        <v/>
      </c>
      <c r="AV36" s="455" t="str">
        <f>IF(AV35="","",VLOOKUP(AV35,シフト記号表!$C$6:$L$47,10,FALSE))</f>
        <v/>
      </c>
      <c r="AW36" s="455" t="str">
        <f>IF(AW35="","",VLOOKUP(AW35,シフト記号表!$C$6:$L$47,10,FALSE))</f>
        <v/>
      </c>
      <c r="AX36" s="456" t="str">
        <f>IF(AX35="","",VLOOKUP(AX35,シフト記号表!$C$6:$L$47,10,FALSE))</f>
        <v/>
      </c>
      <c r="AY36" s="454" t="str">
        <f>IF(AY35="","",VLOOKUP(AY35,シフト記号表!$C$6:$L$47,10,FALSE))</f>
        <v/>
      </c>
      <c r="AZ36" s="455" t="str">
        <f>IF(AZ35="","",VLOOKUP(AZ35,シフト記号表!$C$6:$L$47,10,FALSE))</f>
        <v/>
      </c>
      <c r="BA36" s="455" t="str">
        <f>IF(BA35="","",VLOOKUP(BA35,シフト記号表!$C$6:$L$47,10,FALSE))</f>
        <v/>
      </c>
      <c r="BB36" s="1290">
        <f>IF($BE$3="４週",SUM(W36:AX36),IF($BE$3="暦月",SUM(W36:BA36),""))</f>
        <v>0</v>
      </c>
      <c r="BC36" s="1291"/>
      <c r="BD36" s="1292">
        <f>IF($BE$3="４週",BB36/4,IF($BE$3="暦月",(BB36/($BE$8/7)),""))</f>
        <v>0</v>
      </c>
      <c r="BE36" s="1291"/>
      <c r="BF36" s="1287"/>
      <c r="BG36" s="1288"/>
      <c r="BH36" s="1288"/>
      <c r="BI36" s="1288"/>
      <c r="BJ36" s="1289"/>
    </row>
    <row r="37" spans="2:62" ht="20.25" customHeight="1" x14ac:dyDescent="0.2">
      <c r="B37" s="1256">
        <f>B35+1</f>
        <v>11</v>
      </c>
      <c r="C37" s="1258"/>
      <c r="D37" s="1259"/>
      <c r="E37" s="449"/>
      <c r="F37" s="450"/>
      <c r="G37" s="449"/>
      <c r="H37" s="450"/>
      <c r="I37" s="1262"/>
      <c r="J37" s="1263"/>
      <c r="K37" s="1266"/>
      <c r="L37" s="1267"/>
      <c r="M37" s="1267"/>
      <c r="N37" s="1259"/>
      <c r="O37" s="1270"/>
      <c r="P37" s="1271"/>
      <c r="Q37" s="1271"/>
      <c r="R37" s="1271"/>
      <c r="S37" s="1272"/>
      <c r="T37" s="469" t="s">
        <v>77</v>
      </c>
      <c r="V37" s="470"/>
      <c r="W37" s="462"/>
      <c r="X37" s="463"/>
      <c r="Y37" s="463"/>
      <c r="Z37" s="463"/>
      <c r="AA37" s="463"/>
      <c r="AB37" s="463"/>
      <c r="AC37" s="464"/>
      <c r="AD37" s="462"/>
      <c r="AE37" s="463"/>
      <c r="AF37" s="463"/>
      <c r="AG37" s="463"/>
      <c r="AH37" s="463"/>
      <c r="AI37" s="463"/>
      <c r="AJ37" s="464"/>
      <c r="AK37" s="462"/>
      <c r="AL37" s="463"/>
      <c r="AM37" s="463"/>
      <c r="AN37" s="463"/>
      <c r="AO37" s="463"/>
      <c r="AP37" s="463"/>
      <c r="AQ37" s="464"/>
      <c r="AR37" s="462"/>
      <c r="AS37" s="463"/>
      <c r="AT37" s="463"/>
      <c r="AU37" s="463"/>
      <c r="AV37" s="463"/>
      <c r="AW37" s="463"/>
      <c r="AX37" s="464"/>
      <c r="AY37" s="462"/>
      <c r="AZ37" s="463"/>
      <c r="BA37" s="465"/>
      <c r="BB37" s="1276"/>
      <c r="BC37" s="1277"/>
      <c r="BD37" s="1236"/>
      <c r="BE37" s="1237"/>
      <c r="BF37" s="1238"/>
      <c r="BG37" s="1239"/>
      <c r="BH37" s="1239"/>
      <c r="BI37" s="1239"/>
      <c r="BJ37" s="1240"/>
    </row>
    <row r="38" spans="2:62" ht="20.25" customHeight="1" x14ac:dyDescent="0.2">
      <c r="B38" s="1279"/>
      <c r="C38" s="1293"/>
      <c r="D38" s="1294"/>
      <c r="E38" s="449"/>
      <c r="F38" s="450">
        <f>C37</f>
        <v>0</v>
      </c>
      <c r="G38" s="449"/>
      <c r="H38" s="450">
        <f>I37</f>
        <v>0</v>
      </c>
      <c r="I38" s="1295"/>
      <c r="J38" s="1296"/>
      <c r="K38" s="1297"/>
      <c r="L38" s="1298"/>
      <c r="M38" s="1298"/>
      <c r="N38" s="1294"/>
      <c r="O38" s="1270"/>
      <c r="P38" s="1271"/>
      <c r="Q38" s="1271"/>
      <c r="R38" s="1271"/>
      <c r="S38" s="1272"/>
      <c r="T38" s="466" t="s">
        <v>78</v>
      </c>
      <c r="U38" s="467"/>
      <c r="V38" s="468"/>
      <c r="W38" s="454" t="str">
        <f>IF(W37="","",VLOOKUP(W37,シフト記号表!$C$6:$L$47,10,FALSE))</f>
        <v/>
      </c>
      <c r="X38" s="455" t="str">
        <f>IF(X37="","",VLOOKUP(X37,シフト記号表!$C$6:$L$47,10,FALSE))</f>
        <v/>
      </c>
      <c r="Y38" s="455" t="str">
        <f>IF(Y37="","",VLOOKUP(Y37,シフト記号表!$C$6:$L$47,10,FALSE))</f>
        <v/>
      </c>
      <c r="Z38" s="455" t="str">
        <f>IF(Z37="","",VLOOKUP(Z37,シフト記号表!$C$6:$L$47,10,FALSE))</f>
        <v/>
      </c>
      <c r="AA38" s="455" t="str">
        <f>IF(AA37="","",VLOOKUP(AA37,シフト記号表!$C$6:$L$47,10,FALSE))</f>
        <v/>
      </c>
      <c r="AB38" s="455" t="str">
        <f>IF(AB37="","",VLOOKUP(AB37,シフト記号表!$C$6:$L$47,10,FALSE))</f>
        <v/>
      </c>
      <c r="AC38" s="456" t="str">
        <f>IF(AC37="","",VLOOKUP(AC37,シフト記号表!$C$6:$L$47,10,FALSE))</f>
        <v/>
      </c>
      <c r="AD38" s="454" t="str">
        <f>IF(AD37="","",VLOOKUP(AD37,シフト記号表!$C$6:$L$47,10,FALSE))</f>
        <v/>
      </c>
      <c r="AE38" s="455" t="str">
        <f>IF(AE37="","",VLOOKUP(AE37,シフト記号表!$C$6:$L$47,10,FALSE))</f>
        <v/>
      </c>
      <c r="AF38" s="455" t="str">
        <f>IF(AF37="","",VLOOKUP(AF37,シフト記号表!$C$6:$L$47,10,FALSE))</f>
        <v/>
      </c>
      <c r="AG38" s="455" t="str">
        <f>IF(AG37="","",VLOOKUP(AG37,シフト記号表!$C$6:$L$47,10,FALSE))</f>
        <v/>
      </c>
      <c r="AH38" s="455" t="str">
        <f>IF(AH37="","",VLOOKUP(AH37,シフト記号表!$C$6:$L$47,10,FALSE))</f>
        <v/>
      </c>
      <c r="AI38" s="455" t="str">
        <f>IF(AI37="","",VLOOKUP(AI37,シフト記号表!$C$6:$L$47,10,FALSE))</f>
        <v/>
      </c>
      <c r="AJ38" s="456" t="str">
        <f>IF(AJ37="","",VLOOKUP(AJ37,シフト記号表!$C$6:$L$47,10,FALSE))</f>
        <v/>
      </c>
      <c r="AK38" s="454" t="str">
        <f>IF(AK37="","",VLOOKUP(AK37,シフト記号表!$C$6:$L$47,10,FALSE))</f>
        <v/>
      </c>
      <c r="AL38" s="455" t="str">
        <f>IF(AL37="","",VLOOKUP(AL37,シフト記号表!$C$6:$L$47,10,FALSE))</f>
        <v/>
      </c>
      <c r="AM38" s="455" t="str">
        <f>IF(AM37="","",VLOOKUP(AM37,シフト記号表!$C$6:$L$47,10,FALSE))</f>
        <v/>
      </c>
      <c r="AN38" s="455" t="str">
        <f>IF(AN37="","",VLOOKUP(AN37,シフト記号表!$C$6:$L$47,10,FALSE))</f>
        <v/>
      </c>
      <c r="AO38" s="455" t="str">
        <f>IF(AO37="","",VLOOKUP(AO37,シフト記号表!$C$6:$L$47,10,FALSE))</f>
        <v/>
      </c>
      <c r="AP38" s="455" t="str">
        <f>IF(AP37="","",VLOOKUP(AP37,シフト記号表!$C$6:$L$47,10,FALSE))</f>
        <v/>
      </c>
      <c r="AQ38" s="456" t="str">
        <f>IF(AQ37="","",VLOOKUP(AQ37,シフト記号表!$C$6:$L$47,10,FALSE))</f>
        <v/>
      </c>
      <c r="AR38" s="454" t="str">
        <f>IF(AR37="","",VLOOKUP(AR37,シフト記号表!$C$6:$L$47,10,FALSE))</f>
        <v/>
      </c>
      <c r="AS38" s="455" t="str">
        <f>IF(AS37="","",VLOOKUP(AS37,シフト記号表!$C$6:$L$47,10,FALSE))</f>
        <v/>
      </c>
      <c r="AT38" s="455" t="str">
        <f>IF(AT37="","",VLOOKUP(AT37,シフト記号表!$C$6:$L$47,10,FALSE))</f>
        <v/>
      </c>
      <c r="AU38" s="455" t="str">
        <f>IF(AU37="","",VLOOKUP(AU37,シフト記号表!$C$6:$L$47,10,FALSE))</f>
        <v/>
      </c>
      <c r="AV38" s="455" t="str">
        <f>IF(AV37="","",VLOOKUP(AV37,シフト記号表!$C$6:$L$47,10,FALSE))</f>
        <v/>
      </c>
      <c r="AW38" s="455" t="str">
        <f>IF(AW37="","",VLOOKUP(AW37,シフト記号表!$C$6:$L$47,10,FALSE))</f>
        <v/>
      </c>
      <c r="AX38" s="456" t="str">
        <f>IF(AX37="","",VLOOKUP(AX37,シフト記号表!$C$6:$L$47,10,FALSE))</f>
        <v/>
      </c>
      <c r="AY38" s="454" t="str">
        <f>IF(AY37="","",VLOOKUP(AY37,シフト記号表!$C$6:$L$47,10,FALSE))</f>
        <v/>
      </c>
      <c r="AZ38" s="455" t="str">
        <f>IF(AZ37="","",VLOOKUP(AZ37,シフト記号表!$C$6:$L$47,10,FALSE))</f>
        <v/>
      </c>
      <c r="BA38" s="455" t="str">
        <f>IF(BA37="","",VLOOKUP(BA37,シフト記号表!$C$6:$L$47,10,FALSE))</f>
        <v/>
      </c>
      <c r="BB38" s="1290">
        <f>IF($BE$3="４週",SUM(W38:AX38),IF($BE$3="暦月",SUM(W38:BA38),""))</f>
        <v>0</v>
      </c>
      <c r="BC38" s="1291"/>
      <c r="BD38" s="1292">
        <f>IF($BE$3="４週",BB38/4,IF($BE$3="暦月",(BB38/($BE$8/7)),""))</f>
        <v>0</v>
      </c>
      <c r="BE38" s="1291"/>
      <c r="BF38" s="1287"/>
      <c r="BG38" s="1288"/>
      <c r="BH38" s="1288"/>
      <c r="BI38" s="1288"/>
      <c r="BJ38" s="1289"/>
    </row>
    <row r="39" spans="2:62" ht="20.25" customHeight="1" x14ac:dyDescent="0.2">
      <c r="B39" s="1256">
        <f>B37+1</f>
        <v>12</v>
      </c>
      <c r="C39" s="1258"/>
      <c r="D39" s="1259"/>
      <c r="E39" s="449"/>
      <c r="F39" s="450"/>
      <c r="G39" s="449"/>
      <c r="H39" s="450"/>
      <c r="I39" s="1262"/>
      <c r="J39" s="1263"/>
      <c r="K39" s="1266"/>
      <c r="L39" s="1267"/>
      <c r="M39" s="1267"/>
      <c r="N39" s="1259"/>
      <c r="O39" s="1270"/>
      <c r="P39" s="1271"/>
      <c r="Q39" s="1271"/>
      <c r="R39" s="1271"/>
      <c r="S39" s="1272"/>
      <c r="T39" s="469" t="s">
        <v>77</v>
      </c>
      <c r="V39" s="470"/>
      <c r="W39" s="462"/>
      <c r="X39" s="463"/>
      <c r="Y39" s="463"/>
      <c r="Z39" s="463"/>
      <c r="AA39" s="463"/>
      <c r="AB39" s="463"/>
      <c r="AC39" s="464"/>
      <c r="AD39" s="462"/>
      <c r="AE39" s="463"/>
      <c r="AF39" s="463"/>
      <c r="AG39" s="463"/>
      <c r="AH39" s="463"/>
      <c r="AI39" s="463"/>
      <c r="AJ39" s="464"/>
      <c r="AK39" s="462"/>
      <c r="AL39" s="463"/>
      <c r="AM39" s="463"/>
      <c r="AN39" s="463"/>
      <c r="AO39" s="463"/>
      <c r="AP39" s="463"/>
      <c r="AQ39" s="464"/>
      <c r="AR39" s="462"/>
      <c r="AS39" s="463"/>
      <c r="AT39" s="463"/>
      <c r="AU39" s="463"/>
      <c r="AV39" s="463"/>
      <c r="AW39" s="463"/>
      <c r="AX39" s="464"/>
      <c r="AY39" s="462"/>
      <c r="AZ39" s="463"/>
      <c r="BA39" s="465"/>
      <c r="BB39" s="1276"/>
      <c r="BC39" s="1277"/>
      <c r="BD39" s="1236"/>
      <c r="BE39" s="1237"/>
      <c r="BF39" s="1238"/>
      <c r="BG39" s="1239"/>
      <c r="BH39" s="1239"/>
      <c r="BI39" s="1239"/>
      <c r="BJ39" s="1240"/>
    </row>
    <row r="40" spans="2:62" ht="20.25" customHeight="1" x14ac:dyDescent="0.2">
      <c r="B40" s="1279"/>
      <c r="C40" s="1293"/>
      <c r="D40" s="1294"/>
      <c r="E40" s="449"/>
      <c r="F40" s="450">
        <f>C39</f>
        <v>0</v>
      </c>
      <c r="G40" s="449"/>
      <c r="H40" s="450">
        <f>I39</f>
        <v>0</v>
      </c>
      <c r="I40" s="1295"/>
      <c r="J40" s="1296"/>
      <c r="K40" s="1297"/>
      <c r="L40" s="1298"/>
      <c r="M40" s="1298"/>
      <c r="N40" s="1294"/>
      <c r="O40" s="1270"/>
      <c r="P40" s="1271"/>
      <c r="Q40" s="1271"/>
      <c r="R40" s="1271"/>
      <c r="S40" s="1272"/>
      <c r="T40" s="466" t="s">
        <v>78</v>
      </c>
      <c r="U40" s="467"/>
      <c r="V40" s="468"/>
      <c r="W40" s="454" t="str">
        <f>IF(W39="","",VLOOKUP(W39,シフト記号表!$C$6:$L$47,10,FALSE))</f>
        <v/>
      </c>
      <c r="X40" s="455" t="str">
        <f>IF(X39="","",VLOOKUP(X39,シフト記号表!$C$6:$L$47,10,FALSE))</f>
        <v/>
      </c>
      <c r="Y40" s="455" t="str">
        <f>IF(Y39="","",VLOOKUP(Y39,シフト記号表!$C$6:$L$47,10,FALSE))</f>
        <v/>
      </c>
      <c r="Z40" s="455" t="str">
        <f>IF(Z39="","",VLOOKUP(Z39,シフト記号表!$C$6:$L$47,10,FALSE))</f>
        <v/>
      </c>
      <c r="AA40" s="455" t="str">
        <f>IF(AA39="","",VLOOKUP(AA39,シフト記号表!$C$6:$L$47,10,FALSE))</f>
        <v/>
      </c>
      <c r="AB40" s="455" t="str">
        <f>IF(AB39="","",VLOOKUP(AB39,シフト記号表!$C$6:$L$47,10,FALSE))</f>
        <v/>
      </c>
      <c r="AC40" s="456" t="str">
        <f>IF(AC39="","",VLOOKUP(AC39,シフト記号表!$C$6:$L$47,10,FALSE))</f>
        <v/>
      </c>
      <c r="AD40" s="454" t="str">
        <f>IF(AD39="","",VLOOKUP(AD39,シフト記号表!$C$6:$L$47,10,FALSE))</f>
        <v/>
      </c>
      <c r="AE40" s="455" t="str">
        <f>IF(AE39="","",VLOOKUP(AE39,シフト記号表!$C$6:$L$47,10,FALSE))</f>
        <v/>
      </c>
      <c r="AF40" s="455" t="str">
        <f>IF(AF39="","",VLOOKUP(AF39,シフト記号表!$C$6:$L$47,10,FALSE))</f>
        <v/>
      </c>
      <c r="AG40" s="455" t="str">
        <f>IF(AG39="","",VLOOKUP(AG39,シフト記号表!$C$6:$L$47,10,FALSE))</f>
        <v/>
      </c>
      <c r="AH40" s="455" t="str">
        <f>IF(AH39="","",VLOOKUP(AH39,シフト記号表!$C$6:$L$47,10,FALSE))</f>
        <v/>
      </c>
      <c r="AI40" s="455" t="str">
        <f>IF(AI39="","",VLOOKUP(AI39,シフト記号表!$C$6:$L$47,10,FALSE))</f>
        <v/>
      </c>
      <c r="AJ40" s="456" t="str">
        <f>IF(AJ39="","",VLOOKUP(AJ39,シフト記号表!$C$6:$L$47,10,FALSE))</f>
        <v/>
      </c>
      <c r="AK40" s="454" t="str">
        <f>IF(AK39="","",VLOOKUP(AK39,シフト記号表!$C$6:$L$47,10,FALSE))</f>
        <v/>
      </c>
      <c r="AL40" s="455" t="str">
        <f>IF(AL39="","",VLOOKUP(AL39,シフト記号表!$C$6:$L$47,10,FALSE))</f>
        <v/>
      </c>
      <c r="AM40" s="455" t="str">
        <f>IF(AM39="","",VLOOKUP(AM39,シフト記号表!$C$6:$L$47,10,FALSE))</f>
        <v/>
      </c>
      <c r="AN40" s="455" t="str">
        <f>IF(AN39="","",VLOOKUP(AN39,シフト記号表!$C$6:$L$47,10,FALSE))</f>
        <v/>
      </c>
      <c r="AO40" s="455" t="str">
        <f>IF(AO39="","",VLOOKUP(AO39,シフト記号表!$C$6:$L$47,10,FALSE))</f>
        <v/>
      </c>
      <c r="AP40" s="455" t="str">
        <f>IF(AP39="","",VLOOKUP(AP39,シフト記号表!$C$6:$L$47,10,FALSE))</f>
        <v/>
      </c>
      <c r="AQ40" s="456" t="str">
        <f>IF(AQ39="","",VLOOKUP(AQ39,シフト記号表!$C$6:$L$47,10,FALSE))</f>
        <v/>
      </c>
      <c r="AR40" s="454" t="str">
        <f>IF(AR39="","",VLOOKUP(AR39,シフト記号表!$C$6:$L$47,10,FALSE))</f>
        <v/>
      </c>
      <c r="AS40" s="455" t="str">
        <f>IF(AS39="","",VLOOKUP(AS39,シフト記号表!$C$6:$L$47,10,FALSE))</f>
        <v/>
      </c>
      <c r="AT40" s="455" t="str">
        <f>IF(AT39="","",VLOOKUP(AT39,シフト記号表!$C$6:$L$47,10,FALSE))</f>
        <v/>
      </c>
      <c r="AU40" s="455" t="str">
        <f>IF(AU39="","",VLOOKUP(AU39,シフト記号表!$C$6:$L$47,10,FALSE))</f>
        <v/>
      </c>
      <c r="AV40" s="455" t="str">
        <f>IF(AV39="","",VLOOKUP(AV39,シフト記号表!$C$6:$L$47,10,FALSE))</f>
        <v/>
      </c>
      <c r="AW40" s="455" t="str">
        <f>IF(AW39="","",VLOOKUP(AW39,シフト記号表!$C$6:$L$47,10,FALSE))</f>
        <v/>
      </c>
      <c r="AX40" s="456" t="str">
        <f>IF(AX39="","",VLOOKUP(AX39,シフト記号表!$C$6:$L$47,10,FALSE))</f>
        <v/>
      </c>
      <c r="AY40" s="454" t="str">
        <f>IF(AY39="","",VLOOKUP(AY39,シフト記号表!$C$6:$L$47,10,FALSE))</f>
        <v/>
      </c>
      <c r="AZ40" s="455" t="str">
        <f>IF(AZ39="","",VLOOKUP(AZ39,シフト記号表!$C$6:$L$47,10,FALSE))</f>
        <v/>
      </c>
      <c r="BA40" s="455" t="str">
        <f>IF(BA39="","",VLOOKUP(BA39,シフト記号表!$C$6:$L$47,10,FALSE))</f>
        <v/>
      </c>
      <c r="BB40" s="1290">
        <f>IF($BE$3="４週",SUM(W40:AX40),IF($BE$3="暦月",SUM(W40:BA40),""))</f>
        <v>0</v>
      </c>
      <c r="BC40" s="1291"/>
      <c r="BD40" s="1292">
        <f>IF($BE$3="４週",BB40/4,IF($BE$3="暦月",(BB40/($BE$8/7)),""))</f>
        <v>0</v>
      </c>
      <c r="BE40" s="1291"/>
      <c r="BF40" s="1287"/>
      <c r="BG40" s="1288"/>
      <c r="BH40" s="1288"/>
      <c r="BI40" s="1288"/>
      <c r="BJ40" s="1289"/>
    </row>
    <row r="41" spans="2:62" ht="20.25" customHeight="1" x14ac:dyDescent="0.2">
      <c r="B41" s="1256">
        <f>B39+1</f>
        <v>13</v>
      </c>
      <c r="C41" s="1258"/>
      <c r="D41" s="1259"/>
      <c r="E41" s="449"/>
      <c r="F41" s="450"/>
      <c r="G41" s="449"/>
      <c r="H41" s="450"/>
      <c r="I41" s="1262"/>
      <c r="J41" s="1263"/>
      <c r="K41" s="1266"/>
      <c r="L41" s="1267"/>
      <c r="M41" s="1267"/>
      <c r="N41" s="1259"/>
      <c r="O41" s="1270"/>
      <c r="P41" s="1271"/>
      <c r="Q41" s="1271"/>
      <c r="R41" s="1271"/>
      <c r="S41" s="1272"/>
      <c r="T41" s="469" t="s">
        <v>77</v>
      </c>
      <c r="V41" s="470"/>
      <c r="W41" s="462"/>
      <c r="X41" s="463"/>
      <c r="Y41" s="463"/>
      <c r="Z41" s="463"/>
      <c r="AA41" s="463"/>
      <c r="AB41" s="463"/>
      <c r="AC41" s="464"/>
      <c r="AD41" s="462"/>
      <c r="AE41" s="463"/>
      <c r="AF41" s="463"/>
      <c r="AG41" s="463"/>
      <c r="AH41" s="463"/>
      <c r="AI41" s="463"/>
      <c r="AJ41" s="464"/>
      <c r="AK41" s="462"/>
      <c r="AL41" s="463"/>
      <c r="AM41" s="463"/>
      <c r="AN41" s="463"/>
      <c r="AO41" s="463"/>
      <c r="AP41" s="463"/>
      <c r="AQ41" s="464"/>
      <c r="AR41" s="462"/>
      <c r="AS41" s="463"/>
      <c r="AT41" s="463"/>
      <c r="AU41" s="463"/>
      <c r="AV41" s="463"/>
      <c r="AW41" s="463"/>
      <c r="AX41" s="464"/>
      <c r="AY41" s="462"/>
      <c r="AZ41" s="463"/>
      <c r="BA41" s="465"/>
      <c r="BB41" s="1276"/>
      <c r="BC41" s="1277"/>
      <c r="BD41" s="1236"/>
      <c r="BE41" s="1237"/>
      <c r="BF41" s="1238"/>
      <c r="BG41" s="1239"/>
      <c r="BH41" s="1239"/>
      <c r="BI41" s="1239"/>
      <c r="BJ41" s="1240"/>
    </row>
    <row r="42" spans="2:62" ht="20.25" customHeight="1" x14ac:dyDescent="0.2">
      <c r="B42" s="1279"/>
      <c r="C42" s="1293"/>
      <c r="D42" s="1294"/>
      <c r="E42" s="449"/>
      <c r="F42" s="450">
        <f>C41</f>
        <v>0</v>
      </c>
      <c r="G42" s="449"/>
      <c r="H42" s="450">
        <f>I41</f>
        <v>0</v>
      </c>
      <c r="I42" s="1295"/>
      <c r="J42" s="1296"/>
      <c r="K42" s="1297"/>
      <c r="L42" s="1298"/>
      <c r="M42" s="1298"/>
      <c r="N42" s="1294"/>
      <c r="O42" s="1270"/>
      <c r="P42" s="1271"/>
      <c r="Q42" s="1271"/>
      <c r="R42" s="1271"/>
      <c r="S42" s="1272"/>
      <c r="T42" s="466" t="s">
        <v>78</v>
      </c>
      <c r="U42" s="467"/>
      <c r="V42" s="468"/>
      <c r="W42" s="454" t="str">
        <f>IF(W41="","",VLOOKUP(W41,シフト記号表!$C$6:$L$47,10,FALSE))</f>
        <v/>
      </c>
      <c r="X42" s="455" t="str">
        <f>IF(X41="","",VLOOKUP(X41,シフト記号表!$C$6:$L$47,10,FALSE))</f>
        <v/>
      </c>
      <c r="Y42" s="455" t="str">
        <f>IF(Y41="","",VLOOKUP(Y41,シフト記号表!$C$6:$L$47,10,FALSE))</f>
        <v/>
      </c>
      <c r="Z42" s="455" t="str">
        <f>IF(Z41="","",VLOOKUP(Z41,シフト記号表!$C$6:$L$47,10,FALSE))</f>
        <v/>
      </c>
      <c r="AA42" s="455" t="str">
        <f>IF(AA41="","",VLOOKUP(AA41,シフト記号表!$C$6:$L$47,10,FALSE))</f>
        <v/>
      </c>
      <c r="AB42" s="455" t="str">
        <f>IF(AB41="","",VLOOKUP(AB41,シフト記号表!$C$6:$L$47,10,FALSE))</f>
        <v/>
      </c>
      <c r="AC42" s="456" t="str">
        <f>IF(AC41="","",VLOOKUP(AC41,シフト記号表!$C$6:$L$47,10,FALSE))</f>
        <v/>
      </c>
      <c r="AD42" s="454" t="str">
        <f>IF(AD41="","",VLOOKUP(AD41,シフト記号表!$C$6:$L$47,10,FALSE))</f>
        <v/>
      </c>
      <c r="AE42" s="455" t="str">
        <f>IF(AE41="","",VLOOKUP(AE41,シフト記号表!$C$6:$L$47,10,FALSE))</f>
        <v/>
      </c>
      <c r="AF42" s="455" t="str">
        <f>IF(AF41="","",VLOOKUP(AF41,シフト記号表!$C$6:$L$47,10,FALSE))</f>
        <v/>
      </c>
      <c r="AG42" s="455" t="str">
        <f>IF(AG41="","",VLOOKUP(AG41,シフト記号表!$C$6:$L$47,10,FALSE))</f>
        <v/>
      </c>
      <c r="AH42" s="455" t="str">
        <f>IF(AH41="","",VLOOKUP(AH41,シフト記号表!$C$6:$L$47,10,FALSE))</f>
        <v/>
      </c>
      <c r="AI42" s="455" t="str">
        <f>IF(AI41="","",VLOOKUP(AI41,シフト記号表!$C$6:$L$47,10,FALSE))</f>
        <v/>
      </c>
      <c r="AJ42" s="456" t="str">
        <f>IF(AJ41="","",VLOOKUP(AJ41,シフト記号表!$C$6:$L$47,10,FALSE))</f>
        <v/>
      </c>
      <c r="AK42" s="454" t="str">
        <f>IF(AK41="","",VLOOKUP(AK41,シフト記号表!$C$6:$L$47,10,FALSE))</f>
        <v/>
      </c>
      <c r="AL42" s="455" t="str">
        <f>IF(AL41="","",VLOOKUP(AL41,シフト記号表!$C$6:$L$47,10,FALSE))</f>
        <v/>
      </c>
      <c r="AM42" s="455" t="str">
        <f>IF(AM41="","",VLOOKUP(AM41,シフト記号表!$C$6:$L$47,10,FALSE))</f>
        <v/>
      </c>
      <c r="AN42" s="455" t="str">
        <f>IF(AN41="","",VLOOKUP(AN41,シフト記号表!$C$6:$L$47,10,FALSE))</f>
        <v/>
      </c>
      <c r="AO42" s="455" t="str">
        <f>IF(AO41="","",VLOOKUP(AO41,シフト記号表!$C$6:$L$47,10,FALSE))</f>
        <v/>
      </c>
      <c r="AP42" s="455" t="str">
        <f>IF(AP41="","",VLOOKUP(AP41,シフト記号表!$C$6:$L$47,10,FALSE))</f>
        <v/>
      </c>
      <c r="AQ42" s="456" t="str">
        <f>IF(AQ41="","",VLOOKUP(AQ41,シフト記号表!$C$6:$L$47,10,FALSE))</f>
        <v/>
      </c>
      <c r="AR42" s="454" t="str">
        <f>IF(AR41="","",VLOOKUP(AR41,シフト記号表!$C$6:$L$47,10,FALSE))</f>
        <v/>
      </c>
      <c r="AS42" s="455" t="str">
        <f>IF(AS41="","",VLOOKUP(AS41,シフト記号表!$C$6:$L$47,10,FALSE))</f>
        <v/>
      </c>
      <c r="AT42" s="455" t="str">
        <f>IF(AT41="","",VLOOKUP(AT41,シフト記号表!$C$6:$L$47,10,FALSE))</f>
        <v/>
      </c>
      <c r="AU42" s="455" t="str">
        <f>IF(AU41="","",VLOOKUP(AU41,シフト記号表!$C$6:$L$47,10,FALSE))</f>
        <v/>
      </c>
      <c r="AV42" s="455" t="str">
        <f>IF(AV41="","",VLOOKUP(AV41,シフト記号表!$C$6:$L$47,10,FALSE))</f>
        <v/>
      </c>
      <c r="AW42" s="455" t="str">
        <f>IF(AW41="","",VLOOKUP(AW41,シフト記号表!$C$6:$L$47,10,FALSE))</f>
        <v/>
      </c>
      <c r="AX42" s="456" t="str">
        <f>IF(AX41="","",VLOOKUP(AX41,シフト記号表!$C$6:$L$47,10,FALSE))</f>
        <v/>
      </c>
      <c r="AY42" s="454" t="str">
        <f>IF(AY41="","",VLOOKUP(AY41,シフト記号表!$C$6:$L$47,10,FALSE))</f>
        <v/>
      </c>
      <c r="AZ42" s="455" t="str">
        <f>IF(AZ41="","",VLOOKUP(AZ41,シフト記号表!$C$6:$L$47,10,FALSE))</f>
        <v/>
      </c>
      <c r="BA42" s="455" t="str">
        <f>IF(BA41="","",VLOOKUP(BA41,シフト記号表!$C$6:$L$47,10,FALSE))</f>
        <v/>
      </c>
      <c r="BB42" s="1290">
        <f>IF($BE$3="４週",SUM(W42:AX42),IF($BE$3="暦月",SUM(W42:BA42),""))</f>
        <v>0</v>
      </c>
      <c r="BC42" s="1291"/>
      <c r="BD42" s="1292">
        <f>IF($BE$3="４週",BB42/4,IF($BE$3="暦月",(BB42/($BE$8/7)),""))</f>
        <v>0</v>
      </c>
      <c r="BE42" s="1291"/>
      <c r="BF42" s="1287"/>
      <c r="BG42" s="1288"/>
      <c r="BH42" s="1288"/>
      <c r="BI42" s="1288"/>
      <c r="BJ42" s="1289"/>
    </row>
    <row r="43" spans="2:62" ht="20.25" customHeight="1" x14ac:dyDescent="0.2">
      <c r="B43" s="1256">
        <f>B41+1</f>
        <v>14</v>
      </c>
      <c r="C43" s="1258"/>
      <c r="D43" s="1259"/>
      <c r="E43" s="449"/>
      <c r="F43" s="450"/>
      <c r="G43" s="449"/>
      <c r="H43" s="450"/>
      <c r="I43" s="1262"/>
      <c r="J43" s="1263"/>
      <c r="K43" s="1266"/>
      <c r="L43" s="1267"/>
      <c r="M43" s="1267"/>
      <c r="N43" s="1259"/>
      <c r="O43" s="1270"/>
      <c r="P43" s="1271"/>
      <c r="Q43" s="1271"/>
      <c r="R43" s="1271"/>
      <c r="S43" s="1272"/>
      <c r="T43" s="469" t="s">
        <v>77</v>
      </c>
      <c r="V43" s="470"/>
      <c r="W43" s="462"/>
      <c r="X43" s="463"/>
      <c r="Y43" s="463"/>
      <c r="Z43" s="463"/>
      <c r="AA43" s="463"/>
      <c r="AB43" s="463"/>
      <c r="AC43" s="464"/>
      <c r="AD43" s="462"/>
      <c r="AE43" s="463"/>
      <c r="AF43" s="463"/>
      <c r="AG43" s="463"/>
      <c r="AH43" s="463"/>
      <c r="AI43" s="463"/>
      <c r="AJ43" s="464"/>
      <c r="AK43" s="462"/>
      <c r="AL43" s="463"/>
      <c r="AM43" s="463"/>
      <c r="AN43" s="463"/>
      <c r="AO43" s="463"/>
      <c r="AP43" s="463"/>
      <c r="AQ43" s="464"/>
      <c r="AR43" s="462"/>
      <c r="AS43" s="463"/>
      <c r="AT43" s="463"/>
      <c r="AU43" s="463"/>
      <c r="AV43" s="463"/>
      <c r="AW43" s="463"/>
      <c r="AX43" s="464"/>
      <c r="AY43" s="462"/>
      <c r="AZ43" s="463"/>
      <c r="BA43" s="465"/>
      <c r="BB43" s="1276"/>
      <c r="BC43" s="1277"/>
      <c r="BD43" s="1236"/>
      <c r="BE43" s="1237"/>
      <c r="BF43" s="1238"/>
      <c r="BG43" s="1239"/>
      <c r="BH43" s="1239"/>
      <c r="BI43" s="1239"/>
      <c r="BJ43" s="1240"/>
    </row>
    <row r="44" spans="2:62" ht="20.25" customHeight="1" x14ac:dyDescent="0.2">
      <c r="B44" s="1279"/>
      <c r="C44" s="1293"/>
      <c r="D44" s="1294"/>
      <c r="E44" s="449"/>
      <c r="F44" s="450">
        <f>C43</f>
        <v>0</v>
      </c>
      <c r="G44" s="449"/>
      <c r="H44" s="450">
        <f>I43</f>
        <v>0</v>
      </c>
      <c r="I44" s="1295"/>
      <c r="J44" s="1296"/>
      <c r="K44" s="1297"/>
      <c r="L44" s="1298"/>
      <c r="M44" s="1298"/>
      <c r="N44" s="1294"/>
      <c r="O44" s="1270"/>
      <c r="P44" s="1271"/>
      <c r="Q44" s="1271"/>
      <c r="R44" s="1271"/>
      <c r="S44" s="1272"/>
      <c r="T44" s="466" t="s">
        <v>78</v>
      </c>
      <c r="U44" s="467"/>
      <c r="V44" s="468"/>
      <c r="W44" s="454" t="str">
        <f>IF(W43="","",VLOOKUP(W43,シフト記号表!$C$6:$L$47,10,FALSE))</f>
        <v/>
      </c>
      <c r="X44" s="455" t="str">
        <f>IF(X43="","",VLOOKUP(X43,シフト記号表!$C$6:$L$47,10,FALSE))</f>
        <v/>
      </c>
      <c r="Y44" s="455" t="str">
        <f>IF(Y43="","",VLOOKUP(Y43,シフト記号表!$C$6:$L$47,10,FALSE))</f>
        <v/>
      </c>
      <c r="Z44" s="455" t="str">
        <f>IF(Z43="","",VLOOKUP(Z43,シフト記号表!$C$6:$L$47,10,FALSE))</f>
        <v/>
      </c>
      <c r="AA44" s="455" t="str">
        <f>IF(AA43="","",VLOOKUP(AA43,シフト記号表!$C$6:$L$47,10,FALSE))</f>
        <v/>
      </c>
      <c r="AB44" s="455" t="str">
        <f>IF(AB43="","",VLOOKUP(AB43,シフト記号表!$C$6:$L$47,10,FALSE))</f>
        <v/>
      </c>
      <c r="AC44" s="456" t="str">
        <f>IF(AC43="","",VLOOKUP(AC43,シフト記号表!$C$6:$L$47,10,FALSE))</f>
        <v/>
      </c>
      <c r="AD44" s="454" t="str">
        <f>IF(AD43="","",VLOOKUP(AD43,シフト記号表!$C$6:$L$47,10,FALSE))</f>
        <v/>
      </c>
      <c r="AE44" s="455" t="str">
        <f>IF(AE43="","",VLOOKUP(AE43,シフト記号表!$C$6:$L$47,10,FALSE))</f>
        <v/>
      </c>
      <c r="AF44" s="455" t="str">
        <f>IF(AF43="","",VLOOKUP(AF43,シフト記号表!$C$6:$L$47,10,FALSE))</f>
        <v/>
      </c>
      <c r="AG44" s="455" t="str">
        <f>IF(AG43="","",VLOOKUP(AG43,シフト記号表!$C$6:$L$47,10,FALSE))</f>
        <v/>
      </c>
      <c r="AH44" s="455" t="str">
        <f>IF(AH43="","",VLOOKUP(AH43,シフト記号表!$C$6:$L$47,10,FALSE))</f>
        <v/>
      </c>
      <c r="AI44" s="455" t="str">
        <f>IF(AI43="","",VLOOKUP(AI43,シフト記号表!$C$6:$L$47,10,FALSE))</f>
        <v/>
      </c>
      <c r="AJ44" s="456" t="str">
        <f>IF(AJ43="","",VLOOKUP(AJ43,シフト記号表!$C$6:$L$47,10,FALSE))</f>
        <v/>
      </c>
      <c r="AK44" s="454" t="str">
        <f>IF(AK43="","",VLOOKUP(AK43,シフト記号表!$C$6:$L$47,10,FALSE))</f>
        <v/>
      </c>
      <c r="AL44" s="455" t="str">
        <f>IF(AL43="","",VLOOKUP(AL43,シフト記号表!$C$6:$L$47,10,FALSE))</f>
        <v/>
      </c>
      <c r="AM44" s="455" t="str">
        <f>IF(AM43="","",VLOOKUP(AM43,シフト記号表!$C$6:$L$47,10,FALSE))</f>
        <v/>
      </c>
      <c r="AN44" s="455" t="str">
        <f>IF(AN43="","",VLOOKUP(AN43,シフト記号表!$C$6:$L$47,10,FALSE))</f>
        <v/>
      </c>
      <c r="AO44" s="455" t="str">
        <f>IF(AO43="","",VLOOKUP(AO43,シフト記号表!$C$6:$L$47,10,FALSE))</f>
        <v/>
      </c>
      <c r="AP44" s="455" t="str">
        <f>IF(AP43="","",VLOOKUP(AP43,シフト記号表!$C$6:$L$47,10,FALSE))</f>
        <v/>
      </c>
      <c r="AQ44" s="456" t="str">
        <f>IF(AQ43="","",VLOOKUP(AQ43,シフト記号表!$C$6:$L$47,10,FALSE))</f>
        <v/>
      </c>
      <c r="AR44" s="454" t="str">
        <f>IF(AR43="","",VLOOKUP(AR43,シフト記号表!$C$6:$L$47,10,FALSE))</f>
        <v/>
      </c>
      <c r="AS44" s="455" t="str">
        <f>IF(AS43="","",VLOOKUP(AS43,シフト記号表!$C$6:$L$47,10,FALSE))</f>
        <v/>
      </c>
      <c r="AT44" s="455" t="str">
        <f>IF(AT43="","",VLOOKUP(AT43,シフト記号表!$C$6:$L$47,10,FALSE))</f>
        <v/>
      </c>
      <c r="AU44" s="455" t="str">
        <f>IF(AU43="","",VLOOKUP(AU43,シフト記号表!$C$6:$L$47,10,FALSE))</f>
        <v/>
      </c>
      <c r="AV44" s="455" t="str">
        <f>IF(AV43="","",VLOOKUP(AV43,シフト記号表!$C$6:$L$47,10,FALSE))</f>
        <v/>
      </c>
      <c r="AW44" s="455" t="str">
        <f>IF(AW43="","",VLOOKUP(AW43,シフト記号表!$C$6:$L$47,10,FALSE))</f>
        <v/>
      </c>
      <c r="AX44" s="456" t="str">
        <f>IF(AX43="","",VLOOKUP(AX43,シフト記号表!$C$6:$L$47,10,FALSE))</f>
        <v/>
      </c>
      <c r="AY44" s="454" t="str">
        <f>IF(AY43="","",VLOOKUP(AY43,シフト記号表!$C$6:$L$47,10,FALSE))</f>
        <v/>
      </c>
      <c r="AZ44" s="455" t="str">
        <f>IF(AZ43="","",VLOOKUP(AZ43,シフト記号表!$C$6:$L$47,10,FALSE))</f>
        <v/>
      </c>
      <c r="BA44" s="455" t="str">
        <f>IF(BA43="","",VLOOKUP(BA43,シフト記号表!$C$6:$L$47,10,FALSE))</f>
        <v/>
      </c>
      <c r="BB44" s="1290">
        <f>IF($BE$3="４週",SUM(W44:AX44),IF($BE$3="暦月",SUM(W44:BA44),""))</f>
        <v>0</v>
      </c>
      <c r="BC44" s="1291"/>
      <c r="BD44" s="1292">
        <f>IF($BE$3="４週",BB44/4,IF($BE$3="暦月",(BB44/($BE$8/7)),""))</f>
        <v>0</v>
      </c>
      <c r="BE44" s="1291"/>
      <c r="BF44" s="1287"/>
      <c r="BG44" s="1288"/>
      <c r="BH44" s="1288"/>
      <c r="BI44" s="1288"/>
      <c r="BJ44" s="1289"/>
    </row>
    <row r="45" spans="2:62" ht="20.25" customHeight="1" x14ac:dyDescent="0.2">
      <c r="B45" s="1256">
        <f>B43+1</f>
        <v>15</v>
      </c>
      <c r="C45" s="1258"/>
      <c r="D45" s="1259"/>
      <c r="E45" s="449"/>
      <c r="F45" s="450"/>
      <c r="G45" s="449"/>
      <c r="H45" s="450"/>
      <c r="I45" s="1262"/>
      <c r="J45" s="1263"/>
      <c r="K45" s="1266"/>
      <c r="L45" s="1267"/>
      <c r="M45" s="1267"/>
      <c r="N45" s="1259"/>
      <c r="O45" s="1270"/>
      <c r="P45" s="1271"/>
      <c r="Q45" s="1271"/>
      <c r="R45" s="1271"/>
      <c r="S45" s="1272"/>
      <c r="T45" s="469" t="s">
        <v>77</v>
      </c>
      <c r="V45" s="470"/>
      <c r="W45" s="462"/>
      <c r="X45" s="463"/>
      <c r="Y45" s="463"/>
      <c r="Z45" s="463"/>
      <c r="AA45" s="463"/>
      <c r="AB45" s="463"/>
      <c r="AC45" s="464"/>
      <c r="AD45" s="462"/>
      <c r="AE45" s="463"/>
      <c r="AF45" s="463"/>
      <c r="AG45" s="463"/>
      <c r="AH45" s="463"/>
      <c r="AI45" s="463"/>
      <c r="AJ45" s="464"/>
      <c r="AK45" s="462"/>
      <c r="AL45" s="463"/>
      <c r="AM45" s="463"/>
      <c r="AN45" s="463"/>
      <c r="AO45" s="463"/>
      <c r="AP45" s="463"/>
      <c r="AQ45" s="464"/>
      <c r="AR45" s="462"/>
      <c r="AS45" s="463"/>
      <c r="AT45" s="463"/>
      <c r="AU45" s="463"/>
      <c r="AV45" s="463"/>
      <c r="AW45" s="463"/>
      <c r="AX45" s="464"/>
      <c r="AY45" s="462"/>
      <c r="AZ45" s="463"/>
      <c r="BA45" s="465"/>
      <c r="BB45" s="1276"/>
      <c r="BC45" s="1277"/>
      <c r="BD45" s="1236"/>
      <c r="BE45" s="1237"/>
      <c r="BF45" s="1238"/>
      <c r="BG45" s="1239"/>
      <c r="BH45" s="1239"/>
      <c r="BI45" s="1239"/>
      <c r="BJ45" s="1240"/>
    </row>
    <row r="46" spans="2:62" ht="20.25" customHeight="1" x14ac:dyDescent="0.2">
      <c r="B46" s="1279"/>
      <c r="C46" s="1293"/>
      <c r="D46" s="1294"/>
      <c r="E46" s="449"/>
      <c r="F46" s="450">
        <f>C45</f>
        <v>0</v>
      </c>
      <c r="G46" s="449"/>
      <c r="H46" s="450">
        <f>I45</f>
        <v>0</v>
      </c>
      <c r="I46" s="1295"/>
      <c r="J46" s="1296"/>
      <c r="K46" s="1297"/>
      <c r="L46" s="1298"/>
      <c r="M46" s="1298"/>
      <c r="N46" s="1294"/>
      <c r="O46" s="1270"/>
      <c r="P46" s="1271"/>
      <c r="Q46" s="1271"/>
      <c r="R46" s="1271"/>
      <c r="S46" s="1272"/>
      <c r="T46" s="466" t="s">
        <v>78</v>
      </c>
      <c r="U46" s="467"/>
      <c r="V46" s="468"/>
      <c r="W46" s="454" t="str">
        <f>IF(W45="","",VLOOKUP(W45,シフト記号表!$C$6:$L$47,10,FALSE))</f>
        <v/>
      </c>
      <c r="X46" s="455" t="str">
        <f>IF(X45="","",VLOOKUP(X45,シフト記号表!$C$6:$L$47,10,FALSE))</f>
        <v/>
      </c>
      <c r="Y46" s="455" t="str">
        <f>IF(Y45="","",VLOOKUP(Y45,シフト記号表!$C$6:$L$47,10,FALSE))</f>
        <v/>
      </c>
      <c r="Z46" s="455" t="str">
        <f>IF(Z45="","",VLOOKUP(Z45,シフト記号表!$C$6:$L$47,10,FALSE))</f>
        <v/>
      </c>
      <c r="AA46" s="455" t="str">
        <f>IF(AA45="","",VLOOKUP(AA45,シフト記号表!$C$6:$L$47,10,FALSE))</f>
        <v/>
      </c>
      <c r="AB46" s="455" t="str">
        <f>IF(AB45="","",VLOOKUP(AB45,シフト記号表!$C$6:$L$47,10,FALSE))</f>
        <v/>
      </c>
      <c r="AC46" s="456" t="str">
        <f>IF(AC45="","",VLOOKUP(AC45,シフト記号表!$C$6:$L$47,10,FALSE))</f>
        <v/>
      </c>
      <c r="AD46" s="454" t="str">
        <f>IF(AD45="","",VLOOKUP(AD45,シフト記号表!$C$6:$L$47,10,FALSE))</f>
        <v/>
      </c>
      <c r="AE46" s="455" t="str">
        <f>IF(AE45="","",VLOOKUP(AE45,シフト記号表!$C$6:$L$47,10,FALSE))</f>
        <v/>
      </c>
      <c r="AF46" s="455" t="str">
        <f>IF(AF45="","",VLOOKUP(AF45,シフト記号表!$C$6:$L$47,10,FALSE))</f>
        <v/>
      </c>
      <c r="AG46" s="455" t="str">
        <f>IF(AG45="","",VLOOKUP(AG45,シフト記号表!$C$6:$L$47,10,FALSE))</f>
        <v/>
      </c>
      <c r="AH46" s="455" t="str">
        <f>IF(AH45="","",VLOOKUP(AH45,シフト記号表!$C$6:$L$47,10,FALSE))</f>
        <v/>
      </c>
      <c r="AI46" s="455" t="str">
        <f>IF(AI45="","",VLOOKUP(AI45,シフト記号表!$C$6:$L$47,10,FALSE))</f>
        <v/>
      </c>
      <c r="AJ46" s="456" t="str">
        <f>IF(AJ45="","",VLOOKUP(AJ45,シフト記号表!$C$6:$L$47,10,FALSE))</f>
        <v/>
      </c>
      <c r="AK46" s="454" t="str">
        <f>IF(AK45="","",VLOOKUP(AK45,シフト記号表!$C$6:$L$47,10,FALSE))</f>
        <v/>
      </c>
      <c r="AL46" s="455" t="str">
        <f>IF(AL45="","",VLOOKUP(AL45,シフト記号表!$C$6:$L$47,10,FALSE))</f>
        <v/>
      </c>
      <c r="AM46" s="455" t="str">
        <f>IF(AM45="","",VLOOKUP(AM45,シフト記号表!$C$6:$L$47,10,FALSE))</f>
        <v/>
      </c>
      <c r="AN46" s="455" t="str">
        <f>IF(AN45="","",VLOOKUP(AN45,シフト記号表!$C$6:$L$47,10,FALSE))</f>
        <v/>
      </c>
      <c r="AO46" s="455" t="str">
        <f>IF(AO45="","",VLOOKUP(AO45,シフト記号表!$C$6:$L$47,10,FALSE))</f>
        <v/>
      </c>
      <c r="AP46" s="455" t="str">
        <f>IF(AP45="","",VLOOKUP(AP45,シフト記号表!$C$6:$L$47,10,FALSE))</f>
        <v/>
      </c>
      <c r="AQ46" s="456" t="str">
        <f>IF(AQ45="","",VLOOKUP(AQ45,シフト記号表!$C$6:$L$47,10,FALSE))</f>
        <v/>
      </c>
      <c r="AR46" s="454" t="str">
        <f>IF(AR45="","",VLOOKUP(AR45,シフト記号表!$C$6:$L$47,10,FALSE))</f>
        <v/>
      </c>
      <c r="AS46" s="455" t="str">
        <f>IF(AS45="","",VLOOKUP(AS45,シフト記号表!$C$6:$L$47,10,FALSE))</f>
        <v/>
      </c>
      <c r="AT46" s="455" t="str">
        <f>IF(AT45="","",VLOOKUP(AT45,シフト記号表!$C$6:$L$47,10,FALSE))</f>
        <v/>
      </c>
      <c r="AU46" s="455" t="str">
        <f>IF(AU45="","",VLOOKUP(AU45,シフト記号表!$C$6:$L$47,10,FALSE))</f>
        <v/>
      </c>
      <c r="AV46" s="455" t="str">
        <f>IF(AV45="","",VLOOKUP(AV45,シフト記号表!$C$6:$L$47,10,FALSE))</f>
        <v/>
      </c>
      <c r="AW46" s="455" t="str">
        <f>IF(AW45="","",VLOOKUP(AW45,シフト記号表!$C$6:$L$47,10,FALSE))</f>
        <v/>
      </c>
      <c r="AX46" s="456" t="str">
        <f>IF(AX45="","",VLOOKUP(AX45,シフト記号表!$C$6:$L$47,10,FALSE))</f>
        <v/>
      </c>
      <c r="AY46" s="454" t="str">
        <f>IF(AY45="","",VLOOKUP(AY45,シフト記号表!$C$6:$L$47,10,FALSE))</f>
        <v/>
      </c>
      <c r="AZ46" s="455" t="str">
        <f>IF(AZ45="","",VLOOKUP(AZ45,シフト記号表!$C$6:$L$47,10,FALSE))</f>
        <v/>
      </c>
      <c r="BA46" s="455" t="str">
        <f>IF(BA45="","",VLOOKUP(BA45,シフト記号表!$C$6:$L$47,10,FALSE))</f>
        <v/>
      </c>
      <c r="BB46" s="1290">
        <f>IF($BE$3="４週",SUM(W46:AX46),IF($BE$3="暦月",SUM(W46:BA46),""))</f>
        <v>0</v>
      </c>
      <c r="BC46" s="1291"/>
      <c r="BD46" s="1292">
        <f>IF($BE$3="４週",BB46/4,IF($BE$3="暦月",(BB46/($BE$8/7)),""))</f>
        <v>0</v>
      </c>
      <c r="BE46" s="1291"/>
      <c r="BF46" s="1287"/>
      <c r="BG46" s="1288"/>
      <c r="BH46" s="1288"/>
      <c r="BI46" s="1288"/>
      <c r="BJ46" s="1289"/>
    </row>
    <row r="47" spans="2:62" ht="20.25" customHeight="1" x14ac:dyDescent="0.2">
      <c r="B47" s="1256">
        <f>B45+1</f>
        <v>16</v>
      </c>
      <c r="C47" s="1258"/>
      <c r="D47" s="1259"/>
      <c r="E47" s="449"/>
      <c r="F47" s="450"/>
      <c r="G47" s="449"/>
      <c r="H47" s="450"/>
      <c r="I47" s="1262"/>
      <c r="J47" s="1263"/>
      <c r="K47" s="1266"/>
      <c r="L47" s="1267"/>
      <c r="M47" s="1267"/>
      <c r="N47" s="1259"/>
      <c r="O47" s="1270"/>
      <c r="P47" s="1271"/>
      <c r="Q47" s="1271"/>
      <c r="R47" s="1271"/>
      <c r="S47" s="1272"/>
      <c r="T47" s="469" t="s">
        <v>77</v>
      </c>
      <c r="V47" s="470"/>
      <c r="W47" s="462"/>
      <c r="X47" s="463"/>
      <c r="Y47" s="463"/>
      <c r="Z47" s="463"/>
      <c r="AA47" s="463"/>
      <c r="AB47" s="463"/>
      <c r="AC47" s="464"/>
      <c r="AD47" s="462"/>
      <c r="AE47" s="463"/>
      <c r="AF47" s="463"/>
      <c r="AG47" s="463"/>
      <c r="AH47" s="463"/>
      <c r="AI47" s="463"/>
      <c r="AJ47" s="464"/>
      <c r="AK47" s="462"/>
      <c r="AL47" s="463"/>
      <c r="AM47" s="463"/>
      <c r="AN47" s="463"/>
      <c r="AO47" s="463"/>
      <c r="AP47" s="463"/>
      <c r="AQ47" s="464"/>
      <c r="AR47" s="462"/>
      <c r="AS47" s="463"/>
      <c r="AT47" s="463"/>
      <c r="AU47" s="463"/>
      <c r="AV47" s="463"/>
      <c r="AW47" s="463"/>
      <c r="AX47" s="464"/>
      <c r="AY47" s="462"/>
      <c r="AZ47" s="463"/>
      <c r="BA47" s="465"/>
      <c r="BB47" s="1276"/>
      <c r="BC47" s="1277"/>
      <c r="BD47" s="1236"/>
      <c r="BE47" s="1237"/>
      <c r="BF47" s="1238"/>
      <c r="BG47" s="1239"/>
      <c r="BH47" s="1239"/>
      <c r="BI47" s="1239"/>
      <c r="BJ47" s="1240"/>
    </row>
    <row r="48" spans="2:62" ht="20.25" customHeight="1" x14ac:dyDescent="0.2">
      <c r="B48" s="1279"/>
      <c r="C48" s="1293"/>
      <c r="D48" s="1294"/>
      <c r="E48" s="449"/>
      <c r="F48" s="450">
        <f>C47</f>
        <v>0</v>
      </c>
      <c r="G48" s="449"/>
      <c r="H48" s="450">
        <f>I47</f>
        <v>0</v>
      </c>
      <c r="I48" s="1295"/>
      <c r="J48" s="1296"/>
      <c r="K48" s="1297"/>
      <c r="L48" s="1298"/>
      <c r="M48" s="1298"/>
      <c r="N48" s="1294"/>
      <c r="O48" s="1270"/>
      <c r="P48" s="1271"/>
      <c r="Q48" s="1271"/>
      <c r="R48" s="1271"/>
      <c r="S48" s="1272"/>
      <c r="T48" s="466" t="s">
        <v>78</v>
      </c>
      <c r="U48" s="467"/>
      <c r="V48" s="468"/>
      <c r="W48" s="454" t="str">
        <f>IF(W47="","",VLOOKUP(W47,シフト記号表!$C$6:$L$47,10,FALSE))</f>
        <v/>
      </c>
      <c r="X48" s="455" t="str">
        <f>IF(X47="","",VLOOKUP(X47,シフト記号表!$C$6:$L$47,10,FALSE))</f>
        <v/>
      </c>
      <c r="Y48" s="455" t="str">
        <f>IF(Y47="","",VLOOKUP(Y47,シフト記号表!$C$6:$L$47,10,FALSE))</f>
        <v/>
      </c>
      <c r="Z48" s="455" t="str">
        <f>IF(Z47="","",VLOOKUP(Z47,シフト記号表!$C$6:$L$47,10,FALSE))</f>
        <v/>
      </c>
      <c r="AA48" s="455" t="str">
        <f>IF(AA47="","",VLOOKUP(AA47,シフト記号表!$C$6:$L$47,10,FALSE))</f>
        <v/>
      </c>
      <c r="AB48" s="455" t="str">
        <f>IF(AB47="","",VLOOKUP(AB47,シフト記号表!$C$6:$L$47,10,FALSE))</f>
        <v/>
      </c>
      <c r="AC48" s="456" t="str">
        <f>IF(AC47="","",VLOOKUP(AC47,シフト記号表!$C$6:$L$47,10,FALSE))</f>
        <v/>
      </c>
      <c r="AD48" s="454" t="str">
        <f>IF(AD47="","",VLOOKUP(AD47,シフト記号表!$C$6:$L$47,10,FALSE))</f>
        <v/>
      </c>
      <c r="AE48" s="455" t="str">
        <f>IF(AE47="","",VLOOKUP(AE47,シフト記号表!$C$6:$L$47,10,FALSE))</f>
        <v/>
      </c>
      <c r="AF48" s="455" t="str">
        <f>IF(AF47="","",VLOOKUP(AF47,シフト記号表!$C$6:$L$47,10,FALSE))</f>
        <v/>
      </c>
      <c r="AG48" s="455" t="str">
        <f>IF(AG47="","",VLOOKUP(AG47,シフト記号表!$C$6:$L$47,10,FALSE))</f>
        <v/>
      </c>
      <c r="AH48" s="455" t="str">
        <f>IF(AH47="","",VLOOKUP(AH47,シフト記号表!$C$6:$L$47,10,FALSE))</f>
        <v/>
      </c>
      <c r="AI48" s="455" t="str">
        <f>IF(AI47="","",VLOOKUP(AI47,シフト記号表!$C$6:$L$47,10,FALSE))</f>
        <v/>
      </c>
      <c r="AJ48" s="456" t="str">
        <f>IF(AJ47="","",VLOOKUP(AJ47,シフト記号表!$C$6:$L$47,10,FALSE))</f>
        <v/>
      </c>
      <c r="AK48" s="454" t="str">
        <f>IF(AK47="","",VLOOKUP(AK47,シフト記号表!$C$6:$L$47,10,FALSE))</f>
        <v/>
      </c>
      <c r="AL48" s="455" t="str">
        <f>IF(AL47="","",VLOOKUP(AL47,シフト記号表!$C$6:$L$47,10,FALSE))</f>
        <v/>
      </c>
      <c r="AM48" s="455" t="str">
        <f>IF(AM47="","",VLOOKUP(AM47,シフト記号表!$C$6:$L$47,10,FALSE))</f>
        <v/>
      </c>
      <c r="AN48" s="455" t="str">
        <f>IF(AN47="","",VLOOKUP(AN47,シフト記号表!$C$6:$L$47,10,FALSE))</f>
        <v/>
      </c>
      <c r="AO48" s="455" t="str">
        <f>IF(AO47="","",VLOOKUP(AO47,シフト記号表!$C$6:$L$47,10,FALSE))</f>
        <v/>
      </c>
      <c r="AP48" s="455" t="str">
        <f>IF(AP47="","",VLOOKUP(AP47,シフト記号表!$C$6:$L$47,10,FALSE))</f>
        <v/>
      </c>
      <c r="AQ48" s="456" t="str">
        <f>IF(AQ47="","",VLOOKUP(AQ47,シフト記号表!$C$6:$L$47,10,FALSE))</f>
        <v/>
      </c>
      <c r="AR48" s="454" t="str">
        <f>IF(AR47="","",VLOOKUP(AR47,シフト記号表!$C$6:$L$47,10,FALSE))</f>
        <v/>
      </c>
      <c r="AS48" s="455" t="str">
        <f>IF(AS47="","",VLOOKUP(AS47,シフト記号表!$C$6:$L$47,10,FALSE))</f>
        <v/>
      </c>
      <c r="AT48" s="455" t="str">
        <f>IF(AT47="","",VLOOKUP(AT47,シフト記号表!$C$6:$L$47,10,FALSE))</f>
        <v/>
      </c>
      <c r="AU48" s="455" t="str">
        <f>IF(AU47="","",VLOOKUP(AU47,シフト記号表!$C$6:$L$47,10,FALSE))</f>
        <v/>
      </c>
      <c r="AV48" s="455" t="str">
        <f>IF(AV47="","",VLOOKUP(AV47,シフト記号表!$C$6:$L$47,10,FALSE))</f>
        <v/>
      </c>
      <c r="AW48" s="455" t="str">
        <f>IF(AW47="","",VLOOKUP(AW47,シフト記号表!$C$6:$L$47,10,FALSE))</f>
        <v/>
      </c>
      <c r="AX48" s="456" t="str">
        <f>IF(AX47="","",VLOOKUP(AX47,シフト記号表!$C$6:$L$47,10,FALSE))</f>
        <v/>
      </c>
      <c r="AY48" s="454" t="str">
        <f>IF(AY47="","",VLOOKUP(AY47,シフト記号表!$C$6:$L$47,10,FALSE))</f>
        <v/>
      </c>
      <c r="AZ48" s="455" t="str">
        <f>IF(AZ47="","",VLOOKUP(AZ47,シフト記号表!$C$6:$L$47,10,FALSE))</f>
        <v/>
      </c>
      <c r="BA48" s="455" t="str">
        <f>IF(BA47="","",VLOOKUP(BA47,シフト記号表!$C$6:$L$47,10,FALSE))</f>
        <v/>
      </c>
      <c r="BB48" s="1290">
        <f>IF($BE$3="４週",SUM(W48:AX48),IF($BE$3="暦月",SUM(W48:BA48),""))</f>
        <v>0</v>
      </c>
      <c r="BC48" s="1291"/>
      <c r="BD48" s="1292">
        <f>IF($BE$3="４週",BB48/4,IF($BE$3="暦月",(BB48/($BE$8/7)),""))</f>
        <v>0</v>
      </c>
      <c r="BE48" s="1291"/>
      <c r="BF48" s="1287"/>
      <c r="BG48" s="1288"/>
      <c r="BH48" s="1288"/>
      <c r="BI48" s="1288"/>
      <c r="BJ48" s="1289"/>
    </row>
    <row r="49" spans="2:62" ht="20.25" customHeight="1" x14ac:dyDescent="0.2">
      <c r="B49" s="1256">
        <f>B47+1</f>
        <v>17</v>
      </c>
      <c r="C49" s="1258"/>
      <c r="D49" s="1259"/>
      <c r="E49" s="449"/>
      <c r="F49" s="450"/>
      <c r="G49" s="449"/>
      <c r="H49" s="450"/>
      <c r="I49" s="1262"/>
      <c r="J49" s="1263"/>
      <c r="K49" s="1266"/>
      <c r="L49" s="1267"/>
      <c r="M49" s="1267"/>
      <c r="N49" s="1259"/>
      <c r="O49" s="1270"/>
      <c r="P49" s="1271"/>
      <c r="Q49" s="1271"/>
      <c r="R49" s="1271"/>
      <c r="S49" s="1272"/>
      <c r="T49" s="469" t="s">
        <v>77</v>
      </c>
      <c r="V49" s="470"/>
      <c r="W49" s="462"/>
      <c r="X49" s="463"/>
      <c r="Y49" s="463"/>
      <c r="Z49" s="463"/>
      <c r="AA49" s="463"/>
      <c r="AB49" s="463"/>
      <c r="AC49" s="464"/>
      <c r="AD49" s="462"/>
      <c r="AE49" s="463"/>
      <c r="AF49" s="463"/>
      <c r="AG49" s="463"/>
      <c r="AH49" s="463"/>
      <c r="AI49" s="463"/>
      <c r="AJ49" s="464"/>
      <c r="AK49" s="462"/>
      <c r="AL49" s="463"/>
      <c r="AM49" s="463"/>
      <c r="AN49" s="463"/>
      <c r="AO49" s="463"/>
      <c r="AP49" s="463"/>
      <c r="AQ49" s="464"/>
      <c r="AR49" s="462"/>
      <c r="AS49" s="463"/>
      <c r="AT49" s="463"/>
      <c r="AU49" s="463"/>
      <c r="AV49" s="463"/>
      <c r="AW49" s="463"/>
      <c r="AX49" s="464"/>
      <c r="AY49" s="462"/>
      <c r="AZ49" s="463"/>
      <c r="BA49" s="465"/>
      <c r="BB49" s="1276"/>
      <c r="BC49" s="1277"/>
      <c r="BD49" s="1236"/>
      <c r="BE49" s="1237"/>
      <c r="BF49" s="1238"/>
      <c r="BG49" s="1239"/>
      <c r="BH49" s="1239"/>
      <c r="BI49" s="1239"/>
      <c r="BJ49" s="1240"/>
    </row>
    <row r="50" spans="2:62" ht="20.25" customHeight="1" x14ac:dyDescent="0.2">
      <c r="B50" s="1279"/>
      <c r="C50" s="1293"/>
      <c r="D50" s="1294"/>
      <c r="E50" s="449"/>
      <c r="F50" s="450">
        <f>C49</f>
        <v>0</v>
      </c>
      <c r="G50" s="449"/>
      <c r="H50" s="450">
        <f>I49</f>
        <v>0</v>
      </c>
      <c r="I50" s="1295"/>
      <c r="J50" s="1296"/>
      <c r="K50" s="1297"/>
      <c r="L50" s="1298"/>
      <c r="M50" s="1298"/>
      <c r="N50" s="1294"/>
      <c r="O50" s="1270"/>
      <c r="P50" s="1271"/>
      <c r="Q50" s="1271"/>
      <c r="R50" s="1271"/>
      <c r="S50" s="1272"/>
      <c r="T50" s="466" t="s">
        <v>78</v>
      </c>
      <c r="U50" s="467"/>
      <c r="V50" s="468"/>
      <c r="W50" s="454" t="str">
        <f>IF(W49="","",VLOOKUP(W49,シフト記号表!$C$6:$L$47,10,FALSE))</f>
        <v/>
      </c>
      <c r="X50" s="455" t="str">
        <f>IF(X49="","",VLOOKUP(X49,シフト記号表!$C$6:$L$47,10,FALSE))</f>
        <v/>
      </c>
      <c r="Y50" s="455" t="str">
        <f>IF(Y49="","",VLOOKUP(Y49,シフト記号表!$C$6:$L$47,10,FALSE))</f>
        <v/>
      </c>
      <c r="Z50" s="455" t="str">
        <f>IF(Z49="","",VLOOKUP(Z49,シフト記号表!$C$6:$L$47,10,FALSE))</f>
        <v/>
      </c>
      <c r="AA50" s="455" t="str">
        <f>IF(AA49="","",VLOOKUP(AA49,シフト記号表!$C$6:$L$47,10,FALSE))</f>
        <v/>
      </c>
      <c r="AB50" s="455" t="str">
        <f>IF(AB49="","",VLOOKUP(AB49,シフト記号表!$C$6:$L$47,10,FALSE))</f>
        <v/>
      </c>
      <c r="AC50" s="456" t="str">
        <f>IF(AC49="","",VLOOKUP(AC49,シフト記号表!$C$6:$L$47,10,FALSE))</f>
        <v/>
      </c>
      <c r="AD50" s="454" t="str">
        <f>IF(AD49="","",VLOOKUP(AD49,シフト記号表!$C$6:$L$47,10,FALSE))</f>
        <v/>
      </c>
      <c r="AE50" s="455" t="str">
        <f>IF(AE49="","",VLOOKUP(AE49,シフト記号表!$C$6:$L$47,10,FALSE))</f>
        <v/>
      </c>
      <c r="AF50" s="455" t="str">
        <f>IF(AF49="","",VLOOKUP(AF49,シフト記号表!$C$6:$L$47,10,FALSE))</f>
        <v/>
      </c>
      <c r="AG50" s="455" t="str">
        <f>IF(AG49="","",VLOOKUP(AG49,シフト記号表!$C$6:$L$47,10,FALSE))</f>
        <v/>
      </c>
      <c r="AH50" s="455" t="str">
        <f>IF(AH49="","",VLOOKUP(AH49,シフト記号表!$C$6:$L$47,10,FALSE))</f>
        <v/>
      </c>
      <c r="AI50" s="455" t="str">
        <f>IF(AI49="","",VLOOKUP(AI49,シフト記号表!$C$6:$L$47,10,FALSE))</f>
        <v/>
      </c>
      <c r="AJ50" s="456" t="str">
        <f>IF(AJ49="","",VLOOKUP(AJ49,シフト記号表!$C$6:$L$47,10,FALSE))</f>
        <v/>
      </c>
      <c r="AK50" s="454" t="str">
        <f>IF(AK49="","",VLOOKUP(AK49,シフト記号表!$C$6:$L$47,10,FALSE))</f>
        <v/>
      </c>
      <c r="AL50" s="455" t="str">
        <f>IF(AL49="","",VLOOKUP(AL49,シフト記号表!$C$6:$L$47,10,FALSE))</f>
        <v/>
      </c>
      <c r="AM50" s="455" t="str">
        <f>IF(AM49="","",VLOOKUP(AM49,シフト記号表!$C$6:$L$47,10,FALSE))</f>
        <v/>
      </c>
      <c r="AN50" s="455" t="str">
        <f>IF(AN49="","",VLOOKUP(AN49,シフト記号表!$C$6:$L$47,10,FALSE))</f>
        <v/>
      </c>
      <c r="AO50" s="455" t="str">
        <f>IF(AO49="","",VLOOKUP(AO49,シフト記号表!$C$6:$L$47,10,FALSE))</f>
        <v/>
      </c>
      <c r="AP50" s="455" t="str">
        <f>IF(AP49="","",VLOOKUP(AP49,シフト記号表!$C$6:$L$47,10,FALSE))</f>
        <v/>
      </c>
      <c r="AQ50" s="456" t="str">
        <f>IF(AQ49="","",VLOOKUP(AQ49,シフト記号表!$C$6:$L$47,10,FALSE))</f>
        <v/>
      </c>
      <c r="AR50" s="454" t="str">
        <f>IF(AR49="","",VLOOKUP(AR49,シフト記号表!$C$6:$L$47,10,FALSE))</f>
        <v/>
      </c>
      <c r="AS50" s="455" t="str">
        <f>IF(AS49="","",VLOOKUP(AS49,シフト記号表!$C$6:$L$47,10,FALSE))</f>
        <v/>
      </c>
      <c r="AT50" s="455" t="str">
        <f>IF(AT49="","",VLOOKUP(AT49,シフト記号表!$C$6:$L$47,10,FALSE))</f>
        <v/>
      </c>
      <c r="AU50" s="455" t="str">
        <f>IF(AU49="","",VLOOKUP(AU49,シフト記号表!$C$6:$L$47,10,FALSE))</f>
        <v/>
      </c>
      <c r="AV50" s="455" t="str">
        <f>IF(AV49="","",VLOOKUP(AV49,シフト記号表!$C$6:$L$47,10,FALSE))</f>
        <v/>
      </c>
      <c r="AW50" s="455" t="str">
        <f>IF(AW49="","",VLOOKUP(AW49,シフト記号表!$C$6:$L$47,10,FALSE))</f>
        <v/>
      </c>
      <c r="AX50" s="456" t="str">
        <f>IF(AX49="","",VLOOKUP(AX49,シフト記号表!$C$6:$L$47,10,FALSE))</f>
        <v/>
      </c>
      <c r="AY50" s="454" t="str">
        <f>IF(AY49="","",VLOOKUP(AY49,シフト記号表!$C$6:$L$47,10,FALSE))</f>
        <v/>
      </c>
      <c r="AZ50" s="455" t="str">
        <f>IF(AZ49="","",VLOOKUP(AZ49,シフト記号表!$C$6:$L$47,10,FALSE))</f>
        <v/>
      </c>
      <c r="BA50" s="455" t="str">
        <f>IF(BA49="","",VLOOKUP(BA49,シフト記号表!$C$6:$L$47,10,FALSE))</f>
        <v/>
      </c>
      <c r="BB50" s="1290">
        <f>IF($BE$3="４週",SUM(W50:AX50),IF($BE$3="暦月",SUM(W50:BA50),""))</f>
        <v>0</v>
      </c>
      <c r="BC50" s="1291"/>
      <c r="BD50" s="1292">
        <f>IF($BE$3="４週",BB50/4,IF($BE$3="暦月",(BB50/($BE$8/7)),""))</f>
        <v>0</v>
      </c>
      <c r="BE50" s="1291"/>
      <c r="BF50" s="1287"/>
      <c r="BG50" s="1288"/>
      <c r="BH50" s="1288"/>
      <c r="BI50" s="1288"/>
      <c r="BJ50" s="1289"/>
    </row>
    <row r="51" spans="2:62" ht="20.25" customHeight="1" x14ac:dyDescent="0.2">
      <c r="B51" s="1256">
        <f>B49+1</f>
        <v>18</v>
      </c>
      <c r="C51" s="1258"/>
      <c r="D51" s="1259"/>
      <c r="E51" s="449"/>
      <c r="F51" s="450"/>
      <c r="G51" s="449"/>
      <c r="H51" s="450"/>
      <c r="I51" s="1262"/>
      <c r="J51" s="1263"/>
      <c r="K51" s="1266"/>
      <c r="L51" s="1267"/>
      <c r="M51" s="1267"/>
      <c r="N51" s="1259"/>
      <c r="O51" s="1270"/>
      <c r="P51" s="1271"/>
      <c r="Q51" s="1271"/>
      <c r="R51" s="1271"/>
      <c r="S51" s="1272"/>
      <c r="T51" s="469" t="s">
        <v>77</v>
      </c>
      <c r="V51" s="470"/>
      <c r="W51" s="462"/>
      <c r="X51" s="463"/>
      <c r="Y51" s="463"/>
      <c r="Z51" s="463"/>
      <c r="AA51" s="463"/>
      <c r="AB51" s="463"/>
      <c r="AC51" s="464"/>
      <c r="AD51" s="462"/>
      <c r="AE51" s="463"/>
      <c r="AF51" s="463"/>
      <c r="AG51" s="463"/>
      <c r="AH51" s="463"/>
      <c r="AI51" s="463"/>
      <c r="AJ51" s="464"/>
      <c r="AK51" s="462"/>
      <c r="AL51" s="463"/>
      <c r="AM51" s="463"/>
      <c r="AN51" s="463"/>
      <c r="AO51" s="463"/>
      <c r="AP51" s="463"/>
      <c r="AQ51" s="464"/>
      <c r="AR51" s="462"/>
      <c r="AS51" s="463"/>
      <c r="AT51" s="463"/>
      <c r="AU51" s="463"/>
      <c r="AV51" s="463"/>
      <c r="AW51" s="463"/>
      <c r="AX51" s="464"/>
      <c r="AY51" s="462"/>
      <c r="AZ51" s="463"/>
      <c r="BA51" s="465"/>
      <c r="BB51" s="1276"/>
      <c r="BC51" s="1277"/>
      <c r="BD51" s="1236"/>
      <c r="BE51" s="1237"/>
      <c r="BF51" s="1238"/>
      <c r="BG51" s="1239"/>
      <c r="BH51" s="1239"/>
      <c r="BI51" s="1239"/>
      <c r="BJ51" s="1240"/>
    </row>
    <row r="52" spans="2:62" ht="20.25" customHeight="1" x14ac:dyDescent="0.2">
      <c r="B52" s="1279"/>
      <c r="C52" s="1293"/>
      <c r="D52" s="1294"/>
      <c r="E52" s="449"/>
      <c r="F52" s="450">
        <f>C51</f>
        <v>0</v>
      </c>
      <c r="G52" s="449"/>
      <c r="H52" s="450">
        <f>I51</f>
        <v>0</v>
      </c>
      <c r="I52" s="1295"/>
      <c r="J52" s="1296"/>
      <c r="K52" s="1297"/>
      <c r="L52" s="1298"/>
      <c r="M52" s="1298"/>
      <c r="N52" s="1294"/>
      <c r="O52" s="1270"/>
      <c r="P52" s="1271"/>
      <c r="Q52" s="1271"/>
      <c r="R52" s="1271"/>
      <c r="S52" s="1272"/>
      <c r="T52" s="466" t="s">
        <v>78</v>
      </c>
      <c r="U52" s="467"/>
      <c r="V52" s="468"/>
      <c r="W52" s="454" t="str">
        <f>IF(W51="","",VLOOKUP(W51,シフト記号表!$C$6:$L$47,10,FALSE))</f>
        <v/>
      </c>
      <c r="X52" s="455" t="str">
        <f>IF(X51="","",VLOOKUP(X51,シフト記号表!$C$6:$L$47,10,FALSE))</f>
        <v/>
      </c>
      <c r="Y52" s="455" t="str">
        <f>IF(Y51="","",VLOOKUP(Y51,シフト記号表!$C$6:$L$47,10,FALSE))</f>
        <v/>
      </c>
      <c r="Z52" s="455" t="str">
        <f>IF(Z51="","",VLOOKUP(Z51,シフト記号表!$C$6:$L$47,10,FALSE))</f>
        <v/>
      </c>
      <c r="AA52" s="455" t="str">
        <f>IF(AA51="","",VLOOKUP(AA51,シフト記号表!$C$6:$L$47,10,FALSE))</f>
        <v/>
      </c>
      <c r="AB52" s="455" t="str">
        <f>IF(AB51="","",VLOOKUP(AB51,シフト記号表!$C$6:$L$47,10,FALSE))</f>
        <v/>
      </c>
      <c r="AC52" s="456" t="str">
        <f>IF(AC51="","",VLOOKUP(AC51,シフト記号表!$C$6:$L$47,10,FALSE))</f>
        <v/>
      </c>
      <c r="AD52" s="454" t="str">
        <f>IF(AD51="","",VLOOKUP(AD51,シフト記号表!$C$6:$L$47,10,FALSE))</f>
        <v/>
      </c>
      <c r="AE52" s="455" t="str">
        <f>IF(AE51="","",VLOOKUP(AE51,シフト記号表!$C$6:$L$47,10,FALSE))</f>
        <v/>
      </c>
      <c r="AF52" s="455" t="str">
        <f>IF(AF51="","",VLOOKUP(AF51,シフト記号表!$C$6:$L$47,10,FALSE))</f>
        <v/>
      </c>
      <c r="AG52" s="455" t="str">
        <f>IF(AG51="","",VLOOKUP(AG51,シフト記号表!$C$6:$L$47,10,FALSE))</f>
        <v/>
      </c>
      <c r="AH52" s="455" t="str">
        <f>IF(AH51="","",VLOOKUP(AH51,シフト記号表!$C$6:$L$47,10,FALSE))</f>
        <v/>
      </c>
      <c r="AI52" s="455" t="str">
        <f>IF(AI51="","",VLOOKUP(AI51,シフト記号表!$C$6:$L$47,10,FALSE))</f>
        <v/>
      </c>
      <c r="AJ52" s="456" t="str">
        <f>IF(AJ51="","",VLOOKUP(AJ51,シフト記号表!$C$6:$L$47,10,FALSE))</f>
        <v/>
      </c>
      <c r="AK52" s="454" t="str">
        <f>IF(AK51="","",VLOOKUP(AK51,シフト記号表!$C$6:$L$47,10,FALSE))</f>
        <v/>
      </c>
      <c r="AL52" s="455" t="str">
        <f>IF(AL51="","",VLOOKUP(AL51,シフト記号表!$C$6:$L$47,10,FALSE))</f>
        <v/>
      </c>
      <c r="AM52" s="455" t="str">
        <f>IF(AM51="","",VLOOKUP(AM51,シフト記号表!$C$6:$L$47,10,FALSE))</f>
        <v/>
      </c>
      <c r="AN52" s="455" t="str">
        <f>IF(AN51="","",VLOOKUP(AN51,シフト記号表!$C$6:$L$47,10,FALSE))</f>
        <v/>
      </c>
      <c r="AO52" s="455" t="str">
        <f>IF(AO51="","",VLOOKUP(AO51,シフト記号表!$C$6:$L$47,10,FALSE))</f>
        <v/>
      </c>
      <c r="AP52" s="455" t="str">
        <f>IF(AP51="","",VLOOKUP(AP51,シフト記号表!$C$6:$L$47,10,FALSE))</f>
        <v/>
      </c>
      <c r="AQ52" s="456" t="str">
        <f>IF(AQ51="","",VLOOKUP(AQ51,シフト記号表!$C$6:$L$47,10,FALSE))</f>
        <v/>
      </c>
      <c r="AR52" s="454" t="str">
        <f>IF(AR51="","",VLOOKUP(AR51,シフト記号表!$C$6:$L$47,10,FALSE))</f>
        <v/>
      </c>
      <c r="AS52" s="455" t="str">
        <f>IF(AS51="","",VLOOKUP(AS51,シフト記号表!$C$6:$L$47,10,FALSE))</f>
        <v/>
      </c>
      <c r="AT52" s="455" t="str">
        <f>IF(AT51="","",VLOOKUP(AT51,シフト記号表!$C$6:$L$47,10,FALSE))</f>
        <v/>
      </c>
      <c r="AU52" s="455" t="str">
        <f>IF(AU51="","",VLOOKUP(AU51,シフト記号表!$C$6:$L$47,10,FALSE))</f>
        <v/>
      </c>
      <c r="AV52" s="455" t="str">
        <f>IF(AV51="","",VLOOKUP(AV51,シフト記号表!$C$6:$L$47,10,FALSE))</f>
        <v/>
      </c>
      <c r="AW52" s="455" t="str">
        <f>IF(AW51="","",VLOOKUP(AW51,シフト記号表!$C$6:$L$47,10,FALSE))</f>
        <v/>
      </c>
      <c r="AX52" s="456" t="str">
        <f>IF(AX51="","",VLOOKUP(AX51,シフト記号表!$C$6:$L$47,10,FALSE))</f>
        <v/>
      </c>
      <c r="AY52" s="454" t="str">
        <f>IF(AY51="","",VLOOKUP(AY51,シフト記号表!$C$6:$L$47,10,FALSE))</f>
        <v/>
      </c>
      <c r="AZ52" s="455" t="str">
        <f>IF(AZ51="","",VLOOKUP(AZ51,シフト記号表!$C$6:$L$47,10,FALSE))</f>
        <v/>
      </c>
      <c r="BA52" s="455" t="str">
        <f>IF(BA51="","",VLOOKUP(BA51,シフト記号表!$C$6:$L$47,10,FALSE))</f>
        <v/>
      </c>
      <c r="BB52" s="1290">
        <f>IF($BE$3="４週",SUM(W52:AX52),IF($BE$3="暦月",SUM(W52:BA52),""))</f>
        <v>0</v>
      </c>
      <c r="BC52" s="1291"/>
      <c r="BD52" s="1292">
        <f>IF($BE$3="４週",BB52/4,IF($BE$3="暦月",(BB52/($BE$8/7)),""))</f>
        <v>0</v>
      </c>
      <c r="BE52" s="1291"/>
      <c r="BF52" s="1287"/>
      <c r="BG52" s="1288"/>
      <c r="BH52" s="1288"/>
      <c r="BI52" s="1288"/>
      <c r="BJ52" s="1289"/>
    </row>
    <row r="53" spans="2:62" ht="20.25" customHeight="1" x14ac:dyDescent="0.2">
      <c r="B53" s="1256">
        <f>B51+1</f>
        <v>19</v>
      </c>
      <c r="C53" s="1258"/>
      <c r="D53" s="1259"/>
      <c r="E53" s="457"/>
      <c r="F53" s="458"/>
      <c r="G53" s="457"/>
      <c r="H53" s="458"/>
      <c r="I53" s="1262"/>
      <c r="J53" s="1263"/>
      <c r="K53" s="1266"/>
      <c r="L53" s="1267"/>
      <c r="M53" s="1267"/>
      <c r="N53" s="1259"/>
      <c r="O53" s="1270"/>
      <c r="P53" s="1271"/>
      <c r="Q53" s="1271"/>
      <c r="R53" s="1271"/>
      <c r="S53" s="1272"/>
      <c r="T53" s="459" t="s">
        <v>77</v>
      </c>
      <c r="U53" s="460"/>
      <c r="V53" s="461"/>
      <c r="W53" s="462"/>
      <c r="X53" s="463"/>
      <c r="Y53" s="463"/>
      <c r="Z53" s="463"/>
      <c r="AA53" s="463"/>
      <c r="AB53" s="463"/>
      <c r="AC53" s="464"/>
      <c r="AD53" s="462"/>
      <c r="AE53" s="463"/>
      <c r="AF53" s="463"/>
      <c r="AG53" s="463"/>
      <c r="AH53" s="463"/>
      <c r="AI53" s="463"/>
      <c r="AJ53" s="464"/>
      <c r="AK53" s="462"/>
      <c r="AL53" s="463"/>
      <c r="AM53" s="463"/>
      <c r="AN53" s="463"/>
      <c r="AO53" s="463"/>
      <c r="AP53" s="463"/>
      <c r="AQ53" s="464"/>
      <c r="AR53" s="462"/>
      <c r="AS53" s="463"/>
      <c r="AT53" s="463"/>
      <c r="AU53" s="463"/>
      <c r="AV53" s="463"/>
      <c r="AW53" s="463"/>
      <c r="AX53" s="464"/>
      <c r="AY53" s="462"/>
      <c r="AZ53" s="463"/>
      <c r="BA53" s="465"/>
      <c r="BB53" s="1276"/>
      <c r="BC53" s="1277"/>
      <c r="BD53" s="1236"/>
      <c r="BE53" s="1237"/>
      <c r="BF53" s="1238"/>
      <c r="BG53" s="1239"/>
      <c r="BH53" s="1239"/>
      <c r="BI53" s="1239"/>
      <c r="BJ53" s="1240"/>
    </row>
    <row r="54" spans="2:62" ht="20.25" customHeight="1" x14ac:dyDescent="0.2">
      <c r="B54" s="1279"/>
      <c r="C54" s="1293"/>
      <c r="D54" s="1294"/>
      <c r="E54" s="449"/>
      <c r="F54" s="450">
        <f>C53</f>
        <v>0</v>
      </c>
      <c r="G54" s="449"/>
      <c r="H54" s="450">
        <f>I53</f>
        <v>0</v>
      </c>
      <c r="I54" s="1295"/>
      <c r="J54" s="1296"/>
      <c r="K54" s="1297"/>
      <c r="L54" s="1298"/>
      <c r="M54" s="1298"/>
      <c r="N54" s="1294"/>
      <c r="O54" s="1270"/>
      <c r="P54" s="1271"/>
      <c r="Q54" s="1271"/>
      <c r="R54" s="1271"/>
      <c r="S54" s="1272"/>
      <c r="T54" s="466" t="s">
        <v>78</v>
      </c>
      <c r="U54" s="452"/>
      <c r="V54" s="453"/>
      <c r="W54" s="454" t="str">
        <f>IF(W53="","",VLOOKUP(W53,シフト記号表!$C$6:$L$47,10,FALSE))</f>
        <v/>
      </c>
      <c r="X54" s="455" t="str">
        <f>IF(X53="","",VLOOKUP(X53,シフト記号表!$C$6:$L$47,10,FALSE))</f>
        <v/>
      </c>
      <c r="Y54" s="455" t="str">
        <f>IF(Y53="","",VLOOKUP(Y53,シフト記号表!$C$6:$L$47,10,FALSE))</f>
        <v/>
      </c>
      <c r="Z54" s="455" t="str">
        <f>IF(Z53="","",VLOOKUP(Z53,シフト記号表!$C$6:$L$47,10,FALSE))</f>
        <v/>
      </c>
      <c r="AA54" s="455" t="str">
        <f>IF(AA53="","",VLOOKUP(AA53,シフト記号表!$C$6:$L$47,10,FALSE))</f>
        <v/>
      </c>
      <c r="AB54" s="455" t="str">
        <f>IF(AB53="","",VLOOKUP(AB53,シフト記号表!$C$6:$L$47,10,FALSE))</f>
        <v/>
      </c>
      <c r="AC54" s="456" t="str">
        <f>IF(AC53="","",VLOOKUP(AC53,シフト記号表!$C$6:$L$47,10,FALSE))</f>
        <v/>
      </c>
      <c r="AD54" s="454" t="str">
        <f>IF(AD53="","",VLOOKUP(AD53,シフト記号表!$C$6:$L$47,10,FALSE))</f>
        <v/>
      </c>
      <c r="AE54" s="455" t="str">
        <f>IF(AE53="","",VLOOKUP(AE53,シフト記号表!$C$6:$L$47,10,FALSE))</f>
        <v/>
      </c>
      <c r="AF54" s="455" t="str">
        <f>IF(AF53="","",VLOOKUP(AF53,シフト記号表!$C$6:$L$47,10,FALSE))</f>
        <v/>
      </c>
      <c r="AG54" s="455" t="str">
        <f>IF(AG53="","",VLOOKUP(AG53,シフト記号表!$C$6:$L$47,10,FALSE))</f>
        <v/>
      </c>
      <c r="AH54" s="455" t="str">
        <f>IF(AH53="","",VLOOKUP(AH53,シフト記号表!$C$6:$L$47,10,FALSE))</f>
        <v/>
      </c>
      <c r="AI54" s="455" t="str">
        <f>IF(AI53="","",VLOOKUP(AI53,シフト記号表!$C$6:$L$47,10,FALSE))</f>
        <v/>
      </c>
      <c r="AJ54" s="456" t="str">
        <f>IF(AJ53="","",VLOOKUP(AJ53,シフト記号表!$C$6:$L$47,10,FALSE))</f>
        <v/>
      </c>
      <c r="AK54" s="454" t="str">
        <f>IF(AK53="","",VLOOKUP(AK53,シフト記号表!$C$6:$L$47,10,FALSE))</f>
        <v/>
      </c>
      <c r="AL54" s="455" t="str">
        <f>IF(AL53="","",VLOOKUP(AL53,シフト記号表!$C$6:$L$47,10,FALSE))</f>
        <v/>
      </c>
      <c r="AM54" s="455" t="str">
        <f>IF(AM53="","",VLOOKUP(AM53,シフト記号表!$C$6:$L$47,10,FALSE))</f>
        <v/>
      </c>
      <c r="AN54" s="455" t="str">
        <f>IF(AN53="","",VLOOKUP(AN53,シフト記号表!$C$6:$L$47,10,FALSE))</f>
        <v/>
      </c>
      <c r="AO54" s="455" t="str">
        <f>IF(AO53="","",VLOOKUP(AO53,シフト記号表!$C$6:$L$47,10,FALSE))</f>
        <v/>
      </c>
      <c r="AP54" s="455" t="str">
        <f>IF(AP53="","",VLOOKUP(AP53,シフト記号表!$C$6:$L$47,10,FALSE))</f>
        <v/>
      </c>
      <c r="AQ54" s="456" t="str">
        <f>IF(AQ53="","",VLOOKUP(AQ53,シフト記号表!$C$6:$L$47,10,FALSE))</f>
        <v/>
      </c>
      <c r="AR54" s="454" t="str">
        <f>IF(AR53="","",VLOOKUP(AR53,シフト記号表!$C$6:$L$47,10,FALSE))</f>
        <v/>
      </c>
      <c r="AS54" s="455" t="str">
        <f>IF(AS53="","",VLOOKUP(AS53,シフト記号表!$C$6:$L$47,10,FALSE))</f>
        <v/>
      </c>
      <c r="AT54" s="455" t="str">
        <f>IF(AT53="","",VLOOKUP(AT53,シフト記号表!$C$6:$L$47,10,FALSE))</f>
        <v/>
      </c>
      <c r="AU54" s="455" t="str">
        <f>IF(AU53="","",VLOOKUP(AU53,シフト記号表!$C$6:$L$47,10,FALSE))</f>
        <v/>
      </c>
      <c r="AV54" s="455" t="str">
        <f>IF(AV53="","",VLOOKUP(AV53,シフト記号表!$C$6:$L$47,10,FALSE))</f>
        <v/>
      </c>
      <c r="AW54" s="455" t="str">
        <f>IF(AW53="","",VLOOKUP(AW53,シフト記号表!$C$6:$L$47,10,FALSE))</f>
        <v/>
      </c>
      <c r="AX54" s="456" t="str">
        <f>IF(AX53="","",VLOOKUP(AX53,シフト記号表!$C$6:$L$47,10,FALSE))</f>
        <v/>
      </c>
      <c r="AY54" s="454" t="str">
        <f>IF(AY53="","",VLOOKUP(AY53,シフト記号表!$C$6:$L$47,10,FALSE))</f>
        <v/>
      </c>
      <c r="AZ54" s="455" t="str">
        <f>IF(AZ53="","",VLOOKUP(AZ53,シフト記号表!$C$6:$L$47,10,FALSE))</f>
        <v/>
      </c>
      <c r="BA54" s="455" t="str">
        <f>IF(BA53="","",VLOOKUP(BA53,シフト記号表!$C$6:$L$47,10,FALSE))</f>
        <v/>
      </c>
      <c r="BB54" s="1290">
        <f>IF($BE$3="４週",SUM(W54:AX54),IF($BE$3="暦月",SUM(W54:BA54),""))</f>
        <v>0</v>
      </c>
      <c r="BC54" s="1291"/>
      <c r="BD54" s="1292">
        <f>IF($BE$3="４週",BB54/4,IF($BE$3="暦月",(BB54/($BE$8/7)),""))</f>
        <v>0</v>
      </c>
      <c r="BE54" s="1291"/>
      <c r="BF54" s="1287"/>
      <c r="BG54" s="1288"/>
      <c r="BH54" s="1288"/>
      <c r="BI54" s="1288"/>
      <c r="BJ54" s="1289"/>
    </row>
    <row r="55" spans="2:62" ht="20.25" customHeight="1" x14ac:dyDescent="0.2">
      <c r="B55" s="1256">
        <f>B53+1</f>
        <v>20</v>
      </c>
      <c r="C55" s="1258"/>
      <c r="D55" s="1259"/>
      <c r="E55" s="457"/>
      <c r="F55" s="458"/>
      <c r="G55" s="457"/>
      <c r="H55" s="458"/>
      <c r="I55" s="1262"/>
      <c r="J55" s="1263"/>
      <c r="K55" s="1266"/>
      <c r="L55" s="1267"/>
      <c r="M55" s="1267"/>
      <c r="N55" s="1259"/>
      <c r="O55" s="1270"/>
      <c r="P55" s="1271"/>
      <c r="Q55" s="1271"/>
      <c r="R55" s="1271"/>
      <c r="S55" s="1272"/>
      <c r="T55" s="459" t="s">
        <v>77</v>
      </c>
      <c r="U55" s="460"/>
      <c r="V55" s="461"/>
      <c r="W55" s="462"/>
      <c r="X55" s="463"/>
      <c r="Y55" s="463"/>
      <c r="Z55" s="463"/>
      <c r="AA55" s="463"/>
      <c r="AB55" s="463"/>
      <c r="AC55" s="464"/>
      <c r="AD55" s="462"/>
      <c r="AE55" s="463"/>
      <c r="AF55" s="463"/>
      <c r="AG55" s="463"/>
      <c r="AH55" s="463"/>
      <c r="AI55" s="463"/>
      <c r="AJ55" s="464"/>
      <c r="AK55" s="462"/>
      <c r="AL55" s="463"/>
      <c r="AM55" s="463"/>
      <c r="AN55" s="463"/>
      <c r="AO55" s="463"/>
      <c r="AP55" s="463"/>
      <c r="AQ55" s="464"/>
      <c r="AR55" s="462"/>
      <c r="AS55" s="463"/>
      <c r="AT55" s="463"/>
      <c r="AU55" s="463"/>
      <c r="AV55" s="463"/>
      <c r="AW55" s="463"/>
      <c r="AX55" s="464"/>
      <c r="AY55" s="462"/>
      <c r="AZ55" s="463"/>
      <c r="BA55" s="465"/>
      <c r="BB55" s="1276"/>
      <c r="BC55" s="1277"/>
      <c r="BD55" s="1236"/>
      <c r="BE55" s="1237"/>
      <c r="BF55" s="1238"/>
      <c r="BG55" s="1239"/>
      <c r="BH55" s="1239"/>
      <c r="BI55" s="1239"/>
      <c r="BJ55" s="1240"/>
    </row>
    <row r="56" spans="2:62" ht="20.25" customHeight="1" x14ac:dyDescent="0.2">
      <c r="B56" s="1279"/>
      <c r="C56" s="1293"/>
      <c r="D56" s="1294"/>
      <c r="E56" s="449"/>
      <c r="F56" s="450">
        <f>C55</f>
        <v>0</v>
      </c>
      <c r="G56" s="449"/>
      <c r="H56" s="450">
        <f>I55</f>
        <v>0</v>
      </c>
      <c r="I56" s="1295"/>
      <c r="J56" s="1296"/>
      <c r="K56" s="1297"/>
      <c r="L56" s="1298"/>
      <c r="M56" s="1298"/>
      <c r="N56" s="1294"/>
      <c r="O56" s="1270"/>
      <c r="P56" s="1271"/>
      <c r="Q56" s="1271"/>
      <c r="R56" s="1271"/>
      <c r="S56" s="1272"/>
      <c r="T56" s="466" t="s">
        <v>78</v>
      </c>
      <c r="U56" s="467"/>
      <c r="V56" s="468"/>
      <c r="W56" s="454" t="str">
        <f>IF(W55="","",VLOOKUP(W55,シフト記号表!$C$6:$L$47,10,FALSE))</f>
        <v/>
      </c>
      <c r="X56" s="455" t="str">
        <f>IF(X55="","",VLOOKUP(X55,シフト記号表!$C$6:$L$47,10,FALSE))</f>
        <v/>
      </c>
      <c r="Y56" s="455" t="str">
        <f>IF(Y55="","",VLOOKUP(Y55,シフト記号表!$C$6:$L$47,10,FALSE))</f>
        <v/>
      </c>
      <c r="Z56" s="455" t="str">
        <f>IF(Z55="","",VLOOKUP(Z55,シフト記号表!$C$6:$L$47,10,FALSE))</f>
        <v/>
      </c>
      <c r="AA56" s="455" t="str">
        <f>IF(AA55="","",VLOOKUP(AA55,シフト記号表!$C$6:$L$47,10,FALSE))</f>
        <v/>
      </c>
      <c r="AB56" s="455" t="str">
        <f>IF(AB55="","",VLOOKUP(AB55,シフト記号表!$C$6:$L$47,10,FALSE))</f>
        <v/>
      </c>
      <c r="AC56" s="456" t="str">
        <f>IF(AC55="","",VLOOKUP(AC55,シフト記号表!$C$6:$L$47,10,FALSE))</f>
        <v/>
      </c>
      <c r="AD56" s="454" t="str">
        <f>IF(AD55="","",VLOOKUP(AD55,シフト記号表!$C$6:$L$47,10,FALSE))</f>
        <v/>
      </c>
      <c r="AE56" s="455" t="str">
        <f>IF(AE55="","",VLOOKUP(AE55,シフト記号表!$C$6:$L$47,10,FALSE))</f>
        <v/>
      </c>
      <c r="AF56" s="455" t="str">
        <f>IF(AF55="","",VLOOKUP(AF55,シフト記号表!$C$6:$L$47,10,FALSE))</f>
        <v/>
      </c>
      <c r="AG56" s="455" t="str">
        <f>IF(AG55="","",VLOOKUP(AG55,シフト記号表!$C$6:$L$47,10,FALSE))</f>
        <v/>
      </c>
      <c r="AH56" s="455" t="str">
        <f>IF(AH55="","",VLOOKUP(AH55,シフト記号表!$C$6:$L$47,10,FALSE))</f>
        <v/>
      </c>
      <c r="AI56" s="455" t="str">
        <f>IF(AI55="","",VLOOKUP(AI55,シフト記号表!$C$6:$L$47,10,FALSE))</f>
        <v/>
      </c>
      <c r="AJ56" s="456" t="str">
        <f>IF(AJ55="","",VLOOKUP(AJ55,シフト記号表!$C$6:$L$47,10,FALSE))</f>
        <v/>
      </c>
      <c r="AK56" s="454" t="str">
        <f>IF(AK55="","",VLOOKUP(AK55,シフト記号表!$C$6:$L$47,10,FALSE))</f>
        <v/>
      </c>
      <c r="AL56" s="455" t="str">
        <f>IF(AL55="","",VLOOKUP(AL55,シフト記号表!$C$6:$L$47,10,FALSE))</f>
        <v/>
      </c>
      <c r="AM56" s="455" t="str">
        <f>IF(AM55="","",VLOOKUP(AM55,シフト記号表!$C$6:$L$47,10,FALSE))</f>
        <v/>
      </c>
      <c r="AN56" s="455" t="str">
        <f>IF(AN55="","",VLOOKUP(AN55,シフト記号表!$C$6:$L$47,10,FALSE))</f>
        <v/>
      </c>
      <c r="AO56" s="455" t="str">
        <f>IF(AO55="","",VLOOKUP(AO55,シフト記号表!$C$6:$L$47,10,FALSE))</f>
        <v/>
      </c>
      <c r="AP56" s="455" t="str">
        <f>IF(AP55="","",VLOOKUP(AP55,シフト記号表!$C$6:$L$47,10,FALSE))</f>
        <v/>
      </c>
      <c r="AQ56" s="456" t="str">
        <f>IF(AQ55="","",VLOOKUP(AQ55,シフト記号表!$C$6:$L$47,10,FALSE))</f>
        <v/>
      </c>
      <c r="AR56" s="454" t="str">
        <f>IF(AR55="","",VLOOKUP(AR55,シフト記号表!$C$6:$L$47,10,FALSE))</f>
        <v/>
      </c>
      <c r="AS56" s="455" t="str">
        <f>IF(AS55="","",VLOOKUP(AS55,シフト記号表!$C$6:$L$47,10,FALSE))</f>
        <v/>
      </c>
      <c r="AT56" s="455" t="str">
        <f>IF(AT55="","",VLOOKUP(AT55,シフト記号表!$C$6:$L$47,10,FALSE))</f>
        <v/>
      </c>
      <c r="AU56" s="455" t="str">
        <f>IF(AU55="","",VLOOKUP(AU55,シフト記号表!$C$6:$L$47,10,FALSE))</f>
        <v/>
      </c>
      <c r="AV56" s="455" t="str">
        <f>IF(AV55="","",VLOOKUP(AV55,シフト記号表!$C$6:$L$47,10,FALSE))</f>
        <v/>
      </c>
      <c r="AW56" s="455" t="str">
        <f>IF(AW55="","",VLOOKUP(AW55,シフト記号表!$C$6:$L$47,10,FALSE))</f>
        <v/>
      </c>
      <c r="AX56" s="456" t="str">
        <f>IF(AX55="","",VLOOKUP(AX55,シフト記号表!$C$6:$L$47,10,FALSE))</f>
        <v/>
      </c>
      <c r="AY56" s="454" t="str">
        <f>IF(AY55="","",VLOOKUP(AY55,シフト記号表!$C$6:$L$47,10,FALSE))</f>
        <v/>
      </c>
      <c r="AZ56" s="455" t="str">
        <f>IF(AZ55="","",VLOOKUP(AZ55,シフト記号表!$C$6:$L$47,10,FALSE))</f>
        <v/>
      </c>
      <c r="BA56" s="455" t="str">
        <f>IF(BA55="","",VLOOKUP(BA55,シフト記号表!$C$6:$L$47,10,FALSE))</f>
        <v/>
      </c>
      <c r="BB56" s="1290">
        <f>IF($BE$3="４週",SUM(W56:AX56),IF($BE$3="暦月",SUM(W56:BA56),""))</f>
        <v>0</v>
      </c>
      <c r="BC56" s="1291"/>
      <c r="BD56" s="1292">
        <f>IF($BE$3="４週",BB56/4,IF($BE$3="暦月",(BB56/($BE$8/7)),""))</f>
        <v>0</v>
      </c>
      <c r="BE56" s="1291"/>
      <c r="BF56" s="1287"/>
      <c r="BG56" s="1288"/>
      <c r="BH56" s="1288"/>
      <c r="BI56" s="1288"/>
      <c r="BJ56" s="1289"/>
    </row>
    <row r="57" spans="2:62" ht="20.25" customHeight="1" x14ac:dyDescent="0.2">
      <c r="B57" s="1256">
        <f>B55+1</f>
        <v>21</v>
      </c>
      <c r="C57" s="1258"/>
      <c r="D57" s="1259"/>
      <c r="E57" s="449"/>
      <c r="F57" s="450"/>
      <c r="G57" s="449"/>
      <c r="H57" s="450"/>
      <c r="I57" s="1262"/>
      <c r="J57" s="1263"/>
      <c r="K57" s="1266"/>
      <c r="L57" s="1267"/>
      <c r="M57" s="1267"/>
      <c r="N57" s="1259"/>
      <c r="O57" s="1270"/>
      <c r="P57" s="1271"/>
      <c r="Q57" s="1271"/>
      <c r="R57" s="1271"/>
      <c r="S57" s="1272"/>
      <c r="T57" s="469" t="s">
        <v>77</v>
      </c>
      <c r="V57" s="470"/>
      <c r="W57" s="462"/>
      <c r="X57" s="463"/>
      <c r="Y57" s="463"/>
      <c r="Z57" s="463"/>
      <c r="AA57" s="463"/>
      <c r="AB57" s="463"/>
      <c r="AC57" s="464"/>
      <c r="AD57" s="462"/>
      <c r="AE57" s="463"/>
      <c r="AF57" s="463"/>
      <c r="AG57" s="463"/>
      <c r="AH57" s="463"/>
      <c r="AI57" s="463"/>
      <c r="AJ57" s="464"/>
      <c r="AK57" s="462"/>
      <c r="AL57" s="463"/>
      <c r="AM57" s="463"/>
      <c r="AN57" s="463"/>
      <c r="AO57" s="463"/>
      <c r="AP57" s="463"/>
      <c r="AQ57" s="464"/>
      <c r="AR57" s="462"/>
      <c r="AS57" s="463"/>
      <c r="AT57" s="463"/>
      <c r="AU57" s="463"/>
      <c r="AV57" s="463"/>
      <c r="AW57" s="463"/>
      <c r="AX57" s="464"/>
      <c r="AY57" s="462"/>
      <c r="AZ57" s="463"/>
      <c r="BA57" s="465"/>
      <c r="BB57" s="1276"/>
      <c r="BC57" s="1277"/>
      <c r="BD57" s="1236"/>
      <c r="BE57" s="1237"/>
      <c r="BF57" s="1238"/>
      <c r="BG57" s="1239"/>
      <c r="BH57" s="1239"/>
      <c r="BI57" s="1239"/>
      <c r="BJ57" s="1240"/>
    </row>
    <row r="58" spans="2:62" ht="20.25" customHeight="1" x14ac:dyDescent="0.2">
      <c r="B58" s="1279"/>
      <c r="C58" s="1293"/>
      <c r="D58" s="1294"/>
      <c r="E58" s="449"/>
      <c r="F58" s="450">
        <f>C57</f>
        <v>0</v>
      </c>
      <c r="G58" s="449"/>
      <c r="H58" s="450">
        <f>I57</f>
        <v>0</v>
      </c>
      <c r="I58" s="1295"/>
      <c r="J58" s="1296"/>
      <c r="K58" s="1297"/>
      <c r="L58" s="1298"/>
      <c r="M58" s="1298"/>
      <c r="N58" s="1294"/>
      <c r="O58" s="1270"/>
      <c r="P58" s="1271"/>
      <c r="Q58" s="1271"/>
      <c r="R58" s="1271"/>
      <c r="S58" s="1272"/>
      <c r="T58" s="466" t="s">
        <v>78</v>
      </c>
      <c r="U58" s="467"/>
      <c r="V58" s="468"/>
      <c r="W58" s="454" t="str">
        <f>IF(W57="","",VLOOKUP(W57,シフト記号表!$C$6:$L$47,10,FALSE))</f>
        <v/>
      </c>
      <c r="X58" s="455" t="str">
        <f>IF(X57="","",VLOOKUP(X57,シフト記号表!$C$6:$L$47,10,FALSE))</f>
        <v/>
      </c>
      <c r="Y58" s="455" t="str">
        <f>IF(Y57="","",VLOOKUP(Y57,シフト記号表!$C$6:$L$47,10,FALSE))</f>
        <v/>
      </c>
      <c r="Z58" s="455" t="str">
        <f>IF(Z57="","",VLOOKUP(Z57,シフト記号表!$C$6:$L$47,10,FALSE))</f>
        <v/>
      </c>
      <c r="AA58" s="455" t="str">
        <f>IF(AA57="","",VLOOKUP(AA57,シフト記号表!$C$6:$L$47,10,FALSE))</f>
        <v/>
      </c>
      <c r="AB58" s="455" t="str">
        <f>IF(AB57="","",VLOOKUP(AB57,シフト記号表!$C$6:$L$47,10,FALSE))</f>
        <v/>
      </c>
      <c r="AC58" s="456" t="str">
        <f>IF(AC57="","",VLOOKUP(AC57,シフト記号表!$C$6:$L$47,10,FALSE))</f>
        <v/>
      </c>
      <c r="AD58" s="454" t="str">
        <f>IF(AD57="","",VLOOKUP(AD57,シフト記号表!$C$6:$L$47,10,FALSE))</f>
        <v/>
      </c>
      <c r="AE58" s="455" t="str">
        <f>IF(AE57="","",VLOOKUP(AE57,シフト記号表!$C$6:$L$47,10,FALSE))</f>
        <v/>
      </c>
      <c r="AF58" s="455" t="str">
        <f>IF(AF57="","",VLOOKUP(AF57,シフト記号表!$C$6:$L$47,10,FALSE))</f>
        <v/>
      </c>
      <c r="AG58" s="455" t="str">
        <f>IF(AG57="","",VLOOKUP(AG57,シフト記号表!$C$6:$L$47,10,FALSE))</f>
        <v/>
      </c>
      <c r="AH58" s="455" t="str">
        <f>IF(AH57="","",VLOOKUP(AH57,シフト記号表!$C$6:$L$47,10,FALSE))</f>
        <v/>
      </c>
      <c r="AI58" s="455" t="str">
        <f>IF(AI57="","",VLOOKUP(AI57,シフト記号表!$C$6:$L$47,10,FALSE))</f>
        <v/>
      </c>
      <c r="AJ58" s="456" t="str">
        <f>IF(AJ57="","",VLOOKUP(AJ57,シフト記号表!$C$6:$L$47,10,FALSE))</f>
        <v/>
      </c>
      <c r="AK58" s="454" t="str">
        <f>IF(AK57="","",VLOOKUP(AK57,シフト記号表!$C$6:$L$47,10,FALSE))</f>
        <v/>
      </c>
      <c r="AL58" s="455" t="str">
        <f>IF(AL57="","",VLOOKUP(AL57,シフト記号表!$C$6:$L$47,10,FALSE))</f>
        <v/>
      </c>
      <c r="AM58" s="455" t="str">
        <f>IF(AM57="","",VLOOKUP(AM57,シフト記号表!$C$6:$L$47,10,FALSE))</f>
        <v/>
      </c>
      <c r="AN58" s="455" t="str">
        <f>IF(AN57="","",VLOOKUP(AN57,シフト記号表!$C$6:$L$47,10,FALSE))</f>
        <v/>
      </c>
      <c r="AO58" s="455" t="str">
        <f>IF(AO57="","",VLOOKUP(AO57,シフト記号表!$C$6:$L$47,10,FALSE))</f>
        <v/>
      </c>
      <c r="AP58" s="455" t="str">
        <f>IF(AP57="","",VLOOKUP(AP57,シフト記号表!$C$6:$L$47,10,FALSE))</f>
        <v/>
      </c>
      <c r="AQ58" s="456" t="str">
        <f>IF(AQ57="","",VLOOKUP(AQ57,シフト記号表!$C$6:$L$47,10,FALSE))</f>
        <v/>
      </c>
      <c r="AR58" s="454" t="str">
        <f>IF(AR57="","",VLOOKUP(AR57,シフト記号表!$C$6:$L$47,10,FALSE))</f>
        <v/>
      </c>
      <c r="AS58" s="455" t="str">
        <f>IF(AS57="","",VLOOKUP(AS57,シフト記号表!$C$6:$L$47,10,FALSE))</f>
        <v/>
      </c>
      <c r="AT58" s="455" t="str">
        <f>IF(AT57="","",VLOOKUP(AT57,シフト記号表!$C$6:$L$47,10,FALSE))</f>
        <v/>
      </c>
      <c r="AU58" s="455" t="str">
        <f>IF(AU57="","",VLOOKUP(AU57,シフト記号表!$C$6:$L$47,10,FALSE))</f>
        <v/>
      </c>
      <c r="AV58" s="455" t="str">
        <f>IF(AV57="","",VLOOKUP(AV57,シフト記号表!$C$6:$L$47,10,FALSE))</f>
        <v/>
      </c>
      <c r="AW58" s="455" t="str">
        <f>IF(AW57="","",VLOOKUP(AW57,シフト記号表!$C$6:$L$47,10,FALSE))</f>
        <v/>
      </c>
      <c r="AX58" s="456" t="str">
        <f>IF(AX57="","",VLOOKUP(AX57,シフト記号表!$C$6:$L$47,10,FALSE))</f>
        <v/>
      </c>
      <c r="AY58" s="454" t="str">
        <f>IF(AY57="","",VLOOKUP(AY57,シフト記号表!$C$6:$L$47,10,FALSE))</f>
        <v/>
      </c>
      <c r="AZ58" s="455" t="str">
        <f>IF(AZ57="","",VLOOKUP(AZ57,シフト記号表!$C$6:$L$47,10,FALSE))</f>
        <v/>
      </c>
      <c r="BA58" s="455" t="str">
        <f>IF(BA57="","",VLOOKUP(BA57,シフト記号表!$C$6:$L$47,10,FALSE))</f>
        <v/>
      </c>
      <c r="BB58" s="1290">
        <f>IF($BE$3="４週",SUM(W58:AX58),IF($BE$3="暦月",SUM(W58:BA58),""))</f>
        <v>0</v>
      </c>
      <c r="BC58" s="1291"/>
      <c r="BD58" s="1292">
        <f>IF($BE$3="４週",BB58/4,IF($BE$3="暦月",(BB58/($BE$8/7)),""))</f>
        <v>0</v>
      </c>
      <c r="BE58" s="1291"/>
      <c r="BF58" s="1287"/>
      <c r="BG58" s="1288"/>
      <c r="BH58" s="1288"/>
      <c r="BI58" s="1288"/>
      <c r="BJ58" s="1289"/>
    </row>
    <row r="59" spans="2:62" ht="20.25" customHeight="1" x14ac:dyDescent="0.2">
      <c r="B59" s="1256">
        <f>B57+1</f>
        <v>22</v>
      </c>
      <c r="C59" s="1258"/>
      <c r="D59" s="1259"/>
      <c r="E59" s="449"/>
      <c r="F59" s="450"/>
      <c r="G59" s="449"/>
      <c r="H59" s="450"/>
      <c r="I59" s="1262"/>
      <c r="J59" s="1263"/>
      <c r="K59" s="1266"/>
      <c r="L59" s="1267"/>
      <c r="M59" s="1267"/>
      <c r="N59" s="1259"/>
      <c r="O59" s="1270"/>
      <c r="P59" s="1271"/>
      <c r="Q59" s="1271"/>
      <c r="R59" s="1271"/>
      <c r="S59" s="1272"/>
      <c r="T59" s="469" t="s">
        <v>77</v>
      </c>
      <c r="V59" s="470"/>
      <c r="W59" s="462"/>
      <c r="X59" s="463"/>
      <c r="Y59" s="463"/>
      <c r="Z59" s="463"/>
      <c r="AA59" s="463"/>
      <c r="AB59" s="463"/>
      <c r="AC59" s="464"/>
      <c r="AD59" s="462"/>
      <c r="AE59" s="463"/>
      <c r="AF59" s="463"/>
      <c r="AG59" s="463"/>
      <c r="AH59" s="463"/>
      <c r="AI59" s="463"/>
      <c r="AJ59" s="464"/>
      <c r="AK59" s="462"/>
      <c r="AL59" s="463"/>
      <c r="AM59" s="463"/>
      <c r="AN59" s="463"/>
      <c r="AO59" s="463"/>
      <c r="AP59" s="463"/>
      <c r="AQ59" s="464"/>
      <c r="AR59" s="462"/>
      <c r="AS59" s="463"/>
      <c r="AT59" s="463"/>
      <c r="AU59" s="463"/>
      <c r="AV59" s="463"/>
      <c r="AW59" s="463"/>
      <c r="AX59" s="464"/>
      <c r="AY59" s="462"/>
      <c r="AZ59" s="463"/>
      <c r="BA59" s="465"/>
      <c r="BB59" s="1276"/>
      <c r="BC59" s="1277"/>
      <c r="BD59" s="1236"/>
      <c r="BE59" s="1237"/>
      <c r="BF59" s="1238"/>
      <c r="BG59" s="1239"/>
      <c r="BH59" s="1239"/>
      <c r="BI59" s="1239"/>
      <c r="BJ59" s="1240"/>
    </row>
    <row r="60" spans="2:62" ht="20.25" customHeight="1" x14ac:dyDescent="0.2">
      <c r="B60" s="1279"/>
      <c r="C60" s="1293"/>
      <c r="D60" s="1294"/>
      <c r="E60" s="449"/>
      <c r="F60" s="450">
        <f>C59</f>
        <v>0</v>
      </c>
      <c r="G60" s="449"/>
      <c r="H60" s="450">
        <f>I59</f>
        <v>0</v>
      </c>
      <c r="I60" s="1295"/>
      <c r="J60" s="1296"/>
      <c r="K60" s="1297"/>
      <c r="L60" s="1298"/>
      <c r="M60" s="1298"/>
      <c r="N60" s="1294"/>
      <c r="O60" s="1270"/>
      <c r="P60" s="1271"/>
      <c r="Q60" s="1271"/>
      <c r="R60" s="1271"/>
      <c r="S60" s="1272"/>
      <c r="T60" s="466" t="s">
        <v>78</v>
      </c>
      <c r="U60" s="467"/>
      <c r="V60" s="468"/>
      <c r="W60" s="454" t="str">
        <f>IF(W59="","",VLOOKUP(W59,シフト記号表!$C$6:$L$47,10,FALSE))</f>
        <v/>
      </c>
      <c r="X60" s="455" t="str">
        <f>IF(X59="","",VLOOKUP(X59,シフト記号表!$C$6:$L$47,10,FALSE))</f>
        <v/>
      </c>
      <c r="Y60" s="455" t="str">
        <f>IF(Y59="","",VLOOKUP(Y59,シフト記号表!$C$6:$L$47,10,FALSE))</f>
        <v/>
      </c>
      <c r="Z60" s="455" t="str">
        <f>IF(Z59="","",VLOOKUP(Z59,シフト記号表!$C$6:$L$47,10,FALSE))</f>
        <v/>
      </c>
      <c r="AA60" s="455" t="str">
        <f>IF(AA59="","",VLOOKUP(AA59,シフト記号表!$C$6:$L$47,10,FALSE))</f>
        <v/>
      </c>
      <c r="AB60" s="455" t="str">
        <f>IF(AB59="","",VLOOKUP(AB59,シフト記号表!$C$6:$L$47,10,FALSE))</f>
        <v/>
      </c>
      <c r="AC60" s="456" t="str">
        <f>IF(AC59="","",VLOOKUP(AC59,シフト記号表!$C$6:$L$47,10,FALSE))</f>
        <v/>
      </c>
      <c r="AD60" s="454" t="str">
        <f>IF(AD59="","",VLOOKUP(AD59,シフト記号表!$C$6:$L$47,10,FALSE))</f>
        <v/>
      </c>
      <c r="AE60" s="455" t="str">
        <f>IF(AE59="","",VLOOKUP(AE59,シフト記号表!$C$6:$L$47,10,FALSE))</f>
        <v/>
      </c>
      <c r="AF60" s="455" t="str">
        <f>IF(AF59="","",VLOOKUP(AF59,シフト記号表!$C$6:$L$47,10,FALSE))</f>
        <v/>
      </c>
      <c r="AG60" s="455" t="str">
        <f>IF(AG59="","",VLOOKUP(AG59,シフト記号表!$C$6:$L$47,10,FALSE))</f>
        <v/>
      </c>
      <c r="AH60" s="455" t="str">
        <f>IF(AH59="","",VLOOKUP(AH59,シフト記号表!$C$6:$L$47,10,FALSE))</f>
        <v/>
      </c>
      <c r="AI60" s="455" t="str">
        <f>IF(AI59="","",VLOOKUP(AI59,シフト記号表!$C$6:$L$47,10,FALSE))</f>
        <v/>
      </c>
      <c r="AJ60" s="456" t="str">
        <f>IF(AJ59="","",VLOOKUP(AJ59,シフト記号表!$C$6:$L$47,10,FALSE))</f>
        <v/>
      </c>
      <c r="AK60" s="454" t="str">
        <f>IF(AK59="","",VLOOKUP(AK59,シフト記号表!$C$6:$L$47,10,FALSE))</f>
        <v/>
      </c>
      <c r="AL60" s="455" t="str">
        <f>IF(AL59="","",VLOOKUP(AL59,シフト記号表!$C$6:$L$47,10,FALSE))</f>
        <v/>
      </c>
      <c r="AM60" s="455" t="str">
        <f>IF(AM59="","",VLOOKUP(AM59,シフト記号表!$C$6:$L$47,10,FALSE))</f>
        <v/>
      </c>
      <c r="AN60" s="455" t="str">
        <f>IF(AN59="","",VLOOKUP(AN59,シフト記号表!$C$6:$L$47,10,FALSE))</f>
        <v/>
      </c>
      <c r="AO60" s="455" t="str">
        <f>IF(AO59="","",VLOOKUP(AO59,シフト記号表!$C$6:$L$47,10,FALSE))</f>
        <v/>
      </c>
      <c r="AP60" s="455" t="str">
        <f>IF(AP59="","",VLOOKUP(AP59,シフト記号表!$C$6:$L$47,10,FALSE))</f>
        <v/>
      </c>
      <c r="AQ60" s="456" t="str">
        <f>IF(AQ59="","",VLOOKUP(AQ59,シフト記号表!$C$6:$L$47,10,FALSE))</f>
        <v/>
      </c>
      <c r="AR60" s="454" t="str">
        <f>IF(AR59="","",VLOOKUP(AR59,シフト記号表!$C$6:$L$47,10,FALSE))</f>
        <v/>
      </c>
      <c r="AS60" s="455" t="str">
        <f>IF(AS59="","",VLOOKUP(AS59,シフト記号表!$C$6:$L$47,10,FALSE))</f>
        <v/>
      </c>
      <c r="AT60" s="455" t="str">
        <f>IF(AT59="","",VLOOKUP(AT59,シフト記号表!$C$6:$L$47,10,FALSE))</f>
        <v/>
      </c>
      <c r="AU60" s="455" t="str">
        <f>IF(AU59="","",VLOOKUP(AU59,シフト記号表!$C$6:$L$47,10,FALSE))</f>
        <v/>
      </c>
      <c r="AV60" s="455" t="str">
        <f>IF(AV59="","",VLOOKUP(AV59,シフト記号表!$C$6:$L$47,10,FALSE))</f>
        <v/>
      </c>
      <c r="AW60" s="455" t="str">
        <f>IF(AW59="","",VLOOKUP(AW59,シフト記号表!$C$6:$L$47,10,FALSE))</f>
        <v/>
      </c>
      <c r="AX60" s="456" t="str">
        <f>IF(AX59="","",VLOOKUP(AX59,シフト記号表!$C$6:$L$47,10,FALSE))</f>
        <v/>
      </c>
      <c r="AY60" s="454" t="str">
        <f>IF(AY59="","",VLOOKUP(AY59,シフト記号表!$C$6:$L$47,10,FALSE))</f>
        <v/>
      </c>
      <c r="AZ60" s="455" t="str">
        <f>IF(AZ59="","",VLOOKUP(AZ59,シフト記号表!$C$6:$L$47,10,FALSE))</f>
        <v/>
      </c>
      <c r="BA60" s="455" t="str">
        <f>IF(BA59="","",VLOOKUP(BA59,シフト記号表!$C$6:$L$47,10,FALSE))</f>
        <v/>
      </c>
      <c r="BB60" s="1290">
        <f>IF($BE$3="４週",SUM(W60:AX60),IF($BE$3="暦月",SUM(W60:BA60),""))</f>
        <v>0</v>
      </c>
      <c r="BC60" s="1291"/>
      <c r="BD60" s="1292">
        <f>IF($BE$3="４週",BB60/4,IF($BE$3="暦月",(BB60/($BE$8/7)),""))</f>
        <v>0</v>
      </c>
      <c r="BE60" s="1291"/>
      <c r="BF60" s="1287"/>
      <c r="BG60" s="1288"/>
      <c r="BH60" s="1288"/>
      <c r="BI60" s="1288"/>
      <c r="BJ60" s="1289"/>
    </row>
    <row r="61" spans="2:62" ht="20.25" customHeight="1" x14ac:dyDescent="0.2">
      <c r="B61" s="1256">
        <f>B59+1</f>
        <v>23</v>
      </c>
      <c r="C61" s="1258"/>
      <c r="D61" s="1259"/>
      <c r="E61" s="449"/>
      <c r="F61" s="450"/>
      <c r="G61" s="449"/>
      <c r="H61" s="450"/>
      <c r="I61" s="1262"/>
      <c r="J61" s="1263"/>
      <c r="K61" s="1266"/>
      <c r="L61" s="1267"/>
      <c r="M61" s="1267"/>
      <c r="N61" s="1259"/>
      <c r="O61" s="1270"/>
      <c r="P61" s="1271"/>
      <c r="Q61" s="1271"/>
      <c r="R61" s="1271"/>
      <c r="S61" s="1272"/>
      <c r="T61" s="469" t="s">
        <v>77</v>
      </c>
      <c r="V61" s="470"/>
      <c r="W61" s="462"/>
      <c r="X61" s="463"/>
      <c r="Y61" s="463"/>
      <c r="Z61" s="463"/>
      <c r="AA61" s="463"/>
      <c r="AB61" s="463"/>
      <c r="AC61" s="464"/>
      <c r="AD61" s="462"/>
      <c r="AE61" s="463"/>
      <c r="AF61" s="463"/>
      <c r="AG61" s="463"/>
      <c r="AH61" s="463"/>
      <c r="AI61" s="463"/>
      <c r="AJ61" s="464"/>
      <c r="AK61" s="462"/>
      <c r="AL61" s="463"/>
      <c r="AM61" s="463"/>
      <c r="AN61" s="463"/>
      <c r="AO61" s="463"/>
      <c r="AP61" s="463"/>
      <c r="AQ61" s="464"/>
      <c r="AR61" s="462"/>
      <c r="AS61" s="463"/>
      <c r="AT61" s="463"/>
      <c r="AU61" s="463"/>
      <c r="AV61" s="463"/>
      <c r="AW61" s="463"/>
      <c r="AX61" s="464"/>
      <c r="AY61" s="462"/>
      <c r="AZ61" s="463"/>
      <c r="BA61" s="465"/>
      <c r="BB61" s="1276"/>
      <c r="BC61" s="1277"/>
      <c r="BD61" s="1236"/>
      <c r="BE61" s="1237"/>
      <c r="BF61" s="1238"/>
      <c r="BG61" s="1239"/>
      <c r="BH61" s="1239"/>
      <c r="BI61" s="1239"/>
      <c r="BJ61" s="1240"/>
    </row>
    <row r="62" spans="2:62" ht="20.25" customHeight="1" x14ac:dyDescent="0.2">
      <c r="B62" s="1302"/>
      <c r="C62" s="1293"/>
      <c r="D62" s="1294"/>
      <c r="E62" s="449"/>
      <c r="F62" s="450">
        <f>C61</f>
        <v>0</v>
      </c>
      <c r="G62" s="449"/>
      <c r="H62" s="450">
        <f>I61</f>
        <v>0</v>
      </c>
      <c r="I62" s="1295"/>
      <c r="J62" s="1296"/>
      <c r="K62" s="1297"/>
      <c r="L62" s="1298"/>
      <c r="M62" s="1298"/>
      <c r="N62" s="1294"/>
      <c r="O62" s="1312"/>
      <c r="P62" s="1313"/>
      <c r="Q62" s="1313"/>
      <c r="R62" s="1313"/>
      <c r="S62" s="1314"/>
      <c r="T62" s="981" t="s">
        <v>78</v>
      </c>
      <c r="U62" s="982"/>
      <c r="V62" s="983"/>
      <c r="W62" s="984" t="str">
        <f>IF(W61="","",VLOOKUP(W61,シフト記号表!$C$6:$L$47,10,FALSE))</f>
        <v/>
      </c>
      <c r="X62" s="985" t="str">
        <f>IF(X61="","",VLOOKUP(X61,シフト記号表!$C$6:$L$47,10,FALSE))</f>
        <v/>
      </c>
      <c r="Y62" s="985" t="str">
        <f>IF(Y61="","",VLOOKUP(Y61,シフト記号表!$C$6:$L$47,10,FALSE))</f>
        <v/>
      </c>
      <c r="Z62" s="985" t="str">
        <f>IF(Z61="","",VLOOKUP(Z61,シフト記号表!$C$6:$L$47,10,FALSE))</f>
        <v/>
      </c>
      <c r="AA62" s="985" t="str">
        <f>IF(AA61="","",VLOOKUP(AA61,シフト記号表!$C$6:$L$47,10,FALSE))</f>
        <v/>
      </c>
      <c r="AB62" s="985" t="str">
        <f>IF(AB61="","",VLOOKUP(AB61,シフト記号表!$C$6:$L$47,10,FALSE))</f>
        <v/>
      </c>
      <c r="AC62" s="986" t="str">
        <f>IF(AC61="","",VLOOKUP(AC61,シフト記号表!$C$6:$L$47,10,FALSE))</f>
        <v/>
      </c>
      <c r="AD62" s="984" t="str">
        <f>IF(AD61="","",VLOOKUP(AD61,シフト記号表!$C$6:$L$47,10,FALSE))</f>
        <v/>
      </c>
      <c r="AE62" s="985" t="str">
        <f>IF(AE61="","",VLOOKUP(AE61,シフト記号表!$C$6:$L$47,10,FALSE))</f>
        <v/>
      </c>
      <c r="AF62" s="985" t="str">
        <f>IF(AF61="","",VLOOKUP(AF61,シフト記号表!$C$6:$L$47,10,FALSE))</f>
        <v/>
      </c>
      <c r="AG62" s="985" t="str">
        <f>IF(AG61="","",VLOOKUP(AG61,シフト記号表!$C$6:$L$47,10,FALSE))</f>
        <v/>
      </c>
      <c r="AH62" s="985" t="str">
        <f>IF(AH61="","",VLOOKUP(AH61,シフト記号表!$C$6:$L$47,10,FALSE))</f>
        <v/>
      </c>
      <c r="AI62" s="985" t="str">
        <f>IF(AI61="","",VLOOKUP(AI61,シフト記号表!$C$6:$L$47,10,FALSE))</f>
        <v/>
      </c>
      <c r="AJ62" s="986" t="str">
        <f>IF(AJ61="","",VLOOKUP(AJ61,シフト記号表!$C$6:$L$47,10,FALSE))</f>
        <v/>
      </c>
      <c r="AK62" s="984" t="str">
        <f>IF(AK61="","",VLOOKUP(AK61,シフト記号表!$C$6:$L$47,10,FALSE))</f>
        <v/>
      </c>
      <c r="AL62" s="985" t="str">
        <f>IF(AL61="","",VLOOKUP(AL61,シフト記号表!$C$6:$L$47,10,FALSE))</f>
        <v/>
      </c>
      <c r="AM62" s="985" t="str">
        <f>IF(AM61="","",VLOOKUP(AM61,シフト記号表!$C$6:$L$47,10,FALSE))</f>
        <v/>
      </c>
      <c r="AN62" s="985" t="str">
        <f>IF(AN61="","",VLOOKUP(AN61,シフト記号表!$C$6:$L$47,10,FALSE))</f>
        <v/>
      </c>
      <c r="AO62" s="985" t="str">
        <f>IF(AO61="","",VLOOKUP(AO61,シフト記号表!$C$6:$L$47,10,FALSE))</f>
        <v/>
      </c>
      <c r="AP62" s="985" t="str">
        <f>IF(AP61="","",VLOOKUP(AP61,シフト記号表!$C$6:$L$47,10,FALSE))</f>
        <v/>
      </c>
      <c r="AQ62" s="986" t="str">
        <f>IF(AQ61="","",VLOOKUP(AQ61,シフト記号表!$C$6:$L$47,10,FALSE))</f>
        <v/>
      </c>
      <c r="AR62" s="984" t="str">
        <f>IF(AR61="","",VLOOKUP(AR61,シフト記号表!$C$6:$L$47,10,FALSE))</f>
        <v/>
      </c>
      <c r="AS62" s="985" t="str">
        <f>IF(AS61="","",VLOOKUP(AS61,シフト記号表!$C$6:$L$47,10,FALSE))</f>
        <v/>
      </c>
      <c r="AT62" s="985" t="str">
        <f>IF(AT61="","",VLOOKUP(AT61,シフト記号表!$C$6:$L$47,10,FALSE))</f>
        <v/>
      </c>
      <c r="AU62" s="985" t="str">
        <f>IF(AU61="","",VLOOKUP(AU61,シフト記号表!$C$6:$L$47,10,FALSE))</f>
        <v/>
      </c>
      <c r="AV62" s="985" t="str">
        <f>IF(AV61="","",VLOOKUP(AV61,シフト記号表!$C$6:$L$47,10,FALSE))</f>
        <v/>
      </c>
      <c r="AW62" s="985" t="str">
        <f>IF(AW61="","",VLOOKUP(AW61,シフト記号表!$C$6:$L$47,10,FALSE))</f>
        <v/>
      </c>
      <c r="AX62" s="986" t="str">
        <f>IF(AX61="","",VLOOKUP(AX61,シフト記号表!$C$6:$L$47,10,FALSE))</f>
        <v/>
      </c>
      <c r="AY62" s="984" t="str">
        <f>IF(AY61="","",VLOOKUP(AY61,シフト記号表!$C$6:$L$47,10,FALSE))</f>
        <v/>
      </c>
      <c r="AZ62" s="985" t="str">
        <f>IF(AZ61="","",VLOOKUP(AZ61,シフト記号表!$C$6:$L$47,10,FALSE))</f>
        <v/>
      </c>
      <c r="BA62" s="985" t="str">
        <f>IF(BA61="","",VLOOKUP(BA61,シフト記号表!$C$6:$L$47,10,FALSE))</f>
        <v/>
      </c>
      <c r="BB62" s="1309">
        <f>IF($BE$3="４週",SUM(W62:AX62),IF($BE$3="暦月",SUM(W62:BA62),""))</f>
        <v>0</v>
      </c>
      <c r="BC62" s="1310"/>
      <c r="BD62" s="1311">
        <f>IF($BE$3="４週",BB62/4,IF($BE$3="暦月",(BB62/($BE$8/7)),""))</f>
        <v>0</v>
      </c>
      <c r="BE62" s="1310"/>
      <c r="BF62" s="1287"/>
      <c r="BG62" s="1288"/>
      <c r="BH62" s="1288"/>
      <c r="BI62" s="1288"/>
      <c r="BJ62" s="1289"/>
    </row>
    <row r="63" spans="2:62" ht="20.25" customHeight="1" x14ac:dyDescent="0.2">
      <c r="B63" s="1256">
        <f>B61+1</f>
        <v>24</v>
      </c>
      <c r="C63" s="1258"/>
      <c r="D63" s="1259"/>
      <c r="E63" s="457"/>
      <c r="F63" s="458"/>
      <c r="G63" s="457"/>
      <c r="H63" s="458"/>
      <c r="I63" s="1262"/>
      <c r="J63" s="1263"/>
      <c r="K63" s="1266"/>
      <c r="L63" s="1267"/>
      <c r="M63" s="1267"/>
      <c r="N63" s="1259"/>
      <c r="O63" s="1270"/>
      <c r="P63" s="1271"/>
      <c r="Q63" s="1271"/>
      <c r="R63" s="1271"/>
      <c r="S63" s="1272"/>
      <c r="T63" s="459" t="s">
        <v>77</v>
      </c>
      <c r="U63" s="460"/>
      <c r="V63" s="461"/>
      <c r="W63" s="462"/>
      <c r="X63" s="463"/>
      <c r="Y63" s="463"/>
      <c r="Z63" s="463"/>
      <c r="AA63" s="463"/>
      <c r="AB63" s="463"/>
      <c r="AC63" s="464"/>
      <c r="AD63" s="462"/>
      <c r="AE63" s="463"/>
      <c r="AF63" s="463"/>
      <c r="AG63" s="463"/>
      <c r="AH63" s="463"/>
      <c r="AI63" s="463"/>
      <c r="AJ63" s="464"/>
      <c r="AK63" s="462"/>
      <c r="AL63" s="463"/>
      <c r="AM63" s="463"/>
      <c r="AN63" s="463"/>
      <c r="AO63" s="463"/>
      <c r="AP63" s="463"/>
      <c r="AQ63" s="464"/>
      <c r="AR63" s="462"/>
      <c r="AS63" s="463"/>
      <c r="AT63" s="463"/>
      <c r="AU63" s="463"/>
      <c r="AV63" s="463"/>
      <c r="AW63" s="463"/>
      <c r="AX63" s="464"/>
      <c r="AY63" s="462"/>
      <c r="AZ63" s="463"/>
      <c r="BA63" s="465"/>
      <c r="BB63" s="1276"/>
      <c r="BC63" s="1277"/>
      <c r="BD63" s="1236"/>
      <c r="BE63" s="1237"/>
      <c r="BF63" s="1238"/>
      <c r="BG63" s="1239"/>
      <c r="BH63" s="1239"/>
      <c r="BI63" s="1239"/>
      <c r="BJ63" s="1240"/>
    </row>
    <row r="64" spans="2:62" ht="20.25" customHeight="1" x14ac:dyDescent="0.2">
      <c r="B64" s="1279"/>
      <c r="C64" s="1280"/>
      <c r="D64" s="1281"/>
      <c r="E64" s="471"/>
      <c r="F64" s="472">
        <f>C63</f>
        <v>0</v>
      </c>
      <c r="G64" s="471"/>
      <c r="H64" s="472">
        <f>I63</f>
        <v>0</v>
      </c>
      <c r="I64" s="1282"/>
      <c r="J64" s="1283"/>
      <c r="K64" s="1284"/>
      <c r="L64" s="1285"/>
      <c r="M64" s="1285"/>
      <c r="N64" s="1281"/>
      <c r="O64" s="1270"/>
      <c r="P64" s="1271"/>
      <c r="Q64" s="1271"/>
      <c r="R64" s="1271"/>
      <c r="S64" s="1272"/>
      <c r="T64" s="466" t="s">
        <v>78</v>
      </c>
      <c r="U64" s="467"/>
      <c r="V64" s="468"/>
      <c r="W64" s="454" t="str">
        <f>IF(W63="","",VLOOKUP(W63,シフト記号表!$C$6:$L$47,10,FALSE))</f>
        <v/>
      </c>
      <c r="X64" s="455" t="str">
        <f>IF(X63="","",VLOOKUP(X63,シフト記号表!$C$6:$L$47,10,FALSE))</f>
        <v/>
      </c>
      <c r="Y64" s="455" t="str">
        <f>IF(Y63="","",VLOOKUP(Y63,シフト記号表!$C$6:$L$47,10,FALSE))</f>
        <v/>
      </c>
      <c r="Z64" s="455" t="str">
        <f>IF(Z63="","",VLOOKUP(Z63,シフト記号表!$C$6:$L$47,10,FALSE))</f>
        <v/>
      </c>
      <c r="AA64" s="455" t="str">
        <f>IF(AA63="","",VLOOKUP(AA63,シフト記号表!$C$6:$L$47,10,FALSE))</f>
        <v/>
      </c>
      <c r="AB64" s="455" t="str">
        <f>IF(AB63="","",VLOOKUP(AB63,シフト記号表!$C$6:$L$47,10,FALSE))</f>
        <v/>
      </c>
      <c r="AC64" s="456" t="str">
        <f>IF(AC63="","",VLOOKUP(AC63,シフト記号表!$C$6:$L$47,10,FALSE))</f>
        <v/>
      </c>
      <c r="AD64" s="454" t="str">
        <f>IF(AD63="","",VLOOKUP(AD63,シフト記号表!$C$6:$L$47,10,FALSE))</f>
        <v/>
      </c>
      <c r="AE64" s="455" t="str">
        <f>IF(AE63="","",VLOOKUP(AE63,シフト記号表!$C$6:$L$47,10,FALSE))</f>
        <v/>
      </c>
      <c r="AF64" s="455" t="str">
        <f>IF(AF63="","",VLOOKUP(AF63,シフト記号表!$C$6:$L$47,10,FALSE))</f>
        <v/>
      </c>
      <c r="AG64" s="455" t="str">
        <f>IF(AG63="","",VLOOKUP(AG63,シフト記号表!$C$6:$L$47,10,FALSE))</f>
        <v/>
      </c>
      <c r="AH64" s="455" t="str">
        <f>IF(AH63="","",VLOOKUP(AH63,シフト記号表!$C$6:$L$47,10,FALSE))</f>
        <v/>
      </c>
      <c r="AI64" s="455" t="str">
        <f>IF(AI63="","",VLOOKUP(AI63,シフト記号表!$C$6:$L$47,10,FALSE))</f>
        <v/>
      </c>
      <c r="AJ64" s="456" t="str">
        <f>IF(AJ63="","",VLOOKUP(AJ63,シフト記号表!$C$6:$L$47,10,FALSE))</f>
        <v/>
      </c>
      <c r="AK64" s="454" t="str">
        <f>IF(AK63="","",VLOOKUP(AK63,シフト記号表!$C$6:$L$47,10,FALSE))</f>
        <v/>
      </c>
      <c r="AL64" s="455" t="str">
        <f>IF(AL63="","",VLOOKUP(AL63,シフト記号表!$C$6:$L$47,10,FALSE))</f>
        <v/>
      </c>
      <c r="AM64" s="455" t="str">
        <f>IF(AM63="","",VLOOKUP(AM63,シフト記号表!$C$6:$L$47,10,FALSE))</f>
        <v/>
      </c>
      <c r="AN64" s="455" t="str">
        <f>IF(AN63="","",VLOOKUP(AN63,シフト記号表!$C$6:$L$47,10,FALSE))</f>
        <v/>
      </c>
      <c r="AO64" s="455" t="str">
        <f>IF(AO63="","",VLOOKUP(AO63,シフト記号表!$C$6:$L$47,10,FALSE))</f>
        <v/>
      </c>
      <c r="AP64" s="455" t="str">
        <f>IF(AP63="","",VLOOKUP(AP63,シフト記号表!$C$6:$L$47,10,FALSE))</f>
        <v/>
      </c>
      <c r="AQ64" s="456" t="str">
        <f>IF(AQ63="","",VLOOKUP(AQ63,シフト記号表!$C$6:$L$47,10,FALSE))</f>
        <v/>
      </c>
      <c r="AR64" s="454" t="str">
        <f>IF(AR63="","",VLOOKUP(AR63,シフト記号表!$C$6:$L$47,10,FALSE))</f>
        <v/>
      </c>
      <c r="AS64" s="455" t="str">
        <f>IF(AS63="","",VLOOKUP(AS63,シフト記号表!$C$6:$L$47,10,FALSE))</f>
        <v/>
      </c>
      <c r="AT64" s="455" t="str">
        <f>IF(AT63="","",VLOOKUP(AT63,シフト記号表!$C$6:$L$47,10,FALSE))</f>
        <v/>
      </c>
      <c r="AU64" s="455" t="str">
        <f>IF(AU63="","",VLOOKUP(AU63,シフト記号表!$C$6:$L$47,10,FALSE))</f>
        <v/>
      </c>
      <c r="AV64" s="455" t="str">
        <f>IF(AV63="","",VLOOKUP(AV63,シフト記号表!$C$6:$L$47,10,FALSE))</f>
        <v/>
      </c>
      <c r="AW64" s="455" t="str">
        <f>IF(AW63="","",VLOOKUP(AW63,シフト記号表!$C$6:$L$47,10,FALSE))</f>
        <v/>
      </c>
      <c r="AX64" s="456" t="str">
        <f>IF(AX63="","",VLOOKUP(AX63,シフト記号表!$C$6:$L$47,10,FALSE))</f>
        <v/>
      </c>
      <c r="AY64" s="454" t="str">
        <f>IF(AY63="","",VLOOKUP(AY63,シフト記号表!$C$6:$L$47,10,FALSE))</f>
        <v/>
      </c>
      <c r="AZ64" s="455" t="str">
        <f>IF(AZ63="","",VLOOKUP(AZ63,シフト記号表!$C$6:$L$47,10,FALSE))</f>
        <v/>
      </c>
      <c r="BA64" s="455" t="str">
        <f>IF(BA63="","",VLOOKUP(BA63,シフト記号表!$C$6:$L$47,10,FALSE))</f>
        <v/>
      </c>
      <c r="BB64" s="1253">
        <f>IF($BE$3="４週",SUM(W64:AX64),IF($BE$3="暦月",SUM(W64:BA64),""))</f>
        <v>0</v>
      </c>
      <c r="BC64" s="1254"/>
      <c r="BD64" s="1255">
        <f>IF($BE$3="４週",BB64/4,IF($BE$3="暦月",(BB64/($BE$8/7)),""))</f>
        <v>0</v>
      </c>
      <c r="BE64" s="1254"/>
      <c r="BF64" s="1250"/>
      <c r="BG64" s="1251"/>
      <c r="BH64" s="1251"/>
      <c r="BI64" s="1251"/>
      <c r="BJ64" s="1252"/>
    </row>
    <row r="65" spans="2:62" ht="20.25" customHeight="1" x14ac:dyDescent="0.2">
      <c r="B65" s="1302">
        <f>B63+1</f>
        <v>25</v>
      </c>
      <c r="C65" s="1293"/>
      <c r="D65" s="1294"/>
      <c r="E65" s="449"/>
      <c r="F65" s="450"/>
      <c r="G65" s="449"/>
      <c r="H65" s="450"/>
      <c r="I65" s="1295"/>
      <c r="J65" s="1296"/>
      <c r="K65" s="1297"/>
      <c r="L65" s="1303"/>
      <c r="M65" s="1303"/>
      <c r="N65" s="1294"/>
      <c r="O65" s="1304"/>
      <c r="P65" s="1305"/>
      <c r="Q65" s="1305"/>
      <c r="R65" s="1305"/>
      <c r="S65" s="1306"/>
      <c r="T65" s="469" t="s">
        <v>77</v>
      </c>
      <c r="V65" s="470"/>
      <c r="W65" s="987"/>
      <c r="X65" s="988"/>
      <c r="Y65" s="988"/>
      <c r="Z65" s="988"/>
      <c r="AA65" s="988"/>
      <c r="AB65" s="988"/>
      <c r="AC65" s="989"/>
      <c r="AD65" s="987"/>
      <c r="AE65" s="988"/>
      <c r="AF65" s="988"/>
      <c r="AG65" s="988"/>
      <c r="AH65" s="988"/>
      <c r="AI65" s="988"/>
      <c r="AJ65" s="989"/>
      <c r="AK65" s="987"/>
      <c r="AL65" s="988"/>
      <c r="AM65" s="988"/>
      <c r="AN65" s="988"/>
      <c r="AO65" s="988"/>
      <c r="AP65" s="988"/>
      <c r="AQ65" s="989"/>
      <c r="AR65" s="987"/>
      <c r="AS65" s="988"/>
      <c r="AT65" s="988"/>
      <c r="AU65" s="988"/>
      <c r="AV65" s="988"/>
      <c r="AW65" s="988"/>
      <c r="AX65" s="989"/>
      <c r="AY65" s="987"/>
      <c r="AZ65" s="988"/>
      <c r="BA65" s="990"/>
      <c r="BB65" s="1307"/>
      <c r="BC65" s="1308"/>
      <c r="BD65" s="1299"/>
      <c r="BE65" s="1300"/>
      <c r="BF65" s="1287"/>
      <c r="BG65" s="1301"/>
      <c r="BH65" s="1301"/>
      <c r="BI65" s="1301"/>
      <c r="BJ65" s="1289"/>
    </row>
    <row r="66" spans="2:62" ht="20.25" customHeight="1" x14ac:dyDescent="0.2">
      <c r="B66" s="1279"/>
      <c r="C66" s="1293"/>
      <c r="D66" s="1294"/>
      <c r="E66" s="449"/>
      <c r="F66" s="450">
        <f>C65</f>
        <v>0</v>
      </c>
      <c r="G66" s="449"/>
      <c r="H66" s="450">
        <f>I65</f>
        <v>0</v>
      </c>
      <c r="I66" s="1295"/>
      <c r="J66" s="1296"/>
      <c r="K66" s="1297"/>
      <c r="L66" s="1298"/>
      <c r="M66" s="1298"/>
      <c r="N66" s="1294"/>
      <c r="O66" s="1270"/>
      <c r="P66" s="1271"/>
      <c r="Q66" s="1271"/>
      <c r="R66" s="1271"/>
      <c r="S66" s="1272"/>
      <c r="T66" s="466" t="s">
        <v>78</v>
      </c>
      <c r="U66" s="467"/>
      <c r="V66" s="468"/>
      <c r="W66" s="454" t="str">
        <f>IF(W65="","",VLOOKUP(W65,シフト記号表!$C$6:$L$47,10,FALSE))</f>
        <v/>
      </c>
      <c r="X66" s="455" t="str">
        <f>IF(X65="","",VLOOKUP(X65,シフト記号表!$C$6:$L$47,10,FALSE))</f>
        <v/>
      </c>
      <c r="Y66" s="455" t="str">
        <f>IF(Y65="","",VLOOKUP(Y65,シフト記号表!$C$6:$L$47,10,FALSE))</f>
        <v/>
      </c>
      <c r="Z66" s="455" t="str">
        <f>IF(Z65="","",VLOOKUP(Z65,シフト記号表!$C$6:$L$47,10,FALSE))</f>
        <v/>
      </c>
      <c r="AA66" s="455" t="str">
        <f>IF(AA65="","",VLOOKUP(AA65,シフト記号表!$C$6:$L$47,10,FALSE))</f>
        <v/>
      </c>
      <c r="AB66" s="455" t="str">
        <f>IF(AB65="","",VLOOKUP(AB65,シフト記号表!$C$6:$L$47,10,FALSE))</f>
        <v/>
      </c>
      <c r="AC66" s="456" t="str">
        <f>IF(AC65="","",VLOOKUP(AC65,シフト記号表!$C$6:$L$47,10,FALSE))</f>
        <v/>
      </c>
      <c r="AD66" s="454" t="str">
        <f>IF(AD65="","",VLOOKUP(AD65,シフト記号表!$C$6:$L$47,10,FALSE))</f>
        <v/>
      </c>
      <c r="AE66" s="455" t="str">
        <f>IF(AE65="","",VLOOKUP(AE65,シフト記号表!$C$6:$L$47,10,FALSE))</f>
        <v/>
      </c>
      <c r="AF66" s="455" t="str">
        <f>IF(AF65="","",VLOOKUP(AF65,シフト記号表!$C$6:$L$47,10,FALSE))</f>
        <v/>
      </c>
      <c r="AG66" s="455" t="str">
        <f>IF(AG65="","",VLOOKUP(AG65,シフト記号表!$C$6:$L$47,10,FALSE))</f>
        <v/>
      </c>
      <c r="AH66" s="455" t="str">
        <f>IF(AH65="","",VLOOKUP(AH65,シフト記号表!$C$6:$L$47,10,FALSE))</f>
        <v/>
      </c>
      <c r="AI66" s="455" t="str">
        <f>IF(AI65="","",VLOOKUP(AI65,シフト記号表!$C$6:$L$47,10,FALSE))</f>
        <v/>
      </c>
      <c r="AJ66" s="456" t="str">
        <f>IF(AJ65="","",VLOOKUP(AJ65,シフト記号表!$C$6:$L$47,10,FALSE))</f>
        <v/>
      </c>
      <c r="AK66" s="454" t="str">
        <f>IF(AK65="","",VLOOKUP(AK65,シフト記号表!$C$6:$L$47,10,FALSE))</f>
        <v/>
      </c>
      <c r="AL66" s="455" t="str">
        <f>IF(AL65="","",VLOOKUP(AL65,シフト記号表!$C$6:$L$47,10,FALSE))</f>
        <v/>
      </c>
      <c r="AM66" s="455" t="str">
        <f>IF(AM65="","",VLOOKUP(AM65,シフト記号表!$C$6:$L$47,10,FALSE))</f>
        <v/>
      </c>
      <c r="AN66" s="455" t="str">
        <f>IF(AN65="","",VLOOKUP(AN65,シフト記号表!$C$6:$L$47,10,FALSE))</f>
        <v/>
      </c>
      <c r="AO66" s="455" t="str">
        <f>IF(AO65="","",VLOOKUP(AO65,シフト記号表!$C$6:$L$47,10,FALSE))</f>
        <v/>
      </c>
      <c r="AP66" s="455" t="str">
        <f>IF(AP65="","",VLOOKUP(AP65,シフト記号表!$C$6:$L$47,10,FALSE))</f>
        <v/>
      </c>
      <c r="AQ66" s="456" t="str">
        <f>IF(AQ65="","",VLOOKUP(AQ65,シフト記号表!$C$6:$L$47,10,FALSE))</f>
        <v/>
      </c>
      <c r="AR66" s="454" t="str">
        <f>IF(AR65="","",VLOOKUP(AR65,シフト記号表!$C$6:$L$47,10,FALSE))</f>
        <v/>
      </c>
      <c r="AS66" s="455" t="str">
        <f>IF(AS65="","",VLOOKUP(AS65,シフト記号表!$C$6:$L$47,10,FALSE))</f>
        <v/>
      </c>
      <c r="AT66" s="455" t="str">
        <f>IF(AT65="","",VLOOKUP(AT65,シフト記号表!$C$6:$L$47,10,FALSE))</f>
        <v/>
      </c>
      <c r="AU66" s="455" t="str">
        <f>IF(AU65="","",VLOOKUP(AU65,シフト記号表!$C$6:$L$47,10,FALSE))</f>
        <v/>
      </c>
      <c r="AV66" s="455" t="str">
        <f>IF(AV65="","",VLOOKUP(AV65,シフト記号表!$C$6:$L$47,10,FALSE))</f>
        <v/>
      </c>
      <c r="AW66" s="455" t="str">
        <f>IF(AW65="","",VLOOKUP(AW65,シフト記号表!$C$6:$L$47,10,FALSE))</f>
        <v/>
      </c>
      <c r="AX66" s="456" t="str">
        <f>IF(AX65="","",VLOOKUP(AX65,シフト記号表!$C$6:$L$47,10,FALSE))</f>
        <v/>
      </c>
      <c r="AY66" s="454" t="str">
        <f>IF(AY65="","",VLOOKUP(AY65,シフト記号表!$C$6:$L$47,10,FALSE))</f>
        <v/>
      </c>
      <c r="AZ66" s="455" t="str">
        <f>IF(AZ65="","",VLOOKUP(AZ65,シフト記号表!$C$6:$L$47,10,FALSE))</f>
        <v/>
      </c>
      <c r="BA66" s="455" t="str">
        <f>IF(BA65="","",VLOOKUP(BA65,シフト記号表!$C$6:$L$47,10,FALSE))</f>
        <v/>
      </c>
      <c r="BB66" s="1290">
        <f>IF($BE$3="４週",SUM(W66:AX66),IF($BE$3="暦月",SUM(W66:BA66),""))</f>
        <v>0</v>
      </c>
      <c r="BC66" s="1291"/>
      <c r="BD66" s="1292">
        <f>IF($BE$3="４週",BB66/4,IF($BE$3="暦月",(BB66/($BE$8/7)),""))</f>
        <v>0</v>
      </c>
      <c r="BE66" s="1291"/>
      <c r="BF66" s="1287"/>
      <c r="BG66" s="1288"/>
      <c r="BH66" s="1288"/>
      <c r="BI66" s="1288"/>
      <c r="BJ66" s="1289"/>
    </row>
    <row r="67" spans="2:62" ht="20.25" customHeight="1" x14ac:dyDescent="0.2">
      <c r="B67" s="1256">
        <f>B65+1</f>
        <v>26</v>
      </c>
      <c r="C67" s="1258"/>
      <c r="D67" s="1259"/>
      <c r="E67" s="449"/>
      <c r="F67" s="450"/>
      <c r="G67" s="449"/>
      <c r="H67" s="450"/>
      <c r="I67" s="1262"/>
      <c r="J67" s="1263"/>
      <c r="K67" s="1266"/>
      <c r="L67" s="1267"/>
      <c r="M67" s="1267"/>
      <c r="N67" s="1259"/>
      <c r="O67" s="1270"/>
      <c r="P67" s="1271"/>
      <c r="Q67" s="1271"/>
      <c r="R67" s="1271"/>
      <c r="S67" s="1272"/>
      <c r="T67" s="469" t="s">
        <v>77</v>
      </c>
      <c r="V67" s="470"/>
      <c r="W67" s="462"/>
      <c r="X67" s="463"/>
      <c r="Y67" s="463"/>
      <c r="Z67" s="463"/>
      <c r="AA67" s="463"/>
      <c r="AB67" s="463"/>
      <c r="AC67" s="464"/>
      <c r="AD67" s="462"/>
      <c r="AE67" s="463"/>
      <c r="AF67" s="463"/>
      <c r="AG67" s="463"/>
      <c r="AH67" s="463"/>
      <c r="AI67" s="463"/>
      <c r="AJ67" s="464"/>
      <c r="AK67" s="462"/>
      <c r="AL67" s="463"/>
      <c r="AM67" s="463"/>
      <c r="AN67" s="463"/>
      <c r="AO67" s="463"/>
      <c r="AP67" s="463"/>
      <c r="AQ67" s="464"/>
      <c r="AR67" s="462"/>
      <c r="AS67" s="463"/>
      <c r="AT67" s="463"/>
      <c r="AU67" s="463"/>
      <c r="AV67" s="463"/>
      <c r="AW67" s="463"/>
      <c r="AX67" s="464"/>
      <c r="AY67" s="462"/>
      <c r="AZ67" s="463"/>
      <c r="BA67" s="465"/>
      <c r="BB67" s="1276"/>
      <c r="BC67" s="1277"/>
      <c r="BD67" s="1236"/>
      <c r="BE67" s="1237"/>
      <c r="BF67" s="1238"/>
      <c r="BG67" s="1239"/>
      <c r="BH67" s="1239"/>
      <c r="BI67" s="1239"/>
      <c r="BJ67" s="1240"/>
    </row>
    <row r="68" spans="2:62" ht="20.25" customHeight="1" x14ac:dyDescent="0.2">
      <c r="B68" s="1279"/>
      <c r="C68" s="1293"/>
      <c r="D68" s="1294"/>
      <c r="E68" s="449"/>
      <c r="F68" s="450">
        <f>C67</f>
        <v>0</v>
      </c>
      <c r="G68" s="449"/>
      <c r="H68" s="450">
        <f>I67</f>
        <v>0</v>
      </c>
      <c r="I68" s="1295"/>
      <c r="J68" s="1296"/>
      <c r="K68" s="1297"/>
      <c r="L68" s="1298"/>
      <c r="M68" s="1298"/>
      <c r="N68" s="1294"/>
      <c r="O68" s="1270"/>
      <c r="P68" s="1271"/>
      <c r="Q68" s="1271"/>
      <c r="R68" s="1271"/>
      <c r="S68" s="1272"/>
      <c r="T68" s="466" t="s">
        <v>78</v>
      </c>
      <c r="U68" s="467"/>
      <c r="V68" s="468"/>
      <c r="W68" s="454" t="str">
        <f>IF(W67="","",VLOOKUP(W67,シフト記号表!$C$6:$L$47,10,FALSE))</f>
        <v/>
      </c>
      <c r="X68" s="455" t="str">
        <f>IF(X67="","",VLOOKUP(X67,シフト記号表!$C$6:$L$47,10,FALSE))</f>
        <v/>
      </c>
      <c r="Y68" s="455" t="str">
        <f>IF(Y67="","",VLOOKUP(Y67,シフト記号表!$C$6:$L$47,10,FALSE))</f>
        <v/>
      </c>
      <c r="Z68" s="455" t="str">
        <f>IF(Z67="","",VLOOKUP(Z67,シフト記号表!$C$6:$L$47,10,FALSE))</f>
        <v/>
      </c>
      <c r="AA68" s="455" t="str">
        <f>IF(AA67="","",VLOOKUP(AA67,シフト記号表!$C$6:$L$47,10,FALSE))</f>
        <v/>
      </c>
      <c r="AB68" s="455" t="str">
        <f>IF(AB67="","",VLOOKUP(AB67,シフト記号表!$C$6:$L$47,10,FALSE))</f>
        <v/>
      </c>
      <c r="AC68" s="456" t="str">
        <f>IF(AC67="","",VLOOKUP(AC67,シフト記号表!$C$6:$L$47,10,FALSE))</f>
        <v/>
      </c>
      <c r="AD68" s="454" t="str">
        <f>IF(AD67="","",VLOOKUP(AD67,シフト記号表!$C$6:$L$47,10,FALSE))</f>
        <v/>
      </c>
      <c r="AE68" s="455" t="str">
        <f>IF(AE67="","",VLOOKUP(AE67,シフト記号表!$C$6:$L$47,10,FALSE))</f>
        <v/>
      </c>
      <c r="AF68" s="455" t="str">
        <f>IF(AF67="","",VLOOKUP(AF67,シフト記号表!$C$6:$L$47,10,FALSE))</f>
        <v/>
      </c>
      <c r="AG68" s="455" t="str">
        <f>IF(AG67="","",VLOOKUP(AG67,シフト記号表!$C$6:$L$47,10,FALSE))</f>
        <v/>
      </c>
      <c r="AH68" s="455" t="str">
        <f>IF(AH67="","",VLOOKUP(AH67,シフト記号表!$C$6:$L$47,10,FALSE))</f>
        <v/>
      </c>
      <c r="AI68" s="455" t="str">
        <f>IF(AI67="","",VLOOKUP(AI67,シフト記号表!$C$6:$L$47,10,FALSE))</f>
        <v/>
      </c>
      <c r="AJ68" s="456" t="str">
        <f>IF(AJ67="","",VLOOKUP(AJ67,シフト記号表!$C$6:$L$47,10,FALSE))</f>
        <v/>
      </c>
      <c r="AK68" s="454" t="str">
        <f>IF(AK67="","",VLOOKUP(AK67,シフト記号表!$C$6:$L$47,10,FALSE))</f>
        <v/>
      </c>
      <c r="AL68" s="455" t="str">
        <f>IF(AL67="","",VLOOKUP(AL67,シフト記号表!$C$6:$L$47,10,FALSE))</f>
        <v/>
      </c>
      <c r="AM68" s="455" t="str">
        <f>IF(AM67="","",VLOOKUP(AM67,シフト記号表!$C$6:$L$47,10,FALSE))</f>
        <v/>
      </c>
      <c r="AN68" s="455" t="str">
        <f>IF(AN67="","",VLOOKUP(AN67,シフト記号表!$C$6:$L$47,10,FALSE))</f>
        <v/>
      </c>
      <c r="AO68" s="455" t="str">
        <f>IF(AO67="","",VLOOKUP(AO67,シフト記号表!$C$6:$L$47,10,FALSE))</f>
        <v/>
      </c>
      <c r="AP68" s="455" t="str">
        <f>IF(AP67="","",VLOOKUP(AP67,シフト記号表!$C$6:$L$47,10,FALSE))</f>
        <v/>
      </c>
      <c r="AQ68" s="456" t="str">
        <f>IF(AQ67="","",VLOOKUP(AQ67,シフト記号表!$C$6:$L$47,10,FALSE))</f>
        <v/>
      </c>
      <c r="AR68" s="454" t="str">
        <f>IF(AR67="","",VLOOKUP(AR67,シフト記号表!$C$6:$L$47,10,FALSE))</f>
        <v/>
      </c>
      <c r="AS68" s="455" t="str">
        <f>IF(AS67="","",VLOOKUP(AS67,シフト記号表!$C$6:$L$47,10,FALSE))</f>
        <v/>
      </c>
      <c r="AT68" s="455" t="str">
        <f>IF(AT67="","",VLOOKUP(AT67,シフト記号表!$C$6:$L$47,10,FALSE))</f>
        <v/>
      </c>
      <c r="AU68" s="455" t="str">
        <f>IF(AU67="","",VLOOKUP(AU67,シフト記号表!$C$6:$L$47,10,FALSE))</f>
        <v/>
      </c>
      <c r="AV68" s="455" t="str">
        <f>IF(AV67="","",VLOOKUP(AV67,シフト記号表!$C$6:$L$47,10,FALSE))</f>
        <v/>
      </c>
      <c r="AW68" s="455" t="str">
        <f>IF(AW67="","",VLOOKUP(AW67,シフト記号表!$C$6:$L$47,10,FALSE))</f>
        <v/>
      </c>
      <c r="AX68" s="456" t="str">
        <f>IF(AX67="","",VLOOKUP(AX67,シフト記号表!$C$6:$L$47,10,FALSE))</f>
        <v/>
      </c>
      <c r="AY68" s="454" t="str">
        <f>IF(AY67="","",VLOOKUP(AY67,シフト記号表!$C$6:$L$47,10,FALSE))</f>
        <v/>
      </c>
      <c r="AZ68" s="455" t="str">
        <f>IF(AZ67="","",VLOOKUP(AZ67,シフト記号表!$C$6:$L$47,10,FALSE))</f>
        <v/>
      </c>
      <c r="BA68" s="455" t="str">
        <f>IF(BA67="","",VLOOKUP(BA67,シフト記号表!$C$6:$L$47,10,FALSE))</f>
        <v/>
      </c>
      <c r="BB68" s="1290">
        <f>IF($BE$3="４週",SUM(W68:AX68),IF($BE$3="暦月",SUM(W68:BA68),""))</f>
        <v>0</v>
      </c>
      <c r="BC68" s="1291"/>
      <c r="BD68" s="1292">
        <f>IF($BE$3="４週",BB68/4,IF($BE$3="暦月",(BB68/($BE$8/7)),""))</f>
        <v>0</v>
      </c>
      <c r="BE68" s="1291"/>
      <c r="BF68" s="1287"/>
      <c r="BG68" s="1288"/>
      <c r="BH68" s="1288"/>
      <c r="BI68" s="1288"/>
      <c r="BJ68" s="1289"/>
    </row>
    <row r="69" spans="2:62" ht="20.25" customHeight="1" x14ac:dyDescent="0.2">
      <c r="B69" s="1256">
        <f>B67+1</f>
        <v>27</v>
      </c>
      <c r="C69" s="1258"/>
      <c r="D69" s="1259"/>
      <c r="E69" s="449"/>
      <c r="F69" s="450"/>
      <c r="G69" s="449"/>
      <c r="H69" s="450"/>
      <c r="I69" s="1262"/>
      <c r="J69" s="1263"/>
      <c r="K69" s="1266"/>
      <c r="L69" s="1267"/>
      <c r="M69" s="1267"/>
      <c r="N69" s="1259"/>
      <c r="O69" s="1270"/>
      <c r="P69" s="1271"/>
      <c r="Q69" s="1271"/>
      <c r="R69" s="1271"/>
      <c r="S69" s="1272"/>
      <c r="T69" s="469" t="s">
        <v>77</v>
      </c>
      <c r="V69" s="470"/>
      <c r="W69" s="462"/>
      <c r="X69" s="463"/>
      <c r="Y69" s="463"/>
      <c r="Z69" s="463"/>
      <c r="AA69" s="463"/>
      <c r="AB69" s="463"/>
      <c r="AC69" s="464"/>
      <c r="AD69" s="462"/>
      <c r="AE69" s="463"/>
      <c r="AF69" s="463"/>
      <c r="AG69" s="463"/>
      <c r="AH69" s="463"/>
      <c r="AI69" s="463"/>
      <c r="AJ69" s="464"/>
      <c r="AK69" s="462"/>
      <c r="AL69" s="463"/>
      <c r="AM69" s="463"/>
      <c r="AN69" s="463"/>
      <c r="AO69" s="463"/>
      <c r="AP69" s="463"/>
      <c r="AQ69" s="464"/>
      <c r="AR69" s="462"/>
      <c r="AS69" s="463"/>
      <c r="AT69" s="463"/>
      <c r="AU69" s="463"/>
      <c r="AV69" s="463"/>
      <c r="AW69" s="463"/>
      <c r="AX69" s="464"/>
      <c r="AY69" s="462"/>
      <c r="AZ69" s="463"/>
      <c r="BA69" s="465"/>
      <c r="BB69" s="1276"/>
      <c r="BC69" s="1277"/>
      <c r="BD69" s="1236"/>
      <c r="BE69" s="1237"/>
      <c r="BF69" s="1238"/>
      <c r="BG69" s="1239"/>
      <c r="BH69" s="1239"/>
      <c r="BI69" s="1239"/>
      <c r="BJ69" s="1240"/>
    </row>
    <row r="70" spans="2:62" ht="20.25" customHeight="1" x14ac:dyDescent="0.2">
      <c r="B70" s="1279"/>
      <c r="C70" s="1293"/>
      <c r="D70" s="1294"/>
      <c r="E70" s="449"/>
      <c r="F70" s="450">
        <f>C69</f>
        <v>0</v>
      </c>
      <c r="G70" s="449"/>
      <c r="H70" s="450">
        <f>I69</f>
        <v>0</v>
      </c>
      <c r="I70" s="1295"/>
      <c r="J70" s="1296"/>
      <c r="K70" s="1297"/>
      <c r="L70" s="1298"/>
      <c r="M70" s="1298"/>
      <c r="N70" s="1294"/>
      <c r="O70" s="1270"/>
      <c r="P70" s="1271"/>
      <c r="Q70" s="1271"/>
      <c r="R70" s="1271"/>
      <c r="S70" s="1272"/>
      <c r="T70" s="466" t="s">
        <v>78</v>
      </c>
      <c r="U70" s="467"/>
      <c r="V70" s="468"/>
      <c r="W70" s="454" t="str">
        <f>IF(W69="","",VLOOKUP(W69,シフト記号表!$C$6:$L$47,10,FALSE))</f>
        <v/>
      </c>
      <c r="X70" s="455" t="str">
        <f>IF(X69="","",VLOOKUP(X69,シフト記号表!$C$6:$L$47,10,FALSE))</f>
        <v/>
      </c>
      <c r="Y70" s="455" t="str">
        <f>IF(Y69="","",VLOOKUP(Y69,シフト記号表!$C$6:$L$47,10,FALSE))</f>
        <v/>
      </c>
      <c r="Z70" s="455" t="str">
        <f>IF(Z69="","",VLOOKUP(Z69,シフト記号表!$C$6:$L$47,10,FALSE))</f>
        <v/>
      </c>
      <c r="AA70" s="455" t="str">
        <f>IF(AA69="","",VLOOKUP(AA69,シフト記号表!$C$6:$L$47,10,FALSE))</f>
        <v/>
      </c>
      <c r="AB70" s="455" t="str">
        <f>IF(AB69="","",VLOOKUP(AB69,シフト記号表!$C$6:$L$47,10,FALSE))</f>
        <v/>
      </c>
      <c r="AC70" s="456" t="str">
        <f>IF(AC69="","",VLOOKUP(AC69,シフト記号表!$C$6:$L$47,10,FALSE))</f>
        <v/>
      </c>
      <c r="AD70" s="454" t="str">
        <f>IF(AD69="","",VLOOKUP(AD69,シフト記号表!$C$6:$L$47,10,FALSE))</f>
        <v/>
      </c>
      <c r="AE70" s="455" t="str">
        <f>IF(AE69="","",VLOOKUP(AE69,シフト記号表!$C$6:$L$47,10,FALSE))</f>
        <v/>
      </c>
      <c r="AF70" s="455" t="str">
        <f>IF(AF69="","",VLOOKUP(AF69,シフト記号表!$C$6:$L$47,10,FALSE))</f>
        <v/>
      </c>
      <c r="AG70" s="455" t="str">
        <f>IF(AG69="","",VLOOKUP(AG69,シフト記号表!$C$6:$L$47,10,FALSE))</f>
        <v/>
      </c>
      <c r="AH70" s="455" t="str">
        <f>IF(AH69="","",VLOOKUP(AH69,シフト記号表!$C$6:$L$47,10,FALSE))</f>
        <v/>
      </c>
      <c r="AI70" s="455" t="str">
        <f>IF(AI69="","",VLOOKUP(AI69,シフト記号表!$C$6:$L$47,10,FALSE))</f>
        <v/>
      </c>
      <c r="AJ70" s="456" t="str">
        <f>IF(AJ69="","",VLOOKUP(AJ69,シフト記号表!$C$6:$L$47,10,FALSE))</f>
        <v/>
      </c>
      <c r="AK70" s="454" t="str">
        <f>IF(AK69="","",VLOOKUP(AK69,シフト記号表!$C$6:$L$47,10,FALSE))</f>
        <v/>
      </c>
      <c r="AL70" s="455" t="str">
        <f>IF(AL69="","",VLOOKUP(AL69,シフト記号表!$C$6:$L$47,10,FALSE))</f>
        <v/>
      </c>
      <c r="AM70" s="455" t="str">
        <f>IF(AM69="","",VLOOKUP(AM69,シフト記号表!$C$6:$L$47,10,FALSE))</f>
        <v/>
      </c>
      <c r="AN70" s="455" t="str">
        <f>IF(AN69="","",VLOOKUP(AN69,シフト記号表!$C$6:$L$47,10,FALSE))</f>
        <v/>
      </c>
      <c r="AO70" s="455" t="str">
        <f>IF(AO69="","",VLOOKUP(AO69,シフト記号表!$C$6:$L$47,10,FALSE))</f>
        <v/>
      </c>
      <c r="AP70" s="455" t="str">
        <f>IF(AP69="","",VLOOKUP(AP69,シフト記号表!$C$6:$L$47,10,FALSE))</f>
        <v/>
      </c>
      <c r="AQ70" s="456" t="str">
        <f>IF(AQ69="","",VLOOKUP(AQ69,シフト記号表!$C$6:$L$47,10,FALSE))</f>
        <v/>
      </c>
      <c r="AR70" s="454" t="str">
        <f>IF(AR69="","",VLOOKUP(AR69,シフト記号表!$C$6:$L$47,10,FALSE))</f>
        <v/>
      </c>
      <c r="AS70" s="455" t="str">
        <f>IF(AS69="","",VLOOKUP(AS69,シフト記号表!$C$6:$L$47,10,FALSE))</f>
        <v/>
      </c>
      <c r="AT70" s="455" t="str">
        <f>IF(AT69="","",VLOOKUP(AT69,シフト記号表!$C$6:$L$47,10,FALSE))</f>
        <v/>
      </c>
      <c r="AU70" s="455" t="str">
        <f>IF(AU69="","",VLOOKUP(AU69,シフト記号表!$C$6:$L$47,10,FALSE))</f>
        <v/>
      </c>
      <c r="AV70" s="455" t="str">
        <f>IF(AV69="","",VLOOKUP(AV69,シフト記号表!$C$6:$L$47,10,FALSE))</f>
        <v/>
      </c>
      <c r="AW70" s="455" t="str">
        <f>IF(AW69="","",VLOOKUP(AW69,シフト記号表!$C$6:$L$47,10,FALSE))</f>
        <v/>
      </c>
      <c r="AX70" s="456" t="str">
        <f>IF(AX69="","",VLOOKUP(AX69,シフト記号表!$C$6:$L$47,10,FALSE))</f>
        <v/>
      </c>
      <c r="AY70" s="454" t="str">
        <f>IF(AY69="","",VLOOKUP(AY69,シフト記号表!$C$6:$L$47,10,FALSE))</f>
        <v/>
      </c>
      <c r="AZ70" s="455" t="str">
        <f>IF(AZ69="","",VLOOKUP(AZ69,シフト記号表!$C$6:$L$47,10,FALSE))</f>
        <v/>
      </c>
      <c r="BA70" s="455" t="str">
        <f>IF(BA69="","",VLOOKUP(BA69,シフト記号表!$C$6:$L$47,10,FALSE))</f>
        <v/>
      </c>
      <c r="BB70" s="1290">
        <f>IF($BE$3="４週",SUM(W70:AX70),IF($BE$3="暦月",SUM(W70:BA70),""))</f>
        <v>0</v>
      </c>
      <c r="BC70" s="1291"/>
      <c r="BD70" s="1292">
        <f>IF($BE$3="４週",BB70/4,IF($BE$3="暦月",(BB70/($BE$8/7)),""))</f>
        <v>0</v>
      </c>
      <c r="BE70" s="1291"/>
      <c r="BF70" s="1287"/>
      <c r="BG70" s="1288"/>
      <c r="BH70" s="1288"/>
      <c r="BI70" s="1288"/>
      <c r="BJ70" s="1289"/>
    </row>
    <row r="71" spans="2:62" ht="20.25" customHeight="1" x14ac:dyDescent="0.2">
      <c r="B71" s="1256">
        <f>B69+1</f>
        <v>28</v>
      </c>
      <c r="C71" s="1258"/>
      <c r="D71" s="1259"/>
      <c r="E71" s="449"/>
      <c r="F71" s="450"/>
      <c r="G71" s="449"/>
      <c r="H71" s="450"/>
      <c r="I71" s="1262"/>
      <c r="J71" s="1263"/>
      <c r="K71" s="1266"/>
      <c r="L71" s="1267"/>
      <c r="M71" s="1267"/>
      <c r="N71" s="1259"/>
      <c r="O71" s="1270"/>
      <c r="P71" s="1271"/>
      <c r="Q71" s="1271"/>
      <c r="R71" s="1271"/>
      <c r="S71" s="1272"/>
      <c r="T71" s="469" t="s">
        <v>77</v>
      </c>
      <c r="V71" s="470"/>
      <c r="W71" s="462"/>
      <c r="X71" s="463"/>
      <c r="Y71" s="463"/>
      <c r="Z71" s="463"/>
      <c r="AA71" s="463"/>
      <c r="AB71" s="463"/>
      <c r="AC71" s="464"/>
      <c r="AD71" s="462"/>
      <c r="AE71" s="463"/>
      <c r="AF71" s="463"/>
      <c r="AG71" s="463"/>
      <c r="AH71" s="463"/>
      <c r="AI71" s="463"/>
      <c r="AJ71" s="464"/>
      <c r="AK71" s="462"/>
      <c r="AL71" s="463"/>
      <c r="AM71" s="463"/>
      <c r="AN71" s="463"/>
      <c r="AO71" s="463"/>
      <c r="AP71" s="463"/>
      <c r="AQ71" s="464"/>
      <c r="AR71" s="462"/>
      <c r="AS71" s="463"/>
      <c r="AT71" s="463"/>
      <c r="AU71" s="463"/>
      <c r="AV71" s="463"/>
      <c r="AW71" s="463"/>
      <c r="AX71" s="464"/>
      <c r="AY71" s="462"/>
      <c r="AZ71" s="463"/>
      <c r="BA71" s="465"/>
      <c r="BB71" s="1276"/>
      <c r="BC71" s="1277"/>
      <c r="BD71" s="1236"/>
      <c r="BE71" s="1237"/>
      <c r="BF71" s="1238"/>
      <c r="BG71" s="1239"/>
      <c r="BH71" s="1239"/>
      <c r="BI71" s="1239"/>
      <c r="BJ71" s="1240"/>
    </row>
    <row r="72" spans="2:62" ht="20.25" customHeight="1" x14ac:dyDescent="0.2">
      <c r="B72" s="1279"/>
      <c r="C72" s="1293"/>
      <c r="D72" s="1294"/>
      <c r="E72" s="449"/>
      <c r="F72" s="450">
        <f>C71</f>
        <v>0</v>
      </c>
      <c r="G72" s="449"/>
      <c r="H72" s="450">
        <f>I71</f>
        <v>0</v>
      </c>
      <c r="I72" s="1295"/>
      <c r="J72" s="1296"/>
      <c r="K72" s="1297"/>
      <c r="L72" s="1298"/>
      <c r="M72" s="1298"/>
      <c r="N72" s="1294"/>
      <c r="O72" s="1270"/>
      <c r="P72" s="1271"/>
      <c r="Q72" s="1271"/>
      <c r="R72" s="1271"/>
      <c r="S72" s="1272"/>
      <c r="T72" s="466" t="s">
        <v>78</v>
      </c>
      <c r="U72" s="467"/>
      <c r="V72" s="468"/>
      <c r="W72" s="454" t="str">
        <f>IF(W71="","",VLOOKUP(W71,シフト記号表!$C$6:$L$47,10,FALSE))</f>
        <v/>
      </c>
      <c r="X72" s="455" t="str">
        <f>IF(X71="","",VLOOKUP(X71,シフト記号表!$C$6:$L$47,10,FALSE))</f>
        <v/>
      </c>
      <c r="Y72" s="455" t="str">
        <f>IF(Y71="","",VLOOKUP(Y71,シフト記号表!$C$6:$L$47,10,FALSE))</f>
        <v/>
      </c>
      <c r="Z72" s="455" t="str">
        <f>IF(Z71="","",VLOOKUP(Z71,シフト記号表!$C$6:$L$47,10,FALSE))</f>
        <v/>
      </c>
      <c r="AA72" s="455" t="str">
        <f>IF(AA71="","",VLOOKUP(AA71,シフト記号表!$C$6:$L$47,10,FALSE))</f>
        <v/>
      </c>
      <c r="AB72" s="455" t="str">
        <f>IF(AB71="","",VLOOKUP(AB71,シフト記号表!$C$6:$L$47,10,FALSE))</f>
        <v/>
      </c>
      <c r="AC72" s="456" t="str">
        <f>IF(AC71="","",VLOOKUP(AC71,シフト記号表!$C$6:$L$47,10,FALSE))</f>
        <v/>
      </c>
      <c r="AD72" s="454" t="str">
        <f>IF(AD71="","",VLOOKUP(AD71,シフト記号表!$C$6:$L$47,10,FALSE))</f>
        <v/>
      </c>
      <c r="AE72" s="455" t="str">
        <f>IF(AE71="","",VLOOKUP(AE71,シフト記号表!$C$6:$L$47,10,FALSE))</f>
        <v/>
      </c>
      <c r="AF72" s="455" t="str">
        <f>IF(AF71="","",VLOOKUP(AF71,シフト記号表!$C$6:$L$47,10,FALSE))</f>
        <v/>
      </c>
      <c r="AG72" s="455" t="str">
        <f>IF(AG71="","",VLOOKUP(AG71,シフト記号表!$C$6:$L$47,10,FALSE))</f>
        <v/>
      </c>
      <c r="AH72" s="455" t="str">
        <f>IF(AH71="","",VLOOKUP(AH71,シフト記号表!$C$6:$L$47,10,FALSE))</f>
        <v/>
      </c>
      <c r="AI72" s="455" t="str">
        <f>IF(AI71="","",VLOOKUP(AI71,シフト記号表!$C$6:$L$47,10,FALSE))</f>
        <v/>
      </c>
      <c r="AJ72" s="456" t="str">
        <f>IF(AJ71="","",VLOOKUP(AJ71,シフト記号表!$C$6:$L$47,10,FALSE))</f>
        <v/>
      </c>
      <c r="AK72" s="454" t="str">
        <f>IF(AK71="","",VLOOKUP(AK71,シフト記号表!$C$6:$L$47,10,FALSE))</f>
        <v/>
      </c>
      <c r="AL72" s="455" t="str">
        <f>IF(AL71="","",VLOOKUP(AL71,シフト記号表!$C$6:$L$47,10,FALSE))</f>
        <v/>
      </c>
      <c r="AM72" s="455" t="str">
        <f>IF(AM71="","",VLOOKUP(AM71,シフト記号表!$C$6:$L$47,10,FALSE))</f>
        <v/>
      </c>
      <c r="AN72" s="455" t="str">
        <f>IF(AN71="","",VLOOKUP(AN71,シフト記号表!$C$6:$L$47,10,FALSE))</f>
        <v/>
      </c>
      <c r="AO72" s="455" t="str">
        <f>IF(AO71="","",VLOOKUP(AO71,シフト記号表!$C$6:$L$47,10,FALSE))</f>
        <v/>
      </c>
      <c r="AP72" s="455" t="str">
        <f>IF(AP71="","",VLOOKUP(AP71,シフト記号表!$C$6:$L$47,10,FALSE))</f>
        <v/>
      </c>
      <c r="AQ72" s="456" t="str">
        <f>IF(AQ71="","",VLOOKUP(AQ71,シフト記号表!$C$6:$L$47,10,FALSE))</f>
        <v/>
      </c>
      <c r="AR72" s="454" t="str">
        <f>IF(AR71="","",VLOOKUP(AR71,シフト記号表!$C$6:$L$47,10,FALSE))</f>
        <v/>
      </c>
      <c r="AS72" s="455" t="str">
        <f>IF(AS71="","",VLOOKUP(AS71,シフト記号表!$C$6:$L$47,10,FALSE))</f>
        <v/>
      </c>
      <c r="AT72" s="455" t="str">
        <f>IF(AT71="","",VLOOKUP(AT71,シフト記号表!$C$6:$L$47,10,FALSE))</f>
        <v/>
      </c>
      <c r="AU72" s="455" t="str">
        <f>IF(AU71="","",VLOOKUP(AU71,シフト記号表!$C$6:$L$47,10,FALSE))</f>
        <v/>
      </c>
      <c r="AV72" s="455" t="str">
        <f>IF(AV71="","",VLOOKUP(AV71,シフト記号表!$C$6:$L$47,10,FALSE))</f>
        <v/>
      </c>
      <c r="AW72" s="455" t="str">
        <f>IF(AW71="","",VLOOKUP(AW71,シフト記号表!$C$6:$L$47,10,FALSE))</f>
        <v/>
      </c>
      <c r="AX72" s="456" t="str">
        <f>IF(AX71="","",VLOOKUP(AX71,シフト記号表!$C$6:$L$47,10,FALSE))</f>
        <v/>
      </c>
      <c r="AY72" s="454" t="str">
        <f>IF(AY71="","",VLOOKUP(AY71,シフト記号表!$C$6:$L$47,10,FALSE))</f>
        <v/>
      </c>
      <c r="AZ72" s="455" t="str">
        <f>IF(AZ71="","",VLOOKUP(AZ71,シフト記号表!$C$6:$L$47,10,FALSE))</f>
        <v/>
      </c>
      <c r="BA72" s="455" t="str">
        <f>IF(BA71="","",VLOOKUP(BA71,シフト記号表!$C$6:$L$47,10,FALSE))</f>
        <v/>
      </c>
      <c r="BB72" s="1290">
        <f>IF($BE$3="４週",SUM(W72:AX72),IF($BE$3="暦月",SUM(W72:BA72),""))</f>
        <v>0</v>
      </c>
      <c r="BC72" s="1291"/>
      <c r="BD72" s="1292">
        <f>IF($BE$3="４週",BB72/4,IF($BE$3="暦月",(BB72/($BE$8/7)),""))</f>
        <v>0</v>
      </c>
      <c r="BE72" s="1291"/>
      <c r="BF72" s="1287"/>
      <c r="BG72" s="1288"/>
      <c r="BH72" s="1288"/>
      <c r="BI72" s="1288"/>
      <c r="BJ72" s="1289"/>
    </row>
    <row r="73" spans="2:62" ht="20.25" customHeight="1" x14ac:dyDescent="0.2">
      <c r="B73" s="1256">
        <f>B71+1</f>
        <v>29</v>
      </c>
      <c r="C73" s="1258"/>
      <c r="D73" s="1259"/>
      <c r="E73" s="449"/>
      <c r="F73" s="450"/>
      <c r="G73" s="449"/>
      <c r="H73" s="450"/>
      <c r="I73" s="1262"/>
      <c r="J73" s="1263"/>
      <c r="K73" s="1266"/>
      <c r="L73" s="1267"/>
      <c r="M73" s="1267"/>
      <c r="N73" s="1259"/>
      <c r="O73" s="1270"/>
      <c r="P73" s="1271"/>
      <c r="Q73" s="1271"/>
      <c r="R73" s="1271"/>
      <c r="S73" s="1272"/>
      <c r="T73" s="469" t="s">
        <v>77</v>
      </c>
      <c r="V73" s="470"/>
      <c r="W73" s="462"/>
      <c r="X73" s="463"/>
      <c r="Y73" s="463"/>
      <c r="Z73" s="463"/>
      <c r="AA73" s="463"/>
      <c r="AB73" s="463"/>
      <c r="AC73" s="464"/>
      <c r="AD73" s="462"/>
      <c r="AE73" s="463"/>
      <c r="AF73" s="463"/>
      <c r="AG73" s="463"/>
      <c r="AH73" s="463"/>
      <c r="AI73" s="463"/>
      <c r="AJ73" s="464"/>
      <c r="AK73" s="462"/>
      <c r="AL73" s="463"/>
      <c r="AM73" s="463"/>
      <c r="AN73" s="463"/>
      <c r="AO73" s="463"/>
      <c r="AP73" s="463"/>
      <c r="AQ73" s="464"/>
      <c r="AR73" s="462"/>
      <c r="AS73" s="463"/>
      <c r="AT73" s="463"/>
      <c r="AU73" s="463"/>
      <c r="AV73" s="463"/>
      <c r="AW73" s="463"/>
      <c r="AX73" s="464"/>
      <c r="AY73" s="462"/>
      <c r="AZ73" s="463"/>
      <c r="BA73" s="465"/>
      <c r="BB73" s="1276"/>
      <c r="BC73" s="1277"/>
      <c r="BD73" s="1236"/>
      <c r="BE73" s="1237"/>
      <c r="BF73" s="1238"/>
      <c r="BG73" s="1239"/>
      <c r="BH73" s="1239"/>
      <c r="BI73" s="1239"/>
      <c r="BJ73" s="1240"/>
    </row>
    <row r="74" spans="2:62" ht="20.25" customHeight="1" x14ac:dyDescent="0.2">
      <c r="B74" s="1279"/>
      <c r="C74" s="1280"/>
      <c r="D74" s="1281"/>
      <c r="E74" s="471"/>
      <c r="F74" s="472">
        <f>C73</f>
        <v>0</v>
      </c>
      <c r="G74" s="471"/>
      <c r="H74" s="472">
        <f>I73</f>
        <v>0</v>
      </c>
      <c r="I74" s="1282"/>
      <c r="J74" s="1283"/>
      <c r="K74" s="1284"/>
      <c r="L74" s="1285"/>
      <c r="M74" s="1285"/>
      <c r="N74" s="1281"/>
      <c r="O74" s="1270"/>
      <c r="P74" s="1271"/>
      <c r="Q74" s="1271"/>
      <c r="R74" s="1271"/>
      <c r="S74" s="1272"/>
      <c r="T74" s="466" t="s">
        <v>78</v>
      </c>
      <c r="U74" s="467"/>
      <c r="V74" s="468"/>
      <c r="W74" s="454" t="str">
        <f>IF(W73="","",VLOOKUP(W73,シフト記号表!$C$6:$L$47,10,FALSE))</f>
        <v/>
      </c>
      <c r="X74" s="455" t="str">
        <f>IF(X73="","",VLOOKUP(X73,シフト記号表!$C$6:$L$47,10,FALSE))</f>
        <v/>
      </c>
      <c r="Y74" s="455" t="str">
        <f>IF(Y73="","",VLOOKUP(Y73,シフト記号表!$C$6:$L$47,10,FALSE))</f>
        <v/>
      </c>
      <c r="Z74" s="455" t="str">
        <f>IF(Z73="","",VLOOKUP(Z73,シフト記号表!$C$6:$L$47,10,FALSE))</f>
        <v/>
      </c>
      <c r="AA74" s="455" t="str">
        <f>IF(AA73="","",VLOOKUP(AA73,シフト記号表!$C$6:$L$47,10,FALSE))</f>
        <v/>
      </c>
      <c r="AB74" s="455" t="str">
        <f>IF(AB73="","",VLOOKUP(AB73,シフト記号表!$C$6:$L$47,10,FALSE))</f>
        <v/>
      </c>
      <c r="AC74" s="456" t="str">
        <f>IF(AC73="","",VLOOKUP(AC73,シフト記号表!$C$6:$L$47,10,FALSE))</f>
        <v/>
      </c>
      <c r="AD74" s="454" t="str">
        <f>IF(AD73="","",VLOOKUP(AD73,シフト記号表!$C$6:$L$47,10,FALSE))</f>
        <v/>
      </c>
      <c r="AE74" s="455" t="str">
        <f>IF(AE73="","",VLOOKUP(AE73,シフト記号表!$C$6:$L$47,10,FALSE))</f>
        <v/>
      </c>
      <c r="AF74" s="455" t="str">
        <f>IF(AF73="","",VLOOKUP(AF73,シフト記号表!$C$6:$L$47,10,FALSE))</f>
        <v/>
      </c>
      <c r="AG74" s="455" t="str">
        <f>IF(AG73="","",VLOOKUP(AG73,シフト記号表!$C$6:$L$47,10,FALSE))</f>
        <v/>
      </c>
      <c r="AH74" s="455" t="str">
        <f>IF(AH73="","",VLOOKUP(AH73,シフト記号表!$C$6:$L$47,10,FALSE))</f>
        <v/>
      </c>
      <c r="AI74" s="455" t="str">
        <f>IF(AI73="","",VLOOKUP(AI73,シフト記号表!$C$6:$L$47,10,FALSE))</f>
        <v/>
      </c>
      <c r="AJ74" s="456" t="str">
        <f>IF(AJ73="","",VLOOKUP(AJ73,シフト記号表!$C$6:$L$47,10,FALSE))</f>
        <v/>
      </c>
      <c r="AK74" s="454" t="str">
        <f>IF(AK73="","",VLOOKUP(AK73,シフト記号表!$C$6:$L$47,10,FALSE))</f>
        <v/>
      </c>
      <c r="AL74" s="455" t="str">
        <f>IF(AL73="","",VLOOKUP(AL73,シフト記号表!$C$6:$L$47,10,FALSE))</f>
        <v/>
      </c>
      <c r="AM74" s="455" t="str">
        <f>IF(AM73="","",VLOOKUP(AM73,シフト記号表!$C$6:$L$47,10,FALSE))</f>
        <v/>
      </c>
      <c r="AN74" s="455" t="str">
        <f>IF(AN73="","",VLOOKUP(AN73,シフト記号表!$C$6:$L$47,10,FALSE))</f>
        <v/>
      </c>
      <c r="AO74" s="455" t="str">
        <f>IF(AO73="","",VLOOKUP(AO73,シフト記号表!$C$6:$L$47,10,FALSE))</f>
        <v/>
      </c>
      <c r="AP74" s="455" t="str">
        <f>IF(AP73="","",VLOOKUP(AP73,シフト記号表!$C$6:$L$47,10,FALSE))</f>
        <v/>
      </c>
      <c r="AQ74" s="456" t="str">
        <f>IF(AQ73="","",VLOOKUP(AQ73,シフト記号表!$C$6:$L$47,10,FALSE))</f>
        <v/>
      </c>
      <c r="AR74" s="454" t="str">
        <f>IF(AR73="","",VLOOKUP(AR73,シフト記号表!$C$6:$L$47,10,FALSE))</f>
        <v/>
      </c>
      <c r="AS74" s="455" t="str">
        <f>IF(AS73="","",VLOOKUP(AS73,シフト記号表!$C$6:$L$47,10,FALSE))</f>
        <v/>
      </c>
      <c r="AT74" s="455" t="str">
        <f>IF(AT73="","",VLOOKUP(AT73,シフト記号表!$C$6:$L$47,10,FALSE))</f>
        <v/>
      </c>
      <c r="AU74" s="455" t="str">
        <f>IF(AU73="","",VLOOKUP(AU73,シフト記号表!$C$6:$L$47,10,FALSE))</f>
        <v/>
      </c>
      <c r="AV74" s="455" t="str">
        <f>IF(AV73="","",VLOOKUP(AV73,シフト記号表!$C$6:$L$47,10,FALSE))</f>
        <v/>
      </c>
      <c r="AW74" s="455" t="str">
        <f>IF(AW73="","",VLOOKUP(AW73,シフト記号表!$C$6:$L$47,10,FALSE))</f>
        <v/>
      </c>
      <c r="AX74" s="456" t="str">
        <f>IF(AX73="","",VLOOKUP(AX73,シフト記号表!$C$6:$L$47,10,FALSE))</f>
        <v/>
      </c>
      <c r="AY74" s="454" t="str">
        <f>IF(AY73="","",VLOOKUP(AY73,シフト記号表!$C$6:$L$47,10,FALSE))</f>
        <v/>
      </c>
      <c r="AZ74" s="455" t="str">
        <f>IF(AZ73="","",VLOOKUP(AZ73,シフト記号表!$C$6:$L$47,10,FALSE))</f>
        <v/>
      </c>
      <c r="BA74" s="455" t="str">
        <f>IF(BA73="","",VLOOKUP(BA73,シフト記号表!$C$6:$L$47,10,FALSE))</f>
        <v/>
      </c>
      <c r="BB74" s="1253">
        <f>IF($BE$3="４週",SUM(W74:AX74),IF($BE$3="暦月",SUM(W74:BA74),""))</f>
        <v>0</v>
      </c>
      <c r="BC74" s="1254"/>
      <c r="BD74" s="1255">
        <f>IF($BE$3="４週",BB74/4,IF($BE$3="暦月",(BB74/($BE$8/7)),""))</f>
        <v>0</v>
      </c>
      <c r="BE74" s="1254"/>
      <c r="BF74" s="1250"/>
      <c r="BG74" s="1251"/>
      <c r="BH74" s="1251"/>
      <c r="BI74" s="1251"/>
      <c r="BJ74" s="1252"/>
    </row>
    <row r="75" spans="2:62" ht="20.25" customHeight="1" x14ac:dyDescent="0.2">
      <c r="B75" s="1256">
        <f>B73+1</f>
        <v>30</v>
      </c>
      <c r="C75" s="1258"/>
      <c r="D75" s="1259"/>
      <c r="E75" s="449"/>
      <c r="F75" s="450"/>
      <c r="G75" s="449"/>
      <c r="H75" s="450"/>
      <c r="I75" s="1262"/>
      <c r="J75" s="1263"/>
      <c r="K75" s="1266"/>
      <c r="L75" s="1267"/>
      <c r="M75" s="1267"/>
      <c r="N75" s="1259"/>
      <c r="O75" s="1270"/>
      <c r="P75" s="1271"/>
      <c r="Q75" s="1271"/>
      <c r="R75" s="1271"/>
      <c r="S75" s="1272"/>
      <c r="T75" s="469" t="s">
        <v>77</v>
      </c>
      <c r="V75" s="470"/>
      <c r="W75" s="462"/>
      <c r="X75" s="463"/>
      <c r="Y75" s="463"/>
      <c r="Z75" s="463"/>
      <c r="AA75" s="463"/>
      <c r="AB75" s="463"/>
      <c r="AC75" s="464"/>
      <c r="AD75" s="462"/>
      <c r="AE75" s="463"/>
      <c r="AF75" s="463"/>
      <c r="AG75" s="463"/>
      <c r="AH75" s="463"/>
      <c r="AI75" s="463"/>
      <c r="AJ75" s="464"/>
      <c r="AK75" s="462"/>
      <c r="AL75" s="463"/>
      <c r="AM75" s="463"/>
      <c r="AN75" s="463"/>
      <c r="AO75" s="463"/>
      <c r="AP75" s="463"/>
      <c r="AQ75" s="464"/>
      <c r="AR75" s="462"/>
      <c r="AS75" s="463"/>
      <c r="AT75" s="463"/>
      <c r="AU75" s="463"/>
      <c r="AV75" s="463"/>
      <c r="AW75" s="463"/>
      <c r="AX75" s="464"/>
      <c r="AY75" s="462"/>
      <c r="AZ75" s="463"/>
      <c r="BA75" s="465"/>
      <c r="BB75" s="1276"/>
      <c r="BC75" s="1277"/>
      <c r="BD75" s="1236"/>
      <c r="BE75" s="1237"/>
      <c r="BF75" s="1238"/>
      <c r="BG75" s="1239"/>
      <c r="BH75" s="1239"/>
      <c r="BI75" s="1239"/>
      <c r="BJ75" s="1240"/>
    </row>
    <row r="76" spans="2:62" ht="20.25" customHeight="1" x14ac:dyDescent="0.2">
      <c r="B76" s="1279"/>
      <c r="C76" s="1280"/>
      <c r="D76" s="1281"/>
      <c r="E76" s="471"/>
      <c r="F76" s="472">
        <f>C75</f>
        <v>0</v>
      </c>
      <c r="G76" s="471"/>
      <c r="H76" s="472">
        <f>I75</f>
        <v>0</v>
      </c>
      <c r="I76" s="1282"/>
      <c r="J76" s="1283"/>
      <c r="K76" s="1284"/>
      <c r="L76" s="1285"/>
      <c r="M76" s="1285"/>
      <c r="N76" s="1281"/>
      <c r="O76" s="1270"/>
      <c r="P76" s="1271"/>
      <c r="Q76" s="1271"/>
      <c r="R76" s="1271"/>
      <c r="S76" s="1272"/>
      <c r="T76" s="466" t="s">
        <v>78</v>
      </c>
      <c r="U76" s="467"/>
      <c r="V76" s="468"/>
      <c r="W76" s="454" t="str">
        <f>IF(W75="","",VLOOKUP(W75,シフト記号表!$C$6:$L$47,10,FALSE))</f>
        <v/>
      </c>
      <c r="X76" s="455" t="str">
        <f>IF(X75="","",VLOOKUP(X75,シフト記号表!$C$6:$L$47,10,FALSE))</f>
        <v/>
      </c>
      <c r="Y76" s="455" t="str">
        <f>IF(Y75="","",VLOOKUP(Y75,シフト記号表!$C$6:$L$47,10,FALSE))</f>
        <v/>
      </c>
      <c r="Z76" s="455" t="str">
        <f>IF(Z75="","",VLOOKUP(Z75,シフト記号表!$C$6:$L$47,10,FALSE))</f>
        <v/>
      </c>
      <c r="AA76" s="455" t="str">
        <f>IF(AA75="","",VLOOKUP(AA75,シフト記号表!$C$6:$L$47,10,FALSE))</f>
        <v/>
      </c>
      <c r="AB76" s="455" t="str">
        <f>IF(AB75="","",VLOOKUP(AB75,シフト記号表!$C$6:$L$47,10,FALSE))</f>
        <v/>
      </c>
      <c r="AC76" s="456" t="str">
        <f>IF(AC75="","",VLOOKUP(AC75,シフト記号表!$C$6:$L$47,10,FALSE))</f>
        <v/>
      </c>
      <c r="AD76" s="454" t="str">
        <f>IF(AD75="","",VLOOKUP(AD75,シフト記号表!$C$6:$L$47,10,FALSE))</f>
        <v/>
      </c>
      <c r="AE76" s="455" t="str">
        <f>IF(AE75="","",VLOOKUP(AE75,シフト記号表!$C$6:$L$47,10,FALSE))</f>
        <v/>
      </c>
      <c r="AF76" s="455" t="str">
        <f>IF(AF75="","",VLOOKUP(AF75,シフト記号表!$C$6:$L$47,10,FALSE))</f>
        <v/>
      </c>
      <c r="AG76" s="455" t="str">
        <f>IF(AG75="","",VLOOKUP(AG75,シフト記号表!$C$6:$L$47,10,FALSE))</f>
        <v/>
      </c>
      <c r="AH76" s="455" t="str">
        <f>IF(AH75="","",VLOOKUP(AH75,シフト記号表!$C$6:$L$47,10,FALSE))</f>
        <v/>
      </c>
      <c r="AI76" s="455" t="str">
        <f>IF(AI75="","",VLOOKUP(AI75,シフト記号表!$C$6:$L$47,10,FALSE))</f>
        <v/>
      </c>
      <c r="AJ76" s="456" t="str">
        <f>IF(AJ75="","",VLOOKUP(AJ75,シフト記号表!$C$6:$L$47,10,FALSE))</f>
        <v/>
      </c>
      <c r="AK76" s="454" t="str">
        <f>IF(AK75="","",VLOOKUP(AK75,シフト記号表!$C$6:$L$47,10,FALSE))</f>
        <v/>
      </c>
      <c r="AL76" s="455" t="str">
        <f>IF(AL75="","",VLOOKUP(AL75,シフト記号表!$C$6:$L$47,10,FALSE))</f>
        <v/>
      </c>
      <c r="AM76" s="455" t="str">
        <f>IF(AM75="","",VLOOKUP(AM75,シフト記号表!$C$6:$L$47,10,FALSE))</f>
        <v/>
      </c>
      <c r="AN76" s="455" t="str">
        <f>IF(AN75="","",VLOOKUP(AN75,シフト記号表!$C$6:$L$47,10,FALSE))</f>
        <v/>
      </c>
      <c r="AO76" s="455" t="str">
        <f>IF(AO75="","",VLOOKUP(AO75,シフト記号表!$C$6:$L$47,10,FALSE))</f>
        <v/>
      </c>
      <c r="AP76" s="455" t="str">
        <f>IF(AP75="","",VLOOKUP(AP75,シフト記号表!$C$6:$L$47,10,FALSE))</f>
        <v/>
      </c>
      <c r="AQ76" s="456" t="str">
        <f>IF(AQ75="","",VLOOKUP(AQ75,シフト記号表!$C$6:$L$47,10,FALSE))</f>
        <v/>
      </c>
      <c r="AR76" s="454" t="str">
        <f>IF(AR75="","",VLOOKUP(AR75,シフト記号表!$C$6:$L$47,10,FALSE))</f>
        <v/>
      </c>
      <c r="AS76" s="455" t="str">
        <f>IF(AS75="","",VLOOKUP(AS75,シフト記号表!$C$6:$L$47,10,FALSE))</f>
        <v/>
      </c>
      <c r="AT76" s="455" t="str">
        <f>IF(AT75="","",VLOOKUP(AT75,シフト記号表!$C$6:$L$47,10,FALSE))</f>
        <v/>
      </c>
      <c r="AU76" s="455" t="str">
        <f>IF(AU75="","",VLOOKUP(AU75,シフト記号表!$C$6:$L$47,10,FALSE))</f>
        <v/>
      </c>
      <c r="AV76" s="455" t="str">
        <f>IF(AV75="","",VLOOKUP(AV75,シフト記号表!$C$6:$L$47,10,FALSE))</f>
        <v/>
      </c>
      <c r="AW76" s="455" t="str">
        <f>IF(AW75="","",VLOOKUP(AW75,シフト記号表!$C$6:$L$47,10,FALSE))</f>
        <v/>
      </c>
      <c r="AX76" s="456" t="str">
        <f>IF(AX75="","",VLOOKUP(AX75,シフト記号表!$C$6:$L$47,10,FALSE))</f>
        <v/>
      </c>
      <c r="AY76" s="454" t="str">
        <f>IF(AY75="","",VLOOKUP(AY75,シフト記号表!$C$6:$L$47,10,FALSE))</f>
        <v/>
      </c>
      <c r="AZ76" s="455" t="str">
        <f>IF(AZ75="","",VLOOKUP(AZ75,シフト記号表!$C$6:$L$47,10,FALSE))</f>
        <v/>
      </c>
      <c r="BA76" s="455" t="str">
        <f>IF(BA75="","",VLOOKUP(BA75,シフト記号表!$C$6:$L$47,10,FALSE))</f>
        <v/>
      </c>
      <c r="BB76" s="1253">
        <f>IF($BE$3="４週",SUM(W76:AX76),IF($BE$3="暦月",SUM(W76:BA76),""))</f>
        <v>0</v>
      </c>
      <c r="BC76" s="1254"/>
      <c r="BD76" s="1255">
        <f>IF($BE$3="４週",BB76/4,IF($BE$3="暦月",(BB76/($BE$8/7)),""))</f>
        <v>0</v>
      </c>
      <c r="BE76" s="1254"/>
      <c r="BF76" s="1250"/>
      <c r="BG76" s="1251"/>
      <c r="BH76" s="1251"/>
      <c r="BI76" s="1251"/>
      <c r="BJ76" s="1252"/>
    </row>
    <row r="77" spans="2:62" ht="20.25" customHeight="1" x14ac:dyDescent="0.2">
      <c r="B77" s="1256">
        <f>B75+1</f>
        <v>31</v>
      </c>
      <c r="C77" s="1258"/>
      <c r="D77" s="1259"/>
      <c r="E77" s="449"/>
      <c r="F77" s="450"/>
      <c r="G77" s="449"/>
      <c r="H77" s="450"/>
      <c r="I77" s="1262"/>
      <c r="J77" s="1263"/>
      <c r="K77" s="1266"/>
      <c r="L77" s="1267"/>
      <c r="M77" s="1267"/>
      <c r="N77" s="1259"/>
      <c r="O77" s="1270"/>
      <c r="P77" s="1271"/>
      <c r="Q77" s="1271"/>
      <c r="R77" s="1271"/>
      <c r="S77" s="1272"/>
      <c r="T77" s="469" t="s">
        <v>77</v>
      </c>
      <c r="V77" s="470"/>
      <c r="W77" s="462"/>
      <c r="X77" s="463"/>
      <c r="Y77" s="463"/>
      <c r="Z77" s="463"/>
      <c r="AA77" s="463"/>
      <c r="AB77" s="463"/>
      <c r="AC77" s="464"/>
      <c r="AD77" s="462"/>
      <c r="AE77" s="463"/>
      <c r="AF77" s="463"/>
      <c r="AG77" s="463"/>
      <c r="AH77" s="463"/>
      <c r="AI77" s="463"/>
      <c r="AJ77" s="464"/>
      <c r="AK77" s="462"/>
      <c r="AL77" s="463"/>
      <c r="AM77" s="463"/>
      <c r="AN77" s="463"/>
      <c r="AO77" s="463"/>
      <c r="AP77" s="463"/>
      <c r="AQ77" s="464"/>
      <c r="AR77" s="462"/>
      <c r="AS77" s="463"/>
      <c r="AT77" s="463"/>
      <c r="AU77" s="463"/>
      <c r="AV77" s="463"/>
      <c r="AW77" s="463"/>
      <c r="AX77" s="464"/>
      <c r="AY77" s="462"/>
      <c r="AZ77" s="463"/>
      <c r="BA77" s="465"/>
      <c r="BB77" s="1276"/>
      <c r="BC77" s="1277"/>
      <c r="BD77" s="1236"/>
      <c r="BE77" s="1237"/>
      <c r="BF77" s="1238"/>
      <c r="BG77" s="1239"/>
      <c r="BH77" s="1239"/>
      <c r="BI77" s="1239"/>
      <c r="BJ77" s="1240"/>
    </row>
    <row r="78" spans="2:62" ht="20.25" customHeight="1" x14ac:dyDescent="0.2">
      <c r="B78" s="1279"/>
      <c r="C78" s="1280"/>
      <c r="D78" s="1281"/>
      <c r="E78" s="471"/>
      <c r="F78" s="472">
        <f>C77</f>
        <v>0</v>
      </c>
      <c r="G78" s="471"/>
      <c r="H78" s="472">
        <f>I77</f>
        <v>0</v>
      </c>
      <c r="I78" s="1282"/>
      <c r="J78" s="1283"/>
      <c r="K78" s="1284"/>
      <c r="L78" s="1285"/>
      <c r="M78" s="1285"/>
      <c r="N78" s="1281"/>
      <c r="O78" s="1270"/>
      <c r="P78" s="1271"/>
      <c r="Q78" s="1271"/>
      <c r="R78" s="1271"/>
      <c r="S78" s="1272"/>
      <c r="T78" s="466" t="s">
        <v>78</v>
      </c>
      <c r="U78" s="467"/>
      <c r="V78" s="468"/>
      <c r="W78" s="454" t="str">
        <f>IF(W77="","",VLOOKUP(W77,シフト記号表!$C$6:$L$47,10,FALSE))</f>
        <v/>
      </c>
      <c r="X78" s="455" t="str">
        <f>IF(X77="","",VLOOKUP(X77,シフト記号表!$C$6:$L$47,10,FALSE))</f>
        <v/>
      </c>
      <c r="Y78" s="455" t="str">
        <f>IF(Y77="","",VLOOKUP(Y77,シフト記号表!$C$6:$L$47,10,FALSE))</f>
        <v/>
      </c>
      <c r="Z78" s="455" t="str">
        <f>IF(Z77="","",VLOOKUP(Z77,シフト記号表!$C$6:$L$47,10,FALSE))</f>
        <v/>
      </c>
      <c r="AA78" s="455" t="str">
        <f>IF(AA77="","",VLOOKUP(AA77,シフト記号表!$C$6:$L$47,10,FALSE))</f>
        <v/>
      </c>
      <c r="AB78" s="455" t="str">
        <f>IF(AB77="","",VLOOKUP(AB77,シフト記号表!$C$6:$L$47,10,FALSE))</f>
        <v/>
      </c>
      <c r="AC78" s="456" t="str">
        <f>IF(AC77="","",VLOOKUP(AC77,シフト記号表!$C$6:$L$47,10,FALSE))</f>
        <v/>
      </c>
      <c r="AD78" s="454" t="str">
        <f>IF(AD77="","",VLOOKUP(AD77,シフト記号表!$C$6:$L$47,10,FALSE))</f>
        <v/>
      </c>
      <c r="AE78" s="455" t="str">
        <f>IF(AE77="","",VLOOKUP(AE77,シフト記号表!$C$6:$L$47,10,FALSE))</f>
        <v/>
      </c>
      <c r="AF78" s="455" t="str">
        <f>IF(AF77="","",VLOOKUP(AF77,シフト記号表!$C$6:$L$47,10,FALSE))</f>
        <v/>
      </c>
      <c r="AG78" s="455" t="str">
        <f>IF(AG77="","",VLOOKUP(AG77,シフト記号表!$C$6:$L$47,10,FALSE))</f>
        <v/>
      </c>
      <c r="AH78" s="455" t="str">
        <f>IF(AH77="","",VLOOKUP(AH77,シフト記号表!$C$6:$L$47,10,FALSE))</f>
        <v/>
      </c>
      <c r="AI78" s="455" t="str">
        <f>IF(AI77="","",VLOOKUP(AI77,シフト記号表!$C$6:$L$47,10,FALSE))</f>
        <v/>
      </c>
      <c r="AJ78" s="456" t="str">
        <f>IF(AJ77="","",VLOOKUP(AJ77,シフト記号表!$C$6:$L$47,10,FALSE))</f>
        <v/>
      </c>
      <c r="AK78" s="454" t="str">
        <f>IF(AK77="","",VLOOKUP(AK77,シフト記号表!$C$6:$L$47,10,FALSE))</f>
        <v/>
      </c>
      <c r="AL78" s="455" t="str">
        <f>IF(AL77="","",VLOOKUP(AL77,シフト記号表!$C$6:$L$47,10,FALSE))</f>
        <v/>
      </c>
      <c r="AM78" s="455" t="str">
        <f>IF(AM77="","",VLOOKUP(AM77,シフト記号表!$C$6:$L$47,10,FALSE))</f>
        <v/>
      </c>
      <c r="AN78" s="455" t="str">
        <f>IF(AN77="","",VLOOKUP(AN77,シフト記号表!$C$6:$L$47,10,FALSE))</f>
        <v/>
      </c>
      <c r="AO78" s="455" t="str">
        <f>IF(AO77="","",VLOOKUP(AO77,シフト記号表!$C$6:$L$47,10,FALSE))</f>
        <v/>
      </c>
      <c r="AP78" s="455" t="str">
        <f>IF(AP77="","",VLOOKUP(AP77,シフト記号表!$C$6:$L$47,10,FALSE))</f>
        <v/>
      </c>
      <c r="AQ78" s="456" t="str">
        <f>IF(AQ77="","",VLOOKUP(AQ77,シフト記号表!$C$6:$L$47,10,FALSE))</f>
        <v/>
      </c>
      <c r="AR78" s="454" t="str">
        <f>IF(AR77="","",VLOOKUP(AR77,シフト記号表!$C$6:$L$47,10,FALSE))</f>
        <v/>
      </c>
      <c r="AS78" s="455" t="str">
        <f>IF(AS77="","",VLOOKUP(AS77,シフト記号表!$C$6:$L$47,10,FALSE))</f>
        <v/>
      </c>
      <c r="AT78" s="455" t="str">
        <f>IF(AT77="","",VLOOKUP(AT77,シフト記号表!$C$6:$L$47,10,FALSE))</f>
        <v/>
      </c>
      <c r="AU78" s="455" t="str">
        <f>IF(AU77="","",VLOOKUP(AU77,シフト記号表!$C$6:$L$47,10,FALSE))</f>
        <v/>
      </c>
      <c r="AV78" s="455" t="str">
        <f>IF(AV77="","",VLOOKUP(AV77,シフト記号表!$C$6:$L$47,10,FALSE))</f>
        <v/>
      </c>
      <c r="AW78" s="455" t="str">
        <f>IF(AW77="","",VLOOKUP(AW77,シフト記号表!$C$6:$L$47,10,FALSE))</f>
        <v/>
      </c>
      <c r="AX78" s="456" t="str">
        <f>IF(AX77="","",VLOOKUP(AX77,シフト記号表!$C$6:$L$47,10,FALSE))</f>
        <v/>
      </c>
      <c r="AY78" s="454" t="str">
        <f>IF(AY77="","",VLOOKUP(AY77,シフト記号表!$C$6:$L$47,10,FALSE))</f>
        <v/>
      </c>
      <c r="AZ78" s="455" t="str">
        <f>IF(AZ77="","",VLOOKUP(AZ77,シフト記号表!$C$6:$L$47,10,FALSE))</f>
        <v/>
      </c>
      <c r="BA78" s="455" t="str">
        <f>IF(BA77="","",VLOOKUP(BA77,シフト記号表!$C$6:$L$47,10,FALSE))</f>
        <v/>
      </c>
      <c r="BB78" s="1253">
        <f>IF($BE$3="４週",SUM(W78:AX78),IF($BE$3="暦月",SUM(W78:BA78),""))</f>
        <v>0</v>
      </c>
      <c r="BC78" s="1254"/>
      <c r="BD78" s="1255">
        <f>IF($BE$3="４週",BB78/4,IF($BE$3="暦月",(BB78/($BE$8/7)),""))</f>
        <v>0</v>
      </c>
      <c r="BE78" s="1254"/>
      <c r="BF78" s="1250"/>
      <c r="BG78" s="1251"/>
      <c r="BH78" s="1251"/>
      <c r="BI78" s="1251"/>
      <c r="BJ78" s="1252"/>
    </row>
    <row r="79" spans="2:62" ht="20.25" customHeight="1" x14ac:dyDescent="0.2">
      <c r="B79" s="1256">
        <f>B77+1</f>
        <v>32</v>
      </c>
      <c r="C79" s="1258"/>
      <c r="D79" s="1259"/>
      <c r="E79" s="449"/>
      <c r="F79" s="450"/>
      <c r="G79" s="449"/>
      <c r="H79" s="450"/>
      <c r="I79" s="1262"/>
      <c r="J79" s="1263"/>
      <c r="K79" s="1266"/>
      <c r="L79" s="1267"/>
      <c r="M79" s="1267"/>
      <c r="N79" s="1259"/>
      <c r="O79" s="1270"/>
      <c r="P79" s="1271"/>
      <c r="Q79" s="1271"/>
      <c r="R79" s="1271"/>
      <c r="S79" s="1272"/>
      <c r="T79" s="469" t="s">
        <v>77</v>
      </c>
      <c r="V79" s="470"/>
      <c r="W79" s="462"/>
      <c r="X79" s="463"/>
      <c r="Y79" s="463"/>
      <c r="Z79" s="463"/>
      <c r="AA79" s="463"/>
      <c r="AB79" s="463"/>
      <c r="AC79" s="464"/>
      <c r="AD79" s="462"/>
      <c r="AE79" s="463"/>
      <c r="AF79" s="463"/>
      <c r="AG79" s="463"/>
      <c r="AH79" s="463"/>
      <c r="AI79" s="463"/>
      <c r="AJ79" s="464"/>
      <c r="AK79" s="462"/>
      <c r="AL79" s="463"/>
      <c r="AM79" s="463"/>
      <c r="AN79" s="463"/>
      <c r="AO79" s="463"/>
      <c r="AP79" s="463"/>
      <c r="AQ79" s="464"/>
      <c r="AR79" s="462"/>
      <c r="AS79" s="463"/>
      <c r="AT79" s="463"/>
      <c r="AU79" s="463"/>
      <c r="AV79" s="463"/>
      <c r="AW79" s="463"/>
      <c r="AX79" s="464"/>
      <c r="AY79" s="462"/>
      <c r="AZ79" s="463"/>
      <c r="BA79" s="465"/>
      <c r="BB79" s="1276"/>
      <c r="BC79" s="1277"/>
      <c r="BD79" s="1236"/>
      <c r="BE79" s="1237"/>
      <c r="BF79" s="1238"/>
      <c r="BG79" s="1239"/>
      <c r="BH79" s="1239"/>
      <c r="BI79" s="1239"/>
      <c r="BJ79" s="1240"/>
    </row>
    <row r="80" spans="2:62" ht="20.25" customHeight="1" x14ac:dyDescent="0.2">
      <c r="B80" s="1279"/>
      <c r="C80" s="1280"/>
      <c r="D80" s="1281"/>
      <c r="E80" s="471"/>
      <c r="F80" s="472">
        <f>C79</f>
        <v>0</v>
      </c>
      <c r="G80" s="471"/>
      <c r="H80" s="472">
        <f>I79</f>
        <v>0</v>
      </c>
      <c r="I80" s="1282"/>
      <c r="J80" s="1283"/>
      <c r="K80" s="1284"/>
      <c r="L80" s="1285"/>
      <c r="M80" s="1285"/>
      <c r="N80" s="1281"/>
      <c r="O80" s="1270"/>
      <c r="P80" s="1271"/>
      <c r="Q80" s="1271"/>
      <c r="R80" s="1271"/>
      <c r="S80" s="1272"/>
      <c r="T80" s="466" t="s">
        <v>78</v>
      </c>
      <c r="U80" s="467"/>
      <c r="V80" s="468"/>
      <c r="W80" s="454" t="str">
        <f>IF(W79="","",VLOOKUP(W79,シフト記号表!$C$6:$L$47,10,FALSE))</f>
        <v/>
      </c>
      <c r="X80" s="455" t="str">
        <f>IF(X79="","",VLOOKUP(X79,シフト記号表!$C$6:$L$47,10,FALSE))</f>
        <v/>
      </c>
      <c r="Y80" s="455" t="str">
        <f>IF(Y79="","",VLOOKUP(Y79,シフト記号表!$C$6:$L$47,10,FALSE))</f>
        <v/>
      </c>
      <c r="Z80" s="455" t="str">
        <f>IF(Z79="","",VLOOKUP(Z79,シフト記号表!$C$6:$L$47,10,FALSE))</f>
        <v/>
      </c>
      <c r="AA80" s="455" t="str">
        <f>IF(AA79="","",VLOOKUP(AA79,シフト記号表!$C$6:$L$47,10,FALSE))</f>
        <v/>
      </c>
      <c r="AB80" s="455" t="str">
        <f>IF(AB79="","",VLOOKUP(AB79,シフト記号表!$C$6:$L$47,10,FALSE))</f>
        <v/>
      </c>
      <c r="AC80" s="456" t="str">
        <f>IF(AC79="","",VLOOKUP(AC79,シフト記号表!$C$6:$L$47,10,FALSE))</f>
        <v/>
      </c>
      <c r="AD80" s="454" t="str">
        <f>IF(AD79="","",VLOOKUP(AD79,シフト記号表!$C$6:$L$47,10,FALSE))</f>
        <v/>
      </c>
      <c r="AE80" s="455" t="str">
        <f>IF(AE79="","",VLOOKUP(AE79,シフト記号表!$C$6:$L$47,10,FALSE))</f>
        <v/>
      </c>
      <c r="AF80" s="455" t="str">
        <f>IF(AF79="","",VLOOKUP(AF79,シフト記号表!$C$6:$L$47,10,FALSE))</f>
        <v/>
      </c>
      <c r="AG80" s="455" t="str">
        <f>IF(AG79="","",VLOOKUP(AG79,シフト記号表!$C$6:$L$47,10,FALSE))</f>
        <v/>
      </c>
      <c r="AH80" s="455" t="str">
        <f>IF(AH79="","",VLOOKUP(AH79,シフト記号表!$C$6:$L$47,10,FALSE))</f>
        <v/>
      </c>
      <c r="AI80" s="455" t="str">
        <f>IF(AI79="","",VLOOKUP(AI79,シフト記号表!$C$6:$L$47,10,FALSE))</f>
        <v/>
      </c>
      <c r="AJ80" s="456" t="str">
        <f>IF(AJ79="","",VLOOKUP(AJ79,シフト記号表!$C$6:$L$47,10,FALSE))</f>
        <v/>
      </c>
      <c r="AK80" s="454" t="str">
        <f>IF(AK79="","",VLOOKUP(AK79,シフト記号表!$C$6:$L$47,10,FALSE))</f>
        <v/>
      </c>
      <c r="AL80" s="455" t="str">
        <f>IF(AL79="","",VLOOKUP(AL79,シフト記号表!$C$6:$L$47,10,FALSE))</f>
        <v/>
      </c>
      <c r="AM80" s="455" t="str">
        <f>IF(AM79="","",VLOOKUP(AM79,シフト記号表!$C$6:$L$47,10,FALSE))</f>
        <v/>
      </c>
      <c r="AN80" s="455" t="str">
        <f>IF(AN79="","",VLOOKUP(AN79,シフト記号表!$C$6:$L$47,10,FALSE))</f>
        <v/>
      </c>
      <c r="AO80" s="455" t="str">
        <f>IF(AO79="","",VLOOKUP(AO79,シフト記号表!$C$6:$L$47,10,FALSE))</f>
        <v/>
      </c>
      <c r="AP80" s="455" t="str">
        <f>IF(AP79="","",VLOOKUP(AP79,シフト記号表!$C$6:$L$47,10,FALSE))</f>
        <v/>
      </c>
      <c r="AQ80" s="456" t="str">
        <f>IF(AQ79="","",VLOOKUP(AQ79,シフト記号表!$C$6:$L$47,10,FALSE))</f>
        <v/>
      </c>
      <c r="AR80" s="454" t="str">
        <f>IF(AR79="","",VLOOKUP(AR79,シフト記号表!$C$6:$L$47,10,FALSE))</f>
        <v/>
      </c>
      <c r="AS80" s="455" t="str">
        <f>IF(AS79="","",VLOOKUP(AS79,シフト記号表!$C$6:$L$47,10,FALSE))</f>
        <v/>
      </c>
      <c r="AT80" s="455" t="str">
        <f>IF(AT79="","",VLOOKUP(AT79,シフト記号表!$C$6:$L$47,10,FALSE))</f>
        <v/>
      </c>
      <c r="AU80" s="455" t="str">
        <f>IF(AU79="","",VLOOKUP(AU79,シフト記号表!$C$6:$L$47,10,FALSE))</f>
        <v/>
      </c>
      <c r="AV80" s="455" t="str">
        <f>IF(AV79="","",VLOOKUP(AV79,シフト記号表!$C$6:$L$47,10,FALSE))</f>
        <v/>
      </c>
      <c r="AW80" s="455" t="str">
        <f>IF(AW79="","",VLOOKUP(AW79,シフト記号表!$C$6:$L$47,10,FALSE))</f>
        <v/>
      </c>
      <c r="AX80" s="456" t="str">
        <f>IF(AX79="","",VLOOKUP(AX79,シフト記号表!$C$6:$L$47,10,FALSE))</f>
        <v/>
      </c>
      <c r="AY80" s="454" t="str">
        <f>IF(AY79="","",VLOOKUP(AY79,シフト記号表!$C$6:$L$47,10,FALSE))</f>
        <v/>
      </c>
      <c r="AZ80" s="455" t="str">
        <f>IF(AZ79="","",VLOOKUP(AZ79,シフト記号表!$C$6:$L$47,10,FALSE))</f>
        <v/>
      </c>
      <c r="BA80" s="455" t="str">
        <f>IF(BA79="","",VLOOKUP(BA79,シフト記号表!$C$6:$L$47,10,FALSE))</f>
        <v/>
      </c>
      <c r="BB80" s="1253">
        <f>IF($BE$3="４週",SUM(W80:AX80),IF($BE$3="暦月",SUM(W80:BA80),""))</f>
        <v>0</v>
      </c>
      <c r="BC80" s="1254"/>
      <c r="BD80" s="1255">
        <f>IF($BE$3="４週",BB80/4,IF($BE$3="暦月",(BB80/($BE$8/7)),""))</f>
        <v>0</v>
      </c>
      <c r="BE80" s="1254"/>
      <c r="BF80" s="1250"/>
      <c r="BG80" s="1251"/>
      <c r="BH80" s="1251"/>
      <c r="BI80" s="1251"/>
      <c r="BJ80" s="1252"/>
    </row>
    <row r="81" spans="2:62" ht="20.25" customHeight="1" x14ac:dyDescent="0.2">
      <c r="B81" s="1256">
        <f>B79+1</f>
        <v>33</v>
      </c>
      <c r="C81" s="1258"/>
      <c r="D81" s="1259"/>
      <c r="E81" s="449"/>
      <c r="F81" s="450"/>
      <c r="G81" s="449"/>
      <c r="H81" s="450"/>
      <c r="I81" s="1262"/>
      <c r="J81" s="1263"/>
      <c r="K81" s="1266"/>
      <c r="L81" s="1267"/>
      <c r="M81" s="1267"/>
      <c r="N81" s="1259"/>
      <c r="O81" s="1270"/>
      <c r="P81" s="1271"/>
      <c r="Q81" s="1271"/>
      <c r="R81" s="1271"/>
      <c r="S81" s="1272"/>
      <c r="T81" s="469" t="s">
        <v>77</v>
      </c>
      <c r="V81" s="470"/>
      <c r="W81" s="462"/>
      <c r="X81" s="463"/>
      <c r="Y81" s="463"/>
      <c r="Z81" s="463"/>
      <c r="AA81" s="463"/>
      <c r="AB81" s="463"/>
      <c r="AC81" s="464"/>
      <c r="AD81" s="462"/>
      <c r="AE81" s="463"/>
      <c r="AF81" s="463"/>
      <c r="AG81" s="463"/>
      <c r="AH81" s="463"/>
      <c r="AI81" s="463"/>
      <c r="AJ81" s="464"/>
      <c r="AK81" s="462"/>
      <c r="AL81" s="463"/>
      <c r="AM81" s="463"/>
      <c r="AN81" s="463"/>
      <c r="AO81" s="463"/>
      <c r="AP81" s="463"/>
      <c r="AQ81" s="464"/>
      <c r="AR81" s="462"/>
      <c r="AS81" s="463"/>
      <c r="AT81" s="463"/>
      <c r="AU81" s="463"/>
      <c r="AV81" s="463"/>
      <c r="AW81" s="463"/>
      <c r="AX81" s="464"/>
      <c r="AY81" s="462"/>
      <c r="AZ81" s="463"/>
      <c r="BA81" s="465"/>
      <c r="BB81" s="1276"/>
      <c r="BC81" s="1277"/>
      <c r="BD81" s="1236"/>
      <c r="BE81" s="1237"/>
      <c r="BF81" s="1238"/>
      <c r="BG81" s="1239"/>
      <c r="BH81" s="1239"/>
      <c r="BI81" s="1239"/>
      <c r="BJ81" s="1240"/>
    </row>
    <row r="82" spans="2:62" ht="20.25" customHeight="1" x14ac:dyDescent="0.2">
      <c r="B82" s="1279"/>
      <c r="C82" s="1280"/>
      <c r="D82" s="1281"/>
      <c r="E82" s="471"/>
      <c r="F82" s="472">
        <f>C81</f>
        <v>0</v>
      </c>
      <c r="G82" s="471"/>
      <c r="H82" s="472">
        <f>I81</f>
        <v>0</v>
      </c>
      <c r="I82" s="1282"/>
      <c r="J82" s="1283"/>
      <c r="K82" s="1284"/>
      <c r="L82" s="1285"/>
      <c r="M82" s="1285"/>
      <c r="N82" s="1281"/>
      <c r="O82" s="1270"/>
      <c r="P82" s="1271"/>
      <c r="Q82" s="1271"/>
      <c r="R82" s="1271"/>
      <c r="S82" s="1272"/>
      <c r="T82" s="466" t="s">
        <v>78</v>
      </c>
      <c r="U82" s="467"/>
      <c r="V82" s="468"/>
      <c r="W82" s="454" t="str">
        <f>IF(W81="","",VLOOKUP(W81,シフト記号表!$C$6:$L$47,10,FALSE))</f>
        <v/>
      </c>
      <c r="X82" s="455" t="str">
        <f>IF(X81="","",VLOOKUP(X81,シフト記号表!$C$6:$L$47,10,FALSE))</f>
        <v/>
      </c>
      <c r="Y82" s="455" t="str">
        <f>IF(Y81="","",VLOOKUP(Y81,シフト記号表!$C$6:$L$47,10,FALSE))</f>
        <v/>
      </c>
      <c r="Z82" s="455" t="str">
        <f>IF(Z81="","",VLOOKUP(Z81,シフト記号表!$C$6:$L$47,10,FALSE))</f>
        <v/>
      </c>
      <c r="AA82" s="455" t="str">
        <f>IF(AA81="","",VLOOKUP(AA81,シフト記号表!$C$6:$L$47,10,FALSE))</f>
        <v/>
      </c>
      <c r="AB82" s="455" t="str">
        <f>IF(AB81="","",VLOOKUP(AB81,シフト記号表!$C$6:$L$47,10,FALSE))</f>
        <v/>
      </c>
      <c r="AC82" s="456" t="str">
        <f>IF(AC81="","",VLOOKUP(AC81,シフト記号表!$C$6:$L$47,10,FALSE))</f>
        <v/>
      </c>
      <c r="AD82" s="454" t="str">
        <f>IF(AD81="","",VLOOKUP(AD81,シフト記号表!$C$6:$L$47,10,FALSE))</f>
        <v/>
      </c>
      <c r="AE82" s="455" t="str">
        <f>IF(AE81="","",VLOOKUP(AE81,シフト記号表!$C$6:$L$47,10,FALSE))</f>
        <v/>
      </c>
      <c r="AF82" s="455" t="str">
        <f>IF(AF81="","",VLOOKUP(AF81,シフト記号表!$C$6:$L$47,10,FALSE))</f>
        <v/>
      </c>
      <c r="AG82" s="455" t="str">
        <f>IF(AG81="","",VLOOKUP(AG81,シフト記号表!$C$6:$L$47,10,FALSE))</f>
        <v/>
      </c>
      <c r="AH82" s="455" t="str">
        <f>IF(AH81="","",VLOOKUP(AH81,シフト記号表!$C$6:$L$47,10,FALSE))</f>
        <v/>
      </c>
      <c r="AI82" s="455" t="str">
        <f>IF(AI81="","",VLOOKUP(AI81,シフト記号表!$C$6:$L$47,10,FALSE))</f>
        <v/>
      </c>
      <c r="AJ82" s="456" t="str">
        <f>IF(AJ81="","",VLOOKUP(AJ81,シフト記号表!$C$6:$L$47,10,FALSE))</f>
        <v/>
      </c>
      <c r="AK82" s="454" t="str">
        <f>IF(AK81="","",VLOOKUP(AK81,シフト記号表!$C$6:$L$47,10,FALSE))</f>
        <v/>
      </c>
      <c r="AL82" s="455" t="str">
        <f>IF(AL81="","",VLOOKUP(AL81,シフト記号表!$C$6:$L$47,10,FALSE))</f>
        <v/>
      </c>
      <c r="AM82" s="455" t="str">
        <f>IF(AM81="","",VLOOKUP(AM81,シフト記号表!$C$6:$L$47,10,FALSE))</f>
        <v/>
      </c>
      <c r="AN82" s="455" t="str">
        <f>IF(AN81="","",VLOOKUP(AN81,シフト記号表!$C$6:$L$47,10,FALSE))</f>
        <v/>
      </c>
      <c r="AO82" s="455" t="str">
        <f>IF(AO81="","",VLOOKUP(AO81,シフト記号表!$C$6:$L$47,10,FALSE))</f>
        <v/>
      </c>
      <c r="AP82" s="455" t="str">
        <f>IF(AP81="","",VLOOKUP(AP81,シフト記号表!$C$6:$L$47,10,FALSE))</f>
        <v/>
      </c>
      <c r="AQ82" s="456" t="str">
        <f>IF(AQ81="","",VLOOKUP(AQ81,シフト記号表!$C$6:$L$47,10,FALSE))</f>
        <v/>
      </c>
      <c r="AR82" s="454" t="str">
        <f>IF(AR81="","",VLOOKUP(AR81,シフト記号表!$C$6:$L$47,10,FALSE))</f>
        <v/>
      </c>
      <c r="AS82" s="455" t="str">
        <f>IF(AS81="","",VLOOKUP(AS81,シフト記号表!$C$6:$L$47,10,FALSE))</f>
        <v/>
      </c>
      <c r="AT82" s="455" t="str">
        <f>IF(AT81="","",VLOOKUP(AT81,シフト記号表!$C$6:$L$47,10,FALSE))</f>
        <v/>
      </c>
      <c r="AU82" s="455" t="str">
        <f>IF(AU81="","",VLOOKUP(AU81,シフト記号表!$C$6:$L$47,10,FALSE))</f>
        <v/>
      </c>
      <c r="AV82" s="455" t="str">
        <f>IF(AV81="","",VLOOKUP(AV81,シフト記号表!$C$6:$L$47,10,FALSE))</f>
        <v/>
      </c>
      <c r="AW82" s="455" t="str">
        <f>IF(AW81="","",VLOOKUP(AW81,シフト記号表!$C$6:$L$47,10,FALSE))</f>
        <v/>
      </c>
      <c r="AX82" s="456" t="str">
        <f>IF(AX81="","",VLOOKUP(AX81,シフト記号表!$C$6:$L$47,10,FALSE))</f>
        <v/>
      </c>
      <c r="AY82" s="454" t="str">
        <f>IF(AY81="","",VLOOKUP(AY81,シフト記号表!$C$6:$L$47,10,FALSE))</f>
        <v/>
      </c>
      <c r="AZ82" s="455" t="str">
        <f>IF(AZ81="","",VLOOKUP(AZ81,シフト記号表!$C$6:$L$47,10,FALSE))</f>
        <v/>
      </c>
      <c r="BA82" s="455" t="str">
        <f>IF(BA81="","",VLOOKUP(BA81,シフト記号表!$C$6:$L$47,10,FALSE))</f>
        <v/>
      </c>
      <c r="BB82" s="1253">
        <f>IF($BE$3="４週",SUM(W82:AX82),IF($BE$3="暦月",SUM(W82:BA82),""))</f>
        <v>0</v>
      </c>
      <c r="BC82" s="1254"/>
      <c r="BD82" s="1255">
        <f>IF($BE$3="４週",BB82/4,IF($BE$3="暦月",(BB82/($BE$8/7)),""))</f>
        <v>0</v>
      </c>
      <c r="BE82" s="1254"/>
      <c r="BF82" s="1250"/>
      <c r="BG82" s="1251"/>
      <c r="BH82" s="1251"/>
      <c r="BI82" s="1251"/>
      <c r="BJ82" s="1252"/>
    </row>
    <row r="83" spans="2:62" ht="20.25" customHeight="1" x14ac:dyDescent="0.2">
      <c r="B83" s="1256">
        <f>B81+1</f>
        <v>34</v>
      </c>
      <c r="C83" s="1258"/>
      <c r="D83" s="1259"/>
      <c r="E83" s="449"/>
      <c r="F83" s="450"/>
      <c r="G83" s="449"/>
      <c r="H83" s="450"/>
      <c r="I83" s="1262"/>
      <c r="J83" s="1263"/>
      <c r="K83" s="1266"/>
      <c r="L83" s="1267"/>
      <c r="M83" s="1267"/>
      <c r="N83" s="1259"/>
      <c r="O83" s="1270"/>
      <c r="P83" s="1271"/>
      <c r="Q83" s="1271"/>
      <c r="R83" s="1271"/>
      <c r="S83" s="1272"/>
      <c r="T83" s="469" t="s">
        <v>77</v>
      </c>
      <c r="V83" s="470"/>
      <c r="W83" s="462"/>
      <c r="X83" s="463"/>
      <c r="Y83" s="463"/>
      <c r="Z83" s="463"/>
      <c r="AA83" s="463"/>
      <c r="AB83" s="463"/>
      <c r="AC83" s="464"/>
      <c r="AD83" s="462"/>
      <c r="AE83" s="463"/>
      <c r="AF83" s="463"/>
      <c r="AG83" s="463"/>
      <c r="AH83" s="463"/>
      <c r="AI83" s="463"/>
      <c r="AJ83" s="464"/>
      <c r="AK83" s="462"/>
      <c r="AL83" s="463"/>
      <c r="AM83" s="463"/>
      <c r="AN83" s="463"/>
      <c r="AO83" s="463"/>
      <c r="AP83" s="463"/>
      <c r="AQ83" s="464"/>
      <c r="AR83" s="462"/>
      <c r="AS83" s="463"/>
      <c r="AT83" s="463"/>
      <c r="AU83" s="463"/>
      <c r="AV83" s="463"/>
      <c r="AW83" s="463"/>
      <c r="AX83" s="464"/>
      <c r="AY83" s="462"/>
      <c r="AZ83" s="463"/>
      <c r="BA83" s="465"/>
      <c r="BB83" s="1276"/>
      <c r="BC83" s="1277"/>
      <c r="BD83" s="1236"/>
      <c r="BE83" s="1237"/>
      <c r="BF83" s="1238"/>
      <c r="BG83" s="1239"/>
      <c r="BH83" s="1239"/>
      <c r="BI83" s="1239"/>
      <c r="BJ83" s="1240"/>
    </row>
    <row r="84" spans="2:62" ht="20.25" customHeight="1" x14ac:dyDescent="0.2">
      <c r="B84" s="1279"/>
      <c r="C84" s="1280"/>
      <c r="D84" s="1281"/>
      <c r="E84" s="471"/>
      <c r="F84" s="472">
        <f>C83</f>
        <v>0</v>
      </c>
      <c r="G84" s="471"/>
      <c r="H84" s="472">
        <f>I83</f>
        <v>0</v>
      </c>
      <c r="I84" s="1282"/>
      <c r="J84" s="1283"/>
      <c r="K84" s="1284"/>
      <c r="L84" s="1285"/>
      <c r="M84" s="1285"/>
      <c r="N84" s="1281"/>
      <c r="O84" s="1270"/>
      <c r="P84" s="1271"/>
      <c r="Q84" s="1271"/>
      <c r="R84" s="1271"/>
      <c r="S84" s="1272"/>
      <c r="T84" s="466" t="s">
        <v>78</v>
      </c>
      <c r="U84" s="467"/>
      <c r="V84" s="468"/>
      <c r="W84" s="454" t="str">
        <f>IF(W83="","",VLOOKUP(W83,シフト記号表!$C$6:$L$47,10,FALSE))</f>
        <v/>
      </c>
      <c r="X84" s="455" t="str">
        <f>IF(X83="","",VLOOKUP(X83,シフト記号表!$C$6:$L$47,10,FALSE))</f>
        <v/>
      </c>
      <c r="Y84" s="455" t="str">
        <f>IF(Y83="","",VLOOKUP(Y83,シフト記号表!$C$6:$L$47,10,FALSE))</f>
        <v/>
      </c>
      <c r="Z84" s="455" t="str">
        <f>IF(Z83="","",VLOOKUP(Z83,シフト記号表!$C$6:$L$47,10,FALSE))</f>
        <v/>
      </c>
      <c r="AA84" s="455" t="str">
        <f>IF(AA83="","",VLOOKUP(AA83,シフト記号表!$C$6:$L$47,10,FALSE))</f>
        <v/>
      </c>
      <c r="AB84" s="455" t="str">
        <f>IF(AB83="","",VLOOKUP(AB83,シフト記号表!$C$6:$L$47,10,FALSE))</f>
        <v/>
      </c>
      <c r="AC84" s="456" t="str">
        <f>IF(AC83="","",VLOOKUP(AC83,シフト記号表!$C$6:$L$47,10,FALSE))</f>
        <v/>
      </c>
      <c r="AD84" s="454" t="str">
        <f>IF(AD83="","",VLOOKUP(AD83,シフト記号表!$C$6:$L$47,10,FALSE))</f>
        <v/>
      </c>
      <c r="AE84" s="455" t="str">
        <f>IF(AE83="","",VLOOKUP(AE83,シフト記号表!$C$6:$L$47,10,FALSE))</f>
        <v/>
      </c>
      <c r="AF84" s="455" t="str">
        <f>IF(AF83="","",VLOOKUP(AF83,シフト記号表!$C$6:$L$47,10,FALSE))</f>
        <v/>
      </c>
      <c r="AG84" s="455" t="str">
        <f>IF(AG83="","",VLOOKUP(AG83,シフト記号表!$C$6:$L$47,10,FALSE))</f>
        <v/>
      </c>
      <c r="AH84" s="455" t="str">
        <f>IF(AH83="","",VLOOKUP(AH83,シフト記号表!$C$6:$L$47,10,FALSE))</f>
        <v/>
      </c>
      <c r="AI84" s="455" t="str">
        <f>IF(AI83="","",VLOOKUP(AI83,シフト記号表!$C$6:$L$47,10,FALSE))</f>
        <v/>
      </c>
      <c r="AJ84" s="456" t="str">
        <f>IF(AJ83="","",VLOOKUP(AJ83,シフト記号表!$C$6:$L$47,10,FALSE))</f>
        <v/>
      </c>
      <c r="AK84" s="454" t="str">
        <f>IF(AK83="","",VLOOKUP(AK83,シフト記号表!$C$6:$L$47,10,FALSE))</f>
        <v/>
      </c>
      <c r="AL84" s="455" t="str">
        <f>IF(AL83="","",VLOOKUP(AL83,シフト記号表!$C$6:$L$47,10,FALSE))</f>
        <v/>
      </c>
      <c r="AM84" s="455" t="str">
        <f>IF(AM83="","",VLOOKUP(AM83,シフト記号表!$C$6:$L$47,10,FALSE))</f>
        <v/>
      </c>
      <c r="AN84" s="455" t="str">
        <f>IF(AN83="","",VLOOKUP(AN83,シフト記号表!$C$6:$L$47,10,FALSE))</f>
        <v/>
      </c>
      <c r="AO84" s="455" t="str">
        <f>IF(AO83="","",VLOOKUP(AO83,シフト記号表!$C$6:$L$47,10,FALSE))</f>
        <v/>
      </c>
      <c r="AP84" s="455" t="str">
        <f>IF(AP83="","",VLOOKUP(AP83,シフト記号表!$C$6:$L$47,10,FALSE))</f>
        <v/>
      </c>
      <c r="AQ84" s="456" t="str">
        <f>IF(AQ83="","",VLOOKUP(AQ83,シフト記号表!$C$6:$L$47,10,FALSE))</f>
        <v/>
      </c>
      <c r="AR84" s="454" t="str">
        <f>IF(AR83="","",VLOOKUP(AR83,シフト記号表!$C$6:$L$47,10,FALSE))</f>
        <v/>
      </c>
      <c r="AS84" s="455" t="str">
        <f>IF(AS83="","",VLOOKUP(AS83,シフト記号表!$C$6:$L$47,10,FALSE))</f>
        <v/>
      </c>
      <c r="AT84" s="455" t="str">
        <f>IF(AT83="","",VLOOKUP(AT83,シフト記号表!$C$6:$L$47,10,FALSE))</f>
        <v/>
      </c>
      <c r="AU84" s="455" t="str">
        <f>IF(AU83="","",VLOOKUP(AU83,シフト記号表!$C$6:$L$47,10,FALSE))</f>
        <v/>
      </c>
      <c r="AV84" s="455" t="str">
        <f>IF(AV83="","",VLOOKUP(AV83,シフト記号表!$C$6:$L$47,10,FALSE))</f>
        <v/>
      </c>
      <c r="AW84" s="455" t="str">
        <f>IF(AW83="","",VLOOKUP(AW83,シフト記号表!$C$6:$L$47,10,FALSE))</f>
        <v/>
      </c>
      <c r="AX84" s="456" t="str">
        <f>IF(AX83="","",VLOOKUP(AX83,シフト記号表!$C$6:$L$47,10,FALSE))</f>
        <v/>
      </c>
      <c r="AY84" s="454" t="str">
        <f>IF(AY83="","",VLOOKUP(AY83,シフト記号表!$C$6:$L$47,10,FALSE))</f>
        <v/>
      </c>
      <c r="AZ84" s="455" t="str">
        <f>IF(AZ83="","",VLOOKUP(AZ83,シフト記号表!$C$6:$L$47,10,FALSE))</f>
        <v/>
      </c>
      <c r="BA84" s="455" t="str">
        <f>IF(BA83="","",VLOOKUP(BA83,シフト記号表!$C$6:$L$47,10,FALSE))</f>
        <v/>
      </c>
      <c r="BB84" s="1253">
        <f>IF($BE$3="４週",SUM(W84:AX84),IF($BE$3="暦月",SUM(W84:BA84),""))</f>
        <v>0</v>
      </c>
      <c r="BC84" s="1254"/>
      <c r="BD84" s="1255">
        <f>IF($BE$3="４週",BB84/4,IF($BE$3="暦月",(BB84/($BE$8/7)),""))</f>
        <v>0</v>
      </c>
      <c r="BE84" s="1254"/>
      <c r="BF84" s="1250"/>
      <c r="BG84" s="1251"/>
      <c r="BH84" s="1251"/>
      <c r="BI84" s="1251"/>
      <c r="BJ84" s="1252"/>
    </row>
    <row r="85" spans="2:62" ht="20.25" customHeight="1" x14ac:dyDescent="0.2">
      <c r="B85" s="1256">
        <f>B83+1</f>
        <v>35</v>
      </c>
      <c r="C85" s="1258"/>
      <c r="D85" s="1259"/>
      <c r="E85" s="449"/>
      <c r="F85" s="450"/>
      <c r="G85" s="449"/>
      <c r="H85" s="450"/>
      <c r="I85" s="1262"/>
      <c r="J85" s="1263"/>
      <c r="K85" s="1266"/>
      <c r="L85" s="1267"/>
      <c r="M85" s="1267"/>
      <c r="N85" s="1259"/>
      <c r="O85" s="1270"/>
      <c r="P85" s="1271"/>
      <c r="Q85" s="1271"/>
      <c r="R85" s="1271"/>
      <c r="S85" s="1272"/>
      <c r="T85" s="469" t="s">
        <v>77</v>
      </c>
      <c r="V85" s="470"/>
      <c r="W85" s="462"/>
      <c r="X85" s="463"/>
      <c r="Y85" s="463"/>
      <c r="Z85" s="463"/>
      <c r="AA85" s="463"/>
      <c r="AB85" s="463"/>
      <c r="AC85" s="464"/>
      <c r="AD85" s="462"/>
      <c r="AE85" s="463"/>
      <c r="AF85" s="463"/>
      <c r="AG85" s="463"/>
      <c r="AH85" s="463"/>
      <c r="AI85" s="463"/>
      <c r="AJ85" s="464"/>
      <c r="AK85" s="462"/>
      <c r="AL85" s="463"/>
      <c r="AM85" s="463"/>
      <c r="AN85" s="463"/>
      <c r="AO85" s="463"/>
      <c r="AP85" s="463"/>
      <c r="AQ85" s="464"/>
      <c r="AR85" s="462"/>
      <c r="AS85" s="463"/>
      <c r="AT85" s="463"/>
      <c r="AU85" s="463"/>
      <c r="AV85" s="463"/>
      <c r="AW85" s="463"/>
      <c r="AX85" s="464"/>
      <c r="AY85" s="462"/>
      <c r="AZ85" s="463"/>
      <c r="BA85" s="465"/>
      <c r="BB85" s="1276"/>
      <c r="BC85" s="1277"/>
      <c r="BD85" s="1236"/>
      <c r="BE85" s="1237"/>
      <c r="BF85" s="1238"/>
      <c r="BG85" s="1239"/>
      <c r="BH85" s="1239"/>
      <c r="BI85" s="1239"/>
      <c r="BJ85" s="1240"/>
    </row>
    <row r="86" spans="2:62" ht="20.25" customHeight="1" x14ac:dyDescent="0.2">
      <c r="B86" s="1279"/>
      <c r="C86" s="1280"/>
      <c r="D86" s="1281"/>
      <c r="E86" s="471"/>
      <c r="F86" s="472">
        <f>C85</f>
        <v>0</v>
      </c>
      <c r="G86" s="471"/>
      <c r="H86" s="472">
        <f>I85</f>
        <v>0</v>
      </c>
      <c r="I86" s="1282"/>
      <c r="J86" s="1283"/>
      <c r="K86" s="1284"/>
      <c r="L86" s="1285"/>
      <c r="M86" s="1285"/>
      <c r="N86" s="1281"/>
      <c r="O86" s="1270"/>
      <c r="P86" s="1271"/>
      <c r="Q86" s="1271"/>
      <c r="R86" s="1271"/>
      <c r="S86" s="1272"/>
      <c r="T86" s="466" t="s">
        <v>78</v>
      </c>
      <c r="U86" s="467"/>
      <c r="V86" s="468"/>
      <c r="W86" s="454" t="str">
        <f>IF(W85="","",VLOOKUP(W85,シフト記号表!$C$6:$L$47,10,FALSE))</f>
        <v/>
      </c>
      <c r="X86" s="455" t="str">
        <f>IF(X85="","",VLOOKUP(X85,シフト記号表!$C$6:$L$47,10,FALSE))</f>
        <v/>
      </c>
      <c r="Y86" s="455" t="str">
        <f>IF(Y85="","",VLOOKUP(Y85,シフト記号表!$C$6:$L$47,10,FALSE))</f>
        <v/>
      </c>
      <c r="Z86" s="455" t="str">
        <f>IF(Z85="","",VLOOKUP(Z85,シフト記号表!$C$6:$L$47,10,FALSE))</f>
        <v/>
      </c>
      <c r="AA86" s="455" t="str">
        <f>IF(AA85="","",VLOOKUP(AA85,シフト記号表!$C$6:$L$47,10,FALSE))</f>
        <v/>
      </c>
      <c r="AB86" s="455" t="str">
        <f>IF(AB85="","",VLOOKUP(AB85,シフト記号表!$C$6:$L$47,10,FALSE))</f>
        <v/>
      </c>
      <c r="AC86" s="456" t="str">
        <f>IF(AC85="","",VLOOKUP(AC85,シフト記号表!$C$6:$L$47,10,FALSE))</f>
        <v/>
      </c>
      <c r="AD86" s="454" t="str">
        <f>IF(AD85="","",VLOOKUP(AD85,シフト記号表!$C$6:$L$47,10,FALSE))</f>
        <v/>
      </c>
      <c r="AE86" s="455" t="str">
        <f>IF(AE85="","",VLOOKUP(AE85,シフト記号表!$C$6:$L$47,10,FALSE))</f>
        <v/>
      </c>
      <c r="AF86" s="455" t="str">
        <f>IF(AF85="","",VLOOKUP(AF85,シフト記号表!$C$6:$L$47,10,FALSE))</f>
        <v/>
      </c>
      <c r="AG86" s="455" t="str">
        <f>IF(AG85="","",VLOOKUP(AG85,シフト記号表!$C$6:$L$47,10,FALSE))</f>
        <v/>
      </c>
      <c r="AH86" s="455" t="str">
        <f>IF(AH85="","",VLOOKUP(AH85,シフト記号表!$C$6:$L$47,10,FALSE))</f>
        <v/>
      </c>
      <c r="AI86" s="455" t="str">
        <f>IF(AI85="","",VLOOKUP(AI85,シフト記号表!$C$6:$L$47,10,FALSE))</f>
        <v/>
      </c>
      <c r="AJ86" s="456" t="str">
        <f>IF(AJ85="","",VLOOKUP(AJ85,シフト記号表!$C$6:$L$47,10,FALSE))</f>
        <v/>
      </c>
      <c r="AK86" s="454" t="str">
        <f>IF(AK85="","",VLOOKUP(AK85,シフト記号表!$C$6:$L$47,10,FALSE))</f>
        <v/>
      </c>
      <c r="AL86" s="455" t="str">
        <f>IF(AL85="","",VLOOKUP(AL85,シフト記号表!$C$6:$L$47,10,FALSE))</f>
        <v/>
      </c>
      <c r="AM86" s="455" t="str">
        <f>IF(AM85="","",VLOOKUP(AM85,シフト記号表!$C$6:$L$47,10,FALSE))</f>
        <v/>
      </c>
      <c r="AN86" s="455" t="str">
        <f>IF(AN85="","",VLOOKUP(AN85,シフト記号表!$C$6:$L$47,10,FALSE))</f>
        <v/>
      </c>
      <c r="AO86" s="455" t="str">
        <f>IF(AO85="","",VLOOKUP(AO85,シフト記号表!$C$6:$L$47,10,FALSE))</f>
        <v/>
      </c>
      <c r="AP86" s="455" t="str">
        <f>IF(AP85="","",VLOOKUP(AP85,シフト記号表!$C$6:$L$47,10,FALSE))</f>
        <v/>
      </c>
      <c r="AQ86" s="456" t="str">
        <f>IF(AQ85="","",VLOOKUP(AQ85,シフト記号表!$C$6:$L$47,10,FALSE))</f>
        <v/>
      </c>
      <c r="AR86" s="454" t="str">
        <f>IF(AR85="","",VLOOKUP(AR85,シフト記号表!$C$6:$L$47,10,FALSE))</f>
        <v/>
      </c>
      <c r="AS86" s="455" t="str">
        <f>IF(AS85="","",VLOOKUP(AS85,シフト記号表!$C$6:$L$47,10,FALSE))</f>
        <v/>
      </c>
      <c r="AT86" s="455" t="str">
        <f>IF(AT85="","",VLOOKUP(AT85,シフト記号表!$C$6:$L$47,10,FALSE))</f>
        <v/>
      </c>
      <c r="AU86" s="455" t="str">
        <f>IF(AU85="","",VLOOKUP(AU85,シフト記号表!$C$6:$L$47,10,FALSE))</f>
        <v/>
      </c>
      <c r="AV86" s="455" t="str">
        <f>IF(AV85="","",VLOOKUP(AV85,シフト記号表!$C$6:$L$47,10,FALSE))</f>
        <v/>
      </c>
      <c r="AW86" s="455" t="str">
        <f>IF(AW85="","",VLOOKUP(AW85,シフト記号表!$C$6:$L$47,10,FALSE))</f>
        <v/>
      </c>
      <c r="AX86" s="456" t="str">
        <f>IF(AX85="","",VLOOKUP(AX85,シフト記号表!$C$6:$L$47,10,FALSE))</f>
        <v/>
      </c>
      <c r="AY86" s="454" t="str">
        <f>IF(AY85="","",VLOOKUP(AY85,シフト記号表!$C$6:$L$47,10,FALSE))</f>
        <v/>
      </c>
      <c r="AZ86" s="455" t="str">
        <f>IF(AZ85="","",VLOOKUP(AZ85,シフト記号表!$C$6:$L$47,10,FALSE))</f>
        <v/>
      </c>
      <c r="BA86" s="455" t="str">
        <f>IF(BA85="","",VLOOKUP(BA85,シフト記号表!$C$6:$L$47,10,FALSE))</f>
        <v/>
      </c>
      <c r="BB86" s="1253">
        <f>IF($BE$3="４週",SUM(W86:AX86),IF($BE$3="暦月",SUM(W86:BA86),""))</f>
        <v>0</v>
      </c>
      <c r="BC86" s="1254"/>
      <c r="BD86" s="1255">
        <f>IF($BE$3="４週",BB86/4,IF($BE$3="暦月",(BB86/($BE$8/7)),""))</f>
        <v>0</v>
      </c>
      <c r="BE86" s="1254"/>
      <c r="BF86" s="1250"/>
      <c r="BG86" s="1251"/>
      <c r="BH86" s="1251"/>
      <c r="BI86" s="1251"/>
      <c r="BJ86" s="1252"/>
    </row>
    <row r="87" spans="2:62" ht="20.25" customHeight="1" x14ac:dyDescent="0.2">
      <c r="B87" s="1256">
        <f>B85+1</f>
        <v>36</v>
      </c>
      <c r="C87" s="1258"/>
      <c r="D87" s="1259"/>
      <c r="E87" s="449"/>
      <c r="F87" s="450"/>
      <c r="G87" s="449"/>
      <c r="H87" s="450"/>
      <c r="I87" s="1262"/>
      <c r="J87" s="1263"/>
      <c r="K87" s="1266"/>
      <c r="L87" s="1267"/>
      <c r="M87" s="1267"/>
      <c r="N87" s="1259"/>
      <c r="O87" s="1270"/>
      <c r="P87" s="1271"/>
      <c r="Q87" s="1271"/>
      <c r="R87" s="1271"/>
      <c r="S87" s="1272"/>
      <c r="T87" s="469" t="s">
        <v>77</v>
      </c>
      <c r="V87" s="470"/>
      <c r="W87" s="462"/>
      <c r="X87" s="463"/>
      <c r="Y87" s="463"/>
      <c r="Z87" s="463"/>
      <c r="AA87" s="463"/>
      <c r="AB87" s="463"/>
      <c r="AC87" s="464"/>
      <c r="AD87" s="462"/>
      <c r="AE87" s="463"/>
      <c r="AF87" s="463"/>
      <c r="AG87" s="463"/>
      <c r="AH87" s="463"/>
      <c r="AI87" s="463"/>
      <c r="AJ87" s="464"/>
      <c r="AK87" s="462"/>
      <c r="AL87" s="463"/>
      <c r="AM87" s="463"/>
      <c r="AN87" s="463"/>
      <c r="AO87" s="463"/>
      <c r="AP87" s="463"/>
      <c r="AQ87" s="464"/>
      <c r="AR87" s="462"/>
      <c r="AS87" s="463"/>
      <c r="AT87" s="463"/>
      <c r="AU87" s="463"/>
      <c r="AV87" s="463"/>
      <c r="AW87" s="463"/>
      <c r="AX87" s="464"/>
      <c r="AY87" s="462"/>
      <c r="AZ87" s="463"/>
      <c r="BA87" s="465"/>
      <c r="BB87" s="1276"/>
      <c r="BC87" s="1277"/>
      <c r="BD87" s="1236"/>
      <c r="BE87" s="1237"/>
      <c r="BF87" s="1238"/>
      <c r="BG87" s="1239"/>
      <c r="BH87" s="1239"/>
      <c r="BI87" s="1239"/>
      <c r="BJ87" s="1240"/>
    </row>
    <row r="88" spans="2:62" ht="20.25" customHeight="1" x14ac:dyDescent="0.2">
      <c r="B88" s="1279"/>
      <c r="C88" s="1280"/>
      <c r="D88" s="1281"/>
      <c r="E88" s="471"/>
      <c r="F88" s="472">
        <f>C87</f>
        <v>0</v>
      </c>
      <c r="G88" s="471"/>
      <c r="H88" s="472">
        <f>I87</f>
        <v>0</v>
      </c>
      <c r="I88" s="1282"/>
      <c r="J88" s="1283"/>
      <c r="K88" s="1284"/>
      <c r="L88" s="1285"/>
      <c r="M88" s="1285"/>
      <c r="N88" s="1281"/>
      <c r="O88" s="1270"/>
      <c r="P88" s="1271"/>
      <c r="Q88" s="1271"/>
      <c r="R88" s="1271"/>
      <c r="S88" s="1272"/>
      <c r="T88" s="466" t="s">
        <v>78</v>
      </c>
      <c r="U88" s="467"/>
      <c r="V88" s="468"/>
      <c r="W88" s="454" t="str">
        <f>IF(W87="","",VLOOKUP(W87,シフト記号表!$C$6:$L$47,10,FALSE))</f>
        <v/>
      </c>
      <c r="X88" s="455" t="str">
        <f>IF(X87="","",VLOOKUP(X87,シフト記号表!$C$6:$L$47,10,FALSE))</f>
        <v/>
      </c>
      <c r="Y88" s="455" t="str">
        <f>IF(Y87="","",VLOOKUP(Y87,シフト記号表!$C$6:$L$47,10,FALSE))</f>
        <v/>
      </c>
      <c r="Z88" s="455" t="str">
        <f>IF(Z87="","",VLOOKUP(Z87,シフト記号表!$C$6:$L$47,10,FALSE))</f>
        <v/>
      </c>
      <c r="AA88" s="455" t="str">
        <f>IF(AA87="","",VLOOKUP(AA87,シフト記号表!$C$6:$L$47,10,FALSE))</f>
        <v/>
      </c>
      <c r="AB88" s="455" t="str">
        <f>IF(AB87="","",VLOOKUP(AB87,シフト記号表!$C$6:$L$47,10,FALSE))</f>
        <v/>
      </c>
      <c r="AC88" s="456" t="str">
        <f>IF(AC87="","",VLOOKUP(AC87,シフト記号表!$C$6:$L$47,10,FALSE))</f>
        <v/>
      </c>
      <c r="AD88" s="454" t="str">
        <f>IF(AD87="","",VLOOKUP(AD87,シフト記号表!$C$6:$L$47,10,FALSE))</f>
        <v/>
      </c>
      <c r="AE88" s="455" t="str">
        <f>IF(AE87="","",VLOOKUP(AE87,シフト記号表!$C$6:$L$47,10,FALSE))</f>
        <v/>
      </c>
      <c r="AF88" s="455" t="str">
        <f>IF(AF87="","",VLOOKUP(AF87,シフト記号表!$C$6:$L$47,10,FALSE))</f>
        <v/>
      </c>
      <c r="AG88" s="455" t="str">
        <f>IF(AG87="","",VLOOKUP(AG87,シフト記号表!$C$6:$L$47,10,FALSE))</f>
        <v/>
      </c>
      <c r="AH88" s="455" t="str">
        <f>IF(AH87="","",VLOOKUP(AH87,シフト記号表!$C$6:$L$47,10,FALSE))</f>
        <v/>
      </c>
      <c r="AI88" s="455" t="str">
        <f>IF(AI87="","",VLOOKUP(AI87,シフト記号表!$C$6:$L$47,10,FALSE))</f>
        <v/>
      </c>
      <c r="AJ88" s="456" t="str">
        <f>IF(AJ87="","",VLOOKUP(AJ87,シフト記号表!$C$6:$L$47,10,FALSE))</f>
        <v/>
      </c>
      <c r="AK88" s="454" t="str">
        <f>IF(AK87="","",VLOOKUP(AK87,シフト記号表!$C$6:$L$47,10,FALSE))</f>
        <v/>
      </c>
      <c r="AL88" s="455" t="str">
        <f>IF(AL87="","",VLOOKUP(AL87,シフト記号表!$C$6:$L$47,10,FALSE))</f>
        <v/>
      </c>
      <c r="AM88" s="455" t="str">
        <f>IF(AM87="","",VLOOKUP(AM87,シフト記号表!$C$6:$L$47,10,FALSE))</f>
        <v/>
      </c>
      <c r="AN88" s="455" t="str">
        <f>IF(AN87="","",VLOOKUP(AN87,シフト記号表!$C$6:$L$47,10,FALSE))</f>
        <v/>
      </c>
      <c r="AO88" s="455" t="str">
        <f>IF(AO87="","",VLOOKUP(AO87,シフト記号表!$C$6:$L$47,10,FALSE))</f>
        <v/>
      </c>
      <c r="AP88" s="455" t="str">
        <f>IF(AP87="","",VLOOKUP(AP87,シフト記号表!$C$6:$L$47,10,FALSE))</f>
        <v/>
      </c>
      <c r="AQ88" s="456" t="str">
        <f>IF(AQ87="","",VLOOKUP(AQ87,シフト記号表!$C$6:$L$47,10,FALSE))</f>
        <v/>
      </c>
      <c r="AR88" s="454" t="str">
        <f>IF(AR87="","",VLOOKUP(AR87,シフト記号表!$C$6:$L$47,10,FALSE))</f>
        <v/>
      </c>
      <c r="AS88" s="455" t="str">
        <f>IF(AS87="","",VLOOKUP(AS87,シフト記号表!$C$6:$L$47,10,FALSE))</f>
        <v/>
      </c>
      <c r="AT88" s="455" t="str">
        <f>IF(AT87="","",VLOOKUP(AT87,シフト記号表!$C$6:$L$47,10,FALSE))</f>
        <v/>
      </c>
      <c r="AU88" s="455" t="str">
        <f>IF(AU87="","",VLOOKUP(AU87,シフト記号表!$C$6:$L$47,10,FALSE))</f>
        <v/>
      </c>
      <c r="AV88" s="455" t="str">
        <f>IF(AV87="","",VLOOKUP(AV87,シフト記号表!$C$6:$L$47,10,FALSE))</f>
        <v/>
      </c>
      <c r="AW88" s="455" t="str">
        <f>IF(AW87="","",VLOOKUP(AW87,シフト記号表!$C$6:$L$47,10,FALSE))</f>
        <v/>
      </c>
      <c r="AX88" s="456" t="str">
        <f>IF(AX87="","",VLOOKUP(AX87,シフト記号表!$C$6:$L$47,10,FALSE))</f>
        <v/>
      </c>
      <c r="AY88" s="454" t="str">
        <f>IF(AY87="","",VLOOKUP(AY87,シフト記号表!$C$6:$L$47,10,FALSE))</f>
        <v/>
      </c>
      <c r="AZ88" s="455" t="str">
        <f>IF(AZ87="","",VLOOKUP(AZ87,シフト記号表!$C$6:$L$47,10,FALSE))</f>
        <v/>
      </c>
      <c r="BA88" s="455" t="str">
        <f>IF(BA87="","",VLOOKUP(BA87,シフト記号表!$C$6:$L$47,10,FALSE))</f>
        <v/>
      </c>
      <c r="BB88" s="1253">
        <f>IF($BE$3="４週",SUM(W88:AX88),IF($BE$3="暦月",SUM(W88:BA88),""))</f>
        <v>0</v>
      </c>
      <c r="BC88" s="1254"/>
      <c r="BD88" s="1255">
        <f>IF($BE$3="４週",BB88/4,IF($BE$3="暦月",(BB88/($BE$8/7)),""))</f>
        <v>0</v>
      </c>
      <c r="BE88" s="1254"/>
      <c r="BF88" s="1250"/>
      <c r="BG88" s="1251"/>
      <c r="BH88" s="1251"/>
      <c r="BI88" s="1251"/>
      <c r="BJ88" s="1252"/>
    </row>
    <row r="89" spans="2:62" ht="20.25" customHeight="1" x14ac:dyDescent="0.2">
      <c r="B89" s="1256">
        <f>B87+1</f>
        <v>37</v>
      </c>
      <c r="C89" s="1258"/>
      <c r="D89" s="1259"/>
      <c r="E89" s="449"/>
      <c r="F89" s="450"/>
      <c r="G89" s="449"/>
      <c r="H89" s="450"/>
      <c r="I89" s="1262"/>
      <c r="J89" s="1263"/>
      <c r="K89" s="1266"/>
      <c r="L89" s="1267"/>
      <c r="M89" s="1267"/>
      <c r="N89" s="1259"/>
      <c r="O89" s="1270"/>
      <c r="P89" s="1271"/>
      <c r="Q89" s="1271"/>
      <c r="R89" s="1271"/>
      <c r="S89" s="1272"/>
      <c r="T89" s="469" t="s">
        <v>77</v>
      </c>
      <c r="V89" s="470"/>
      <c r="W89" s="462"/>
      <c r="X89" s="463"/>
      <c r="Y89" s="463"/>
      <c r="Z89" s="463"/>
      <c r="AA89" s="463"/>
      <c r="AB89" s="463"/>
      <c r="AC89" s="464"/>
      <c r="AD89" s="462"/>
      <c r="AE89" s="463"/>
      <c r="AF89" s="463"/>
      <c r="AG89" s="463"/>
      <c r="AH89" s="463"/>
      <c r="AI89" s="463"/>
      <c r="AJ89" s="464"/>
      <c r="AK89" s="462"/>
      <c r="AL89" s="463"/>
      <c r="AM89" s="463"/>
      <c r="AN89" s="463"/>
      <c r="AO89" s="463"/>
      <c r="AP89" s="463"/>
      <c r="AQ89" s="464"/>
      <c r="AR89" s="462"/>
      <c r="AS89" s="463"/>
      <c r="AT89" s="463"/>
      <c r="AU89" s="463"/>
      <c r="AV89" s="463"/>
      <c r="AW89" s="463"/>
      <c r="AX89" s="464"/>
      <c r="AY89" s="462"/>
      <c r="AZ89" s="463"/>
      <c r="BA89" s="465"/>
      <c r="BB89" s="1276"/>
      <c r="BC89" s="1277"/>
      <c r="BD89" s="1236"/>
      <c r="BE89" s="1237"/>
      <c r="BF89" s="1238"/>
      <c r="BG89" s="1239"/>
      <c r="BH89" s="1239"/>
      <c r="BI89" s="1239"/>
      <c r="BJ89" s="1240"/>
    </row>
    <row r="90" spans="2:62" ht="20.25" customHeight="1" x14ac:dyDescent="0.2">
      <c r="B90" s="1279"/>
      <c r="C90" s="1280"/>
      <c r="D90" s="1281"/>
      <c r="E90" s="471"/>
      <c r="F90" s="472">
        <f>C89</f>
        <v>0</v>
      </c>
      <c r="G90" s="471"/>
      <c r="H90" s="472">
        <f>I89</f>
        <v>0</v>
      </c>
      <c r="I90" s="1282"/>
      <c r="J90" s="1283"/>
      <c r="K90" s="1284"/>
      <c r="L90" s="1285"/>
      <c r="M90" s="1285"/>
      <c r="N90" s="1281"/>
      <c r="O90" s="1270"/>
      <c r="P90" s="1271"/>
      <c r="Q90" s="1271"/>
      <c r="R90" s="1271"/>
      <c r="S90" s="1272"/>
      <c r="T90" s="466" t="s">
        <v>78</v>
      </c>
      <c r="U90" s="467"/>
      <c r="V90" s="468"/>
      <c r="W90" s="454" t="str">
        <f>IF(W89="","",VLOOKUP(W89,シフト記号表!$C$6:$L$47,10,FALSE))</f>
        <v/>
      </c>
      <c r="X90" s="455" t="str">
        <f>IF(X89="","",VLOOKUP(X89,シフト記号表!$C$6:$L$47,10,FALSE))</f>
        <v/>
      </c>
      <c r="Y90" s="455" t="str">
        <f>IF(Y89="","",VLOOKUP(Y89,シフト記号表!$C$6:$L$47,10,FALSE))</f>
        <v/>
      </c>
      <c r="Z90" s="455" t="str">
        <f>IF(Z89="","",VLOOKUP(Z89,シフト記号表!$C$6:$L$47,10,FALSE))</f>
        <v/>
      </c>
      <c r="AA90" s="455" t="str">
        <f>IF(AA89="","",VLOOKUP(AA89,シフト記号表!$C$6:$L$47,10,FALSE))</f>
        <v/>
      </c>
      <c r="AB90" s="455" t="str">
        <f>IF(AB89="","",VLOOKUP(AB89,シフト記号表!$C$6:$L$47,10,FALSE))</f>
        <v/>
      </c>
      <c r="AC90" s="456" t="str">
        <f>IF(AC89="","",VLOOKUP(AC89,シフト記号表!$C$6:$L$47,10,FALSE))</f>
        <v/>
      </c>
      <c r="AD90" s="454" t="str">
        <f>IF(AD89="","",VLOOKUP(AD89,シフト記号表!$C$6:$L$47,10,FALSE))</f>
        <v/>
      </c>
      <c r="AE90" s="455" t="str">
        <f>IF(AE89="","",VLOOKUP(AE89,シフト記号表!$C$6:$L$47,10,FALSE))</f>
        <v/>
      </c>
      <c r="AF90" s="455" t="str">
        <f>IF(AF89="","",VLOOKUP(AF89,シフト記号表!$C$6:$L$47,10,FALSE))</f>
        <v/>
      </c>
      <c r="AG90" s="455" t="str">
        <f>IF(AG89="","",VLOOKUP(AG89,シフト記号表!$C$6:$L$47,10,FALSE))</f>
        <v/>
      </c>
      <c r="AH90" s="455" t="str">
        <f>IF(AH89="","",VLOOKUP(AH89,シフト記号表!$C$6:$L$47,10,FALSE))</f>
        <v/>
      </c>
      <c r="AI90" s="455" t="str">
        <f>IF(AI89="","",VLOOKUP(AI89,シフト記号表!$C$6:$L$47,10,FALSE))</f>
        <v/>
      </c>
      <c r="AJ90" s="456" t="str">
        <f>IF(AJ89="","",VLOOKUP(AJ89,シフト記号表!$C$6:$L$47,10,FALSE))</f>
        <v/>
      </c>
      <c r="AK90" s="454" t="str">
        <f>IF(AK89="","",VLOOKUP(AK89,シフト記号表!$C$6:$L$47,10,FALSE))</f>
        <v/>
      </c>
      <c r="AL90" s="455" t="str">
        <f>IF(AL89="","",VLOOKUP(AL89,シフト記号表!$C$6:$L$47,10,FALSE))</f>
        <v/>
      </c>
      <c r="AM90" s="455" t="str">
        <f>IF(AM89="","",VLOOKUP(AM89,シフト記号表!$C$6:$L$47,10,FALSE))</f>
        <v/>
      </c>
      <c r="AN90" s="455" t="str">
        <f>IF(AN89="","",VLOOKUP(AN89,シフト記号表!$C$6:$L$47,10,FALSE))</f>
        <v/>
      </c>
      <c r="AO90" s="455" t="str">
        <f>IF(AO89="","",VLOOKUP(AO89,シフト記号表!$C$6:$L$47,10,FALSE))</f>
        <v/>
      </c>
      <c r="AP90" s="455" t="str">
        <f>IF(AP89="","",VLOOKUP(AP89,シフト記号表!$C$6:$L$47,10,FALSE))</f>
        <v/>
      </c>
      <c r="AQ90" s="456" t="str">
        <f>IF(AQ89="","",VLOOKUP(AQ89,シフト記号表!$C$6:$L$47,10,FALSE))</f>
        <v/>
      </c>
      <c r="AR90" s="454" t="str">
        <f>IF(AR89="","",VLOOKUP(AR89,シフト記号表!$C$6:$L$47,10,FALSE))</f>
        <v/>
      </c>
      <c r="AS90" s="455" t="str">
        <f>IF(AS89="","",VLOOKUP(AS89,シフト記号表!$C$6:$L$47,10,FALSE))</f>
        <v/>
      </c>
      <c r="AT90" s="455" t="str">
        <f>IF(AT89="","",VLOOKUP(AT89,シフト記号表!$C$6:$L$47,10,FALSE))</f>
        <v/>
      </c>
      <c r="AU90" s="455" t="str">
        <f>IF(AU89="","",VLOOKUP(AU89,シフト記号表!$C$6:$L$47,10,FALSE))</f>
        <v/>
      </c>
      <c r="AV90" s="455" t="str">
        <f>IF(AV89="","",VLOOKUP(AV89,シフト記号表!$C$6:$L$47,10,FALSE))</f>
        <v/>
      </c>
      <c r="AW90" s="455" t="str">
        <f>IF(AW89="","",VLOOKUP(AW89,シフト記号表!$C$6:$L$47,10,FALSE))</f>
        <v/>
      </c>
      <c r="AX90" s="456" t="str">
        <f>IF(AX89="","",VLOOKUP(AX89,シフト記号表!$C$6:$L$47,10,FALSE))</f>
        <v/>
      </c>
      <c r="AY90" s="454" t="str">
        <f>IF(AY89="","",VLOOKUP(AY89,シフト記号表!$C$6:$L$47,10,FALSE))</f>
        <v/>
      </c>
      <c r="AZ90" s="455" t="str">
        <f>IF(AZ89="","",VLOOKUP(AZ89,シフト記号表!$C$6:$L$47,10,FALSE))</f>
        <v/>
      </c>
      <c r="BA90" s="455" t="str">
        <f>IF(BA89="","",VLOOKUP(BA89,シフト記号表!$C$6:$L$47,10,FALSE))</f>
        <v/>
      </c>
      <c r="BB90" s="1253">
        <f>IF($BE$3="４週",SUM(W90:AX90),IF($BE$3="暦月",SUM(W90:BA90),""))</f>
        <v>0</v>
      </c>
      <c r="BC90" s="1254"/>
      <c r="BD90" s="1255">
        <f>IF($BE$3="４週",BB90/4,IF($BE$3="暦月",(BB90/($BE$8/7)),""))</f>
        <v>0</v>
      </c>
      <c r="BE90" s="1254"/>
      <c r="BF90" s="1250"/>
      <c r="BG90" s="1251"/>
      <c r="BH90" s="1251"/>
      <c r="BI90" s="1251"/>
      <c r="BJ90" s="1252"/>
    </row>
    <row r="91" spans="2:62" ht="20.25" customHeight="1" x14ac:dyDescent="0.2">
      <c r="B91" s="1256">
        <f>B89+1</f>
        <v>38</v>
      </c>
      <c r="C91" s="1258"/>
      <c r="D91" s="1259"/>
      <c r="E91" s="449"/>
      <c r="F91" s="450"/>
      <c r="G91" s="449"/>
      <c r="H91" s="450"/>
      <c r="I91" s="1262"/>
      <c r="J91" s="1263"/>
      <c r="K91" s="1266"/>
      <c r="L91" s="1267"/>
      <c r="M91" s="1267"/>
      <c r="N91" s="1259"/>
      <c r="O91" s="1270"/>
      <c r="P91" s="1271"/>
      <c r="Q91" s="1271"/>
      <c r="R91" s="1271"/>
      <c r="S91" s="1272"/>
      <c r="T91" s="469" t="s">
        <v>77</v>
      </c>
      <c r="V91" s="470"/>
      <c r="W91" s="462"/>
      <c r="X91" s="463"/>
      <c r="Y91" s="463"/>
      <c r="Z91" s="463"/>
      <c r="AA91" s="463"/>
      <c r="AB91" s="463"/>
      <c r="AC91" s="464"/>
      <c r="AD91" s="462"/>
      <c r="AE91" s="463"/>
      <c r="AF91" s="463"/>
      <c r="AG91" s="463"/>
      <c r="AH91" s="463"/>
      <c r="AI91" s="463"/>
      <c r="AJ91" s="464"/>
      <c r="AK91" s="462"/>
      <c r="AL91" s="463"/>
      <c r="AM91" s="463"/>
      <c r="AN91" s="463"/>
      <c r="AO91" s="463"/>
      <c r="AP91" s="463"/>
      <c r="AQ91" s="464"/>
      <c r="AR91" s="462"/>
      <c r="AS91" s="463"/>
      <c r="AT91" s="463"/>
      <c r="AU91" s="463"/>
      <c r="AV91" s="463"/>
      <c r="AW91" s="463"/>
      <c r="AX91" s="464"/>
      <c r="AY91" s="462"/>
      <c r="AZ91" s="463"/>
      <c r="BA91" s="465"/>
      <c r="BB91" s="1276"/>
      <c r="BC91" s="1277"/>
      <c r="BD91" s="1236"/>
      <c r="BE91" s="1237"/>
      <c r="BF91" s="1238"/>
      <c r="BG91" s="1239"/>
      <c r="BH91" s="1239"/>
      <c r="BI91" s="1239"/>
      <c r="BJ91" s="1240"/>
    </row>
    <row r="92" spans="2:62" ht="20.25" customHeight="1" x14ac:dyDescent="0.2">
      <c r="B92" s="1279"/>
      <c r="C92" s="1280"/>
      <c r="D92" s="1281"/>
      <c r="E92" s="471"/>
      <c r="F92" s="472">
        <f>C91</f>
        <v>0</v>
      </c>
      <c r="G92" s="471"/>
      <c r="H92" s="472">
        <f>I91</f>
        <v>0</v>
      </c>
      <c r="I92" s="1282"/>
      <c r="J92" s="1283"/>
      <c r="K92" s="1284"/>
      <c r="L92" s="1285"/>
      <c r="M92" s="1285"/>
      <c r="N92" s="1281"/>
      <c r="O92" s="1270"/>
      <c r="P92" s="1271"/>
      <c r="Q92" s="1271"/>
      <c r="R92" s="1271"/>
      <c r="S92" s="1272"/>
      <c r="T92" s="466" t="s">
        <v>78</v>
      </c>
      <c r="U92" s="467"/>
      <c r="V92" s="468"/>
      <c r="W92" s="454" t="str">
        <f>IF(W91="","",VLOOKUP(W91,シフト記号表!$C$6:$L$47,10,FALSE))</f>
        <v/>
      </c>
      <c r="X92" s="455" t="str">
        <f>IF(X91="","",VLOOKUP(X91,シフト記号表!$C$6:$L$47,10,FALSE))</f>
        <v/>
      </c>
      <c r="Y92" s="455" t="str">
        <f>IF(Y91="","",VLOOKUP(Y91,シフト記号表!$C$6:$L$47,10,FALSE))</f>
        <v/>
      </c>
      <c r="Z92" s="455" t="str">
        <f>IF(Z91="","",VLOOKUP(Z91,シフト記号表!$C$6:$L$47,10,FALSE))</f>
        <v/>
      </c>
      <c r="AA92" s="455" t="str">
        <f>IF(AA91="","",VLOOKUP(AA91,シフト記号表!$C$6:$L$47,10,FALSE))</f>
        <v/>
      </c>
      <c r="AB92" s="455" t="str">
        <f>IF(AB91="","",VLOOKUP(AB91,シフト記号表!$C$6:$L$47,10,FALSE))</f>
        <v/>
      </c>
      <c r="AC92" s="456" t="str">
        <f>IF(AC91="","",VLOOKUP(AC91,シフト記号表!$C$6:$L$47,10,FALSE))</f>
        <v/>
      </c>
      <c r="AD92" s="454" t="str">
        <f>IF(AD91="","",VLOOKUP(AD91,シフト記号表!$C$6:$L$47,10,FALSE))</f>
        <v/>
      </c>
      <c r="AE92" s="455" t="str">
        <f>IF(AE91="","",VLOOKUP(AE91,シフト記号表!$C$6:$L$47,10,FALSE))</f>
        <v/>
      </c>
      <c r="AF92" s="455" t="str">
        <f>IF(AF91="","",VLOOKUP(AF91,シフト記号表!$C$6:$L$47,10,FALSE))</f>
        <v/>
      </c>
      <c r="AG92" s="455" t="str">
        <f>IF(AG91="","",VLOOKUP(AG91,シフト記号表!$C$6:$L$47,10,FALSE))</f>
        <v/>
      </c>
      <c r="AH92" s="455" t="str">
        <f>IF(AH91="","",VLOOKUP(AH91,シフト記号表!$C$6:$L$47,10,FALSE))</f>
        <v/>
      </c>
      <c r="AI92" s="455" t="str">
        <f>IF(AI91="","",VLOOKUP(AI91,シフト記号表!$C$6:$L$47,10,FALSE))</f>
        <v/>
      </c>
      <c r="AJ92" s="456" t="str">
        <f>IF(AJ91="","",VLOOKUP(AJ91,シフト記号表!$C$6:$L$47,10,FALSE))</f>
        <v/>
      </c>
      <c r="AK92" s="454" t="str">
        <f>IF(AK91="","",VLOOKUP(AK91,シフト記号表!$C$6:$L$47,10,FALSE))</f>
        <v/>
      </c>
      <c r="AL92" s="455" t="str">
        <f>IF(AL91="","",VLOOKUP(AL91,シフト記号表!$C$6:$L$47,10,FALSE))</f>
        <v/>
      </c>
      <c r="AM92" s="455" t="str">
        <f>IF(AM91="","",VLOOKUP(AM91,シフト記号表!$C$6:$L$47,10,FALSE))</f>
        <v/>
      </c>
      <c r="AN92" s="455" t="str">
        <f>IF(AN91="","",VLOOKUP(AN91,シフト記号表!$C$6:$L$47,10,FALSE))</f>
        <v/>
      </c>
      <c r="AO92" s="455" t="str">
        <f>IF(AO91="","",VLOOKUP(AO91,シフト記号表!$C$6:$L$47,10,FALSE))</f>
        <v/>
      </c>
      <c r="AP92" s="455" t="str">
        <f>IF(AP91="","",VLOOKUP(AP91,シフト記号表!$C$6:$L$47,10,FALSE))</f>
        <v/>
      </c>
      <c r="AQ92" s="456" t="str">
        <f>IF(AQ91="","",VLOOKUP(AQ91,シフト記号表!$C$6:$L$47,10,FALSE))</f>
        <v/>
      </c>
      <c r="AR92" s="454" t="str">
        <f>IF(AR91="","",VLOOKUP(AR91,シフト記号表!$C$6:$L$47,10,FALSE))</f>
        <v/>
      </c>
      <c r="AS92" s="455" t="str">
        <f>IF(AS91="","",VLOOKUP(AS91,シフト記号表!$C$6:$L$47,10,FALSE))</f>
        <v/>
      </c>
      <c r="AT92" s="455" t="str">
        <f>IF(AT91="","",VLOOKUP(AT91,シフト記号表!$C$6:$L$47,10,FALSE))</f>
        <v/>
      </c>
      <c r="AU92" s="455" t="str">
        <f>IF(AU91="","",VLOOKUP(AU91,シフト記号表!$C$6:$L$47,10,FALSE))</f>
        <v/>
      </c>
      <c r="AV92" s="455" t="str">
        <f>IF(AV91="","",VLOOKUP(AV91,シフト記号表!$C$6:$L$47,10,FALSE))</f>
        <v/>
      </c>
      <c r="AW92" s="455" t="str">
        <f>IF(AW91="","",VLOOKUP(AW91,シフト記号表!$C$6:$L$47,10,FALSE))</f>
        <v/>
      </c>
      <c r="AX92" s="456" t="str">
        <f>IF(AX91="","",VLOOKUP(AX91,シフト記号表!$C$6:$L$47,10,FALSE))</f>
        <v/>
      </c>
      <c r="AY92" s="454" t="str">
        <f>IF(AY91="","",VLOOKUP(AY91,シフト記号表!$C$6:$L$47,10,FALSE))</f>
        <v/>
      </c>
      <c r="AZ92" s="455" t="str">
        <f>IF(AZ91="","",VLOOKUP(AZ91,シフト記号表!$C$6:$L$47,10,FALSE))</f>
        <v/>
      </c>
      <c r="BA92" s="455" t="str">
        <f>IF(BA91="","",VLOOKUP(BA91,シフト記号表!$C$6:$L$47,10,FALSE))</f>
        <v/>
      </c>
      <c r="BB92" s="1253">
        <f>IF($BE$3="４週",SUM(W92:AX92),IF($BE$3="暦月",SUM(W92:BA92),""))</f>
        <v>0</v>
      </c>
      <c r="BC92" s="1254"/>
      <c r="BD92" s="1255">
        <f>IF($BE$3="４週",BB92/4,IF($BE$3="暦月",(BB92/($BE$8/7)),""))</f>
        <v>0</v>
      </c>
      <c r="BE92" s="1254"/>
      <c r="BF92" s="1250"/>
      <c r="BG92" s="1251"/>
      <c r="BH92" s="1251"/>
      <c r="BI92" s="1251"/>
      <c r="BJ92" s="1252"/>
    </row>
    <row r="93" spans="2:62" ht="20.25" customHeight="1" x14ac:dyDescent="0.2">
      <c r="B93" s="1256">
        <f>B91+1</f>
        <v>39</v>
      </c>
      <c r="C93" s="1258"/>
      <c r="D93" s="1259"/>
      <c r="E93" s="449"/>
      <c r="F93" s="450"/>
      <c r="G93" s="449"/>
      <c r="H93" s="450"/>
      <c r="I93" s="1262"/>
      <c r="J93" s="1263"/>
      <c r="K93" s="1266"/>
      <c r="L93" s="1267"/>
      <c r="M93" s="1267"/>
      <c r="N93" s="1259"/>
      <c r="O93" s="1270"/>
      <c r="P93" s="1271"/>
      <c r="Q93" s="1271"/>
      <c r="R93" s="1271"/>
      <c r="S93" s="1272"/>
      <c r="T93" s="469" t="s">
        <v>77</v>
      </c>
      <c r="V93" s="470"/>
      <c r="W93" s="462"/>
      <c r="X93" s="463"/>
      <c r="Y93" s="463"/>
      <c r="Z93" s="463"/>
      <c r="AA93" s="463"/>
      <c r="AB93" s="463"/>
      <c r="AC93" s="464"/>
      <c r="AD93" s="462"/>
      <c r="AE93" s="463"/>
      <c r="AF93" s="463"/>
      <c r="AG93" s="463"/>
      <c r="AH93" s="463"/>
      <c r="AI93" s="463"/>
      <c r="AJ93" s="464"/>
      <c r="AK93" s="462"/>
      <c r="AL93" s="463"/>
      <c r="AM93" s="463"/>
      <c r="AN93" s="463"/>
      <c r="AO93" s="463"/>
      <c r="AP93" s="463"/>
      <c r="AQ93" s="464"/>
      <c r="AR93" s="462"/>
      <c r="AS93" s="463"/>
      <c r="AT93" s="463"/>
      <c r="AU93" s="463"/>
      <c r="AV93" s="463"/>
      <c r="AW93" s="463"/>
      <c r="AX93" s="464"/>
      <c r="AY93" s="462"/>
      <c r="AZ93" s="463"/>
      <c r="BA93" s="465"/>
      <c r="BB93" s="1276"/>
      <c r="BC93" s="1277"/>
      <c r="BD93" s="1236"/>
      <c r="BE93" s="1237"/>
      <c r="BF93" s="1238"/>
      <c r="BG93" s="1239"/>
      <c r="BH93" s="1239"/>
      <c r="BI93" s="1239"/>
      <c r="BJ93" s="1240"/>
    </row>
    <row r="94" spans="2:62" ht="20.25" customHeight="1" x14ac:dyDescent="0.2">
      <c r="B94" s="1279"/>
      <c r="C94" s="1280"/>
      <c r="D94" s="1281"/>
      <c r="E94" s="471"/>
      <c r="F94" s="472">
        <f>C93</f>
        <v>0</v>
      </c>
      <c r="G94" s="471"/>
      <c r="H94" s="472">
        <f>I93</f>
        <v>0</v>
      </c>
      <c r="I94" s="1282"/>
      <c r="J94" s="1283"/>
      <c r="K94" s="1284"/>
      <c r="L94" s="1285"/>
      <c r="M94" s="1285"/>
      <c r="N94" s="1281"/>
      <c r="O94" s="1270"/>
      <c r="P94" s="1271"/>
      <c r="Q94" s="1271"/>
      <c r="R94" s="1271"/>
      <c r="S94" s="1272"/>
      <c r="T94" s="466" t="s">
        <v>78</v>
      </c>
      <c r="U94" s="467"/>
      <c r="V94" s="468"/>
      <c r="W94" s="454" t="str">
        <f>IF(W93="","",VLOOKUP(W93,シフト記号表!$C$6:$L$47,10,FALSE))</f>
        <v/>
      </c>
      <c r="X94" s="455" t="str">
        <f>IF(X93="","",VLOOKUP(X93,シフト記号表!$C$6:$L$47,10,FALSE))</f>
        <v/>
      </c>
      <c r="Y94" s="455" t="str">
        <f>IF(Y93="","",VLOOKUP(Y93,シフト記号表!$C$6:$L$47,10,FALSE))</f>
        <v/>
      </c>
      <c r="Z94" s="455" t="str">
        <f>IF(Z93="","",VLOOKUP(Z93,シフト記号表!$C$6:$L$47,10,FALSE))</f>
        <v/>
      </c>
      <c r="AA94" s="455" t="str">
        <f>IF(AA93="","",VLOOKUP(AA93,シフト記号表!$C$6:$L$47,10,FALSE))</f>
        <v/>
      </c>
      <c r="AB94" s="455" t="str">
        <f>IF(AB93="","",VLOOKUP(AB93,シフト記号表!$C$6:$L$47,10,FALSE))</f>
        <v/>
      </c>
      <c r="AC94" s="456" t="str">
        <f>IF(AC93="","",VLOOKUP(AC93,シフト記号表!$C$6:$L$47,10,FALSE))</f>
        <v/>
      </c>
      <c r="AD94" s="454" t="str">
        <f>IF(AD93="","",VLOOKUP(AD93,シフト記号表!$C$6:$L$47,10,FALSE))</f>
        <v/>
      </c>
      <c r="AE94" s="455" t="str">
        <f>IF(AE93="","",VLOOKUP(AE93,シフト記号表!$C$6:$L$47,10,FALSE))</f>
        <v/>
      </c>
      <c r="AF94" s="455" t="str">
        <f>IF(AF93="","",VLOOKUP(AF93,シフト記号表!$C$6:$L$47,10,FALSE))</f>
        <v/>
      </c>
      <c r="AG94" s="455" t="str">
        <f>IF(AG93="","",VLOOKUP(AG93,シフト記号表!$C$6:$L$47,10,FALSE))</f>
        <v/>
      </c>
      <c r="AH94" s="455" t="str">
        <f>IF(AH93="","",VLOOKUP(AH93,シフト記号表!$C$6:$L$47,10,FALSE))</f>
        <v/>
      </c>
      <c r="AI94" s="455" t="str">
        <f>IF(AI93="","",VLOOKUP(AI93,シフト記号表!$C$6:$L$47,10,FALSE))</f>
        <v/>
      </c>
      <c r="AJ94" s="456" t="str">
        <f>IF(AJ93="","",VLOOKUP(AJ93,シフト記号表!$C$6:$L$47,10,FALSE))</f>
        <v/>
      </c>
      <c r="AK94" s="454" t="str">
        <f>IF(AK93="","",VLOOKUP(AK93,シフト記号表!$C$6:$L$47,10,FALSE))</f>
        <v/>
      </c>
      <c r="AL94" s="455" t="str">
        <f>IF(AL93="","",VLOOKUP(AL93,シフト記号表!$C$6:$L$47,10,FALSE))</f>
        <v/>
      </c>
      <c r="AM94" s="455" t="str">
        <f>IF(AM93="","",VLOOKUP(AM93,シフト記号表!$C$6:$L$47,10,FALSE))</f>
        <v/>
      </c>
      <c r="AN94" s="455" t="str">
        <f>IF(AN93="","",VLOOKUP(AN93,シフト記号表!$C$6:$L$47,10,FALSE))</f>
        <v/>
      </c>
      <c r="AO94" s="455" t="str">
        <f>IF(AO93="","",VLOOKUP(AO93,シフト記号表!$C$6:$L$47,10,FALSE))</f>
        <v/>
      </c>
      <c r="AP94" s="455" t="str">
        <f>IF(AP93="","",VLOOKUP(AP93,シフト記号表!$C$6:$L$47,10,FALSE))</f>
        <v/>
      </c>
      <c r="AQ94" s="456" t="str">
        <f>IF(AQ93="","",VLOOKUP(AQ93,シフト記号表!$C$6:$L$47,10,FALSE))</f>
        <v/>
      </c>
      <c r="AR94" s="454" t="str">
        <f>IF(AR93="","",VLOOKUP(AR93,シフト記号表!$C$6:$L$47,10,FALSE))</f>
        <v/>
      </c>
      <c r="AS94" s="455" t="str">
        <f>IF(AS93="","",VLOOKUP(AS93,シフト記号表!$C$6:$L$47,10,FALSE))</f>
        <v/>
      </c>
      <c r="AT94" s="455" t="str">
        <f>IF(AT93="","",VLOOKUP(AT93,シフト記号表!$C$6:$L$47,10,FALSE))</f>
        <v/>
      </c>
      <c r="AU94" s="455" t="str">
        <f>IF(AU93="","",VLOOKUP(AU93,シフト記号表!$C$6:$L$47,10,FALSE))</f>
        <v/>
      </c>
      <c r="AV94" s="455" t="str">
        <f>IF(AV93="","",VLOOKUP(AV93,シフト記号表!$C$6:$L$47,10,FALSE))</f>
        <v/>
      </c>
      <c r="AW94" s="455" t="str">
        <f>IF(AW93="","",VLOOKUP(AW93,シフト記号表!$C$6:$L$47,10,FALSE))</f>
        <v/>
      </c>
      <c r="AX94" s="456" t="str">
        <f>IF(AX93="","",VLOOKUP(AX93,シフト記号表!$C$6:$L$47,10,FALSE))</f>
        <v/>
      </c>
      <c r="AY94" s="454" t="str">
        <f>IF(AY93="","",VLOOKUP(AY93,シフト記号表!$C$6:$L$47,10,FALSE))</f>
        <v/>
      </c>
      <c r="AZ94" s="455" t="str">
        <f>IF(AZ93="","",VLOOKUP(AZ93,シフト記号表!$C$6:$L$47,10,FALSE))</f>
        <v/>
      </c>
      <c r="BA94" s="455" t="str">
        <f>IF(BA93="","",VLOOKUP(BA93,シフト記号表!$C$6:$L$47,10,FALSE))</f>
        <v/>
      </c>
      <c r="BB94" s="1253">
        <f>IF($BE$3="４週",SUM(W94:AX94),IF($BE$3="暦月",SUM(W94:BA94),""))</f>
        <v>0</v>
      </c>
      <c r="BC94" s="1254"/>
      <c r="BD94" s="1255">
        <f>IF($BE$3="４週",BB94/4,IF($BE$3="暦月",(BB94/($BE$8/7)),""))</f>
        <v>0</v>
      </c>
      <c r="BE94" s="1254"/>
      <c r="BF94" s="1250"/>
      <c r="BG94" s="1251"/>
      <c r="BH94" s="1251"/>
      <c r="BI94" s="1251"/>
      <c r="BJ94" s="1252"/>
    </row>
    <row r="95" spans="2:62" ht="20.25" customHeight="1" x14ac:dyDescent="0.2">
      <c r="B95" s="1256">
        <f>B93+1</f>
        <v>40</v>
      </c>
      <c r="C95" s="1258"/>
      <c r="D95" s="1259"/>
      <c r="E95" s="449"/>
      <c r="F95" s="450"/>
      <c r="G95" s="449"/>
      <c r="H95" s="450"/>
      <c r="I95" s="1262"/>
      <c r="J95" s="1263"/>
      <c r="K95" s="1266"/>
      <c r="L95" s="1267"/>
      <c r="M95" s="1267"/>
      <c r="N95" s="1259"/>
      <c r="O95" s="1270"/>
      <c r="P95" s="1271"/>
      <c r="Q95" s="1271"/>
      <c r="R95" s="1271"/>
      <c r="S95" s="1272"/>
      <c r="T95" s="469" t="s">
        <v>77</v>
      </c>
      <c r="V95" s="470"/>
      <c r="W95" s="462"/>
      <c r="X95" s="463"/>
      <c r="Y95" s="463"/>
      <c r="Z95" s="463"/>
      <c r="AA95" s="463"/>
      <c r="AB95" s="463"/>
      <c r="AC95" s="464"/>
      <c r="AD95" s="462"/>
      <c r="AE95" s="463"/>
      <c r="AF95" s="463"/>
      <c r="AG95" s="463"/>
      <c r="AH95" s="463"/>
      <c r="AI95" s="463"/>
      <c r="AJ95" s="464"/>
      <c r="AK95" s="462"/>
      <c r="AL95" s="463"/>
      <c r="AM95" s="463"/>
      <c r="AN95" s="463"/>
      <c r="AO95" s="463"/>
      <c r="AP95" s="463"/>
      <c r="AQ95" s="464"/>
      <c r="AR95" s="462"/>
      <c r="AS95" s="463"/>
      <c r="AT95" s="463"/>
      <c r="AU95" s="463"/>
      <c r="AV95" s="463"/>
      <c r="AW95" s="463"/>
      <c r="AX95" s="464"/>
      <c r="AY95" s="462"/>
      <c r="AZ95" s="463"/>
      <c r="BA95" s="465"/>
      <c r="BB95" s="1276"/>
      <c r="BC95" s="1277"/>
      <c r="BD95" s="1236"/>
      <c r="BE95" s="1237"/>
      <c r="BF95" s="1238"/>
      <c r="BG95" s="1239"/>
      <c r="BH95" s="1239"/>
      <c r="BI95" s="1239"/>
      <c r="BJ95" s="1240"/>
    </row>
    <row r="96" spans="2:62" ht="20.25" customHeight="1" x14ac:dyDescent="0.2">
      <c r="B96" s="1279"/>
      <c r="C96" s="1280"/>
      <c r="D96" s="1281"/>
      <c r="E96" s="471"/>
      <c r="F96" s="472">
        <f>C95</f>
        <v>0</v>
      </c>
      <c r="G96" s="471"/>
      <c r="H96" s="472">
        <f>I95</f>
        <v>0</v>
      </c>
      <c r="I96" s="1282"/>
      <c r="J96" s="1283"/>
      <c r="K96" s="1284"/>
      <c r="L96" s="1285"/>
      <c r="M96" s="1285"/>
      <c r="N96" s="1281"/>
      <c r="O96" s="1270"/>
      <c r="P96" s="1271"/>
      <c r="Q96" s="1271"/>
      <c r="R96" s="1271"/>
      <c r="S96" s="1272"/>
      <c r="T96" s="466" t="s">
        <v>78</v>
      </c>
      <c r="U96" s="467"/>
      <c r="V96" s="468"/>
      <c r="W96" s="454" t="str">
        <f>IF(W95="","",VLOOKUP(W95,シフト記号表!$C$6:$L$47,10,FALSE))</f>
        <v/>
      </c>
      <c r="X96" s="455" t="str">
        <f>IF(X95="","",VLOOKUP(X95,シフト記号表!$C$6:$L$47,10,FALSE))</f>
        <v/>
      </c>
      <c r="Y96" s="455" t="str">
        <f>IF(Y95="","",VLOOKUP(Y95,シフト記号表!$C$6:$L$47,10,FALSE))</f>
        <v/>
      </c>
      <c r="Z96" s="455" t="str">
        <f>IF(Z95="","",VLOOKUP(Z95,シフト記号表!$C$6:$L$47,10,FALSE))</f>
        <v/>
      </c>
      <c r="AA96" s="455" t="str">
        <f>IF(AA95="","",VLOOKUP(AA95,シフト記号表!$C$6:$L$47,10,FALSE))</f>
        <v/>
      </c>
      <c r="AB96" s="455" t="str">
        <f>IF(AB95="","",VLOOKUP(AB95,シフト記号表!$C$6:$L$47,10,FALSE))</f>
        <v/>
      </c>
      <c r="AC96" s="456" t="str">
        <f>IF(AC95="","",VLOOKUP(AC95,シフト記号表!$C$6:$L$47,10,FALSE))</f>
        <v/>
      </c>
      <c r="AD96" s="454" t="str">
        <f>IF(AD95="","",VLOOKUP(AD95,シフト記号表!$C$6:$L$47,10,FALSE))</f>
        <v/>
      </c>
      <c r="AE96" s="455" t="str">
        <f>IF(AE95="","",VLOOKUP(AE95,シフト記号表!$C$6:$L$47,10,FALSE))</f>
        <v/>
      </c>
      <c r="AF96" s="455" t="str">
        <f>IF(AF95="","",VLOOKUP(AF95,シフト記号表!$C$6:$L$47,10,FALSE))</f>
        <v/>
      </c>
      <c r="AG96" s="455" t="str">
        <f>IF(AG95="","",VLOOKUP(AG95,シフト記号表!$C$6:$L$47,10,FALSE))</f>
        <v/>
      </c>
      <c r="AH96" s="455" t="str">
        <f>IF(AH95="","",VLOOKUP(AH95,シフト記号表!$C$6:$L$47,10,FALSE))</f>
        <v/>
      </c>
      <c r="AI96" s="455" t="str">
        <f>IF(AI95="","",VLOOKUP(AI95,シフト記号表!$C$6:$L$47,10,FALSE))</f>
        <v/>
      </c>
      <c r="AJ96" s="456" t="str">
        <f>IF(AJ95="","",VLOOKUP(AJ95,シフト記号表!$C$6:$L$47,10,FALSE))</f>
        <v/>
      </c>
      <c r="AK96" s="454" t="str">
        <f>IF(AK95="","",VLOOKUP(AK95,シフト記号表!$C$6:$L$47,10,FALSE))</f>
        <v/>
      </c>
      <c r="AL96" s="455" t="str">
        <f>IF(AL95="","",VLOOKUP(AL95,シフト記号表!$C$6:$L$47,10,FALSE))</f>
        <v/>
      </c>
      <c r="AM96" s="455" t="str">
        <f>IF(AM95="","",VLOOKUP(AM95,シフト記号表!$C$6:$L$47,10,FALSE))</f>
        <v/>
      </c>
      <c r="AN96" s="455" t="str">
        <f>IF(AN95="","",VLOOKUP(AN95,シフト記号表!$C$6:$L$47,10,FALSE))</f>
        <v/>
      </c>
      <c r="AO96" s="455" t="str">
        <f>IF(AO95="","",VLOOKUP(AO95,シフト記号表!$C$6:$L$47,10,FALSE))</f>
        <v/>
      </c>
      <c r="AP96" s="455" t="str">
        <f>IF(AP95="","",VLOOKUP(AP95,シフト記号表!$C$6:$L$47,10,FALSE))</f>
        <v/>
      </c>
      <c r="AQ96" s="456" t="str">
        <f>IF(AQ95="","",VLOOKUP(AQ95,シフト記号表!$C$6:$L$47,10,FALSE))</f>
        <v/>
      </c>
      <c r="AR96" s="454" t="str">
        <f>IF(AR95="","",VLOOKUP(AR95,シフト記号表!$C$6:$L$47,10,FALSE))</f>
        <v/>
      </c>
      <c r="AS96" s="455" t="str">
        <f>IF(AS95="","",VLOOKUP(AS95,シフト記号表!$C$6:$L$47,10,FALSE))</f>
        <v/>
      </c>
      <c r="AT96" s="455" t="str">
        <f>IF(AT95="","",VLOOKUP(AT95,シフト記号表!$C$6:$L$47,10,FALSE))</f>
        <v/>
      </c>
      <c r="AU96" s="455" t="str">
        <f>IF(AU95="","",VLOOKUP(AU95,シフト記号表!$C$6:$L$47,10,FALSE))</f>
        <v/>
      </c>
      <c r="AV96" s="455" t="str">
        <f>IF(AV95="","",VLOOKUP(AV95,シフト記号表!$C$6:$L$47,10,FALSE))</f>
        <v/>
      </c>
      <c r="AW96" s="455" t="str">
        <f>IF(AW95="","",VLOOKUP(AW95,シフト記号表!$C$6:$L$47,10,FALSE))</f>
        <v/>
      </c>
      <c r="AX96" s="456" t="str">
        <f>IF(AX95="","",VLOOKUP(AX95,シフト記号表!$C$6:$L$47,10,FALSE))</f>
        <v/>
      </c>
      <c r="AY96" s="454" t="str">
        <f>IF(AY95="","",VLOOKUP(AY95,シフト記号表!$C$6:$L$47,10,FALSE))</f>
        <v/>
      </c>
      <c r="AZ96" s="455" t="str">
        <f>IF(AZ95="","",VLOOKUP(AZ95,シフト記号表!$C$6:$L$47,10,FALSE))</f>
        <v/>
      </c>
      <c r="BA96" s="455" t="str">
        <f>IF(BA95="","",VLOOKUP(BA95,シフト記号表!$C$6:$L$47,10,FALSE))</f>
        <v/>
      </c>
      <c r="BB96" s="1253">
        <f>IF($BE$3="４週",SUM(W96:AX96),IF($BE$3="暦月",SUM(W96:BA96),""))</f>
        <v>0</v>
      </c>
      <c r="BC96" s="1254"/>
      <c r="BD96" s="1255">
        <f>IF($BE$3="４週",BB96/4,IF($BE$3="暦月",(BB96/($BE$8/7)),""))</f>
        <v>0</v>
      </c>
      <c r="BE96" s="1254"/>
      <c r="BF96" s="1250"/>
      <c r="BG96" s="1251"/>
      <c r="BH96" s="1251"/>
      <c r="BI96" s="1251"/>
      <c r="BJ96" s="1252"/>
    </row>
    <row r="97" spans="2:62" ht="20.25" customHeight="1" x14ac:dyDescent="0.2">
      <c r="B97" s="1256">
        <f>B95+1</f>
        <v>41</v>
      </c>
      <c r="C97" s="1258"/>
      <c r="D97" s="1259"/>
      <c r="E97" s="449"/>
      <c r="F97" s="450"/>
      <c r="G97" s="449"/>
      <c r="H97" s="450"/>
      <c r="I97" s="1262"/>
      <c r="J97" s="1263"/>
      <c r="K97" s="1266"/>
      <c r="L97" s="1267"/>
      <c r="M97" s="1267"/>
      <c r="N97" s="1259"/>
      <c r="O97" s="1270"/>
      <c r="P97" s="1271"/>
      <c r="Q97" s="1271"/>
      <c r="R97" s="1271"/>
      <c r="S97" s="1272"/>
      <c r="T97" s="469" t="s">
        <v>77</v>
      </c>
      <c r="V97" s="470"/>
      <c r="W97" s="462"/>
      <c r="X97" s="463"/>
      <c r="Y97" s="463"/>
      <c r="Z97" s="463"/>
      <c r="AA97" s="463"/>
      <c r="AB97" s="463"/>
      <c r="AC97" s="464"/>
      <c r="AD97" s="462"/>
      <c r="AE97" s="463"/>
      <c r="AF97" s="463"/>
      <c r="AG97" s="463"/>
      <c r="AH97" s="463"/>
      <c r="AI97" s="463"/>
      <c r="AJ97" s="464"/>
      <c r="AK97" s="462"/>
      <c r="AL97" s="463"/>
      <c r="AM97" s="463"/>
      <c r="AN97" s="463"/>
      <c r="AO97" s="463"/>
      <c r="AP97" s="463"/>
      <c r="AQ97" s="464"/>
      <c r="AR97" s="462"/>
      <c r="AS97" s="463"/>
      <c r="AT97" s="463"/>
      <c r="AU97" s="463"/>
      <c r="AV97" s="463"/>
      <c r="AW97" s="463"/>
      <c r="AX97" s="464"/>
      <c r="AY97" s="462"/>
      <c r="AZ97" s="463"/>
      <c r="BA97" s="465"/>
      <c r="BB97" s="1276"/>
      <c r="BC97" s="1277"/>
      <c r="BD97" s="1236"/>
      <c r="BE97" s="1237"/>
      <c r="BF97" s="1238"/>
      <c r="BG97" s="1239"/>
      <c r="BH97" s="1239"/>
      <c r="BI97" s="1239"/>
      <c r="BJ97" s="1240"/>
    </row>
    <row r="98" spans="2:62" ht="20.25" customHeight="1" x14ac:dyDescent="0.2">
      <c r="B98" s="1279"/>
      <c r="C98" s="1280"/>
      <c r="D98" s="1281"/>
      <c r="E98" s="471"/>
      <c r="F98" s="472">
        <f>C97</f>
        <v>0</v>
      </c>
      <c r="G98" s="471"/>
      <c r="H98" s="472">
        <f>I97</f>
        <v>0</v>
      </c>
      <c r="I98" s="1282"/>
      <c r="J98" s="1283"/>
      <c r="K98" s="1284"/>
      <c r="L98" s="1285"/>
      <c r="M98" s="1285"/>
      <c r="N98" s="1281"/>
      <c r="O98" s="1270"/>
      <c r="P98" s="1271"/>
      <c r="Q98" s="1271"/>
      <c r="R98" s="1271"/>
      <c r="S98" s="1272"/>
      <c r="T98" s="466" t="s">
        <v>78</v>
      </c>
      <c r="U98" s="467"/>
      <c r="V98" s="468"/>
      <c r="W98" s="454" t="str">
        <f>IF(W97="","",VLOOKUP(W97,シフト記号表!$C$6:$L$47,10,FALSE))</f>
        <v/>
      </c>
      <c r="X98" s="455" t="str">
        <f>IF(X97="","",VLOOKUP(X97,シフト記号表!$C$6:$L$47,10,FALSE))</f>
        <v/>
      </c>
      <c r="Y98" s="455" t="str">
        <f>IF(Y97="","",VLOOKUP(Y97,シフト記号表!$C$6:$L$47,10,FALSE))</f>
        <v/>
      </c>
      <c r="Z98" s="455" t="str">
        <f>IF(Z97="","",VLOOKUP(Z97,シフト記号表!$C$6:$L$47,10,FALSE))</f>
        <v/>
      </c>
      <c r="AA98" s="455" t="str">
        <f>IF(AA97="","",VLOOKUP(AA97,シフト記号表!$C$6:$L$47,10,FALSE))</f>
        <v/>
      </c>
      <c r="AB98" s="455" t="str">
        <f>IF(AB97="","",VLOOKUP(AB97,シフト記号表!$C$6:$L$47,10,FALSE))</f>
        <v/>
      </c>
      <c r="AC98" s="456" t="str">
        <f>IF(AC97="","",VLOOKUP(AC97,シフト記号表!$C$6:$L$47,10,FALSE))</f>
        <v/>
      </c>
      <c r="AD98" s="454" t="str">
        <f>IF(AD97="","",VLOOKUP(AD97,シフト記号表!$C$6:$L$47,10,FALSE))</f>
        <v/>
      </c>
      <c r="AE98" s="455" t="str">
        <f>IF(AE97="","",VLOOKUP(AE97,シフト記号表!$C$6:$L$47,10,FALSE))</f>
        <v/>
      </c>
      <c r="AF98" s="455" t="str">
        <f>IF(AF97="","",VLOOKUP(AF97,シフト記号表!$C$6:$L$47,10,FALSE))</f>
        <v/>
      </c>
      <c r="AG98" s="455" t="str">
        <f>IF(AG97="","",VLOOKUP(AG97,シフト記号表!$C$6:$L$47,10,FALSE))</f>
        <v/>
      </c>
      <c r="AH98" s="455" t="str">
        <f>IF(AH97="","",VLOOKUP(AH97,シフト記号表!$C$6:$L$47,10,FALSE))</f>
        <v/>
      </c>
      <c r="AI98" s="455" t="str">
        <f>IF(AI97="","",VLOOKUP(AI97,シフト記号表!$C$6:$L$47,10,FALSE))</f>
        <v/>
      </c>
      <c r="AJ98" s="456" t="str">
        <f>IF(AJ97="","",VLOOKUP(AJ97,シフト記号表!$C$6:$L$47,10,FALSE))</f>
        <v/>
      </c>
      <c r="AK98" s="454" t="str">
        <f>IF(AK97="","",VLOOKUP(AK97,シフト記号表!$C$6:$L$47,10,FALSE))</f>
        <v/>
      </c>
      <c r="AL98" s="455" t="str">
        <f>IF(AL97="","",VLOOKUP(AL97,シフト記号表!$C$6:$L$47,10,FALSE))</f>
        <v/>
      </c>
      <c r="AM98" s="455" t="str">
        <f>IF(AM97="","",VLOOKUP(AM97,シフト記号表!$C$6:$L$47,10,FALSE))</f>
        <v/>
      </c>
      <c r="AN98" s="455" t="str">
        <f>IF(AN97="","",VLOOKUP(AN97,シフト記号表!$C$6:$L$47,10,FALSE))</f>
        <v/>
      </c>
      <c r="AO98" s="455" t="str">
        <f>IF(AO97="","",VLOOKUP(AO97,シフト記号表!$C$6:$L$47,10,FALSE))</f>
        <v/>
      </c>
      <c r="AP98" s="455" t="str">
        <f>IF(AP97="","",VLOOKUP(AP97,シフト記号表!$C$6:$L$47,10,FALSE))</f>
        <v/>
      </c>
      <c r="AQ98" s="456" t="str">
        <f>IF(AQ97="","",VLOOKUP(AQ97,シフト記号表!$C$6:$L$47,10,FALSE))</f>
        <v/>
      </c>
      <c r="AR98" s="454" t="str">
        <f>IF(AR97="","",VLOOKUP(AR97,シフト記号表!$C$6:$L$47,10,FALSE))</f>
        <v/>
      </c>
      <c r="AS98" s="455" t="str">
        <f>IF(AS97="","",VLOOKUP(AS97,シフト記号表!$C$6:$L$47,10,FALSE))</f>
        <v/>
      </c>
      <c r="AT98" s="455" t="str">
        <f>IF(AT97="","",VLOOKUP(AT97,シフト記号表!$C$6:$L$47,10,FALSE))</f>
        <v/>
      </c>
      <c r="AU98" s="455" t="str">
        <f>IF(AU97="","",VLOOKUP(AU97,シフト記号表!$C$6:$L$47,10,FALSE))</f>
        <v/>
      </c>
      <c r="AV98" s="455" t="str">
        <f>IF(AV97="","",VLOOKUP(AV97,シフト記号表!$C$6:$L$47,10,FALSE))</f>
        <v/>
      </c>
      <c r="AW98" s="455" t="str">
        <f>IF(AW97="","",VLOOKUP(AW97,シフト記号表!$C$6:$L$47,10,FALSE))</f>
        <v/>
      </c>
      <c r="AX98" s="456" t="str">
        <f>IF(AX97="","",VLOOKUP(AX97,シフト記号表!$C$6:$L$47,10,FALSE))</f>
        <v/>
      </c>
      <c r="AY98" s="454" t="str">
        <f>IF(AY97="","",VLOOKUP(AY97,シフト記号表!$C$6:$L$47,10,FALSE))</f>
        <v/>
      </c>
      <c r="AZ98" s="455" t="str">
        <f>IF(AZ97="","",VLOOKUP(AZ97,シフト記号表!$C$6:$L$47,10,FALSE))</f>
        <v/>
      </c>
      <c r="BA98" s="455" t="str">
        <f>IF(BA97="","",VLOOKUP(BA97,シフト記号表!$C$6:$L$47,10,FALSE))</f>
        <v/>
      </c>
      <c r="BB98" s="1253">
        <f>IF($BE$3="４週",SUM(W98:AX98),IF($BE$3="暦月",SUM(W98:BA98),""))</f>
        <v>0</v>
      </c>
      <c r="BC98" s="1254"/>
      <c r="BD98" s="1255">
        <f>IF($BE$3="４週",BB98/4,IF($BE$3="暦月",(BB98/($BE$8/7)),""))</f>
        <v>0</v>
      </c>
      <c r="BE98" s="1254"/>
      <c r="BF98" s="1250"/>
      <c r="BG98" s="1251"/>
      <c r="BH98" s="1251"/>
      <c r="BI98" s="1251"/>
      <c r="BJ98" s="1252"/>
    </row>
    <row r="99" spans="2:62" ht="20.25" customHeight="1" x14ac:dyDescent="0.2">
      <c r="B99" s="1256">
        <f>B97+1</f>
        <v>42</v>
      </c>
      <c r="C99" s="1258"/>
      <c r="D99" s="1259"/>
      <c r="E99" s="449"/>
      <c r="F99" s="450"/>
      <c r="G99" s="449"/>
      <c r="H99" s="450"/>
      <c r="I99" s="1262"/>
      <c r="J99" s="1263"/>
      <c r="K99" s="1266"/>
      <c r="L99" s="1267"/>
      <c r="M99" s="1267"/>
      <c r="N99" s="1259"/>
      <c r="O99" s="1270"/>
      <c r="P99" s="1271"/>
      <c r="Q99" s="1271"/>
      <c r="R99" s="1271"/>
      <c r="S99" s="1272"/>
      <c r="T99" s="469" t="s">
        <v>77</v>
      </c>
      <c r="V99" s="470"/>
      <c r="W99" s="462"/>
      <c r="X99" s="463"/>
      <c r="Y99" s="463"/>
      <c r="Z99" s="463"/>
      <c r="AA99" s="463"/>
      <c r="AB99" s="463"/>
      <c r="AC99" s="464"/>
      <c r="AD99" s="462"/>
      <c r="AE99" s="463"/>
      <c r="AF99" s="463"/>
      <c r="AG99" s="463"/>
      <c r="AH99" s="463"/>
      <c r="AI99" s="463"/>
      <c r="AJ99" s="464"/>
      <c r="AK99" s="462"/>
      <c r="AL99" s="463"/>
      <c r="AM99" s="463"/>
      <c r="AN99" s="463"/>
      <c r="AO99" s="463"/>
      <c r="AP99" s="463"/>
      <c r="AQ99" s="464"/>
      <c r="AR99" s="462"/>
      <c r="AS99" s="463"/>
      <c r="AT99" s="463"/>
      <c r="AU99" s="463"/>
      <c r="AV99" s="463"/>
      <c r="AW99" s="463"/>
      <c r="AX99" s="464"/>
      <c r="AY99" s="462"/>
      <c r="AZ99" s="463"/>
      <c r="BA99" s="465"/>
      <c r="BB99" s="1276"/>
      <c r="BC99" s="1277"/>
      <c r="BD99" s="1236"/>
      <c r="BE99" s="1237"/>
      <c r="BF99" s="1238"/>
      <c r="BG99" s="1239"/>
      <c r="BH99" s="1239"/>
      <c r="BI99" s="1239"/>
      <c r="BJ99" s="1240"/>
    </row>
    <row r="100" spans="2:62" ht="20.25" customHeight="1" x14ac:dyDescent="0.2">
      <c r="B100" s="1279"/>
      <c r="C100" s="1280"/>
      <c r="D100" s="1281"/>
      <c r="E100" s="471"/>
      <c r="F100" s="472">
        <f>C99</f>
        <v>0</v>
      </c>
      <c r="G100" s="471"/>
      <c r="H100" s="472">
        <f>I99</f>
        <v>0</v>
      </c>
      <c r="I100" s="1282"/>
      <c r="J100" s="1283"/>
      <c r="K100" s="1284"/>
      <c r="L100" s="1285"/>
      <c r="M100" s="1285"/>
      <c r="N100" s="1281"/>
      <c r="O100" s="1270"/>
      <c r="P100" s="1271"/>
      <c r="Q100" s="1271"/>
      <c r="R100" s="1271"/>
      <c r="S100" s="1272"/>
      <c r="T100" s="466" t="s">
        <v>78</v>
      </c>
      <c r="U100" s="467"/>
      <c r="V100" s="468"/>
      <c r="W100" s="454" t="str">
        <f>IF(W99="","",VLOOKUP(W99,シフト記号表!$C$6:$L$47,10,FALSE))</f>
        <v/>
      </c>
      <c r="X100" s="455" t="str">
        <f>IF(X99="","",VLOOKUP(X99,シフト記号表!$C$6:$L$47,10,FALSE))</f>
        <v/>
      </c>
      <c r="Y100" s="455" t="str">
        <f>IF(Y99="","",VLOOKUP(Y99,シフト記号表!$C$6:$L$47,10,FALSE))</f>
        <v/>
      </c>
      <c r="Z100" s="455" t="str">
        <f>IF(Z99="","",VLOOKUP(Z99,シフト記号表!$C$6:$L$47,10,FALSE))</f>
        <v/>
      </c>
      <c r="AA100" s="455" t="str">
        <f>IF(AA99="","",VLOOKUP(AA99,シフト記号表!$C$6:$L$47,10,FALSE))</f>
        <v/>
      </c>
      <c r="AB100" s="455" t="str">
        <f>IF(AB99="","",VLOOKUP(AB99,シフト記号表!$C$6:$L$47,10,FALSE))</f>
        <v/>
      </c>
      <c r="AC100" s="456" t="str">
        <f>IF(AC99="","",VLOOKUP(AC99,シフト記号表!$C$6:$L$47,10,FALSE))</f>
        <v/>
      </c>
      <c r="AD100" s="454" t="str">
        <f>IF(AD99="","",VLOOKUP(AD99,シフト記号表!$C$6:$L$47,10,FALSE))</f>
        <v/>
      </c>
      <c r="AE100" s="455" t="str">
        <f>IF(AE99="","",VLOOKUP(AE99,シフト記号表!$C$6:$L$47,10,FALSE))</f>
        <v/>
      </c>
      <c r="AF100" s="455" t="str">
        <f>IF(AF99="","",VLOOKUP(AF99,シフト記号表!$C$6:$L$47,10,FALSE))</f>
        <v/>
      </c>
      <c r="AG100" s="455" t="str">
        <f>IF(AG99="","",VLOOKUP(AG99,シフト記号表!$C$6:$L$47,10,FALSE))</f>
        <v/>
      </c>
      <c r="AH100" s="455" t="str">
        <f>IF(AH99="","",VLOOKUP(AH99,シフト記号表!$C$6:$L$47,10,FALSE))</f>
        <v/>
      </c>
      <c r="AI100" s="455" t="str">
        <f>IF(AI99="","",VLOOKUP(AI99,シフト記号表!$C$6:$L$47,10,FALSE))</f>
        <v/>
      </c>
      <c r="AJ100" s="456" t="str">
        <f>IF(AJ99="","",VLOOKUP(AJ99,シフト記号表!$C$6:$L$47,10,FALSE))</f>
        <v/>
      </c>
      <c r="AK100" s="454" t="str">
        <f>IF(AK99="","",VLOOKUP(AK99,シフト記号表!$C$6:$L$47,10,FALSE))</f>
        <v/>
      </c>
      <c r="AL100" s="455" t="str">
        <f>IF(AL99="","",VLOOKUP(AL99,シフト記号表!$C$6:$L$47,10,FALSE))</f>
        <v/>
      </c>
      <c r="AM100" s="455" t="str">
        <f>IF(AM99="","",VLOOKUP(AM99,シフト記号表!$C$6:$L$47,10,FALSE))</f>
        <v/>
      </c>
      <c r="AN100" s="455" t="str">
        <f>IF(AN99="","",VLOOKUP(AN99,シフト記号表!$C$6:$L$47,10,FALSE))</f>
        <v/>
      </c>
      <c r="AO100" s="455" t="str">
        <f>IF(AO99="","",VLOOKUP(AO99,シフト記号表!$C$6:$L$47,10,FALSE))</f>
        <v/>
      </c>
      <c r="AP100" s="455" t="str">
        <f>IF(AP99="","",VLOOKUP(AP99,シフト記号表!$C$6:$L$47,10,FALSE))</f>
        <v/>
      </c>
      <c r="AQ100" s="456" t="str">
        <f>IF(AQ99="","",VLOOKUP(AQ99,シフト記号表!$C$6:$L$47,10,FALSE))</f>
        <v/>
      </c>
      <c r="AR100" s="454" t="str">
        <f>IF(AR99="","",VLOOKUP(AR99,シフト記号表!$C$6:$L$47,10,FALSE))</f>
        <v/>
      </c>
      <c r="AS100" s="455" t="str">
        <f>IF(AS99="","",VLOOKUP(AS99,シフト記号表!$C$6:$L$47,10,FALSE))</f>
        <v/>
      </c>
      <c r="AT100" s="455" t="str">
        <f>IF(AT99="","",VLOOKUP(AT99,シフト記号表!$C$6:$L$47,10,FALSE))</f>
        <v/>
      </c>
      <c r="AU100" s="455" t="str">
        <f>IF(AU99="","",VLOOKUP(AU99,シフト記号表!$C$6:$L$47,10,FALSE))</f>
        <v/>
      </c>
      <c r="AV100" s="455" t="str">
        <f>IF(AV99="","",VLOOKUP(AV99,シフト記号表!$C$6:$L$47,10,FALSE))</f>
        <v/>
      </c>
      <c r="AW100" s="455" t="str">
        <f>IF(AW99="","",VLOOKUP(AW99,シフト記号表!$C$6:$L$47,10,FALSE))</f>
        <v/>
      </c>
      <c r="AX100" s="456" t="str">
        <f>IF(AX99="","",VLOOKUP(AX99,シフト記号表!$C$6:$L$47,10,FALSE))</f>
        <v/>
      </c>
      <c r="AY100" s="454" t="str">
        <f>IF(AY99="","",VLOOKUP(AY99,シフト記号表!$C$6:$L$47,10,FALSE))</f>
        <v/>
      </c>
      <c r="AZ100" s="455" t="str">
        <f>IF(AZ99="","",VLOOKUP(AZ99,シフト記号表!$C$6:$L$47,10,FALSE))</f>
        <v/>
      </c>
      <c r="BA100" s="455" t="str">
        <f>IF(BA99="","",VLOOKUP(BA99,シフト記号表!$C$6:$L$47,10,FALSE))</f>
        <v/>
      </c>
      <c r="BB100" s="1253">
        <f>IF($BE$3="４週",SUM(W100:AX100),IF($BE$3="暦月",SUM(W100:BA100),""))</f>
        <v>0</v>
      </c>
      <c r="BC100" s="1254"/>
      <c r="BD100" s="1255">
        <f>IF($BE$3="４週",BB100/4,IF($BE$3="暦月",(BB100/($BE$8/7)),""))</f>
        <v>0</v>
      </c>
      <c r="BE100" s="1254"/>
      <c r="BF100" s="1250"/>
      <c r="BG100" s="1251"/>
      <c r="BH100" s="1251"/>
      <c r="BI100" s="1251"/>
      <c r="BJ100" s="1252"/>
    </row>
    <row r="101" spans="2:62" ht="20.25" customHeight="1" x14ac:dyDescent="0.2">
      <c r="B101" s="1256">
        <f>B99+1</f>
        <v>43</v>
      </c>
      <c r="C101" s="1258"/>
      <c r="D101" s="1259"/>
      <c r="E101" s="449"/>
      <c r="F101" s="450"/>
      <c r="G101" s="449"/>
      <c r="H101" s="450"/>
      <c r="I101" s="1262"/>
      <c r="J101" s="1263"/>
      <c r="K101" s="1266"/>
      <c r="L101" s="1267"/>
      <c r="M101" s="1267"/>
      <c r="N101" s="1259"/>
      <c r="O101" s="1270"/>
      <c r="P101" s="1271"/>
      <c r="Q101" s="1271"/>
      <c r="R101" s="1271"/>
      <c r="S101" s="1272"/>
      <c r="T101" s="469" t="s">
        <v>77</v>
      </c>
      <c r="V101" s="470"/>
      <c r="W101" s="462"/>
      <c r="X101" s="463"/>
      <c r="Y101" s="463"/>
      <c r="Z101" s="463"/>
      <c r="AA101" s="463"/>
      <c r="AB101" s="463"/>
      <c r="AC101" s="464"/>
      <c r="AD101" s="462"/>
      <c r="AE101" s="463"/>
      <c r="AF101" s="463"/>
      <c r="AG101" s="463"/>
      <c r="AH101" s="463"/>
      <c r="AI101" s="463"/>
      <c r="AJ101" s="464"/>
      <c r="AK101" s="462"/>
      <c r="AL101" s="463"/>
      <c r="AM101" s="463"/>
      <c r="AN101" s="463"/>
      <c r="AO101" s="463"/>
      <c r="AP101" s="463"/>
      <c r="AQ101" s="464"/>
      <c r="AR101" s="462"/>
      <c r="AS101" s="463"/>
      <c r="AT101" s="463"/>
      <c r="AU101" s="463"/>
      <c r="AV101" s="463"/>
      <c r="AW101" s="463"/>
      <c r="AX101" s="464"/>
      <c r="AY101" s="462"/>
      <c r="AZ101" s="463"/>
      <c r="BA101" s="465"/>
      <c r="BB101" s="1276"/>
      <c r="BC101" s="1277"/>
      <c r="BD101" s="1236"/>
      <c r="BE101" s="1237"/>
      <c r="BF101" s="1238"/>
      <c r="BG101" s="1239"/>
      <c r="BH101" s="1239"/>
      <c r="BI101" s="1239"/>
      <c r="BJ101" s="1240"/>
    </row>
    <row r="102" spans="2:62" ht="20.25" customHeight="1" x14ac:dyDescent="0.2">
      <c r="B102" s="1279"/>
      <c r="C102" s="1280"/>
      <c r="D102" s="1281"/>
      <c r="E102" s="471"/>
      <c r="F102" s="472">
        <f>C101</f>
        <v>0</v>
      </c>
      <c r="G102" s="471"/>
      <c r="H102" s="472">
        <f>I101</f>
        <v>0</v>
      </c>
      <c r="I102" s="1282"/>
      <c r="J102" s="1283"/>
      <c r="K102" s="1284"/>
      <c r="L102" s="1285"/>
      <c r="M102" s="1285"/>
      <c r="N102" s="1281"/>
      <c r="O102" s="1270"/>
      <c r="P102" s="1271"/>
      <c r="Q102" s="1271"/>
      <c r="R102" s="1271"/>
      <c r="S102" s="1272"/>
      <c r="T102" s="466" t="s">
        <v>78</v>
      </c>
      <c r="U102" s="467"/>
      <c r="V102" s="468"/>
      <c r="W102" s="454" t="str">
        <f>IF(W101="","",VLOOKUP(W101,シフト記号表!$C$6:$L$47,10,FALSE))</f>
        <v/>
      </c>
      <c r="X102" s="455" t="str">
        <f>IF(X101="","",VLOOKUP(X101,シフト記号表!$C$6:$L$47,10,FALSE))</f>
        <v/>
      </c>
      <c r="Y102" s="455" t="str">
        <f>IF(Y101="","",VLOOKUP(Y101,シフト記号表!$C$6:$L$47,10,FALSE))</f>
        <v/>
      </c>
      <c r="Z102" s="455" t="str">
        <f>IF(Z101="","",VLOOKUP(Z101,シフト記号表!$C$6:$L$47,10,FALSE))</f>
        <v/>
      </c>
      <c r="AA102" s="455" t="str">
        <f>IF(AA101="","",VLOOKUP(AA101,シフト記号表!$C$6:$L$47,10,FALSE))</f>
        <v/>
      </c>
      <c r="AB102" s="455" t="str">
        <f>IF(AB101="","",VLOOKUP(AB101,シフト記号表!$C$6:$L$47,10,FALSE))</f>
        <v/>
      </c>
      <c r="AC102" s="456" t="str">
        <f>IF(AC101="","",VLOOKUP(AC101,シフト記号表!$C$6:$L$47,10,FALSE))</f>
        <v/>
      </c>
      <c r="AD102" s="454" t="str">
        <f>IF(AD101="","",VLOOKUP(AD101,シフト記号表!$C$6:$L$47,10,FALSE))</f>
        <v/>
      </c>
      <c r="AE102" s="455" t="str">
        <f>IF(AE101="","",VLOOKUP(AE101,シフト記号表!$C$6:$L$47,10,FALSE))</f>
        <v/>
      </c>
      <c r="AF102" s="455" t="str">
        <f>IF(AF101="","",VLOOKUP(AF101,シフト記号表!$C$6:$L$47,10,FALSE))</f>
        <v/>
      </c>
      <c r="AG102" s="455" t="str">
        <f>IF(AG101="","",VLOOKUP(AG101,シフト記号表!$C$6:$L$47,10,FALSE))</f>
        <v/>
      </c>
      <c r="AH102" s="455" t="str">
        <f>IF(AH101="","",VLOOKUP(AH101,シフト記号表!$C$6:$L$47,10,FALSE))</f>
        <v/>
      </c>
      <c r="AI102" s="455" t="str">
        <f>IF(AI101="","",VLOOKUP(AI101,シフト記号表!$C$6:$L$47,10,FALSE))</f>
        <v/>
      </c>
      <c r="AJ102" s="456" t="str">
        <f>IF(AJ101="","",VLOOKUP(AJ101,シフト記号表!$C$6:$L$47,10,FALSE))</f>
        <v/>
      </c>
      <c r="AK102" s="454" t="str">
        <f>IF(AK101="","",VLOOKUP(AK101,シフト記号表!$C$6:$L$47,10,FALSE))</f>
        <v/>
      </c>
      <c r="AL102" s="455" t="str">
        <f>IF(AL101="","",VLOOKUP(AL101,シフト記号表!$C$6:$L$47,10,FALSE))</f>
        <v/>
      </c>
      <c r="AM102" s="455" t="str">
        <f>IF(AM101="","",VLOOKUP(AM101,シフト記号表!$C$6:$L$47,10,FALSE))</f>
        <v/>
      </c>
      <c r="AN102" s="455" t="str">
        <f>IF(AN101="","",VLOOKUP(AN101,シフト記号表!$C$6:$L$47,10,FALSE))</f>
        <v/>
      </c>
      <c r="AO102" s="455" t="str">
        <f>IF(AO101="","",VLOOKUP(AO101,シフト記号表!$C$6:$L$47,10,FALSE))</f>
        <v/>
      </c>
      <c r="AP102" s="455" t="str">
        <f>IF(AP101="","",VLOOKUP(AP101,シフト記号表!$C$6:$L$47,10,FALSE))</f>
        <v/>
      </c>
      <c r="AQ102" s="456" t="str">
        <f>IF(AQ101="","",VLOOKUP(AQ101,シフト記号表!$C$6:$L$47,10,FALSE))</f>
        <v/>
      </c>
      <c r="AR102" s="454" t="str">
        <f>IF(AR101="","",VLOOKUP(AR101,シフト記号表!$C$6:$L$47,10,FALSE))</f>
        <v/>
      </c>
      <c r="AS102" s="455" t="str">
        <f>IF(AS101="","",VLOOKUP(AS101,シフト記号表!$C$6:$L$47,10,FALSE))</f>
        <v/>
      </c>
      <c r="AT102" s="455" t="str">
        <f>IF(AT101="","",VLOOKUP(AT101,シフト記号表!$C$6:$L$47,10,FALSE))</f>
        <v/>
      </c>
      <c r="AU102" s="455" t="str">
        <f>IF(AU101="","",VLOOKUP(AU101,シフト記号表!$C$6:$L$47,10,FALSE))</f>
        <v/>
      </c>
      <c r="AV102" s="455" t="str">
        <f>IF(AV101="","",VLOOKUP(AV101,シフト記号表!$C$6:$L$47,10,FALSE))</f>
        <v/>
      </c>
      <c r="AW102" s="455" t="str">
        <f>IF(AW101="","",VLOOKUP(AW101,シフト記号表!$C$6:$L$47,10,FALSE))</f>
        <v/>
      </c>
      <c r="AX102" s="456" t="str">
        <f>IF(AX101="","",VLOOKUP(AX101,シフト記号表!$C$6:$L$47,10,FALSE))</f>
        <v/>
      </c>
      <c r="AY102" s="454" t="str">
        <f>IF(AY101="","",VLOOKUP(AY101,シフト記号表!$C$6:$L$47,10,FALSE))</f>
        <v/>
      </c>
      <c r="AZ102" s="455" t="str">
        <f>IF(AZ101="","",VLOOKUP(AZ101,シフト記号表!$C$6:$L$47,10,FALSE))</f>
        <v/>
      </c>
      <c r="BA102" s="455" t="str">
        <f>IF(BA101="","",VLOOKUP(BA101,シフト記号表!$C$6:$L$47,10,FALSE))</f>
        <v/>
      </c>
      <c r="BB102" s="1253">
        <f>IF($BE$3="４週",SUM(W102:AX102),IF($BE$3="暦月",SUM(W102:BA102),""))</f>
        <v>0</v>
      </c>
      <c r="BC102" s="1254"/>
      <c r="BD102" s="1255">
        <f>IF($BE$3="４週",BB102/4,IF($BE$3="暦月",(BB102/($BE$8/7)),""))</f>
        <v>0</v>
      </c>
      <c r="BE102" s="1254"/>
      <c r="BF102" s="1250"/>
      <c r="BG102" s="1251"/>
      <c r="BH102" s="1251"/>
      <c r="BI102" s="1251"/>
      <c r="BJ102" s="1252"/>
    </row>
    <row r="103" spans="2:62" ht="20.25" customHeight="1" x14ac:dyDescent="0.2">
      <c r="B103" s="1256">
        <f>B101+1</f>
        <v>44</v>
      </c>
      <c r="C103" s="1258"/>
      <c r="D103" s="1259"/>
      <c r="E103" s="449"/>
      <c r="F103" s="450"/>
      <c r="G103" s="449"/>
      <c r="H103" s="450"/>
      <c r="I103" s="1262"/>
      <c r="J103" s="1263"/>
      <c r="K103" s="1266"/>
      <c r="L103" s="1267"/>
      <c r="M103" s="1267"/>
      <c r="N103" s="1259"/>
      <c r="O103" s="1270"/>
      <c r="P103" s="1271"/>
      <c r="Q103" s="1271"/>
      <c r="R103" s="1271"/>
      <c r="S103" s="1272"/>
      <c r="T103" s="469" t="s">
        <v>77</v>
      </c>
      <c r="V103" s="470"/>
      <c r="W103" s="462"/>
      <c r="X103" s="463"/>
      <c r="Y103" s="463"/>
      <c r="Z103" s="463"/>
      <c r="AA103" s="463"/>
      <c r="AB103" s="463"/>
      <c r="AC103" s="464"/>
      <c r="AD103" s="462"/>
      <c r="AE103" s="463"/>
      <c r="AF103" s="463"/>
      <c r="AG103" s="463"/>
      <c r="AH103" s="463"/>
      <c r="AI103" s="463"/>
      <c r="AJ103" s="464"/>
      <c r="AK103" s="462"/>
      <c r="AL103" s="463"/>
      <c r="AM103" s="463"/>
      <c r="AN103" s="463"/>
      <c r="AO103" s="463"/>
      <c r="AP103" s="463"/>
      <c r="AQ103" s="464"/>
      <c r="AR103" s="462"/>
      <c r="AS103" s="463"/>
      <c r="AT103" s="463"/>
      <c r="AU103" s="463"/>
      <c r="AV103" s="463"/>
      <c r="AW103" s="463"/>
      <c r="AX103" s="464"/>
      <c r="AY103" s="462"/>
      <c r="AZ103" s="463"/>
      <c r="BA103" s="465"/>
      <c r="BB103" s="1276"/>
      <c r="BC103" s="1277"/>
      <c r="BD103" s="1236"/>
      <c r="BE103" s="1237"/>
      <c r="BF103" s="1238"/>
      <c r="BG103" s="1239"/>
      <c r="BH103" s="1239"/>
      <c r="BI103" s="1239"/>
      <c r="BJ103" s="1240"/>
    </row>
    <row r="104" spans="2:62" ht="20.25" customHeight="1" x14ac:dyDescent="0.2">
      <c r="B104" s="1279"/>
      <c r="C104" s="1280"/>
      <c r="D104" s="1281"/>
      <c r="E104" s="471"/>
      <c r="F104" s="472">
        <f>C103</f>
        <v>0</v>
      </c>
      <c r="G104" s="471"/>
      <c r="H104" s="472">
        <f>I103</f>
        <v>0</v>
      </c>
      <c r="I104" s="1282"/>
      <c r="J104" s="1283"/>
      <c r="K104" s="1284"/>
      <c r="L104" s="1285"/>
      <c r="M104" s="1285"/>
      <c r="N104" s="1281"/>
      <c r="O104" s="1270"/>
      <c r="P104" s="1271"/>
      <c r="Q104" s="1271"/>
      <c r="R104" s="1271"/>
      <c r="S104" s="1272"/>
      <c r="T104" s="466" t="s">
        <v>78</v>
      </c>
      <c r="U104" s="467"/>
      <c r="V104" s="468"/>
      <c r="W104" s="454" t="str">
        <f>IF(W103="","",VLOOKUP(W103,シフト記号表!$C$6:$L$47,10,FALSE))</f>
        <v/>
      </c>
      <c r="X104" s="455" t="str">
        <f>IF(X103="","",VLOOKUP(X103,シフト記号表!$C$6:$L$47,10,FALSE))</f>
        <v/>
      </c>
      <c r="Y104" s="455" t="str">
        <f>IF(Y103="","",VLOOKUP(Y103,シフト記号表!$C$6:$L$47,10,FALSE))</f>
        <v/>
      </c>
      <c r="Z104" s="455" t="str">
        <f>IF(Z103="","",VLOOKUP(Z103,シフト記号表!$C$6:$L$47,10,FALSE))</f>
        <v/>
      </c>
      <c r="AA104" s="455" t="str">
        <f>IF(AA103="","",VLOOKUP(AA103,シフト記号表!$C$6:$L$47,10,FALSE))</f>
        <v/>
      </c>
      <c r="AB104" s="455" t="str">
        <f>IF(AB103="","",VLOOKUP(AB103,シフト記号表!$C$6:$L$47,10,FALSE))</f>
        <v/>
      </c>
      <c r="AC104" s="456" t="str">
        <f>IF(AC103="","",VLOOKUP(AC103,シフト記号表!$C$6:$L$47,10,FALSE))</f>
        <v/>
      </c>
      <c r="AD104" s="454" t="str">
        <f>IF(AD103="","",VLOOKUP(AD103,シフト記号表!$C$6:$L$47,10,FALSE))</f>
        <v/>
      </c>
      <c r="AE104" s="455" t="str">
        <f>IF(AE103="","",VLOOKUP(AE103,シフト記号表!$C$6:$L$47,10,FALSE))</f>
        <v/>
      </c>
      <c r="AF104" s="455" t="str">
        <f>IF(AF103="","",VLOOKUP(AF103,シフト記号表!$C$6:$L$47,10,FALSE))</f>
        <v/>
      </c>
      <c r="AG104" s="455" t="str">
        <f>IF(AG103="","",VLOOKUP(AG103,シフト記号表!$C$6:$L$47,10,FALSE))</f>
        <v/>
      </c>
      <c r="AH104" s="455" t="str">
        <f>IF(AH103="","",VLOOKUP(AH103,シフト記号表!$C$6:$L$47,10,FALSE))</f>
        <v/>
      </c>
      <c r="AI104" s="455" t="str">
        <f>IF(AI103="","",VLOOKUP(AI103,シフト記号表!$C$6:$L$47,10,FALSE))</f>
        <v/>
      </c>
      <c r="AJ104" s="456" t="str">
        <f>IF(AJ103="","",VLOOKUP(AJ103,シフト記号表!$C$6:$L$47,10,FALSE))</f>
        <v/>
      </c>
      <c r="AK104" s="454" t="str">
        <f>IF(AK103="","",VLOOKUP(AK103,シフト記号表!$C$6:$L$47,10,FALSE))</f>
        <v/>
      </c>
      <c r="AL104" s="455" t="str">
        <f>IF(AL103="","",VLOOKUP(AL103,シフト記号表!$C$6:$L$47,10,FALSE))</f>
        <v/>
      </c>
      <c r="AM104" s="455" t="str">
        <f>IF(AM103="","",VLOOKUP(AM103,シフト記号表!$C$6:$L$47,10,FALSE))</f>
        <v/>
      </c>
      <c r="AN104" s="455" t="str">
        <f>IF(AN103="","",VLOOKUP(AN103,シフト記号表!$C$6:$L$47,10,FALSE))</f>
        <v/>
      </c>
      <c r="AO104" s="455" t="str">
        <f>IF(AO103="","",VLOOKUP(AO103,シフト記号表!$C$6:$L$47,10,FALSE))</f>
        <v/>
      </c>
      <c r="AP104" s="455" t="str">
        <f>IF(AP103="","",VLOOKUP(AP103,シフト記号表!$C$6:$L$47,10,FALSE))</f>
        <v/>
      </c>
      <c r="AQ104" s="456" t="str">
        <f>IF(AQ103="","",VLOOKUP(AQ103,シフト記号表!$C$6:$L$47,10,FALSE))</f>
        <v/>
      </c>
      <c r="AR104" s="454" t="str">
        <f>IF(AR103="","",VLOOKUP(AR103,シフト記号表!$C$6:$L$47,10,FALSE))</f>
        <v/>
      </c>
      <c r="AS104" s="455" t="str">
        <f>IF(AS103="","",VLOOKUP(AS103,シフト記号表!$C$6:$L$47,10,FALSE))</f>
        <v/>
      </c>
      <c r="AT104" s="455" t="str">
        <f>IF(AT103="","",VLOOKUP(AT103,シフト記号表!$C$6:$L$47,10,FALSE))</f>
        <v/>
      </c>
      <c r="AU104" s="455" t="str">
        <f>IF(AU103="","",VLOOKUP(AU103,シフト記号表!$C$6:$L$47,10,FALSE))</f>
        <v/>
      </c>
      <c r="AV104" s="455" t="str">
        <f>IF(AV103="","",VLOOKUP(AV103,シフト記号表!$C$6:$L$47,10,FALSE))</f>
        <v/>
      </c>
      <c r="AW104" s="455" t="str">
        <f>IF(AW103="","",VLOOKUP(AW103,シフト記号表!$C$6:$L$47,10,FALSE))</f>
        <v/>
      </c>
      <c r="AX104" s="456" t="str">
        <f>IF(AX103="","",VLOOKUP(AX103,シフト記号表!$C$6:$L$47,10,FALSE))</f>
        <v/>
      </c>
      <c r="AY104" s="454" t="str">
        <f>IF(AY103="","",VLOOKUP(AY103,シフト記号表!$C$6:$L$47,10,FALSE))</f>
        <v/>
      </c>
      <c r="AZ104" s="455" t="str">
        <f>IF(AZ103="","",VLOOKUP(AZ103,シフト記号表!$C$6:$L$47,10,FALSE))</f>
        <v/>
      </c>
      <c r="BA104" s="455" t="str">
        <f>IF(BA103="","",VLOOKUP(BA103,シフト記号表!$C$6:$L$47,10,FALSE))</f>
        <v/>
      </c>
      <c r="BB104" s="1253">
        <f>IF($BE$3="４週",SUM(W104:AX104),IF($BE$3="暦月",SUM(W104:BA104),""))</f>
        <v>0</v>
      </c>
      <c r="BC104" s="1254"/>
      <c r="BD104" s="1255">
        <f>IF($BE$3="４週",BB104/4,IF($BE$3="暦月",(BB104/($BE$8/7)),""))</f>
        <v>0</v>
      </c>
      <c r="BE104" s="1254"/>
      <c r="BF104" s="1250"/>
      <c r="BG104" s="1251"/>
      <c r="BH104" s="1251"/>
      <c r="BI104" s="1251"/>
      <c r="BJ104" s="1252"/>
    </row>
    <row r="105" spans="2:62" ht="20.25" customHeight="1" x14ac:dyDescent="0.2">
      <c r="B105" s="1256">
        <f>B103+1</f>
        <v>45</v>
      </c>
      <c r="C105" s="1258"/>
      <c r="D105" s="1259"/>
      <c r="E105" s="449"/>
      <c r="F105" s="450"/>
      <c r="G105" s="449"/>
      <c r="H105" s="450"/>
      <c r="I105" s="1262"/>
      <c r="J105" s="1263"/>
      <c r="K105" s="1266"/>
      <c r="L105" s="1267"/>
      <c r="M105" s="1267"/>
      <c r="N105" s="1259"/>
      <c r="O105" s="1270"/>
      <c r="P105" s="1271"/>
      <c r="Q105" s="1271"/>
      <c r="R105" s="1271"/>
      <c r="S105" s="1272"/>
      <c r="T105" s="469" t="s">
        <v>77</v>
      </c>
      <c r="V105" s="470"/>
      <c r="W105" s="462"/>
      <c r="X105" s="463"/>
      <c r="Y105" s="463"/>
      <c r="Z105" s="463"/>
      <c r="AA105" s="463"/>
      <c r="AB105" s="463"/>
      <c r="AC105" s="464"/>
      <c r="AD105" s="462"/>
      <c r="AE105" s="463"/>
      <c r="AF105" s="463"/>
      <c r="AG105" s="463"/>
      <c r="AH105" s="463"/>
      <c r="AI105" s="463"/>
      <c r="AJ105" s="464"/>
      <c r="AK105" s="462"/>
      <c r="AL105" s="463"/>
      <c r="AM105" s="463"/>
      <c r="AN105" s="463"/>
      <c r="AO105" s="463"/>
      <c r="AP105" s="463"/>
      <c r="AQ105" s="464"/>
      <c r="AR105" s="462"/>
      <c r="AS105" s="463"/>
      <c r="AT105" s="463"/>
      <c r="AU105" s="463"/>
      <c r="AV105" s="463"/>
      <c r="AW105" s="463"/>
      <c r="AX105" s="464"/>
      <c r="AY105" s="462"/>
      <c r="AZ105" s="463"/>
      <c r="BA105" s="465"/>
      <c r="BB105" s="1276"/>
      <c r="BC105" s="1277"/>
      <c r="BD105" s="1236"/>
      <c r="BE105" s="1237"/>
      <c r="BF105" s="1238"/>
      <c r="BG105" s="1239"/>
      <c r="BH105" s="1239"/>
      <c r="BI105" s="1239"/>
      <c r="BJ105" s="1240"/>
    </row>
    <row r="106" spans="2:62" ht="20.25" customHeight="1" x14ac:dyDescent="0.2">
      <c r="B106" s="1279"/>
      <c r="C106" s="1280"/>
      <c r="D106" s="1281"/>
      <c r="E106" s="471"/>
      <c r="F106" s="472">
        <f>C105</f>
        <v>0</v>
      </c>
      <c r="G106" s="471"/>
      <c r="H106" s="472">
        <f>I105</f>
        <v>0</v>
      </c>
      <c r="I106" s="1282"/>
      <c r="J106" s="1283"/>
      <c r="K106" s="1284"/>
      <c r="L106" s="1285"/>
      <c r="M106" s="1285"/>
      <c r="N106" s="1281"/>
      <c r="O106" s="1270"/>
      <c r="P106" s="1271"/>
      <c r="Q106" s="1271"/>
      <c r="R106" s="1271"/>
      <c r="S106" s="1272"/>
      <c r="T106" s="466" t="s">
        <v>78</v>
      </c>
      <c r="U106" s="467"/>
      <c r="V106" s="468"/>
      <c r="W106" s="454" t="str">
        <f>IF(W105="","",VLOOKUP(W105,シフト記号表!$C$6:$L$47,10,FALSE))</f>
        <v/>
      </c>
      <c r="X106" s="455" t="str">
        <f>IF(X105="","",VLOOKUP(X105,シフト記号表!$C$6:$L$47,10,FALSE))</f>
        <v/>
      </c>
      <c r="Y106" s="455" t="str">
        <f>IF(Y105="","",VLOOKUP(Y105,シフト記号表!$C$6:$L$47,10,FALSE))</f>
        <v/>
      </c>
      <c r="Z106" s="455" t="str">
        <f>IF(Z105="","",VLOOKUP(Z105,シフト記号表!$C$6:$L$47,10,FALSE))</f>
        <v/>
      </c>
      <c r="AA106" s="455" t="str">
        <f>IF(AA105="","",VLOOKUP(AA105,シフト記号表!$C$6:$L$47,10,FALSE))</f>
        <v/>
      </c>
      <c r="AB106" s="455" t="str">
        <f>IF(AB105="","",VLOOKUP(AB105,シフト記号表!$C$6:$L$47,10,FALSE))</f>
        <v/>
      </c>
      <c r="AC106" s="456" t="str">
        <f>IF(AC105="","",VLOOKUP(AC105,シフト記号表!$C$6:$L$47,10,FALSE))</f>
        <v/>
      </c>
      <c r="AD106" s="454" t="str">
        <f>IF(AD105="","",VLOOKUP(AD105,シフト記号表!$C$6:$L$47,10,FALSE))</f>
        <v/>
      </c>
      <c r="AE106" s="455" t="str">
        <f>IF(AE105="","",VLOOKUP(AE105,シフト記号表!$C$6:$L$47,10,FALSE))</f>
        <v/>
      </c>
      <c r="AF106" s="455" t="str">
        <f>IF(AF105="","",VLOOKUP(AF105,シフト記号表!$C$6:$L$47,10,FALSE))</f>
        <v/>
      </c>
      <c r="AG106" s="455" t="str">
        <f>IF(AG105="","",VLOOKUP(AG105,シフト記号表!$C$6:$L$47,10,FALSE))</f>
        <v/>
      </c>
      <c r="AH106" s="455" t="str">
        <f>IF(AH105="","",VLOOKUP(AH105,シフト記号表!$C$6:$L$47,10,FALSE))</f>
        <v/>
      </c>
      <c r="AI106" s="455" t="str">
        <f>IF(AI105="","",VLOOKUP(AI105,シフト記号表!$C$6:$L$47,10,FALSE))</f>
        <v/>
      </c>
      <c r="AJ106" s="456" t="str">
        <f>IF(AJ105="","",VLOOKUP(AJ105,シフト記号表!$C$6:$L$47,10,FALSE))</f>
        <v/>
      </c>
      <c r="AK106" s="454" t="str">
        <f>IF(AK105="","",VLOOKUP(AK105,シフト記号表!$C$6:$L$47,10,FALSE))</f>
        <v/>
      </c>
      <c r="AL106" s="455" t="str">
        <f>IF(AL105="","",VLOOKUP(AL105,シフト記号表!$C$6:$L$47,10,FALSE))</f>
        <v/>
      </c>
      <c r="AM106" s="455" t="str">
        <f>IF(AM105="","",VLOOKUP(AM105,シフト記号表!$C$6:$L$47,10,FALSE))</f>
        <v/>
      </c>
      <c r="AN106" s="455" t="str">
        <f>IF(AN105="","",VLOOKUP(AN105,シフト記号表!$C$6:$L$47,10,FALSE))</f>
        <v/>
      </c>
      <c r="AO106" s="455" t="str">
        <f>IF(AO105="","",VLOOKUP(AO105,シフト記号表!$C$6:$L$47,10,FALSE))</f>
        <v/>
      </c>
      <c r="AP106" s="455" t="str">
        <f>IF(AP105="","",VLOOKUP(AP105,シフト記号表!$C$6:$L$47,10,FALSE))</f>
        <v/>
      </c>
      <c r="AQ106" s="456" t="str">
        <f>IF(AQ105="","",VLOOKUP(AQ105,シフト記号表!$C$6:$L$47,10,FALSE))</f>
        <v/>
      </c>
      <c r="AR106" s="454" t="str">
        <f>IF(AR105="","",VLOOKUP(AR105,シフト記号表!$C$6:$L$47,10,FALSE))</f>
        <v/>
      </c>
      <c r="AS106" s="455" t="str">
        <f>IF(AS105="","",VLOOKUP(AS105,シフト記号表!$C$6:$L$47,10,FALSE))</f>
        <v/>
      </c>
      <c r="AT106" s="455" t="str">
        <f>IF(AT105="","",VLOOKUP(AT105,シフト記号表!$C$6:$L$47,10,FALSE))</f>
        <v/>
      </c>
      <c r="AU106" s="455" t="str">
        <f>IF(AU105="","",VLOOKUP(AU105,シフト記号表!$C$6:$L$47,10,FALSE))</f>
        <v/>
      </c>
      <c r="AV106" s="455" t="str">
        <f>IF(AV105="","",VLOOKUP(AV105,シフト記号表!$C$6:$L$47,10,FALSE))</f>
        <v/>
      </c>
      <c r="AW106" s="455" t="str">
        <f>IF(AW105="","",VLOOKUP(AW105,シフト記号表!$C$6:$L$47,10,FALSE))</f>
        <v/>
      </c>
      <c r="AX106" s="456" t="str">
        <f>IF(AX105="","",VLOOKUP(AX105,シフト記号表!$C$6:$L$47,10,FALSE))</f>
        <v/>
      </c>
      <c r="AY106" s="454" t="str">
        <f>IF(AY105="","",VLOOKUP(AY105,シフト記号表!$C$6:$L$47,10,FALSE))</f>
        <v/>
      </c>
      <c r="AZ106" s="455" t="str">
        <f>IF(AZ105="","",VLOOKUP(AZ105,シフト記号表!$C$6:$L$47,10,FALSE))</f>
        <v/>
      </c>
      <c r="BA106" s="455" t="str">
        <f>IF(BA105="","",VLOOKUP(BA105,シフト記号表!$C$6:$L$47,10,FALSE))</f>
        <v/>
      </c>
      <c r="BB106" s="1253">
        <f>IF($BE$3="４週",SUM(W106:AX106),IF($BE$3="暦月",SUM(W106:BA106),""))</f>
        <v>0</v>
      </c>
      <c r="BC106" s="1254"/>
      <c r="BD106" s="1255">
        <f>IF($BE$3="４週",BB106/4,IF($BE$3="暦月",(BB106/($BE$8/7)),""))</f>
        <v>0</v>
      </c>
      <c r="BE106" s="1254"/>
      <c r="BF106" s="1250"/>
      <c r="BG106" s="1251"/>
      <c r="BH106" s="1251"/>
      <c r="BI106" s="1251"/>
      <c r="BJ106" s="1252"/>
    </row>
    <row r="107" spans="2:62" ht="20.25" customHeight="1" x14ac:dyDescent="0.2">
      <c r="B107" s="1256">
        <f>B105+1</f>
        <v>46</v>
      </c>
      <c r="C107" s="1258"/>
      <c r="D107" s="1259"/>
      <c r="E107" s="449"/>
      <c r="F107" s="450"/>
      <c r="G107" s="449"/>
      <c r="H107" s="450"/>
      <c r="I107" s="1262"/>
      <c r="J107" s="1263"/>
      <c r="K107" s="1266"/>
      <c r="L107" s="1267"/>
      <c r="M107" s="1267"/>
      <c r="N107" s="1259"/>
      <c r="O107" s="1270"/>
      <c r="P107" s="1271"/>
      <c r="Q107" s="1271"/>
      <c r="R107" s="1271"/>
      <c r="S107" s="1272"/>
      <c r="T107" s="469" t="s">
        <v>77</v>
      </c>
      <c r="V107" s="470"/>
      <c r="W107" s="462"/>
      <c r="X107" s="463"/>
      <c r="Y107" s="463"/>
      <c r="Z107" s="463"/>
      <c r="AA107" s="463"/>
      <c r="AB107" s="463"/>
      <c r="AC107" s="464"/>
      <c r="AD107" s="462"/>
      <c r="AE107" s="463"/>
      <c r="AF107" s="463"/>
      <c r="AG107" s="463"/>
      <c r="AH107" s="463"/>
      <c r="AI107" s="463"/>
      <c r="AJ107" s="464"/>
      <c r="AK107" s="462"/>
      <c r="AL107" s="463"/>
      <c r="AM107" s="463"/>
      <c r="AN107" s="463"/>
      <c r="AO107" s="463"/>
      <c r="AP107" s="463"/>
      <c r="AQ107" s="464"/>
      <c r="AR107" s="462"/>
      <c r="AS107" s="463"/>
      <c r="AT107" s="463"/>
      <c r="AU107" s="463"/>
      <c r="AV107" s="463"/>
      <c r="AW107" s="463"/>
      <c r="AX107" s="464"/>
      <c r="AY107" s="462"/>
      <c r="AZ107" s="463"/>
      <c r="BA107" s="465"/>
      <c r="BB107" s="1276"/>
      <c r="BC107" s="1277"/>
      <c r="BD107" s="1236"/>
      <c r="BE107" s="1237"/>
      <c r="BF107" s="1238"/>
      <c r="BG107" s="1239"/>
      <c r="BH107" s="1239"/>
      <c r="BI107" s="1239"/>
      <c r="BJ107" s="1240"/>
    </row>
    <row r="108" spans="2:62" ht="20.25" customHeight="1" x14ac:dyDescent="0.2">
      <c r="B108" s="1279"/>
      <c r="C108" s="1280"/>
      <c r="D108" s="1281"/>
      <c r="E108" s="471"/>
      <c r="F108" s="472">
        <f>C107</f>
        <v>0</v>
      </c>
      <c r="G108" s="471"/>
      <c r="H108" s="472">
        <f>I107</f>
        <v>0</v>
      </c>
      <c r="I108" s="1282"/>
      <c r="J108" s="1283"/>
      <c r="K108" s="1284"/>
      <c r="L108" s="1285"/>
      <c r="M108" s="1285"/>
      <c r="N108" s="1281"/>
      <c r="O108" s="1270"/>
      <c r="P108" s="1271"/>
      <c r="Q108" s="1271"/>
      <c r="R108" s="1271"/>
      <c r="S108" s="1272"/>
      <c r="T108" s="466" t="s">
        <v>78</v>
      </c>
      <c r="U108" s="467"/>
      <c r="V108" s="468"/>
      <c r="W108" s="454" t="str">
        <f>IF(W107="","",VLOOKUP(W107,シフト記号表!$C$6:$L$47,10,FALSE))</f>
        <v/>
      </c>
      <c r="X108" s="455" t="str">
        <f>IF(X107="","",VLOOKUP(X107,シフト記号表!$C$6:$L$47,10,FALSE))</f>
        <v/>
      </c>
      <c r="Y108" s="455" t="str">
        <f>IF(Y107="","",VLOOKUP(Y107,シフト記号表!$C$6:$L$47,10,FALSE))</f>
        <v/>
      </c>
      <c r="Z108" s="455" t="str">
        <f>IF(Z107="","",VLOOKUP(Z107,シフト記号表!$C$6:$L$47,10,FALSE))</f>
        <v/>
      </c>
      <c r="AA108" s="455" t="str">
        <f>IF(AA107="","",VLOOKUP(AA107,シフト記号表!$C$6:$L$47,10,FALSE))</f>
        <v/>
      </c>
      <c r="AB108" s="455" t="str">
        <f>IF(AB107="","",VLOOKUP(AB107,シフト記号表!$C$6:$L$47,10,FALSE))</f>
        <v/>
      </c>
      <c r="AC108" s="456" t="str">
        <f>IF(AC107="","",VLOOKUP(AC107,シフト記号表!$C$6:$L$47,10,FALSE))</f>
        <v/>
      </c>
      <c r="AD108" s="454" t="str">
        <f>IF(AD107="","",VLOOKUP(AD107,シフト記号表!$C$6:$L$47,10,FALSE))</f>
        <v/>
      </c>
      <c r="AE108" s="455" t="str">
        <f>IF(AE107="","",VLOOKUP(AE107,シフト記号表!$C$6:$L$47,10,FALSE))</f>
        <v/>
      </c>
      <c r="AF108" s="455" t="str">
        <f>IF(AF107="","",VLOOKUP(AF107,シフト記号表!$C$6:$L$47,10,FALSE))</f>
        <v/>
      </c>
      <c r="AG108" s="455" t="str">
        <f>IF(AG107="","",VLOOKUP(AG107,シフト記号表!$C$6:$L$47,10,FALSE))</f>
        <v/>
      </c>
      <c r="AH108" s="455" t="str">
        <f>IF(AH107="","",VLOOKUP(AH107,シフト記号表!$C$6:$L$47,10,FALSE))</f>
        <v/>
      </c>
      <c r="AI108" s="455" t="str">
        <f>IF(AI107="","",VLOOKUP(AI107,シフト記号表!$C$6:$L$47,10,FALSE))</f>
        <v/>
      </c>
      <c r="AJ108" s="456" t="str">
        <f>IF(AJ107="","",VLOOKUP(AJ107,シフト記号表!$C$6:$L$47,10,FALSE))</f>
        <v/>
      </c>
      <c r="AK108" s="454" t="str">
        <f>IF(AK107="","",VLOOKUP(AK107,シフト記号表!$C$6:$L$47,10,FALSE))</f>
        <v/>
      </c>
      <c r="AL108" s="455" t="str">
        <f>IF(AL107="","",VLOOKUP(AL107,シフト記号表!$C$6:$L$47,10,FALSE))</f>
        <v/>
      </c>
      <c r="AM108" s="455" t="str">
        <f>IF(AM107="","",VLOOKUP(AM107,シフト記号表!$C$6:$L$47,10,FALSE))</f>
        <v/>
      </c>
      <c r="AN108" s="455" t="str">
        <f>IF(AN107="","",VLOOKUP(AN107,シフト記号表!$C$6:$L$47,10,FALSE))</f>
        <v/>
      </c>
      <c r="AO108" s="455" t="str">
        <f>IF(AO107="","",VLOOKUP(AO107,シフト記号表!$C$6:$L$47,10,FALSE))</f>
        <v/>
      </c>
      <c r="AP108" s="455" t="str">
        <f>IF(AP107="","",VLOOKUP(AP107,シフト記号表!$C$6:$L$47,10,FALSE))</f>
        <v/>
      </c>
      <c r="AQ108" s="456" t="str">
        <f>IF(AQ107="","",VLOOKUP(AQ107,シフト記号表!$C$6:$L$47,10,FALSE))</f>
        <v/>
      </c>
      <c r="AR108" s="454" t="str">
        <f>IF(AR107="","",VLOOKUP(AR107,シフト記号表!$C$6:$L$47,10,FALSE))</f>
        <v/>
      </c>
      <c r="AS108" s="455" t="str">
        <f>IF(AS107="","",VLOOKUP(AS107,シフト記号表!$C$6:$L$47,10,FALSE))</f>
        <v/>
      </c>
      <c r="AT108" s="455" t="str">
        <f>IF(AT107="","",VLOOKUP(AT107,シフト記号表!$C$6:$L$47,10,FALSE))</f>
        <v/>
      </c>
      <c r="AU108" s="455" t="str">
        <f>IF(AU107="","",VLOOKUP(AU107,シフト記号表!$C$6:$L$47,10,FALSE))</f>
        <v/>
      </c>
      <c r="AV108" s="455" t="str">
        <f>IF(AV107="","",VLOOKUP(AV107,シフト記号表!$C$6:$L$47,10,FALSE))</f>
        <v/>
      </c>
      <c r="AW108" s="455" t="str">
        <f>IF(AW107="","",VLOOKUP(AW107,シフト記号表!$C$6:$L$47,10,FALSE))</f>
        <v/>
      </c>
      <c r="AX108" s="456" t="str">
        <f>IF(AX107="","",VLOOKUP(AX107,シフト記号表!$C$6:$L$47,10,FALSE))</f>
        <v/>
      </c>
      <c r="AY108" s="454" t="str">
        <f>IF(AY107="","",VLOOKUP(AY107,シフト記号表!$C$6:$L$47,10,FALSE))</f>
        <v/>
      </c>
      <c r="AZ108" s="455" t="str">
        <f>IF(AZ107="","",VLOOKUP(AZ107,シフト記号表!$C$6:$L$47,10,FALSE))</f>
        <v/>
      </c>
      <c r="BA108" s="455" t="str">
        <f>IF(BA107="","",VLOOKUP(BA107,シフト記号表!$C$6:$L$47,10,FALSE))</f>
        <v/>
      </c>
      <c r="BB108" s="1253">
        <f>IF($BE$3="４週",SUM(W108:AX108),IF($BE$3="暦月",SUM(W108:BA108),""))</f>
        <v>0</v>
      </c>
      <c r="BC108" s="1254"/>
      <c r="BD108" s="1255">
        <f>IF($BE$3="４週",BB108/4,IF($BE$3="暦月",(BB108/($BE$8/7)),""))</f>
        <v>0</v>
      </c>
      <c r="BE108" s="1254"/>
      <c r="BF108" s="1250"/>
      <c r="BG108" s="1251"/>
      <c r="BH108" s="1251"/>
      <c r="BI108" s="1251"/>
      <c r="BJ108" s="1252"/>
    </row>
    <row r="109" spans="2:62" ht="20.25" customHeight="1" x14ac:dyDescent="0.2">
      <c r="B109" s="1256">
        <f>B107+1</f>
        <v>47</v>
      </c>
      <c r="C109" s="1258"/>
      <c r="D109" s="1259"/>
      <c r="E109" s="449"/>
      <c r="F109" s="450"/>
      <c r="G109" s="449"/>
      <c r="H109" s="450"/>
      <c r="I109" s="1262"/>
      <c r="J109" s="1263"/>
      <c r="K109" s="1266"/>
      <c r="L109" s="1267"/>
      <c r="M109" s="1267"/>
      <c r="N109" s="1259"/>
      <c r="O109" s="1270"/>
      <c r="P109" s="1271"/>
      <c r="Q109" s="1271"/>
      <c r="R109" s="1271"/>
      <c r="S109" s="1272"/>
      <c r="T109" s="469" t="s">
        <v>77</v>
      </c>
      <c r="V109" s="470"/>
      <c r="W109" s="462"/>
      <c r="X109" s="463"/>
      <c r="Y109" s="463"/>
      <c r="Z109" s="463"/>
      <c r="AA109" s="463"/>
      <c r="AB109" s="463"/>
      <c r="AC109" s="464"/>
      <c r="AD109" s="462"/>
      <c r="AE109" s="463"/>
      <c r="AF109" s="463"/>
      <c r="AG109" s="463"/>
      <c r="AH109" s="463"/>
      <c r="AI109" s="463"/>
      <c r="AJ109" s="464"/>
      <c r="AK109" s="462"/>
      <c r="AL109" s="463"/>
      <c r="AM109" s="463"/>
      <c r="AN109" s="463"/>
      <c r="AO109" s="463"/>
      <c r="AP109" s="463"/>
      <c r="AQ109" s="464"/>
      <c r="AR109" s="462"/>
      <c r="AS109" s="463"/>
      <c r="AT109" s="463"/>
      <c r="AU109" s="463"/>
      <c r="AV109" s="463"/>
      <c r="AW109" s="463"/>
      <c r="AX109" s="464"/>
      <c r="AY109" s="462"/>
      <c r="AZ109" s="463"/>
      <c r="BA109" s="465"/>
      <c r="BB109" s="1276"/>
      <c r="BC109" s="1277"/>
      <c r="BD109" s="1236"/>
      <c r="BE109" s="1237"/>
      <c r="BF109" s="1238"/>
      <c r="BG109" s="1239"/>
      <c r="BH109" s="1239"/>
      <c r="BI109" s="1239"/>
      <c r="BJ109" s="1240"/>
    </row>
    <row r="110" spans="2:62" ht="20.25" customHeight="1" x14ac:dyDescent="0.2">
      <c r="B110" s="1279"/>
      <c r="C110" s="1280"/>
      <c r="D110" s="1281"/>
      <c r="E110" s="471"/>
      <c r="F110" s="472">
        <f>C109</f>
        <v>0</v>
      </c>
      <c r="G110" s="471"/>
      <c r="H110" s="472">
        <f>I109</f>
        <v>0</v>
      </c>
      <c r="I110" s="1282"/>
      <c r="J110" s="1283"/>
      <c r="K110" s="1284"/>
      <c r="L110" s="1285"/>
      <c r="M110" s="1285"/>
      <c r="N110" s="1281"/>
      <c r="O110" s="1270"/>
      <c r="P110" s="1271"/>
      <c r="Q110" s="1271"/>
      <c r="R110" s="1271"/>
      <c r="S110" s="1272"/>
      <c r="T110" s="466" t="s">
        <v>78</v>
      </c>
      <c r="U110" s="467"/>
      <c r="V110" s="468"/>
      <c r="W110" s="454" t="str">
        <f>IF(W109="","",VLOOKUP(W109,シフト記号表!$C$6:$L$47,10,FALSE))</f>
        <v/>
      </c>
      <c r="X110" s="455" t="str">
        <f>IF(X109="","",VLOOKUP(X109,シフト記号表!$C$6:$L$47,10,FALSE))</f>
        <v/>
      </c>
      <c r="Y110" s="455" t="str">
        <f>IF(Y109="","",VLOOKUP(Y109,シフト記号表!$C$6:$L$47,10,FALSE))</f>
        <v/>
      </c>
      <c r="Z110" s="455" t="str">
        <f>IF(Z109="","",VLOOKUP(Z109,シフト記号表!$C$6:$L$47,10,FALSE))</f>
        <v/>
      </c>
      <c r="AA110" s="455" t="str">
        <f>IF(AA109="","",VLOOKUP(AA109,シフト記号表!$C$6:$L$47,10,FALSE))</f>
        <v/>
      </c>
      <c r="AB110" s="455" t="str">
        <f>IF(AB109="","",VLOOKUP(AB109,シフト記号表!$C$6:$L$47,10,FALSE))</f>
        <v/>
      </c>
      <c r="AC110" s="456" t="str">
        <f>IF(AC109="","",VLOOKUP(AC109,シフト記号表!$C$6:$L$47,10,FALSE))</f>
        <v/>
      </c>
      <c r="AD110" s="454" t="str">
        <f>IF(AD109="","",VLOOKUP(AD109,シフト記号表!$C$6:$L$47,10,FALSE))</f>
        <v/>
      </c>
      <c r="AE110" s="455" t="str">
        <f>IF(AE109="","",VLOOKUP(AE109,シフト記号表!$C$6:$L$47,10,FALSE))</f>
        <v/>
      </c>
      <c r="AF110" s="455" t="str">
        <f>IF(AF109="","",VLOOKUP(AF109,シフト記号表!$C$6:$L$47,10,FALSE))</f>
        <v/>
      </c>
      <c r="AG110" s="455" t="str">
        <f>IF(AG109="","",VLOOKUP(AG109,シフト記号表!$C$6:$L$47,10,FALSE))</f>
        <v/>
      </c>
      <c r="AH110" s="455" t="str">
        <f>IF(AH109="","",VLOOKUP(AH109,シフト記号表!$C$6:$L$47,10,FALSE))</f>
        <v/>
      </c>
      <c r="AI110" s="455" t="str">
        <f>IF(AI109="","",VLOOKUP(AI109,シフト記号表!$C$6:$L$47,10,FALSE))</f>
        <v/>
      </c>
      <c r="AJ110" s="456" t="str">
        <f>IF(AJ109="","",VLOOKUP(AJ109,シフト記号表!$C$6:$L$47,10,FALSE))</f>
        <v/>
      </c>
      <c r="AK110" s="454" t="str">
        <f>IF(AK109="","",VLOOKUP(AK109,シフト記号表!$C$6:$L$47,10,FALSE))</f>
        <v/>
      </c>
      <c r="AL110" s="455" t="str">
        <f>IF(AL109="","",VLOOKUP(AL109,シフト記号表!$C$6:$L$47,10,FALSE))</f>
        <v/>
      </c>
      <c r="AM110" s="455" t="str">
        <f>IF(AM109="","",VLOOKUP(AM109,シフト記号表!$C$6:$L$47,10,FALSE))</f>
        <v/>
      </c>
      <c r="AN110" s="455" t="str">
        <f>IF(AN109="","",VLOOKUP(AN109,シフト記号表!$C$6:$L$47,10,FALSE))</f>
        <v/>
      </c>
      <c r="AO110" s="455" t="str">
        <f>IF(AO109="","",VLOOKUP(AO109,シフト記号表!$C$6:$L$47,10,FALSE))</f>
        <v/>
      </c>
      <c r="AP110" s="455" t="str">
        <f>IF(AP109="","",VLOOKUP(AP109,シフト記号表!$C$6:$L$47,10,FALSE))</f>
        <v/>
      </c>
      <c r="AQ110" s="456" t="str">
        <f>IF(AQ109="","",VLOOKUP(AQ109,シフト記号表!$C$6:$L$47,10,FALSE))</f>
        <v/>
      </c>
      <c r="AR110" s="454" t="str">
        <f>IF(AR109="","",VLOOKUP(AR109,シフト記号表!$C$6:$L$47,10,FALSE))</f>
        <v/>
      </c>
      <c r="AS110" s="455" t="str">
        <f>IF(AS109="","",VLOOKUP(AS109,シフト記号表!$C$6:$L$47,10,FALSE))</f>
        <v/>
      </c>
      <c r="AT110" s="455" t="str">
        <f>IF(AT109="","",VLOOKUP(AT109,シフト記号表!$C$6:$L$47,10,FALSE))</f>
        <v/>
      </c>
      <c r="AU110" s="455" t="str">
        <f>IF(AU109="","",VLOOKUP(AU109,シフト記号表!$C$6:$L$47,10,FALSE))</f>
        <v/>
      </c>
      <c r="AV110" s="455" t="str">
        <f>IF(AV109="","",VLOOKUP(AV109,シフト記号表!$C$6:$L$47,10,FALSE))</f>
        <v/>
      </c>
      <c r="AW110" s="455" t="str">
        <f>IF(AW109="","",VLOOKUP(AW109,シフト記号表!$C$6:$L$47,10,FALSE))</f>
        <v/>
      </c>
      <c r="AX110" s="456" t="str">
        <f>IF(AX109="","",VLOOKUP(AX109,シフト記号表!$C$6:$L$47,10,FALSE))</f>
        <v/>
      </c>
      <c r="AY110" s="454" t="str">
        <f>IF(AY109="","",VLOOKUP(AY109,シフト記号表!$C$6:$L$47,10,FALSE))</f>
        <v/>
      </c>
      <c r="AZ110" s="455" t="str">
        <f>IF(AZ109="","",VLOOKUP(AZ109,シフト記号表!$C$6:$L$47,10,FALSE))</f>
        <v/>
      </c>
      <c r="BA110" s="455" t="str">
        <f>IF(BA109="","",VLOOKUP(BA109,シフト記号表!$C$6:$L$47,10,FALSE))</f>
        <v/>
      </c>
      <c r="BB110" s="1253">
        <f>IF($BE$3="４週",SUM(W110:AX110),IF($BE$3="暦月",SUM(W110:BA110),""))</f>
        <v>0</v>
      </c>
      <c r="BC110" s="1254"/>
      <c r="BD110" s="1255">
        <f>IF($BE$3="４週",BB110/4,IF($BE$3="暦月",(BB110/($BE$8/7)),""))</f>
        <v>0</v>
      </c>
      <c r="BE110" s="1254"/>
      <c r="BF110" s="1250"/>
      <c r="BG110" s="1251"/>
      <c r="BH110" s="1251"/>
      <c r="BI110" s="1251"/>
      <c r="BJ110" s="1252"/>
    </row>
    <row r="111" spans="2:62" ht="20.25" customHeight="1" x14ac:dyDescent="0.2">
      <c r="B111" s="1256">
        <f>B109+1</f>
        <v>48</v>
      </c>
      <c r="C111" s="1258"/>
      <c r="D111" s="1259"/>
      <c r="E111" s="449"/>
      <c r="F111" s="450"/>
      <c r="G111" s="449"/>
      <c r="H111" s="450"/>
      <c r="I111" s="1262"/>
      <c r="J111" s="1263"/>
      <c r="K111" s="1266"/>
      <c r="L111" s="1267"/>
      <c r="M111" s="1267"/>
      <c r="N111" s="1259"/>
      <c r="O111" s="1270"/>
      <c r="P111" s="1271"/>
      <c r="Q111" s="1271"/>
      <c r="R111" s="1271"/>
      <c r="S111" s="1272"/>
      <c r="T111" s="469" t="s">
        <v>77</v>
      </c>
      <c r="V111" s="470"/>
      <c r="W111" s="462"/>
      <c r="X111" s="463"/>
      <c r="Y111" s="463"/>
      <c r="Z111" s="463"/>
      <c r="AA111" s="463"/>
      <c r="AB111" s="463"/>
      <c r="AC111" s="464"/>
      <c r="AD111" s="462"/>
      <c r="AE111" s="463"/>
      <c r="AF111" s="463"/>
      <c r="AG111" s="463"/>
      <c r="AH111" s="463"/>
      <c r="AI111" s="463"/>
      <c r="AJ111" s="464"/>
      <c r="AK111" s="462"/>
      <c r="AL111" s="463"/>
      <c r="AM111" s="463"/>
      <c r="AN111" s="463"/>
      <c r="AO111" s="463"/>
      <c r="AP111" s="463"/>
      <c r="AQ111" s="464"/>
      <c r="AR111" s="462"/>
      <c r="AS111" s="463"/>
      <c r="AT111" s="463"/>
      <c r="AU111" s="463"/>
      <c r="AV111" s="463"/>
      <c r="AW111" s="463"/>
      <c r="AX111" s="464"/>
      <c r="AY111" s="462"/>
      <c r="AZ111" s="463"/>
      <c r="BA111" s="465"/>
      <c r="BB111" s="1276"/>
      <c r="BC111" s="1277"/>
      <c r="BD111" s="1236"/>
      <c r="BE111" s="1237"/>
      <c r="BF111" s="1238"/>
      <c r="BG111" s="1239"/>
      <c r="BH111" s="1239"/>
      <c r="BI111" s="1239"/>
      <c r="BJ111" s="1240"/>
    </row>
    <row r="112" spans="2:62" ht="20.25" customHeight="1" x14ac:dyDescent="0.2">
      <c r="B112" s="1279"/>
      <c r="C112" s="1280"/>
      <c r="D112" s="1281"/>
      <c r="E112" s="471"/>
      <c r="F112" s="472">
        <f>C111</f>
        <v>0</v>
      </c>
      <c r="G112" s="471"/>
      <c r="H112" s="472">
        <f>I111</f>
        <v>0</v>
      </c>
      <c r="I112" s="1282"/>
      <c r="J112" s="1283"/>
      <c r="K112" s="1284"/>
      <c r="L112" s="1285"/>
      <c r="M112" s="1285"/>
      <c r="N112" s="1281"/>
      <c r="O112" s="1270"/>
      <c r="P112" s="1271"/>
      <c r="Q112" s="1271"/>
      <c r="R112" s="1271"/>
      <c r="S112" s="1272"/>
      <c r="T112" s="466" t="s">
        <v>78</v>
      </c>
      <c r="U112" s="467"/>
      <c r="V112" s="468"/>
      <c r="W112" s="454" t="str">
        <f>IF(W111="","",VLOOKUP(W111,シフト記号表!$C$6:$L$47,10,FALSE))</f>
        <v/>
      </c>
      <c r="X112" s="455" t="str">
        <f>IF(X111="","",VLOOKUP(X111,シフト記号表!$C$6:$L$47,10,FALSE))</f>
        <v/>
      </c>
      <c r="Y112" s="455" t="str">
        <f>IF(Y111="","",VLOOKUP(Y111,シフト記号表!$C$6:$L$47,10,FALSE))</f>
        <v/>
      </c>
      <c r="Z112" s="455" t="str">
        <f>IF(Z111="","",VLOOKUP(Z111,シフト記号表!$C$6:$L$47,10,FALSE))</f>
        <v/>
      </c>
      <c r="AA112" s="455" t="str">
        <f>IF(AA111="","",VLOOKUP(AA111,シフト記号表!$C$6:$L$47,10,FALSE))</f>
        <v/>
      </c>
      <c r="AB112" s="455" t="str">
        <f>IF(AB111="","",VLOOKUP(AB111,シフト記号表!$C$6:$L$47,10,FALSE))</f>
        <v/>
      </c>
      <c r="AC112" s="456" t="str">
        <f>IF(AC111="","",VLOOKUP(AC111,シフト記号表!$C$6:$L$47,10,FALSE))</f>
        <v/>
      </c>
      <c r="AD112" s="454" t="str">
        <f>IF(AD111="","",VLOOKUP(AD111,シフト記号表!$C$6:$L$47,10,FALSE))</f>
        <v/>
      </c>
      <c r="AE112" s="455" t="str">
        <f>IF(AE111="","",VLOOKUP(AE111,シフト記号表!$C$6:$L$47,10,FALSE))</f>
        <v/>
      </c>
      <c r="AF112" s="455" t="str">
        <f>IF(AF111="","",VLOOKUP(AF111,シフト記号表!$C$6:$L$47,10,FALSE))</f>
        <v/>
      </c>
      <c r="AG112" s="455" t="str">
        <f>IF(AG111="","",VLOOKUP(AG111,シフト記号表!$C$6:$L$47,10,FALSE))</f>
        <v/>
      </c>
      <c r="AH112" s="455" t="str">
        <f>IF(AH111="","",VLOOKUP(AH111,シフト記号表!$C$6:$L$47,10,FALSE))</f>
        <v/>
      </c>
      <c r="AI112" s="455" t="str">
        <f>IF(AI111="","",VLOOKUP(AI111,シフト記号表!$C$6:$L$47,10,FALSE))</f>
        <v/>
      </c>
      <c r="AJ112" s="456" t="str">
        <f>IF(AJ111="","",VLOOKUP(AJ111,シフト記号表!$C$6:$L$47,10,FALSE))</f>
        <v/>
      </c>
      <c r="AK112" s="454" t="str">
        <f>IF(AK111="","",VLOOKUP(AK111,シフト記号表!$C$6:$L$47,10,FALSE))</f>
        <v/>
      </c>
      <c r="AL112" s="455" t="str">
        <f>IF(AL111="","",VLOOKUP(AL111,シフト記号表!$C$6:$L$47,10,FALSE))</f>
        <v/>
      </c>
      <c r="AM112" s="455" t="str">
        <f>IF(AM111="","",VLOOKUP(AM111,シフト記号表!$C$6:$L$47,10,FALSE))</f>
        <v/>
      </c>
      <c r="AN112" s="455" t="str">
        <f>IF(AN111="","",VLOOKUP(AN111,シフト記号表!$C$6:$L$47,10,FALSE))</f>
        <v/>
      </c>
      <c r="AO112" s="455" t="str">
        <f>IF(AO111="","",VLOOKUP(AO111,シフト記号表!$C$6:$L$47,10,FALSE))</f>
        <v/>
      </c>
      <c r="AP112" s="455" t="str">
        <f>IF(AP111="","",VLOOKUP(AP111,シフト記号表!$C$6:$L$47,10,FALSE))</f>
        <v/>
      </c>
      <c r="AQ112" s="456" t="str">
        <f>IF(AQ111="","",VLOOKUP(AQ111,シフト記号表!$C$6:$L$47,10,FALSE))</f>
        <v/>
      </c>
      <c r="AR112" s="454" t="str">
        <f>IF(AR111="","",VLOOKUP(AR111,シフト記号表!$C$6:$L$47,10,FALSE))</f>
        <v/>
      </c>
      <c r="AS112" s="455" t="str">
        <f>IF(AS111="","",VLOOKUP(AS111,シフト記号表!$C$6:$L$47,10,FALSE))</f>
        <v/>
      </c>
      <c r="AT112" s="455" t="str">
        <f>IF(AT111="","",VLOOKUP(AT111,シフト記号表!$C$6:$L$47,10,FALSE))</f>
        <v/>
      </c>
      <c r="AU112" s="455" t="str">
        <f>IF(AU111="","",VLOOKUP(AU111,シフト記号表!$C$6:$L$47,10,FALSE))</f>
        <v/>
      </c>
      <c r="AV112" s="455" t="str">
        <f>IF(AV111="","",VLOOKUP(AV111,シフト記号表!$C$6:$L$47,10,FALSE))</f>
        <v/>
      </c>
      <c r="AW112" s="455" t="str">
        <f>IF(AW111="","",VLOOKUP(AW111,シフト記号表!$C$6:$L$47,10,FALSE))</f>
        <v/>
      </c>
      <c r="AX112" s="456" t="str">
        <f>IF(AX111="","",VLOOKUP(AX111,シフト記号表!$C$6:$L$47,10,FALSE))</f>
        <v/>
      </c>
      <c r="AY112" s="454" t="str">
        <f>IF(AY111="","",VLOOKUP(AY111,シフト記号表!$C$6:$L$47,10,FALSE))</f>
        <v/>
      </c>
      <c r="AZ112" s="455" t="str">
        <f>IF(AZ111="","",VLOOKUP(AZ111,シフト記号表!$C$6:$L$47,10,FALSE))</f>
        <v/>
      </c>
      <c r="BA112" s="455" t="str">
        <f>IF(BA111="","",VLOOKUP(BA111,シフト記号表!$C$6:$L$47,10,FALSE))</f>
        <v/>
      </c>
      <c r="BB112" s="1253">
        <f>IF($BE$3="４週",SUM(W112:AX112),IF($BE$3="暦月",SUM(W112:BA112),""))</f>
        <v>0</v>
      </c>
      <c r="BC112" s="1254"/>
      <c r="BD112" s="1255">
        <f>IF($BE$3="４週",BB112/4,IF($BE$3="暦月",(BB112/($BE$8/7)),""))</f>
        <v>0</v>
      </c>
      <c r="BE112" s="1254"/>
      <c r="BF112" s="1250"/>
      <c r="BG112" s="1251"/>
      <c r="BH112" s="1251"/>
      <c r="BI112" s="1251"/>
      <c r="BJ112" s="1252"/>
    </row>
    <row r="113" spans="2:62" ht="20.25" customHeight="1" x14ac:dyDescent="0.2">
      <c r="B113" s="1256">
        <f>B111+1</f>
        <v>49</v>
      </c>
      <c r="C113" s="1258"/>
      <c r="D113" s="1259"/>
      <c r="E113" s="449"/>
      <c r="F113" s="450"/>
      <c r="G113" s="449"/>
      <c r="H113" s="450"/>
      <c r="I113" s="1262"/>
      <c r="J113" s="1263"/>
      <c r="K113" s="1266"/>
      <c r="L113" s="1267"/>
      <c r="M113" s="1267"/>
      <c r="N113" s="1259"/>
      <c r="O113" s="1270"/>
      <c r="P113" s="1271"/>
      <c r="Q113" s="1271"/>
      <c r="R113" s="1271"/>
      <c r="S113" s="1272"/>
      <c r="T113" s="469" t="s">
        <v>77</v>
      </c>
      <c r="V113" s="470"/>
      <c r="W113" s="462"/>
      <c r="X113" s="463"/>
      <c r="Y113" s="463"/>
      <c r="Z113" s="463"/>
      <c r="AA113" s="463"/>
      <c r="AB113" s="463"/>
      <c r="AC113" s="464"/>
      <c r="AD113" s="462"/>
      <c r="AE113" s="463"/>
      <c r="AF113" s="463"/>
      <c r="AG113" s="463"/>
      <c r="AH113" s="463"/>
      <c r="AI113" s="463"/>
      <c r="AJ113" s="464"/>
      <c r="AK113" s="462"/>
      <c r="AL113" s="463"/>
      <c r="AM113" s="463"/>
      <c r="AN113" s="463"/>
      <c r="AO113" s="463"/>
      <c r="AP113" s="463"/>
      <c r="AQ113" s="464"/>
      <c r="AR113" s="462"/>
      <c r="AS113" s="463"/>
      <c r="AT113" s="463"/>
      <c r="AU113" s="463"/>
      <c r="AV113" s="463"/>
      <c r="AW113" s="463"/>
      <c r="AX113" s="464"/>
      <c r="AY113" s="462"/>
      <c r="AZ113" s="463"/>
      <c r="BA113" s="465"/>
      <c r="BB113" s="1276"/>
      <c r="BC113" s="1277"/>
      <c r="BD113" s="1236"/>
      <c r="BE113" s="1237"/>
      <c r="BF113" s="1238"/>
      <c r="BG113" s="1239"/>
      <c r="BH113" s="1239"/>
      <c r="BI113" s="1239"/>
      <c r="BJ113" s="1240"/>
    </row>
    <row r="114" spans="2:62" ht="20.25" customHeight="1" x14ac:dyDescent="0.2">
      <c r="B114" s="1279"/>
      <c r="C114" s="1280"/>
      <c r="D114" s="1281"/>
      <c r="E114" s="471"/>
      <c r="F114" s="472">
        <f>C113</f>
        <v>0</v>
      </c>
      <c r="G114" s="471"/>
      <c r="H114" s="472">
        <f>I113</f>
        <v>0</v>
      </c>
      <c r="I114" s="1282"/>
      <c r="J114" s="1283"/>
      <c r="K114" s="1284"/>
      <c r="L114" s="1285"/>
      <c r="M114" s="1285"/>
      <c r="N114" s="1281"/>
      <c r="O114" s="1270"/>
      <c r="P114" s="1271"/>
      <c r="Q114" s="1271"/>
      <c r="R114" s="1271"/>
      <c r="S114" s="1272"/>
      <c r="T114" s="466" t="s">
        <v>78</v>
      </c>
      <c r="U114" s="467"/>
      <c r="V114" s="468"/>
      <c r="W114" s="454" t="str">
        <f>IF(W113="","",VLOOKUP(W113,シフト記号表!$C$6:$L$47,10,FALSE))</f>
        <v/>
      </c>
      <c r="X114" s="455" t="str">
        <f>IF(X113="","",VLOOKUP(X113,シフト記号表!$C$6:$L$47,10,FALSE))</f>
        <v/>
      </c>
      <c r="Y114" s="455" t="str">
        <f>IF(Y113="","",VLOOKUP(Y113,シフト記号表!$C$6:$L$47,10,FALSE))</f>
        <v/>
      </c>
      <c r="Z114" s="455" t="str">
        <f>IF(Z113="","",VLOOKUP(Z113,シフト記号表!$C$6:$L$47,10,FALSE))</f>
        <v/>
      </c>
      <c r="AA114" s="455" t="str">
        <f>IF(AA113="","",VLOOKUP(AA113,シフト記号表!$C$6:$L$47,10,FALSE))</f>
        <v/>
      </c>
      <c r="AB114" s="455" t="str">
        <f>IF(AB113="","",VLOOKUP(AB113,シフト記号表!$C$6:$L$47,10,FALSE))</f>
        <v/>
      </c>
      <c r="AC114" s="456" t="str">
        <f>IF(AC113="","",VLOOKUP(AC113,シフト記号表!$C$6:$L$47,10,FALSE))</f>
        <v/>
      </c>
      <c r="AD114" s="454" t="str">
        <f>IF(AD113="","",VLOOKUP(AD113,シフト記号表!$C$6:$L$47,10,FALSE))</f>
        <v/>
      </c>
      <c r="AE114" s="455" t="str">
        <f>IF(AE113="","",VLOOKUP(AE113,シフト記号表!$C$6:$L$47,10,FALSE))</f>
        <v/>
      </c>
      <c r="AF114" s="455" t="str">
        <f>IF(AF113="","",VLOOKUP(AF113,シフト記号表!$C$6:$L$47,10,FALSE))</f>
        <v/>
      </c>
      <c r="AG114" s="455" t="str">
        <f>IF(AG113="","",VLOOKUP(AG113,シフト記号表!$C$6:$L$47,10,FALSE))</f>
        <v/>
      </c>
      <c r="AH114" s="455" t="str">
        <f>IF(AH113="","",VLOOKUP(AH113,シフト記号表!$C$6:$L$47,10,FALSE))</f>
        <v/>
      </c>
      <c r="AI114" s="455" t="str">
        <f>IF(AI113="","",VLOOKUP(AI113,シフト記号表!$C$6:$L$47,10,FALSE))</f>
        <v/>
      </c>
      <c r="AJ114" s="456" t="str">
        <f>IF(AJ113="","",VLOOKUP(AJ113,シフト記号表!$C$6:$L$47,10,FALSE))</f>
        <v/>
      </c>
      <c r="AK114" s="454" t="str">
        <f>IF(AK113="","",VLOOKUP(AK113,シフト記号表!$C$6:$L$47,10,FALSE))</f>
        <v/>
      </c>
      <c r="AL114" s="455" t="str">
        <f>IF(AL113="","",VLOOKUP(AL113,シフト記号表!$C$6:$L$47,10,FALSE))</f>
        <v/>
      </c>
      <c r="AM114" s="455" t="str">
        <f>IF(AM113="","",VLOOKUP(AM113,シフト記号表!$C$6:$L$47,10,FALSE))</f>
        <v/>
      </c>
      <c r="AN114" s="455" t="str">
        <f>IF(AN113="","",VLOOKUP(AN113,シフト記号表!$C$6:$L$47,10,FALSE))</f>
        <v/>
      </c>
      <c r="AO114" s="455" t="str">
        <f>IF(AO113="","",VLOOKUP(AO113,シフト記号表!$C$6:$L$47,10,FALSE))</f>
        <v/>
      </c>
      <c r="AP114" s="455" t="str">
        <f>IF(AP113="","",VLOOKUP(AP113,シフト記号表!$C$6:$L$47,10,FALSE))</f>
        <v/>
      </c>
      <c r="AQ114" s="456" t="str">
        <f>IF(AQ113="","",VLOOKUP(AQ113,シフト記号表!$C$6:$L$47,10,FALSE))</f>
        <v/>
      </c>
      <c r="AR114" s="454" t="str">
        <f>IF(AR113="","",VLOOKUP(AR113,シフト記号表!$C$6:$L$47,10,FALSE))</f>
        <v/>
      </c>
      <c r="AS114" s="455" t="str">
        <f>IF(AS113="","",VLOOKUP(AS113,シフト記号表!$C$6:$L$47,10,FALSE))</f>
        <v/>
      </c>
      <c r="AT114" s="455" t="str">
        <f>IF(AT113="","",VLOOKUP(AT113,シフト記号表!$C$6:$L$47,10,FALSE))</f>
        <v/>
      </c>
      <c r="AU114" s="455" t="str">
        <f>IF(AU113="","",VLOOKUP(AU113,シフト記号表!$C$6:$L$47,10,FALSE))</f>
        <v/>
      </c>
      <c r="AV114" s="455" t="str">
        <f>IF(AV113="","",VLOOKUP(AV113,シフト記号表!$C$6:$L$47,10,FALSE))</f>
        <v/>
      </c>
      <c r="AW114" s="455" t="str">
        <f>IF(AW113="","",VLOOKUP(AW113,シフト記号表!$C$6:$L$47,10,FALSE))</f>
        <v/>
      </c>
      <c r="AX114" s="456" t="str">
        <f>IF(AX113="","",VLOOKUP(AX113,シフト記号表!$C$6:$L$47,10,FALSE))</f>
        <v/>
      </c>
      <c r="AY114" s="454" t="str">
        <f>IF(AY113="","",VLOOKUP(AY113,シフト記号表!$C$6:$L$47,10,FALSE))</f>
        <v/>
      </c>
      <c r="AZ114" s="455" t="str">
        <f>IF(AZ113="","",VLOOKUP(AZ113,シフト記号表!$C$6:$L$47,10,FALSE))</f>
        <v/>
      </c>
      <c r="BA114" s="455" t="str">
        <f>IF(BA113="","",VLOOKUP(BA113,シフト記号表!$C$6:$L$47,10,FALSE))</f>
        <v/>
      </c>
      <c r="BB114" s="1253">
        <f>IF($BE$3="４週",SUM(W114:AX114),IF($BE$3="暦月",SUM(W114:BA114),""))</f>
        <v>0</v>
      </c>
      <c r="BC114" s="1254"/>
      <c r="BD114" s="1255">
        <f>IF($BE$3="４週",BB114/4,IF($BE$3="暦月",(BB114/($BE$8/7)),""))</f>
        <v>0</v>
      </c>
      <c r="BE114" s="1254"/>
      <c r="BF114" s="1250"/>
      <c r="BG114" s="1251"/>
      <c r="BH114" s="1251"/>
      <c r="BI114" s="1251"/>
      <c r="BJ114" s="1252"/>
    </row>
    <row r="115" spans="2:62" ht="20.25" customHeight="1" x14ac:dyDescent="0.2">
      <c r="B115" s="1256">
        <f>B113+1</f>
        <v>50</v>
      </c>
      <c r="C115" s="1258"/>
      <c r="D115" s="1259"/>
      <c r="E115" s="449"/>
      <c r="F115" s="450"/>
      <c r="G115" s="449"/>
      <c r="H115" s="450"/>
      <c r="I115" s="1262"/>
      <c r="J115" s="1263"/>
      <c r="K115" s="1266"/>
      <c r="L115" s="1267"/>
      <c r="M115" s="1267"/>
      <c r="N115" s="1259"/>
      <c r="O115" s="1270"/>
      <c r="P115" s="1271"/>
      <c r="Q115" s="1271"/>
      <c r="R115" s="1271"/>
      <c r="S115" s="1272"/>
      <c r="T115" s="469" t="s">
        <v>77</v>
      </c>
      <c r="V115" s="470"/>
      <c r="W115" s="462"/>
      <c r="X115" s="463"/>
      <c r="Y115" s="463"/>
      <c r="Z115" s="463"/>
      <c r="AA115" s="463"/>
      <c r="AB115" s="463"/>
      <c r="AC115" s="464"/>
      <c r="AD115" s="462"/>
      <c r="AE115" s="463"/>
      <c r="AF115" s="463"/>
      <c r="AG115" s="463"/>
      <c r="AH115" s="463"/>
      <c r="AI115" s="463"/>
      <c r="AJ115" s="464"/>
      <c r="AK115" s="462"/>
      <c r="AL115" s="463"/>
      <c r="AM115" s="463"/>
      <c r="AN115" s="463"/>
      <c r="AO115" s="463"/>
      <c r="AP115" s="463"/>
      <c r="AQ115" s="464"/>
      <c r="AR115" s="462"/>
      <c r="AS115" s="463"/>
      <c r="AT115" s="463"/>
      <c r="AU115" s="463"/>
      <c r="AV115" s="463"/>
      <c r="AW115" s="463"/>
      <c r="AX115" s="464"/>
      <c r="AY115" s="462"/>
      <c r="AZ115" s="463"/>
      <c r="BA115" s="465"/>
      <c r="BB115" s="1276"/>
      <c r="BC115" s="1277"/>
      <c r="BD115" s="1236"/>
      <c r="BE115" s="1237"/>
      <c r="BF115" s="1238"/>
      <c r="BG115" s="1239"/>
      <c r="BH115" s="1239"/>
      <c r="BI115" s="1239"/>
      <c r="BJ115" s="1240"/>
    </row>
    <row r="116" spans="2:62" ht="20.25" customHeight="1" x14ac:dyDescent="0.2">
      <c r="B116" s="1279"/>
      <c r="C116" s="1280"/>
      <c r="D116" s="1281"/>
      <c r="E116" s="471"/>
      <c r="F116" s="472">
        <f>C115</f>
        <v>0</v>
      </c>
      <c r="G116" s="471"/>
      <c r="H116" s="472">
        <f>I115</f>
        <v>0</v>
      </c>
      <c r="I116" s="1282"/>
      <c r="J116" s="1283"/>
      <c r="K116" s="1284"/>
      <c r="L116" s="1285"/>
      <c r="M116" s="1285"/>
      <c r="N116" s="1281"/>
      <c r="O116" s="1270"/>
      <c r="P116" s="1271"/>
      <c r="Q116" s="1271"/>
      <c r="R116" s="1271"/>
      <c r="S116" s="1272"/>
      <c r="T116" s="466" t="s">
        <v>78</v>
      </c>
      <c r="U116" s="467"/>
      <c r="V116" s="468"/>
      <c r="W116" s="454" t="str">
        <f>IF(W115="","",VLOOKUP(W115,シフト記号表!$C$6:$L$47,10,FALSE))</f>
        <v/>
      </c>
      <c r="X116" s="455" t="str">
        <f>IF(X115="","",VLOOKUP(X115,シフト記号表!$C$6:$L$47,10,FALSE))</f>
        <v/>
      </c>
      <c r="Y116" s="455" t="str">
        <f>IF(Y115="","",VLOOKUP(Y115,シフト記号表!$C$6:$L$47,10,FALSE))</f>
        <v/>
      </c>
      <c r="Z116" s="455" t="str">
        <f>IF(Z115="","",VLOOKUP(Z115,シフト記号表!$C$6:$L$47,10,FALSE))</f>
        <v/>
      </c>
      <c r="AA116" s="455" t="str">
        <f>IF(AA115="","",VLOOKUP(AA115,シフト記号表!$C$6:$L$47,10,FALSE))</f>
        <v/>
      </c>
      <c r="AB116" s="455" t="str">
        <f>IF(AB115="","",VLOOKUP(AB115,シフト記号表!$C$6:$L$47,10,FALSE))</f>
        <v/>
      </c>
      <c r="AC116" s="456" t="str">
        <f>IF(AC115="","",VLOOKUP(AC115,シフト記号表!$C$6:$L$47,10,FALSE))</f>
        <v/>
      </c>
      <c r="AD116" s="454" t="str">
        <f>IF(AD115="","",VLOOKUP(AD115,シフト記号表!$C$6:$L$47,10,FALSE))</f>
        <v/>
      </c>
      <c r="AE116" s="455" t="str">
        <f>IF(AE115="","",VLOOKUP(AE115,シフト記号表!$C$6:$L$47,10,FALSE))</f>
        <v/>
      </c>
      <c r="AF116" s="455" t="str">
        <f>IF(AF115="","",VLOOKUP(AF115,シフト記号表!$C$6:$L$47,10,FALSE))</f>
        <v/>
      </c>
      <c r="AG116" s="455" t="str">
        <f>IF(AG115="","",VLOOKUP(AG115,シフト記号表!$C$6:$L$47,10,FALSE))</f>
        <v/>
      </c>
      <c r="AH116" s="455" t="str">
        <f>IF(AH115="","",VLOOKUP(AH115,シフト記号表!$C$6:$L$47,10,FALSE))</f>
        <v/>
      </c>
      <c r="AI116" s="455" t="str">
        <f>IF(AI115="","",VLOOKUP(AI115,シフト記号表!$C$6:$L$47,10,FALSE))</f>
        <v/>
      </c>
      <c r="AJ116" s="456" t="str">
        <f>IF(AJ115="","",VLOOKUP(AJ115,シフト記号表!$C$6:$L$47,10,FALSE))</f>
        <v/>
      </c>
      <c r="AK116" s="454" t="str">
        <f>IF(AK115="","",VLOOKUP(AK115,シフト記号表!$C$6:$L$47,10,FALSE))</f>
        <v/>
      </c>
      <c r="AL116" s="455" t="str">
        <f>IF(AL115="","",VLOOKUP(AL115,シフト記号表!$C$6:$L$47,10,FALSE))</f>
        <v/>
      </c>
      <c r="AM116" s="455" t="str">
        <f>IF(AM115="","",VLOOKUP(AM115,シフト記号表!$C$6:$L$47,10,FALSE))</f>
        <v/>
      </c>
      <c r="AN116" s="455" t="str">
        <f>IF(AN115="","",VLOOKUP(AN115,シフト記号表!$C$6:$L$47,10,FALSE))</f>
        <v/>
      </c>
      <c r="AO116" s="455" t="str">
        <f>IF(AO115="","",VLOOKUP(AO115,シフト記号表!$C$6:$L$47,10,FALSE))</f>
        <v/>
      </c>
      <c r="AP116" s="455" t="str">
        <f>IF(AP115="","",VLOOKUP(AP115,シフト記号表!$C$6:$L$47,10,FALSE))</f>
        <v/>
      </c>
      <c r="AQ116" s="456" t="str">
        <f>IF(AQ115="","",VLOOKUP(AQ115,シフト記号表!$C$6:$L$47,10,FALSE))</f>
        <v/>
      </c>
      <c r="AR116" s="454" t="str">
        <f>IF(AR115="","",VLOOKUP(AR115,シフト記号表!$C$6:$L$47,10,FALSE))</f>
        <v/>
      </c>
      <c r="AS116" s="455" t="str">
        <f>IF(AS115="","",VLOOKUP(AS115,シフト記号表!$C$6:$L$47,10,FALSE))</f>
        <v/>
      </c>
      <c r="AT116" s="455" t="str">
        <f>IF(AT115="","",VLOOKUP(AT115,シフト記号表!$C$6:$L$47,10,FALSE))</f>
        <v/>
      </c>
      <c r="AU116" s="455" t="str">
        <f>IF(AU115="","",VLOOKUP(AU115,シフト記号表!$C$6:$L$47,10,FALSE))</f>
        <v/>
      </c>
      <c r="AV116" s="455" t="str">
        <f>IF(AV115="","",VLOOKUP(AV115,シフト記号表!$C$6:$L$47,10,FALSE))</f>
        <v/>
      </c>
      <c r="AW116" s="455" t="str">
        <f>IF(AW115="","",VLOOKUP(AW115,シフト記号表!$C$6:$L$47,10,FALSE))</f>
        <v/>
      </c>
      <c r="AX116" s="456" t="str">
        <f>IF(AX115="","",VLOOKUP(AX115,シフト記号表!$C$6:$L$47,10,FALSE))</f>
        <v/>
      </c>
      <c r="AY116" s="454" t="str">
        <f>IF(AY115="","",VLOOKUP(AY115,シフト記号表!$C$6:$L$47,10,FALSE))</f>
        <v/>
      </c>
      <c r="AZ116" s="455" t="str">
        <f>IF(AZ115="","",VLOOKUP(AZ115,シフト記号表!$C$6:$L$47,10,FALSE))</f>
        <v/>
      </c>
      <c r="BA116" s="455" t="str">
        <f>IF(BA115="","",VLOOKUP(BA115,シフト記号表!$C$6:$L$47,10,FALSE))</f>
        <v/>
      </c>
      <c r="BB116" s="1253">
        <f>IF($BE$3="４週",SUM(W116:AX116),IF($BE$3="暦月",SUM(W116:BA116),""))</f>
        <v>0</v>
      </c>
      <c r="BC116" s="1254"/>
      <c r="BD116" s="1255">
        <f>IF($BE$3="４週",BB116/4,IF($BE$3="暦月",(BB116/($BE$8/7)),""))</f>
        <v>0</v>
      </c>
      <c r="BE116" s="1254"/>
      <c r="BF116" s="1250"/>
      <c r="BG116" s="1251"/>
      <c r="BH116" s="1251"/>
      <c r="BI116" s="1251"/>
      <c r="BJ116" s="1252"/>
    </row>
    <row r="117" spans="2:62" ht="20.25" customHeight="1" x14ac:dyDescent="0.2">
      <c r="B117" s="1256">
        <f>B115+1</f>
        <v>51</v>
      </c>
      <c r="C117" s="1258"/>
      <c r="D117" s="1259"/>
      <c r="E117" s="449"/>
      <c r="F117" s="450"/>
      <c r="G117" s="449"/>
      <c r="H117" s="450"/>
      <c r="I117" s="1262"/>
      <c r="J117" s="1263"/>
      <c r="K117" s="1266"/>
      <c r="L117" s="1267"/>
      <c r="M117" s="1267"/>
      <c r="N117" s="1259"/>
      <c r="O117" s="1270"/>
      <c r="P117" s="1271"/>
      <c r="Q117" s="1271"/>
      <c r="R117" s="1271"/>
      <c r="S117" s="1272"/>
      <c r="T117" s="469" t="s">
        <v>77</v>
      </c>
      <c r="V117" s="470"/>
      <c r="W117" s="462"/>
      <c r="X117" s="463"/>
      <c r="Y117" s="463"/>
      <c r="Z117" s="463"/>
      <c r="AA117" s="463"/>
      <c r="AB117" s="463"/>
      <c r="AC117" s="464"/>
      <c r="AD117" s="462"/>
      <c r="AE117" s="463"/>
      <c r="AF117" s="463"/>
      <c r="AG117" s="463"/>
      <c r="AH117" s="463"/>
      <c r="AI117" s="463"/>
      <c r="AJ117" s="464"/>
      <c r="AK117" s="462"/>
      <c r="AL117" s="463"/>
      <c r="AM117" s="463"/>
      <c r="AN117" s="463"/>
      <c r="AO117" s="463"/>
      <c r="AP117" s="463"/>
      <c r="AQ117" s="464"/>
      <c r="AR117" s="462"/>
      <c r="AS117" s="463"/>
      <c r="AT117" s="463"/>
      <c r="AU117" s="463"/>
      <c r="AV117" s="463"/>
      <c r="AW117" s="463"/>
      <c r="AX117" s="464"/>
      <c r="AY117" s="462"/>
      <c r="AZ117" s="463"/>
      <c r="BA117" s="465"/>
      <c r="BB117" s="1276"/>
      <c r="BC117" s="1277"/>
      <c r="BD117" s="1236"/>
      <c r="BE117" s="1237"/>
      <c r="BF117" s="1238"/>
      <c r="BG117" s="1239"/>
      <c r="BH117" s="1239"/>
      <c r="BI117" s="1239"/>
      <c r="BJ117" s="1240"/>
    </row>
    <row r="118" spans="2:62" ht="20.25" customHeight="1" x14ac:dyDescent="0.2">
      <c r="B118" s="1279"/>
      <c r="C118" s="1280"/>
      <c r="D118" s="1281"/>
      <c r="E118" s="471"/>
      <c r="F118" s="472">
        <f>C117</f>
        <v>0</v>
      </c>
      <c r="G118" s="471"/>
      <c r="H118" s="472">
        <f>I117</f>
        <v>0</v>
      </c>
      <c r="I118" s="1282"/>
      <c r="J118" s="1283"/>
      <c r="K118" s="1284"/>
      <c r="L118" s="1285"/>
      <c r="M118" s="1285"/>
      <c r="N118" s="1281"/>
      <c r="O118" s="1270"/>
      <c r="P118" s="1271"/>
      <c r="Q118" s="1271"/>
      <c r="R118" s="1271"/>
      <c r="S118" s="1272"/>
      <c r="T118" s="466" t="s">
        <v>78</v>
      </c>
      <c r="U118" s="467"/>
      <c r="V118" s="468"/>
      <c r="W118" s="454" t="str">
        <f>IF(W117="","",VLOOKUP(W117,シフト記号表!$C$6:$L$47,10,FALSE))</f>
        <v/>
      </c>
      <c r="X118" s="455" t="str">
        <f>IF(X117="","",VLOOKUP(X117,シフト記号表!$C$6:$L$47,10,FALSE))</f>
        <v/>
      </c>
      <c r="Y118" s="455" t="str">
        <f>IF(Y117="","",VLOOKUP(Y117,シフト記号表!$C$6:$L$47,10,FALSE))</f>
        <v/>
      </c>
      <c r="Z118" s="455" t="str">
        <f>IF(Z117="","",VLOOKUP(Z117,シフト記号表!$C$6:$L$47,10,FALSE))</f>
        <v/>
      </c>
      <c r="AA118" s="455" t="str">
        <f>IF(AA117="","",VLOOKUP(AA117,シフト記号表!$C$6:$L$47,10,FALSE))</f>
        <v/>
      </c>
      <c r="AB118" s="455" t="str">
        <f>IF(AB117="","",VLOOKUP(AB117,シフト記号表!$C$6:$L$47,10,FALSE))</f>
        <v/>
      </c>
      <c r="AC118" s="456" t="str">
        <f>IF(AC117="","",VLOOKUP(AC117,シフト記号表!$C$6:$L$47,10,FALSE))</f>
        <v/>
      </c>
      <c r="AD118" s="454" t="str">
        <f>IF(AD117="","",VLOOKUP(AD117,シフト記号表!$C$6:$L$47,10,FALSE))</f>
        <v/>
      </c>
      <c r="AE118" s="455" t="str">
        <f>IF(AE117="","",VLOOKUP(AE117,シフト記号表!$C$6:$L$47,10,FALSE))</f>
        <v/>
      </c>
      <c r="AF118" s="455" t="str">
        <f>IF(AF117="","",VLOOKUP(AF117,シフト記号表!$C$6:$L$47,10,FALSE))</f>
        <v/>
      </c>
      <c r="AG118" s="455" t="str">
        <f>IF(AG117="","",VLOOKUP(AG117,シフト記号表!$C$6:$L$47,10,FALSE))</f>
        <v/>
      </c>
      <c r="AH118" s="455" t="str">
        <f>IF(AH117="","",VLOOKUP(AH117,シフト記号表!$C$6:$L$47,10,FALSE))</f>
        <v/>
      </c>
      <c r="AI118" s="455" t="str">
        <f>IF(AI117="","",VLOOKUP(AI117,シフト記号表!$C$6:$L$47,10,FALSE))</f>
        <v/>
      </c>
      <c r="AJ118" s="456" t="str">
        <f>IF(AJ117="","",VLOOKUP(AJ117,シフト記号表!$C$6:$L$47,10,FALSE))</f>
        <v/>
      </c>
      <c r="AK118" s="454" t="str">
        <f>IF(AK117="","",VLOOKUP(AK117,シフト記号表!$C$6:$L$47,10,FALSE))</f>
        <v/>
      </c>
      <c r="AL118" s="455" t="str">
        <f>IF(AL117="","",VLOOKUP(AL117,シフト記号表!$C$6:$L$47,10,FALSE))</f>
        <v/>
      </c>
      <c r="AM118" s="455" t="str">
        <f>IF(AM117="","",VLOOKUP(AM117,シフト記号表!$C$6:$L$47,10,FALSE))</f>
        <v/>
      </c>
      <c r="AN118" s="455" t="str">
        <f>IF(AN117="","",VLOOKUP(AN117,シフト記号表!$C$6:$L$47,10,FALSE))</f>
        <v/>
      </c>
      <c r="AO118" s="455" t="str">
        <f>IF(AO117="","",VLOOKUP(AO117,シフト記号表!$C$6:$L$47,10,FALSE))</f>
        <v/>
      </c>
      <c r="AP118" s="455" t="str">
        <f>IF(AP117="","",VLOOKUP(AP117,シフト記号表!$C$6:$L$47,10,FALSE))</f>
        <v/>
      </c>
      <c r="AQ118" s="456" t="str">
        <f>IF(AQ117="","",VLOOKUP(AQ117,シフト記号表!$C$6:$L$47,10,FALSE))</f>
        <v/>
      </c>
      <c r="AR118" s="454" t="str">
        <f>IF(AR117="","",VLOOKUP(AR117,シフト記号表!$C$6:$L$47,10,FALSE))</f>
        <v/>
      </c>
      <c r="AS118" s="455" t="str">
        <f>IF(AS117="","",VLOOKUP(AS117,シフト記号表!$C$6:$L$47,10,FALSE))</f>
        <v/>
      </c>
      <c r="AT118" s="455" t="str">
        <f>IF(AT117="","",VLOOKUP(AT117,シフト記号表!$C$6:$L$47,10,FALSE))</f>
        <v/>
      </c>
      <c r="AU118" s="455" t="str">
        <f>IF(AU117="","",VLOOKUP(AU117,シフト記号表!$C$6:$L$47,10,FALSE))</f>
        <v/>
      </c>
      <c r="AV118" s="455" t="str">
        <f>IF(AV117="","",VLOOKUP(AV117,シフト記号表!$C$6:$L$47,10,FALSE))</f>
        <v/>
      </c>
      <c r="AW118" s="455" t="str">
        <f>IF(AW117="","",VLOOKUP(AW117,シフト記号表!$C$6:$L$47,10,FALSE))</f>
        <v/>
      </c>
      <c r="AX118" s="456" t="str">
        <f>IF(AX117="","",VLOOKUP(AX117,シフト記号表!$C$6:$L$47,10,FALSE))</f>
        <v/>
      </c>
      <c r="AY118" s="454" t="str">
        <f>IF(AY117="","",VLOOKUP(AY117,シフト記号表!$C$6:$L$47,10,FALSE))</f>
        <v/>
      </c>
      <c r="AZ118" s="455" t="str">
        <f>IF(AZ117="","",VLOOKUP(AZ117,シフト記号表!$C$6:$L$47,10,FALSE))</f>
        <v/>
      </c>
      <c r="BA118" s="455" t="str">
        <f>IF(BA117="","",VLOOKUP(BA117,シフト記号表!$C$6:$L$47,10,FALSE))</f>
        <v/>
      </c>
      <c r="BB118" s="1253">
        <f>IF($BE$3="４週",SUM(W118:AX118),IF($BE$3="暦月",SUM(W118:BA118),""))</f>
        <v>0</v>
      </c>
      <c r="BC118" s="1254"/>
      <c r="BD118" s="1255">
        <f>IF($BE$3="４週",BB118/4,IF($BE$3="暦月",(BB118/($BE$8/7)),""))</f>
        <v>0</v>
      </c>
      <c r="BE118" s="1254"/>
      <c r="BF118" s="1250"/>
      <c r="BG118" s="1251"/>
      <c r="BH118" s="1251"/>
      <c r="BI118" s="1251"/>
      <c r="BJ118" s="1252"/>
    </row>
    <row r="119" spans="2:62" ht="20.25" customHeight="1" x14ac:dyDescent="0.2">
      <c r="B119" s="1256">
        <f>B117+1</f>
        <v>52</v>
      </c>
      <c r="C119" s="1258"/>
      <c r="D119" s="1259"/>
      <c r="E119" s="449"/>
      <c r="F119" s="450"/>
      <c r="G119" s="449"/>
      <c r="H119" s="450"/>
      <c r="I119" s="1262"/>
      <c r="J119" s="1263"/>
      <c r="K119" s="1266"/>
      <c r="L119" s="1267"/>
      <c r="M119" s="1267"/>
      <c r="N119" s="1259"/>
      <c r="O119" s="1270"/>
      <c r="P119" s="1271"/>
      <c r="Q119" s="1271"/>
      <c r="R119" s="1271"/>
      <c r="S119" s="1272"/>
      <c r="T119" s="469" t="s">
        <v>77</v>
      </c>
      <c r="V119" s="470"/>
      <c r="W119" s="462"/>
      <c r="X119" s="463"/>
      <c r="Y119" s="463"/>
      <c r="Z119" s="463"/>
      <c r="AA119" s="463"/>
      <c r="AB119" s="463"/>
      <c r="AC119" s="464"/>
      <c r="AD119" s="462"/>
      <c r="AE119" s="463"/>
      <c r="AF119" s="463"/>
      <c r="AG119" s="463"/>
      <c r="AH119" s="463"/>
      <c r="AI119" s="463"/>
      <c r="AJ119" s="464"/>
      <c r="AK119" s="462"/>
      <c r="AL119" s="463"/>
      <c r="AM119" s="463"/>
      <c r="AN119" s="463"/>
      <c r="AO119" s="463"/>
      <c r="AP119" s="463"/>
      <c r="AQ119" s="464"/>
      <c r="AR119" s="462"/>
      <c r="AS119" s="463"/>
      <c r="AT119" s="463"/>
      <c r="AU119" s="463"/>
      <c r="AV119" s="463"/>
      <c r="AW119" s="463"/>
      <c r="AX119" s="464"/>
      <c r="AY119" s="462"/>
      <c r="AZ119" s="463"/>
      <c r="BA119" s="465"/>
      <c r="BB119" s="1276"/>
      <c r="BC119" s="1277"/>
      <c r="BD119" s="1236"/>
      <c r="BE119" s="1237"/>
      <c r="BF119" s="1238"/>
      <c r="BG119" s="1239"/>
      <c r="BH119" s="1239"/>
      <c r="BI119" s="1239"/>
      <c r="BJ119" s="1240"/>
    </row>
    <row r="120" spans="2:62" ht="20.25" customHeight="1" x14ac:dyDescent="0.2">
      <c r="B120" s="1279"/>
      <c r="C120" s="1280"/>
      <c r="D120" s="1281"/>
      <c r="E120" s="471"/>
      <c r="F120" s="472">
        <f>C119</f>
        <v>0</v>
      </c>
      <c r="G120" s="471"/>
      <c r="H120" s="472">
        <f>I119</f>
        <v>0</v>
      </c>
      <c r="I120" s="1282"/>
      <c r="J120" s="1283"/>
      <c r="K120" s="1284"/>
      <c r="L120" s="1285"/>
      <c r="M120" s="1285"/>
      <c r="N120" s="1281"/>
      <c r="O120" s="1270"/>
      <c r="P120" s="1271"/>
      <c r="Q120" s="1271"/>
      <c r="R120" s="1271"/>
      <c r="S120" s="1272"/>
      <c r="T120" s="466" t="s">
        <v>78</v>
      </c>
      <c r="U120" s="467"/>
      <c r="V120" s="468"/>
      <c r="W120" s="454" t="str">
        <f>IF(W119="","",VLOOKUP(W119,シフト記号表!$C$6:$L$47,10,FALSE))</f>
        <v/>
      </c>
      <c r="X120" s="455" t="str">
        <f>IF(X119="","",VLOOKUP(X119,シフト記号表!$C$6:$L$47,10,FALSE))</f>
        <v/>
      </c>
      <c r="Y120" s="455" t="str">
        <f>IF(Y119="","",VLOOKUP(Y119,シフト記号表!$C$6:$L$47,10,FALSE))</f>
        <v/>
      </c>
      <c r="Z120" s="455" t="str">
        <f>IF(Z119="","",VLOOKUP(Z119,シフト記号表!$C$6:$L$47,10,FALSE))</f>
        <v/>
      </c>
      <c r="AA120" s="455" t="str">
        <f>IF(AA119="","",VLOOKUP(AA119,シフト記号表!$C$6:$L$47,10,FALSE))</f>
        <v/>
      </c>
      <c r="AB120" s="455" t="str">
        <f>IF(AB119="","",VLOOKUP(AB119,シフト記号表!$C$6:$L$47,10,FALSE))</f>
        <v/>
      </c>
      <c r="AC120" s="456" t="str">
        <f>IF(AC119="","",VLOOKUP(AC119,シフト記号表!$C$6:$L$47,10,FALSE))</f>
        <v/>
      </c>
      <c r="AD120" s="454" t="str">
        <f>IF(AD119="","",VLOOKUP(AD119,シフト記号表!$C$6:$L$47,10,FALSE))</f>
        <v/>
      </c>
      <c r="AE120" s="455" t="str">
        <f>IF(AE119="","",VLOOKUP(AE119,シフト記号表!$C$6:$L$47,10,FALSE))</f>
        <v/>
      </c>
      <c r="AF120" s="455" t="str">
        <f>IF(AF119="","",VLOOKUP(AF119,シフト記号表!$C$6:$L$47,10,FALSE))</f>
        <v/>
      </c>
      <c r="AG120" s="455" t="str">
        <f>IF(AG119="","",VLOOKUP(AG119,シフト記号表!$C$6:$L$47,10,FALSE))</f>
        <v/>
      </c>
      <c r="AH120" s="455" t="str">
        <f>IF(AH119="","",VLOOKUP(AH119,シフト記号表!$C$6:$L$47,10,FALSE))</f>
        <v/>
      </c>
      <c r="AI120" s="455" t="str">
        <f>IF(AI119="","",VLOOKUP(AI119,シフト記号表!$C$6:$L$47,10,FALSE))</f>
        <v/>
      </c>
      <c r="AJ120" s="456" t="str">
        <f>IF(AJ119="","",VLOOKUP(AJ119,シフト記号表!$C$6:$L$47,10,FALSE))</f>
        <v/>
      </c>
      <c r="AK120" s="454" t="str">
        <f>IF(AK119="","",VLOOKUP(AK119,シフト記号表!$C$6:$L$47,10,FALSE))</f>
        <v/>
      </c>
      <c r="AL120" s="455" t="str">
        <f>IF(AL119="","",VLOOKUP(AL119,シフト記号表!$C$6:$L$47,10,FALSE))</f>
        <v/>
      </c>
      <c r="AM120" s="455" t="str">
        <f>IF(AM119="","",VLOOKUP(AM119,シフト記号表!$C$6:$L$47,10,FALSE))</f>
        <v/>
      </c>
      <c r="AN120" s="455" t="str">
        <f>IF(AN119="","",VLOOKUP(AN119,シフト記号表!$C$6:$L$47,10,FALSE))</f>
        <v/>
      </c>
      <c r="AO120" s="455" t="str">
        <f>IF(AO119="","",VLOOKUP(AO119,シフト記号表!$C$6:$L$47,10,FALSE))</f>
        <v/>
      </c>
      <c r="AP120" s="455" t="str">
        <f>IF(AP119="","",VLOOKUP(AP119,シフト記号表!$C$6:$L$47,10,FALSE))</f>
        <v/>
      </c>
      <c r="AQ120" s="456" t="str">
        <f>IF(AQ119="","",VLOOKUP(AQ119,シフト記号表!$C$6:$L$47,10,FALSE))</f>
        <v/>
      </c>
      <c r="AR120" s="454" t="str">
        <f>IF(AR119="","",VLOOKUP(AR119,シフト記号表!$C$6:$L$47,10,FALSE))</f>
        <v/>
      </c>
      <c r="AS120" s="455" t="str">
        <f>IF(AS119="","",VLOOKUP(AS119,シフト記号表!$C$6:$L$47,10,FALSE))</f>
        <v/>
      </c>
      <c r="AT120" s="455" t="str">
        <f>IF(AT119="","",VLOOKUP(AT119,シフト記号表!$C$6:$L$47,10,FALSE))</f>
        <v/>
      </c>
      <c r="AU120" s="455" t="str">
        <f>IF(AU119="","",VLOOKUP(AU119,シフト記号表!$C$6:$L$47,10,FALSE))</f>
        <v/>
      </c>
      <c r="AV120" s="455" t="str">
        <f>IF(AV119="","",VLOOKUP(AV119,シフト記号表!$C$6:$L$47,10,FALSE))</f>
        <v/>
      </c>
      <c r="AW120" s="455" t="str">
        <f>IF(AW119="","",VLOOKUP(AW119,シフト記号表!$C$6:$L$47,10,FALSE))</f>
        <v/>
      </c>
      <c r="AX120" s="456" t="str">
        <f>IF(AX119="","",VLOOKUP(AX119,シフト記号表!$C$6:$L$47,10,FALSE))</f>
        <v/>
      </c>
      <c r="AY120" s="454" t="str">
        <f>IF(AY119="","",VLOOKUP(AY119,シフト記号表!$C$6:$L$47,10,FALSE))</f>
        <v/>
      </c>
      <c r="AZ120" s="455" t="str">
        <f>IF(AZ119="","",VLOOKUP(AZ119,シフト記号表!$C$6:$L$47,10,FALSE))</f>
        <v/>
      </c>
      <c r="BA120" s="455" t="str">
        <f>IF(BA119="","",VLOOKUP(BA119,シフト記号表!$C$6:$L$47,10,FALSE))</f>
        <v/>
      </c>
      <c r="BB120" s="1253">
        <f>IF($BE$3="４週",SUM(W120:AX120),IF($BE$3="暦月",SUM(W120:BA120),""))</f>
        <v>0</v>
      </c>
      <c r="BC120" s="1254"/>
      <c r="BD120" s="1255">
        <f>IF($BE$3="４週",BB120/4,IF($BE$3="暦月",(BB120/($BE$8/7)),""))</f>
        <v>0</v>
      </c>
      <c r="BE120" s="1254"/>
      <c r="BF120" s="1250"/>
      <c r="BG120" s="1251"/>
      <c r="BH120" s="1251"/>
      <c r="BI120" s="1251"/>
      <c r="BJ120" s="1252"/>
    </row>
    <row r="121" spans="2:62" ht="20.25" customHeight="1" x14ac:dyDescent="0.2">
      <c r="B121" s="1256">
        <f>B119+1</f>
        <v>53</v>
      </c>
      <c r="C121" s="1258"/>
      <c r="D121" s="1259"/>
      <c r="E121" s="449"/>
      <c r="F121" s="450"/>
      <c r="G121" s="449"/>
      <c r="H121" s="450"/>
      <c r="I121" s="1262"/>
      <c r="J121" s="1263"/>
      <c r="K121" s="1266"/>
      <c r="L121" s="1267"/>
      <c r="M121" s="1267"/>
      <c r="N121" s="1259"/>
      <c r="O121" s="1270"/>
      <c r="P121" s="1271"/>
      <c r="Q121" s="1271"/>
      <c r="R121" s="1271"/>
      <c r="S121" s="1272"/>
      <c r="T121" s="469" t="s">
        <v>77</v>
      </c>
      <c r="V121" s="470"/>
      <c r="W121" s="462"/>
      <c r="X121" s="463"/>
      <c r="Y121" s="463"/>
      <c r="Z121" s="463"/>
      <c r="AA121" s="463"/>
      <c r="AB121" s="463"/>
      <c r="AC121" s="464"/>
      <c r="AD121" s="462"/>
      <c r="AE121" s="463"/>
      <c r="AF121" s="463"/>
      <c r="AG121" s="463"/>
      <c r="AH121" s="463"/>
      <c r="AI121" s="463"/>
      <c r="AJ121" s="464"/>
      <c r="AK121" s="462"/>
      <c r="AL121" s="463"/>
      <c r="AM121" s="463"/>
      <c r="AN121" s="463"/>
      <c r="AO121" s="463"/>
      <c r="AP121" s="463"/>
      <c r="AQ121" s="464"/>
      <c r="AR121" s="462"/>
      <c r="AS121" s="463"/>
      <c r="AT121" s="463"/>
      <c r="AU121" s="463"/>
      <c r="AV121" s="463"/>
      <c r="AW121" s="463"/>
      <c r="AX121" s="464"/>
      <c r="AY121" s="462"/>
      <c r="AZ121" s="463"/>
      <c r="BA121" s="465"/>
      <c r="BB121" s="1276"/>
      <c r="BC121" s="1277"/>
      <c r="BD121" s="1236"/>
      <c r="BE121" s="1237"/>
      <c r="BF121" s="1238"/>
      <c r="BG121" s="1239"/>
      <c r="BH121" s="1239"/>
      <c r="BI121" s="1239"/>
      <c r="BJ121" s="1240"/>
    </row>
    <row r="122" spans="2:62" ht="20.25" customHeight="1" x14ac:dyDescent="0.2">
      <c r="B122" s="1279"/>
      <c r="C122" s="1280"/>
      <c r="D122" s="1281"/>
      <c r="E122" s="471"/>
      <c r="F122" s="472">
        <f>C121</f>
        <v>0</v>
      </c>
      <c r="G122" s="471"/>
      <c r="H122" s="472">
        <f>I121</f>
        <v>0</v>
      </c>
      <c r="I122" s="1282"/>
      <c r="J122" s="1283"/>
      <c r="K122" s="1284"/>
      <c r="L122" s="1285"/>
      <c r="M122" s="1285"/>
      <c r="N122" s="1281"/>
      <c r="O122" s="1270"/>
      <c r="P122" s="1271"/>
      <c r="Q122" s="1271"/>
      <c r="R122" s="1271"/>
      <c r="S122" s="1272"/>
      <c r="T122" s="466" t="s">
        <v>78</v>
      </c>
      <c r="U122" s="467"/>
      <c r="V122" s="468"/>
      <c r="W122" s="454" t="str">
        <f>IF(W121="","",VLOOKUP(W121,シフト記号表!$C$6:$L$47,10,FALSE))</f>
        <v/>
      </c>
      <c r="X122" s="455" t="str">
        <f>IF(X121="","",VLOOKUP(X121,シフト記号表!$C$6:$L$47,10,FALSE))</f>
        <v/>
      </c>
      <c r="Y122" s="455" t="str">
        <f>IF(Y121="","",VLOOKUP(Y121,シフト記号表!$C$6:$L$47,10,FALSE))</f>
        <v/>
      </c>
      <c r="Z122" s="455" t="str">
        <f>IF(Z121="","",VLOOKUP(Z121,シフト記号表!$C$6:$L$47,10,FALSE))</f>
        <v/>
      </c>
      <c r="AA122" s="455" t="str">
        <f>IF(AA121="","",VLOOKUP(AA121,シフト記号表!$C$6:$L$47,10,FALSE))</f>
        <v/>
      </c>
      <c r="AB122" s="455" t="str">
        <f>IF(AB121="","",VLOOKUP(AB121,シフト記号表!$C$6:$L$47,10,FALSE))</f>
        <v/>
      </c>
      <c r="AC122" s="456" t="str">
        <f>IF(AC121="","",VLOOKUP(AC121,シフト記号表!$C$6:$L$47,10,FALSE))</f>
        <v/>
      </c>
      <c r="AD122" s="454" t="str">
        <f>IF(AD121="","",VLOOKUP(AD121,シフト記号表!$C$6:$L$47,10,FALSE))</f>
        <v/>
      </c>
      <c r="AE122" s="455" t="str">
        <f>IF(AE121="","",VLOOKUP(AE121,シフト記号表!$C$6:$L$47,10,FALSE))</f>
        <v/>
      </c>
      <c r="AF122" s="455" t="str">
        <f>IF(AF121="","",VLOOKUP(AF121,シフト記号表!$C$6:$L$47,10,FALSE))</f>
        <v/>
      </c>
      <c r="AG122" s="455" t="str">
        <f>IF(AG121="","",VLOOKUP(AG121,シフト記号表!$C$6:$L$47,10,FALSE))</f>
        <v/>
      </c>
      <c r="AH122" s="455" t="str">
        <f>IF(AH121="","",VLOOKUP(AH121,シフト記号表!$C$6:$L$47,10,FALSE))</f>
        <v/>
      </c>
      <c r="AI122" s="455" t="str">
        <f>IF(AI121="","",VLOOKUP(AI121,シフト記号表!$C$6:$L$47,10,FALSE))</f>
        <v/>
      </c>
      <c r="AJ122" s="456" t="str">
        <f>IF(AJ121="","",VLOOKUP(AJ121,シフト記号表!$C$6:$L$47,10,FALSE))</f>
        <v/>
      </c>
      <c r="AK122" s="454" t="str">
        <f>IF(AK121="","",VLOOKUP(AK121,シフト記号表!$C$6:$L$47,10,FALSE))</f>
        <v/>
      </c>
      <c r="AL122" s="455" t="str">
        <f>IF(AL121="","",VLOOKUP(AL121,シフト記号表!$C$6:$L$47,10,FALSE))</f>
        <v/>
      </c>
      <c r="AM122" s="455" t="str">
        <f>IF(AM121="","",VLOOKUP(AM121,シフト記号表!$C$6:$L$47,10,FALSE))</f>
        <v/>
      </c>
      <c r="AN122" s="455" t="str">
        <f>IF(AN121="","",VLOOKUP(AN121,シフト記号表!$C$6:$L$47,10,FALSE))</f>
        <v/>
      </c>
      <c r="AO122" s="455" t="str">
        <f>IF(AO121="","",VLOOKUP(AO121,シフト記号表!$C$6:$L$47,10,FALSE))</f>
        <v/>
      </c>
      <c r="AP122" s="455" t="str">
        <f>IF(AP121="","",VLOOKUP(AP121,シフト記号表!$C$6:$L$47,10,FALSE))</f>
        <v/>
      </c>
      <c r="AQ122" s="456" t="str">
        <f>IF(AQ121="","",VLOOKUP(AQ121,シフト記号表!$C$6:$L$47,10,FALSE))</f>
        <v/>
      </c>
      <c r="AR122" s="454" t="str">
        <f>IF(AR121="","",VLOOKUP(AR121,シフト記号表!$C$6:$L$47,10,FALSE))</f>
        <v/>
      </c>
      <c r="AS122" s="455" t="str">
        <f>IF(AS121="","",VLOOKUP(AS121,シフト記号表!$C$6:$L$47,10,FALSE))</f>
        <v/>
      </c>
      <c r="AT122" s="455" t="str">
        <f>IF(AT121="","",VLOOKUP(AT121,シフト記号表!$C$6:$L$47,10,FALSE))</f>
        <v/>
      </c>
      <c r="AU122" s="455" t="str">
        <f>IF(AU121="","",VLOOKUP(AU121,シフト記号表!$C$6:$L$47,10,FALSE))</f>
        <v/>
      </c>
      <c r="AV122" s="455" t="str">
        <f>IF(AV121="","",VLOOKUP(AV121,シフト記号表!$C$6:$L$47,10,FALSE))</f>
        <v/>
      </c>
      <c r="AW122" s="455" t="str">
        <f>IF(AW121="","",VLOOKUP(AW121,シフト記号表!$C$6:$L$47,10,FALSE))</f>
        <v/>
      </c>
      <c r="AX122" s="456" t="str">
        <f>IF(AX121="","",VLOOKUP(AX121,シフト記号表!$C$6:$L$47,10,FALSE))</f>
        <v/>
      </c>
      <c r="AY122" s="454" t="str">
        <f>IF(AY121="","",VLOOKUP(AY121,シフト記号表!$C$6:$L$47,10,FALSE))</f>
        <v/>
      </c>
      <c r="AZ122" s="455" t="str">
        <f>IF(AZ121="","",VLOOKUP(AZ121,シフト記号表!$C$6:$L$47,10,FALSE))</f>
        <v/>
      </c>
      <c r="BA122" s="455" t="str">
        <f>IF(BA121="","",VLOOKUP(BA121,シフト記号表!$C$6:$L$47,10,FALSE))</f>
        <v/>
      </c>
      <c r="BB122" s="1253">
        <f>IF($BE$3="４週",SUM(W122:AX122),IF($BE$3="暦月",SUM(W122:BA122),""))</f>
        <v>0</v>
      </c>
      <c r="BC122" s="1254"/>
      <c r="BD122" s="1255">
        <f>IF($BE$3="４週",BB122/4,IF($BE$3="暦月",(BB122/($BE$8/7)),""))</f>
        <v>0</v>
      </c>
      <c r="BE122" s="1254"/>
      <c r="BF122" s="1250"/>
      <c r="BG122" s="1251"/>
      <c r="BH122" s="1251"/>
      <c r="BI122" s="1251"/>
      <c r="BJ122" s="1252"/>
    </row>
    <row r="123" spans="2:62" ht="20.25" customHeight="1" x14ac:dyDescent="0.2">
      <c r="B123" s="1256">
        <f>B121+1</f>
        <v>54</v>
      </c>
      <c r="C123" s="1258"/>
      <c r="D123" s="1259"/>
      <c r="E123" s="449"/>
      <c r="F123" s="450"/>
      <c r="G123" s="449"/>
      <c r="H123" s="450"/>
      <c r="I123" s="1262"/>
      <c r="J123" s="1263"/>
      <c r="K123" s="1266"/>
      <c r="L123" s="1267"/>
      <c r="M123" s="1267"/>
      <c r="N123" s="1259"/>
      <c r="O123" s="1270"/>
      <c r="P123" s="1271"/>
      <c r="Q123" s="1271"/>
      <c r="R123" s="1271"/>
      <c r="S123" s="1272"/>
      <c r="T123" s="469" t="s">
        <v>77</v>
      </c>
      <c r="V123" s="470"/>
      <c r="W123" s="462"/>
      <c r="X123" s="463"/>
      <c r="Y123" s="463"/>
      <c r="Z123" s="463"/>
      <c r="AA123" s="463"/>
      <c r="AB123" s="463"/>
      <c r="AC123" s="464"/>
      <c r="AD123" s="462"/>
      <c r="AE123" s="463"/>
      <c r="AF123" s="463"/>
      <c r="AG123" s="463"/>
      <c r="AH123" s="463"/>
      <c r="AI123" s="463"/>
      <c r="AJ123" s="464"/>
      <c r="AK123" s="462"/>
      <c r="AL123" s="463"/>
      <c r="AM123" s="463"/>
      <c r="AN123" s="463"/>
      <c r="AO123" s="463"/>
      <c r="AP123" s="463"/>
      <c r="AQ123" s="464"/>
      <c r="AR123" s="462"/>
      <c r="AS123" s="463"/>
      <c r="AT123" s="463"/>
      <c r="AU123" s="463"/>
      <c r="AV123" s="463"/>
      <c r="AW123" s="463"/>
      <c r="AX123" s="464"/>
      <c r="AY123" s="462"/>
      <c r="AZ123" s="463"/>
      <c r="BA123" s="465"/>
      <c r="BB123" s="1276"/>
      <c r="BC123" s="1277"/>
      <c r="BD123" s="1236"/>
      <c r="BE123" s="1237"/>
      <c r="BF123" s="1238"/>
      <c r="BG123" s="1239"/>
      <c r="BH123" s="1239"/>
      <c r="BI123" s="1239"/>
      <c r="BJ123" s="1240"/>
    </row>
    <row r="124" spans="2:62" ht="20.25" customHeight="1" x14ac:dyDescent="0.2">
      <c r="B124" s="1279"/>
      <c r="C124" s="1280"/>
      <c r="D124" s="1281"/>
      <c r="E124" s="471"/>
      <c r="F124" s="472">
        <f>C123</f>
        <v>0</v>
      </c>
      <c r="G124" s="471"/>
      <c r="H124" s="472">
        <f>I123</f>
        <v>0</v>
      </c>
      <c r="I124" s="1282"/>
      <c r="J124" s="1283"/>
      <c r="K124" s="1284"/>
      <c r="L124" s="1285"/>
      <c r="M124" s="1285"/>
      <c r="N124" s="1281"/>
      <c r="O124" s="1270"/>
      <c r="P124" s="1271"/>
      <c r="Q124" s="1271"/>
      <c r="R124" s="1271"/>
      <c r="S124" s="1272"/>
      <c r="T124" s="466" t="s">
        <v>78</v>
      </c>
      <c r="U124" s="467"/>
      <c r="V124" s="468"/>
      <c r="W124" s="454" t="str">
        <f>IF(W123="","",VLOOKUP(W123,シフト記号表!$C$6:$L$47,10,FALSE))</f>
        <v/>
      </c>
      <c r="X124" s="455" t="str">
        <f>IF(X123="","",VLOOKUP(X123,シフト記号表!$C$6:$L$47,10,FALSE))</f>
        <v/>
      </c>
      <c r="Y124" s="455" t="str">
        <f>IF(Y123="","",VLOOKUP(Y123,シフト記号表!$C$6:$L$47,10,FALSE))</f>
        <v/>
      </c>
      <c r="Z124" s="455" t="str">
        <f>IF(Z123="","",VLOOKUP(Z123,シフト記号表!$C$6:$L$47,10,FALSE))</f>
        <v/>
      </c>
      <c r="AA124" s="455" t="str">
        <f>IF(AA123="","",VLOOKUP(AA123,シフト記号表!$C$6:$L$47,10,FALSE))</f>
        <v/>
      </c>
      <c r="AB124" s="455" t="str">
        <f>IF(AB123="","",VLOOKUP(AB123,シフト記号表!$C$6:$L$47,10,FALSE))</f>
        <v/>
      </c>
      <c r="AC124" s="456" t="str">
        <f>IF(AC123="","",VLOOKUP(AC123,シフト記号表!$C$6:$L$47,10,FALSE))</f>
        <v/>
      </c>
      <c r="AD124" s="454" t="str">
        <f>IF(AD123="","",VLOOKUP(AD123,シフト記号表!$C$6:$L$47,10,FALSE))</f>
        <v/>
      </c>
      <c r="AE124" s="455" t="str">
        <f>IF(AE123="","",VLOOKUP(AE123,シフト記号表!$C$6:$L$47,10,FALSE))</f>
        <v/>
      </c>
      <c r="AF124" s="455" t="str">
        <f>IF(AF123="","",VLOOKUP(AF123,シフト記号表!$C$6:$L$47,10,FALSE))</f>
        <v/>
      </c>
      <c r="AG124" s="455" t="str">
        <f>IF(AG123="","",VLOOKUP(AG123,シフト記号表!$C$6:$L$47,10,FALSE))</f>
        <v/>
      </c>
      <c r="AH124" s="455" t="str">
        <f>IF(AH123="","",VLOOKUP(AH123,シフト記号表!$C$6:$L$47,10,FALSE))</f>
        <v/>
      </c>
      <c r="AI124" s="455" t="str">
        <f>IF(AI123="","",VLOOKUP(AI123,シフト記号表!$C$6:$L$47,10,FALSE))</f>
        <v/>
      </c>
      <c r="AJ124" s="456" t="str">
        <f>IF(AJ123="","",VLOOKUP(AJ123,シフト記号表!$C$6:$L$47,10,FALSE))</f>
        <v/>
      </c>
      <c r="AK124" s="454" t="str">
        <f>IF(AK123="","",VLOOKUP(AK123,シフト記号表!$C$6:$L$47,10,FALSE))</f>
        <v/>
      </c>
      <c r="AL124" s="455" t="str">
        <f>IF(AL123="","",VLOOKUP(AL123,シフト記号表!$C$6:$L$47,10,FALSE))</f>
        <v/>
      </c>
      <c r="AM124" s="455" t="str">
        <f>IF(AM123="","",VLOOKUP(AM123,シフト記号表!$C$6:$L$47,10,FALSE))</f>
        <v/>
      </c>
      <c r="AN124" s="455" t="str">
        <f>IF(AN123="","",VLOOKUP(AN123,シフト記号表!$C$6:$L$47,10,FALSE))</f>
        <v/>
      </c>
      <c r="AO124" s="455" t="str">
        <f>IF(AO123="","",VLOOKUP(AO123,シフト記号表!$C$6:$L$47,10,FALSE))</f>
        <v/>
      </c>
      <c r="AP124" s="455" t="str">
        <f>IF(AP123="","",VLOOKUP(AP123,シフト記号表!$C$6:$L$47,10,FALSE))</f>
        <v/>
      </c>
      <c r="AQ124" s="456" t="str">
        <f>IF(AQ123="","",VLOOKUP(AQ123,シフト記号表!$C$6:$L$47,10,FALSE))</f>
        <v/>
      </c>
      <c r="AR124" s="454" t="str">
        <f>IF(AR123="","",VLOOKUP(AR123,シフト記号表!$C$6:$L$47,10,FALSE))</f>
        <v/>
      </c>
      <c r="AS124" s="455" t="str">
        <f>IF(AS123="","",VLOOKUP(AS123,シフト記号表!$C$6:$L$47,10,FALSE))</f>
        <v/>
      </c>
      <c r="AT124" s="455" t="str">
        <f>IF(AT123="","",VLOOKUP(AT123,シフト記号表!$C$6:$L$47,10,FALSE))</f>
        <v/>
      </c>
      <c r="AU124" s="455" t="str">
        <f>IF(AU123="","",VLOOKUP(AU123,シフト記号表!$C$6:$L$47,10,FALSE))</f>
        <v/>
      </c>
      <c r="AV124" s="455" t="str">
        <f>IF(AV123="","",VLOOKUP(AV123,シフト記号表!$C$6:$L$47,10,FALSE))</f>
        <v/>
      </c>
      <c r="AW124" s="455" t="str">
        <f>IF(AW123="","",VLOOKUP(AW123,シフト記号表!$C$6:$L$47,10,FALSE))</f>
        <v/>
      </c>
      <c r="AX124" s="456" t="str">
        <f>IF(AX123="","",VLOOKUP(AX123,シフト記号表!$C$6:$L$47,10,FALSE))</f>
        <v/>
      </c>
      <c r="AY124" s="454" t="str">
        <f>IF(AY123="","",VLOOKUP(AY123,シフト記号表!$C$6:$L$47,10,FALSE))</f>
        <v/>
      </c>
      <c r="AZ124" s="455" t="str">
        <f>IF(AZ123="","",VLOOKUP(AZ123,シフト記号表!$C$6:$L$47,10,FALSE))</f>
        <v/>
      </c>
      <c r="BA124" s="455" t="str">
        <f>IF(BA123="","",VLOOKUP(BA123,シフト記号表!$C$6:$L$47,10,FALSE))</f>
        <v/>
      </c>
      <c r="BB124" s="1253">
        <f>IF($BE$3="４週",SUM(W124:AX124),IF($BE$3="暦月",SUM(W124:BA124),""))</f>
        <v>0</v>
      </c>
      <c r="BC124" s="1254"/>
      <c r="BD124" s="1255">
        <f>IF($BE$3="４週",BB124/4,IF($BE$3="暦月",(BB124/($BE$8/7)),""))</f>
        <v>0</v>
      </c>
      <c r="BE124" s="1254"/>
      <c r="BF124" s="1250"/>
      <c r="BG124" s="1251"/>
      <c r="BH124" s="1251"/>
      <c r="BI124" s="1251"/>
      <c r="BJ124" s="1252"/>
    </row>
    <row r="125" spans="2:62" ht="20.25" customHeight="1" x14ac:dyDescent="0.2">
      <c r="B125" s="1256">
        <f>B123+1</f>
        <v>55</v>
      </c>
      <c r="C125" s="1258"/>
      <c r="D125" s="1259"/>
      <c r="E125" s="449"/>
      <c r="F125" s="450"/>
      <c r="G125" s="449"/>
      <c r="H125" s="450"/>
      <c r="I125" s="1262"/>
      <c r="J125" s="1263"/>
      <c r="K125" s="1266"/>
      <c r="L125" s="1267"/>
      <c r="M125" s="1267"/>
      <c r="N125" s="1259"/>
      <c r="O125" s="1270"/>
      <c r="P125" s="1271"/>
      <c r="Q125" s="1271"/>
      <c r="R125" s="1271"/>
      <c r="S125" s="1272"/>
      <c r="T125" s="469" t="s">
        <v>77</v>
      </c>
      <c r="V125" s="470"/>
      <c r="W125" s="462"/>
      <c r="X125" s="463"/>
      <c r="Y125" s="463"/>
      <c r="Z125" s="463"/>
      <c r="AA125" s="463"/>
      <c r="AB125" s="463"/>
      <c r="AC125" s="464"/>
      <c r="AD125" s="462"/>
      <c r="AE125" s="463"/>
      <c r="AF125" s="463"/>
      <c r="AG125" s="463"/>
      <c r="AH125" s="463"/>
      <c r="AI125" s="463"/>
      <c r="AJ125" s="464"/>
      <c r="AK125" s="462"/>
      <c r="AL125" s="463"/>
      <c r="AM125" s="463"/>
      <c r="AN125" s="463"/>
      <c r="AO125" s="463"/>
      <c r="AP125" s="463"/>
      <c r="AQ125" s="464"/>
      <c r="AR125" s="462"/>
      <c r="AS125" s="463"/>
      <c r="AT125" s="463"/>
      <c r="AU125" s="463"/>
      <c r="AV125" s="463"/>
      <c r="AW125" s="463"/>
      <c r="AX125" s="464"/>
      <c r="AY125" s="462"/>
      <c r="AZ125" s="463"/>
      <c r="BA125" s="465"/>
      <c r="BB125" s="1276"/>
      <c r="BC125" s="1277"/>
      <c r="BD125" s="1236"/>
      <c r="BE125" s="1237"/>
      <c r="BF125" s="1238"/>
      <c r="BG125" s="1239"/>
      <c r="BH125" s="1239"/>
      <c r="BI125" s="1239"/>
      <c r="BJ125" s="1240"/>
    </row>
    <row r="126" spans="2:62" ht="20.25" customHeight="1" x14ac:dyDescent="0.2">
      <c r="B126" s="1279"/>
      <c r="C126" s="1280"/>
      <c r="D126" s="1281"/>
      <c r="E126" s="471"/>
      <c r="F126" s="472">
        <f>C125</f>
        <v>0</v>
      </c>
      <c r="G126" s="471"/>
      <c r="H126" s="472">
        <f>I125</f>
        <v>0</v>
      </c>
      <c r="I126" s="1282"/>
      <c r="J126" s="1283"/>
      <c r="K126" s="1284"/>
      <c r="L126" s="1285"/>
      <c r="M126" s="1285"/>
      <c r="N126" s="1281"/>
      <c r="O126" s="1270"/>
      <c r="P126" s="1271"/>
      <c r="Q126" s="1271"/>
      <c r="R126" s="1271"/>
      <c r="S126" s="1272"/>
      <c r="T126" s="466" t="s">
        <v>78</v>
      </c>
      <c r="U126" s="467"/>
      <c r="V126" s="468"/>
      <c r="W126" s="454" t="str">
        <f>IF(W125="","",VLOOKUP(W125,シフト記号表!$C$6:$L$47,10,FALSE))</f>
        <v/>
      </c>
      <c r="X126" s="455" t="str">
        <f>IF(X125="","",VLOOKUP(X125,シフト記号表!$C$6:$L$47,10,FALSE))</f>
        <v/>
      </c>
      <c r="Y126" s="455" t="str">
        <f>IF(Y125="","",VLOOKUP(Y125,シフト記号表!$C$6:$L$47,10,FALSE))</f>
        <v/>
      </c>
      <c r="Z126" s="455" t="str">
        <f>IF(Z125="","",VLOOKUP(Z125,シフト記号表!$C$6:$L$47,10,FALSE))</f>
        <v/>
      </c>
      <c r="AA126" s="455" t="str">
        <f>IF(AA125="","",VLOOKUP(AA125,シフト記号表!$C$6:$L$47,10,FALSE))</f>
        <v/>
      </c>
      <c r="AB126" s="455" t="str">
        <f>IF(AB125="","",VLOOKUP(AB125,シフト記号表!$C$6:$L$47,10,FALSE))</f>
        <v/>
      </c>
      <c r="AC126" s="456" t="str">
        <f>IF(AC125="","",VLOOKUP(AC125,シフト記号表!$C$6:$L$47,10,FALSE))</f>
        <v/>
      </c>
      <c r="AD126" s="454" t="str">
        <f>IF(AD125="","",VLOOKUP(AD125,シフト記号表!$C$6:$L$47,10,FALSE))</f>
        <v/>
      </c>
      <c r="AE126" s="455" t="str">
        <f>IF(AE125="","",VLOOKUP(AE125,シフト記号表!$C$6:$L$47,10,FALSE))</f>
        <v/>
      </c>
      <c r="AF126" s="455" t="str">
        <f>IF(AF125="","",VLOOKUP(AF125,シフト記号表!$C$6:$L$47,10,FALSE))</f>
        <v/>
      </c>
      <c r="AG126" s="455" t="str">
        <f>IF(AG125="","",VLOOKUP(AG125,シフト記号表!$C$6:$L$47,10,FALSE))</f>
        <v/>
      </c>
      <c r="AH126" s="455" t="str">
        <f>IF(AH125="","",VLOOKUP(AH125,シフト記号表!$C$6:$L$47,10,FALSE))</f>
        <v/>
      </c>
      <c r="AI126" s="455" t="str">
        <f>IF(AI125="","",VLOOKUP(AI125,シフト記号表!$C$6:$L$47,10,FALSE))</f>
        <v/>
      </c>
      <c r="AJ126" s="456" t="str">
        <f>IF(AJ125="","",VLOOKUP(AJ125,シフト記号表!$C$6:$L$47,10,FALSE))</f>
        <v/>
      </c>
      <c r="AK126" s="454" t="str">
        <f>IF(AK125="","",VLOOKUP(AK125,シフト記号表!$C$6:$L$47,10,FALSE))</f>
        <v/>
      </c>
      <c r="AL126" s="455" t="str">
        <f>IF(AL125="","",VLOOKUP(AL125,シフト記号表!$C$6:$L$47,10,FALSE))</f>
        <v/>
      </c>
      <c r="AM126" s="455" t="str">
        <f>IF(AM125="","",VLOOKUP(AM125,シフト記号表!$C$6:$L$47,10,FALSE))</f>
        <v/>
      </c>
      <c r="AN126" s="455" t="str">
        <f>IF(AN125="","",VLOOKUP(AN125,シフト記号表!$C$6:$L$47,10,FALSE))</f>
        <v/>
      </c>
      <c r="AO126" s="455" t="str">
        <f>IF(AO125="","",VLOOKUP(AO125,シフト記号表!$C$6:$L$47,10,FALSE))</f>
        <v/>
      </c>
      <c r="AP126" s="455" t="str">
        <f>IF(AP125="","",VLOOKUP(AP125,シフト記号表!$C$6:$L$47,10,FALSE))</f>
        <v/>
      </c>
      <c r="AQ126" s="456" t="str">
        <f>IF(AQ125="","",VLOOKUP(AQ125,シフト記号表!$C$6:$L$47,10,FALSE))</f>
        <v/>
      </c>
      <c r="AR126" s="454" t="str">
        <f>IF(AR125="","",VLOOKUP(AR125,シフト記号表!$C$6:$L$47,10,FALSE))</f>
        <v/>
      </c>
      <c r="AS126" s="455" t="str">
        <f>IF(AS125="","",VLOOKUP(AS125,シフト記号表!$C$6:$L$47,10,FALSE))</f>
        <v/>
      </c>
      <c r="AT126" s="455" t="str">
        <f>IF(AT125="","",VLOOKUP(AT125,シフト記号表!$C$6:$L$47,10,FALSE))</f>
        <v/>
      </c>
      <c r="AU126" s="455" t="str">
        <f>IF(AU125="","",VLOOKUP(AU125,シフト記号表!$C$6:$L$47,10,FALSE))</f>
        <v/>
      </c>
      <c r="AV126" s="455" t="str">
        <f>IF(AV125="","",VLOOKUP(AV125,シフト記号表!$C$6:$L$47,10,FALSE))</f>
        <v/>
      </c>
      <c r="AW126" s="455" t="str">
        <f>IF(AW125="","",VLOOKUP(AW125,シフト記号表!$C$6:$L$47,10,FALSE))</f>
        <v/>
      </c>
      <c r="AX126" s="456" t="str">
        <f>IF(AX125="","",VLOOKUP(AX125,シフト記号表!$C$6:$L$47,10,FALSE))</f>
        <v/>
      </c>
      <c r="AY126" s="454" t="str">
        <f>IF(AY125="","",VLOOKUP(AY125,シフト記号表!$C$6:$L$47,10,FALSE))</f>
        <v/>
      </c>
      <c r="AZ126" s="455" t="str">
        <f>IF(AZ125="","",VLOOKUP(AZ125,シフト記号表!$C$6:$L$47,10,FALSE))</f>
        <v/>
      </c>
      <c r="BA126" s="455" t="str">
        <f>IF(BA125="","",VLOOKUP(BA125,シフト記号表!$C$6:$L$47,10,FALSE))</f>
        <v/>
      </c>
      <c r="BB126" s="1253">
        <f>IF($BE$3="４週",SUM(W126:AX126),IF($BE$3="暦月",SUM(W126:BA126),""))</f>
        <v>0</v>
      </c>
      <c r="BC126" s="1254"/>
      <c r="BD126" s="1255">
        <f>IF($BE$3="４週",BB126/4,IF($BE$3="暦月",(BB126/($BE$8/7)),""))</f>
        <v>0</v>
      </c>
      <c r="BE126" s="1254"/>
      <c r="BF126" s="1250"/>
      <c r="BG126" s="1251"/>
      <c r="BH126" s="1251"/>
      <c r="BI126" s="1251"/>
      <c r="BJ126" s="1252"/>
    </row>
    <row r="127" spans="2:62" ht="20.25" customHeight="1" x14ac:dyDescent="0.2">
      <c r="B127" s="1256">
        <f>B125+1</f>
        <v>56</v>
      </c>
      <c r="C127" s="1258"/>
      <c r="D127" s="1259"/>
      <c r="E127" s="449"/>
      <c r="F127" s="450"/>
      <c r="G127" s="449"/>
      <c r="H127" s="450"/>
      <c r="I127" s="1262"/>
      <c r="J127" s="1263"/>
      <c r="K127" s="1266"/>
      <c r="L127" s="1267"/>
      <c r="M127" s="1267"/>
      <c r="N127" s="1259"/>
      <c r="O127" s="1270"/>
      <c r="P127" s="1271"/>
      <c r="Q127" s="1271"/>
      <c r="R127" s="1271"/>
      <c r="S127" s="1272"/>
      <c r="T127" s="469" t="s">
        <v>77</v>
      </c>
      <c r="V127" s="470"/>
      <c r="W127" s="462"/>
      <c r="X127" s="463"/>
      <c r="Y127" s="463"/>
      <c r="Z127" s="463"/>
      <c r="AA127" s="463"/>
      <c r="AB127" s="463"/>
      <c r="AC127" s="464"/>
      <c r="AD127" s="462"/>
      <c r="AE127" s="463"/>
      <c r="AF127" s="463"/>
      <c r="AG127" s="463"/>
      <c r="AH127" s="463"/>
      <c r="AI127" s="463"/>
      <c r="AJ127" s="464"/>
      <c r="AK127" s="462"/>
      <c r="AL127" s="463"/>
      <c r="AM127" s="463"/>
      <c r="AN127" s="463"/>
      <c r="AO127" s="463"/>
      <c r="AP127" s="463"/>
      <c r="AQ127" s="464"/>
      <c r="AR127" s="462"/>
      <c r="AS127" s="463"/>
      <c r="AT127" s="463"/>
      <c r="AU127" s="463"/>
      <c r="AV127" s="463"/>
      <c r="AW127" s="463"/>
      <c r="AX127" s="464"/>
      <c r="AY127" s="462"/>
      <c r="AZ127" s="463"/>
      <c r="BA127" s="465"/>
      <c r="BB127" s="1276"/>
      <c r="BC127" s="1277"/>
      <c r="BD127" s="1236"/>
      <c r="BE127" s="1237"/>
      <c r="BF127" s="1238"/>
      <c r="BG127" s="1239"/>
      <c r="BH127" s="1239"/>
      <c r="BI127" s="1239"/>
      <c r="BJ127" s="1240"/>
    </row>
    <row r="128" spans="2:62" ht="20.25" customHeight="1" x14ac:dyDescent="0.2">
      <c r="B128" s="1279"/>
      <c r="C128" s="1280"/>
      <c r="D128" s="1281"/>
      <c r="E128" s="471"/>
      <c r="F128" s="472">
        <f>C127</f>
        <v>0</v>
      </c>
      <c r="G128" s="471"/>
      <c r="H128" s="472">
        <f>I127</f>
        <v>0</v>
      </c>
      <c r="I128" s="1282"/>
      <c r="J128" s="1283"/>
      <c r="K128" s="1284"/>
      <c r="L128" s="1285"/>
      <c r="M128" s="1285"/>
      <c r="N128" s="1281"/>
      <c r="O128" s="1270"/>
      <c r="P128" s="1271"/>
      <c r="Q128" s="1271"/>
      <c r="R128" s="1271"/>
      <c r="S128" s="1272"/>
      <c r="T128" s="466" t="s">
        <v>78</v>
      </c>
      <c r="U128" s="467"/>
      <c r="V128" s="468"/>
      <c r="W128" s="454" t="str">
        <f>IF(W127="","",VLOOKUP(W127,シフト記号表!$C$6:$L$47,10,FALSE))</f>
        <v/>
      </c>
      <c r="X128" s="455" t="str">
        <f>IF(X127="","",VLOOKUP(X127,シフト記号表!$C$6:$L$47,10,FALSE))</f>
        <v/>
      </c>
      <c r="Y128" s="455" t="str">
        <f>IF(Y127="","",VLOOKUP(Y127,シフト記号表!$C$6:$L$47,10,FALSE))</f>
        <v/>
      </c>
      <c r="Z128" s="455" t="str">
        <f>IF(Z127="","",VLOOKUP(Z127,シフト記号表!$C$6:$L$47,10,FALSE))</f>
        <v/>
      </c>
      <c r="AA128" s="455" t="str">
        <f>IF(AA127="","",VLOOKUP(AA127,シフト記号表!$C$6:$L$47,10,FALSE))</f>
        <v/>
      </c>
      <c r="AB128" s="455" t="str">
        <f>IF(AB127="","",VLOOKUP(AB127,シフト記号表!$C$6:$L$47,10,FALSE))</f>
        <v/>
      </c>
      <c r="AC128" s="456" t="str">
        <f>IF(AC127="","",VLOOKUP(AC127,シフト記号表!$C$6:$L$47,10,FALSE))</f>
        <v/>
      </c>
      <c r="AD128" s="454" t="str">
        <f>IF(AD127="","",VLOOKUP(AD127,シフト記号表!$C$6:$L$47,10,FALSE))</f>
        <v/>
      </c>
      <c r="AE128" s="455" t="str">
        <f>IF(AE127="","",VLOOKUP(AE127,シフト記号表!$C$6:$L$47,10,FALSE))</f>
        <v/>
      </c>
      <c r="AF128" s="455" t="str">
        <f>IF(AF127="","",VLOOKUP(AF127,シフト記号表!$C$6:$L$47,10,FALSE))</f>
        <v/>
      </c>
      <c r="AG128" s="455" t="str">
        <f>IF(AG127="","",VLOOKUP(AG127,シフト記号表!$C$6:$L$47,10,FALSE))</f>
        <v/>
      </c>
      <c r="AH128" s="455" t="str">
        <f>IF(AH127="","",VLOOKUP(AH127,シフト記号表!$C$6:$L$47,10,FALSE))</f>
        <v/>
      </c>
      <c r="AI128" s="455" t="str">
        <f>IF(AI127="","",VLOOKUP(AI127,シフト記号表!$C$6:$L$47,10,FALSE))</f>
        <v/>
      </c>
      <c r="AJ128" s="456" t="str">
        <f>IF(AJ127="","",VLOOKUP(AJ127,シフト記号表!$C$6:$L$47,10,FALSE))</f>
        <v/>
      </c>
      <c r="AK128" s="454" t="str">
        <f>IF(AK127="","",VLOOKUP(AK127,シフト記号表!$C$6:$L$47,10,FALSE))</f>
        <v/>
      </c>
      <c r="AL128" s="455" t="str">
        <f>IF(AL127="","",VLOOKUP(AL127,シフト記号表!$C$6:$L$47,10,FALSE))</f>
        <v/>
      </c>
      <c r="AM128" s="455" t="str">
        <f>IF(AM127="","",VLOOKUP(AM127,シフト記号表!$C$6:$L$47,10,FALSE))</f>
        <v/>
      </c>
      <c r="AN128" s="455" t="str">
        <f>IF(AN127="","",VLOOKUP(AN127,シフト記号表!$C$6:$L$47,10,FALSE))</f>
        <v/>
      </c>
      <c r="AO128" s="455" t="str">
        <f>IF(AO127="","",VLOOKUP(AO127,シフト記号表!$C$6:$L$47,10,FALSE))</f>
        <v/>
      </c>
      <c r="AP128" s="455" t="str">
        <f>IF(AP127="","",VLOOKUP(AP127,シフト記号表!$C$6:$L$47,10,FALSE))</f>
        <v/>
      </c>
      <c r="AQ128" s="456" t="str">
        <f>IF(AQ127="","",VLOOKUP(AQ127,シフト記号表!$C$6:$L$47,10,FALSE))</f>
        <v/>
      </c>
      <c r="AR128" s="454" t="str">
        <f>IF(AR127="","",VLOOKUP(AR127,シフト記号表!$C$6:$L$47,10,FALSE))</f>
        <v/>
      </c>
      <c r="AS128" s="455" t="str">
        <f>IF(AS127="","",VLOOKUP(AS127,シフト記号表!$C$6:$L$47,10,FALSE))</f>
        <v/>
      </c>
      <c r="AT128" s="455" t="str">
        <f>IF(AT127="","",VLOOKUP(AT127,シフト記号表!$C$6:$L$47,10,FALSE))</f>
        <v/>
      </c>
      <c r="AU128" s="455" t="str">
        <f>IF(AU127="","",VLOOKUP(AU127,シフト記号表!$C$6:$L$47,10,FALSE))</f>
        <v/>
      </c>
      <c r="AV128" s="455" t="str">
        <f>IF(AV127="","",VLOOKUP(AV127,シフト記号表!$C$6:$L$47,10,FALSE))</f>
        <v/>
      </c>
      <c r="AW128" s="455" t="str">
        <f>IF(AW127="","",VLOOKUP(AW127,シフト記号表!$C$6:$L$47,10,FALSE))</f>
        <v/>
      </c>
      <c r="AX128" s="456" t="str">
        <f>IF(AX127="","",VLOOKUP(AX127,シフト記号表!$C$6:$L$47,10,FALSE))</f>
        <v/>
      </c>
      <c r="AY128" s="454" t="str">
        <f>IF(AY127="","",VLOOKUP(AY127,シフト記号表!$C$6:$L$47,10,FALSE))</f>
        <v/>
      </c>
      <c r="AZ128" s="455" t="str">
        <f>IF(AZ127="","",VLOOKUP(AZ127,シフト記号表!$C$6:$L$47,10,FALSE))</f>
        <v/>
      </c>
      <c r="BA128" s="455" t="str">
        <f>IF(BA127="","",VLOOKUP(BA127,シフト記号表!$C$6:$L$47,10,FALSE))</f>
        <v/>
      </c>
      <c r="BB128" s="1253">
        <f>IF($BE$3="４週",SUM(W128:AX128),IF($BE$3="暦月",SUM(W128:BA128),""))</f>
        <v>0</v>
      </c>
      <c r="BC128" s="1254"/>
      <c r="BD128" s="1255">
        <f>IF($BE$3="４週",BB128/4,IF($BE$3="暦月",(BB128/($BE$8/7)),""))</f>
        <v>0</v>
      </c>
      <c r="BE128" s="1254"/>
      <c r="BF128" s="1250"/>
      <c r="BG128" s="1251"/>
      <c r="BH128" s="1251"/>
      <c r="BI128" s="1251"/>
      <c r="BJ128" s="1252"/>
    </row>
    <row r="129" spans="2:62" ht="20.25" customHeight="1" x14ac:dyDescent="0.2">
      <c r="B129" s="1256">
        <f>B127+1</f>
        <v>57</v>
      </c>
      <c r="C129" s="1258"/>
      <c r="D129" s="1259"/>
      <c r="E129" s="449"/>
      <c r="F129" s="450"/>
      <c r="G129" s="449"/>
      <c r="H129" s="450"/>
      <c r="I129" s="1262"/>
      <c r="J129" s="1263"/>
      <c r="K129" s="1266"/>
      <c r="L129" s="1267"/>
      <c r="M129" s="1267"/>
      <c r="N129" s="1259"/>
      <c r="O129" s="1270"/>
      <c r="P129" s="1271"/>
      <c r="Q129" s="1271"/>
      <c r="R129" s="1271"/>
      <c r="S129" s="1272"/>
      <c r="T129" s="469" t="s">
        <v>77</v>
      </c>
      <c r="V129" s="470"/>
      <c r="W129" s="462"/>
      <c r="X129" s="463"/>
      <c r="Y129" s="463"/>
      <c r="Z129" s="463"/>
      <c r="AA129" s="463"/>
      <c r="AB129" s="463"/>
      <c r="AC129" s="464"/>
      <c r="AD129" s="462"/>
      <c r="AE129" s="463"/>
      <c r="AF129" s="463"/>
      <c r="AG129" s="463"/>
      <c r="AH129" s="463"/>
      <c r="AI129" s="463"/>
      <c r="AJ129" s="464"/>
      <c r="AK129" s="462"/>
      <c r="AL129" s="463"/>
      <c r="AM129" s="463"/>
      <c r="AN129" s="463"/>
      <c r="AO129" s="463"/>
      <c r="AP129" s="463"/>
      <c r="AQ129" s="464"/>
      <c r="AR129" s="462"/>
      <c r="AS129" s="463"/>
      <c r="AT129" s="463"/>
      <c r="AU129" s="463"/>
      <c r="AV129" s="463"/>
      <c r="AW129" s="463"/>
      <c r="AX129" s="464"/>
      <c r="AY129" s="462"/>
      <c r="AZ129" s="463"/>
      <c r="BA129" s="465"/>
      <c r="BB129" s="1276"/>
      <c r="BC129" s="1277"/>
      <c r="BD129" s="1236"/>
      <c r="BE129" s="1237"/>
      <c r="BF129" s="1238"/>
      <c r="BG129" s="1239"/>
      <c r="BH129" s="1239"/>
      <c r="BI129" s="1239"/>
      <c r="BJ129" s="1240"/>
    </row>
    <row r="130" spans="2:62" ht="20.25" customHeight="1" x14ac:dyDescent="0.2">
      <c r="B130" s="1279"/>
      <c r="C130" s="1280"/>
      <c r="D130" s="1281"/>
      <c r="E130" s="471"/>
      <c r="F130" s="472">
        <f>C129</f>
        <v>0</v>
      </c>
      <c r="G130" s="471"/>
      <c r="H130" s="472">
        <f>I129</f>
        <v>0</v>
      </c>
      <c r="I130" s="1282"/>
      <c r="J130" s="1283"/>
      <c r="K130" s="1284"/>
      <c r="L130" s="1285"/>
      <c r="M130" s="1285"/>
      <c r="N130" s="1281"/>
      <c r="O130" s="1270"/>
      <c r="P130" s="1271"/>
      <c r="Q130" s="1271"/>
      <c r="R130" s="1271"/>
      <c r="S130" s="1272"/>
      <c r="T130" s="466" t="s">
        <v>78</v>
      </c>
      <c r="U130" s="467"/>
      <c r="V130" s="468"/>
      <c r="W130" s="454" t="str">
        <f>IF(W129="","",VLOOKUP(W129,シフト記号表!$C$6:$L$47,10,FALSE))</f>
        <v/>
      </c>
      <c r="X130" s="455" t="str">
        <f>IF(X129="","",VLOOKUP(X129,シフト記号表!$C$6:$L$47,10,FALSE))</f>
        <v/>
      </c>
      <c r="Y130" s="455" t="str">
        <f>IF(Y129="","",VLOOKUP(Y129,シフト記号表!$C$6:$L$47,10,FALSE))</f>
        <v/>
      </c>
      <c r="Z130" s="455" t="str">
        <f>IF(Z129="","",VLOOKUP(Z129,シフト記号表!$C$6:$L$47,10,FALSE))</f>
        <v/>
      </c>
      <c r="AA130" s="455" t="str">
        <f>IF(AA129="","",VLOOKUP(AA129,シフト記号表!$C$6:$L$47,10,FALSE))</f>
        <v/>
      </c>
      <c r="AB130" s="455" t="str">
        <f>IF(AB129="","",VLOOKUP(AB129,シフト記号表!$C$6:$L$47,10,FALSE))</f>
        <v/>
      </c>
      <c r="AC130" s="456" t="str">
        <f>IF(AC129="","",VLOOKUP(AC129,シフト記号表!$C$6:$L$47,10,FALSE))</f>
        <v/>
      </c>
      <c r="AD130" s="454" t="str">
        <f>IF(AD129="","",VLOOKUP(AD129,シフト記号表!$C$6:$L$47,10,FALSE))</f>
        <v/>
      </c>
      <c r="AE130" s="455" t="str">
        <f>IF(AE129="","",VLOOKUP(AE129,シフト記号表!$C$6:$L$47,10,FALSE))</f>
        <v/>
      </c>
      <c r="AF130" s="455" t="str">
        <f>IF(AF129="","",VLOOKUP(AF129,シフト記号表!$C$6:$L$47,10,FALSE))</f>
        <v/>
      </c>
      <c r="AG130" s="455" t="str">
        <f>IF(AG129="","",VLOOKUP(AG129,シフト記号表!$C$6:$L$47,10,FALSE))</f>
        <v/>
      </c>
      <c r="AH130" s="455" t="str">
        <f>IF(AH129="","",VLOOKUP(AH129,シフト記号表!$C$6:$L$47,10,FALSE))</f>
        <v/>
      </c>
      <c r="AI130" s="455" t="str">
        <f>IF(AI129="","",VLOOKUP(AI129,シフト記号表!$C$6:$L$47,10,FALSE))</f>
        <v/>
      </c>
      <c r="AJ130" s="456" t="str">
        <f>IF(AJ129="","",VLOOKUP(AJ129,シフト記号表!$C$6:$L$47,10,FALSE))</f>
        <v/>
      </c>
      <c r="AK130" s="454" t="str">
        <f>IF(AK129="","",VLOOKUP(AK129,シフト記号表!$C$6:$L$47,10,FALSE))</f>
        <v/>
      </c>
      <c r="AL130" s="455" t="str">
        <f>IF(AL129="","",VLOOKUP(AL129,シフト記号表!$C$6:$L$47,10,FALSE))</f>
        <v/>
      </c>
      <c r="AM130" s="455" t="str">
        <f>IF(AM129="","",VLOOKUP(AM129,シフト記号表!$C$6:$L$47,10,FALSE))</f>
        <v/>
      </c>
      <c r="AN130" s="455" t="str">
        <f>IF(AN129="","",VLOOKUP(AN129,シフト記号表!$C$6:$L$47,10,FALSE))</f>
        <v/>
      </c>
      <c r="AO130" s="455" t="str">
        <f>IF(AO129="","",VLOOKUP(AO129,シフト記号表!$C$6:$L$47,10,FALSE))</f>
        <v/>
      </c>
      <c r="AP130" s="455" t="str">
        <f>IF(AP129="","",VLOOKUP(AP129,シフト記号表!$C$6:$L$47,10,FALSE))</f>
        <v/>
      </c>
      <c r="AQ130" s="456" t="str">
        <f>IF(AQ129="","",VLOOKUP(AQ129,シフト記号表!$C$6:$L$47,10,FALSE))</f>
        <v/>
      </c>
      <c r="AR130" s="454" t="str">
        <f>IF(AR129="","",VLOOKUP(AR129,シフト記号表!$C$6:$L$47,10,FALSE))</f>
        <v/>
      </c>
      <c r="AS130" s="455" t="str">
        <f>IF(AS129="","",VLOOKUP(AS129,シフト記号表!$C$6:$L$47,10,FALSE))</f>
        <v/>
      </c>
      <c r="AT130" s="455" t="str">
        <f>IF(AT129="","",VLOOKUP(AT129,シフト記号表!$C$6:$L$47,10,FALSE))</f>
        <v/>
      </c>
      <c r="AU130" s="455" t="str">
        <f>IF(AU129="","",VLOOKUP(AU129,シフト記号表!$C$6:$L$47,10,FALSE))</f>
        <v/>
      </c>
      <c r="AV130" s="455" t="str">
        <f>IF(AV129="","",VLOOKUP(AV129,シフト記号表!$C$6:$L$47,10,FALSE))</f>
        <v/>
      </c>
      <c r="AW130" s="455" t="str">
        <f>IF(AW129="","",VLOOKUP(AW129,シフト記号表!$C$6:$L$47,10,FALSE))</f>
        <v/>
      </c>
      <c r="AX130" s="456" t="str">
        <f>IF(AX129="","",VLOOKUP(AX129,シフト記号表!$C$6:$L$47,10,FALSE))</f>
        <v/>
      </c>
      <c r="AY130" s="454" t="str">
        <f>IF(AY129="","",VLOOKUP(AY129,シフト記号表!$C$6:$L$47,10,FALSE))</f>
        <v/>
      </c>
      <c r="AZ130" s="455" t="str">
        <f>IF(AZ129="","",VLOOKUP(AZ129,シフト記号表!$C$6:$L$47,10,FALSE))</f>
        <v/>
      </c>
      <c r="BA130" s="455" t="str">
        <f>IF(BA129="","",VLOOKUP(BA129,シフト記号表!$C$6:$L$47,10,FALSE))</f>
        <v/>
      </c>
      <c r="BB130" s="1253">
        <f>IF($BE$3="４週",SUM(W130:AX130),IF($BE$3="暦月",SUM(W130:BA130),""))</f>
        <v>0</v>
      </c>
      <c r="BC130" s="1254"/>
      <c r="BD130" s="1255">
        <f>IF($BE$3="４週",BB130/4,IF($BE$3="暦月",(BB130/($BE$8/7)),""))</f>
        <v>0</v>
      </c>
      <c r="BE130" s="1254"/>
      <c r="BF130" s="1250"/>
      <c r="BG130" s="1251"/>
      <c r="BH130" s="1251"/>
      <c r="BI130" s="1251"/>
      <c r="BJ130" s="1252"/>
    </row>
    <row r="131" spans="2:62" ht="20.25" customHeight="1" x14ac:dyDescent="0.2">
      <c r="B131" s="1256">
        <f>B129+1</f>
        <v>58</v>
      </c>
      <c r="C131" s="1258"/>
      <c r="D131" s="1259"/>
      <c r="E131" s="449"/>
      <c r="F131" s="450"/>
      <c r="G131" s="449"/>
      <c r="H131" s="450"/>
      <c r="I131" s="1262"/>
      <c r="J131" s="1263"/>
      <c r="K131" s="1266"/>
      <c r="L131" s="1267"/>
      <c r="M131" s="1267"/>
      <c r="N131" s="1259"/>
      <c r="O131" s="1270"/>
      <c r="P131" s="1271"/>
      <c r="Q131" s="1271"/>
      <c r="R131" s="1271"/>
      <c r="S131" s="1272"/>
      <c r="T131" s="469" t="s">
        <v>77</v>
      </c>
      <c r="V131" s="470"/>
      <c r="W131" s="462"/>
      <c r="X131" s="463"/>
      <c r="Y131" s="463"/>
      <c r="Z131" s="463"/>
      <c r="AA131" s="463"/>
      <c r="AB131" s="463"/>
      <c r="AC131" s="464"/>
      <c r="AD131" s="462"/>
      <c r="AE131" s="463"/>
      <c r="AF131" s="463"/>
      <c r="AG131" s="463"/>
      <c r="AH131" s="463"/>
      <c r="AI131" s="463"/>
      <c r="AJ131" s="464"/>
      <c r="AK131" s="462"/>
      <c r="AL131" s="463"/>
      <c r="AM131" s="463"/>
      <c r="AN131" s="463"/>
      <c r="AO131" s="463"/>
      <c r="AP131" s="463"/>
      <c r="AQ131" s="464"/>
      <c r="AR131" s="462"/>
      <c r="AS131" s="463"/>
      <c r="AT131" s="463"/>
      <c r="AU131" s="463"/>
      <c r="AV131" s="463"/>
      <c r="AW131" s="463"/>
      <c r="AX131" s="464"/>
      <c r="AY131" s="462"/>
      <c r="AZ131" s="463"/>
      <c r="BA131" s="465"/>
      <c r="BB131" s="1276"/>
      <c r="BC131" s="1277"/>
      <c r="BD131" s="1236"/>
      <c r="BE131" s="1237"/>
      <c r="BF131" s="1238"/>
      <c r="BG131" s="1239"/>
      <c r="BH131" s="1239"/>
      <c r="BI131" s="1239"/>
      <c r="BJ131" s="1240"/>
    </row>
    <row r="132" spans="2:62" ht="20.25" customHeight="1" x14ac:dyDescent="0.2">
      <c r="B132" s="1279"/>
      <c r="C132" s="1280"/>
      <c r="D132" s="1281"/>
      <c r="E132" s="471"/>
      <c r="F132" s="472">
        <f>C131</f>
        <v>0</v>
      </c>
      <c r="G132" s="471"/>
      <c r="H132" s="472">
        <f>I131</f>
        <v>0</v>
      </c>
      <c r="I132" s="1282"/>
      <c r="J132" s="1283"/>
      <c r="K132" s="1284"/>
      <c r="L132" s="1285"/>
      <c r="M132" s="1285"/>
      <c r="N132" s="1281"/>
      <c r="O132" s="1270"/>
      <c r="P132" s="1271"/>
      <c r="Q132" s="1271"/>
      <c r="R132" s="1271"/>
      <c r="S132" s="1272"/>
      <c r="T132" s="466" t="s">
        <v>78</v>
      </c>
      <c r="U132" s="467"/>
      <c r="V132" s="468"/>
      <c r="W132" s="454" t="str">
        <f>IF(W131="","",VLOOKUP(W131,シフト記号表!$C$6:$L$47,10,FALSE))</f>
        <v/>
      </c>
      <c r="X132" s="455" t="str">
        <f>IF(X131="","",VLOOKUP(X131,シフト記号表!$C$6:$L$47,10,FALSE))</f>
        <v/>
      </c>
      <c r="Y132" s="455" t="str">
        <f>IF(Y131="","",VLOOKUP(Y131,シフト記号表!$C$6:$L$47,10,FALSE))</f>
        <v/>
      </c>
      <c r="Z132" s="455" t="str">
        <f>IF(Z131="","",VLOOKUP(Z131,シフト記号表!$C$6:$L$47,10,FALSE))</f>
        <v/>
      </c>
      <c r="AA132" s="455" t="str">
        <f>IF(AA131="","",VLOOKUP(AA131,シフト記号表!$C$6:$L$47,10,FALSE))</f>
        <v/>
      </c>
      <c r="AB132" s="455" t="str">
        <f>IF(AB131="","",VLOOKUP(AB131,シフト記号表!$C$6:$L$47,10,FALSE))</f>
        <v/>
      </c>
      <c r="AC132" s="456" t="str">
        <f>IF(AC131="","",VLOOKUP(AC131,シフト記号表!$C$6:$L$47,10,FALSE))</f>
        <v/>
      </c>
      <c r="AD132" s="454" t="str">
        <f>IF(AD131="","",VLOOKUP(AD131,シフト記号表!$C$6:$L$47,10,FALSE))</f>
        <v/>
      </c>
      <c r="AE132" s="455" t="str">
        <f>IF(AE131="","",VLOOKUP(AE131,シフト記号表!$C$6:$L$47,10,FALSE))</f>
        <v/>
      </c>
      <c r="AF132" s="455" t="str">
        <f>IF(AF131="","",VLOOKUP(AF131,シフト記号表!$C$6:$L$47,10,FALSE))</f>
        <v/>
      </c>
      <c r="AG132" s="455" t="str">
        <f>IF(AG131="","",VLOOKUP(AG131,シフト記号表!$C$6:$L$47,10,FALSE))</f>
        <v/>
      </c>
      <c r="AH132" s="455" t="str">
        <f>IF(AH131="","",VLOOKUP(AH131,シフト記号表!$C$6:$L$47,10,FALSE))</f>
        <v/>
      </c>
      <c r="AI132" s="455" t="str">
        <f>IF(AI131="","",VLOOKUP(AI131,シフト記号表!$C$6:$L$47,10,FALSE))</f>
        <v/>
      </c>
      <c r="AJ132" s="456" t="str">
        <f>IF(AJ131="","",VLOOKUP(AJ131,シフト記号表!$C$6:$L$47,10,FALSE))</f>
        <v/>
      </c>
      <c r="AK132" s="454" t="str">
        <f>IF(AK131="","",VLOOKUP(AK131,シフト記号表!$C$6:$L$47,10,FALSE))</f>
        <v/>
      </c>
      <c r="AL132" s="455" t="str">
        <f>IF(AL131="","",VLOOKUP(AL131,シフト記号表!$C$6:$L$47,10,FALSE))</f>
        <v/>
      </c>
      <c r="AM132" s="455" t="str">
        <f>IF(AM131="","",VLOOKUP(AM131,シフト記号表!$C$6:$L$47,10,FALSE))</f>
        <v/>
      </c>
      <c r="AN132" s="455" t="str">
        <f>IF(AN131="","",VLOOKUP(AN131,シフト記号表!$C$6:$L$47,10,FALSE))</f>
        <v/>
      </c>
      <c r="AO132" s="455" t="str">
        <f>IF(AO131="","",VLOOKUP(AO131,シフト記号表!$C$6:$L$47,10,FALSE))</f>
        <v/>
      </c>
      <c r="AP132" s="455" t="str">
        <f>IF(AP131="","",VLOOKUP(AP131,シフト記号表!$C$6:$L$47,10,FALSE))</f>
        <v/>
      </c>
      <c r="AQ132" s="456" t="str">
        <f>IF(AQ131="","",VLOOKUP(AQ131,シフト記号表!$C$6:$L$47,10,FALSE))</f>
        <v/>
      </c>
      <c r="AR132" s="454" t="str">
        <f>IF(AR131="","",VLOOKUP(AR131,シフト記号表!$C$6:$L$47,10,FALSE))</f>
        <v/>
      </c>
      <c r="AS132" s="455" t="str">
        <f>IF(AS131="","",VLOOKUP(AS131,シフト記号表!$C$6:$L$47,10,FALSE))</f>
        <v/>
      </c>
      <c r="AT132" s="455" t="str">
        <f>IF(AT131="","",VLOOKUP(AT131,シフト記号表!$C$6:$L$47,10,FALSE))</f>
        <v/>
      </c>
      <c r="AU132" s="455" t="str">
        <f>IF(AU131="","",VLOOKUP(AU131,シフト記号表!$C$6:$L$47,10,FALSE))</f>
        <v/>
      </c>
      <c r="AV132" s="455" t="str">
        <f>IF(AV131="","",VLOOKUP(AV131,シフト記号表!$C$6:$L$47,10,FALSE))</f>
        <v/>
      </c>
      <c r="AW132" s="455" t="str">
        <f>IF(AW131="","",VLOOKUP(AW131,シフト記号表!$C$6:$L$47,10,FALSE))</f>
        <v/>
      </c>
      <c r="AX132" s="456" t="str">
        <f>IF(AX131="","",VLOOKUP(AX131,シフト記号表!$C$6:$L$47,10,FALSE))</f>
        <v/>
      </c>
      <c r="AY132" s="454" t="str">
        <f>IF(AY131="","",VLOOKUP(AY131,シフト記号表!$C$6:$L$47,10,FALSE))</f>
        <v/>
      </c>
      <c r="AZ132" s="455" t="str">
        <f>IF(AZ131="","",VLOOKUP(AZ131,シフト記号表!$C$6:$L$47,10,FALSE))</f>
        <v/>
      </c>
      <c r="BA132" s="455" t="str">
        <f>IF(BA131="","",VLOOKUP(BA131,シフト記号表!$C$6:$L$47,10,FALSE))</f>
        <v/>
      </c>
      <c r="BB132" s="1253">
        <f>IF($BE$3="４週",SUM(W132:AX132),IF($BE$3="暦月",SUM(W132:BA132),""))</f>
        <v>0</v>
      </c>
      <c r="BC132" s="1254"/>
      <c r="BD132" s="1255">
        <f>IF($BE$3="４週",BB132/4,IF($BE$3="暦月",(BB132/($BE$8/7)),""))</f>
        <v>0</v>
      </c>
      <c r="BE132" s="1254"/>
      <c r="BF132" s="1250"/>
      <c r="BG132" s="1251"/>
      <c r="BH132" s="1251"/>
      <c r="BI132" s="1251"/>
      <c r="BJ132" s="1252"/>
    </row>
    <row r="133" spans="2:62" ht="20.25" customHeight="1" x14ac:dyDescent="0.2">
      <c r="B133" s="1256">
        <f>B131+1</f>
        <v>59</v>
      </c>
      <c r="C133" s="1258"/>
      <c r="D133" s="1259"/>
      <c r="E133" s="449"/>
      <c r="F133" s="450"/>
      <c r="G133" s="449"/>
      <c r="H133" s="450"/>
      <c r="I133" s="1262"/>
      <c r="J133" s="1263"/>
      <c r="K133" s="1266"/>
      <c r="L133" s="1267"/>
      <c r="M133" s="1267"/>
      <c r="N133" s="1259"/>
      <c r="O133" s="1270"/>
      <c r="P133" s="1271"/>
      <c r="Q133" s="1271"/>
      <c r="R133" s="1271"/>
      <c r="S133" s="1272"/>
      <c r="T133" s="469" t="s">
        <v>77</v>
      </c>
      <c r="V133" s="470"/>
      <c r="W133" s="462"/>
      <c r="X133" s="463"/>
      <c r="Y133" s="463"/>
      <c r="Z133" s="463"/>
      <c r="AA133" s="463"/>
      <c r="AB133" s="463"/>
      <c r="AC133" s="464"/>
      <c r="AD133" s="462"/>
      <c r="AE133" s="463"/>
      <c r="AF133" s="463"/>
      <c r="AG133" s="463"/>
      <c r="AH133" s="463"/>
      <c r="AI133" s="463"/>
      <c r="AJ133" s="464"/>
      <c r="AK133" s="462"/>
      <c r="AL133" s="463"/>
      <c r="AM133" s="463"/>
      <c r="AN133" s="463"/>
      <c r="AO133" s="463"/>
      <c r="AP133" s="463"/>
      <c r="AQ133" s="464"/>
      <c r="AR133" s="462"/>
      <c r="AS133" s="463"/>
      <c r="AT133" s="463"/>
      <c r="AU133" s="463"/>
      <c r="AV133" s="463"/>
      <c r="AW133" s="463"/>
      <c r="AX133" s="464"/>
      <c r="AY133" s="462"/>
      <c r="AZ133" s="463"/>
      <c r="BA133" s="465"/>
      <c r="BB133" s="1276"/>
      <c r="BC133" s="1277"/>
      <c r="BD133" s="1236"/>
      <c r="BE133" s="1237"/>
      <c r="BF133" s="1238"/>
      <c r="BG133" s="1239"/>
      <c r="BH133" s="1239"/>
      <c r="BI133" s="1239"/>
      <c r="BJ133" s="1240"/>
    </row>
    <row r="134" spans="2:62" ht="20.25" customHeight="1" x14ac:dyDescent="0.2">
      <c r="B134" s="1279"/>
      <c r="C134" s="1280"/>
      <c r="D134" s="1281"/>
      <c r="E134" s="471"/>
      <c r="F134" s="472">
        <f>C133</f>
        <v>0</v>
      </c>
      <c r="G134" s="471"/>
      <c r="H134" s="472">
        <f>I133</f>
        <v>0</v>
      </c>
      <c r="I134" s="1282"/>
      <c r="J134" s="1283"/>
      <c r="K134" s="1284"/>
      <c r="L134" s="1285"/>
      <c r="M134" s="1285"/>
      <c r="N134" s="1281"/>
      <c r="O134" s="1270"/>
      <c r="P134" s="1271"/>
      <c r="Q134" s="1271"/>
      <c r="R134" s="1271"/>
      <c r="S134" s="1272"/>
      <c r="T134" s="466" t="s">
        <v>78</v>
      </c>
      <c r="U134" s="467"/>
      <c r="V134" s="468"/>
      <c r="W134" s="454" t="str">
        <f>IF(W133="","",VLOOKUP(W133,シフト記号表!$C$6:$L$47,10,FALSE))</f>
        <v/>
      </c>
      <c r="X134" s="455" t="str">
        <f>IF(X133="","",VLOOKUP(X133,シフト記号表!$C$6:$L$47,10,FALSE))</f>
        <v/>
      </c>
      <c r="Y134" s="455" t="str">
        <f>IF(Y133="","",VLOOKUP(Y133,シフト記号表!$C$6:$L$47,10,FALSE))</f>
        <v/>
      </c>
      <c r="Z134" s="455" t="str">
        <f>IF(Z133="","",VLOOKUP(Z133,シフト記号表!$C$6:$L$47,10,FALSE))</f>
        <v/>
      </c>
      <c r="AA134" s="455" t="str">
        <f>IF(AA133="","",VLOOKUP(AA133,シフト記号表!$C$6:$L$47,10,FALSE))</f>
        <v/>
      </c>
      <c r="AB134" s="455" t="str">
        <f>IF(AB133="","",VLOOKUP(AB133,シフト記号表!$C$6:$L$47,10,FALSE))</f>
        <v/>
      </c>
      <c r="AC134" s="456" t="str">
        <f>IF(AC133="","",VLOOKUP(AC133,シフト記号表!$C$6:$L$47,10,FALSE))</f>
        <v/>
      </c>
      <c r="AD134" s="454" t="str">
        <f>IF(AD133="","",VLOOKUP(AD133,シフト記号表!$C$6:$L$47,10,FALSE))</f>
        <v/>
      </c>
      <c r="AE134" s="455" t="str">
        <f>IF(AE133="","",VLOOKUP(AE133,シフト記号表!$C$6:$L$47,10,FALSE))</f>
        <v/>
      </c>
      <c r="AF134" s="455" t="str">
        <f>IF(AF133="","",VLOOKUP(AF133,シフト記号表!$C$6:$L$47,10,FALSE))</f>
        <v/>
      </c>
      <c r="AG134" s="455" t="str">
        <f>IF(AG133="","",VLOOKUP(AG133,シフト記号表!$C$6:$L$47,10,FALSE))</f>
        <v/>
      </c>
      <c r="AH134" s="455" t="str">
        <f>IF(AH133="","",VLOOKUP(AH133,シフト記号表!$C$6:$L$47,10,FALSE))</f>
        <v/>
      </c>
      <c r="AI134" s="455" t="str">
        <f>IF(AI133="","",VLOOKUP(AI133,シフト記号表!$C$6:$L$47,10,FALSE))</f>
        <v/>
      </c>
      <c r="AJ134" s="456" t="str">
        <f>IF(AJ133="","",VLOOKUP(AJ133,シフト記号表!$C$6:$L$47,10,FALSE))</f>
        <v/>
      </c>
      <c r="AK134" s="454" t="str">
        <f>IF(AK133="","",VLOOKUP(AK133,シフト記号表!$C$6:$L$47,10,FALSE))</f>
        <v/>
      </c>
      <c r="AL134" s="455" t="str">
        <f>IF(AL133="","",VLOOKUP(AL133,シフト記号表!$C$6:$L$47,10,FALSE))</f>
        <v/>
      </c>
      <c r="AM134" s="455" t="str">
        <f>IF(AM133="","",VLOOKUP(AM133,シフト記号表!$C$6:$L$47,10,FALSE))</f>
        <v/>
      </c>
      <c r="AN134" s="455" t="str">
        <f>IF(AN133="","",VLOOKUP(AN133,シフト記号表!$C$6:$L$47,10,FALSE))</f>
        <v/>
      </c>
      <c r="AO134" s="455" t="str">
        <f>IF(AO133="","",VLOOKUP(AO133,シフト記号表!$C$6:$L$47,10,FALSE))</f>
        <v/>
      </c>
      <c r="AP134" s="455" t="str">
        <f>IF(AP133="","",VLOOKUP(AP133,シフト記号表!$C$6:$L$47,10,FALSE))</f>
        <v/>
      </c>
      <c r="AQ134" s="456" t="str">
        <f>IF(AQ133="","",VLOOKUP(AQ133,シフト記号表!$C$6:$L$47,10,FALSE))</f>
        <v/>
      </c>
      <c r="AR134" s="454" t="str">
        <f>IF(AR133="","",VLOOKUP(AR133,シフト記号表!$C$6:$L$47,10,FALSE))</f>
        <v/>
      </c>
      <c r="AS134" s="455" t="str">
        <f>IF(AS133="","",VLOOKUP(AS133,シフト記号表!$C$6:$L$47,10,FALSE))</f>
        <v/>
      </c>
      <c r="AT134" s="455" t="str">
        <f>IF(AT133="","",VLOOKUP(AT133,シフト記号表!$C$6:$L$47,10,FALSE))</f>
        <v/>
      </c>
      <c r="AU134" s="455" t="str">
        <f>IF(AU133="","",VLOOKUP(AU133,シフト記号表!$C$6:$L$47,10,FALSE))</f>
        <v/>
      </c>
      <c r="AV134" s="455" t="str">
        <f>IF(AV133="","",VLOOKUP(AV133,シフト記号表!$C$6:$L$47,10,FALSE))</f>
        <v/>
      </c>
      <c r="AW134" s="455" t="str">
        <f>IF(AW133="","",VLOOKUP(AW133,シフト記号表!$C$6:$L$47,10,FALSE))</f>
        <v/>
      </c>
      <c r="AX134" s="456" t="str">
        <f>IF(AX133="","",VLOOKUP(AX133,シフト記号表!$C$6:$L$47,10,FALSE))</f>
        <v/>
      </c>
      <c r="AY134" s="454" t="str">
        <f>IF(AY133="","",VLOOKUP(AY133,シフト記号表!$C$6:$L$47,10,FALSE))</f>
        <v/>
      </c>
      <c r="AZ134" s="455" t="str">
        <f>IF(AZ133="","",VLOOKUP(AZ133,シフト記号表!$C$6:$L$47,10,FALSE))</f>
        <v/>
      </c>
      <c r="BA134" s="455" t="str">
        <f>IF(BA133="","",VLOOKUP(BA133,シフト記号表!$C$6:$L$47,10,FALSE))</f>
        <v/>
      </c>
      <c r="BB134" s="1253">
        <f>IF($BE$3="４週",SUM(W134:AX134),IF($BE$3="暦月",SUM(W134:BA134),""))</f>
        <v>0</v>
      </c>
      <c r="BC134" s="1254"/>
      <c r="BD134" s="1255">
        <f>IF($BE$3="４週",BB134/4,IF($BE$3="暦月",(BB134/($BE$8/7)),""))</f>
        <v>0</v>
      </c>
      <c r="BE134" s="1254"/>
      <c r="BF134" s="1250"/>
      <c r="BG134" s="1251"/>
      <c r="BH134" s="1251"/>
      <c r="BI134" s="1251"/>
      <c r="BJ134" s="1252"/>
    </row>
    <row r="135" spans="2:62" ht="20.25" customHeight="1" x14ac:dyDescent="0.2">
      <c r="B135" s="1256">
        <f>B133+1</f>
        <v>60</v>
      </c>
      <c r="C135" s="1258"/>
      <c r="D135" s="1259"/>
      <c r="E135" s="449"/>
      <c r="F135" s="450"/>
      <c r="G135" s="449"/>
      <c r="H135" s="450"/>
      <c r="I135" s="1262"/>
      <c r="J135" s="1263"/>
      <c r="K135" s="1266"/>
      <c r="L135" s="1267"/>
      <c r="M135" s="1267"/>
      <c r="N135" s="1259"/>
      <c r="O135" s="1270"/>
      <c r="P135" s="1271"/>
      <c r="Q135" s="1271"/>
      <c r="R135" s="1271"/>
      <c r="S135" s="1272"/>
      <c r="T135" s="469" t="s">
        <v>77</v>
      </c>
      <c r="V135" s="470"/>
      <c r="W135" s="462"/>
      <c r="X135" s="463"/>
      <c r="Y135" s="463"/>
      <c r="Z135" s="463"/>
      <c r="AA135" s="463"/>
      <c r="AB135" s="463"/>
      <c r="AC135" s="464"/>
      <c r="AD135" s="462"/>
      <c r="AE135" s="463"/>
      <c r="AF135" s="463"/>
      <c r="AG135" s="463"/>
      <c r="AH135" s="463"/>
      <c r="AI135" s="463"/>
      <c r="AJ135" s="464"/>
      <c r="AK135" s="462"/>
      <c r="AL135" s="463"/>
      <c r="AM135" s="463"/>
      <c r="AN135" s="463"/>
      <c r="AO135" s="463"/>
      <c r="AP135" s="463"/>
      <c r="AQ135" s="464"/>
      <c r="AR135" s="462"/>
      <c r="AS135" s="463"/>
      <c r="AT135" s="463"/>
      <c r="AU135" s="463"/>
      <c r="AV135" s="463"/>
      <c r="AW135" s="463"/>
      <c r="AX135" s="464"/>
      <c r="AY135" s="462"/>
      <c r="AZ135" s="463"/>
      <c r="BA135" s="465"/>
      <c r="BB135" s="1276"/>
      <c r="BC135" s="1277"/>
      <c r="BD135" s="1236"/>
      <c r="BE135" s="1237"/>
      <c r="BF135" s="1238"/>
      <c r="BG135" s="1239"/>
      <c r="BH135" s="1239"/>
      <c r="BI135" s="1239"/>
      <c r="BJ135" s="1240"/>
    </row>
    <row r="136" spans="2:62" ht="20.25" customHeight="1" x14ac:dyDescent="0.2">
      <c r="B136" s="1279"/>
      <c r="C136" s="1280"/>
      <c r="D136" s="1281"/>
      <c r="E136" s="471"/>
      <c r="F136" s="472">
        <f>C135</f>
        <v>0</v>
      </c>
      <c r="G136" s="471"/>
      <c r="H136" s="472">
        <f>I135</f>
        <v>0</v>
      </c>
      <c r="I136" s="1282"/>
      <c r="J136" s="1283"/>
      <c r="K136" s="1284"/>
      <c r="L136" s="1285"/>
      <c r="M136" s="1285"/>
      <c r="N136" s="1281"/>
      <c r="O136" s="1270"/>
      <c r="P136" s="1271"/>
      <c r="Q136" s="1271"/>
      <c r="R136" s="1271"/>
      <c r="S136" s="1272"/>
      <c r="T136" s="466" t="s">
        <v>78</v>
      </c>
      <c r="U136" s="467"/>
      <c r="V136" s="468"/>
      <c r="W136" s="454" t="str">
        <f>IF(W135="","",VLOOKUP(W135,シフト記号表!$C$6:$L$47,10,FALSE))</f>
        <v/>
      </c>
      <c r="X136" s="455" t="str">
        <f>IF(X135="","",VLOOKUP(X135,シフト記号表!$C$6:$L$47,10,FALSE))</f>
        <v/>
      </c>
      <c r="Y136" s="455" t="str">
        <f>IF(Y135="","",VLOOKUP(Y135,シフト記号表!$C$6:$L$47,10,FALSE))</f>
        <v/>
      </c>
      <c r="Z136" s="455" t="str">
        <f>IF(Z135="","",VLOOKUP(Z135,シフト記号表!$C$6:$L$47,10,FALSE))</f>
        <v/>
      </c>
      <c r="AA136" s="455" t="str">
        <f>IF(AA135="","",VLOOKUP(AA135,シフト記号表!$C$6:$L$47,10,FALSE))</f>
        <v/>
      </c>
      <c r="AB136" s="455" t="str">
        <f>IF(AB135="","",VLOOKUP(AB135,シフト記号表!$C$6:$L$47,10,FALSE))</f>
        <v/>
      </c>
      <c r="AC136" s="456" t="str">
        <f>IF(AC135="","",VLOOKUP(AC135,シフト記号表!$C$6:$L$47,10,FALSE))</f>
        <v/>
      </c>
      <c r="AD136" s="454" t="str">
        <f>IF(AD135="","",VLOOKUP(AD135,シフト記号表!$C$6:$L$47,10,FALSE))</f>
        <v/>
      </c>
      <c r="AE136" s="455" t="str">
        <f>IF(AE135="","",VLOOKUP(AE135,シフト記号表!$C$6:$L$47,10,FALSE))</f>
        <v/>
      </c>
      <c r="AF136" s="455" t="str">
        <f>IF(AF135="","",VLOOKUP(AF135,シフト記号表!$C$6:$L$47,10,FALSE))</f>
        <v/>
      </c>
      <c r="AG136" s="455" t="str">
        <f>IF(AG135="","",VLOOKUP(AG135,シフト記号表!$C$6:$L$47,10,FALSE))</f>
        <v/>
      </c>
      <c r="AH136" s="455" t="str">
        <f>IF(AH135="","",VLOOKUP(AH135,シフト記号表!$C$6:$L$47,10,FALSE))</f>
        <v/>
      </c>
      <c r="AI136" s="455" t="str">
        <f>IF(AI135="","",VLOOKUP(AI135,シフト記号表!$C$6:$L$47,10,FALSE))</f>
        <v/>
      </c>
      <c r="AJ136" s="456" t="str">
        <f>IF(AJ135="","",VLOOKUP(AJ135,シフト記号表!$C$6:$L$47,10,FALSE))</f>
        <v/>
      </c>
      <c r="AK136" s="454" t="str">
        <f>IF(AK135="","",VLOOKUP(AK135,シフト記号表!$C$6:$L$47,10,FALSE))</f>
        <v/>
      </c>
      <c r="AL136" s="455" t="str">
        <f>IF(AL135="","",VLOOKUP(AL135,シフト記号表!$C$6:$L$47,10,FALSE))</f>
        <v/>
      </c>
      <c r="AM136" s="455" t="str">
        <f>IF(AM135="","",VLOOKUP(AM135,シフト記号表!$C$6:$L$47,10,FALSE))</f>
        <v/>
      </c>
      <c r="AN136" s="455" t="str">
        <f>IF(AN135="","",VLOOKUP(AN135,シフト記号表!$C$6:$L$47,10,FALSE))</f>
        <v/>
      </c>
      <c r="AO136" s="455" t="str">
        <f>IF(AO135="","",VLOOKUP(AO135,シフト記号表!$C$6:$L$47,10,FALSE))</f>
        <v/>
      </c>
      <c r="AP136" s="455" t="str">
        <f>IF(AP135="","",VLOOKUP(AP135,シフト記号表!$C$6:$L$47,10,FALSE))</f>
        <v/>
      </c>
      <c r="AQ136" s="456" t="str">
        <f>IF(AQ135="","",VLOOKUP(AQ135,シフト記号表!$C$6:$L$47,10,FALSE))</f>
        <v/>
      </c>
      <c r="AR136" s="454" t="str">
        <f>IF(AR135="","",VLOOKUP(AR135,シフト記号表!$C$6:$L$47,10,FALSE))</f>
        <v/>
      </c>
      <c r="AS136" s="455" t="str">
        <f>IF(AS135="","",VLOOKUP(AS135,シフト記号表!$C$6:$L$47,10,FALSE))</f>
        <v/>
      </c>
      <c r="AT136" s="455" t="str">
        <f>IF(AT135="","",VLOOKUP(AT135,シフト記号表!$C$6:$L$47,10,FALSE))</f>
        <v/>
      </c>
      <c r="AU136" s="455" t="str">
        <f>IF(AU135="","",VLOOKUP(AU135,シフト記号表!$C$6:$L$47,10,FALSE))</f>
        <v/>
      </c>
      <c r="AV136" s="455" t="str">
        <f>IF(AV135="","",VLOOKUP(AV135,シフト記号表!$C$6:$L$47,10,FALSE))</f>
        <v/>
      </c>
      <c r="AW136" s="455" t="str">
        <f>IF(AW135="","",VLOOKUP(AW135,シフト記号表!$C$6:$L$47,10,FALSE))</f>
        <v/>
      </c>
      <c r="AX136" s="456" t="str">
        <f>IF(AX135="","",VLOOKUP(AX135,シフト記号表!$C$6:$L$47,10,FALSE))</f>
        <v/>
      </c>
      <c r="AY136" s="454" t="str">
        <f>IF(AY135="","",VLOOKUP(AY135,シフト記号表!$C$6:$L$47,10,FALSE))</f>
        <v/>
      </c>
      <c r="AZ136" s="455" t="str">
        <f>IF(AZ135="","",VLOOKUP(AZ135,シフト記号表!$C$6:$L$47,10,FALSE))</f>
        <v/>
      </c>
      <c r="BA136" s="455" t="str">
        <f>IF(BA135="","",VLOOKUP(BA135,シフト記号表!$C$6:$L$47,10,FALSE))</f>
        <v/>
      </c>
      <c r="BB136" s="1253">
        <f>IF($BE$3="４週",SUM(W136:AX136),IF($BE$3="暦月",SUM(W136:BA136),""))</f>
        <v>0</v>
      </c>
      <c r="BC136" s="1254"/>
      <c r="BD136" s="1255">
        <f>IF($BE$3="４週",BB136/4,IF($BE$3="暦月",(BB136/($BE$8/7)),""))</f>
        <v>0</v>
      </c>
      <c r="BE136" s="1254"/>
      <c r="BF136" s="1250"/>
      <c r="BG136" s="1251"/>
      <c r="BH136" s="1251"/>
      <c r="BI136" s="1251"/>
      <c r="BJ136" s="1252"/>
    </row>
    <row r="137" spans="2:62" ht="20.25" customHeight="1" x14ac:dyDescent="0.2">
      <c r="B137" s="1256">
        <f>B135+1</f>
        <v>61</v>
      </c>
      <c r="C137" s="1258"/>
      <c r="D137" s="1259"/>
      <c r="E137" s="449"/>
      <c r="F137" s="450"/>
      <c r="G137" s="449"/>
      <c r="H137" s="450"/>
      <c r="I137" s="1262"/>
      <c r="J137" s="1263"/>
      <c r="K137" s="1266"/>
      <c r="L137" s="1267"/>
      <c r="M137" s="1267"/>
      <c r="N137" s="1259"/>
      <c r="O137" s="1270"/>
      <c r="P137" s="1271"/>
      <c r="Q137" s="1271"/>
      <c r="R137" s="1271"/>
      <c r="S137" s="1272"/>
      <c r="T137" s="469" t="s">
        <v>77</v>
      </c>
      <c r="V137" s="470"/>
      <c r="W137" s="462"/>
      <c r="X137" s="463"/>
      <c r="Y137" s="463"/>
      <c r="Z137" s="463"/>
      <c r="AA137" s="463"/>
      <c r="AB137" s="463"/>
      <c r="AC137" s="464"/>
      <c r="AD137" s="462"/>
      <c r="AE137" s="463"/>
      <c r="AF137" s="463"/>
      <c r="AG137" s="463"/>
      <c r="AH137" s="463"/>
      <c r="AI137" s="463"/>
      <c r="AJ137" s="464"/>
      <c r="AK137" s="462"/>
      <c r="AL137" s="463"/>
      <c r="AM137" s="463"/>
      <c r="AN137" s="463"/>
      <c r="AO137" s="463"/>
      <c r="AP137" s="463"/>
      <c r="AQ137" s="464"/>
      <c r="AR137" s="462"/>
      <c r="AS137" s="463"/>
      <c r="AT137" s="463"/>
      <c r="AU137" s="463"/>
      <c r="AV137" s="463"/>
      <c r="AW137" s="463"/>
      <c r="AX137" s="464"/>
      <c r="AY137" s="462"/>
      <c r="AZ137" s="463"/>
      <c r="BA137" s="465"/>
      <c r="BB137" s="1276"/>
      <c r="BC137" s="1277"/>
      <c r="BD137" s="1236"/>
      <c r="BE137" s="1237"/>
      <c r="BF137" s="1238"/>
      <c r="BG137" s="1239"/>
      <c r="BH137" s="1239"/>
      <c r="BI137" s="1239"/>
      <c r="BJ137" s="1240"/>
    </row>
    <row r="138" spans="2:62" ht="20.25" customHeight="1" x14ac:dyDescent="0.2">
      <c r="B138" s="1279"/>
      <c r="C138" s="1280"/>
      <c r="D138" s="1281"/>
      <c r="E138" s="471"/>
      <c r="F138" s="472">
        <f>C137</f>
        <v>0</v>
      </c>
      <c r="G138" s="471"/>
      <c r="H138" s="472">
        <f>I137</f>
        <v>0</v>
      </c>
      <c r="I138" s="1282"/>
      <c r="J138" s="1283"/>
      <c r="K138" s="1284"/>
      <c r="L138" s="1285"/>
      <c r="M138" s="1285"/>
      <c r="N138" s="1281"/>
      <c r="O138" s="1270"/>
      <c r="P138" s="1271"/>
      <c r="Q138" s="1271"/>
      <c r="R138" s="1271"/>
      <c r="S138" s="1272"/>
      <c r="T138" s="466" t="s">
        <v>78</v>
      </c>
      <c r="U138" s="467"/>
      <c r="V138" s="468"/>
      <c r="W138" s="454" t="str">
        <f>IF(W137="","",VLOOKUP(W137,シフト記号表!$C$6:$L$47,10,FALSE))</f>
        <v/>
      </c>
      <c r="X138" s="455" t="str">
        <f>IF(X137="","",VLOOKUP(X137,シフト記号表!$C$6:$L$47,10,FALSE))</f>
        <v/>
      </c>
      <c r="Y138" s="455" t="str">
        <f>IF(Y137="","",VLOOKUP(Y137,シフト記号表!$C$6:$L$47,10,FALSE))</f>
        <v/>
      </c>
      <c r="Z138" s="455" t="str">
        <f>IF(Z137="","",VLOOKUP(Z137,シフト記号表!$C$6:$L$47,10,FALSE))</f>
        <v/>
      </c>
      <c r="AA138" s="455" t="str">
        <f>IF(AA137="","",VLOOKUP(AA137,シフト記号表!$C$6:$L$47,10,FALSE))</f>
        <v/>
      </c>
      <c r="AB138" s="455" t="str">
        <f>IF(AB137="","",VLOOKUP(AB137,シフト記号表!$C$6:$L$47,10,FALSE))</f>
        <v/>
      </c>
      <c r="AC138" s="456" t="str">
        <f>IF(AC137="","",VLOOKUP(AC137,シフト記号表!$C$6:$L$47,10,FALSE))</f>
        <v/>
      </c>
      <c r="AD138" s="454" t="str">
        <f>IF(AD137="","",VLOOKUP(AD137,シフト記号表!$C$6:$L$47,10,FALSE))</f>
        <v/>
      </c>
      <c r="AE138" s="455" t="str">
        <f>IF(AE137="","",VLOOKUP(AE137,シフト記号表!$C$6:$L$47,10,FALSE))</f>
        <v/>
      </c>
      <c r="AF138" s="455" t="str">
        <f>IF(AF137="","",VLOOKUP(AF137,シフト記号表!$C$6:$L$47,10,FALSE))</f>
        <v/>
      </c>
      <c r="AG138" s="455" t="str">
        <f>IF(AG137="","",VLOOKUP(AG137,シフト記号表!$C$6:$L$47,10,FALSE))</f>
        <v/>
      </c>
      <c r="AH138" s="455" t="str">
        <f>IF(AH137="","",VLOOKUP(AH137,シフト記号表!$C$6:$L$47,10,FALSE))</f>
        <v/>
      </c>
      <c r="AI138" s="455" t="str">
        <f>IF(AI137="","",VLOOKUP(AI137,シフト記号表!$C$6:$L$47,10,FALSE))</f>
        <v/>
      </c>
      <c r="AJ138" s="456" t="str">
        <f>IF(AJ137="","",VLOOKUP(AJ137,シフト記号表!$C$6:$L$47,10,FALSE))</f>
        <v/>
      </c>
      <c r="AK138" s="454" t="str">
        <f>IF(AK137="","",VLOOKUP(AK137,シフト記号表!$C$6:$L$47,10,FALSE))</f>
        <v/>
      </c>
      <c r="AL138" s="455" t="str">
        <f>IF(AL137="","",VLOOKUP(AL137,シフト記号表!$C$6:$L$47,10,FALSE))</f>
        <v/>
      </c>
      <c r="AM138" s="455" t="str">
        <f>IF(AM137="","",VLOOKUP(AM137,シフト記号表!$C$6:$L$47,10,FALSE))</f>
        <v/>
      </c>
      <c r="AN138" s="455" t="str">
        <f>IF(AN137="","",VLOOKUP(AN137,シフト記号表!$C$6:$L$47,10,FALSE))</f>
        <v/>
      </c>
      <c r="AO138" s="455" t="str">
        <f>IF(AO137="","",VLOOKUP(AO137,シフト記号表!$C$6:$L$47,10,FALSE))</f>
        <v/>
      </c>
      <c r="AP138" s="455" t="str">
        <f>IF(AP137="","",VLOOKUP(AP137,シフト記号表!$C$6:$L$47,10,FALSE))</f>
        <v/>
      </c>
      <c r="AQ138" s="456" t="str">
        <f>IF(AQ137="","",VLOOKUP(AQ137,シフト記号表!$C$6:$L$47,10,FALSE))</f>
        <v/>
      </c>
      <c r="AR138" s="454" t="str">
        <f>IF(AR137="","",VLOOKUP(AR137,シフト記号表!$C$6:$L$47,10,FALSE))</f>
        <v/>
      </c>
      <c r="AS138" s="455" t="str">
        <f>IF(AS137="","",VLOOKUP(AS137,シフト記号表!$C$6:$L$47,10,FALSE))</f>
        <v/>
      </c>
      <c r="AT138" s="455" t="str">
        <f>IF(AT137="","",VLOOKUP(AT137,シフト記号表!$C$6:$L$47,10,FALSE))</f>
        <v/>
      </c>
      <c r="AU138" s="455" t="str">
        <f>IF(AU137="","",VLOOKUP(AU137,シフト記号表!$C$6:$L$47,10,FALSE))</f>
        <v/>
      </c>
      <c r="AV138" s="455" t="str">
        <f>IF(AV137="","",VLOOKUP(AV137,シフト記号表!$C$6:$L$47,10,FALSE))</f>
        <v/>
      </c>
      <c r="AW138" s="455" t="str">
        <f>IF(AW137="","",VLOOKUP(AW137,シフト記号表!$C$6:$L$47,10,FALSE))</f>
        <v/>
      </c>
      <c r="AX138" s="456" t="str">
        <f>IF(AX137="","",VLOOKUP(AX137,シフト記号表!$C$6:$L$47,10,FALSE))</f>
        <v/>
      </c>
      <c r="AY138" s="454" t="str">
        <f>IF(AY137="","",VLOOKUP(AY137,シフト記号表!$C$6:$L$47,10,FALSE))</f>
        <v/>
      </c>
      <c r="AZ138" s="455" t="str">
        <f>IF(AZ137="","",VLOOKUP(AZ137,シフト記号表!$C$6:$L$47,10,FALSE))</f>
        <v/>
      </c>
      <c r="BA138" s="455" t="str">
        <f>IF(BA137="","",VLOOKUP(BA137,シフト記号表!$C$6:$L$47,10,FALSE))</f>
        <v/>
      </c>
      <c r="BB138" s="1253">
        <f>IF($BE$3="４週",SUM(W138:AX138),IF($BE$3="暦月",SUM(W138:BA138),""))</f>
        <v>0</v>
      </c>
      <c r="BC138" s="1254"/>
      <c r="BD138" s="1255">
        <f>IF($BE$3="４週",BB138/4,IF($BE$3="暦月",(BB138/($BE$8/7)),""))</f>
        <v>0</v>
      </c>
      <c r="BE138" s="1254"/>
      <c r="BF138" s="1250"/>
      <c r="BG138" s="1251"/>
      <c r="BH138" s="1251"/>
      <c r="BI138" s="1251"/>
      <c r="BJ138" s="1252"/>
    </row>
    <row r="139" spans="2:62" ht="20.25" customHeight="1" x14ac:dyDescent="0.2">
      <c r="B139" s="1256">
        <f>B137+1</f>
        <v>62</v>
      </c>
      <c r="C139" s="1258"/>
      <c r="D139" s="1259"/>
      <c r="E139" s="449"/>
      <c r="F139" s="450"/>
      <c r="G139" s="449"/>
      <c r="H139" s="450"/>
      <c r="I139" s="1262"/>
      <c r="J139" s="1263"/>
      <c r="K139" s="1266"/>
      <c r="L139" s="1267"/>
      <c r="M139" s="1267"/>
      <c r="N139" s="1259"/>
      <c r="O139" s="1270"/>
      <c r="P139" s="1271"/>
      <c r="Q139" s="1271"/>
      <c r="R139" s="1271"/>
      <c r="S139" s="1272"/>
      <c r="T139" s="469" t="s">
        <v>77</v>
      </c>
      <c r="V139" s="470"/>
      <c r="W139" s="462"/>
      <c r="X139" s="463"/>
      <c r="Y139" s="463"/>
      <c r="Z139" s="463"/>
      <c r="AA139" s="463"/>
      <c r="AB139" s="463"/>
      <c r="AC139" s="464"/>
      <c r="AD139" s="462"/>
      <c r="AE139" s="463"/>
      <c r="AF139" s="463"/>
      <c r="AG139" s="463"/>
      <c r="AH139" s="463"/>
      <c r="AI139" s="463"/>
      <c r="AJ139" s="464"/>
      <c r="AK139" s="462"/>
      <c r="AL139" s="463"/>
      <c r="AM139" s="463"/>
      <c r="AN139" s="463"/>
      <c r="AO139" s="463"/>
      <c r="AP139" s="463"/>
      <c r="AQ139" s="464"/>
      <c r="AR139" s="462"/>
      <c r="AS139" s="463"/>
      <c r="AT139" s="463"/>
      <c r="AU139" s="463"/>
      <c r="AV139" s="463"/>
      <c r="AW139" s="463"/>
      <c r="AX139" s="464"/>
      <c r="AY139" s="462"/>
      <c r="AZ139" s="463"/>
      <c r="BA139" s="465"/>
      <c r="BB139" s="1276"/>
      <c r="BC139" s="1277"/>
      <c r="BD139" s="1236"/>
      <c r="BE139" s="1237"/>
      <c r="BF139" s="1238"/>
      <c r="BG139" s="1239"/>
      <c r="BH139" s="1239"/>
      <c r="BI139" s="1239"/>
      <c r="BJ139" s="1240"/>
    </row>
    <row r="140" spans="2:62" ht="20.25" customHeight="1" x14ac:dyDescent="0.2">
      <c r="B140" s="1279"/>
      <c r="C140" s="1280"/>
      <c r="D140" s="1281"/>
      <c r="E140" s="471"/>
      <c r="F140" s="472">
        <f>C139</f>
        <v>0</v>
      </c>
      <c r="G140" s="471"/>
      <c r="H140" s="472">
        <f>I139</f>
        <v>0</v>
      </c>
      <c r="I140" s="1282"/>
      <c r="J140" s="1283"/>
      <c r="K140" s="1284"/>
      <c r="L140" s="1285"/>
      <c r="M140" s="1285"/>
      <c r="N140" s="1281"/>
      <c r="O140" s="1270"/>
      <c r="P140" s="1271"/>
      <c r="Q140" s="1271"/>
      <c r="R140" s="1271"/>
      <c r="S140" s="1272"/>
      <c r="T140" s="466" t="s">
        <v>78</v>
      </c>
      <c r="U140" s="467"/>
      <c r="V140" s="468"/>
      <c r="W140" s="454" t="str">
        <f>IF(W139="","",VLOOKUP(W139,シフト記号表!$C$6:$L$47,10,FALSE))</f>
        <v/>
      </c>
      <c r="X140" s="455" t="str">
        <f>IF(X139="","",VLOOKUP(X139,シフト記号表!$C$6:$L$47,10,FALSE))</f>
        <v/>
      </c>
      <c r="Y140" s="455" t="str">
        <f>IF(Y139="","",VLOOKUP(Y139,シフト記号表!$C$6:$L$47,10,FALSE))</f>
        <v/>
      </c>
      <c r="Z140" s="455" t="str">
        <f>IF(Z139="","",VLOOKUP(Z139,シフト記号表!$C$6:$L$47,10,FALSE))</f>
        <v/>
      </c>
      <c r="AA140" s="455" t="str">
        <f>IF(AA139="","",VLOOKUP(AA139,シフト記号表!$C$6:$L$47,10,FALSE))</f>
        <v/>
      </c>
      <c r="AB140" s="455" t="str">
        <f>IF(AB139="","",VLOOKUP(AB139,シフト記号表!$C$6:$L$47,10,FALSE))</f>
        <v/>
      </c>
      <c r="AC140" s="456" t="str">
        <f>IF(AC139="","",VLOOKUP(AC139,シフト記号表!$C$6:$L$47,10,FALSE))</f>
        <v/>
      </c>
      <c r="AD140" s="454" t="str">
        <f>IF(AD139="","",VLOOKUP(AD139,シフト記号表!$C$6:$L$47,10,FALSE))</f>
        <v/>
      </c>
      <c r="AE140" s="455" t="str">
        <f>IF(AE139="","",VLOOKUP(AE139,シフト記号表!$C$6:$L$47,10,FALSE))</f>
        <v/>
      </c>
      <c r="AF140" s="455" t="str">
        <f>IF(AF139="","",VLOOKUP(AF139,シフト記号表!$C$6:$L$47,10,FALSE))</f>
        <v/>
      </c>
      <c r="AG140" s="455" t="str">
        <f>IF(AG139="","",VLOOKUP(AG139,シフト記号表!$C$6:$L$47,10,FALSE))</f>
        <v/>
      </c>
      <c r="AH140" s="455" t="str">
        <f>IF(AH139="","",VLOOKUP(AH139,シフト記号表!$C$6:$L$47,10,FALSE))</f>
        <v/>
      </c>
      <c r="AI140" s="455" t="str">
        <f>IF(AI139="","",VLOOKUP(AI139,シフト記号表!$C$6:$L$47,10,FALSE))</f>
        <v/>
      </c>
      <c r="AJ140" s="456" t="str">
        <f>IF(AJ139="","",VLOOKUP(AJ139,シフト記号表!$C$6:$L$47,10,FALSE))</f>
        <v/>
      </c>
      <c r="AK140" s="454" t="str">
        <f>IF(AK139="","",VLOOKUP(AK139,シフト記号表!$C$6:$L$47,10,FALSE))</f>
        <v/>
      </c>
      <c r="AL140" s="455" t="str">
        <f>IF(AL139="","",VLOOKUP(AL139,シフト記号表!$C$6:$L$47,10,FALSE))</f>
        <v/>
      </c>
      <c r="AM140" s="455" t="str">
        <f>IF(AM139="","",VLOOKUP(AM139,シフト記号表!$C$6:$L$47,10,FALSE))</f>
        <v/>
      </c>
      <c r="AN140" s="455" t="str">
        <f>IF(AN139="","",VLOOKUP(AN139,シフト記号表!$C$6:$L$47,10,FALSE))</f>
        <v/>
      </c>
      <c r="AO140" s="455" t="str">
        <f>IF(AO139="","",VLOOKUP(AO139,シフト記号表!$C$6:$L$47,10,FALSE))</f>
        <v/>
      </c>
      <c r="AP140" s="455" t="str">
        <f>IF(AP139="","",VLOOKUP(AP139,シフト記号表!$C$6:$L$47,10,FALSE))</f>
        <v/>
      </c>
      <c r="AQ140" s="456" t="str">
        <f>IF(AQ139="","",VLOOKUP(AQ139,シフト記号表!$C$6:$L$47,10,FALSE))</f>
        <v/>
      </c>
      <c r="AR140" s="454" t="str">
        <f>IF(AR139="","",VLOOKUP(AR139,シフト記号表!$C$6:$L$47,10,FALSE))</f>
        <v/>
      </c>
      <c r="AS140" s="455" t="str">
        <f>IF(AS139="","",VLOOKUP(AS139,シフト記号表!$C$6:$L$47,10,FALSE))</f>
        <v/>
      </c>
      <c r="AT140" s="455" t="str">
        <f>IF(AT139="","",VLOOKUP(AT139,シフト記号表!$C$6:$L$47,10,FALSE))</f>
        <v/>
      </c>
      <c r="AU140" s="455" t="str">
        <f>IF(AU139="","",VLOOKUP(AU139,シフト記号表!$C$6:$L$47,10,FALSE))</f>
        <v/>
      </c>
      <c r="AV140" s="455" t="str">
        <f>IF(AV139="","",VLOOKUP(AV139,シフト記号表!$C$6:$L$47,10,FALSE))</f>
        <v/>
      </c>
      <c r="AW140" s="455" t="str">
        <f>IF(AW139="","",VLOOKUP(AW139,シフト記号表!$C$6:$L$47,10,FALSE))</f>
        <v/>
      </c>
      <c r="AX140" s="456" t="str">
        <f>IF(AX139="","",VLOOKUP(AX139,シフト記号表!$C$6:$L$47,10,FALSE))</f>
        <v/>
      </c>
      <c r="AY140" s="454" t="str">
        <f>IF(AY139="","",VLOOKUP(AY139,シフト記号表!$C$6:$L$47,10,FALSE))</f>
        <v/>
      </c>
      <c r="AZ140" s="455" t="str">
        <f>IF(AZ139="","",VLOOKUP(AZ139,シフト記号表!$C$6:$L$47,10,FALSE))</f>
        <v/>
      </c>
      <c r="BA140" s="455" t="str">
        <f>IF(BA139="","",VLOOKUP(BA139,シフト記号表!$C$6:$L$47,10,FALSE))</f>
        <v/>
      </c>
      <c r="BB140" s="1253">
        <f>IF($BE$3="４週",SUM(W140:AX140),IF($BE$3="暦月",SUM(W140:BA140),""))</f>
        <v>0</v>
      </c>
      <c r="BC140" s="1254"/>
      <c r="BD140" s="1255">
        <f>IF($BE$3="４週",BB140/4,IF($BE$3="暦月",(BB140/($BE$8/7)),""))</f>
        <v>0</v>
      </c>
      <c r="BE140" s="1254"/>
      <c r="BF140" s="1250"/>
      <c r="BG140" s="1251"/>
      <c r="BH140" s="1251"/>
      <c r="BI140" s="1251"/>
      <c r="BJ140" s="1252"/>
    </row>
    <row r="141" spans="2:62" ht="20.25" customHeight="1" x14ac:dyDescent="0.2">
      <c r="B141" s="1256">
        <f>B139+1</f>
        <v>63</v>
      </c>
      <c r="C141" s="1258"/>
      <c r="D141" s="1259"/>
      <c r="E141" s="449"/>
      <c r="F141" s="450"/>
      <c r="G141" s="449"/>
      <c r="H141" s="450"/>
      <c r="I141" s="1262"/>
      <c r="J141" s="1263"/>
      <c r="K141" s="1266"/>
      <c r="L141" s="1267"/>
      <c r="M141" s="1267"/>
      <c r="N141" s="1259"/>
      <c r="O141" s="1270"/>
      <c r="P141" s="1271"/>
      <c r="Q141" s="1271"/>
      <c r="R141" s="1271"/>
      <c r="S141" s="1272"/>
      <c r="T141" s="469" t="s">
        <v>77</v>
      </c>
      <c r="V141" s="470"/>
      <c r="W141" s="462"/>
      <c r="X141" s="463"/>
      <c r="Y141" s="463"/>
      <c r="Z141" s="463"/>
      <c r="AA141" s="463"/>
      <c r="AB141" s="463"/>
      <c r="AC141" s="464"/>
      <c r="AD141" s="462"/>
      <c r="AE141" s="463"/>
      <c r="AF141" s="463"/>
      <c r="AG141" s="463"/>
      <c r="AH141" s="463"/>
      <c r="AI141" s="463"/>
      <c r="AJ141" s="464"/>
      <c r="AK141" s="462"/>
      <c r="AL141" s="463"/>
      <c r="AM141" s="463"/>
      <c r="AN141" s="463"/>
      <c r="AO141" s="463"/>
      <c r="AP141" s="463"/>
      <c r="AQ141" s="464"/>
      <c r="AR141" s="462"/>
      <c r="AS141" s="463"/>
      <c r="AT141" s="463"/>
      <c r="AU141" s="463"/>
      <c r="AV141" s="463"/>
      <c r="AW141" s="463"/>
      <c r="AX141" s="464"/>
      <c r="AY141" s="462"/>
      <c r="AZ141" s="463"/>
      <c r="BA141" s="465"/>
      <c r="BB141" s="1276"/>
      <c r="BC141" s="1277"/>
      <c r="BD141" s="1236"/>
      <c r="BE141" s="1237"/>
      <c r="BF141" s="1238"/>
      <c r="BG141" s="1239"/>
      <c r="BH141" s="1239"/>
      <c r="BI141" s="1239"/>
      <c r="BJ141" s="1240"/>
    </row>
    <row r="142" spans="2:62" ht="20.25" customHeight="1" x14ac:dyDescent="0.2">
      <c r="B142" s="1279"/>
      <c r="C142" s="1280"/>
      <c r="D142" s="1281"/>
      <c r="E142" s="471"/>
      <c r="F142" s="472">
        <f>C141</f>
        <v>0</v>
      </c>
      <c r="G142" s="471"/>
      <c r="H142" s="472">
        <f>I141</f>
        <v>0</v>
      </c>
      <c r="I142" s="1282"/>
      <c r="J142" s="1283"/>
      <c r="K142" s="1284"/>
      <c r="L142" s="1285"/>
      <c r="M142" s="1285"/>
      <c r="N142" s="1281"/>
      <c r="O142" s="1270"/>
      <c r="P142" s="1271"/>
      <c r="Q142" s="1271"/>
      <c r="R142" s="1271"/>
      <c r="S142" s="1272"/>
      <c r="T142" s="466" t="s">
        <v>78</v>
      </c>
      <c r="U142" s="467"/>
      <c r="V142" s="468"/>
      <c r="W142" s="454" t="str">
        <f>IF(W141="","",VLOOKUP(W141,シフト記号表!$C$6:$L$47,10,FALSE))</f>
        <v/>
      </c>
      <c r="X142" s="455" t="str">
        <f>IF(X141="","",VLOOKUP(X141,シフト記号表!$C$6:$L$47,10,FALSE))</f>
        <v/>
      </c>
      <c r="Y142" s="455" t="str">
        <f>IF(Y141="","",VLOOKUP(Y141,シフト記号表!$C$6:$L$47,10,FALSE))</f>
        <v/>
      </c>
      <c r="Z142" s="455" t="str">
        <f>IF(Z141="","",VLOOKUP(Z141,シフト記号表!$C$6:$L$47,10,FALSE))</f>
        <v/>
      </c>
      <c r="AA142" s="455" t="str">
        <f>IF(AA141="","",VLOOKUP(AA141,シフト記号表!$C$6:$L$47,10,FALSE))</f>
        <v/>
      </c>
      <c r="AB142" s="455" t="str">
        <f>IF(AB141="","",VLOOKUP(AB141,シフト記号表!$C$6:$L$47,10,FALSE))</f>
        <v/>
      </c>
      <c r="AC142" s="456" t="str">
        <f>IF(AC141="","",VLOOKUP(AC141,シフト記号表!$C$6:$L$47,10,FALSE))</f>
        <v/>
      </c>
      <c r="AD142" s="454" t="str">
        <f>IF(AD141="","",VLOOKUP(AD141,シフト記号表!$C$6:$L$47,10,FALSE))</f>
        <v/>
      </c>
      <c r="AE142" s="455" t="str">
        <f>IF(AE141="","",VLOOKUP(AE141,シフト記号表!$C$6:$L$47,10,FALSE))</f>
        <v/>
      </c>
      <c r="AF142" s="455" t="str">
        <f>IF(AF141="","",VLOOKUP(AF141,シフト記号表!$C$6:$L$47,10,FALSE))</f>
        <v/>
      </c>
      <c r="AG142" s="455" t="str">
        <f>IF(AG141="","",VLOOKUP(AG141,シフト記号表!$C$6:$L$47,10,FALSE))</f>
        <v/>
      </c>
      <c r="AH142" s="455" t="str">
        <f>IF(AH141="","",VLOOKUP(AH141,シフト記号表!$C$6:$L$47,10,FALSE))</f>
        <v/>
      </c>
      <c r="AI142" s="455" t="str">
        <f>IF(AI141="","",VLOOKUP(AI141,シフト記号表!$C$6:$L$47,10,FALSE))</f>
        <v/>
      </c>
      <c r="AJ142" s="456" t="str">
        <f>IF(AJ141="","",VLOOKUP(AJ141,シフト記号表!$C$6:$L$47,10,FALSE))</f>
        <v/>
      </c>
      <c r="AK142" s="454" t="str">
        <f>IF(AK141="","",VLOOKUP(AK141,シフト記号表!$C$6:$L$47,10,FALSE))</f>
        <v/>
      </c>
      <c r="AL142" s="455" t="str">
        <f>IF(AL141="","",VLOOKUP(AL141,シフト記号表!$C$6:$L$47,10,FALSE))</f>
        <v/>
      </c>
      <c r="AM142" s="455" t="str">
        <f>IF(AM141="","",VLOOKUP(AM141,シフト記号表!$C$6:$L$47,10,FALSE))</f>
        <v/>
      </c>
      <c r="AN142" s="455" t="str">
        <f>IF(AN141="","",VLOOKUP(AN141,シフト記号表!$C$6:$L$47,10,FALSE))</f>
        <v/>
      </c>
      <c r="AO142" s="455" t="str">
        <f>IF(AO141="","",VLOOKUP(AO141,シフト記号表!$C$6:$L$47,10,FALSE))</f>
        <v/>
      </c>
      <c r="AP142" s="455" t="str">
        <f>IF(AP141="","",VLOOKUP(AP141,シフト記号表!$C$6:$L$47,10,FALSE))</f>
        <v/>
      </c>
      <c r="AQ142" s="456" t="str">
        <f>IF(AQ141="","",VLOOKUP(AQ141,シフト記号表!$C$6:$L$47,10,FALSE))</f>
        <v/>
      </c>
      <c r="AR142" s="454" t="str">
        <f>IF(AR141="","",VLOOKUP(AR141,シフト記号表!$C$6:$L$47,10,FALSE))</f>
        <v/>
      </c>
      <c r="AS142" s="455" t="str">
        <f>IF(AS141="","",VLOOKUP(AS141,シフト記号表!$C$6:$L$47,10,FALSE))</f>
        <v/>
      </c>
      <c r="AT142" s="455" t="str">
        <f>IF(AT141="","",VLOOKUP(AT141,シフト記号表!$C$6:$L$47,10,FALSE))</f>
        <v/>
      </c>
      <c r="AU142" s="455" t="str">
        <f>IF(AU141="","",VLOOKUP(AU141,シフト記号表!$C$6:$L$47,10,FALSE))</f>
        <v/>
      </c>
      <c r="AV142" s="455" t="str">
        <f>IF(AV141="","",VLOOKUP(AV141,シフト記号表!$C$6:$L$47,10,FALSE))</f>
        <v/>
      </c>
      <c r="AW142" s="455" t="str">
        <f>IF(AW141="","",VLOOKUP(AW141,シフト記号表!$C$6:$L$47,10,FALSE))</f>
        <v/>
      </c>
      <c r="AX142" s="456" t="str">
        <f>IF(AX141="","",VLOOKUP(AX141,シフト記号表!$C$6:$L$47,10,FALSE))</f>
        <v/>
      </c>
      <c r="AY142" s="454" t="str">
        <f>IF(AY141="","",VLOOKUP(AY141,シフト記号表!$C$6:$L$47,10,FALSE))</f>
        <v/>
      </c>
      <c r="AZ142" s="455" t="str">
        <f>IF(AZ141="","",VLOOKUP(AZ141,シフト記号表!$C$6:$L$47,10,FALSE))</f>
        <v/>
      </c>
      <c r="BA142" s="455" t="str">
        <f>IF(BA141="","",VLOOKUP(BA141,シフト記号表!$C$6:$L$47,10,FALSE))</f>
        <v/>
      </c>
      <c r="BB142" s="1253">
        <f>IF($BE$3="４週",SUM(W142:AX142),IF($BE$3="暦月",SUM(W142:BA142),""))</f>
        <v>0</v>
      </c>
      <c r="BC142" s="1254"/>
      <c r="BD142" s="1255">
        <f>IF($BE$3="４週",BB142/4,IF($BE$3="暦月",(BB142/($BE$8/7)),""))</f>
        <v>0</v>
      </c>
      <c r="BE142" s="1254"/>
      <c r="BF142" s="1250"/>
      <c r="BG142" s="1251"/>
      <c r="BH142" s="1251"/>
      <c r="BI142" s="1251"/>
      <c r="BJ142" s="1252"/>
    </row>
    <row r="143" spans="2:62" ht="20.25" customHeight="1" x14ac:dyDescent="0.2">
      <c r="B143" s="1256">
        <f>B141+1</f>
        <v>64</v>
      </c>
      <c r="C143" s="1258"/>
      <c r="D143" s="1259"/>
      <c r="E143" s="449"/>
      <c r="F143" s="450"/>
      <c r="G143" s="449"/>
      <c r="H143" s="450"/>
      <c r="I143" s="1262"/>
      <c r="J143" s="1263"/>
      <c r="K143" s="1266"/>
      <c r="L143" s="1267"/>
      <c r="M143" s="1267"/>
      <c r="N143" s="1259"/>
      <c r="O143" s="1270"/>
      <c r="P143" s="1271"/>
      <c r="Q143" s="1271"/>
      <c r="R143" s="1271"/>
      <c r="S143" s="1272"/>
      <c r="T143" s="469" t="s">
        <v>77</v>
      </c>
      <c r="V143" s="470"/>
      <c r="W143" s="462"/>
      <c r="X143" s="463"/>
      <c r="Y143" s="463"/>
      <c r="Z143" s="463"/>
      <c r="AA143" s="463"/>
      <c r="AB143" s="463"/>
      <c r="AC143" s="464"/>
      <c r="AD143" s="462"/>
      <c r="AE143" s="463"/>
      <c r="AF143" s="463"/>
      <c r="AG143" s="463"/>
      <c r="AH143" s="463"/>
      <c r="AI143" s="463"/>
      <c r="AJ143" s="464"/>
      <c r="AK143" s="462"/>
      <c r="AL143" s="463"/>
      <c r="AM143" s="463"/>
      <c r="AN143" s="463"/>
      <c r="AO143" s="463"/>
      <c r="AP143" s="463"/>
      <c r="AQ143" s="464"/>
      <c r="AR143" s="462"/>
      <c r="AS143" s="463"/>
      <c r="AT143" s="463"/>
      <c r="AU143" s="463"/>
      <c r="AV143" s="463"/>
      <c r="AW143" s="463"/>
      <c r="AX143" s="464"/>
      <c r="AY143" s="462"/>
      <c r="AZ143" s="463"/>
      <c r="BA143" s="465"/>
      <c r="BB143" s="1276"/>
      <c r="BC143" s="1277"/>
      <c r="BD143" s="1236"/>
      <c r="BE143" s="1237"/>
      <c r="BF143" s="1238"/>
      <c r="BG143" s="1239"/>
      <c r="BH143" s="1239"/>
      <c r="BI143" s="1239"/>
      <c r="BJ143" s="1240"/>
    </row>
    <row r="144" spans="2:62" ht="20.25" customHeight="1" x14ac:dyDescent="0.2">
      <c r="B144" s="1279"/>
      <c r="C144" s="1280"/>
      <c r="D144" s="1281"/>
      <c r="E144" s="471"/>
      <c r="F144" s="472">
        <f>C143</f>
        <v>0</v>
      </c>
      <c r="G144" s="471"/>
      <c r="H144" s="472">
        <f>I143</f>
        <v>0</v>
      </c>
      <c r="I144" s="1282"/>
      <c r="J144" s="1283"/>
      <c r="K144" s="1284"/>
      <c r="L144" s="1285"/>
      <c r="M144" s="1285"/>
      <c r="N144" s="1281"/>
      <c r="O144" s="1270"/>
      <c r="P144" s="1271"/>
      <c r="Q144" s="1271"/>
      <c r="R144" s="1271"/>
      <c r="S144" s="1272"/>
      <c r="T144" s="466" t="s">
        <v>78</v>
      </c>
      <c r="U144" s="467"/>
      <c r="V144" s="468"/>
      <c r="W144" s="454" t="str">
        <f>IF(W143="","",VLOOKUP(W143,シフト記号表!$C$6:$L$47,10,FALSE))</f>
        <v/>
      </c>
      <c r="X144" s="455" t="str">
        <f>IF(X143="","",VLOOKUP(X143,シフト記号表!$C$6:$L$47,10,FALSE))</f>
        <v/>
      </c>
      <c r="Y144" s="455" t="str">
        <f>IF(Y143="","",VLOOKUP(Y143,シフト記号表!$C$6:$L$47,10,FALSE))</f>
        <v/>
      </c>
      <c r="Z144" s="455" t="str">
        <f>IF(Z143="","",VLOOKUP(Z143,シフト記号表!$C$6:$L$47,10,FALSE))</f>
        <v/>
      </c>
      <c r="AA144" s="455" t="str">
        <f>IF(AA143="","",VLOOKUP(AA143,シフト記号表!$C$6:$L$47,10,FALSE))</f>
        <v/>
      </c>
      <c r="AB144" s="455" t="str">
        <f>IF(AB143="","",VLOOKUP(AB143,シフト記号表!$C$6:$L$47,10,FALSE))</f>
        <v/>
      </c>
      <c r="AC144" s="456" t="str">
        <f>IF(AC143="","",VLOOKUP(AC143,シフト記号表!$C$6:$L$47,10,FALSE))</f>
        <v/>
      </c>
      <c r="AD144" s="454" t="str">
        <f>IF(AD143="","",VLOOKUP(AD143,シフト記号表!$C$6:$L$47,10,FALSE))</f>
        <v/>
      </c>
      <c r="AE144" s="455" t="str">
        <f>IF(AE143="","",VLOOKUP(AE143,シフト記号表!$C$6:$L$47,10,FALSE))</f>
        <v/>
      </c>
      <c r="AF144" s="455" t="str">
        <f>IF(AF143="","",VLOOKUP(AF143,シフト記号表!$C$6:$L$47,10,FALSE))</f>
        <v/>
      </c>
      <c r="AG144" s="455" t="str">
        <f>IF(AG143="","",VLOOKUP(AG143,シフト記号表!$C$6:$L$47,10,FALSE))</f>
        <v/>
      </c>
      <c r="AH144" s="455" t="str">
        <f>IF(AH143="","",VLOOKUP(AH143,シフト記号表!$C$6:$L$47,10,FALSE))</f>
        <v/>
      </c>
      <c r="AI144" s="455" t="str">
        <f>IF(AI143="","",VLOOKUP(AI143,シフト記号表!$C$6:$L$47,10,FALSE))</f>
        <v/>
      </c>
      <c r="AJ144" s="456" t="str">
        <f>IF(AJ143="","",VLOOKUP(AJ143,シフト記号表!$C$6:$L$47,10,FALSE))</f>
        <v/>
      </c>
      <c r="AK144" s="454" t="str">
        <f>IF(AK143="","",VLOOKUP(AK143,シフト記号表!$C$6:$L$47,10,FALSE))</f>
        <v/>
      </c>
      <c r="AL144" s="455" t="str">
        <f>IF(AL143="","",VLOOKUP(AL143,シフト記号表!$C$6:$L$47,10,FALSE))</f>
        <v/>
      </c>
      <c r="AM144" s="455" t="str">
        <f>IF(AM143="","",VLOOKUP(AM143,シフト記号表!$C$6:$L$47,10,FALSE))</f>
        <v/>
      </c>
      <c r="AN144" s="455" t="str">
        <f>IF(AN143="","",VLOOKUP(AN143,シフト記号表!$C$6:$L$47,10,FALSE))</f>
        <v/>
      </c>
      <c r="AO144" s="455" t="str">
        <f>IF(AO143="","",VLOOKUP(AO143,シフト記号表!$C$6:$L$47,10,FALSE))</f>
        <v/>
      </c>
      <c r="AP144" s="455" t="str">
        <f>IF(AP143="","",VLOOKUP(AP143,シフト記号表!$C$6:$L$47,10,FALSE))</f>
        <v/>
      </c>
      <c r="AQ144" s="456" t="str">
        <f>IF(AQ143="","",VLOOKUP(AQ143,シフト記号表!$C$6:$L$47,10,FALSE))</f>
        <v/>
      </c>
      <c r="AR144" s="454" t="str">
        <f>IF(AR143="","",VLOOKUP(AR143,シフト記号表!$C$6:$L$47,10,FALSE))</f>
        <v/>
      </c>
      <c r="AS144" s="455" t="str">
        <f>IF(AS143="","",VLOOKUP(AS143,シフト記号表!$C$6:$L$47,10,FALSE))</f>
        <v/>
      </c>
      <c r="AT144" s="455" t="str">
        <f>IF(AT143="","",VLOOKUP(AT143,シフト記号表!$C$6:$L$47,10,FALSE))</f>
        <v/>
      </c>
      <c r="AU144" s="455" t="str">
        <f>IF(AU143="","",VLOOKUP(AU143,シフト記号表!$C$6:$L$47,10,FALSE))</f>
        <v/>
      </c>
      <c r="AV144" s="455" t="str">
        <f>IF(AV143="","",VLOOKUP(AV143,シフト記号表!$C$6:$L$47,10,FALSE))</f>
        <v/>
      </c>
      <c r="AW144" s="455" t="str">
        <f>IF(AW143="","",VLOOKUP(AW143,シフト記号表!$C$6:$L$47,10,FALSE))</f>
        <v/>
      </c>
      <c r="AX144" s="456" t="str">
        <f>IF(AX143="","",VLOOKUP(AX143,シフト記号表!$C$6:$L$47,10,FALSE))</f>
        <v/>
      </c>
      <c r="AY144" s="454" t="str">
        <f>IF(AY143="","",VLOOKUP(AY143,シフト記号表!$C$6:$L$47,10,FALSE))</f>
        <v/>
      </c>
      <c r="AZ144" s="455" t="str">
        <f>IF(AZ143="","",VLOOKUP(AZ143,シフト記号表!$C$6:$L$47,10,FALSE))</f>
        <v/>
      </c>
      <c r="BA144" s="455" t="str">
        <f>IF(BA143="","",VLOOKUP(BA143,シフト記号表!$C$6:$L$47,10,FALSE))</f>
        <v/>
      </c>
      <c r="BB144" s="1253">
        <f>IF($BE$3="４週",SUM(W144:AX144),IF($BE$3="暦月",SUM(W144:BA144),""))</f>
        <v>0</v>
      </c>
      <c r="BC144" s="1254"/>
      <c r="BD144" s="1255">
        <f>IF($BE$3="４週",BB144/4,IF($BE$3="暦月",(BB144/($BE$8/7)),""))</f>
        <v>0</v>
      </c>
      <c r="BE144" s="1254"/>
      <c r="BF144" s="1250"/>
      <c r="BG144" s="1251"/>
      <c r="BH144" s="1251"/>
      <c r="BI144" s="1251"/>
      <c r="BJ144" s="1252"/>
    </row>
    <row r="145" spans="2:62" ht="20.25" customHeight="1" x14ac:dyDescent="0.2">
      <c r="B145" s="1256">
        <f>B143+1</f>
        <v>65</v>
      </c>
      <c r="C145" s="1258"/>
      <c r="D145" s="1259"/>
      <c r="E145" s="449"/>
      <c r="F145" s="450"/>
      <c r="G145" s="449"/>
      <c r="H145" s="450"/>
      <c r="I145" s="1262"/>
      <c r="J145" s="1263"/>
      <c r="K145" s="1266"/>
      <c r="L145" s="1267"/>
      <c r="M145" s="1267"/>
      <c r="N145" s="1259"/>
      <c r="O145" s="1270"/>
      <c r="P145" s="1271"/>
      <c r="Q145" s="1271"/>
      <c r="R145" s="1271"/>
      <c r="S145" s="1272"/>
      <c r="T145" s="469" t="s">
        <v>77</v>
      </c>
      <c r="V145" s="470"/>
      <c r="W145" s="462"/>
      <c r="X145" s="463"/>
      <c r="Y145" s="463"/>
      <c r="Z145" s="463"/>
      <c r="AA145" s="463"/>
      <c r="AB145" s="463"/>
      <c r="AC145" s="464"/>
      <c r="AD145" s="462"/>
      <c r="AE145" s="463"/>
      <c r="AF145" s="463"/>
      <c r="AG145" s="463"/>
      <c r="AH145" s="463"/>
      <c r="AI145" s="463"/>
      <c r="AJ145" s="464"/>
      <c r="AK145" s="462"/>
      <c r="AL145" s="463"/>
      <c r="AM145" s="463"/>
      <c r="AN145" s="463"/>
      <c r="AO145" s="463"/>
      <c r="AP145" s="463"/>
      <c r="AQ145" s="464"/>
      <c r="AR145" s="462"/>
      <c r="AS145" s="463"/>
      <c r="AT145" s="463"/>
      <c r="AU145" s="463"/>
      <c r="AV145" s="463"/>
      <c r="AW145" s="463"/>
      <c r="AX145" s="464"/>
      <c r="AY145" s="462"/>
      <c r="AZ145" s="463"/>
      <c r="BA145" s="465"/>
      <c r="BB145" s="1276"/>
      <c r="BC145" s="1277"/>
      <c r="BD145" s="1236"/>
      <c r="BE145" s="1237"/>
      <c r="BF145" s="1238"/>
      <c r="BG145" s="1239"/>
      <c r="BH145" s="1239"/>
      <c r="BI145" s="1239"/>
      <c r="BJ145" s="1240"/>
    </row>
    <row r="146" spans="2:62" ht="20.25" customHeight="1" x14ac:dyDescent="0.2">
      <c r="B146" s="1279"/>
      <c r="C146" s="1280"/>
      <c r="D146" s="1281"/>
      <c r="E146" s="471"/>
      <c r="F146" s="472">
        <f>C145</f>
        <v>0</v>
      </c>
      <c r="G146" s="471"/>
      <c r="H146" s="472">
        <f>I145</f>
        <v>0</v>
      </c>
      <c r="I146" s="1282"/>
      <c r="J146" s="1283"/>
      <c r="K146" s="1284"/>
      <c r="L146" s="1285"/>
      <c r="M146" s="1285"/>
      <c r="N146" s="1281"/>
      <c r="O146" s="1270"/>
      <c r="P146" s="1271"/>
      <c r="Q146" s="1271"/>
      <c r="R146" s="1271"/>
      <c r="S146" s="1272"/>
      <c r="T146" s="466" t="s">
        <v>78</v>
      </c>
      <c r="U146" s="467"/>
      <c r="V146" s="468"/>
      <c r="W146" s="454" t="str">
        <f>IF(W145="","",VLOOKUP(W145,シフト記号表!$C$6:$L$47,10,FALSE))</f>
        <v/>
      </c>
      <c r="X146" s="455" t="str">
        <f>IF(X145="","",VLOOKUP(X145,シフト記号表!$C$6:$L$47,10,FALSE))</f>
        <v/>
      </c>
      <c r="Y146" s="455" t="str">
        <f>IF(Y145="","",VLOOKUP(Y145,シフト記号表!$C$6:$L$47,10,FALSE))</f>
        <v/>
      </c>
      <c r="Z146" s="455" t="str">
        <f>IF(Z145="","",VLOOKUP(Z145,シフト記号表!$C$6:$L$47,10,FALSE))</f>
        <v/>
      </c>
      <c r="AA146" s="455" t="str">
        <f>IF(AA145="","",VLOOKUP(AA145,シフト記号表!$C$6:$L$47,10,FALSE))</f>
        <v/>
      </c>
      <c r="AB146" s="455" t="str">
        <f>IF(AB145="","",VLOOKUP(AB145,シフト記号表!$C$6:$L$47,10,FALSE))</f>
        <v/>
      </c>
      <c r="AC146" s="456" t="str">
        <f>IF(AC145="","",VLOOKUP(AC145,シフト記号表!$C$6:$L$47,10,FALSE))</f>
        <v/>
      </c>
      <c r="AD146" s="454" t="str">
        <f>IF(AD145="","",VLOOKUP(AD145,シフト記号表!$C$6:$L$47,10,FALSE))</f>
        <v/>
      </c>
      <c r="AE146" s="455" t="str">
        <f>IF(AE145="","",VLOOKUP(AE145,シフト記号表!$C$6:$L$47,10,FALSE))</f>
        <v/>
      </c>
      <c r="AF146" s="455" t="str">
        <f>IF(AF145="","",VLOOKUP(AF145,シフト記号表!$C$6:$L$47,10,FALSE))</f>
        <v/>
      </c>
      <c r="AG146" s="455" t="str">
        <f>IF(AG145="","",VLOOKUP(AG145,シフト記号表!$C$6:$L$47,10,FALSE))</f>
        <v/>
      </c>
      <c r="AH146" s="455" t="str">
        <f>IF(AH145="","",VLOOKUP(AH145,シフト記号表!$C$6:$L$47,10,FALSE))</f>
        <v/>
      </c>
      <c r="AI146" s="455" t="str">
        <f>IF(AI145="","",VLOOKUP(AI145,シフト記号表!$C$6:$L$47,10,FALSE))</f>
        <v/>
      </c>
      <c r="AJ146" s="456" t="str">
        <f>IF(AJ145="","",VLOOKUP(AJ145,シフト記号表!$C$6:$L$47,10,FALSE))</f>
        <v/>
      </c>
      <c r="AK146" s="454" t="str">
        <f>IF(AK145="","",VLOOKUP(AK145,シフト記号表!$C$6:$L$47,10,FALSE))</f>
        <v/>
      </c>
      <c r="AL146" s="455" t="str">
        <f>IF(AL145="","",VLOOKUP(AL145,シフト記号表!$C$6:$L$47,10,FALSE))</f>
        <v/>
      </c>
      <c r="AM146" s="455" t="str">
        <f>IF(AM145="","",VLOOKUP(AM145,シフト記号表!$C$6:$L$47,10,FALSE))</f>
        <v/>
      </c>
      <c r="AN146" s="455" t="str">
        <f>IF(AN145="","",VLOOKUP(AN145,シフト記号表!$C$6:$L$47,10,FALSE))</f>
        <v/>
      </c>
      <c r="AO146" s="455" t="str">
        <f>IF(AO145="","",VLOOKUP(AO145,シフト記号表!$C$6:$L$47,10,FALSE))</f>
        <v/>
      </c>
      <c r="AP146" s="455" t="str">
        <f>IF(AP145="","",VLOOKUP(AP145,シフト記号表!$C$6:$L$47,10,FALSE))</f>
        <v/>
      </c>
      <c r="AQ146" s="456" t="str">
        <f>IF(AQ145="","",VLOOKUP(AQ145,シフト記号表!$C$6:$L$47,10,FALSE))</f>
        <v/>
      </c>
      <c r="AR146" s="454" t="str">
        <f>IF(AR145="","",VLOOKUP(AR145,シフト記号表!$C$6:$L$47,10,FALSE))</f>
        <v/>
      </c>
      <c r="AS146" s="455" t="str">
        <f>IF(AS145="","",VLOOKUP(AS145,シフト記号表!$C$6:$L$47,10,FALSE))</f>
        <v/>
      </c>
      <c r="AT146" s="455" t="str">
        <f>IF(AT145="","",VLOOKUP(AT145,シフト記号表!$C$6:$L$47,10,FALSE))</f>
        <v/>
      </c>
      <c r="AU146" s="455" t="str">
        <f>IF(AU145="","",VLOOKUP(AU145,シフト記号表!$C$6:$L$47,10,FALSE))</f>
        <v/>
      </c>
      <c r="AV146" s="455" t="str">
        <f>IF(AV145="","",VLOOKUP(AV145,シフト記号表!$C$6:$L$47,10,FALSE))</f>
        <v/>
      </c>
      <c r="AW146" s="455" t="str">
        <f>IF(AW145="","",VLOOKUP(AW145,シフト記号表!$C$6:$L$47,10,FALSE))</f>
        <v/>
      </c>
      <c r="AX146" s="456" t="str">
        <f>IF(AX145="","",VLOOKUP(AX145,シフト記号表!$C$6:$L$47,10,FALSE))</f>
        <v/>
      </c>
      <c r="AY146" s="454" t="str">
        <f>IF(AY145="","",VLOOKUP(AY145,シフト記号表!$C$6:$L$47,10,FALSE))</f>
        <v/>
      </c>
      <c r="AZ146" s="455" t="str">
        <f>IF(AZ145="","",VLOOKUP(AZ145,シフト記号表!$C$6:$L$47,10,FALSE))</f>
        <v/>
      </c>
      <c r="BA146" s="455" t="str">
        <f>IF(BA145="","",VLOOKUP(BA145,シフト記号表!$C$6:$L$47,10,FALSE))</f>
        <v/>
      </c>
      <c r="BB146" s="1253">
        <f>IF($BE$3="４週",SUM(W146:AX146),IF($BE$3="暦月",SUM(W146:BA146),""))</f>
        <v>0</v>
      </c>
      <c r="BC146" s="1254"/>
      <c r="BD146" s="1255">
        <f>IF($BE$3="４週",BB146/4,IF($BE$3="暦月",(BB146/($BE$8/7)),""))</f>
        <v>0</v>
      </c>
      <c r="BE146" s="1254"/>
      <c r="BF146" s="1250"/>
      <c r="BG146" s="1251"/>
      <c r="BH146" s="1251"/>
      <c r="BI146" s="1251"/>
      <c r="BJ146" s="1252"/>
    </row>
    <row r="147" spans="2:62" ht="20.25" customHeight="1" x14ac:dyDescent="0.2">
      <c r="B147" s="1256">
        <f>B145+1</f>
        <v>66</v>
      </c>
      <c r="C147" s="1258"/>
      <c r="D147" s="1259"/>
      <c r="E147" s="449"/>
      <c r="F147" s="450"/>
      <c r="G147" s="449"/>
      <c r="H147" s="450"/>
      <c r="I147" s="1262"/>
      <c r="J147" s="1263"/>
      <c r="K147" s="1266"/>
      <c r="L147" s="1267"/>
      <c r="M147" s="1267"/>
      <c r="N147" s="1259"/>
      <c r="O147" s="1270"/>
      <c r="P147" s="1271"/>
      <c r="Q147" s="1271"/>
      <c r="R147" s="1271"/>
      <c r="S147" s="1272"/>
      <c r="T147" s="469" t="s">
        <v>77</v>
      </c>
      <c r="V147" s="470"/>
      <c r="W147" s="462"/>
      <c r="X147" s="463"/>
      <c r="Y147" s="463"/>
      <c r="Z147" s="463"/>
      <c r="AA147" s="463"/>
      <c r="AB147" s="463"/>
      <c r="AC147" s="464"/>
      <c r="AD147" s="462"/>
      <c r="AE147" s="463"/>
      <c r="AF147" s="463"/>
      <c r="AG147" s="463"/>
      <c r="AH147" s="463"/>
      <c r="AI147" s="463"/>
      <c r="AJ147" s="464"/>
      <c r="AK147" s="462"/>
      <c r="AL147" s="463"/>
      <c r="AM147" s="463"/>
      <c r="AN147" s="463"/>
      <c r="AO147" s="463"/>
      <c r="AP147" s="463"/>
      <c r="AQ147" s="464"/>
      <c r="AR147" s="462"/>
      <c r="AS147" s="463"/>
      <c r="AT147" s="463"/>
      <c r="AU147" s="463"/>
      <c r="AV147" s="463"/>
      <c r="AW147" s="463"/>
      <c r="AX147" s="464"/>
      <c r="AY147" s="462"/>
      <c r="AZ147" s="463"/>
      <c r="BA147" s="465"/>
      <c r="BB147" s="1276"/>
      <c r="BC147" s="1277"/>
      <c r="BD147" s="1236"/>
      <c r="BE147" s="1237"/>
      <c r="BF147" s="1238"/>
      <c r="BG147" s="1239"/>
      <c r="BH147" s="1239"/>
      <c r="BI147" s="1239"/>
      <c r="BJ147" s="1240"/>
    </row>
    <row r="148" spans="2:62" ht="20.25" customHeight="1" x14ac:dyDescent="0.2">
      <c r="B148" s="1279"/>
      <c r="C148" s="1280"/>
      <c r="D148" s="1281"/>
      <c r="E148" s="471"/>
      <c r="F148" s="472">
        <f>C147</f>
        <v>0</v>
      </c>
      <c r="G148" s="471"/>
      <c r="H148" s="472">
        <f>I147</f>
        <v>0</v>
      </c>
      <c r="I148" s="1282"/>
      <c r="J148" s="1283"/>
      <c r="K148" s="1284"/>
      <c r="L148" s="1285"/>
      <c r="M148" s="1285"/>
      <c r="N148" s="1281"/>
      <c r="O148" s="1270"/>
      <c r="P148" s="1271"/>
      <c r="Q148" s="1271"/>
      <c r="R148" s="1271"/>
      <c r="S148" s="1272"/>
      <c r="T148" s="466" t="s">
        <v>78</v>
      </c>
      <c r="U148" s="467"/>
      <c r="V148" s="468"/>
      <c r="W148" s="454" t="str">
        <f>IF(W147="","",VLOOKUP(W147,シフト記号表!$C$6:$L$47,10,FALSE))</f>
        <v/>
      </c>
      <c r="X148" s="455" t="str">
        <f>IF(X147="","",VLOOKUP(X147,シフト記号表!$C$6:$L$47,10,FALSE))</f>
        <v/>
      </c>
      <c r="Y148" s="455" t="str">
        <f>IF(Y147="","",VLOOKUP(Y147,シフト記号表!$C$6:$L$47,10,FALSE))</f>
        <v/>
      </c>
      <c r="Z148" s="455" t="str">
        <f>IF(Z147="","",VLOOKUP(Z147,シフト記号表!$C$6:$L$47,10,FALSE))</f>
        <v/>
      </c>
      <c r="AA148" s="455" t="str">
        <f>IF(AA147="","",VLOOKUP(AA147,シフト記号表!$C$6:$L$47,10,FALSE))</f>
        <v/>
      </c>
      <c r="AB148" s="455" t="str">
        <f>IF(AB147="","",VLOOKUP(AB147,シフト記号表!$C$6:$L$47,10,FALSE))</f>
        <v/>
      </c>
      <c r="AC148" s="456" t="str">
        <f>IF(AC147="","",VLOOKUP(AC147,シフト記号表!$C$6:$L$47,10,FALSE))</f>
        <v/>
      </c>
      <c r="AD148" s="454" t="str">
        <f>IF(AD147="","",VLOOKUP(AD147,シフト記号表!$C$6:$L$47,10,FALSE))</f>
        <v/>
      </c>
      <c r="AE148" s="455" t="str">
        <f>IF(AE147="","",VLOOKUP(AE147,シフト記号表!$C$6:$L$47,10,FALSE))</f>
        <v/>
      </c>
      <c r="AF148" s="455" t="str">
        <f>IF(AF147="","",VLOOKUP(AF147,シフト記号表!$C$6:$L$47,10,FALSE))</f>
        <v/>
      </c>
      <c r="AG148" s="455" t="str">
        <f>IF(AG147="","",VLOOKUP(AG147,シフト記号表!$C$6:$L$47,10,FALSE))</f>
        <v/>
      </c>
      <c r="AH148" s="455" t="str">
        <f>IF(AH147="","",VLOOKUP(AH147,シフト記号表!$C$6:$L$47,10,FALSE))</f>
        <v/>
      </c>
      <c r="AI148" s="455" t="str">
        <f>IF(AI147="","",VLOOKUP(AI147,シフト記号表!$C$6:$L$47,10,FALSE))</f>
        <v/>
      </c>
      <c r="AJ148" s="456" t="str">
        <f>IF(AJ147="","",VLOOKUP(AJ147,シフト記号表!$C$6:$L$47,10,FALSE))</f>
        <v/>
      </c>
      <c r="AK148" s="454" t="str">
        <f>IF(AK147="","",VLOOKUP(AK147,シフト記号表!$C$6:$L$47,10,FALSE))</f>
        <v/>
      </c>
      <c r="AL148" s="455" t="str">
        <f>IF(AL147="","",VLOOKUP(AL147,シフト記号表!$C$6:$L$47,10,FALSE))</f>
        <v/>
      </c>
      <c r="AM148" s="455" t="str">
        <f>IF(AM147="","",VLOOKUP(AM147,シフト記号表!$C$6:$L$47,10,FALSE))</f>
        <v/>
      </c>
      <c r="AN148" s="455" t="str">
        <f>IF(AN147="","",VLOOKUP(AN147,シフト記号表!$C$6:$L$47,10,FALSE))</f>
        <v/>
      </c>
      <c r="AO148" s="455" t="str">
        <f>IF(AO147="","",VLOOKUP(AO147,シフト記号表!$C$6:$L$47,10,FALSE))</f>
        <v/>
      </c>
      <c r="AP148" s="455" t="str">
        <f>IF(AP147="","",VLOOKUP(AP147,シフト記号表!$C$6:$L$47,10,FALSE))</f>
        <v/>
      </c>
      <c r="AQ148" s="456" t="str">
        <f>IF(AQ147="","",VLOOKUP(AQ147,シフト記号表!$C$6:$L$47,10,FALSE))</f>
        <v/>
      </c>
      <c r="AR148" s="454" t="str">
        <f>IF(AR147="","",VLOOKUP(AR147,シフト記号表!$C$6:$L$47,10,FALSE))</f>
        <v/>
      </c>
      <c r="AS148" s="455" t="str">
        <f>IF(AS147="","",VLOOKUP(AS147,シフト記号表!$C$6:$L$47,10,FALSE))</f>
        <v/>
      </c>
      <c r="AT148" s="455" t="str">
        <f>IF(AT147="","",VLOOKUP(AT147,シフト記号表!$C$6:$L$47,10,FALSE))</f>
        <v/>
      </c>
      <c r="AU148" s="455" t="str">
        <f>IF(AU147="","",VLOOKUP(AU147,シフト記号表!$C$6:$L$47,10,FALSE))</f>
        <v/>
      </c>
      <c r="AV148" s="455" t="str">
        <f>IF(AV147="","",VLOOKUP(AV147,シフト記号表!$C$6:$L$47,10,FALSE))</f>
        <v/>
      </c>
      <c r="AW148" s="455" t="str">
        <f>IF(AW147="","",VLOOKUP(AW147,シフト記号表!$C$6:$L$47,10,FALSE))</f>
        <v/>
      </c>
      <c r="AX148" s="456" t="str">
        <f>IF(AX147="","",VLOOKUP(AX147,シフト記号表!$C$6:$L$47,10,FALSE))</f>
        <v/>
      </c>
      <c r="AY148" s="454" t="str">
        <f>IF(AY147="","",VLOOKUP(AY147,シフト記号表!$C$6:$L$47,10,FALSE))</f>
        <v/>
      </c>
      <c r="AZ148" s="455" t="str">
        <f>IF(AZ147="","",VLOOKUP(AZ147,シフト記号表!$C$6:$L$47,10,FALSE))</f>
        <v/>
      </c>
      <c r="BA148" s="455" t="str">
        <f>IF(BA147="","",VLOOKUP(BA147,シフト記号表!$C$6:$L$47,10,FALSE))</f>
        <v/>
      </c>
      <c r="BB148" s="1253">
        <f>IF($BE$3="４週",SUM(W148:AX148),IF($BE$3="暦月",SUM(W148:BA148),""))</f>
        <v>0</v>
      </c>
      <c r="BC148" s="1254"/>
      <c r="BD148" s="1255">
        <f>IF($BE$3="４週",BB148/4,IF($BE$3="暦月",(BB148/($BE$8/7)),""))</f>
        <v>0</v>
      </c>
      <c r="BE148" s="1254"/>
      <c r="BF148" s="1250"/>
      <c r="BG148" s="1251"/>
      <c r="BH148" s="1251"/>
      <c r="BI148" s="1251"/>
      <c r="BJ148" s="1252"/>
    </row>
    <row r="149" spans="2:62" ht="20.25" customHeight="1" x14ac:dyDescent="0.2">
      <c r="B149" s="1256">
        <f>B147+1</f>
        <v>67</v>
      </c>
      <c r="C149" s="1258"/>
      <c r="D149" s="1259"/>
      <c r="E149" s="449"/>
      <c r="F149" s="450"/>
      <c r="G149" s="449"/>
      <c r="H149" s="450"/>
      <c r="I149" s="1262"/>
      <c r="J149" s="1263"/>
      <c r="K149" s="1266"/>
      <c r="L149" s="1267"/>
      <c r="M149" s="1267"/>
      <c r="N149" s="1259"/>
      <c r="O149" s="1270"/>
      <c r="P149" s="1271"/>
      <c r="Q149" s="1271"/>
      <c r="R149" s="1271"/>
      <c r="S149" s="1272"/>
      <c r="T149" s="469" t="s">
        <v>77</v>
      </c>
      <c r="V149" s="470"/>
      <c r="W149" s="462"/>
      <c r="X149" s="463"/>
      <c r="Y149" s="463"/>
      <c r="Z149" s="463"/>
      <c r="AA149" s="463"/>
      <c r="AB149" s="463"/>
      <c r="AC149" s="464"/>
      <c r="AD149" s="462"/>
      <c r="AE149" s="463"/>
      <c r="AF149" s="463"/>
      <c r="AG149" s="463"/>
      <c r="AH149" s="463"/>
      <c r="AI149" s="463"/>
      <c r="AJ149" s="464"/>
      <c r="AK149" s="462"/>
      <c r="AL149" s="463"/>
      <c r="AM149" s="463"/>
      <c r="AN149" s="463"/>
      <c r="AO149" s="463"/>
      <c r="AP149" s="463"/>
      <c r="AQ149" s="464"/>
      <c r="AR149" s="462"/>
      <c r="AS149" s="463"/>
      <c r="AT149" s="463"/>
      <c r="AU149" s="463"/>
      <c r="AV149" s="463"/>
      <c r="AW149" s="463"/>
      <c r="AX149" s="464"/>
      <c r="AY149" s="462"/>
      <c r="AZ149" s="463"/>
      <c r="BA149" s="465"/>
      <c r="BB149" s="1276"/>
      <c r="BC149" s="1277"/>
      <c r="BD149" s="1236"/>
      <c r="BE149" s="1237"/>
      <c r="BF149" s="1238"/>
      <c r="BG149" s="1239"/>
      <c r="BH149" s="1239"/>
      <c r="BI149" s="1239"/>
      <c r="BJ149" s="1240"/>
    </row>
    <row r="150" spans="2:62" ht="20.25" customHeight="1" x14ac:dyDescent="0.2">
      <c r="B150" s="1279"/>
      <c r="C150" s="1280"/>
      <c r="D150" s="1281"/>
      <c r="E150" s="471"/>
      <c r="F150" s="472">
        <f>C149</f>
        <v>0</v>
      </c>
      <c r="G150" s="471"/>
      <c r="H150" s="472">
        <f>I149</f>
        <v>0</v>
      </c>
      <c r="I150" s="1282"/>
      <c r="J150" s="1283"/>
      <c r="K150" s="1284"/>
      <c r="L150" s="1285"/>
      <c r="M150" s="1285"/>
      <c r="N150" s="1281"/>
      <c r="O150" s="1270"/>
      <c r="P150" s="1271"/>
      <c r="Q150" s="1271"/>
      <c r="R150" s="1271"/>
      <c r="S150" s="1272"/>
      <c r="T150" s="466" t="s">
        <v>78</v>
      </c>
      <c r="U150" s="467"/>
      <c r="V150" s="468"/>
      <c r="W150" s="454" t="str">
        <f>IF(W149="","",VLOOKUP(W149,シフト記号表!$C$6:$L$47,10,FALSE))</f>
        <v/>
      </c>
      <c r="X150" s="455" t="str">
        <f>IF(X149="","",VLOOKUP(X149,シフト記号表!$C$6:$L$47,10,FALSE))</f>
        <v/>
      </c>
      <c r="Y150" s="455" t="str">
        <f>IF(Y149="","",VLOOKUP(Y149,シフト記号表!$C$6:$L$47,10,FALSE))</f>
        <v/>
      </c>
      <c r="Z150" s="455" t="str">
        <f>IF(Z149="","",VLOOKUP(Z149,シフト記号表!$C$6:$L$47,10,FALSE))</f>
        <v/>
      </c>
      <c r="AA150" s="455" t="str">
        <f>IF(AA149="","",VLOOKUP(AA149,シフト記号表!$C$6:$L$47,10,FALSE))</f>
        <v/>
      </c>
      <c r="AB150" s="455" t="str">
        <f>IF(AB149="","",VLOOKUP(AB149,シフト記号表!$C$6:$L$47,10,FALSE))</f>
        <v/>
      </c>
      <c r="AC150" s="456" t="str">
        <f>IF(AC149="","",VLOOKUP(AC149,シフト記号表!$C$6:$L$47,10,FALSE))</f>
        <v/>
      </c>
      <c r="AD150" s="454" t="str">
        <f>IF(AD149="","",VLOOKUP(AD149,シフト記号表!$C$6:$L$47,10,FALSE))</f>
        <v/>
      </c>
      <c r="AE150" s="455" t="str">
        <f>IF(AE149="","",VLOOKUP(AE149,シフト記号表!$C$6:$L$47,10,FALSE))</f>
        <v/>
      </c>
      <c r="AF150" s="455" t="str">
        <f>IF(AF149="","",VLOOKUP(AF149,シフト記号表!$C$6:$L$47,10,FALSE))</f>
        <v/>
      </c>
      <c r="AG150" s="455" t="str">
        <f>IF(AG149="","",VLOOKUP(AG149,シフト記号表!$C$6:$L$47,10,FALSE))</f>
        <v/>
      </c>
      <c r="AH150" s="455" t="str">
        <f>IF(AH149="","",VLOOKUP(AH149,シフト記号表!$C$6:$L$47,10,FALSE))</f>
        <v/>
      </c>
      <c r="AI150" s="455" t="str">
        <f>IF(AI149="","",VLOOKUP(AI149,シフト記号表!$C$6:$L$47,10,FALSE))</f>
        <v/>
      </c>
      <c r="AJ150" s="456" t="str">
        <f>IF(AJ149="","",VLOOKUP(AJ149,シフト記号表!$C$6:$L$47,10,FALSE))</f>
        <v/>
      </c>
      <c r="AK150" s="454" t="str">
        <f>IF(AK149="","",VLOOKUP(AK149,シフト記号表!$C$6:$L$47,10,FALSE))</f>
        <v/>
      </c>
      <c r="AL150" s="455" t="str">
        <f>IF(AL149="","",VLOOKUP(AL149,シフト記号表!$C$6:$L$47,10,FALSE))</f>
        <v/>
      </c>
      <c r="AM150" s="455" t="str">
        <f>IF(AM149="","",VLOOKUP(AM149,シフト記号表!$C$6:$L$47,10,FALSE))</f>
        <v/>
      </c>
      <c r="AN150" s="455" t="str">
        <f>IF(AN149="","",VLOOKUP(AN149,シフト記号表!$C$6:$L$47,10,FALSE))</f>
        <v/>
      </c>
      <c r="AO150" s="455" t="str">
        <f>IF(AO149="","",VLOOKUP(AO149,シフト記号表!$C$6:$L$47,10,FALSE))</f>
        <v/>
      </c>
      <c r="AP150" s="455" t="str">
        <f>IF(AP149="","",VLOOKUP(AP149,シフト記号表!$C$6:$L$47,10,FALSE))</f>
        <v/>
      </c>
      <c r="AQ150" s="456" t="str">
        <f>IF(AQ149="","",VLOOKUP(AQ149,シフト記号表!$C$6:$L$47,10,FALSE))</f>
        <v/>
      </c>
      <c r="AR150" s="454" t="str">
        <f>IF(AR149="","",VLOOKUP(AR149,シフト記号表!$C$6:$L$47,10,FALSE))</f>
        <v/>
      </c>
      <c r="AS150" s="455" t="str">
        <f>IF(AS149="","",VLOOKUP(AS149,シフト記号表!$C$6:$L$47,10,FALSE))</f>
        <v/>
      </c>
      <c r="AT150" s="455" t="str">
        <f>IF(AT149="","",VLOOKUP(AT149,シフト記号表!$C$6:$L$47,10,FALSE))</f>
        <v/>
      </c>
      <c r="AU150" s="455" t="str">
        <f>IF(AU149="","",VLOOKUP(AU149,シフト記号表!$C$6:$L$47,10,FALSE))</f>
        <v/>
      </c>
      <c r="AV150" s="455" t="str">
        <f>IF(AV149="","",VLOOKUP(AV149,シフト記号表!$C$6:$L$47,10,FALSE))</f>
        <v/>
      </c>
      <c r="AW150" s="455" t="str">
        <f>IF(AW149="","",VLOOKUP(AW149,シフト記号表!$C$6:$L$47,10,FALSE))</f>
        <v/>
      </c>
      <c r="AX150" s="456" t="str">
        <f>IF(AX149="","",VLOOKUP(AX149,シフト記号表!$C$6:$L$47,10,FALSE))</f>
        <v/>
      </c>
      <c r="AY150" s="454" t="str">
        <f>IF(AY149="","",VLOOKUP(AY149,シフト記号表!$C$6:$L$47,10,FALSE))</f>
        <v/>
      </c>
      <c r="AZ150" s="455" t="str">
        <f>IF(AZ149="","",VLOOKUP(AZ149,シフト記号表!$C$6:$L$47,10,FALSE))</f>
        <v/>
      </c>
      <c r="BA150" s="455" t="str">
        <f>IF(BA149="","",VLOOKUP(BA149,シフト記号表!$C$6:$L$47,10,FALSE))</f>
        <v/>
      </c>
      <c r="BB150" s="1253">
        <f>IF($BE$3="４週",SUM(W150:AX150),IF($BE$3="暦月",SUM(W150:BA150),""))</f>
        <v>0</v>
      </c>
      <c r="BC150" s="1254"/>
      <c r="BD150" s="1255">
        <f>IF($BE$3="４週",BB150/4,IF($BE$3="暦月",(BB150/($BE$8/7)),""))</f>
        <v>0</v>
      </c>
      <c r="BE150" s="1254"/>
      <c r="BF150" s="1250"/>
      <c r="BG150" s="1251"/>
      <c r="BH150" s="1251"/>
      <c r="BI150" s="1251"/>
      <c r="BJ150" s="1252"/>
    </row>
    <row r="151" spans="2:62" ht="20.25" customHeight="1" x14ac:dyDescent="0.2">
      <c r="B151" s="1256">
        <f>B149+1</f>
        <v>68</v>
      </c>
      <c r="C151" s="1258"/>
      <c r="D151" s="1259"/>
      <c r="E151" s="449"/>
      <c r="F151" s="450"/>
      <c r="G151" s="449"/>
      <c r="H151" s="450"/>
      <c r="I151" s="1262"/>
      <c r="J151" s="1263"/>
      <c r="K151" s="1266"/>
      <c r="L151" s="1267"/>
      <c r="M151" s="1267"/>
      <c r="N151" s="1259"/>
      <c r="O151" s="1270"/>
      <c r="P151" s="1271"/>
      <c r="Q151" s="1271"/>
      <c r="R151" s="1271"/>
      <c r="S151" s="1272"/>
      <c r="T151" s="469" t="s">
        <v>77</v>
      </c>
      <c r="V151" s="470"/>
      <c r="W151" s="462"/>
      <c r="X151" s="463"/>
      <c r="Y151" s="463"/>
      <c r="Z151" s="463"/>
      <c r="AA151" s="463"/>
      <c r="AB151" s="463"/>
      <c r="AC151" s="464"/>
      <c r="AD151" s="462"/>
      <c r="AE151" s="463"/>
      <c r="AF151" s="463"/>
      <c r="AG151" s="463"/>
      <c r="AH151" s="463"/>
      <c r="AI151" s="463"/>
      <c r="AJ151" s="464"/>
      <c r="AK151" s="462"/>
      <c r="AL151" s="463"/>
      <c r="AM151" s="463"/>
      <c r="AN151" s="463"/>
      <c r="AO151" s="463"/>
      <c r="AP151" s="463"/>
      <c r="AQ151" s="464"/>
      <c r="AR151" s="462"/>
      <c r="AS151" s="463"/>
      <c r="AT151" s="463"/>
      <c r="AU151" s="463"/>
      <c r="AV151" s="463"/>
      <c r="AW151" s="463"/>
      <c r="AX151" s="464"/>
      <c r="AY151" s="462"/>
      <c r="AZ151" s="463"/>
      <c r="BA151" s="465"/>
      <c r="BB151" s="1276"/>
      <c r="BC151" s="1277"/>
      <c r="BD151" s="1236"/>
      <c r="BE151" s="1237"/>
      <c r="BF151" s="1238"/>
      <c r="BG151" s="1239"/>
      <c r="BH151" s="1239"/>
      <c r="BI151" s="1239"/>
      <c r="BJ151" s="1240"/>
    </row>
    <row r="152" spans="2:62" ht="20.25" customHeight="1" x14ac:dyDescent="0.2">
      <c r="B152" s="1279"/>
      <c r="C152" s="1280"/>
      <c r="D152" s="1281"/>
      <c r="E152" s="471"/>
      <c r="F152" s="472">
        <f>C151</f>
        <v>0</v>
      </c>
      <c r="G152" s="471"/>
      <c r="H152" s="472">
        <f>I151</f>
        <v>0</v>
      </c>
      <c r="I152" s="1282"/>
      <c r="J152" s="1283"/>
      <c r="K152" s="1284"/>
      <c r="L152" s="1285"/>
      <c r="M152" s="1285"/>
      <c r="N152" s="1281"/>
      <c r="O152" s="1270"/>
      <c r="P152" s="1271"/>
      <c r="Q152" s="1271"/>
      <c r="R152" s="1271"/>
      <c r="S152" s="1272"/>
      <c r="T152" s="466" t="s">
        <v>78</v>
      </c>
      <c r="U152" s="467"/>
      <c r="V152" s="468"/>
      <c r="W152" s="454" t="str">
        <f>IF(W151="","",VLOOKUP(W151,シフト記号表!$C$6:$L$47,10,FALSE))</f>
        <v/>
      </c>
      <c r="X152" s="455" t="str">
        <f>IF(X151="","",VLOOKUP(X151,シフト記号表!$C$6:$L$47,10,FALSE))</f>
        <v/>
      </c>
      <c r="Y152" s="455" t="str">
        <f>IF(Y151="","",VLOOKUP(Y151,シフト記号表!$C$6:$L$47,10,FALSE))</f>
        <v/>
      </c>
      <c r="Z152" s="455" t="str">
        <f>IF(Z151="","",VLOOKUP(Z151,シフト記号表!$C$6:$L$47,10,FALSE))</f>
        <v/>
      </c>
      <c r="AA152" s="455" t="str">
        <f>IF(AA151="","",VLOOKUP(AA151,シフト記号表!$C$6:$L$47,10,FALSE))</f>
        <v/>
      </c>
      <c r="AB152" s="455" t="str">
        <f>IF(AB151="","",VLOOKUP(AB151,シフト記号表!$C$6:$L$47,10,FALSE))</f>
        <v/>
      </c>
      <c r="AC152" s="456" t="str">
        <f>IF(AC151="","",VLOOKUP(AC151,シフト記号表!$C$6:$L$47,10,FALSE))</f>
        <v/>
      </c>
      <c r="AD152" s="454" t="str">
        <f>IF(AD151="","",VLOOKUP(AD151,シフト記号表!$C$6:$L$47,10,FALSE))</f>
        <v/>
      </c>
      <c r="AE152" s="455" t="str">
        <f>IF(AE151="","",VLOOKUP(AE151,シフト記号表!$C$6:$L$47,10,FALSE))</f>
        <v/>
      </c>
      <c r="AF152" s="455" t="str">
        <f>IF(AF151="","",VLOOKUP(AF151,シフト記号表!$C$6:$L$47,10,FALSE))</f>
        <v/>
      </c>
      <c r="AG152" s="455" t="str">
        <f>IF(AG151="","",VLOOKUP(AG151,シフト記号表!$C$6:$L$47,10,FALSE))</f>
        <v/>
      </c>
      <c r="AH152" s="455" t="str">
        <f>IF(AH151="","",VLOOKUP(AH151,シフト記号表!$C$6:$L$47,10,FALSE))</f>
        <v/>
      </c>
      <c r="AI152" s="455" t="str">
        <f>IF(AI151="","",VLOOKUP(AI151,シフト記号表!$C$6:$L$47,10,FALSE))</f>
        <v/>
      </c>
      <c r="AJ152" s="456" t="str">
        <f>IF(AJ151="","",VLOOKUP(AJ151,シフト記号表!$C$6:$L$47,10,FALSE))</f>
        <v/>
      </c>
      <c r="AK152" s="454" t="str">
        <f>IF(AK151="","",VLOOKUP(AK151,シフト記号表!$C$6:$L$47,10,FALSE))</f>
        <v/>
      </c>
      <c r="AL152" s="455" t="str">
        <f>IF(AL151="","",VLOOKUP(AL151,シフト記号表!$C$6:$L$47,10,FALSE))</f>
        <v/>
      </c>
      <c r="AM152" s="455" t="str">
        <f>IF(AM151="","",VLOOKUP(AM151,シフト記号表!$C$6:$L$47,10,FALSE))</f>
        <v/>
      </c>
      <c r="AN152" s="455" t="str">
        <f>IF(AN151="","",VLOOKUP(AN151,シフト記号表!$C$6:$L$47,10,FALSE))</f>
        <v/>
      </c>
      <c r="AO152" s="455" t="str">
        <f>IF(AO151="","",VLOOKUP(AO151,シフト記号表!$C$6:$L$47,10,FALSE))</f>
        <v/>
      </c>
      <c r="AP152" s="455" t="str">
        <f>IF(AP151="","",VLOOKUP(AP151,シフト記号表!$C$6:$L$47,10,FALSE))</f>
        <v/>
      </c>
      <c r="AQ152" s="456" t="str">
        <f>IF(AQ151="","",VLOOKUP(AQ151,シフト記号表!$C$6:$L$47,10,FALSE))</f>
        <v/>
      </c>
      <c r="AR152" s="454" t="str">
        <f>IF(AR151="","",VLOOKUP(AR151,シフト記号表!$C$6:$L$47,10,FALSE))</f>
        <v/>
      </c>
      <c r="AS152" s="455" t="str">
        <f>IF(AS151="","",VLOOKUP(AS151,シフト記号表!$C$6:$L$47,10,FALSE))</f>
        <v/>
      </c>
      <c r="AT152" s="455" t="str">
        <f>IF(AT151="","",VLOOKUP(AT151,シフト記号表!$C$6:$L$47,10,FALSE))</f>
        <v/>
      </c>
      <c r="AU152" s="455" t="str">
        <f>IF(AU151="","",VLOOKUP(AU151,シフト記号表!$C$6:$L$47,10,FALSE))</f>
        <v/>
      </c>
      <c r="AV152" s="455" t="str">
        <f>IF(AV151="","",VLOOKUP(AV151,シフト記号表!$C$6:$L$47,10,FALSE))</f>
        <v/>
      </c>
      <c r="AW152" s="455" t="str">
        <f>IF(AW151="","",VLOOKUP(AW151,シフト記号表!$C$6:$L$47,10,FALSE))</f>
        <v/>
      </c>
      <c r="AX152" s="456" t="str">
        <f>IF(AX151="","",VLOOKUP(AX151,シフト記号表!$C$6:$L$47,10,FALSE))</f>
        <v/>
      </c>
      <c r="AY152" s="454" t="str">
        <f>IF(AY151="","",VLOOKUP(AY151,シフト記号表!$C$6:$L$47,10,FALSE))</f>
        <v/>
      </c>
      <c r="AZ152" s="455" t="str">
        <f>IF(AZ151="","",VLOOKUP(AZ151,シフト記号表!$C$6:$L$47,10,FALSE))</f>
        <v/>
      </c>
      <c r="BA152" s="455" t="str">
        <f>IF(BA151="","",VLOOKUP(BA151,シフト記号表!$C$6:$L$47,10,FALSE))</f>
        <v/>
      </c>
      <c r="BB152" s="1253">
        <f>IF($BE$3="４週",SUM(W152:AX152),IF($BE$3="暦月",SUM(W152:BA152),""))</f>
        <v>0</v>
      </c>
      <c r="BC152" s="1254"/>
      <c r="BD152" s="1255">
        <f>IF($BE$3="４週",BB152/4,IF($BE$3="暦月",(BB152/($BE$8/7)),""))</f>
        <v>0</v>
      </c>
      <c r="BE152" s="1254"/>
      <c r="BF152" s="1250"/>
      <c r="BG152" s="1251"/>
      <c r="BH152" s="1251"/>
      <c r="BI152" s="1251"/>
      <c r="BJ152" s="1252"/>
    </row>
    <row r="153" spans="2:62" ht="20.25" customHeight="1" x14ac:dyDescent="0.2">
      <c r="B153" s="1256">
        <f>B151+1</f>
        <v>69</v>
      </c>
      <c r="C153" s="1258"/>
      <c r="D153" s="1259"/>
      <c r="E153" s="449"/>
      <c r="F153" s="450"/>
      <c r="G153" s="449"/>
      <c r="H153" s="450"/>
      <c r="I153" s="1262"/>
      <c r="J153" s="1263"/>
      <c r="K153" s="1266"/>
      <c r="L153" s="1267"/>
      <c r="M153" s="1267"/>
      <c r="N153" s="1259"/>
      <c r="O153" s="1270"/>
      <c r="P153" s="1271"/>
      <c r="Q153" s="1271"/>
      <c r="R153" s="1271"/>
      <c r="S153" s="1272"/>
      <c r="T153" s="469" t="s">
        <v>77</v>
      </c>
      <c r="V153" s="470"/>
      <c r="W153" s="462"/>
      <c r="X153" s="463"/>
      <c r="Y153" s="463"/>
      <c r="Z153" s="463"/>
      <c r="AA153" s="463"/>
      <c r="AB153" s="463"/>
      <c r="AC153" s="464"/>
      <c r="AD153" s="462"/>
      <c r="AE153" s="463"/>
      <c r="AF153" s="463"/>
      <c r="AG153" s="463"/>
      <c r="AH153" s="463"/>
      <c r="AI153" s="463"/>
      <c r="AJ153" s="464"/>
      <c r="AK153" s="462"/>
      <c r="AL153" s="463"/>
      <c r="AM153" s="463"/>
      <c r="AN153" s="463"/>
      <c r="AO153" s="463"/>
      <c r="AP153" s="463"/>
      <c r="AQ153" s="464"/>
      <c r="AR153" s="462"/>
      <c r="AS153" s="463"/>
      <c r="AT153" s="463"/>
      <c r="AU153" s="463"/>
      <c r="AV153" s="463"/>
      <c r="AW153" s="463"/>
      <c r="AX153" s="464"/>
      <c r="AY153" s="462"/>
      <c r="AZ153" s="463"/>
      <c r="BA153" s="465"/>
      <c r="BB153" s="1276"/>
      <c r="BC153" s="1277"/>
      <c r="BD153" s="1236"/>
      <c r="BE153" s="1237"/>
      <c r="BF153" s="1238"/>
      <c r="BG153" s="1239"/>
      <c r="BH153" s="1239"/>
      <c r="BI153" s="1239"/>
      <c r="BJ153" s="1240"/>
    </row>
    <row r="154" spans="2:62" ht="20.25" customHeight="1" x14ac:dyDescent="0.2">
      <c r="B154" s="1279"/>
      <c r="C154" s="1280"/>
      <c r="D154" s="1281"/>
      <c r="E154" s="471"/>
      <c r="F154" s="472">
        <f>C153</f>
        <v>0</v>
      </c>
      <c r="G154" s="471"/>
      <c r="H154" s="472">
        <f>I153</f>
        <v>0</v>
      </c>
      <c r="I154" s="1282"/>
      <c r="J154" s="1283"/>
      <c r="K154" s="1284"/>
      <c r="L154" s="1285"/>
      <c r="M154" s="1285"/>
      <c r="N154" s="1281"/>
      <c r="O154" s="1270"/>
      <c r="P154" s="1271"/>
      <c r="Q154" s="1271"/>
      <c r="R154" s="1271"/>
      <c r="S154" s="1272"/>
      <c r="T154" s="466" t="s">
        <v>78</v>
      </c>
      <c r="U154" s="467"/>
      <c r="V154" s="468"/>
      <c r="W154" s="454" t="str">
        <f>IF(W153="","",VLOOKUP(W153,シフト記号表!$C$6:$L$47,10,FALSE))</f>
        <v/>
      </c>
      <c r="X154" s="455" t="str">
        <f>IF(X153="","",VLOOKUP(X153,シフト記号表!$C$6:$L$47,10,FALSE))</f>
        <v/>
      </c>
      <c r="Y154" s="455" t="str">
        <f>IF(Y153="","",VLOOKUP(Y153,シフト記号表!$C$6:$L$47,10,FALSE))</f>
        <v/>
      </c>
      <c r="Z154" s="455" t="str">
        <f>IF(Z153="","",VLOOKUP(Z153,シフト記号表!$C$6:$L$47,10,FALSE))</f>
        <v/>
      </c>
      <c r="AA154" s="455" t="str">
        <f>IF(AA153="","",VLOOKUP(AA153,シフト記号表!$C$6:$L$47,10,FALSE))</f>
        <v/>
      </c>
      <c r="AB154" s="455" t="str">
        <f>IF(AB153="","",VLOOKUP(AB153,シフト記号表!$C$6:$L$47,10,FALSE))</f>
        <v/>
      </c>
      <c r="AC154" s="456" t="str">
        <f>IF(AC153="","",VLOOKUP(AC153,シフト記号表!$C$6:$L$47,10,FALSE))</f>
        <v/>
      </c>
      <c r="AD154" s="454" t="str">
        <f>IF(AD153="","",VLOOKUP(AD153,シフト記号表!$C$6:$L$47,10,FALSE))</f>
        <v/>
      </c>
      <c r="AE154" s="455" t="str">
        <f>IF(AE153="","",VLOOKUP(AE153,シフト記号表!$C$6:$L$47,10,FALSE))</f>
        <v/>
      </c>
      <c r="AF154" s="455" t="str">
        <f>IF(AF153="","",VLOOKUP(AF153,シフト記号表!$C$6:$L$47,10,FALSE))</f>
        <v/>
      </c>
      <c r="AG154" s="455" t="str">
        <f>IF(AG153="","",VLOOKUP(AG153,シフト記号表!$C$6:$L$47,10,FALSE))</f>
        <v/>
      </c>
      <c r="AH154" s="455" t="str">
        <f>IF(AH153="","",VLOOKUP(AH153,シフト記号表!$C$6:$L$47,10,FALSE))</f>
        <v/>
      </c>
      <c r="AI154" s="455" t="str">
        <f>IF(AI153="","",VLOOKUP(AI153,シフト記号表!$C$6:$L$47,10,FALSE))</f>
        <v/>
      </c>
      <c r="AJ154" s="456" t="str">
        <f>IF(AJ153="","",VLOOKUP(AJ153,シフト記号表!$C$6:$L$47,10,FALSE))</f>
        <v/>
      </c>
      <c r="AK154" s="454" t="str">
        <f>IF(AK153="","",VLOOKUP(AK153,シフト記号表!$C$6:$L$47,10,FALSE))</f>
        <v/>
      </c>
      <c r="AL154" s="455" t="str">
        <f>IF(AL153="","",VLOOKUP(AL153,シフト記号表!$C$6:$L$47,10,FALSE))</f>
        <v/>
      </c>
      <c r="AM154" s="455" t="str">
        <f>IF(AM153="","",VLOOKUP(AM153,シフト記号表!$C$6:$L$47,10,FALSE))</f>
        <v/>
      </c>
      <c r="AN154" s="455" t="str">
        <f>IF(AN153="","",VLOOKUP(AN153,シフト記号表!$C$6:$L$47,10,FALSE))</f>
        <v/>
      </c>
      <c r="AO154" s="455" t="str">
        <f>IF(AO153="","",VLOOKUP(AO153,シフト記号表!$C$6:$L$47,10,FALSE))</f>
        <v/>
      </c>
      <c r="AP154" s="455" t="str">
        <f>IF(AP153="","",VLOOKUP(AP153,シフト記号表!$C$6:$L$47,10,FALSE))</f>
        <v/>
      </c>
      <c r="AQ154" s="456" t="str">
        <f>IF(AQ153="","",VLOOKUP(AQ153,シフト記号表!$C$6:$L$47,10,FALSE))</f>
        <v/>
      </c>
      <c r="AR154" s="454" t="str">
        <f>IF(AR153="","",VLOOKUP(AR153,シフト記号表!$C$6:$L$47,10,FALSE))</f>
        <v/>
      </c>
      <c r="AS154" s="455" t="str">
        <f>IF(AS153="","",VLOOKUP(AS153,シフト記号表!$C$6:$L$47,10,FALSE))</f>
        <v/>
      </c>
      <c r="AT154" s="455" t="str">
        <f>IF(AT153="","",VLOOKUP(AT153,シフト記号表!$C$6:$L$47,10,FALSE))</f>
        <v/>
      </c>
      <c r="AU154" s="455" t="str">
        <f>IF(AU153="","",VLOOKUP(AU153,シフト記号表!$C$6:$L$47,10,FALSE))</f>
        <v/>
      </c>
      <c r="AV154" s="455" t="str">
        <f>IF(AV153="","",VLOOKUP(AV153,シフト記号表!$C$6:$L$47,10,FALSE))</f>
        <v/>
      </c>
      <c r="AW154" s="455" t="str">
        <f>IF(AW153="","",VLOOKUP(AW153,シフト記号表!$C$6:$L$47,10,FALSE))</f>
        <v/>
      </c>
      <c r="AX154" s="456" t="str">
        <f>IF(AX153="","",VLOOKUP(AX153,シフト記号表!$C$6:$L$47,10,FALSE))</f>
        <v/>
      </c>
      <c r="AY154" s="454" t="str">
        <f>IF(AY153="","",VLOOKUP(AY153,シフト記号表!$C$6:$L$47,10,FALSE))</f>
        <v/>
      </c>
      <c r="AZ154" s="455" t="str">
        <f>IF(AZ153="","",VLOOKUP(AZ153,シフト記号表!$C$6:$L$47,10,FALSE))</f>
        <v/>
      </c>
      <c r="BA154" s="455" t="str">
        <f>IF(BA153="","",VLOOKUP(BA153,シフト記号表!$C$6:$L$47,10,FALSE))</f>
        <v/>
      </c>
      <c r="BB154" s="1253">
        <f>IF($BE$3="４週",SUM(W154:AX154),IF($BE$3="暦月",SUM(W154:BA154),""))</f>
        <v>0</v>
      </c>
      <c r="BC154" s="1254"/>
      <c r="BD154" s="1255">
        <f>IF($BE$3="４週",BB154/4,IF($BE$3="暦月",(BB154/($BE$8/7)),""))</f>
        <v>0</v>
      </c>
      <c r="BE154" s="1254"/>
      <c r="BF154" s="1250"/>
      <c r="BG154" s="1251"/>
      <c r="BH154" s="1251"/>
      <c r="BI154" s="1251"/>
      <c r="BJ154" s="1252"/>
    </row>
    <row r="155" spans="2:62" ht="20.25" customHeight="1" x14ac:dyDescent="0.2">
      <c r="B155" s="1256">
        <f>B153+1</f>
        <v>70</v>
      </c>
      <c r="C155" s="1258"/>
      <c r="D155" s="1259"/>
      <c r="E155" s="449"/>
      <c r="F155" s="450"/>
      <c r="G155" s="449"/>
      <c r="H155" s="450"/>
      <c r="I155" s="1262"/>
      <c r="J155" s="1263"/>
      <c r="K155" s="1266"/>
      <c r="L155" s="1267"/>
      <c r="M155" s="1267"/>
      <c r="N155" s="1259"/>
      <c r="O155" s="1270"/>
      <c r="P155" s="1271"/>
      <c r="Q155" s="1271"/>
      <c r="R155" s="1271"/>
      <c r="S155" s="1272"/>
      <c r="T155" s="469" t="s">
        <v>77</v>
      </c>
      <c r="V155" s="470"/>
      <c r="W155" s="462"/>
      <c r="X155" s="463"/>
      <c r="Y155" s="463"/>
      <c r="Z155" s="463"/>
      <c r="AA155" s="463"/>
      <c r="AB155" s="463"/>
      <c r="AC155" s="464"/>
      <c r="AD155" s="462"/>
      <c r="AE155" s="463"/>
      <c r="AF155" s="463"/>
      <c r="AG155" s="463"/>
      <c r="AH155" s="463"/>
      <c r="AI155" s="463"/>
      <c r="AJ155" s="464"/>
      <c r="AK155" s="462"/>
      <c r="AL155" s="463"/>
      <c r="AM155" s="463"/>
      <c r="AN155" s="463"/>
      <c r="AO155" s="463"/>
      <c r="AP155" s="463"/>
      <c r="AQ155" s="464"/>
      <c r="AR155" s="462"/>
      <c r="AS155" s="463"/>
      <c r="AT155" s="463"/>
      <c r="AU155" s="463"/>
      <c r="AV155" s="463"/>
      <c r="AW155" s="463"/>
      <c r="AX155" s="464"/>
      <c r="AY155" s="462"/>
      <c r="AZ155" s="463"/>
      <c r="BA155" s="465"/>
      <c r="BB155" s="1276"/>
      <c r="BC155" s="1277"/>
      <c r="BD155" s="1236"/>
      <c r="BE155" s="1237"/>
      <c r="BF155" s="1238"/>
      <c r="BG155" s="1239"/>
      <c r="BH155" s="1239"/>
      <c r="BI155" s="1239"/>
      <c r="BJ155" s="1240"/>
    </row>
    <row r="156" spans="2:62" ht="20.25" customHeight="1" x14ac:dyDescent="0.2">
      <c r="B156" s="1279"/>
      <c r="C156" s="1280"/>
      <c r="D156" s="1281"/>
      <c r="E156" s="471"/>
      <c r="F156" s="472">
        <f>C155</f>
        <v>0</v>
      </c>
      <c r="G156" s="471"/>
      <c r="H156" s="472">
        <f>I155</f>
        <v>0</v>
      </c>
      <c r="I156" s="1282"/>
      <c r="J156" s="1283"/>
      <c r="K156" s="1284"/>
      <c r="L156" s="1285"/>
      <c r="M156" s="1285"/>
      <c r="N156" s="1281"/>
      <c r="O156" s="1270"/>
      <c r="P156" s="1271"/>
      <c r="Q156" s="1271"/>
      <c r="R156" s="1271"/>
      <c r="S156" s="1272"/>
      <c r="T156" s="466" t="s">
        <v>78</v>
      </c>
      <c r="U156" s="467"/>
      <c r="V156" s="468"/>
      <c r="W156" s="454" t="str">
        <f>IF(W155="","",VLOOKUP(W155,シフト記号表!$C$6:$L$47,10,FALSE))</f>
        <v/>
      </c>
      <c r="X156" s="455" t="str">
        <f>IF(X155="","",VLOOKUP(X155,シフト記号表!$C$6:$L$47,10,FALSE))</f>
        <v/>
      </c>
      <c r="Y156" s="455" t="str">
        <f>IF(Y155="","",VLOOKUP(Y155,シフト記号表!$C$6:$L$47,10,FALSE))</f>
        <v/>
      </c>
      <c r="Z156" s="455" t="str">
        <f>IF(Z155="","",VLOOKUP(Z155,シフト記号表!$C$6:$L$47,10,FALSE))</f>
        <v/>
      </c>
      <c r="AA156" s="455" t="str">
        <f>IF(AA155="","",VLOOKUP(AA155,シフト記号表!$C$6:$L$47,10,FALSE))</f>
        <v/>
      </c>
      <c r="AB156" s="455" t="str">
        <f>IF(AB155="","",VLOOKUP(AB155,シフト記号表!$C$6:$L$47,10,FALSE))</f>
        <v/>
      </c>
      <c r="AC156" s="456" t="str">
        <f>IF(AC155="","",VLOOKUP(AC155,シフト記号表!$C$6:$L$47,10,FALSE))</f>
        <v/>
      </c>
      <c r="AD156" s="454" t="str">
        <f>IF(AD155="","",VLOOKUP(AD155,シフト記号表!$C$6:$L$47,10,FALSE))</f>
        <v/>
      </c>
      <c r="AE156" s="455" t="str">
        <f>IF(AE155="","",VLOOKUP(AE155,シフト記号表!$C$6:$L$47,10,FALSE))</f>
        <v/>
      </c>
      <c r="AF156" s="455" t="str">
        <f>IF(AF155="","",VLOOKUP(AF155,シフト記号表!$C$6:$L$47,10,FALSE))</f>
        <v/>
      </c>
      <c r="AG156" s="455" t="str">
        <f>IF(AG155="","",VLOOKUP(AG155,シフト記号表!$C$6:$L$47,10,FALSE))</f>
        <v/>
      </c>
      <c r="AH156" s="455" t="str">
        <f>IF(AH155="","",VLOOKUP(AH155,シフト記号表!$C$6:$L$47,10,FALSE))</f>
        <v/>
      </c>
      <c r="AI156" s="455" t="str">
        <f>IF(AI155="","",VLOOKUP(AI155,シフト記号表!$C$6:$L$47,10,FALSE))</f>
        <v/>
      </c>
      <c r="AJ156" s="456" t="str">
        <f>IF(AJ155="","",VLOOKUP(AJ155,シフト記号表!$C$6:$L$47,10,FALSE))</f>
        <v/>
      </c>
      <c r="AK156" s="454" t="str">
        <f>IF(AK155="","",VLOOKUP(AK155,シフト記号表!$C$6:$L$47,10,FALSE))</f>
        <v/>
      </c>
      <c r="AL156" s="455" t="str">
        <f>IF(AL155="","",VLOOKUP(AL155,シフト記号表!$C$6:$L$47,10,FALSE))</f>
        <v/>
      </c>
      <c r="AM156" s="455" t="str">
        <f>IF(AM155="","",VLOOKUP(AM155,シフト記号表!$C$6:$L$47,10,FALSE))</f>
        <v/>
      </c>
      <c r="AN156" s="455" t="str">
        <f>IF(AN155="","",VLOOKUP(AN155,シフト記号表!$C$6:$L$47,10,FALSE))</f>
        <v/>
      </c>
      <c r="AO156" s="455" t="str">
        <f>IF(AO155="","",VLOOKUP(AO155,シフト記号表!$C$6:$L$47,10,FALSE))</f>
        <v/>
      </c>
      <c r="AP156" s="455" t="str">
        <f>IF(AP155="","",VLOOKUP(AP155,シフト記号表!$C$6:$L$47,10,FALSE))</f>
        <v/>
      </c>
      <c r="AQ156" s="456" t="str">
        <f>IF(AQ155="","",VLOOKUP(AQ155,シフト記号表!$C$6:$L$47,10,FALSE))</f>
        <v/>
      </c>
      <c r="AR156" s="454" t="str">
        <f>IF(AR155="","",VLOOKUP(AR155,シフト記号表!$C$6:$L$47,10,FALSE))</f>
        <v/>
      </c>
      <c r="AS156" s="455" t="str">
        <f>IF(AS155="","",VLOOKUP(AS155,シフト記号表!$C$6:$L$47,10,FALSE))</f>
        <v/>
      </c>
      <c r="AT156" s="455" t="str">
        <f>IF(AT155="","",VLOOKUP(AT155,シフト記号表!$C$6:$L$47,10,FALSE))</f>
        <v/>
      </c>
      <c r="AU156" s="455" t="str">
        <f>IF(AU155="","",VLOOKUP(AU155,シフト記号表!$C$6:$L$47,10,FALSE))</f>
        <v/>
      </c>
      <c r="AV156" s="455" t="str">
        <f>IF(AV155="","",VLOOKUP(AV155,シフト記号表!$C$6:$L$47,10,FALSE))</f>
        <v/>
      </c>
      <c r="AW156" s="455" t="str">
        <f>IF(AW155="","",VLOOKUP(AW155,シフト記号表!$C$6:$L$47,10,FALSE))</f>
        <v/>
      </c>
      <c r="AX156" s="456" t="str">
        <f>IF(AX155="","",VLOOKUP(AX155,シフト記号表!$C$6:$L$47,10,FALSE))</f>
        <v/>
      </c>
      <c r="AY156" s="454" t="str">
        <f>IF(AY155="","",VLOOKUP(AY155,シフト記号表!$C$6:$L$47,10,FALSE))</f>
        <v/>
      </c>
      <c r="AZ156" s="455" t="str">
        <f>IF(AZ155="","",VLOOKUP(AZ155,シフト記号表!$C$6:$L$47,10,FALSE))</f>
        <v/>
      </c>
      <c r="BA156" s="455" t="str">
        <f>IF(BA155="","",VLOOKUP(BA155,シフト記号表!$C$6:$L$47,10,FALSE))</f>
        <v/>
      </c>
      <c r="BB156" s="1253">
        <f>IF($BE$3="４週",SUM(W156:AX156),IF($BE$3="暦月",SUM(W156:BA156),""))</f>
        <v>0</v>
      </c>
      <c r="BC156" s="1254"/>
      <c r="BD156" s="1255">
        <f>IF($BE$3="４週",BB156/4,IF($BE$3="暦月",(BB156/($BE$8/7)),""))</f>
        <v>0</v>
      </c>
      <c r="BE156" s="1254"/>
      <c r="BF156" s="1250"/>
      <c r="BG156" s="1251"/>
      <c r="BH156" s="1251"/>
      <c r="BI156" s="1251"/>
      <c r="BJ156" s="1252"/>
    </row>
    <row r="157" spans="2:62" ht="20.25" customHeight="1" x14ac:dyDescent="0.2">
      <c r="B157" s="1256">
        <f>B155+1</f>
        <v>71</v>
      </c>
      <c r="C157" s="1258"/>
      <c r="D157" s="1259"/>
      <c r="E157" s="449"/>
      <c r="F157" s="450"/>
      <c r="G157" s="449"/>
      <c r="H157" s="450"/>
      <c r="I157" s="1262"/>
      <c r="J157" s="1263"/>
      <c r="K157" s="1266"/>
      <c r="L157" s="1267"/>
      <c r="M157" s="1267"/>
      <c r="N157" s="1259"/>
      <c r="O157" s="1270"/>
      <c r="P157" s="1271"/>
      <c r="Q157" s="1271"/>
      <c r="R157" s="1271"/>
      <c r="S157" s="1272"/>
      <c r="T157" s="469" t="s">
        <v>77</v>
      </c>
      <c r="V157" s="470"/>
      <c r="W157" s="462"/>
      <c r="X157" s="463"/>
      <c r="Y157" s="463"/>
      <c r="Z157" s="463"/>
      <c r="AA157" s="463"/>
      <c r="AB157" s="463"/>
      <c r="AC157" s="464"/>
      <c r="AD157" s="462"/>
      <c r="AE157" s="463"/>
      <c r="AF157" s="463"/>
      <c r="AG157" s="463"/>
      <c r="AH157" s="463"/>
      <c r="AI157" s="463"/>
      <c r="AJ157" s="464"/>
      <c r="AK157" s="462"/>
      <c r="AL157" s="463"/>
      <c r="AM157" s="463"/>
      <c r="AN157" s="463"/>
      <c r="AO157" s="463"/>
      <c r="AP157" s="463"/>
      <c r="AQ157" s="464"/>
      <c r="AR157" s="462"/>
      <c r="AS157" s="463"/>
      <c r="AT157" s="463"/>
      <c r="AU157" s="463"/>
      <c r="AV157" s="463"/>
      <c r="AW157" s="463"/>
      <c r="AX157" s="464"/>
      <c r="AY157" s="462"/>
      <c r="AZ157" s="463"/>
      <c r="BA157" s="465"/>
      <c r="BB157" s="1276"/>
      <c r="BC157" s="1277"/>
      <c r="BD157" s="1236"/>
      <c r="BE157" s="1237"/>
      <c r="BF157" s="1238"/>
      <c r="BG157" s="1239"/>
      <c r="BH157" s="1239"/>
      <c r="BI157" s="1239"/>
      <c r="BJ157" s="1240"/>
    </row>
    <row r="158" spans="2:62" ht="20.25" customHeight="1" x14ac:dyDescent="0.2">
      <c r="B158" s="1279"/>
      <c r="C158" s="1280"/>
      <c r="D158" s="1281"/>
      <c r="E158" s="471"/>
      <c r="F158" s="472">
        <f>C157</f>
        <v>0</v>
      </c>
      <c r="G158" s="471"/>
      <c r="H158" s="472">
        <f>I157</f>
        <v>0</v>
      </c>
      <c r="I158" s="1282"/>
      <c r="J158" s="1283"/>
      <c r="K158" s="1284"/>
      <c r="L158" s="1285"/>
      <c r="M158" s="1285"/>
      <c r="N158" s="1281"/>
      <c r="O158" s="1270"/>
      <c r="P158" s="1271"/>
      <c r="Q158" s="1271"/>
      <c r="R158" s="1271"/>
      <c r="S158" s="1272"/>
      <c r="T158" s="466" t="s">
        <v>78</v>
      </c>
      <c r="U158" s="467"/>
      <c r="V158" s="468"/>
      <c r="W158" s="454" t="str">
        <f>IF(W157="","",VLOOKUP(W157,シフト記号表!$C$6:$L$47,10,FALSE))</f>
        <v/>
      </c>
      <c r="X158" s="455" t="str">
        <f>IF(X157="","",VLOOKUP(X157,シフト記号表!$C$6:$L$47,10,FALSE))</f>
        <v/>
      </c>
      <c r="Y158" s="455" t="str">
        <f>IF(Y157="","",VLOOKUP(Y157,シフト記号表!$C$6:$L$47,10,FALSE))</f>
        <v/>
      </c>
      <c r="Z158" s="455" t="str">
        <f>IF(Z157="","",VLOOKUP(Z157,シフト記号表!$C$6:$L$47,10,FALSE))</f>
        <v/>
      </c>
      <c r="AA158" s="455" t="str">
        <f>IF(AA157="","",VLOOKUP(AA157,シフト記号表!$C$6:$L$47,10,FALSE))</f>
        <v/>
      </c>
      <c r="AB158" s="455" t="str">
        <f>IF(AB157="","",VLOOKUP(AB157,シフト記号表!$C$6:$L$47,10,FALSE))</f>
        <v/>
      </c>
      <c r="AC158" s="456" t="str">
        <f>IF(AC157="","",VLOOKUP(AC157,シフト記号表!$C$6:$L$47,10,FALSE))</f>
        <v/>
      </c>
      <c r="AD158" s="454" t="str">
        <f>IF(AD157="","",VLOOKUP(AD157,シフト記号表!$C$6:$L$47,10,FALSE))</f>
        <v/>
      </c>
      <c r="AE158" s="455" t="str">
        <f>IF(AE157="","",VLOOKUP(AE157,シフト記号表!$C$6:$L$47,10,FALSE))</f>
        <v/>
      </c>
      <c r="AF158" s="455" t="str">
        <f>IF(AF157="","",VLOOKUP(AF157,シフト記号表!$C$6:$L$47,10,FALSE))</f>
        <v/>
      </c>
      <c r="AG158" s="455" t="str">
        <f>IF(AG157="","",VLOOKUP(AG157,シフト記号表!$C$6:$L$47,10,FALSE))</f>
        <v/>
      </c>
      <c r="AH158" s="455" t="str">
        <f>IF(AH157="","",VLOOKUP(AH157,シフト記号表!$C$6:$L$47,10,FALSE))</f>
        <v/>
      </c>
      <c r="AI158" s="455" t="str">
        <f>IF(AI157="","",VLOOKUP(AI157,シフト記号表!$C$6:$L$47,10,FALSE))</f>
        <v/>
      </c>
      <c r="AJ158" s="456" t="str">
        <f>IF(AJ157="","",VLOOKUP(AJ157,シフト記号表!$C$6:$L$47,10,FALSE))</f>
        <v/>
      </c>
      <c r="AK158" s="454" t="str">
        <f>IF(AK157="","",VLOOKUP(AK157,シフト記号表!$C$6:$L$47,10,FALSE))</f>
        <v/>
      </c>
      <c r="AL158" s="455" t="str">
        <f>IF(AL157="","",VLOOKUP(AL157,シフト記号表!$C$6:$L$47,10,FALSE))</f>
        <v/>
      </c>
      <c r="AM158" s="455" t="str">
        <f>IF(AM157="","",VLOOKUP(AM157,シフト記号表!$C$6:$L$47,10,FALSE))</f>
        <v/>
      </c>
      <c r="AN158" s="455" t="str">
        <f>IF(AN157="","",VLOOKUP(AN157,シフト記号表!$C$6:$L$47,10,FALSE))</f>
        <v/>
      </c>
      <c r="AO158" s="455" t="str">
        <f>IF(AO157="","",VLOOKUP(AO157,シフト記号表!$C$6:$L$47,10,FALSE))</f>
        <v/>
      </c>
      <c r="AP158" s="455" t="str">
        <f>IF(AP157="","",VLOOKUP(AP157,シフト記号表!$C$6:$L$47,10,FALSE))</f>
        <v/>
      </c>
      <c r="AQ158" s="456" t="str">
        <f>IF(AQ157="","",VLOOKUP(AQ157,シフト記号表!$C$6:$L$47,10,FALSE))</f>
        <v/>
      </c>
      <c r="AR158" s="454" t="str">
        <f>IF(AR157="","",VLOOKUP(AR157,シフト記号表!$C$6:$L$47,10,FALSE))</f>
        <v/>
      </c>
      <c r="AS158" s="455" t="str">
        <f>IF(AS157="","",VLOOKUP(AS157,シフト記号表!$C$6:$L$47,10,FALSE))</f>
        <v/>
      </c>
      <c r="AT158" s="455" t="str">
        <f>IF(AT157="","",VLOOKUP(AT157,シフト記号表!$C$6:$L$47,10,FALSE))</f>
        <v/>
      </c>
      <c r="AU158" s="455" t="str">
        <f>IF(AU157="","",VLOOKUP(AU157,シフト記号表!$C$6:$L$47,10,FALSE))</f>
        <v/>
      </c>
      <c r="AV158" s="455" t="str">
        <f>IF(AV157="","",VLOOKUP(AV157,シフト記号表!$C$6:$L$47,10,FALSE))</f>
        <v/>
      </c>
      <c r="AW158" s="455" t="str">
        <f>IF(AW157="","",VLOOKUP(AW157,シフト記号表!$C$6:$L$47,10,FALSE))</f>
        <v/>
      </c>
      <c r="AX158" s="456" t="str">
        <f>IF(AX157="","",VLOOKUP(AX157,シフト記号表!$C$6:$L$47,10,FALSE))</f>
        <v/>
      </c>
      <c r="AY158" s="454" t="str">
        <f>IF(AY157="","",VLOOKUP(AY157,シフト記号表!$C$6:$L$47,10,FALSE))</f>
        <v/>
      </c>
      <c r="AZ158" s="455" t="str">
        <f>IF(AZ157="","",VLOOKUP(AZ157,シフト記号表!$C$6:$L$47,10,FALSE))</f>
        <v/>
      </c>
      <c r="BA158" s="455" t="str">
        <f>IF(BA157="","",VLOOKUP(BA157,シフト記号表!$C$6:$L$47,10,FALSE))</f>
        <v/>
      </c>
      <c r="BB158" s="1253">
        <f>IF($BE$3="４週",SUM(W158:AX158),IF($BE$3="暦月",SUM(W158:BA158),""))</f>
        <v>0</v>
      </c>
      <c r="BC158" s="1254"/>
      <c r="BD158" s="1255">
        <f>IF($BE$3="４週",BB158/4,IF($BE$3="暦月",(BB158/($BE$8/7)),""))</f>
        <v>0</v>
      </c>
      <c r="BE158" s="1254"/>
      <c r="BF158" s="1250"/>
      <c r="BG158" s="1251"/>
      <c r="BH158" s="1251"/>
      <c r="BI158" s="1251"/>
      <c r="BJ158" s="1252"/>
    </row>
    <row r="159" spans="2:62" ht="20.25" customHeight="1" x14ac:dyDescent="0.2">
      <c r="B159" s="1256">
        <f>B157+1</f>
        <v>72</v>
      </c>
      <c r="C159" s="1258"/>
      <c r="D159" s="1259"/>
      <c r="E159" s="449"/>
      <c r="F159" s="450"/>
      <c r="G159" s="449"/>
      <c r="H159" s="450"/>
      <c r="I159" s="1262"/>
      <c r="J159" s="1263"/>
      <c r="K159" s="1266"/>
      <c r="L159" s="1267"/>
      <c r="M159" s="1267"/>
      <c r="N159" s="1259"/>
      <c r="O159" s="1270"/>
      <c r="P159" s="1271"/>
      <c r="Q159" s="1271"/>
      <c r="R159" s="1271"/>
      <c r="S159" s="1272"/>
      <c r="T159" s="469" t="s">
        <v>77</v>
      </c>
      <c r="V159" s="470"/>
      <c r="W159" s="462"/>
      <c r="X159" s="463"/>
      <c r="Y159" s="463"/>
      <c r="Z159" s="463"/>
      <c r="AA159" s="463"/>
      <c r="AB159" s="463"/>
      <c r="AC159" s="464"/>
      <c r="AD159" s="462"/>
      <c r="AE159" s="463"/>
      <c r="AF159" s="463"/>
      <c r="AG159" s="463"/>
      <c r="AH159" s="463"/>
      <c r="AI159" s="463"/>
      <c r="AJ159" s="464"/>
      <c r="AK159" s="462"/>
      <c r="AL159" s="463"/>
      <c r="AM159" s="463"/>
      <c r="AN159" s="463"/>
      <c r="AO159" s="463"/>
      <c r="AP159" s="463"/>
      <c r="AQ159" s="464"/>
      <c r="AR159" s="462"/>
      <c r="AS159" s="463"/>
      <c r="AT159" s="463"/>
      <c r="AU159" s="463"/>
      <c r="AV159" s="463"/>
      <c r="AW159" s="463"/>
      <c r="AX159" s="464"/>
      <c r="AY159" s="462"/>
      <c r="AZ159" s="463"/>
      <c r="BA159" s="465"/>
      <c r="BB159" s="1276"/>
      <c r="BC159" s="1277"/>
      <c r="BD159" s="1236"/>
      <c r="BE159" s="1237"/>
      <c r="BF159" s="1238"/>
      <c r="BG159" s="1239"/>
      <c r="BH159" s="1239"/>
      <c r="BI159" s="1239"/>
      <c r="BJ159" s="1240"/>
    </row>
    <row r="160" spans="2:62" ht="20.25" customHeight="1" x14ac:dyDescent="0.2">
      <c r="B160" s="1279"/>
      <c r="C160" s="1280"/>
      <c r="D160" s="1281"/>
      <c r="E160" s="471"/>
      <c r="F160" s="472">
        <f>C159</f>
        <v>0</v>
      </c>
      <c r="G160" s="471"/>
      <c r="H160" s="472">
        <f>I159</f>
        <v>0</v>
      </c>
      <c r="I160" s="1282"/>
      <c r="J160" s="1283"/>
      <c r="K160" s="1284"/>
      <c r="L160" s="1285"/>
      <c r="M160" s="1285"/>
      <c r="N160" s="1281"/>
      <c r="O160" s="1270"/>
      <c r="P160" s="1271"/>
      <c r="Q160" s="1271"/>
      <c r="R160" s="1271"/>
      <c r="S160" s="1272"/>
      <c r="T160" s="466" t="s">
        <v>78</v>
      </c>
      <c r="U160" s="467"/>
      <c r="V160" s="468"/>
      <c r="W160" s="454" t="str">
        <f>IF(W159="","",VLOOKUP(W159,シフト記号表!$C$6:$L$47,10,FALSE))</f>
        <v/>
      </c>
      <c r="X160" s="455" t="str">
        <f>IF(X159="","",VLOOKUP(X159,シフト記号表!$C$6:$L$47,10,FALSE))</f>
        <v/>
      </c>
      <c r="Y160" s="455" t="str">
        <f>IF(Y159="","",VLOOKUP(Y159,シフト記号表!$C$6:$L$47,10,FALSE))</f>
        <v/>
      </c>
      <c r="Z160" s="455" t="str">
        <f>IF(Z159="","",VLOOKUP(Z159,シフト記号表!$C$6:$L$47,10,FALSE))</f>
        <v/>
      </c>
      <c r="AA160" s="455" t="str">
        <f>IF(AA159="","",VLOOKUP(AA159,シフト記号表!$C$6:$L$47,10,FALSE))</f>
        <v/>
      </c>
      <c r="AB160" s="455" t="str">
        <f>IF(AB159="","",VLOOKUP(AB159,シフト記号表!$C$6:$L$47,10,FALSE))</f>
        <v/>
      </c>
      <c r="AC160" s="456" t="str">
        <f>IF(AC159="","",VLOOKUP(AC159,シフト記号表!$C$6:$L$47,10,FALSE))</f>
        <v/>
      </c>
      <c r="AD160" s="454" t="str">
        <f>IF(AD159="","",VLOOKUP(AD159,シフト記号表!$C$6:$L$47,10,FALSE))</f>
        <v/>
      </c>
      <c r="AE160" s="455" t="str">
        <f>IF(AE159="","",VLOOKUP(AE159,シフト記号表!$C$6:$L$47,10,FALSE))</f>
        <v/>
      </c>
      <c r="AF160" s="455" t="str">
        <f>IF(AF159="","",VLOOKUP(AF159,シフト記号表!$C$6:$L$47,10,FALSE))</f>
        <v/>
      </c>
      <c r="AG160" s="455" t="str">
        <f>IF(AG159="","",VLOOKUP(AG159,シフト記号表!$C$6:$L$47,10,FALSE))</f>
        <v/>
      </c>
      <c r="AH160" s="455" t="str">
        <f>IF(AH159="","",VLOOKUP(AH159,シフト記号表!$C$6:$L$47,10,FALSE))</f>
        <v/>
      </c>
      <c r="AI160" s="455" t="str">
        <f>IF(AI159="","",VLOOKUP(AI159,シフト記号表!$C$6:$L$47,10,FALSE))</f>
        <v/>
      </c>
      <c r="AJ160" s="456" t="str">
        <f>IF(AJ159="","",VLOOKUP(AJ159,シフト記号表!$C$6:$L$47,10,FALSE))</f>
        <v/>
      </c>
      <c r="AK160" s="454" t="str">
        <f>IF(AK159="","",VLOOKUP(AK159,シフト記号表!$C$6:$L$47,10,FALSE))</f>
        <v/>
      </c>
      <c r="AL160" s="455" t="str">
        <f>IF(AL159="","",VLOOKUP(AL159,シフト記号表!$C$6:$L$47,10,FALSE))</f>
        <v/>
      </c>
      <c r="AM160" s="455" t="str">
        <f>IF(AM159="","",VLOOKUP(AM159,シフト記号表!$C$6:$L$47,10,FALSE))</f>
        <v/>
      </c>
      <c r="AN160" s="455" t="str">
        <f>IF(AN159="","",VLOOKUP(AN159,シフト記号表!$C$6:$L$47,10,FALSE))</f>
        <v/>
      </c>
      <c r="AO160" s="455" t="str">
        <f>IF(AO159="","",VLOOKUP(AO159,シフト記号表!$C$6:$L$47,10,FALSE))</f>
        <v/>
      </c>
      <c r="AP160" s="455" t="str">
        <f>IF(AP159="","",VLOOKUP(AP159,シフト記号表!$C$6:$L$47,10,FALSE))</f>
        <v/>
      </c>
      <c r="AQ160" s="456" t="str">
        <f>IF(AQ159="","",VLOOKUP(AQ159,シフト記号表!$C$6:$L$47,10,FALSE))</f>
        <v/>
      </c>
      <c r="AR160" s="454" t="str">
        <f>IF(AR159="","",VLOOKUP(AR159,シフト記号表!$C$6:$L$47,10,FALSE))</f>
        <v/>
      </c>
      <c r="AS160" s="455" t="str">
        <f>IF(AS159="","",VLOOKUP(AS159,シフト記号表!$C$6:$L$47,10,FALSE))</f>
        <v/>
      </c>
      <c r="AT160" s="455" t="str">
        <f>IF(AT159="","",VLOOKUP(AT159,シフト記号表!$C$6:$L$47,10,FALSE))</f>
        <v/>
      </c>
      <c r="AU160" s="455" t="str">
        <f>IF(AU159="","",VLOOKUP(AU159,シフト記号表!$C$6:$L$47,10,FALSE))</f>
        <v/>
      </c>
      <c r="AV160" s="455" t="str">
        <f>IF(AV159="","",VLOOKUP(AV159,シフト記号表!$C$6:$L$47,10,FALSE))</f>
        <v/>
      </c>
      <c r="AW160" s="455" t="str">
        <f>IF(AW159="","",VLOOKUP(AW159,シフト記号表!$C$6:$L$47,10,FALSE))</f>
        <v/>
      </c>
      <c r="AX160" s="456" t="str">
        <f>IF(AX159="","",VLOOKUP(AX159,シフト記号表!$C$6:$L$47,10,FALSE))</f>
        <v/>
      </c>
      <c r="AY160" s="454" t="str">
        <f>IF(AY159="","",VLOOKUP(AY159,シフト記号表!$C$6:$L$47,10,FALSE))</f>
        <v/>
      </c>
      <c r="AZ160" s="455" t="str">
        <f>IF(AZ159="","",VLOOKUP(AZ159,シフト記号表!$C$6:$L$47,10,FALSE))</f>
        <v/>
      </c>
      <c r="BA160" s="455" t="str">
        <f>IF(BA159="","",VLOOKUP(BA159,シフト記号表!$C$6:$L$47,10,FALSE))</f>
        <v/>
      </c>
      <c r="BB160" s="1253">
        <f>IF($BE$3="４週",SUM(W160:AX160),IF($BE$3="暦月",SUM(W160:BA160),""))</f>
        <v>0</v>
      </c>
      <c r="BC160" s="1254"/>
      <c r="BD160" s="1255">
        <f>IF($BE$3="４週",BB160/4,IF($BE$3="暦月",(BB160/($BE$8/7)),""))</f>
        <v>0</v>
      </c>
      <c r="BE160" s="1254"/>
      <c r="BF160" s="1250"/>
      <c r="BG160" s="1251"/>
      <c r="BH160" s="1251"/>
      <c r="BI160" s="1251"/>
      <c r="BJ160" s="1252"/>
    </row>
    <row r="161" spans="2:62" ht="20.25" customHeight="1" x14ac:dyDescent="0.2">
      <c r="B161" s="1256">
        <f>B159+1</f>
        <v>73</v>
      </c>
      <c r="C161" s="1258"/>
      <c r="D161" s="1259"/>
      <c r="E161" s="449"/>
      <c r="F161" s="450"/>
      <c r="G161" s="449"/>
      <c r="H161" s="450"/>
      <c r="I161" s="1262"/>
      <c r="J161" s="1263"/>
      <c r="K161" s="1266"/>
      <c r="L161" s="1267"/>
      <c r="M161" s="1267"/>
      <c r="N161" s="1259"/>
      <c r="O161" s="1270"/>
      <c r="P161" s="1271"/>
      <c r="Q161" s="1271"/>
      <c r="R161" s="1271"/>
      <c r="S161" s="1272"/>
      <c r="T161" s="469" t="s">
        <v>77</v>
      </c>
      <c r="V161" s="470"/>
      <c r="W161" s="462"/>
      <c r="X161" s="463"/>
      <c r="Y161" s="463"/>
      <c r="Z161" s="463"/>
      <c r="AA161" s="463"/>
      <c r="AB161" s="463"/>
      <c r="AC161" s="464"/>
      <c r="AD161" s="462"/>
      <c r="AE161" s="463"/>
      <c r="AF161" s="463"/>
      <c r="AG161" s="463"/>
      <c r="AH161" s="463"/>
      <c r="AI161" s="463"/>
      <c r="AJ161" s="464"/>
      <c r="AK161" s="462"/>
      <c r="AL161" s="463"/>
      <c r="AM161" s="463"/>
      <c r="AN161" s="463"/>
      <c r="AO161" s="463"/>
      <c r="AP161" s="463"/>
      <c r="AQ161" s="464"/>
      <c r="AR161" s="462"/>
      <c r="AS161" s="463"/>
      <c r="AT161" s="463"/>
      <c r="AU161" s="463"/>
      <c r="AV161" s="463"/>
      <c r="AW161" s="463"/>
      <c r="AX161" s="464"/>
      <c r="AY161" s="462"/>
      <c r="AZ161" s="463"/>
      <c r="BA161" s="465"/>
      <c r="BB161" s="1276"/>
      <c r="BC161" s="1277"/>
      <c r="BD161" s="1236"/>
      <c r="BE161" s="1237"/>
      <c r="BF161" s="1238"/>
      <c r="BG161" s="1239"/>
      <c r="BH161" s="1239"/>
      <c r="BI161" s="1239"/>
      <c r="BJ161" s="1240"/>
    </row>
    <row r="162" spans="2:62" ht="20.25" customHeight="1" x14ac:dyDescent="0.2">
      <c r="B162" s="1279"/>
      <c r="C162" s="1280"/>
      <c r="D162" s="1281"/>
      <c r="E162" s="471"/>
      <c r="F162" s="472">
        <f>C161</f>
        <v>0</v>
      </c>
      <c r="G162" s="471"/>
      <c r="H162" s="472">
        <f>I161</f>
        <v>0</v>
      </c>
      <c r="I162" s="1282"/>
      <c r="J162" s="1283"/>
      <c r="K162" s="1284"/>
      <c r="L162" s="1285"/>
      <c r="M162" s="1285"/>
      <c r="N162" s="1281"/>
      <c r="O162" s="1270"/>
      <c r="P162" s="1271"/>
      <c r="Q162" s="1271"/>
      <c r="R162" s="1271"/>
      <c r="S162" s="1272"/>
      <c r="T162" s="466" t="s">
        <v>78</v>
      </c>
      <c r="U162" s="467"/>
      <c r="V162" s="468"/>
      <c r="W162" s="454" t="str">
        <f>IF(W161="","",VLOOKUP(W161,シフト記号表!$C$6:$L$47,10,FALSE))</f>
        <v/>
      </c>
      <c r="X162" s="455" t="str">
        <f>IF(X161="","",VLOOKUP(X161,シフト記号表!$C$6:$L$47,10,FALSE))</f>
        <v/>
      </c>
      <c r="Y162" s="455" t="str">
        <f>IF(Y161="","",VLOOKUP(Y161,シフト記号表!$C$6:$L$47,10,FALSE))</f>
        <v/>
      </c>
      <c r="Z162" s="455" t="str">
        <f>IF(Z161="","",VLOOKUP(Z161,シフト記号表!$C$6:$L$47,10,FALSE))</f>
        <v/>
      </c>
      <c r="AA162" s="455" t="str">
        <f>IF(AA161="","",VLOOKUP(AA161,シフト記号表!$C$6:$L$47,10,FALSE))</f>
        <v/>
      </c>
      <c r="AB162" s="455" t="str">
        <f>IF(AB161="","",VLOOKUP(AB161,シフト記号表!$C$6:$L$47,10,FALSE))</f>
        <v/>
      </c>
      <c r="AC162" s="456" t="str">
        <f>IF(AC161="","",VLOOKUP(AC161,シフト記号表!$C$6:$L$47,10,FALSE))</f>
        <v/>
      </c>
      <c r="AD162" s="454" t="str">
        <f>IF(AD161="","",VLOOKUP(AD161,シフト記号表!$C$6:$L$47,10,FALSE))</f>
        <v/>
      </c>
      <c r="AE162" s="455" t="str">
        <f>IF(AE161="","",VLOOKUP(AE161,シフト記号表!$C$6:$L$47,10,FALSE))</f>
        <v/>
      </c>
      <c r="AF162" s="455" t="str">
        <f>IF(AF161="","",VLOOKUP(AF161,シフト記号表!$C$6:$L$47,10,FALSE))</f>
        <v/>
      </c>
      <c r="AG162" s="455" t="str">
        <f>IF(AG161="","",VLOOKUP(AG161,シフト記号表!$C$6:$L$47,10,FALSE))</f>
        <v/>
      </c>
      <c r="AH162" s="455" t="str">
        <f>IF(AH161="","",VLOOKUP(AH161,シフト記号表!$C$6:$L$47,10,FALSE))</f>
        <v/>
      </c>
      <c r="AI162" s="455" t="str">
        <f>IF(AI161="","",VLOOKUP(AI161,シフト記号表!$C$6:$L$47,10,FALSE))</f>
        <v/>
      </c>
      <c r="AJ162" s="456" t="str">
        <f>IF(AJ161="","",VLOOKUP(AJ161,シフト記号表!$C$6:$L$47,10,FALSE))</f>
        <v/>
      </c>
      <c r="AK162" s="454" t="str">
        <f>IF(AK161="","",VLOOKUP(AK161,シフト記号表!$C$6:$L$47,10,FALSE))</f>
        <v/>
      </c>
      <c r="AL162" s="455" t="str">
        <f>IF(AL161="","",VLOOKUP(AL161,シフト記号表!$C$6:$L$47,10,FALSE))</f>
        <v/>
      </c>
      <c r="AM162" s="455" t="str">
        <f>IF(AM161="","",VLOOKUP(AM161,シフト記号表!$C$6:$L$47,10,FALSE))</f>
        <v/>
      </c>
      <c r="AN162" s="455" t="str">
        <f>IF(AN161="","",VLOOKUP(AN161,シフト記号表!$C$6:$L$47,10,FALSE))</f>
        <v/>
      </c>
      <c r="AO162" s="455" t="str">
        <f>IF(AO161="","",VLOOKUP(AO161,シフト記号表!$C$6:$L$47,10,FALSE))</f>
        <v/>
      </c>
      <c r="AP162" s="455" t="str">
        <f>IF(AP161="","",VLOOKUP(AP161,シフト記号表!$C$6:$L$47,10,FALSE))</f>
        <v/>
      </c>
      <c r="AQ162" s="456" t="str">
        <f>IF(AQ161="","",VLOOKUP(AQ161,シフト記号表!$C$6:$L$47,10,FALSE))</f>
        <v/>
      </c>
      <c r="AR162" s="454" t="str">
        <f>IF(AR161="","",VLOOKUP(AR161,シフト記号表!$C$6:$L$47,10,FALSE))</f>
        <v/>
      </c>
      <c r="AS162" s="455" t="str">
        <f>IF(AS161="","",VLOOKUP(AS161,シフト記号表!$C$6:$L$47,10,FALSE))</f>
        <v/>
      </c>
      <c r="AT162" s="455" t="str">
        <f>IF(AT161="","",VLOOKUP(AT161,シフト記号表!$C$6:$L$47,10,FALSE))</f>
        <v/>
      </c>
      <c r="AU162" s="455" t="str">
        <f>IF(AU161="","",VLOOKUP(AU161,シフト記号表!$C$6:$L$47,10,FALSE))</f>
        <v/>
      </c>
      <c r="AV162" s="455" t="str">
        <f>IF(AV161="","",VLOOKUP(AV161,シフト記号表!$C$6:$L$47,10,FALSE))</f>
        <v/>
      </c>
      <c r="AW162" s="455" t="str">
        <f>IF(AW161="","",VLOOKUP(AW161,シフト記号表!$C$6:$L$47,10,FALSE))</f>
        <v/>
      </c>
      <c r="AX162" s="456" t="str">
        <f>IF(AX161="","",VLOOKUP(AX161,シフト記号表!$C$6:$L$47,10,FALSE))</f>
        <v/>
      </c>
      <c r="AY162" s="454" t="str">
        <f>IF(AY161="","",VLOOKUP(AY161,シフト記号表!$C$6:$L$47,10,FALSE))</f>
        <v/>
      </c>
      <c r="AZ162" s="455" t="str">
        <f>IF(AZ161="","",VLOOKUP(AZ161,シフト記号表!$C$6:$L$47,10,FALSE))</f>
        <v/>
      </c>
      <c r="BA162" s="455" t="str">
        <f>IF(BA161="","",VLOOKUP(BA161,シフト記号表!$C$6:$L$47,10,FALSE))</f>
        <v/>
      </c>
      <c r="BB162" s="1253">
        <f>IF($BE$3="４週",SUM(W162:AX162),IF($BE$3="暦月",SUM(W162:BA162),""))</f>
        <v>0</v>
      </c>
      <c r="BC162" s="1254"/>
      <c r="BD162" s="1255">
        <f>IF($BE$3="４週",BB162/4,IF($BE$3="暦月",(BB162/($BE$8/7)),""))</f>
        <v>0</v>
      </c>
      <c r="BE162" s="1254"/>
      <c r="BF162" s="1250"/>
      <c r="BG162" s="1251"/>
      <c r="BH162" s="1251"/>
      <c r="BI162" s="1251"/>
      <c r="BJ162" s="1252"/>
    </row>
    <row r="163" spans="2:62" ht="20.25" customHeight="1" x14ac:dyDescent="0.2">
      <c r="B163" s="1256">
        <f>B161+1</f>
        <v>74</v>
      </c>
      <c r="C163" s="1258"/>
      <c r="D163" s="1259"/>
      <c r="E163" s="449"/>
      <c r="F163" s="450"/>
      <c r="G163" s="449"/>
      <c r="H163" s="450"/>
      <c r="I163" s="1262"/>
      <c r="J163" s="1263"/>
      <c r="K163" s="1266"/>
      <c r="L163" s="1267"/>
      <c r="M163" s="1267"/>
      <c r="N163" s="1259"/>
      <c r="O163" s="1270"/>
      <c r="P163" s="1271"/>
      <c r="Q163" s="1271"/>
      <c r="R163" s="1271"/>
      <c r="S163" s="1272"/>
      <c r="T163" s="469" t="s">
        <v>77</v>
      </c>
      <c r="V163" s="470"/>
      <c r="W163" s="462"/>
      <c r="X163" s="463"/>
      <c r="Y163" s="463"/>
      <c r="Z163" s="463"/>
      <c r="AA163" s="463"/>
      <c r="AB163" s="463"/>
      <c r="AC163" s="464"/>
      <c r="AD163" s="462"/>
      <c r="AE163" s="463"/>
      <c r="AF163" s="463"/>
      <c r="AG163" s="463"/>
      <c r="AH163" s="463"/>
      <c r="AI163" s="463"/>
      <c r="AJ163" s="464"/>
      <c r="AK163" s="462"/>
      <c r="AL163" s="463"/>
      <c r="AM163" s="463"/>
      <c r="AN163" s="463"/>
      <c r="AO163" s="463"/>
      <c r="AP163" s="463"/>
      <c r="AQ163" s="464"/>
      <c r="AR163" s="462"/>
      <c r="AS163" s="463"/>
      <c r="AT163" s="463"/>
      <c r="AU163" s="463"/>
      <c r="AV163" s="463"/>
      <c r="AW163" s="463"/>
      <c r="AX163" s="464"/>
      <c r="AY163" s="462"/>
      <c r="AZ163" s="463"/>
      <c r="BA163" s="465"/>
      <c r="BB163" s="1276"/>
      <c r="BC163" s="1277"/>
      <c r="BD163" s="1236"/>
      <c r="BE163" s="1237"/>
      <c r="BF163" s="1238"/>
      <c r="BG163" s="1239"/>
      <c r="BH163" s="1239"/>
      <c r="BI163" s="1239"/>
      <c r="BJ163" s="1240"/>
    </row>
    <row r="164" spans="2:62" ht="20.25" customHeight="1" x14ac:dyDescent="0.2">
      <c r="B164" s="1279"/>
      <c r="C164" s="1280"/>
      <c r="D164" s="1281"/>
      <c r="E164" s="471"/>
      <c r="F164" s="472">
        <f>C163</f>
        <v>0</v>
      </c>
      <c r="G164" s="471"/>
      <c r="H164" s="472">
        <f>I163</f>
        <v>0</v>
      </c>
      <c r="I164" s="1282"/>
      <c r="J164" s="1283"/>
      <c r="K164" s="1284"/>
      <c r="L164" s="1285"/>
      <c r="M164" s="1285"/>
      <c r="N164" s="1281"/>
      <c r="O164" s="1270"/>
      <c r="P164" s="1271"/>
      <c r="Q164" s="1271"/>
      <c r="R164" s="1271"/>
      <c r="S164" s="1272"/>
      <c r="T164" s="466" t="s">
        <v>78</v>
      </c>
      <c r="U164" s="467"/>
      <c r="V164" s="468"/>
      <c r="W164" s="454" t="str">
        <f>IF(W163="","",VLOOKUP(W163,シフト記号表!$C$6:$L$47,10,FALSE))</f>
        <v/>
      </c>
      <c r="X164" s="455" t="str">
        <f>IF(X163="","",VLOOKUP(X163,シフト記号表!$C$6:$L$47,10,FALSE))</f>
        <v/>
      </c>
      <c r="Y164" s="455" t="str">
        <f>IF(Y163="","",VLOOKUP(Y163,シフト記号表!$C$6:$L$47,10,FALSE))</f>
        <v/>
      </c>
      <c r="Z164" s="455" t="str">
        <f>IF(Z163="","",VLOOKUP(Z163,シフト記号表!$C$6:$L$47,10,FALSE))</f>
        <v/>
      </c>
      <c r="AA164" s="455" t="str">
        <f>IF(AA163="","",VLOOKUP(AA163,シフト記号表!$C$6:$L$47,10,FALSE))</f>
        <v/>
      </c>
      <c r="AB164" s="455" t="str">
        <f>IF(AB163="","",VLOOKUP(AB163,シフト記号表!$C$6:$L$47,10,FALSE))</f>
        <v/>
      </c>
      <c r="AC164" s="456" t="str">
        <f>IF(AC163="","",VLOOKUP(AC163,シフト記号表!$C$6:$L$47,10,FALSE))</f>
        <v/>
      </c>
      <c r="AD164" s="454" t="str">
        <f>IF(AD163="","",VLOOKUP(AD163,シフト記号表!$C$6:$L$47,10,FALSE))</f>
        <v/>
      </c>
      <c r="AE164" s="455" t="str">
        <f>IF(AE163="","",VLOOKUP(AE163,シフト記号表!$C$6:$L$47,10,FALSE))</f>
        <v/>
      </c>
      <c r="AF164" s="455" t="str">
        <f>IF(AF163="","",VLOOKUP(AF163,シフト記号表!$C$6:$L$47,10,FALSE))</f>
        <v/>
      </c>
      <c r="AG164" s="455" t="str">
        <f>IF(AG163="","",VLOOKUP(AG163,シフト記号表!$C$6:$L$47,10,FALSE))</f>
        <v/>
      </c>
      <c r="AH164" s="455" t="str">
        <f>IF(AH163="","",VLOOKUP(AH163,シフト記号表!$C$6:$L$47,10,FALSE))</f>
        <v/>
      </c>
      <c r="AI164" s="455" t="str">
        <f>IF(AI163="","",VLOOKUP(AI163,シフト記号表!$C$6:$L$47,10,FALSE))</f>
        <v/>
      </c>
      <c r="AJ164" s="456" t="str">
        <f>IF(AJ163="","",VLOOKUP(AJ163,シフト記号表!$C$6:$L$47,10,FALSE))</f>
        <v/>
      </c>
      <c r="AK164" s="454" t="str">
        <f>IF(AK163="","",VLOOKUP(AK163,シフト記号表!$C$6:$L$47,10,FALSE))</f>
        <v/>
      </c>
      <c r="AL164" s="455" t="str">
        <f>IF(AL163="","",VLOOKUP(AL163,シフト記号表!$C$6:$L$47,10,FALSE))</f>
        <v/>
      </c>
      <c r="AM164" s="455" t="str">
        <f>IF(AM163="","",VLOOKUP(AM163,シフト記号表!$C$6:$L$47,10,FALSE))</f>
        <v/>
      </c>
      <c r="AN164" s="455" t="str">
        <f>IF(AN163="","",VLOOKUP(AN163,シフト記号表!$C$6:$L$47,10,FALSE))</f>
        <v/>
      </c>
      <c r="AO164" s="455" t="str">
        <f>IF(AO163="","",VLOOKUP(AO163,シフト記号表!$C$6:$L$47,10,FALSE))</f>
        <v/>
      </c>
      <c r="AP164" s="455" t="str">
        <f>IF(AP163="","",VLOOKUP(AP163,シフト記号表!$C$6:$L$47,10,FALSE))</f>
        <v/>
      </c>
      <c r="AQ164" s="456" t="str">
        <f>IF(AQ163="","",VLOOKUP(AQ163,シフト記号表!$C$6:$L$47,10,FALSE))</f>
        <v/>
      </c>
      <c r="AR164" s="454" t="str">
        <f>IF(AR163="","",VLOOKUP(AR163,シフト記号表!$C$6:$L$47,10,FALSE))</f>
        <v/>
      </c>
      <c r="AS164" s="455" t="str">
        <f>IF(AS163="","",VLOOKUP(AS163,シフト記号表!$C$6:$L$47,10,FALSE))</f>
        <v/>
      </c>
      <c r="AT164" s="455" t="str">
        <f>IF(AT163="","",VLOOKUP(AT163,シフト記号表!$C$6:$L$47,10,FALSE))</f>
        <v/>
      </c>
      <c r="AU164" s="455" t="str">
        <f>IF(AU163="","",VLOOKUP(AU163,シフト記号表!$C$6:$L$47,10,FALSE))</f>
        <v/>
      </c>
      <c r="AV164" s="455" t="str">
        <f>IF(AV163="","",VLOOKUP(AV163,シフト記号表!$C$6:$L$47,10,FALSE))</f>
        <v/>
      </c>
      <c r="AW164" s="455" t="str">
        <f>IF(AW163="","",VLOOKUP(AW163,シフト記号表!$C$6:$L$47,10,FALSE))</f>
        <v/>
      </c>
      <c r="AX164" s="456" t="str">
        <f>IF(AX163="","",VLOOKUP(AX163,シフト記号表!$C$6:$L$47,10,FALSE))</f>
        <v/>
      </c>
      <c r="AY164" s="454" t="str">
        <f>IF(AY163="","",VLOOKUP(AY163,シフト記号表!$C$6:$L$47,10,FALSE))</f>
        <v/>
      </c>
      <c r="AZ164" s="455" t="str">
        <f>IF(AZ163="","",VLOOKUP(AZ163,シフト記号表!$C$6:$L$47,10,FALSE))</f>
        <v/>
      </c>
      <c r="BA164" s="455" t="str">
        <f>IF(BA163="","",VLOOKUP(BA163,シフト記号表!$C$6:$L$47,10,FALSE))</f>
        <v/>
      </c>
      <c r="BB164" s="1253">
        <f>IF($BE$3="４週",SUM(W164:AX164),IF($BE$3="暦月",SUM(W164:BA164),""))</f>
        <v>0</v>
      </c>
      <c r="BC164" s="1254"/>
      <c r="BD164" s="1255">
        <f>IF($BE$3="４週",BB164/4,IF($BE$3="暦月",(BB164/($BE$8/7)),""))</f>
        <v>0</v>
      </c>
      <c r="BE164" s="1254"/>
      <c r="BF164" s="1250"/>
      <c r="BG164" s="1251"/>
      <c r="BH164" s="1251"/>
      <c r="BI164" s="1251"/>
      <c r="BJ164" s="1252"/>
    </row>
    <row r="165" spans="2:62" ht="20.25" customHeight="1" x14ac:dyDescent="0.2">
      <c r="B165" s="1256">
        <f>B163+1</f>
        <v>75</v>
      </c>
      <c r="C165" s="1258"/>
      <c r="D165" s="1259"/>
      <c r="E165" s="449"/>
      <c r="F165" s="450"/>
      <c r="G165" s="449"/>
      <c r="H165" s="450"/>
      <c r="I165" s="1262"/>
      <c r="J165" s="1263"/>
      <c r="K165" s="1266"/>
      <c r="L165" s="1267"/>
      <c r="M165" s="1267"/>
      <c r="N165" s="1259"/>
      <c r="O165" s="1270"/>
      <c r="P165" s="1271"/>
      <c r="Q165" s="1271"/>
      <c r="R165" s="1271"/>
      <c r="S165" s="1272"/>
      <c r="T165" s="469" t="s">
        <v>77</v>
      </c>
      <c r="V165" s="470"/>
      <c r="W165" s="462"/>
      <c r="X165" s="463"/>
      <c r="Y165" s="463"/>
      <c r="Z165" s="463"/>
      <c r="AA165" s="463"/>
      <c r="AB165" s="463"/>
      <c r="AC165" s="464"/>
      <c r="AD165" s="462"/>
      <c r="AE165" s="463"/>
      <c r="AF165" s="463"/>
      <c r="AG165" s="463"/>
      <c r="AH165" s="463"/>
      <c r="AI165" s="463"/>
      <c r="AJ165" s="464"/>
      <c r="AK165" s="462"/>
      <c r="AL165" s="463"/>
      <c r="AM165" s="463"/>
      <c r="AN165" s="463"/>
      <c r="AO165" s="463"/>
      <c r="AP165" s="463"/>
      <c r="AQ165" s="464"/>
      <c r="AR165" s="462"/>
      <c r="AS165" s="463"/>
      <c r="AT165" s="463"/>
      <c r="AU165" s="463"/>
      <c r="AV165" s="463"/>
      <c r="AW165" s="463"/>
      <c r="AX165" s="464"/>
      <c r="AY165" s="462"/>
      <c r="AZ165" s="463"/>
      <c r="BA165" s="465"/>
      <c r="BB165" s="1276"/>
      <c r="BC165" s="1277"/>
      <c r="BD165" s="1236"/>
      <c r="BE165" s="1237"/>
      <c r="BF165" s="1238"/>
      <c r="BG165" s="1239"/>
      <c r="BH165" s="1239"/>
      <c r="BI165" s="1239"/>
      <c r="BJ165" s="1240"/>
    </row>
    <row r="166" spans="2:62" ht="20.25" customHeight="1" x14ac:dyDescent="0.2">
      <c r="B166" s="1279"/>
      <c r="C166" s="1280"/>
      <c r="D166" s="1281"/>
      <c r="E166" s="471"/>
      <c r="F166" s="472">
        <f>C165</f>
        <v>0</v>
      </c>
      <c r="G166" s="471"/>
      <c r="H166" s="472">
        <f>I165</f>
        <v>0</v>
      </c>
      <c r="I166" s="1282"/>
      <c r="J166" s="1283"/>
      <c r="K166" s="1284"/>
      <c r="L166" s="1285"/>
      <c r="M166" s="1285"/>
      <c r="N166" s="1281"/>
      <c r="O166" s="1270"/>
      <c r="P166" s="1271"/>
      <c r="Q166" s="1271"/>
      <c r="R166" s="1271"/>
      <c r="S166" s="1272"/>
      <c r="T166" s="466" t="s">
        <v>78</v>
      </c>
      <c r="U166" s="467"/>
      <c r="V166" s="468"/>
      <c r="W166" s="454" t="str">
        <f>IF(W165="","",VLOOKUP(W165,シフト記号表!$C$6:$L$47,10,FALSE))</f>
        <v/>
      </c>
      <c r="X166" s="455" t="str">
        <f>IF(X165="","",VLOOKUP(X165,シフト記号表!$C$6:$L$47,10,FALSE))</f>
        <v/>
      </c>
      <c r="Y166" s="455" t="str">
        <f>IF(Y165="","",VLOOKUP(Y165,シフト記号表!$C$6:$L$47,10,FALSE))</f>
        <v/>
      </c>
      <c r="Z166" s="455" t="str">
        <f>IF(Z165="","",VLOOKUP(Z165,シフト記号表!$C$6:$L$47,10,FALSE))</f>
        <v/>
      </c>
      <c r="AA166" s="455" t="str">
        <f>IF(AA165="","",VLOOKUP(AA165,シフト記号表!$C$6:$L$47,10,FALSE))</f>
        <v/>
      </c>
      <c r="AB166" s="455" t="str">
        <f>IF(AB165="","",VLOOKUP(AB165,シフト記号表!$C$6:$L$47,10,FALSE))</f>
        <v/>
      </c>
      <c r="AC166" s="456" t="str">
        <f>IF(AC165="","",VLOOKUP(AC165,シフト記号表!$C$6:$L$47,10,FALSE))</f>
        <v/>
      </c>
      <c r="AD166" s="454" t="str">
        <f>IF(AD165="","",VLOOKUP(AD165,シフト記号表!$C$6:$L$47,10,FALSE))</f>
        <v/>
      </c>
      <c r="AE166" s="455" t="str">
        <f>IF(AE165="","",VLOOKUP(AE165,シフト記号表!$C$6:$L$47,10,FALSE))</f>
        <v/>
      </c>
      <c r="AF166" s="455" t="str">
        <f>IF(AF165="","",VLOOKUP(AF165,シフト記号表!$C$6:$L$47,10,FALSE))</f>
        <v/>
      </c>
      <c r="AG166" s="455" t="str">
        <f>IF(AG165="","",VLOOKUP(AG165,シフト記号表!$C$6:$L$47,10,FALSE))</f>
        <v/>
      </c>
      <c r="AH166" s="455" t="str">
        <f>IF(AH165="","",VLOOKUP(AH165,シフト記号表!$C$6:$L$47,10,FALSE))</f>
        <v/>
      </c>
      <c r="AI166" s="455" t="str">
        <f>IF(AI165="","",VLOOKUP(AI165,シフト記号表!$C$6:$L$47,10,FALSE))</f>
        <v/>
      </c>
      <c r="AJ166" s="456" t="str">
        <f>IF(AJ165="","",VLOOKUP(AJ165,シフト記号表!$C$6:$L$47,10,FALSE))</f>
        <v/>
      </c>
      <c r="AK166" s="454" t="str">
        <f>IF(AK165="","",VLOOKUP(AK165,シフト記号表!$C$6:$L$47,10,FALSE))</f>
        <v/>
      </c>
      <c r="AL166" s="455" t="str">
        <f>IF(AL165="","",VLOOKUP(AL165,シフト記号表!$C$6:$L$47,10,FALSE))</f>
        <v/>
      </c>
      <c r="AM166" s="455" t="str">
        <f>IF(AM165="","",VLOOKUP(AM165,シフト記号表!$C$6:$L$47,10,FALSE))</f>
        <v/>
      </c>
      <c r="AN166" s="455" t="str">
        <f>IF(AN165="","",VLOOKUP(AN165,シフト記号表!$C$6:$L$47,10,FALSE))</f>
        <v/>
      </c>
      <c r="AO166" s="455" t="str">
        <f>IF(AO165="","",VLOOKUP(AO165,シフト記号表!$C$6:$L$47,10,FALSE))</f>
        <v/>
      </c>
      <c r="AP166" s="455" t="str">
        <f>IF(AP165="","",VLOOKUP(AP165,シフト記号表!$C$6:$L$47,10,FALSE))</f>
        <v/>
      </c>
      <c r="AQ166" s="456" t="str">
        <f>IF(AQ165="","",VLOOKUP(AQ165,シフト記号表!$C$6:$L$47,10,FALSE))</f>
        <v/>
      </c>
      <c r="AR166" s="454" t="str">
        <f>IF(AR165="","",VLOOKUP(AR165,シフト記号表!$C$6:$L$47,10,FALSE))</f>
        <v/>
      </c>
      <c r="AS166" s="455" t="str">
        <f>IF(AS165="","",VLOOKUP(AS165,シフト記号表!$C$6:$L$47,10,FALSE))</f>
        <v/>
      </c>
      <c r="AT166" s="455" t="str">
        <f>IF(AT165="","",VLOOKUP(AT165,シフト記号表!$C$6:$L$47,10,FALSE))</f>
        <v/>
      </c>
      <c r="AU166" s="455" t="str">
        <f>IF(AU165="","",VLOOKUP(AU165,シフト記号表!$C$6:$L$47,10,FALSE))</f>
        <v/>
      </c>
      <c r="AV166" s="455" t="str">
        <f>IF(AV165="","",VLOOKUP(AV165,シフト記号表!$C$6:$L$47,10,FALSE))</f>
        <v/>
      </c>
      <c r="AW166" s="455" t="str">
        <f>IF(AW165="","",VLOOKUP(AW165,シフト記号表!$C$6:$L$47,10,FALSE))</f>
        <v/>
      </c>
      <c r="AX166" s="456" t="str">
        <f>IF(AX165="","",VLOOKUP(AX165,シフト記号表!$C$6:$L$47,10,FALSE))</f>
        <v/>
      </c>
      <c r="AY166" s="454" t="str">
        <f>IF(AY165="","",VLOOKUP(AY165,シフト記号表!$C$6:$L$47,10,FALSE))</f>
        <v/>
      </c>
      <c r="AZ166" s="455" t="str">
        <f>IF(AZ165="","",VLOOKUP(AZ165,シフト記号表!$C$6:$L$47,10,FALSE))</f>
        <v/>
      </c>
      <c r="BA166" s="455" t="str">
        <f>IF(BA165="","",VLOOKUP(BA165,シフト記号表!$C$6:$L$47,10,FALSE))</f>
        <v/>
      </c>
      <c r="BB166" s="1253">
        <f>IF($BE$3="４週",SUM(W166:AX166),IF($BE$3="暦月",SUM(W166:BA166),""))</f>
        <v>0</v>
      </c>
      <c r="BC166" s="1254"/>
      <c r="BD166" s="1255">
        <f>IF($BE$3="４週",BB166/4,IF($BE$3="暦月",(BB166/($BE$8/7)),""))</f>
        <v>0</v>
      </c>
      <c r="BE166" s="1254"/>
      <c r="BF166" s="1250"/>
      <c r="BG166" s="1251"/>
      <c r="BH166" s="1251"/>
      <c r="BI166" s="1251"/>
      <c r="BJ166" s="1252"/>
    </row>
    <row r="167" spans="2:62" ht="20.25" customHeight="1" x14ac:dyDescent="0.2">
      <c r="B167" s="1256">
        <f>B165+1</f>
        <v>76</v>
      </c>
      <c r="C167" s="1258"/>
      <c r="D167" s="1259"/>
      <c r="E167" s="449"/>
      <c r="F167" s="450"/>
      <c r="G167" s="449"/>
      <c r="H167" s="450"/>
      <c r="I167" s="1262"/>
      <c r="J167" s="1263"/>
      <c r="K167" s="1266"/>
      <c r="L167" s="1267"/>
      <c r="M167" s="1267"/>
      <c r="N167" s="1259"/>
      <c r="O167" s="1270"/>
      <c r="P167" s="1271"/>
      <c r="Q167" s="1271"/>
      <c r="R167" s="1271"/>
      <c r="S167" s="1272"/>
      <c r="T167" s="469" t="s">
        <v>77</v>
      </c>
      <c r="V167" s="470"/>
      <c r="W167" s="462"/>
      <c r="X167" s="463"/>
      <c r="Y167" s="463"/>
      <c r="Z167" s="463"/>
      <c r="AA167" s="463"/>
      <c r="AB167" s="463"/>
      <c r="AC167" s="464"/>
      <c r="AD167" s="462"/>
      <c r="AE167" s="463"/>
      <c r="AF167" s="463"/>
      <c r="AG167" s="463"/>
      <c r="AH167" s="463"/>
      <c r="AI167" s="463"/>
      <c r="AJ167" s="464"/>
      <c r="AK167" s="462"/>
      <c r="AL167" s="463"/>
      <c r="AM167" s="463"/>
      <c r="AN167" s="463"/>
      <c r="AO167" s="463"/>
      <c r="AP167" s="463"/>
      <c r="AQ167" s="464"/>
      <c r="AR167" s="462"/>
      <c r="AS167" s="463"/>
      <c r="AT167" s="463"/>
      <c r="AU167" s="463"/>
      <c r="AV167" s="463"/>
      <c r="AW167" s="463"/>
      <c r="AX167" s="464"/>
      <c r="AY167" s="462"/>
      <c r="AZ167" s="463"/>
      <c r="BA167" s="465"/>
      <c r="BB167" s="1276"/>
      <c r="BC167" s="1277"/>
      <c r="BD167" s="1236"/>
      <c r="BE167" s="1237"/>
      <c r="BF167" s="1238"/>
      <c r="BG167" s="1239"/>
      <c r="BH167" s="1239"/>
      <c r="BI167" s="1239"/>
      <c r="BJ167" s="1240"/>
    </row>
    <row r="168" spans="2:62" ht="20.25" customHeight="1" x14ac:dyDescent="0.2">
      <c r="B168" s="1279"/>
      <c r="C168" s="1280"/>
      <c r="D168" s="1281"/>
      <c r="E168" s="471"/>
      <c r="F168" s="472">
        <f>C167</f>
        <v>0</v>
      </c>
      <c r="G168" s="471"/>
      <c r="H168" s="472">
        <f>I167</f>
        <v>0</v>
      </c>
      <c r="I168" s="1282"/>
      <c r="J168" s="1283"/>
      <c r="K168" s="1284"/>
      <c r="L168" s="1285"/>
      <c r="M168" s="1285"/>
      <c r="N168" s="1281"/>
      <c r="O168" s="1270"/>
      <c r="P168" s="1271"/>
      <c r="Q168" s="1271"/>
      <c r="R168" s="1271"/>
      <c r="S168" s="1272"/>
      <c r="T168" s="466" t="s">
        <v>78</v>
      </c>
      <c r="U168" s="467"/>
      <c r="V168" s="468"/>
      <c r="W168" s="454" t="str">
        <f>IF(W167="","",VLOOKUP(W167,シフト記号表!$C$6:$L$47,10,FALSE))</f>
        <v/>
      </c>
      <c r="X168" s="455" t="str">
        <f>IF(X167="","",VLOOKUP(X167,シフト記号表!$C$6:$L$47,10,FALSE))</f>
        <v/>
      </c>
      <c r="Y168" s="455" t="str">
        <f>IF(Y167="","",VLOOKUP(Y167,シフト記号表!$C$6:$L$47,10,FALSE))</f>
        <v/>
      </c>
      <c r="Z168" s="455" t="str">
        <f>IF(Z167="","",VLOOKUP(Z167,シフト記号表!$C$6:$L$47,10,FALSE))</f>
        <v/>
      </c>
      <c r="AA168" s="455" t="str">
        <f>IF(AA167="","",VLOOKUP(AA167,シフト記号表!$C$6:$L$47,10,FALSE))</f>
        <v/>
      </c>
      <c r="AB168" s="455" t="str">
        <f>IF(AB167="","",VLOOKUP(AB167,シフト記号表!$C$6:$L$47,10,FALSE))</f>
        <v/>
      </c>
      <c r="AC168" s="456" t="str">
        <f>IF(AC167="","",VLOOKUP(AC167,シフト記号表!$C$6:$L$47,10,FALSE))</f>
        <v/>
      </c>
      <c r="AD168" s="454" t="str">
        <f>IF(AD167="","",VLOOKUP(AD167,シフト記号表!$C$6:$L$47,10,FALSE))</f>
        <v/>
      </c>
      <c r="AE168" s="455" t="str">
        <f>IF(AE167="","",VLOOKUP(AE167,シフト記号表!$C$6:$L$47,10,FALSE))</f>
        <v/>
      </c>
      <c r="AF168" s="455" t="str">
        <f>IF(AF167="","",VLOOKUP(AF167,シフト記号表!$C$6:$L$47,10,FALSE))</f>
        <v/>
      </c>
      <c r="AG168" s="455" t="str">
        <f>IF(AG167="","",VLOOKUP(AG167,シフト記号表!$C$6:$L$47,10,FALSE))</f>
        <v/>
      </c>
      <c r="AH168" s="455" t="str">
        <f>IF(AH167="","",VLOOKUP(AH167,シフト記号表!$C$6:$L$47,10,FALSE))</f>
        <v/>
      </c>
      <c r="AI168" s="455" t="str">
        <f>IF(AI167="","",VLOOKUP(AI167,シフト記号表!$C$6:$L$47,10,FALSE))</f>
        <v/>
      </c>
      <c r="AJ168" s="456" t="str">
        <f>IF(AJ167="","",VLOOKUP(AJ167,シフト記号表!$C$6:$L$47,10,FALSE))</f>
        <v/>
      </c>
      <c r="AK168" s="454" t="str">
        <f>IF(AK167="","",VLOOKUP(AK167,シフト記号表!$C$6:$L$47,10,FALSE))</f>
        <v/>
      </c>
      <c r="AL168" s="455" t="str">
        <f>IF(AL167="","",VLOOKUP(AL167,シフト記号表!$C$6:$L$47,10,FALSE))</f>
        <v/>
      </c>
      <c r="AM168" s="455" t="str">
        <f>IF(AM167="","",VLOOKUP(AM167,シフト記号表!$C$6:$L$47,10,FALSE))</f>
        <v/>
      </c>
      <c r="AN168" s="455" t="str">
        <f>IF(AN167="","",VLOOKUP(AN167,シフト記号表!$C$6:$L$47,10,FALSE))</f>
        <v/>
      </c>
      <c r="AO168" s="455" t="str">
        <f>IF(AO167="","",VLOOKUP(AO167,シフト記号表!$C$6:$L$47,10,FALSE))</f>
        <v/>
      </c>
      <c r="AP168" s="455" t="str">
        <f>IF(AP167="","",VLOOKUP(AP167,シフト記号表!$C$6:$L$47,10,FALSE))</f>
        <v/>
      </c>
      <c r="AQ168" s="456" t="str">
        <f>IF(AQ167="","",VLOOKUP(AQ167,シフト記号表!$C$6:$L$47,10,FALSE))</f>
        <v/>
      </c>
      <c r="AR168" s="454" t="str">
        <f>IF(AR167="","",VLOOKUP(AR167,シフト記号表!$C$6:$L$47,10,FALSE))</f>
        <v/>
      </c>
      <c r="AS168" s="455" t="str">
        <f>IF(AS167="","",VLOOKUP(AS167,シフト記号表!$C$6:$L$47,10,FALSE))</f>
        <v/>
      </c>
      <c r="AT168" s="455" t="str">
        <f>IF(AT167="","",VLOOKUP(AT167,シフト記号表!$C$6:$L$47,10,FALSE))</f>
        <v/>
      </c>
      <c r="AU168" s="455" t="str">
        <f>IF(AU167="","",VLOOKUP(AU167,シフト記号表!$C$6:$L$47,10,FALSE))</f>
        <v/>
      </c>
      <c r="AV168" s="455" t="str">
        <f>IF(AV167="","",VLOOKUP(AV167,シフト記号表!$C$6:$L$47,10,FALSE))</f>
        <v/>
      </c>
      <c r="AW168" s="455" t="str">
        <f>IF(AW167="","",VLOOKUP(AW167,シフト記号表!$C$6:$L$47,10,FALSE))</f>
        <v/>
      </c>
      <c r="AX168" s="456" t="str">
        <f>IF(AX167="","",VLOOKUP(AX167,シフト記号表!$C$6:$L$47,10,FALSE))</f>
        <v/>
      </c>
      <c r="AY168" s="454" t="str">
        <f>IF(AY167="","",VLOOKUP(AY167,シフト記号表!$C$6:$L$47,10,FALSE))</f>
        <v/>
      </c>
      <c r="AZ168" s="455" t="str">
        <f>IF(AZ167="","",VLOOKUP(AZ167,シフト記号表!$C$6:$L$47,10,FALSE))</f>
        <v/>
      </c>
      <c r="BA168" s="455" t="str">
        <f>IF(BA167="","",VLOOKUP(BA167,シフト記号表!$C$6:$L$47,10,FALSE))</f>
        <v/>
      </c>
      <c r="BB168" s="1253">
        <f>IF($BE$3="４週",SUM(W168:AX168),IF($BE$3="暦月",SUM(W168:BA168),""))</f>
        <v>0</v>
      </c>
      <c r="BC168" s="1254"/>
      <c r="BD168" s="1255">
        <f>IF($BE$3="４週",BB168/4,IF($BE$3="暦月",(BB168/($BE$8/7)),""))</f>
        <v>0</v>
      </c>
      <c r="BE168" s="1254"/>
      <c r="BF168" s="1250"/>
      <c r="BG168" s="1251"/>
      <c r="BH168" s="1251"/>
      <c r="BI168" s="1251"/>
      <c r="BJ168" s="1252"/>
    </row>
    <row r="169" spans="2:62" ht="20.25" customHeight="1" x14ac:dyDescent="0.2">
      <c r="B169" s="1256">
        <f>B167+1</f>
        <v>77</v>
      </c>
      <c r="C169" s="1258"/>
      <c r="D169" s="1259"/>
      <c r="E169" s="449"/>
      <c r="F169" s="450"/>
      <c r="G169" s="449"/>
      <c r="H169" s="450"/>
      <c r="I169" s="1262"/>
      <c r="J169" s="1263"/>
      <c r="K169" s="1266"/>
      <c r="L169" s="1267"/>
      <c r="M169" s="1267"/>
      <c r="N169" s="1259"/>
      <c r="O169" s="1270"/>
      <c r="P169" s="1271"/>
      <c r="Q169" s="1271"/>
      <c r="R169" s="1271"/>
      <c r="S169" s="1272"/>
      <c r="T169" s="469" t="s">
        <v>77</v>
      </c>
      <c r="V169" s="470"/>
      <c r="W169" s="462"/>
      <c r="X169" s="463"/>
      <c r="Y169" s="463"/>
      <c r="Z169" s="463"/>
      <c r="AA169" s="463"/>
      <c r="AB169" s="463"/>
      <c r="AC169" s="464"/>
      <c r="AD169" s="462"/>
      <c r="AE169" s="463"/>
      <c r="AF169" s="463"/>
      <c r="AG169" s="463"/>
      <c r="AH169" s="463"/>
      <c r="AI169" s="463"/>
      <c r="AJ169" s="464"/>
      <c r="AK169" s="462"/>
      <c r="AL169" s="463"/>
      <c r="AM169" s="463"/>
      <c r="AN169" s="463"/>
      <c r="AO169" s="463"/>
      <c r="AP169" s="463"/>
      <c r="AQ169" s="464"/>
      <c r="AR169" s="462"/>
      <c r="AS169" s="463"/>
      <c r="AT169" s="463"/>
      <c r="AU169" s="463"/>
      <c r="AV169" s="463"/>
      <c r="AW169" s="463"/>
      <c r="AX169" s="464"/>
      <c r="AY169" s="462"/>
      <c r="AZ169" s="463"/>
      <c r="BA169" s="465"/>
      <c r="BB169" s="1276"/>
      <c r="BC169" s="1277"/>
      <c r="BD169" s="1236"/>
      <c r="BE169" s="1237"/>
      <c r="BF169" s="1238"/>
      <c r="BG169" s="1239"/>
      <c r="BH169" s="1239"/>
      <c r="BI169" s="1239"/>
      <c r="BJ169" s="1240"/>
    </row>
    <row r="170" spans="2:62" ht="20.25" customHeight="1" x14ac:dyDescent="0.2">
      <c r="B170" s="1279"/>
      <c r="C170" s="1280"/>
      <c r="D170" s="1281"/>
      <c r="E170" s="471"/>
      <c r="F170" s="472">
        <f>C169</f>
        <v>0</v>
      </c>
      <c r="G170" s="471"/>
      <c r="H170" s="472">
        <f>I169</f>
        <v>0</v>
      </c>
      <c r="I170" s="1282"/>
      <c r="J170" s="1283"/>
      <c r="K170" s="1284"/>
      <c r="L170" s="1285"/>
      <c r="M170" s="1285"/>
      <c r="N170" s="1281"/>
      <c r="O170" s="1270"/>
      <c r="P170" s="1271"/>
      <c r="Q170" s="1271"/>
      <c r="R170" s="1271"/>
      <c r="S170" s="1272"/>
      <c r="T170" s="466" t="s">
        <v>78</v>
      </c>
      <c r="U170" s="467"/>
      <c r="V170" s="468"/>
      <c r="W170" s="454" t="str">
        <f>IF(W169="","",VLOOKUP(W169,シフト記号表!$C$6:$L$47,10,FALSE))</f>
        <v/>
      </c>
      <c r="X170" s="455" t="str">
        <f>IF(X169="","",VLOOKUP(X169,シフト記号表!$C$6:$L$47,10,FALSE))</f>
        <v/>
      </c>
      <c r="Y170" s="455" t="str">
        <f>IF(Y169="","",VLOOKUP(Y169,シフト記号表!$C$6:$L$47,10,FALSE))</f>
        <v/>
      </c>
      <c r="Z170" s="455" t="str">
        <f>IF(Z169="","",VLOOKUP(Z169,シフト記号表!$C$6:$L$47,10,FALSE))</f>
        <v/>
      </c>
      <c r="AA170" s="455" t="str">
        <f>IF(AA169="","",VLOOKUP(AA169,シフト記号表!$C$6:$L$47,10,FALSE))</f>
        <v/>
      </c>
      <c r="AB170" s="455" t="str">
        <f>IF(AB169="","",VLOOKUP(AB169,シフト記号表!$C$6:$L$47,10,FALSE))</f>
        <v/>
      </c>
      <c r="AC170" s="456" t="str">
        <f>IF(AC169="","",VLOOKUP(AC169,シフト記号表!$C$6:$L$47,10,FALSE))</f>
        <v/>
      </c>
      <c r="AD170" s="454" t="str">
        <f>IF(AD169="","",VLOOKUP(AD169,シフト記号表!$C$6:$L$47,10,FALSE))</f>
        <v/>
      </c>
      <c r="AE170" s="455" t="str">
        <f>IF(AE169="","",VLOOKUP(AE169,シフト記号表!$C$6:$L$47,10,FALSE))</f>
        <v/>
      </c>
      <c r="AF170" s="455" t="str">
        <f>IF(AF169="","",VLOOKUP(AF169,シフト記号表!$C$6:$L$47,10,FALSE))</f>
        <v/>
      </c>
      <c r="AG170" s="455" t="str">
        <f>IF(AG169="","",VLOOKUP(AG169,シフト記号表!$C$6:$L$47,10,FALSE))</f>
        <v/>
      </c>
      <c r="AH170" s="455" t="str">
        <f>IF(AH169="","",VLOOKUP(AH169,シフト記号表!$C$6:$L$47,10,FALSE))</f>
        <v/>
      </c>
      <c r="AI170" s="455" t="str">
        <f>IF(AI169="","",VLOOKUP(AI169,シフト記号表!$C$6:$L$47,10,FALSE))</f>
        <v/>
      </c>
      <c r="AJ170" s="456" t="str">
        <f>IF(AJ169="","",VLOOKUP(AJ169,シフト記号表!$C$6:$L$47,10,FALSE))</f>
        <v/>
      </c>
      <c r="AK170" s="454" t="str">
        <f>IF(AK169="","",VLOOKUP(AK169,シフト記号表!$C$6:$L$47,10,FALSE))</f>
        <v/>
      </c>
      <c r="AL170" s="455" t="str">
        <f>IF(AL169="","",VLOOKUP(AL169,シフト記号表!$C$6:$L$47,10,FALSE))</f>
        <v/>
      </c>
      <c r="AM170" s="455" t="str">
        <f>IF(AM169="","",VLOOKUP(AM169,シフト記号表!$C$6:$L$47,10,FALSE))</f>
        <v/>
      </c>
      <c r="AN170" s="455" t="str">
        <f>IF(AN169="","",VLOOKUP(AN169,シフト記号表!$C$6:$L$47,10,FALSE))</f>
        <v/>
      </c>
      <c r="AO170" s="455" t="str">
        <f>IF(AO169="","",VLOOKUP(AO169,シフト記号表!$C$6:$L$47,10,FALSE))</f>
        <v/>
      </c>
      <c r="AP170" s="455" t="str">
        <f>IF(AP169="","",VLOOKUP(AP169,シフト記号表!$C$6:$L$47,10,FALSE))</f>
        <v/>
      </c>
      <c r="AQ170" s="456" t="str">
        <f>IF(AQ169="","",VLOOKUP(AQ169,シフト記号表!$C$6:$L$47,10,FALSE))</f>
        <v/>
      </c>
      <c r="AR170" s="454" t="str">
        <f>IF(AR169="","",VLOOKUP(AR169,シフト記号表!$C$6:$L$47,10,FALSE))</f>
        <v/>
      </c>
      <c r="AS170" s="455" t="str">
        <f>IF(AS169="","",VLOOKUP(AS169,シフト記号表!$C$6:$L$47,10,FALSE))</f>
        <v/>
      </c>
      <c r="AT170" s="455" t="str">
        <f>IF(AT169="","",VLOOKUP(AT169,シフト記号表!$C$6:$L$47,10,FALSE))</f>
        <v/>
      </c>
      <c r="AU170" s="455" t="str">
        <f>IF(AU169="","",VLOOKUP(AU169,シフト記号表!$C$6:$L$47,10,FALSE))</f>
        <v/>
      </c>
      <c r="AV170" s="455" t="str">
        <f>IF(AV169="","",VLOOKUP(AV169,シフト記号表!$C$6:$L$47,10,FALSE))</f>
        <v/>
      </c>
      <c r="AW170" s="455" t="str">
        <f>IF(AW169="","",VLOOKUP(AW169,シフト記号表!$C$6:$L$47,10,FALSE))</f>
        <v/>
      </c>
      <c r="AX170" s="456" t="str">
        <f>IF(AX169="","",VLOOKUP(AX169,シフト記号表!$C$6:$L$47,10,FALSE))</f>
        <v/>
      </c>
      <c r="AY170" s="454" t="str">
        <f>IF(AY169="","",VLOOKUP(AY169,シフト記号表!$C$6:$L$47,10,FALSE))</f>
        <v/>
      </c>
      <c r="AZ170" s="455" t="str">
        <f>IF(AZ169="","",VLOOKUP(AZ169,シフト記号表!$C$6:$L$47,10,FALSE))</f>
        <v/>
      </c>
      <c r="BA170" s="455" t="str">
        <f>IF(BA169="","",VLOOKUP(BA169,シフト記号表!$C$6:$L$47,10,FALSE))</f>
        <v/>
      </c>
      <c r="BB170" s="1253">
        <f>IF($BE$3="４週",SUM(W170:AX170),IF($BE$3="暦月",SUM(W170:BA170),""))</f>
        <v>0</v>
      </c>
      <c r="BC170" s="1254"/>
      <c r="BD170" s="1255">
        <f>IF($BE$3="４週",BB170/4,IF($BE$3="暦月",(BB170/($BE$8/7)),""))</f>
        <v>0</v>
      </c>
      <c r="BE170" s="1254"/>
      <c r="BF170" s="1250"/>
      <c r="BG170" s="1251"/>
      <c r="BH170" s="1251"/>
      <c r="BI170" s="1251"/>
      <c r="BJ170" s="1252"/>
    </row>
    <row r="171" spans="2:62" ht="20.25" customHeight="1" x14ac:dyDescent="0.2">
      <c r="B171" s="1256">
        <f>B169+1</f>
        <v>78</v>
      </c>
      <c r="C171" s="1258"/>
      <c r="D171" s="1259"/>
      <c r="E171" s="449"/>
      <c r="F171" s="450"/>
      <c r="G171" s="449"/>
      <c r="H171" s="450"/>
      <c r="I171" s="1262"/>
      <c r="J171" s="1263"/>
      <c r="K171" s="1266"/>
      <c r="L171" s="1267"/>
      <c r="M171" s="1267"/>
      <c r="N171" s="1259"/>
      <c r="O171" s="1270"/>
      <c r="P171" s="1271"/>
      <c r="Q171" s="1271"/>
      <c r="R171" s="1271"/>
      <c r="S171" s="1272"/>
      <c r="T171" s="469" t="s">
        <v>77</v>
      </c>
      <c r="V171" s="470"/>
      <c r="W171" s="462"/>
      <c r="X171" s="463"/>
      <c r="Y171" s="463"/>
      <c r="Z171" s="463"/>
      <c r="AA171" s="463"/>
      <c r="AB171" s="463"/>
      <c r="AC171" s="464"/>
      <c r="AD171" s="462"/>
      <c r="AE171" s="463"/>
      <c r="AF171" s="463"/>
      <c r="AG171" s="463"/>
      <c r="AH171" s="463"/>
      <c r="AI171" s="463"/>
      <c r="AJ171" s="464"/>
      <c r="AK171" s="462"/>
      <c r="AL171" s="463"/>
      <c r="AM171" s="463"/>
      <c r="AN171" s="463"/>
      <c r="AO171" s="463"/>
      <c r="AP171" s="463"/>
      <c r="AQ171" s="464"/>
      <c r="AR171" s="462"/>
      <c r="AS171" s="463"/>
      <c r="AT171" s="463"/>
      <c r="AU171" s="463"/>
      <c r="AV171" s="463"/>
      <c r="AW171" s="463"/>
      <c r="AX171" s="464"/>
      <c r="AY171" s="462"/>
      <c r="AZ171" s="463"/>
      <c r="BA171" s="465"/>
      <c r="BB171" s="1276"/>
      <c r="BC171" s="1277"/>
      <c r="BD171" s="1236"/>
      <c r="BE171" s="1237"/>
      <c r="BF171" s="1238"/>
      <c r="BG171" s="1239"/>
      <c r="BH171" s="1239"/>
      <c r="BI171" s="1239"/>
      <c r="BJ171" s="1240"/>
    </row>
    <row r="172" spans="2:62" ht="20.25" customHeight="1" x14ac:dyDescent="0.2">
      <c r="B172" s="1279"/>
      <c r="C172" s="1280"/>
      <c r="D172" s="1281"/>
      <c r="E172" s="471"/>
      <c r="F172" s="472">
        <f>C171</f>
        <v>0</v>
      </c>
      <c r="G172" s="471"/>
      <c r="H172" s="472">
        <f>I171</f>
        <v>0</v>
      </c>
      <c r="I172" s="1282"/>
      <c r="J172" s="1283"/>
      <c r="K172" s="1284"/>
      <c r="L172" s="1285"/>
      <c r="M172" s="1285"/>
      <c r="N172" s="1281"/>
      <c r="O172" s="1270"/>
      <c r="P172" s="1271"/>
      <c r="Q172" s="1271"/>
      <c r="R172" s="1271"/>
      <c r="S172" s="1272"/>
      <c r="T172" s="466" t="s">
        <v>78</v>
      </c>
      <c r="U172" s="467"/>
      <c r="V172" s="468"/>
      <c r="W172" s="454" t="str">
        <f>IF(W171="","",VLOOKUP(W171,シフト記号表!$C$6:$L$47,10,FALSE))</f>
        <v/>
      </c>
      <c r="X172" s="455" t="str">
        <f>IF(X171="","",VLOOKUP(X171,シフト記号表!$C$6:$L$47,10,FALSE))</f>
        <v/>
      </c>
      <c r="Y172" s="455" t="str">
        <f>IF(Y171="","",VLOOKUP(Y171,シフト記号表!$C$6:$L$47,10,FALSE))</f>
        <v/>
      </c>
      <c r="Z172" s="455" t="str">
        <f>IF(Z171="","",VLOOKUP(Z171,シフト記号表!$C$6:$L$47,10,FALSE))</f>
        <v/>
      </c>
      <c r="AA172" s="455" t="str">
        <f>IF(AA171="","",VLOOKUP(AA171,シフト記号表!$C$6:$L$47,10,FALSE))</f>
        <v/>
      </c>
      <c r="AB172" s="455" t="str">
        <f>IF(AB171="","",VLOOKUP(AB171,シフト記号表!$C$6:$L$47,10,FALSE))</f>
        <v/>
      </c>
      <c r="AC172" s="456" t="str">
        <f>IF(AC171="","",VLOOKUP(AC171,シフト記号表!$C$6:$L$47,10,FALSE))</f>
        <v/>
      </c>
      <c r="AD172" s="454" t="str">
        <f>IF(AD171="","",VLOOKUP(AD171,シフト記号表!$C$6:$L$47,10,FALSE))</f>
        <v/>
      </c>
      <c r="AE172" s="455" t="str">
        <f>IF(AE171="","",VLOOKUP(AE171,シフト記号表!$C$6:$L$47,10,FALSE))</f>
        <v/>
      </c>
      <c r="AF172" s="455" t="str">
        <f>IF(AF171="","",VLOOKUP(AF171,シフト記号表!$C$6:$L$47,10,FALSE))</f>
        <v/>
      </c>
      <c r="AG172" s="455" t="str">
        <f>IF(AG171="","",VLOOKUP(AG171,シフト記号表!$C$6:$L$47,10,FALSE))</f>
        <v/>
      </c>
      <c r="AH172" s="455" t="str">
        <f>IF(AH171="","",VLOOKUP(AH171,シフト記号表!$C$6:$L$47,10,FALSE))</f>
        <v/>
      </c>
      <c r="AI172" s="455" t="str">
        <f>IF(AI171="","",VLOOKUP(AI171,シフト記号表!$C$6:$L$47,10,FALSE))</f>
        <v/>
      </c>
      <c r="AJ172" s="456" t="str">
        <f>IF(AJ171="","",VLOOKUP(AJ171,シフト記号表!$C$6:$L$47,10,FALSE))</f>
        <v/>
      </c>
      <c r="AK172" s="454" t="str">
        <f>IF(AK171="","",VLOOKUP(AK171,シフト記号表!$C$6:$L$47,10,FALSE))</f>
        <v/>
      </c>
      <c r="AL172" s="455" t="str">
        <f>IF(AL171="","",VLOOKUP(AL171,シフト記号表!$C$6:$L$47,10,FALSE))</f>
        <v/>
      </c>
      <c r="AM172" s="455" t="str">
        <f>IF(AM171="","",VLOOKUP(AM171,シフト記号表!$C$6:$L$47,10,FALSE))</f>
        <v/>
      </c>
      <c r="AN172" s="455" t="str">
        <f>IF(AN171="","",VLOOKUP(AN171,シフト記号表!$C$6:$L$47,10,FALSE))</f>
        <v/>
      </c>
      <c r="AO172" s="455" t="str">
        <f>IF(AO171="","",VLOOKUP(AO171,シフト記号表!$C$6:$L$47,10,FALSE))</f>
        <v/>
      </c>
      <c r="AP172" s="455" t="str">
        <f>IF(AP171="","",VLOOKUP(AP171,シフト記号表!$C$6:$L$47,10,FALSE))</f>
        <v/>
      </c>
      <c r="AQ172" s="456" t="str">
        <f>IF(AQ171="","",VLOOKUP(AQ171,シフト記号表!$C$6:$L$47,10,FALSE))</f>
        <v/>
      </c>
      <c r="AR172" s="454" t="str">
        <f>IF(AR171="","",VLOOKUP(AR171,シフト記号表!$C$6:$L$47,10,FALSE))</f>
        <v/>
      </c>
      <c r="AS172" s="455" t="str">
        <f>IF(AS171="","",VLOOKUP(AS171,シフト記号表!$C$6:$L$47,10,FALSE))</f>
        <v/>
      </c>
      <c r="AT172" s="455" t="str">
        <f>IF(AT171="","",VLOOKUP(AT171,シフト記号表!$C$6:$L$47,10,FALSE))</f>
        <v/>
      </c>
      <c r="AU172" s="455" t="str">
        <f>IF(AU171="","",VLOOKUP(AU171,シフト記号表!$C$6:$L$47,10,FALSE))</f>
        <v/>
      </c>
      <c r="AV172" s="455" t="str">
        <f>IF(AV171="","",VLOOKUP(AV171,シフト記号表!$C$6:$L$47,10,FALSE))</f>
        <v/>
      </c>
      <c r="AW172" s="455" t="str">
        <f>IF(AW171="","",VLOOKUP(AW171,シフト記号表!$C$6:$L$47,10,FALSE))</f>
        <v/>
      </c>
      <c r="AX172" s="456" t="str">
        <f>IF(AX171="","",VLOOKUP(AX171,シフト記号表!$C$6:$L$47,10,FALSE))</f>
        <v/>
      </c>
      <c r="AY172" s="454" t="str">
        <f>IF(AY171="","",VLOOKUP(AY171,シフト記号表!$C$6:$L$47,10,FALSE))</f>
        <v/>
      </c>
      <c r="AZ172" s="455" t="str">
        <f>IF(AZ171="","",VLOOKUP(AZ171,シフト記号表!$C$6:$L$47,10,FALSE))</f>
        <v/>
      </c>
      <c r="BA172" s="455" t="str">
        <f>IF(BA171="","",VLOOKUP(BA171,シフト記号表!$C$6:$L$47,10,FALSE))</f>
        <v/>
      </c>
      <c r="BB172" s="1253">
        <f>IF($BE$3="４週",SUM(W172:AX172),IF($BE$3="暦月",SUM(W172:BA172),""))</f>
        <v>0</v>
      </c>
      <c r="BC172" s="1254"/>
      <c r="BD172" s="1255">
        <f>IF($BE$3="４週",BB172/4,IF($BE$3="暦月",(BB172/($BE$8/7)),""))</f>
        <v>0</v>
      </c>
      <c r="BE172" s="1254"/>
      <c r="BF172" s="1250"/>
      <c r="BG172" s="1251"/>
      <c r="BH172" s="1251"/>
      <c r="BI172" s="1251"/>
      <c r="BJ172" s="1252"/>
    </row>
    <row r="173" spans="2:62" ht="20.25" customHeight="1" x14ac:dyDescent="0.2">
      <c r="B173" s="1256">
        <f>B171+1</f>
        <v>79</v>
      </c>
      <c r="C173" s="1258"/>
      <c r="D173" s="1259"/>
      <c r="E173" s="449"/>
      <c r="F173" s="450"/>
      <c r="G173" s="449"/>
      <c r="H173" s="450"/>
      <c r="I173" s="1262"/>
      <c r="J173" s="1263"/>
      <c r="K173" s="1266"/>
      <c r="L173" s="1267"/>
      <c r="M173" s="1267"/>
      <c r="N173" s="1259"/>
      <c r="O173" s="1270"/>
      <c r="P173" s="1271"/>
      <c r="Q173" s="1271"/>
      <c r="R173" s="1271"/>
      <c r="S173" s="1272"/>
      <c r="T173" s="469" t="s">
        <v>77</v>
      </c>
      <c r="V173" s="470"/>
      <c r="W173" s="462"/>
      <c r="X173" s="463"/>
      <c r="Y173" s="463"/>
      <c r="Z173" s="463"/>
      <c r="AA173" s="463"/>
      <c r="AB173" s="463"/>
      <c r="AC173" s="464"/>
      <c r="AD173" s="462"/>
      <c r="AE173" s="463"/>
      <c r="AF173" s="463"/>
      <c r="AG173" s="463"/>
      <c r="AH173" s="463"/>
      <c r="AI173" s="463"/>
      <c r="AJ173" s="464"/>
      <c r="AK173" s="462"/>
      <c r="AL173" s="463"/>
      <c r="AM173" s="463"/>
      <c r="AN173" s="463"/>
      <c r="AO173" s="463"/>
      <c r="AP173" s="463"/>
      <c r="AQ173" s="464"/>
      <c r="AR173" s="462"/>
      <c r="AS173" s="463"/>
      <c r="AT173" s="463"/>
      <c r="AU173" s="463"/>
      <c r="AV173" s="463"/>
      <c r="AW173" s="463"/>
      <c r="AX173" s="464"/>
      <c r="AY173" s="462"/>
      <c r="AZ173" s="463"/>
      <c r="BA173" s="465"/>
      <c r="BB173" s="1276"/>
      <c r="BC173" s="1277"/>
      <c r="BD173" s="1236"/>
      <c r="BE173" s="1237"/>
      <c r="BF173" s="1238"/>
      <c r="BG173" s="1239"/>
      <c r="BH173" s="1239"/>
      <c r="BI173" s="1239"/>
      <c r="BJ173" s="1240"/>
    </row>
    <row r="174" spans="2:62" ht="20.25" customHeight="1" x14ac:dyDescent="0.2">
      <c r="B174" s="1279"/>
      <c r="C174" s="1280"/>
      <c r="D174" s="1281"/>
      <c r="E174" s="471"/>
      <c r="F174" s="472">
        <f>C173</f>
        <v>0</v>
      </c>
      <c r="G174" s="471"/>
      <c r="H174" s="472">
        <f>I173</f>
        <v>0</v>
      </c>
      <c r="I174" s="1282"/>
      <c r="J174" s="1283"/>
      <c r="K174" s="1284"/>
      <c r="L174" s="1285"/>
      <c r="M174" s="1285"/>
      <c r="N174" s="1281"/>
      <c r="O174" s="1270"/>
      <c r="P174" s="1271"/>
      <c r="Q174" s="1271"/>
      <c r="R174" s="1271"/>
      <c r="S174" s="1272"/>
      <c r="T174" s="466" t="s">
        <v>78</v>
      </c>
      <c r="U174" s="467"/>
      <c r="V174" s="468"/>
      <c r="W174" s="454" t="str">
        <f>IF(W173="","",VLOOKUP(W173,シフト記号表!$C$6:$L$47,10,FALSE))</f>
        <v/>
      </c>
      <c r="X174" s="455" t="str">
        <f>IF(X173="","",VLOOKUP(X173,シフト記号表!$C$6:$L$47,10,FALSE))</f>
        <v/>
      </c>
      <c r="Y174" s="455" t="str">
        <f>IF(Y173="","",VLOOKUP(Y173,シフト記号表!$C$6:$L$47,10,FALSE))</f>
        <v/>
      </c>
      <c r="Z174" s="455" t="str">
        <f>IF(Z173="","",VLOOKUP(Z173,シフト記号表!$C$6:$L$47,10,FALSE))</f>
        <v/>
      </c>
      <c r="AA174" s="455" t="str">
        <f>IF(AA173="","",VLOOKUP(AA173,シフト記号表!$C$6:$L$47,10,FALSE))</f>
        <v/>
      </c>
      <c r="AB174" s="455" t="str">
        <f>IF(AB173="","",VLOOKUP(AB173,シフト記号表!$C$6:$L$47,10,FALSE))</f>
        <v/>
      </c>
      <c r="AC174" s="456" t="str">
        <f>IF(AC173="","",VLOOKUP(AC173,シフト記号表!$C$6:$L$47,10,FALSE))</f>
        <v/>
      </c>
      <c r="AD174" s="454" t="str">
        <f>IF(AD173="","",VLOOKUP(AD173,シフト記号表!$C$6:$L$47,10,FALSE))</f>
        <v/>
      </c>
      <c r="AE174" s="455" t="str">
        <f>IF(AE173="","",VLOOKUP(AE173,シフト記号表!$C$6:$L$47,10,FALSE))</f>
        <v/>
      </c>
      <c r="AF174" s="455" t="str">
        <f>IF(AF173="","",VLOOKUP(AF173,シフト記号表!$C$6:$L$47,10,FALSE))</f>
        <v/>
      </c>
      <c r="AG174" s="455" t="str">
        <f>IF(AG173="","",VLOOKUP(AG173,シフト記号表!$C$6:$L$47,10,FALSE))</f>
        <v/>
      </c>
      <c r="AH174" s="455" t="str">
        <f>IF(AH173="","",VLOOKUP(AH173,シフト記号表!$C$6:$L$47,10,FALSE))</f>
        <v/>
      </c>
      <c r="AI174" s="455" t="str">
        <f>IF(AI173="","",VLOOKUP(AI173,シフト記号表!$C$6:$L$47,10,FALSE))</f>
        <v/>
      </c>
      <c r="AJ174" s="456" t="str">
        <f>IF(AJ173="","",VLOOKUP(AJ173,シフト記号表!$C$6:$L$47,10,FALSE))</f>
        <v/>
      </c>
      <c r="AK174" s="454" t="str">
        <f>IF(AK173="","",VLOOKUP(AK173,シフト記号表!$C$6:$L$47,10,FALSE))</f>
        <v/>
      </c>
      <c r="AL174" s="455" t="str">
        <f>IF(AL173="","",VLOOKUP(AL173,シフト記号表!$C$6:$L$47,10,FALSE))</f>
        <v/>
      </c>
      <c r="AM174" s="455" t="str">
        <f>IF(AM173="","",VLOOKUP(AM173,シフト記号表!$C$6:$L$47,10,FALSE))</f>
        <v/>
      </c>
      <c r="AN174" s="455" t="str">
        <f>IF(AN173="","",VLOOKUP(AN173,シフト記号表!$C$6:$L$47,10,FALSE))</f>
        <v/>
      </c>
      <c r="AO174" s="455" t="str">
        <f>IF(AO173="","",VLOOKUP(AO173,シフト記号表!$C$6:$L$47,10,FALSE))</f>
        <v/>
      </c>
      <c r="AP174" s="455" t="str">
        <f>IF(AP173="","",VLOOKUP(AP173,シフト記号表!$C$6:$L$47,10,FALSE))</f>
        <v/>
      </c>
      <c r="AQ174" s="456" t="str">
        <f>IF(AQ173="","",VLOOKUP(AQ173,シフト記号表!$C$6:$L$47,10,FALSE))</f>
        <v/>
      </c>
      <c r="AR174" s="454" t="str">
        <f>IF(AR173="","",VLOOKUP(AR173,シフト記号表!$C$6:$L$47,10,FALSE))</f>
        <v/>
      </c>
      <c r="AS174" s="455" t="str">
        <f>IF(AS173="","",VLOOKUP(AS173,シフト記号表!$C$6:$L$47,10,FALSE))</f>
        <v/>
      </c>
      <c r="AT174" s="455" t="str">
        <f>IF(AT173="","",VLOOKUP(AT173,シフト記号表!$C$6:$L$47,10,FALSE))</f>
        <v/>
      </c>
      <c r="AU174" s="455" t="str">
        <f>IF(AU173="","",VLOOKUP(AU173,シフト記号表!$C$6:$L$47,10,FALSE))</f>
        <v/>
      </c>
      <c r="AV174" s="455" t="str">
        <f>IF(AV173="","",VLOOKUP(AV173,シフト記号表!$C$6:$L$47,10,FALSE))</f>
        <v/>
      </c>
      <c r="AW174" s="455" t="str">
        <f>IF(AW173="","",VLOOKUP(AW173,シフト記号表!$C$6:$L$47,10,FALSE))</f>
        <v/>
      </c>
      <c r="AX174" s="456" t="str">
        <f>IF(AX173="","",VLOOKUP(AX173,シフト記号表!$C$6:$L$47,10,FALSE))</f>
        <v/>
      </c>
      <c r="AY174" s="454" t="str">
        <f>IF(AY173="","",VLOOKUP(AY173,シフト記号表!$C$6:$L$47,10,FALSE))</f>
        <v/>
      </c>
      <c r="AZ174" s="455" t="str">
        <f>IF(AZ173="","",VLOOKUP(AZ173,シフト記号表!$C$6:$L$47,10,FALSE))</f>
        <v/>
      </c>
      <c r="BA174" s="455" t="str">
        <f>IF(BA173="","",VLOOKUP(BA173,シフト記号表!$C$6:$L$47,10,FALSE))</f>
        <v/>
      </c>
      <c r="BB174" s="1253">
        <f>IF($BE$3="４週",SUM(W174:AX174),IF($BE$3="暦月",SUM(W174:BA174),""))</f>
        <v>0</v>
      </c>
      <c r="BC174" s="1254"/>
      <c r="BD174" s="1255">
        <f>IF($BE$3="４週",BB174/4,IF($BE$3="暦月",(BB174/($BE$8/7)),""))</f>
        <v>0</v>
      </c>
      <c r="BE174" s="1254"/>
      <c r="BF174" s="1250"/>
      <c r="BG174" s="1251"/>
      <c r="BH174" s="1251"/>
      <c r="BI174" s="1251"/>
      <c r="BJ174" s="1252"/>
    </row>
    <row r="175" spans="2:62" ht="20.25" customHeight="1" x14ac:dyDescent="0.2">
      <c r="B175" s="1256">
        <f>B173+1</f>
        <v>80</v>
      </c>
      <c r="C175" s="1258"/>
      <c r="D175" s="1259"/>
      <c r="E175" s="449"/>
      <c r="F175" s="450"/>
      <c r="G175" s="449"/>
      <c r="H175" s="450"/>
      <c r="I175" s="1262"/>
      <c r="J175" s="1263"/>
      <c r="K175" s="1266"/>
      <c r="L175" s="1267"/>
      <c r="M175" s="1267"/>
      <c r="N175" s="1259"/>
      <c r="O175" s="1270"/>
      <c r="P175" s="1271"/>
      <c r="Q175" s="1271"/>
      <c r="R175" s="1271"/>
      <c r="S175" s="1272"/>
      <c r="T175" s="469" t="s">
        <v>77</v>
      </c>
      <c r="V175" s="470"/>
      <c r="W175" s="462"/>
      <c r="X175" s="463"/>
      <c r="Y175" s="463"/>
      <c r="Z175" s="463"/>
      <c r="AA175" s="463"/>
      <c r="AB175" s="463"/>
      <c r="AC175" s="464"/>
      <c r="AD175" s="462"/>
      <c r="AE175" s="463"/>
      <c r="AF175" s="463"/>
      <c r="AG175" s="463"/>
      <c r="AH175" s="463"/>
      <c r="AI175" s="463"/>
      <c r="AJ175" s="464"/>
      <c r="AK175" s="462"/>
      <c r="AL175" s="463"/>
      <c r="AM175" s="463"/>
      <c r="AN175" s="463"/>
      <c r="AO175" s="463"/>
      <c r="AP175" s="463"/>
      <c r="AQ175" s="464"/>
      <c r="AR175" s="462"/>
      <c r="AS175" s="463"/>
      <c r="AT175" s="463"/>
      <c r="AU175" s="463"/>
      <c r="AV175" s="463"/>
      <c r="AW175" s="463"/>
      <c r="AX175" s="464"/>
      <c r="AY175" s="462"/>
      <c r="AZ175" s="463"/>
      <c r="BA175" s="465"/>
      <c r="BB175" s="1276"/>
      <c r="BC175" s="1277"/>
      <c r="BD175" s="1236"/>
      <c r="BE175" s="1237"/>
      <c r="BF175" s="1238"/>
      <c r="BG175" s="1239"/>
      <c r="BH175" s="1239"/>
      <c r="BI175" s="1239"/>
      <c r="BJ175" s="1240"/>
    </row>
    <row r="176" spans="2:62" ht="20.25" customHeight="1" x14ac:dyDescent="0.2">
      <c r="B176" s="1279"/>
      <c r="C176" s="1280"/>
      <c r="D176" s="1281"/>
      <c r="E176" s="471"/>
      <c r="F176" s="472">
        <f>C175</f>
        <v>0</v>
      </c>
      <c r="G176" s="471"/>
      <c r="H176" s="472">
        <f>I175</f>
        <v>0</v>
      </c>
      <c r="I176" s="1282"/>
      <c r="J176" s="1283"/>
      <c r="K176" s="1284"/>
      <c r="L176" s="1285"/>
      <c r="M176" s="1285"/>
      <c r="N176" s="1281"/>
      <c r="O176" s="1270"/>
      <c r="P176" s="1271"/>
      <c r="Q176" s="1271"/>
      <c r="R176" s="1271"/>
      <c r="S176" s="1272"/>
      <c r="T176" s="466" t="s">
        <v>78</v>
      </c>
      <c r="U176" s="467"/>
      <c r="V176" s="468"/>
      <c r="W176" s="454" t="str">
        <f>IF(W175="","",VLOOKUP(W175,シフト記号表!$C$6:$L$47,10,FALSE))</f>
        <v/>
      </c>
      <c r="X176" s="455" t="str">
        <f>IF(X175="","",VLOOKUP(X175,シフト記号表!$C$6:$L$47,10,FALSE))</f>
        <v/>
      </c>
      <c r="Y176" s="455" t="str">
        <f>IF(Y175="","",VLOOKUP(Y175,シフト記号表!$C$6:$L$47,10,FALSE))</f>
        <v/>
      </c>
      <c r="Z176" s="455" t="str">
        <f>IF(Z175="","",VLOOKUP(Z175,シフト記号表!$C$6:$L$47,10,FALSE))</f>
        <v/>
      </c>
      <c r="AA176" s="455" t="str">
        <f>IF(AA175="","",VLOOKUP(AA175,シフト記号表!$C$6:$L$47,10,FALSE))</f>
        <v/>
      </c>
      <c r="AB176" s="455" t="str">
        <f>IF(AB175="","",VLOOKUP(AB175,シフト記号表!$C$6:$L$47,10,FALSE))</f>
        <v/>
      </c>
      <c r="AC176" s="456" t="str">
        <f>IF(AC175="","",VLOOKUP(AC175,シフト記号表!$C$6:$L$47,10,FALSE))</f>
        <v/>
      </c>
      <c r="AD176" s="454" t="str">
        <f>IF(AD175="","",VLOOKUP(AD175,シフト記号表!$C$6:$L$47,10,FALSE))</f>
        <v/>
      </c>
      <c r="AE176" s="455" t="str">
        <f>IF(AE175="","",VLOOKUP(AE175,シフト記号表!$C$6:$L$47,10,FALSE))</f>
        <v/>
      </c>
      <c r="AF176" s="455" t="str">
        <f>IF(AF175="","",VLOOKUP(AF175,シフト記号表!$C$6:$L$47,10,FALSE))</f>
        <v/>
      </c>
      <c r="AG176" s="455" t="str">
        <f>IF(AG175="","",VLOOKUP(AG175,シフト記号表!$C$6:$L$47,10,FALSE))</f>
        <v/>
      </c>
      <c r="AH176" s="455" t="str">
        <f>IF(AH175="","",VLOOKUP(AH175,シフト記号表!$C$6:$L$47,10,FALSE))</f>
        <v/>
      </c>
      <c r="AI176" s="455" t="str">
        <f>IF(AI175="","",VLOOKUP(AI175,シフト記号表!$C$6:$L$47,10,FALSE))</f>
        <v/>
      </c>
      <c r="AJ176" s="456" t="str">
        <f>IF(AJ175="","",VLOOKUP(AJ175,シフト記号表!$C$6:$L$47,10,FALSE))</f>
        <v/>
      </c>
      <c r="AK176" s="454" t="str">
        <f>IF(AK175="","",VLOOKUP(AK175,シフト記号表!$C$6:$L$47,10,FALSE))</f>
        <v/>
      </c>
      <c r="AL176" s="455" t="str">
        <f>IF(AL175="","",VLOOKUP(AL175,シフト記号表!$C$6:$L$47,10,FALSE))</f>
        <v/>
      </c>
      <c r="AM176" s="455" t="str">
        <f>IF(AM175="","",VLOOKUP(AM175,シフト記号表!$C$6:$L$47,10,FALSE))</f>
        <v/>
      </c>
      <c r="AN176" s="455" t="str">
        <f>IF(AN175="","",VLOOKUP(AN175,シフト記号表!$C$6:$L$47,10,FALSE))</f>
        <v/>
      </c>
      <c r="AO176" s="455" t="str">
        <f>IF(AO175="","",VLOOKUP(AO175,シフト記号表!$C$6:$L$47,10,FALSE))</f>
        <v/>
      </c>
      <c r="AP176" s="455" t="str">
        <f>IF(AP175="","",VLOOKUP(AP175,シフト記号表!$C$6:$L$47,10,FALSE))</f>
        <v/>
      </c>
      <c r="AQ176" s="456" t="str">
        <f>IF(AQ175="","",VLOOKUP(AQ175,シフト記号表!$C$6:$L$47,10,FALSE))</f>
        <v/>
      </c>
      <c r="AR176" s="454" t="str">
        <f>IF(AR175="","",VLOOKUP(AR175,シフト記号表!$C$6:$L$47,10,FALSE))</f>
        <v/>
      </c>
      <c r="AS176" s="455" t="str">
        <f>IF(AS175="","",VLOOKUP(AS175,シフト記号表!$C$6:$L$47,10,FALSE))</f>
        <v/>
      </c>
      <c r="AT176" s="455" t="str">
        <f>IF(AT175="","",VLOOKUP(AT175,シフト記号表!$C$6:$L$47,10,FALSE))</f>
        <v/>
      </c>
      <c r="AU176" s="455" t="str">
        <f>IF(AU175="","",VLOOKUP(AU175,シフト記号表!$C$6:$L$47,10,FALSE))</f>
        <v/>
      </c>
      <c r="AV176" s="455" t="str">
        <f>IF(AV175="","",VLOOKUP(AV175,シフト記号表!$C$6:$L$47,10,FALSE))</f>
        <v/>
      </c>
      <c r="AW176" s="455" t="str">
        <f>IF(AW175="","",VLOOKUP(AW175,シフト記号表!$C$6:$L$47,10,FALSE))</f>
        <v/>
      </c>
      <c r="AX176" s="456" t="str">
        <f>IF(AX175="","",VLOOKUP(AX175,シフト記号表!$C$6:$L$47,10,FALSE))</f>
        <v/>
      </c>
      <c r="AY176" s="454" t="str">
        <f>IF(AY175="","",VLOOKUP(AY175,シフト記号表!$C$6:$L$47,10,FALSE))</f>
        <v/>
      </c>
      <c r="AZ176" s="455" t="str">
        <f>IF(AZ175="","",VLOOKUP(AZ175,シフト記号表!$C$6:$L$47,10,FALSE))</f>
        <v/>
      </c>
      <c r="BA176" s="455" t="str">
        <f>IF(BA175="","",VLOOKUP(BA175,シフト記号表!$C$6:$L$47,10,FALSE))</f>
        <v/>
      </c>
      <c r="BB176" s="1253">
        <f>IF($BE$3="４週",SUM(W176:AX176),IF($BE$3="暦月",SUM(W176:BA176),""))</f>
        <v>0</v>
      </c>
      <c r="BC176" s="1254"/>
      <c r="BD176" s="1255">
        <f>IF($BE$3="４週",BB176/4,IF($BE$3="暦月",(BB176/($BE$8/7)),""))</f>
        <v>0</v>
      </c>
      <c r="BE176" s="1254"/>
      <c r="BF176" s="1250"/>
      <c r="BG176" s="1251"/>
      <c r="BH176" s="1251"/>
      <c r="BI176" s="1251"/>
      <c r="BJ176" s="1252"/>
    </row>
    <row r="177" spans="2:62" ht="20.25" customHeight="1" x14ac:dyDescent="0.2">
      <c r="B177" s="1256">
        <f>B175+1</f>
        <v>81</v>
      </c>
      <c r="C177" s="1258"/>
      <c r="D177" s="1259"/>
      <c r="E177" s="449"/>
      <c r="F177" s="450"/>
      <c r="G177" s="449"/>
      <c r="H177" s="450"/>
      <c r="I177" s="1262"/>
      <c r="J177" s="1263"/>
      <c r="K177" s="1266"/>
      <c r="L177" s="1267"/>
      <c r="M177" s="1267"/>
      <c r="N177" s="1259"/>
      <c r="O177" s="1270"/>
      <c r="P177" s="1271"/>
      <c r="Q177" s="1271"/>
      <c r="R177" s="1271"/>
      <c r="S177" s="1272"/>
      <c r="T177" s="469" t="s">
        <v>77</v>
      </c>
      <c r="V177" s="470"/>
      <c r="W177" s="462"/>
      <c r="X177" s="463"/>
      <c r="Y177" s="463"/>
      <c r="Z177" s="463"/>
      <c r="AA177" s="463"/>
      <c r="AB177" s="463"/>
      <c r="AC177" s="464"/>
      <c r="AD177" s="462"/>
      <c r="AE177" s="463"/>
      <c r="AF177" s="463"/>
      <c r="AG177" s="463"/>
      <c r="AH177" s="463"/>
      <c r="AI177" s="463"/>
      <c r="AJ177" s="464"/>
      <c r="AK177" s="462"/>
      <c r="AL177" s="463"/>
      <c r="AM177" s="463"/>
      <c r="AN177" s="463"/>
      <c r="AO177" s="463"/>
      <c r="AP177" s="463"/>
      <c r="AQ177" s="464"/>
      <c r="AR177" s="462"/>
      <c r="AS177" s="463"/>
      <c r="AT177" s="463"/>
      <c r="AU177" s="463"/>
      <c r="AV177" s="463"/>
      <c r="AW177" s="463"/>
      <c r="AX177" s="464"/>
      <c r="AY177" s="462"/>
      <c r="AZ177" s="463"/>
      <c r="BA177" s="465"/>
      <c r="BB177" s="1276"/>
      <c r="BC177" s="1277"/>
      <c r="BD177" s="1236"/>
      <c r="BE177" s="1237"/>
      <c r="BF177" s="1238"/>
      <c r="BG177" s="1239"/>
      <c r="BH177" s="1239"/>
      <c r="BI177" s="1239"/>
      <c r="BJ177" s="1240"/>
    </row>
    <row r="178" spans="2:62" ht="20.25" customHeight="1" x14ac:dyDescent="0.2">
      <c r="B178" s="1279"/>
      <c r="C178" s="1280"/>
      <c r="D178" s="1281"/>
      <c r="E178" s="471"/>
      <c r="F178" s="472">
        <f>C177</f>
        <v>0</v>
      </c>
      <c r="G178" s="471"/>
      <c r="H178" s="472">
        <f>I177</f>
        <v>0</v>
      </c>
      <c r="I178" s="1282"/>
      <c r="J178" s="1283"/>
      <c r="K178" s="1284"/>
      <c r="L178" s="1285"/>
      <c r="M178" s="1285"/>
      <c r="N178" s="1281"/>
      <c r="O178" s="1270"/>
      <c r="P178" s="1271"/>
      <c r="Q178" s="1271"/>
      <c r="R178" s="1271"/>
      <c r="S178" s="1272"/>
      <c r="T178" s="466" t="s">
        <v>78</v>
      </c>
      <c r="U178" s="467"/>
      <c r="V178" s="468"/>
      <c r="W178" s="454" t="str">
        <f>IF(W177="","",VLOOKUP(W177,シフト記号表!$C$6:$L$47,10,FALSE))</f>
        <v/>
      </c>
      <c r="X178" s="455" t="str">
        <f>IF(X177="","",VLOOKUP(X177,シフト記号表!$C$6:$L$47,10,FALSE))</f>
        <v/>
      </c>
      <c r="Y178" s="455" t="str">
        <f>IF(Y177="","",VLOOKUP(Y177,シフト記号表!$C$6:$L$47,10,FALSE))</f>
        <v/>
      </c>
      <c r="Z178" s="455" t="str">
        <f>IF(Z177="","",VLOOKUP(Z177,シフト記号表!$C$6:$L$47,10,FALSE))</f>
        <v/>
      </c>
      <c r="AA178" s="455" t="str">
        <f>IF(AA177="","",VLOOKUP(AA177,シフト記号表!$C$6:$L$47,10,FALSE))</f>
        <v/>
      </c>
      <c r="AB178" s="455" t="str">
        <f>IF(AB177="","",VLOOKUP(AB177,シフト記号表!$C$6:$L$47,10,FALSE))</f>
        <v/>
      </c>
      <c r="AC178" s="456" t="str">
        <f>IF(AC177="","",VLOOKUP(AC177,シフト記号表!$C$6:$L$47,10,FALSE))</f>
        <v/>
      </c>
      <c r="AD178" s="454" t="str">
        <f>IF(AD177="","",VLOOKUP(AD177,シフト記号表!$C$6:$L$47,10,FALSE))</f>
        <v/>
      </c>
      <c r="AE178" s="455" t="str">
        <f>IF(AE177="","",VLOOKUP(AE177,シフト記号表!$C$6:$L$47,10,FALSE))</f>
        <v/>
      </c>
      <c r="AF178" s="455" t="str">
        <f>IF(AF177="","",VLOOKUP(AF177,シフト記号表!$C$6:$L$47,10,FALSE))</f>
        <v/>
      </c>
      <c r="AG178" s="455" t="str">
        <f>IF(AG177="","",VLOOKUP(AG177,シフト記号表!$C$6:$L$47,10,FALSE))</f>
        <v/>
      </c>
      <c r="AH178" s="455" t="str">
        <f>IF(AH177="","",VLOOKUP(AH177,シフト記号表!$C$6:$L$47,10,FALSE))</f>
        <v/>
      </c>
      <c r="AI178" s="455" t="str">
        <f>IF(AI177="","",VLOOKUP(AI177,シフト記号表!$C$6:$L$47,10,FALSE))</f>
        <v/>
      </c>
      <c r="AJ178" s="456" t="str">
        <f>IF(AJ177="","",VLOOKUP(AJ177,シフト記号表!$C$6:$L$47,10,FALSE))</f>
        <v/>
      </c>
      <c r="AK178" s="454" t="str">
        <f>IF(AK177="","",VLOOKUP(AK177,シフト記号表!$C$6:$L$47,10,FALSE))</f>
        <v/>
      </c>
      <c r="AL178" s="455" t="str">
        <f>IF(AL177="","",VLOOKUP(AL177,シフト記号表!$C$6:$L$47,10,FALSE))</f>
        <v/>
      </c>
      <c r="AM178" s="455" t="str">
        <f>IF(AM177="","",VLOOKUP(AM177,シフト記号表!$C$6:$L$47,10,FALSE))</f>
        <v/>
      </c>
      <c r="AN178" s="455" t="str">
        <f>IF(AN177="","",VLOOKUP(AN177,シフト記号表!$C$6:$L$47,10,FALSE))</f>
        <v/>
      </c>
      <c r="AO178" s="455" t="str">
        <f>IF(AO177="","",VLOOKUP(AO177,シフト記号表!$C$6:$L$47,10,FALSE))</f>
        <v/>
      </c>
      <c r="AP178" s="455" t="str">
        <f>IF(AP177="","",VLOOKUP(AP177,シフト記号表!$C$6:$L$47,10,FALSE))</f>
        <v/>
      </c>
      <c r="AQ178" s="456" t="str">
        <f>IF(AQ177="","",VLOOKUP(AQ177,シフト記号表!$C$6:$L$47,10,FALSE))</f>
        <v/>
      </c>
      <c r="AR178" s="454" t="str">
        <f>IF(AR177="","",VLOOKUP(AR177,シフト記号表!$C$6:$L$47,10,FALSE))</f>
        <v/>
      </c>
      <c r="AS178" s="455" t="str">
        <f>IF(AS177="","",VLOOKUP(AS177,シフト記号表!$C$6:$L$47,10,FALSE))</f>
        <v/>
      </c>
      <c r="AT178" s="455" t="str">
        <f>IF(AT177="","",VLOOKUP(AT177,シフト記号表!$C$6:$L$47,10,FALSE))</f>
        <v/>
      </c>
      <c r="AU178" s="455" t="str">
        <f>IF(AU177="","",VLOOKUP(AU177,シフト記号表!$C$6:$L$47,10,FALSE))</f>
        <v/>
      </c>
      <c r="AV178" s="455" t="str">
        <f>IF(AV177="","",VLOOKUP(AV177,シフト記号表!$C$6:$L$47,10,FALSE))</f>
        <v/>
      </c>
      <c r="AW178" s="455" t="str">
        <f>IF(AW177="","",VLOOKUP(AW177,シフト記号表!$C$6:$L$47,10,FALSE))</f>
        <v/>
      </c>
      <c r="AX178" s="456" t="str">
        <f>IF(AX177="","",VLOOKUP(AX177,シフト記号表!$C$6:$L$47,10,FALSE))</f>
        <v/>
      </c>
      <c r="AY178" s="454" t="str">
        <f>IF(AY177="","",VLOOKUP(AY177,シフト記号表!$C$6:$L$47,10,FALSE))</f>
        <v/>
      </c>
      <c r="AZ178" s="455" t="str">
        <f>IF(AZ177="","",VLOOKUP(AZ177,シフト記号表!$C$6:$L$47,10,FALSE))</f>
        <v/>
      </c>
      <c r="BA178" s="455" t="str">
        <f>IF(BA177="","",VLOOKUP(BA177,シフト記号表!$C$6:$L$47,10,FALSE))</f>
        <v/>
      </c>
      <c r="BB178" s="1253">
        <f>IF($BE$3="４週",SUM(W178:AX178),IF($BE$3="暦月",SUM(W178:BA178),""))</f>
        <v>0</v>
      </c>
      <c r="BC178" s="1254"/>
      <c r="BD178" s="1255">
        <f>IF($BE$3="４週",BB178/4,IF($BE$3="暦月",(BB178/($BE$8/7)),""))</f>
        <v>0</v>
      </c>
      <c r="BE178" s="1254"/>
      <c r="BF178" s="1250"/>
      <c r="BG178" s="1251"/>
      <c r="BH178" s="1251"/>
      <c r="BI178" s="1251"/>
      <c r="BJ178" s="1252"/>
    </row>
    <row r="179" spans="2:62" ht="20.25" customHeight="1" x14ac:dyDescent="0.2">
      <c r="B179" s="1256">
        <f>B177+1</f>
        <v>82</v>
      </c>
      <c r="C179" s="1258"/>
      <c r="D179" s="1259"/>
      <c r="E179" s="449"/>
      <c r="F179" s="450"/>
      <c r="G179" s="449"/>
      <c r="H179" s="450"/>
      <c r="I179" s="1262"/>
      <c r="J179" s="1263"/>
      <c r="K179" s="1266"/>
      <c r="L179" s="1267"/>
      <c r="M179" s="1267"/>
      <c r="N179" s="1259"/>
      <c r="O179" s="1270"/>
      <c r="P179" s="1271"/>
      <c r="Q179" s="1271"/>
      <c r="R179" s="1271"/>
      <c r="S179" s="1272"/>
      <c r="T179" s="469" t="s">
        <v>77</v>
      </c>
      <c r="V179" s="470"/>
      <c r="W179" s="462"/>
      <c r="X179" s="463"/>
      <c r="Y179" s="463"/>
      <c r="Z179" s="463"/>
      <c r="AA179" s="463"/>
      <c r="AB179" s="463"/>
      <c r="AC179" s="464"/>
      <c r="AD179" s="462"/>
      <c r="AE179" s="463"/>
      <c r="AF179" s="463"/>
      <c r="AG179" s="463"/>
      <c r="AH179" s="463"/>
      <c r="AI179" s="463"/>
      <c r="AJ179" s="464"/>
      <c r="AK179" s="462"/>
      <c r="AL179" s="463"/>
      <c r="AM179" s="463"/>
      <c r="AN179" s="463"/>
      <c r="AO179" s="463"/>
      <c r="AP179" s="463"/>
      <c r="AQ179" s="464"/>
      <c r="AR179" s="462"/>
      <c r="AS179" s="463"/>
      <c r="AT179" s="463"/>
      <c r="AU179" s="463"/>
      <c r="AV179" s="463"/>
      <c r="AW179" s="463"/>
      <c r="AX179" s="464"/>
      <c r="AY179" s="462"/>
      <c r="AZ179" s="463"/>
      <c r="BA179" s="465"/>
      <c r="BB179" s="1276"/>
      <c r="BC179" s="1277"/>
      <c r="BD179" s="1236"/>
      <c r="BE179" s="1237"/>
      <c r="BF179" s="1238"/>
      <c r="BG179" s="1239"/>
      <c r="BH179" s="1239"/>
      <c r="BI179" s="1239"/>
      <c r="BJ179" s="1240"/>
    </row>
    <row r="180" spans="2:62" ht="20.25" customHeight="1" x14ac:dyDescent="0.2">
      <c r="B180" s="1279"/>
      <c r="C180" s="1280"/>
      <c r="D180" s="1281"/>
      <c r="E180" s="471"/>
      <c r="F180" s="472">
        <f>C179</f>
        <v>0</v>
      </c>
      <c r="G180" s="471"/>
      <c r="H180" s="472">
        <f>I179</f>
        <v>0</v>
      </c>
      <c r="I180" s="1282"/>
      <c r="J180" s="1283"/>
      <c r="K180" s="1284"/>
      <c r="L180" s="1285"/>
      <c r="M180" s="1285"/>
      <c r="N180" s="1281"/>
      <c r="O180" s="1270"/>
      <c r="P180" s="1271"/>
      <c r="Q180" s="1271"/>
      <c r="R180" s="1271"/>
      <c r="S180" s="1272"/>
      <c r="T180" s="466" t="s">
        <v>78</v>
      </c>
      <c r="U180" s="467"/>
      <c r="V180" s="468"/>
      <c r="W180" s="454" t="str">
        <f>IF(W179="","",VLOOKUP(W179,シフト記号表!$C$6:$L$47,10,FALSE))</f>
        <v/>
      </c>
      <c r="X180" s="455" t="str">
        <f>IF(X179="","",VLOOKUP(X179,シフト記号表!$C$6:$L$47,10,FALSE))</f>
        <v/>
      </c>
      <c r="Y180" s="455" t="str">
        <f>IF(Y179="","",VLOOKUP(Y179,シフト記号表!$C$6:$L$47,10,FALSE))</f>
        <v/>
      </c>
      <c r="Z180" s="455" t="str">
        <f>IF(Z179="","",VLOOKUP(Z179,シフト記号表!$C$6:$L$47,10,FALSE))</f>
        <v/>
      </c>
      <c r="AA180" s="455" t="str">
        <f>IF(AA179="","",VLOOKUP(AA179,シフト記号表!$C$6:$L$47,10,FALSE))</f>
        <v/>
      </c>
      <c r="AB180" s="455" t="str">
        <f>IF(AB179="","",VLOOKUP(AB179,シフト記号表!$C$6:$L$47,10,FALSE))</f>
        <v/>
      </c>
      <c r="AC180" s="456" t="str">
        <f>IF(AC179="","",VLOOKUP(AC179,シフト記号表!$C$6:$L$47,10,FALSE))</f>
        <v/>
      </c>
      <c r="AD180" s="454" t="str">
        <f>IF(AD179="","",VLOOKUP(AD179,シフト記号表!$C$6:$L$47,10,FALSE))</f>
        <v/>
      </c>
      <c r="AE180" s="455" t="str">
        <f>IF(AE179="","",VLOOKUP(AE179,シフト記号表!$C$6:$L$47,10,FALSE))</f>
        <v/>
      </c>
      <c r="AF180" s="455" t="str">
        <f>IF(AF179="","",VLOOKUP(AF179,シフト記号表!$C$6:$L$47,10,FALSE))</f>
        <v/>
      </c>
      <c r="AG180" s="455" t="str">
        <f>IF(AG179="","",VLOOKUP(AG179,シフト記号表!$C$6:$L$47,10,FALSE))</f>
        <v/>
      </c>
      <c r="AH180" s="455" t="str">
        <f>IF(AH179="","",VLOOKUP(AH179,シフト記号表!$C$6:$L$47,10,FALSE))</f>
        <v/>
      </c>
      <c r="AI180" s="455" t="str">
        <f>IF(AI179="","",VLOOKUP(AI179,シフト記号表!$C$6:$L$47,10,FALSE))</f>
        <v/>
      </c>
      <c r="AJ180" s="456" t="str">
        <f>IF(AJ179="","",VLOOKUP(AJ179,シフト記号表!$C$6:$L$47,10,FALSE))</f>
        <v/>
      </c>
      <c r="AK180" s="454" t="str">
        <f>IF(AK179="","",VLOOKUP(AK179,シフト記号表!$C$6:$L$47,10,FALSE))</f>
        <v/>
      </c>
      <c r="AL180" s="455" t="str">
        <f>IF(AL179="","",VLOOKUP(AL179,シフト記号表!$C$6:$L$47,10,FALSE))</f>
        <v/>
      </c>
      <c r="AM180" s="455" t="str">
        <f>IF(AM179="","",VLOOKUP(AM179,シフト記号表!$C$6:$L$47,10,FALSE))</f>
        <v/>
      </c>
      <c r="AN180" s="455" t="str">
        <f>IF(AN179="","",VLOOKUP(AN179,シフト記号表!$C$6:$L$47,10,FALSE))</f>
        <v/>
      </c>
      <c r="AO180" s="455" t="str">
        <f>IF(AO179="","",VLOOKUP(AO179,シフト記号表!$C$6:$L$47,10,FALSE))</f>
        <v/>
      </c>
      <c r="AP180" s="455" t="str">
        <f>IF(AP179="","",VLOOKUP(AP179,シフト記号表!$C$6:$L$47,10,FALSE))</f>
        <v/>
      </c>
      <c r="AQ180" s="456" t="str">
        <f>IF(AQ179="","",VLOOKUP(AQ179,シフト記号表!$C$6:$L$47,10,FALSE))</f>
        <v/>
      </c>
      <c r="AR180" s="454" t="str">
        <f>IF(AR179="","",VLOOKUP(AR179,シフト記号表!$C$6:$L$47,10,FALSE))</f>
        <v/>
      </c>
      <c r="AS180" s="455" t="str">
        <f>IF(AS179="","",VLOOKUP(AS179,シフト記号表!$C$6:$L$47,10,FALSE))</f>
        <v/>
      </c>
      <c r="AT180" s="455" t="str">
        <f>IF(AT179="","",VLOOKUP(AT179,シフト記号表!$C$6:$L$47,10,FALSE))</f>
        <v/>
      </c>
      <c r="AU180" s="455" t="str">
        <f>IF(AU179="","",VLOOKUP(AU179,シフト記号表!$C$6:$L$47,10,FALSE))</f>
        <v/>
      </c>
      <c r="AV180" s="455" t="str">
        <f>IF(AV179="","",VLOOKUP(AV179,シフト記号表!$C$6:$L$47,10,FALSE))</f>
        <v/>
      </c>
      <c r="AW180" s="455" t="str">
        <f>IF(AW179="","",VLOOKUP(AW179,シフト記号表!$C$6:$L$47,10,FALSE))</f>
        <v/>
      </c>
      <c r="AX180" s="456" t="str">
        <f>IF(AX179="","",VLOOKUP(AX179,シフト記号表!$C$6:$L$47,10,FALSE))</f>
        <v/>
      </c>
      <c r="AY180" s="454" t="str">
        <f>IF(AY179="","",VLOOKUP(AY179,シフト記号表!$C$6:$L$47,10,FALSE))</f>
        <v/>
      </c>
      <c r="AZ180" s="455" t="str">
        <f>IF(AZ179="","",VLOOKUP(AZ179,シフト記号表!$C$6:$L$47,10,FALSE))</f>
        <v/>
      </c>
      <c r="BA180" s="455" t="str">
        <f>IF(BA179="","",VLOOKUP(BA179,シフト記号表!$C$6:$L$47,10,FALSE))</f>
        <v/>
      </c>
      <c r="BB180" s="1253">
        <f>IF($BE$3="４週",SUM(W180:AX180),IF($BE$3="暦月",SUM(W180:BA180),""))</f>
        <v>0</v>
      </c>
      <c r="BC180" s="1254"/>
      <c r="BD180" s="1255">
        <f>IF($BE$3="４週",BB180/4,IF($BE$3="暦月",(BB180/($BE$8/7)),""))</f>
        <v>0</v>
      </c>
      <c r="BE180" s="1254"/>
      <c r="BF180" s="1250"/>
      <c r="BG180" s="1251"/>
      <c r="BH180" s="1251"/>
      <c r="BI180" s="1251"/>
      <c r="BJ180" s="1252"/>
    </row>
    <row r="181" spans="2:62" ht="20.25" customHeight="1" x14ac:dyDescent="0.2">
      <c r="B181" s="1256">
        <f>B179+1</f>
        <v>83</v>
      </c>
      <c r="C181" s="1258"/>
      <c r="D181" s="1259"/>
      <c r="E181" s="449"/>
      <c r="F181" s="450"/>
      <c r="G181" s="449"/>
      <c r="H181" s="450"/>
      <c r="I181" s="1262"/>
      <c r="J181" s="1263"/>
      <c r="K181" s="1266"/>
      <c r="L181" s="1267"/>
      <c r="M181" s="1267"/>
      <c r="N181" s="1259"/>
      <c r="O181" s="1270"/>
      <c r="P181" s="1271"/>
      <c r="Q181" s="1271"/>
      <c r="R181" s="1271"/>
      <c r="S181" s="1272"/>
      <c r="T181" s="469" t="s">
        <v>77</v>
      </c>
      <c r="V181" s="470"/>
      <c r="W181" s="462"/>
      <c r="X181" s="463"/>
      <c r="Y181" s="463"/>
      <c r="Z181" s="463"/>
      <c r="AA181" s="463"/>
      <c r="AB181" s="463"/>
      <c r="AC181" s="464"/>
      <c r="AD181" s="462"/>
      <c r="AE181" s="463"/>
      <c r="AF181" s="463"/>
      <c r="AG181" s="463"/>
      <c r="AH181" s="463"/>
      <c r="AI181" s="463"/>
      <c r="AJ181" s="464"/>
      <c r="AK181" s="462"/>
      <c r="AL181" s="463"/>
      <c r="AM181" s="463"/>
      <c r="AN181" s="463"/>
      <c r="AO181" s="463"/>
      <c r="AP181" s="463"/>
      <c r="AQ181" s="464"/>
      <c r="AR181" s="462"/>
      <c r="AS181" s="463"/>
      <c r="AT181" s="463"/>
      <c r="AU181" s="463"/>
      <c r="AV181" s="463"/>
      <c r="AW181" s="463"/>
      <c r="AX181" s="464"/>
      <c r="AY181" s="462"/>
      <c r="AZ181" s="463"/>
      <c r="BA181" s="465"/>
      <c r="BB181" s="1276"/>
      <c r="BC181" s="1277"/>
      <c r="BD181" s="1236"/>
      <c r="BE181" s="1237"/>
      <c r="BF181" s="1238"/>
      <c r="BG181" s="1239"/>
      <c r="BH181" s="1239"/>
      <c r="BI181" s="1239"/>
      <c r="BJ181" s="1240"/>
    </row>
    <row r="182" spans="2:62" ht="20.25" customHeight="1" x14ac:dyDescent="0.2">
      <c r="B182" s="1279"/>
      <c r="C182" s="1280"/>
      <c r="D182" s="1281"/>
      <c r="E182" s="471"/>
      <c r="F182" s="472">
        <f>C181</f>
        <v>0</v>
      </c>
      <c r="G182" s="471"/>
      <c r="H182" s="472">
        <f>I181</f>
        <v>0</v>
      </c>
      <c r="I182" s="1282"/>
      <c r="J182" s="1283"/>
      <c r="K182" s="1284"/>
      <c r="L182" s="1285"/>
      <c r="M182" s="1285"/>
      <c r="N182" s="1281"/>
      <c r="O182" s="1270"/>
      <c r="P182" s="1271"/>
      <c r="Q182" s="1271"/>
      <c r="R182" s="1271"/>
      <c r="S182" s="1272"/>
      <c r="T182" s="466" t="s">
        <v>78</v>
      </c>
      <c r="U182" s="467"/>
      <c r="V182" s="468"/>
      <c r="W182" s="454" t="str">
        <f>IF(W181="","",VLOOKUP(W181,シフト記号表!$C$6:$L$47,10,FALSE))</f>
        <v/>
      </c>
      <c r="X182" s="455" t="str">
        <f>IF(X181="","",VLOOKUP(X181,シフト記号表!$C$6:$L$47,10,FALSE))</f>
        <v/>
      </c>
      <c r="Y182" s="455" t="str">
        <f>IF(Y181="","",VLOOKUP(Y181,シフト記号表!$C$6:$L$47,10,FALSE))</f>
        <v/>
      </c>
      <c r="Z182" s="455" t="str">
        <f>IF(Z181="","",VLOOKUP(Z181,シフト記号表!$C$6:$L$47,10,FALSE))</f>
        <v/>
      </c>
      <c r="AA182" s="455" t="str">
        <f>IF(AA181="","",VLOOKUP(AA181,シフト記号表!$C$6:$L$47,10,FALSE))</f>
        <v/>
      </c>
      <c r="AB182" s="455" t="str">
        <f>IF(AB181="","",VLOOKUP(AB181,シフト記号表!$C$6:$L$47,10,FALSE))</f>
        <v/>
      </c>
      <c r="AC182" s="456" t="str">
        <f>IF(AC181="","",VLOOKUP(AC181,シフト記号表!$C$6:$L$47,10,FALSE))</f>
        <v/>
      </c>
      <c r="AD182" s="454" t="str">
        <f>IF(AD181="","",VLOOKUP(AD181,シフト記号表!$C$6:$L$47,10,FALSE))</f>
        <v/>
      </c>
      <c r="AE182" s="455" t="str">
        <f>IF(AE181="","",VLOOKUP(AE181,シフト記号表!$C$6:$L$47,10,FALSE))</f>
        <v/>
      </c>
      <c r="AF182" s="455" t="str">
        <f>IF(AF181="","",VLOOKUP(AF181,シフト記号表!$C$6:$L$47,10,FALSE))</f>
        <v/>
      </c>
      <c r="AG182" s="455" t="str">
        <f>IF(AG181="","",VLOOKUP(AG181,シフト記号表!$C$6:$L$47,10,FALSE))</f>
        <v/>
      </c>
      <c r="AH182" s="455" t="str">
        <f>IF(AH181="","",VLOOKUP(AH181,シフト記号表!$C$6:$L$47,10,FALSE))</f>
        <v/>
      </c>
      <c r="AI182" s="455" t="str">
        <f>IF(AI181="","",VLOOKUP(AI181,シフト記号表!$C$6:$L$47,10,FALSE))</f>
        <v/>
      </c>
      <c r="AJ182" s="456" t="str">
        <f>IF(AJ181="","",VLOOKUP(AJ181,シフト記号表!$C$6:$L$47,10,FALSE))</f>
        <v/>
      </c>
      <c r="AK182" s="454" t="str">
        <f>IF(AK181="","",VLOOKUP(AK181,シフト記号表!$C$6:$L$47,10,FALSE))</f>
        <v/>
      </c>
      <c r="AL182" s="455" t="str">
        <f>IF(AL181="","",VLOOKUP(AL181,シフト記号表!$C$6:$L$47,10,FALSE))</f>
        <v/>
      </c>
      <c r="AM182" s="455" t="str">
        <f>IF(AM181="","",VLOOKUP(AM181,シフト記号表!$C$6:$L$47,10,FALSE))</f>
        <v/>
      </c>
      <c r="AN182" s="455" t="str">
        <f>IF(AN181="","",VLOOKUP(AN181,シフト記号表!$C$6:$L$47,10,FALSE))</f>
        <v/>
      </c>
      <c r="AO182" s="455" t="str">
        <f>IF(AO181="","",VLOOKUP(AO181,シフト記号表!$C$6:$L$47,10,FALSE))</f>
        <v/>
      </c>
      <c r="AP182" s="455" t="str">
        <f>IF(AP181="","",VLOOKUP(AP181,シフト記号表!$C$6:$L$47,10,FALSE))</f>
        <v/>
      </c>
      <c r="AQ182" s="456" t="str">
        <f>IF(AQ181="","",VLOOKUP(AQ181,シフト記号表!$C$6:$L$47,10,FALSE))</f>
        <v/>
      </c>
      <c r="AR182" s="454" t="str">
        <f>IF(AR181="","",VLOOKUP(AR181,シフト記号表!$C$6:$L$47,10,FALSE))</f>
        <v/>
      </c>
      <c r="AS182" s="455" t="str">
        <f>IF(AS181="","",VLOOKUP(AS181,シフト記号表!$C$6:$L$47,10,FALSE))</f>
        <v/>
      </c>
      <c r="AT182" s="455" t="str">
        <f>IF(AT181="","",VLOOKUP(AT181,シフト記号表!$C$6:$L$47,10,FALSE))</f>
        <v/>
      </c>
      <c r="AU182" s="455" t="str">
        <f>IF(AU181="","",VLOOKUP(AU181,シフト記号表!$C$6:$L$47,10,FALSE))</f>
        <v/>
      </c>
      <c r="AV182" s="455" t="str">
        <f>IF(AV181="","",VLOOKUP(AV181,シフト記号表!$C$6:$L$47,10,FALSE))</f>
        <v/>
      </c>
      <c r="AW182" s="455" t="str">
        <f>IF(AW181="","",VLOOKUP(AW181,シフト記号表!$C$6:$L$47,10,FALSE))</f>
        <v/>
      </c>
      <c r="AX182" s="456" t="str">
        <f>IF(AX181="","",VLOOKUP(AX181,シフト記号表!$C$6:$L$47,10,FALSE))</f>
        <v/>
      </c>
      <c r="AY182" s="454" t="str">
        <f>IF(AY181="","",VLOOKUP(AY181,シフト記号表!$C$6:$L$47,10,FALSE))</f>
        <v/>
      </c>
      <c r="AZ182" s="455" t="str">
        <f>IF(AZ181="","",VLOOKUP(AZ181,シフト記号表!$C$6:$L$47,10,FALSE))</f>
        <v/>
      </c>
      <c r="BA182" s="455" t="str">
        <f>IF(BA181="","",VLOOKUP(BA181,シフト記号表!$C$6:$L$47,10,FALSE))</f>
        <v/>
      </c>
      <c r="BB182" s="1253">
        <f>IF($BE$3="４週",SUM(W182:AX182),IF($BE$3="暦月",SUM(W182:BA182),""))</f>
        <v>0</v>
      </c>
      <c r="BC182" s="1254"/>
      <c r="BD182" s="1255">
        <f>IF($BE$3="４週",BB182/4,IF($BE$3="暦月",(BB182/($BE$8/7)),""))</f>
        <v>0</v>
      </c>
      <c r="BE182" s="1254"/>
      <c r="BF182" s="1250"/>
      <c r="BG182" s="1251"/>
      <c r="BH182" s="1251"/>
      <c r="BI182" s="1251"/>
      <c r="BJ182" s="1252"/>
    </row>
    <row r="183" spans="2:62" ht="20.25" customHeight="1" x14ac:dyDescent="0.2">
      <c r="B183" s="1256">
        <f>B181+1</f>
        <v>84</v>
      </c>
      <c r="C183" s="1258"/>
      <c r="D183" s="1259"/>
      <c r="E183" s="449"/>
      <c r="F183" s="450"/>
      <c r="G183" s="449"/>
      <c r="H183" s="450"/>
      <c r="I183" s="1262"/>
      <c r="J183" s="1263"/>
      <c r="K183" s="1266"/>
      <c r="L183" s="1267"/>
      <c r="M183" s="1267"/>
      <c r="N183" s="1259"/>
      <c r="O183" s="1270"/>
      <c r="P183" s="1271"/>
      <c r="Q183" s="1271"/>
      <c r="R183" s="1271"/>
      <c r="S183" s="1272"/>
      <c r="T183" s="469" t="s">
        <v>77</v>
      </c>
      <c r="V183" s="470"/>
      <c r="W183" s="462"/>
      <c r="X183" s="463"/>
      <c r="Y183" s="463"/>
      <c r="Z183" s="463"/>
      <c r="AA183" s="463"/>
      <c r="AB183" s="463"/>
      <c r="AC183" s="464"/>
      <c r="AD183" s="462"/>
      <c r="AE183" s="463"/>
      <c r="AF183" s="463"/>
      <c r="AG183" s="463"/>
      <c r="AH183" s="463"/>
      <c r="AI183" s="463"/>
      <c r="AJ183" s="464"/>
      <c r="AK183" s="462"/>
      <c r="AL183" s="463"/>
      <c r="AM183" s="463"/>
      <c r="AN183" s="463"/>
      <c r="AO183" s="463"/>
      <c r="AP183" s="463"/>
      <c r="AQ183" s="464"/>
      <c r="AR183" s="462"/>
      <c r="AS183" s="463"/>
      <c r="AT183" s="463"/>
      <c r="AU183" s="463"/>
      <c r="AV183" s="463"/>
      <c r="AW183" s="463"/>
      <c r="AX183" s="464"/>
      <c r="AY183" s="462"/>
      <c r="AZ183" s="463"/>
      <c r="BA183" s="465"/>
      <c r="BB183" s="1276"/>
      <c r="BC183" s="1277"/>
      <c r="BD183" s="1236"/>
      <c r="BE183" s="1237"/>
      <c r="BF183" s="1238"/>
      <c r="BG183" s="1239"/>
      <c r="BH183" s="1239"/>
      <c r="BI183" s="1239"/>
      <c r="BJ183" s="1240"/>
    </row>
    <row r="184" spans="2:62" ht="20.25" customHeight="1" x14ac:dyDescent="0.2">
      <c r="B184" s="1279"/>
      <c r="C184" s="1280"/>
      <c r="D184" s="1281"/>
      <c r="E184" s="471"/>
      <c r="F184" s="472">
        <f>C183</f>
        <v>0</v>
      </c>
      <c r="G184" s="471"/>
      <c r="H184" s="472">
        <f>I183</f>
        <v>0</v>
      </c>
      <c r="I184" s="1282"/>
      <c r="J184" s="1283"/>
      <c r="K184" s="1284"/>
      <c r="L184" s="1285"/>
      <c r="M184" s="1285"/>
      <c r="N184" s="1281"/>
      <c r="O184" s="1270"/>
      <c r="P184" s="1271"/>
      <c r="Q184" s="1271"/>
      <c r="R184" s="1271"/>
      <c r="S184" s="1272"/>
      <c r="T184" s="466" t="s">
        <v>78</v>
      </c>
      <c r="U184" s="467"/>
      <c r="V184" s="468"/>
      <c r="W184" s="454" t="str">
        <f>IF(W183="","",VLOOKUP(W183,シフト記号表!$C$6:$L$47,10,FALSE))</f>
        <v/>
      </c>
      <c r="X184" s="455" t="str">
        <f>IF(X183="","",VLOOKUP(X183,シフト記号表!$C$6:$L$47,10,FALSE))</f>
        <v/>
      </c>
      <c r="Y184" s="455" t="str">
        <f>IF(Y183="","",VLOOKUP(Y183,シフト記号表!$C$6:$L$47,10,FALSE))</f>
        <v/>
      </c>
      <c r="Z184" s="455" t="str">
        <f>IF(Z183="","",VLOOKUP(Z183,シフト記号表!$C$6:$L$47,10,FALSE))</f>
        <v/>
      </c>
      <c r="AA184" s="455" t="str">
        <f>IF(AA183="","",VLOOKUP(AA183,シフト記号表!$C$6:$L$47,10,FALSE))</f>
        <v/>
      </c>
      <c r="AB184" s="455" t="str">
        <f>IF(AB183="","",VLOOKUP(AB183,シフト記号表!$C$6:$L$47,10,FALSE))</f>
        <v/>
      </c>
      <c r="AC184" s="456" t="str">
        <f>IF(AC183="","",VLOOKUP(AC183,シフト記号表!$C$6:$L$47,10,FALSE))</f>
        <v/>
      </c>
      <c r="AD184" s="454" t="str">
        <f>IF(AD183="","",VLOOKUP(AD183,シフト記号表!$C$6:$L$47,10,FALSE))</f>
        <v/>
      </c>
      <c r="AE184" s="455" t="str">
        <f>IF(AE183="","",VLOOKUP(AE183,シフト記号表!$C$6:$L$47,10,FALSE))</f>
        <v/>
      </c>
      <c r="AF184" s="455" t="str">
        <f>IF(AF183="","",VLOOKUP(AF183,シフト記号表!$C$6:$L$47,10,FALSE))</f>
        <v/>
      </c>
      <c r="AG184" s="455" t="str">
        <f>IF(AG183="","",VLOOKUP(AG183,シフト記号表!$C$6:$L$47,10,FALSE))</f>
        <v/>
      </c>
      <c r="AH184" s="455" t="str">
        <f>IF(AH183="","",VLOOKUP(AH183,シフト記号表!$C$6:$L$47,10,FALSE))</f>
        <v/>
      </c>
      <c r="AI184" s="455" t="str">
        <f>IF(AI183="","",VLOOKUP(AI183,シフト記号表!$C$6:$L$47,10,FALSE))</f>
        <v/>
      </c>
      <c r="AJ184" s="456" t="str">
        <f>IF(AJ183="","",VLOOKUP(AJ183,シフト記号表!$C$6:$L$47,10,FALSE))</f>
        <v/>
      </c>
      <c r="AK184" s="454" t="str">
        <f>IF(AK183="","",VLOOKUP(AK183,シフト記号表!$C$6:$L$47,10,FALSE))</f>
        <v/>
      </c>
      <c r="AL184" s="455" t="str">
        <f>IF(AL183="","",VLOOKUP(AL183,シフト記号表!$C$6:$L$47,10,FALSE))</f>
        <v/>
      </c>
      <c r="AM184" s="455" t="str">
        <f>IF(AM183="","",VLOOKUP(AM183,シフト記号表!$C$6:$L$47,10,FALSE))</f>
        <v/>
      </c>
      <c r="AN184" s="455" t="str">
        <f>IF(AN183="","",VLOOKUP(AN183,シフト記号表!$C$6:$L$47,10,FALSE))</f>
        <v/>
      </c>
      <c r="AO184" s="455" t="str">
        <f>IF(AO183="","",VLOOKUP(AO183,シフト記号表!$C$6:$L$47,10,FALSE))</f>
        <v/>
      </c>
      <c r="AP184" s="455" t="str">
        <f>IF(AP183="","",VLOOKUP(AP183,シフト記号表!$C$6:$L$47,10,FALSE))</f>
        <v/>
      </c>
      <c r="AQ184" s="456" t="str">
        <f>IF(AQ183="","",VLOOKUP(AQ183,シフト記号表!$C$6:$L$47,10,FALSE))</f>
        <v/>
      </c>
      <c r="AR184" s="454" t="str">
        <f>IF(AR183="","",VLOOKUP(AR183,シフト記号表!$C$6:$L$47,10,FALSE))</f>
        <v/>
      </c>
      <c r="AS184" s="455" t="str">
        <f>IF(AS183="","",VLOOKUP(AS183,シフト記号表!$C$6:$L$47,10,FALSE))</f>
        <v/>
      </c>
      <c r="AT184" s="455" t="str">
        <f>IF(AT183="","",VLOOKUP(AT183,シフト記号表!$C$6:$L$47,10,FALSE))</f>
        <v/>
      </c>
      <c r="AU184" s="455" t="str">
        <f>IF(AU183="","",VLOOKUP(AU183,シフト記号表!$C$6:$L$47,10,FALSE))</f>
        <v/>
      </c>
      <c r="AV184" s="455" t="str">
        <f>IF(AV183="","",VLOOKUP(AV183,シフト記号表!$C$6:$L$47,10,FALSE))</f>
        <v/>
      </c>
      <c r="AW184" s="455" t="str">
        <f>IF(AW183="","",VLOOKUP(AW183,シフト記号表!$C$6:$L$47,10,FALSE))</f>
        <v/>
      </c>
      <c r="AX184" s="456" t="str">
        <f>IF(AX183="","",VLOOKUP(AX183,シフト記号表!$C$6:$L$47,10,FALSE))</f>
        <v/>
      </c>
      <c r="AY184" s="454" t="str">
        <f>IF(AY183="","",VLOOKUP(AY183,シフト記号表!$C$6:$L$47,10,FALSE))</f>
        <v/>
      </c>
      <c r="AZ184" s="455" t="str">
        <f>IF(AZ183="","",VLOOKUP(AZ183,シフト記号表!$C$6:$L$47,10,FALSE))</f>
        <v/>
      </c>
      <c r="BA184" s="455" t="str">
        <f>IF(BA183="","",VLOOKUP(BA183,シフト記号表!$C$6:$L$47,10,FALSE))</f>
        <v/>
      </c>
      <c r="BB184" s="1253">
        <f>IF($BE$3="４週",SUM(W184:AX184),IF($BE$3="暦月",SUM(W184:BA184),""))</f>
        <v>0</v>
      </c>
      <c r="BC184" s="1254"/>
      <c r="BD184" s="1255">
        <f>IF($BE$3="４週",BB184/4,IF($BE$3="暦月",(BB184/($BE$8/7)),""))</f>
        <v>0</v>
      </c>
      <c r="BE184" s="1254"/>
      <c r="BF184" s="1250"/>
      <c r="BG184" s="1251"/>
      <c r="BH184" s="1251"/>
      <c r="BI184" s="1251"/>
      <c r="BJ184" s="1252"/>
    </row>
    <row r="185" spans="2:62" ht="20.25" customHeight="1" x14ac:dyDescent="0.2">
      <c r="B185" s="1256">
        <f>B183+1</f>
        <v>85</v>
      </c>
      <c r="C185" s="1258"/>
      <c r="D185" s="1259"/>
      <c r="E185" s="449"/>
      <c r="F185" s="450"/>
      <c r="G185" s="449"/>
      <c r="H185" s="450"/>
      <c r="I185" s="1262"/>
      <c r="J185" s="1263"/>
      <c r="K185" s="1266"/>
      <c r="L185" s="1267"/>
      <c r="M185" s="1267"/>
      <c r="N185" s="1259"/>
      <c r="O185" s="1270"/>
      <c r="P185" s="1271"/>
      <c r="Q185" s="1271"/>
      <c r="R185" s="1271"/>
      <c r="S185" s="1272"/>
      <c r="T185" s="469" t="s">
        <v>77</v>
      </c>
      <c r="V185" s="470"/>
      <c r="W185" s="462"/>
      <c r="X185" s="463"/>
      <c r="Y185" s="463"/>
      <c r="Z185" s="463"/>
      <c r="AA185" s="463"/>
      <c r="AB185" s="463"/>
      <c r="AC185" s="464"/>
      <c r="AD185" s="462"/>
      <c r="AE185" s="463"/>
      <c r="AF185" s="463"/>
      <c r="AG185" s="463"/>
      <c r="AH185" s="463"/>
      <c r="AI185" s="463"/>
      <c r="AJ185" s="464"/>
      <c r="AK185" s="462"/>
      <c r="AL185" s="463"/>
      <c r="AM185" s="463"/>
      <c r="AN185" s="463"/>
      <c r="AO185" s="463"/>
      <c r="AP185" s="463"/>
      <c r="AQ185" s="464"/>
      <c r="AR185" s="462"/>
      <c r="AS185" s="463"/>
      <c r="AT185" s="463"/>
      <c r="AU185" s="463"/>
      <c r="AV185" s="463"/>
      <c r="AW185" s="463"/>
      <c r="AX185" s="464"/>
      <c r="AY185" s="462"/>
      <c r="AZ185" s="463"/>
      <c r="BA185" s="465"/>
      <c r="BB185" s="1276"/>
      <c r="BC185" s="1277"/>
      <c r="BD185" s="1236"/>
      <c r="BE185" s="1237"/>
      <c r="BF185" s="1238"/>
      <c r="BG185" s="1239"/>
      <c r="BH185" s="1239"/>
      <c r="BI185" s="1239"/>
      <c r="BJ185" s="1240"/>
    </row>
    <row r="186" spans="2:62" ht="20.25" customHeight="1" x14ac:dyDescent="0.2">
      <c r="B186" s="1279"/>
      <c r="C186" s="1280"/>
      <c r="D186" s="1281"/>
      <c r="E186" s="471"/>
      <c r="F186" s="472">
        <f>C185</f>
        <v>0</v>
      </c>
      <c r="G186" s="471"/>
      <c r="H186" s="472">
        <f>I185</f>
        <v>0</v>
      </c>
      <c r="I186" s="1282"/>
      <c r="J186" s="1283"/>
      <c r="K186" s="1284"/>
      <c r="L186" s="1285"/>
      <c r="M186" s="1285"/>
      <c r="N186" s="1281"/>
      <c r="O186" s="1270"/>
      <c r="P186" s="1271"/>
      <c r="Q186" s="1271"/>
      <c r="R186" s="1271"/>
      <c r="S186" s="1272"/>
      <c r="T186" s="466" t="s">
        <v>78</v>
      </c>
      <c r="U186" s="467"/>
      <c r="V186" s="468"/>
      <c r="W186" s="454" t="str">
        <f>IF(W185="","",VLOOKUP(W185,シフト記号表!$C$6:$L$47,10,FALSE))</f>
        <v/>
      </c>
      <c r="X186" s="455" t="str">
        <f>IF(X185="","",VLOOKUP(X185,シフト記号表!$C$6:$L$47,10,FALSE))</f>
        <v/>
      </c>
      <c r="Y186" s="455" t="str">
        <f>IF(Y185="","",VLOOKUP(Y185,シフト記号表!$C$6:$L$47,10,FALSE))</f>
        <v/>
      </c>
      <c r="Z186" s="455" t="str">
        <f>IF(Z185="","",VLOOKUP(Z185,シフト記号表!$C$6:$L$47,10,FALSE))</f>
        <v/>
      </c>
      <c r="AA186" s="455" t="str">
        <f>IF(AA185="","",VLOOKUP(AA185,シフト記号表!$C$6:$L$47,10,FALSE))</f>
        <v/>
      </c>
      <c r="AB186" s="455" t="str">
        <f>IF(AB185="","",VLOOKUP(AB185,シフト記号表!$C$6:$L$47,10,FALSE))</f>
        <v/>
      </c>
      <c r="AC186" s="456" t="str">
        <f>IF(AC185="","",VLOOKUP(AC185,シフト記号表!$C$6:$L$47,10,FALSE))</f>
        <v/>
      </c>
      <c r="AD186" s="454" t="str">
        <f>IF(AD185="","",VLOOKUP(AD185,シフト記号表!$C$6:$L$47,10,FALSE))</f>
        <v/>
      </c>
      <c r="AE186" s="455" t="str">
        <f>IF(AE185="","",VLOOKUP(AE185,シフト記号表!$C$6:$L$47,10,FALSE))</f>
        <v/>
      </c>
      <c r="AF186" s="455" t="str">
        <f>IF(AF185="","",VLOOKUP(AF185,シフト記号表!$C$6:$L$47,10,FALSE))</f>
        <v/>
      </c>
      <c r="AG186" s="455" t="str">
        <f>IF(AG185="","",VLOOKUP(AG185,シフト記号表!$C$6:$L$47,10,FALSE))</f>
        <v/>
      </c>
      <c r="AH186" s="455" t="str">
        <f>IF(AH185="","",VLOOKUP(AH185,シフト記号表!$C$6:$L$47,10,FALSE))</f>
        <v/>
      </c>
      <c r="AI186" s="455" t="str">
        <f>IF(AI185="","",VLOOKUP(AI185,シフト記号表!$C$6:$L$47,10,FALSE))</f>
        <v/>
      </c>
      <c r="AJ186" s="456" t="str">
        <f>IF(AJ185="","",VLOOKUP(AJ185,シフト記号表!$C$6:$L$47,10,FALSE))</f>
        <v/>
      </c>
      <c r="AK186" s="454" t="str">
        <f>IF(AK185="","",VLOOKUP(AK185,シフト記号表!$C$6:$L$47,10,FALSE))</f>
        <v/>
      </c>
      <c r="AL186" s="455" t="str">
        <f>IF(AL185="","",VLOOKUP(AL185,シフト記号表!$C$6:$L$47,10,FALSE))</f>
        <v/>
      </c>
      <c r="AM186" s="455" t="str">
        <f>IF(AM185="","",VLOOKUP(AM185,シフト記号表!$C$6:$L$47,10,FALSE))</f>
        <v/>
      </c>
      <c r="AN186" s="455" t="str">
        <f>IF(AN185="","",VLOOKUP(AN185,シフト記号表!$C$6:$L$47,10,FALSE))</f>
        <v/>
      </c>
      <c r="AO186" s="455" t="str">
        <f>IF(AO185="","",VLOOKUP(AO185,シフト記号表!$C$6:$L$47,10,FALSE))</f>
        <v/>
      </c>
      <c r="AP186" s="455" t="str">
        <f>IF(AP185="","",VLOOKUP(AP185,シフト記号表!$C$6:$L$47,10,FALSE))</f>
        <v/>
      </c>
      <c r="AQ186" s="456" t="str">
        <f>IF(AQ185="","",VLOOKUP(AQ185,シフト記号表!$C$6:$L$47,10,FALSE))</f>
        <v/>
      </c>
      <c r="AR186" s="454" t="str">
        <f>IF(AR185="","",VLOOKUP(AR185,シフト記号表!$C$6:$L$47,10,FALSE))</f>
        <v/>
      </c>
      <c r="AS186" s="455" t="str">
        <f>IF(AS185="","",VLOOKUP(AS185,シフト記号表!$C$6:$L$47,10,FALSE))</f>
        <v/>
      </c>
      <c r="AT186" s="455" t="str">
        <f>IF(AT185="","",VLOOKUP(AT185,シフト記号表!$C$6:$L$47,10,FALSE))</f>
        <v/>
      </c>
      <c r="AU186" s="455" t="str">
        <f>IF(AU185="","",VLOOKUP(AU185,シフト記号表!$C$6:$L$47,10,FALSE))</f>
        <v/>
      </c>
      <c r="AV186" s="455" t="str">
        <f>IF(AV185="","",VLOOKUP(AV185,シフト記号表!$C$6:$L$47,10,FALSE))</f>
        <v/>
      </c>
      <c r="AW186" s="455" t="str">
        <f>IF(AW185="","",VLOOKUP(AW185,シフト記号表!$C$6:$L$47,10,FALSE))</f>
        <v/>
      </c>
      <c r="AX186" s="456" t="str">
        <f>IF(AX185="","",VLOOKUP(AX185,シフト記号表!$C$6:$L$47,10,FALSE))</f>
        <v/>
      </c>
      <c r="AY186" s="454" t="str">
        <f>IF(AY185="","",VLOOKUP(AY185,シフト記号表!$C$6:$L$47,10,FALSE))</f>
        <v/>
      </c>
      <c r="AZ186" s="455" t="str">
        <f>IF(AZ185="","",VLOOKUP(AZ185,シフト記号表!$C$6:$L$47,10,FALSE))</f>
        <v/>
      </c>
      <c r="BA186" s="455" t="str">
        <f>IF(BA185="","",VLOOKUP(BA185,シフト記号表!$C$6:$L$47,10,FALSE))</f>
        <v/>
      </c>
      <c r="BB186" s="1253">
        <f>IF($BE$3="４週",SUM(W186:AX186),IF($BE$3="暦月",SUM(W186:BA186),""))</f>
        <v>0</v>
      </c>
      <c r="BC186" s="1254"/>
      <c r="BD186" s="1255">
        <f>IF($BE$3="４週",BB186/4,IF($BE$3="暦月",(BB186/($BE$8/7)),""))</f>
        <v>0</v>
      </c>
      <c r="BE186" s="1254"/>
      <c r="BF186" s="1250"/>
      <c r="BG186" s="1251"/>
      <c r="BH186" s="1251"/>
      <c r="BI186" s="1251"/>
      <c r="BJ186" s="1252"/>
    </row>
    <row r="187" spans="2:62" ht="20.25" customHeight="1" x14ac:dyDescent="0.2">
      <c r="B187" s="1256">
        <f>B185+1</f>
        <v>86</v>
      </c>
      <c r="C187" s="1258"/>
      <c r="D187" s="1259"/>
      <c r="E187" s="449"/>
      <c r="F187" s="450"/>
      <c r="G187" s="449"/>
      <c r="H187" s="450"/>
      <c r="I187" s="1262"/>
      <c r="J187" s="1263"/>
      <c r="K187" s="1266"/>
      <c r="L187" s="1267"/>
      <c r="M187" s="1267"/>
      <c r="N187" s="1259"/>
      <c r="O187" s="1270"/>
      <c r="P187" s="1271"/>
      <c r="Q187" s="1271"/>
      <c r="R187" s="1271"/>
      <c r="S187" s="1272"/>
      <c r="T187" s="469" t="s">
        <v>77</v>
      </c>
      <c r="V187" s="470"/>
      <c r="W187" s="462"/>
      <c r="X187" s="463"/>
      <c r="Y187" s="463"/>
      <c r="Z187" s="463"/>
      <c r="AA187" s="463"/>
      <c r="AB187" s="463"/>
      <c r="AC187" s="464"/>
      <c r="AD187" s="462"/>
      <c r="AE187" s="463"/>
      <c r="AF187" s="463"/>
      <c r="AG187" s="463"/>
      <c r="AH187" s="463"/>
      <c r="AI187" s="463"/>
      <c r="AJ187" s="464"/>
      <c r="AK187" s="462"/>
      <c r="AL187" s="463"/>
      <c r="AM187" s="463"/>
      <c r="AN187" s="463"/>
      <c r="AO187" s="463"/>
      <c r="AP187" s="463"/>
      <c r="AQ187" s="464"/>
      <c r="AR187" s="462"/>
      <c r="AS187" s="463"/>
      <c r="AT187" s="463"/>
      <c r="AU187" s="463"/>
      <c r="AV187" s="463"/>
      <c r="AW187" s="463"/>
      <c r="AX187" s="464"/>
      <c r="AY187" s="462"/>
      <c r="AZ187" s="463"/>
      <c r="BA187" s="465"/>
      <c r="BB187" s="1276"/>
      <c r="BC187" s="1277"/>
      <c r="BD187" s="1236"/>
      <c r="BE187" s="1237"/>
      <c r="BF187" s="1238"/>
      <c r="BG187" s="1239"/>
      <c r="BH187" s="1239"/>
      <c r="BI187" s="1239"/>
      <c r="BJ187" s="1240"/>
    </row>
    <row r="188" spans="2:62" ht="20.25" customHeight="1" x14ac:dyDescent="0.2">
      <c r="B188" s="1279"/>
      <c r="C188" s="1280"/>
      <c r="D188" s="1281"/>
      <c r="E188" s="471"/>
      <c r="F188" s="472">
        <f>C187</f>
        <v>0</v>
      </c>
      <c r="G188" s="471"/>
      <c r="H188" s="472">
        <f>I187</f>
        <v>0</v>
      </c>
      <c r="I188" s="1282"/>
      <c r="J188" s="1283"/>
      <c r="K188" s="1284"/>
      <c r="L188" s="1285"/>
      <c r="M188" s="1285"/>
      <c r="N188" s="1281"/>
      <c r="O188" s="1270"/>
      <c r="P188" s="1271"/>
      <c r="Q188" s="1271"/>
      <c r="R188" s="1271"/>
      <c r="S188" s="1272"/>
      <c r="T188" s="466" t="s">
        <v>78</v>
      </c>
      <c r="U188" s="467"/>
      <c r="V188" s="468"/>
      <c r="W188" s="454" t="str">
        <f>IF(W187="","",VLOOKUP(W187,シフト記号表!$C$6:$L$47,10,FALSE))</f>
        <v/>
      </c>
      <c r="X188" s="455" t="str">
        <f>IF(X187="","",VLOOKUP(X187,シフト記号表!$C$6:$L$47,10,FALSE))</f>
        <v/>
      </c>
      <c r="Y188" s="455" t="str">
        <f>IF(Y187="","",VLOOKUP(Y187,シフト記号表!$C$6:$L$47,10,FALSE))</f>
        <v/>
      </c>
      <c r="Z188" s="455" t="str">
        <f>IF(Z187="","",VLOOKUP(Z187,シフト記号表!$C$6:$L$47,10,FALSE))</f>
        <v/>
      </c>
      <c r="AA188" s="455" t="str">
        <f>IF(AA187="","",VLOOKUP(AA187,シフト記号表!$C$6:$L$47,10,FALSE))</f>
        <v/>
      </c>
      <c r="AB188" s="455" t="str">
        <f>IF(AB187="","",VLOOKUP(AB187,シフト記号表!$C$6:$L$47,10,FALSE))</f>
        <v/>
      </c>
      <c r="AC188" s="456" t="str">
        <f>IF(AC187="","",VLOOKUP(AC187,シフト記号表!$C$6:$L$47,10,FALSE))</f>
        <v/>
      </c>
      <c r="AD188" s="454" t="str">
        <f>IF(AD187="","",VLOOKUP(AD187,シフト記号表!$C$6:$L$47,10,FALSE))</f>
        <v/>
      </c>
      <c r="AE188" s="455" t="str">
        <f>IF(AE187="","",VLOOKUP(AE187,シフト記号表!$C$6:$L$47,10,FALSE))</f>
        <v/>
      </c>
      <c r="AF188" s="455" t="str">
        <f>IF(AF187="","",VLOOKUP(AF187,シフト記号表!$C$6:$L$47,10,FALSE))</f>
        <v/>
      </c>
      <c r="AG188" s="455" t="str">
        <f>IF(AG187="","",VLOOKUP(AG187,シフト記号表!$C$6:$L$47,10,FALSE))</f>
        <v/>
      </c>
      <c r="AH188" s="455" t="str">
        <f>IF(AH187="","",VLOOKUP(AH187,シフト記号表!$C$6:$L$47,10,FALSE))</f>
        <v/>
      </c>
      <c r="AI188" s="455" t="str">
        <f>IF(AI187="","",VLOOKUP(AI187,シフト記号表!$C$6:$L$47,10,FALSE))</f>
        <v/>
      </c>
      <c r="AJ188" s="456" t="str">
        <f>IF(AJ187="","",VLOOKUP(AJ187,シフト記号表!$C$6:$L$47,10,FALSE))</f>
        <v/>
      </c>
      <c r="AK188" s="454" t="str">
        <f>IF(AK187="","",VLOOKUP(AK187,シフト記号表!$C$6:$L$47,10,FALSE))</f>
        <v/>
      </c>
      <c r="AL188" s="455" t="str">
        <f>IF(AL187="","",VLOOKUP(AL187,シフト記号表!$C$6:$L$47,10,FALSE))</f>
        <v/>
      </c>
      <c r="AM188" s="455" t="str">
        <f>IF(AM187="","",VLOOKUP(AM187,シフト記号表!$C$6:$L$47,10,FALSE))</f>
        <v/>
      </c>
      <c r="AN188" s="455" t="str">
        <f>IF(AN187="","",VLOOKUP(AN187,シフト記号表!$C$6:$L$47,10,FALSE))</f>
        <v/>
      </c>
      <c r="AO188" s="455" t="str">
        <f>IF(AO187="","",VLOOKUP(AO187,シフト記号表!$C$6:$L$47,10,FALSE))</f>
        <v/>
      </c>
      <c r="AP188" s="455" t="str">
        <f>IF(AP187="","",VLOOKUP(AP187,シフト記号表!$C$6:$L$47,10,FALSE))</f>
        <v/>
      </c>
      <c r="AQ188" s="456" t="str">
        <f>IF(AQ187="","",VLOOKUP(AQ187,シフト記号表!$C$6:$L$47,10,FALSE))</f>
        <v/>
      </c>
      <c r="AR188" s="454" t="str">
        <f>IF(AR187="","",VLOOKUP(AR187,シフト記号表!$C$6:$L$47,10,FALSE))</f>
        <v/>
      </c>
      <c r="AS188" s="455" t="str">
        <f>IF(AS187="","",VLOOKUP(AS187,シフト記号表!$C$6:$L$47,10,FALSE))</f>
        <v/>
      </c>
      <c r="AT188" s="455" t="str">
        <f>IF(AT187="","",VLOOKUP(AT187,シフト記号表!$C$6:$L$47,10,FALSE))</f>
        <v/>
      </c>
      <c r="AU188" s="455" t="str">
        <f>IF(AU187="","",VLOOKUP(AU187,シフト記号表!$C$6:$L$47,10,FALSE))</f>
        <v/>
      </c>
      <c r="AV188" s="455" t="str">
        <f>IF(AV187="","",VLOOKUP(AV187,シフト記号表!$C$6:$L$47,10,FALSE))</f>
        <v/>
      </c>
      <c r="AW188" s="455" t="str">
        <f>IF(AW187="","",VLOOKUP(AW187,シフト記号表!$C$6:$L$47,10,FALSE))</f>
        <v/>
      </c>
      <c r="AX188" s="456" t="str">
        <f>IF(AX187="","",VLOOKUP(AX187,シフト記号表!$C$6:$L$47,10,FALSE))</f>
        <v/>
      </c>
      <c r="AY188" s="454" t="str">
        <f>IF(AY187="","",VLOOKUP(AY187,シフト記号表!$C$6:$L$47,10,FALSE))</f>
        <v/>
      </c>
      <c r="AZ188" s="455" t="str">
        <f>IF(AZ187="","",VLOOKUP(AZ187,シフト記号表!$C$6:$L$47,10,FALSE))</f>
        <v/>
      </c>
      <c r="BA188" s="455" t="str">
        <f>IF(BA187="","",VLOOKUP(BA187,シフト記号表!$C$6:$L$47,10,FALSE))</f>
        <v/>
      </c>
      <c r="BB188" s="1253">
        <f>IF($BE$3="４週",SUM(W188:AX188),IF($BE$3="暦月",SUM(W188:BA188),""))</f>
        <v>0</v>
      </c>
      <c r="BC188" s="1254"/>
      <c r="BD188" s="1255">
        <f>IF($BE$3="４週",BB188/4,IF($BE$3="暦月",(BB188/($BE$8/7)),""))</f>
        <v>0</v>
      </c>
      <c r="BE188" s="1254"/>
      <c r="BF188" s="1250"/>
      <c r="BG188" s="1251"/>
      <c r="BH188" s="1251"/>
      <c r="BI188" s="1251"/>
      <c r="BJ188" s="1252"/>
    </row>
    <row r="189" spans="2:62" ht="20.25" customHeight="1" x14ac:dyDescent="0.2">
      <c r="B189" s="1256">
        <f>B187+1</f>
        <v>87</v>
      </c>
      <c r="C189" s="1258"/>
      <c r="D189" s="1259"/>
      <c r="E189" s="449"/>
      <c r="F189" s="450"/>
      <c r="G189" s="449"/>
      <c r="H189" s="450"/>
      <c r="I189" s="1262"/>
      <c r="J189" s="1263"/>
      <c r="K189" s="1266"/>
      <c r="L189" s="1267"/>
      <c r="M189" s="1267"/>
      <c r="N189" s="1259"/>
      <c r="O189" s="1270"/>
      <c r="P189" s="1271"/>
      <c r="Q189" s="1271"/>
      <c r="R189" s="1271"/>
      <c r="S189" s="1272"/>
      <c r="T189" s="469" t="s">
        <v>77</v>
      </c>
      <c r="V189" s="470"/>
      <c r="W189" s="462"/>
      <c r="X189" s="463"/>
      <c r="Y189" s="463"/>
      <c r="Z189" s="463"/>
      <c r="AA189" s="463"/>
      <c r="AB189" s="463"/>
      <c r="AC189" s="464"/>
      <c r="AD189" s="462"/>
      <c r="AE189" s="463"/>
      <c r="AF189" s="463"/>
      <c r="AG189" s="463"/>
      <c r="AH189" s="463"/>
      <c r="AI189" s="463"/>
      <c r="AJ189" s="464"/>
      <c r="AK189" s="462"/>
      <c r="AL189" s="463"/>
      <c r="AM189" s="463"/>
      <c r="AN189" s="463"/>
      <c r="AO189" s="463"/>
      <c r="AP189" s="463"/>
      <c r="AQ189" s="464"/>
      <c r="AR189" s="462"/>
      <c r="AS189" s="463"/>
      <c r="AT189" s="463"/>
      <c r="AU189" s="463"/>
      <c r="AV189" s="463"/>
      <c r="AW189" s="463"/>
      <c r="AX189" s="464"/>
      <c r="AY189" s="462"/>
      <c r="AZ189" s="463"/>
      <c r="BA189" s="465"/>
      <c r="BB189" s="1276"/>
      <c r="BC189" s="1277"/>
      <c r="BD189" s="1236"/>
      <c r="BE189" s="1237"/>
      <c r="BF189" s="1238"/>
      <c r="BG189" s="1239"/>
      <c r="BH189" s="1239"/>
      <c r="BI189" s="1239"/>
      <c r="BJ189" s="1240"/>
    </row>
    <row r="190" spans="2:62" ht="20.25" customHeight="1" x14ac:dyDescent="0.2">
      <c r="B190" s="1279"/>
      <c r="C190" s="1280"/>
      <c r="D190" s="1281"/>
      <c r="E190" s="471"/>
      <c r="F190" s="472">
        <f>C189</f>
        <v>0</v>
      </c>
      <c r="G190" s="471"/>
      <c r="H190" s="472">
        <f>I189</f>
        <v>0</v>
      </c>
      <c r="I190" s="1282"/>
      <c r="J190" s="1283"/>
      <c r="K190" s="1284"/>
      <c r="L190" s="1285"/>
      <c r="M190" s="1285"/>
      <c r="N190" s="1281"/>
      <c r="O190" s="1270"/>
      <c r="P190" s="1271"/>
      <c r="Q190" s="1271"/>
      <c r="R190" s="1271"/>
      <c r="S190" s="1272"/>
      <c r="T190" s="466" t="s">
        <v>78</v>
      </c>
      <c r="U190" s="467"/>
      <c r="V190" s="468"/>
      <c r="W190" s="454" t="str">
        <f>IF(W189="","",VLOOKUP(W189,シフト記号表!$C$6:$L$47,10,FALSE))</f>
        <v/>
      </c>
      <c r="X190" s="455" t="str">
        <f>IF(X189="","",VLOOKUP(X189,シフト記号表!$C$6:$L$47,10,FALSE))</f>
        <v/>
      </c>
      <c r="Y190" s="455" t="str">
        <f>IF(Y189="","",VLOOKUP(Y189,シフト記号表!$C$6:$L$47,10,FALSE))</f>
        <v/>
      </c>
      <c r="Z190" s="455" t="str">
        <f>IF(Z189="","",VLOOKUP(Z189,シフト記号表!$C$6:$L$47,10,FALSE))</f>
        <v/>
      </c>
      <c r="AA190" s="455" t="str">
        <f>IF(AA189="","",VLOOKUP(AA189,シフト記号表!$C$6:$L$47,10,FALSE))</f>
        <v/>
      </c>
      <c r="AB190" s="455" t="str">
        <f>IF(AB189="","",VLOOKUP(AB189,シフト記号表!$C$6:$L$47,10,FALSE))</f>
        <v/>
      </c>
      <c r="AC190" s="456" t="str">
        <f>IF(AC189="","",VLOOKUP(AC189,シフト記号表!$C$6:$L$47,10,FALSE))</f>
        <v/>
      </c>
      <c r="AD190" s="454" t="str">
        <f>IF(AD189="","",VLOOKUP(AD189,シフト記号表!$C$6:$L$47,10,FALSE))</f>
        <v/>
      </c>
      <c r="AE190" s="455" t="str">
        <f>IF(AE189="","",VLOOKUP(AE189,シフト記号表!$C$6:$L$47,10,FALSE))</f>
        <v/>
      </c>
      <c r="AF190" s="455" t="str">
        <f>IF(AF189="","",VLOOKUP(AF189,シフト記号表!$C$6:$L$47,10,FALSE))</f>
        <v/>
      </c>
      <c r="AG190" s="455" t="str">
        <f>IF(AG189="","",VLOOKUP(AG189,シフト記号表!$C$6:$L$47,10,FALSE))</f>
        <v/>
      </c>
      <c r="AH190" s="455" t="str">
        <f>IF(AH189="","",VLOOKUP(AH189,シフト記号表!$C$6:$L$47,10,FALSE))</f>
        <v/>
      </c>
      <c r="AI190" s="455" t="str">
        <f>IF(AI189="","",VLOOKUP(AI189,シフト記号表!$C$6:$L$47,10,FALSE))</f>
        <v/>
      </c>
      <c r="AJ190" s="456" t="str">
        <f>IF(AJ189="","",VLOOKUP(AJ189,シフト記号表!$C$6:$L$47,10,FALSE))</f>
        <v/>
      </c>
      <c r="AK190" s="454" t="str">
        <f>IF(AK189="","",VLOOKUP(AK189,シフト記号表!$C$6:$L$47,10,FALSE))</f>
        <v/>
      </c>
      <c r="AL190" s="455" t="str">
        <f>IF(AL189="","",VLOOKUP(AL189,シフト記号表!$C$6:$L$47,10,FALSE))</f>
        <v/>
      </c>
      <c r="AM190" s="455" t="str">
        <f>IF(AM189="","",VLOOKUP(AM189,シフト記号表!$C$6:$L$47,10,FALSE))</f>
        <v/>
      </c>
      <c r="AN190" s="455" t="str">
        <f>IF(AN189="","",VLOOKUP(AN189,シフト記号表!$C$6:$L$47,10,FALSE))</f>
        <v/>
      </c>
      <c r="AO190" s="455" t="str">
        <f>IF(AO189="","",VLOOKUP(AO189,シフト記号表!$C$6:$L$47,10,FALSE))</f>
        <v/>
      </c>
      <c r="AP190" s="455" t="str">
        <f>IF(AP189="","",VLOOKUP(AP189,シフト記号表!$C$6:$L$47,10,FALSE))</f>
        <v/>
      </c>
      <c r="AQ190" s="456" t="str">
        <f>IF(AQ189="","",VLOOKUP(AQ189,シフト記号表!$C$6:$L$47,10,FALSE))</f>
        <v/>
      </c>
      <c r="AR190" s="454" t="str">
        <f>IF(AR189="","",VLOOKUP(AR189,シフト記号表!$C$6:$L$47,10,FALSE))</f>
        <v/>
      </c>
      <c r="AS190" s="455" t="str">
        <f>IF(AS189="","",VLOOKUP(AS189,シフト記号表!$C$6:$L$47,10,FALSE))</f>
        <v/>
      </c>
      <c r="AT190" s="455" t="str">
        <f>IF(AT189="","",VLOOKUP(AT189,シフト記号表!$C$6:$L$47,10,FALSE))</f>
        <v/>
      </c>
      <c r="AU190" s="455" t="str">
        <f>IF(AU189="","",VLOOKUP(AU189,シフト記号表!$C$6:$L$47,10,FALSE))</f>
        <v/>
      </c>
      <c r="AV190" s="455" t="str">
        <f>IF(AV189="","",VLOOKUP(AV189,シフト記号表!$C$6:$L$47,10,FALSE))</f>
        <v/>
      </c>
      <c r="AW190" s="455" t="str">
        <f>IF(AW189="","",VLOOKUP(AW189,シフト記号表!$C$6:$L$47,10,FALSE))</f>
        <v/>
      </c>
      <c r="AX190" s="456" t="str">
        <f>IF(AX189="","",VLOOKUP(AX189,シフト記号表!$C$6:$L$47,10,FALSE))</f>
        <v/>
      </c>
      <c r="AY190" s="454" t="str">
        <f>IF(AY189="","",VLOOKUP(AY189,シフト記号表!$C$6:$L$47,10,FALSE))</f>
        <v/>
      </c>
      <c r="AZ190" s="455" t="str">
        <f>IF(AZ189="","",VLOOKUP(AZ189,シフト記号表!$C$6:$L$47,10,FALSE))</f>
        <v/>
      </c>
      <c r="BA190" s="455" t="str">
        <f>IF(BA189="","",VLOOKUP(BA189,シフト記号表!$C$6:$L$47,10,FALSE))</f>
        <v/>
      </c>
      <c r="BB190" s="1253">
        <f>IF($BE$3="４週",SUM(W190:AX190),IF($BE$3="暦月",SUM(W190:BA190),""))</f>
        <v>0</v>
      </c>
      <c r="BC190" s="1254"/>
      <c r="BD190" s="1255">
        <f>IF($BE$3="４週",BB190/4,IF($BE$3="暦月",(BB190/($BE$8/7)),""))</f>
        <v>0</v>
      </c>
      <c r="BE190" s="1254"/>
      <c r="BF190" s="1250"/>
      <c r="BG190" s="1251"/>
      <c r="BH190" s="1251"/>
      <c r="BI190" s="1251"/>
      <c r="BJ190" s="1252"/>
    </row>
    <row r="191" spans="2:62" ht="20.25" customHeight="1" x14ac:dyDescent="0.2">
      <c r="B191" s="1256">
        <f>B189+1</f>
        <v>88</v>
      </c>
      <c r="C191" s="1258"/>
      <c r="D191" s="1259"/>
      <c r="E191" s="449"/>
      <c r="F191" s="450"/>
      <c r="G191" s="449"/>
      <c r="H191" s="450"/>
      <c r="I191" s="1262"/>
      <c r="J191" s="1263"/>
      <c r="K191" s="1266"/>
      <c r="L191" s="1267"/>
      <c r="M191" s="1267"/>
      <c r="N191" s="1259"/>
      <c r="O191" s="1270"/>
      <c r="P191" s="1271"/>
      <c r="Q191" s="1271"/>
      <c r="R191" s="1271"/>
      <c r="S191" s="1272"/>
      <c r="T191" s="469" t="s">
        <v>77</v>
      </c>
      <c r="V191" s="470"/>
      <c r="W191" s="462"/>
      <c r="X191" s="463"/>
      <c r="Y191" s="463"/>
      <c r="Z191" s="463"/>
      <c r="AA191" s="463"/>
      <c r="AB191" s="463"/>
      <c r="AC191" s="464"/>
      <c r="AD191" s="462"/>
      <c r="AE191" s="463"/>
      <c r="AF191" s="463"/>
      <c r="AG191" s="463"/>
      <c r="AH191" s="463"/>
      <c r="AI191" s="463"/>
      <c r="AJ191" s="464"/>
      <c r="AK191" s="462"/>
      <c r="AL191" s="463"/>
      <c r="AM191" s="463"/>
      <c r="AN191" s="463"/>
      <c r="AO191" s="463"/>
      <c r="AP191" s="463"/>
      <c r="AQ191" s="464"/>
      <c r="AR191" s="462"/>
      <c r="AS191" s="463"/>
      <c r="AT191" s="463"/>
      <c r="AU191" s="463"/>
      <c r="AV191" s="463"/>
      <c r="AW191" s="463"/>
      <c r="AX191" s="464"/>
      <c r="AY191" s="462"/>
      <c r="AZ191" s="463"/>
      <c r="BA191" s="465"/>
      <c r="BB191" s="1276"/>
      <c r="BC191" s="1277"/>
      <c r="BD191" s="1236"/>
      <c r="BE191" s="1237"/>
      <c r="BF191" s="1238"/>
      <c r="BG191" s="1239"/>
      <c r="BH191" s="1239"/>
      <c r="BI191" s="1239"/>
      <c r="BJ191" s="1240"/>
    </row>
    <row r="192" spans="2:62" ht="20.25" customHeight="1" x14ac:dyDescent="0.2">
      <c r="B192" s="1279"/>
      <c r="C192" s="1280"/>
      <c r="D192" s="1281"/>
      <c r="E192" s="471"/>
      <c r="F192" s="472">
        <f>C191</f>
        <v>0</v>
      </c>
      <c r="G192" s="471"/>
      <c r="H192" s="472">
        <f>I191</f>
        <v>0</v>
      </c>
      <c r="I192" s="1282"/>
      <c r="J192" s="1283"/>
      <c r="K192" s="1284"/>
      <c r="L192" s="1285"/>
      <c r="M192" s="1285"/>
      <c r="N192" s="1281"/>
      <c r="O192" s="1270"/>
      <c r="P192" s="1271"/>
      <c r="Q192" s="1271"/>
      <c r="R192" s="1271"/>
      <c r="S192" s="1272"/>
      <c r="T192" s="466" t="s">
        <v>78</v>
      </c>
      <c r="U192" s="467"/>
      <c r="V192" s="468"/>
      <c r="W192" s="454" t="str">
        <f>IF(W191="","",VLOOKUP(W191,シフト記号表!$C$6:$L$47,10,FALSE))</f>
        <v/>
      </c>
      <c r="X192" s="455" t="str">
        <f>IF(X191="","",VLOOKUP(X191,シフト記号表!$C$6:$L$47,10,FALSE))</f>
        <v/>
      </c>
      <c r="Y192" s="455" t="str">
        <f>IF(Y191="","",VLOOKUP(Y191,シフト記号表!$C$6:$L$47,10,FALSE))</f>
        <v/>
      </c>
      <c r="Z192" s="455" t="str">
        <f>IF(Z191="","",VLOOKUP(Z191,シフト記号表!$C$6:$L$47,10,FALSE))</f>
        <v/>
      </c>
      <c r="AA192" s="455" t="str">
        <f>IF(AA191="","",VLOOKUP(AA191,シフト記号表!$C$6:$L$47,10,FALSE))</f>
        <v/>
      </c>
      <c r="AB192" s="455" t="str">
        <f>IF(AB191="","",VLOOKUP(AB191,シフト記号表!$C$6:$L$47,10,FALSE))</f>
        <v/>
      </c>
      <c r="AC192" s="456" t="str">
        <f>IF(AC191="","",VLOOKUP(AC191,シフト記号表!$C$6:$L$47,10,FALSE))</f>
        <v/>
      </c>
      <c r="AD192" s="454" t="str">
        <f>IF(AD191="","",VLOOKUP(AD191,シフト記号表!$C$6:$L$47,10,FALSE))</f>
        <v/>
      </c>
      <c r="AE192" s="455" t="str">
        <f>IF(AE191="","",VLOOKUP(AE191,シフト記号表!$C$6:$L$47,10,FALSE))</f>
        <v/>
      </c>
      <c r="AF192" s="455" t="str">
        <f>IF(AF191="","",VLOOKUP(AF191,シフト記号表!$C$6:$L$47,10,FALSE))</f>
        <v/>
      </c>
      <c r="AG192" s="455" t="str">
        <f>IF(AG191="","",VLOOKUP(AG191,シフト記号表!$C$6:$L$47,10,FALSE))</f>
        <v/>
      </c>
      <c r="AH192" s="455" t="str">
        <f>IF(AH191="","",VLOOKUP(AH191,シフト記号表!$C$6:$L$47,10,FALSE))</f>
        <v/>
      </c>
      <c r="AI192" s="455" t="str">
        <f>IF(AI191="","",VLOOKUP(AI191,シフト記号表!$C$6:$L$47,10,FALSE))</f>
        <v/>
      </c>
      <c r="AJ192" s="456" t="str">
        <f>IF(AJ191="","",VLOOKUP(AJ191,シフト記号表!$C$6:$L$47,10,FALSE))</f>
        <v/>
      </c>
      <c r="AK192" s="454" t="str">
        <f>IF(AK191="","",VLOOKUP(AK191,シフト記号表!$C$6:$L$47,10,FALSE))</f>
        <v/>
      </c>
      <c r="AL192" s="455" t="str">
        <f>IF(AL191="","",VLOOKUP(AL191,シフト記号表!$C$6:$L$47,10,FALSE))</f>
        <v/>
      </c>
      <c r="AM192" s="455" t="str">
        <f>IF(AM191="","",VLOOKUP(AM191,シフト記号表!$C$6:$L$47,10,FALSE))</f>
        <v/>
      </c>
      <c r="AN192" s="455" t="str">
        <f>IF(AN191="","",VLOOKUP(AN191,シフト記号表!$C$6:$L$47,10,FALSE))</f>
        <v/>
      </c>
      <c r="AO192" s="455" t="str">
        <f>IF(AO191="","",VLOOKUP(AO191,シフト記号表!$C$6:$L$47,10,FALSE))</f>
        <v/>
      </c>
      <c r="AP192" s="455" t="str">
        <f>IF(AP191="","",VLOOKUP(AP191,シフト記号表!$C$6:$L$47,10,FALSE))</f>
        <v/>
      </c>
      <c r="AQ192" s="456" t="str">
        <f>IF(AQ191="","",VLOOKUP(AQ191,シフト記号表!$C$6:$L$47,10,FALSE))</f>
        <v/>
      </c>
      <c r="AR192" s="454" t="str">
        <f>IF(AR191="","",VLOOKUP(AR191,シフト記号表!$C$6:$L$47,10,FALSE))</f>
        <v/>
      </c>
      <c r="AS192" s="455" t="str">
        <f>IF(AS191="","",VLOOKUP(AS191,シフト記号表!$C$6:$L$47,10,FALSE))</f>
        <v/>
      </c>
      <c r="AT192" s="455" t="str">
        <f>IF(AT191="","",VLOOKUP(AT191,シフト記号表!$C$6:$L$47,10,FALSE))</f>
        <v/>
      </c>
      <c r="AU192" s="455" t="str">
        <f>IF(AU191="","",VLOOKUP(AU191,シフト記号表!$C$6:$L$47,10,FALSE))</f>
        <v/>
      </c>
      <c r="AV192" s="455" t="str">
        <f>IF(AV191="","",VLOOKUP(AV191,シフト記号表!$C$6:$L$47,10,FALSE))</f>
        <v/>
      </c>
      <c r="AW192" s="455" t="str">
        <f>IF(AW191="","",VLOOKUP(AW191,シフト記号表!$C$6:$L$47,10,FALSE))</f>
        <v/>
      </c>
      <c r="AX192" s="456" t="str">
        <f>IF(AX191="","",VLOOKUP(AX191,シフト記号表!$C$6:$L$47,10,FALSE))</f>
        <v/>
      </c>
      <c r="AY192" s="454" t="str">
        <f>IF(AY191="","",VLOOKUP(AY191,シフト記号表!$C$6:$L$47,10,FALSE))</f>
        <v/>
      </c>
      <c r="AZ192" s="455" t="str">
        <f>IF(AZ191="","",VLOOKUP(AZ191,シフト記号表!$C$6:$L$47,10,FALSE))</f>
        <v/>
      </c>
      <c r="BA192" s="455" t="str">
        <f>IF(BA191="","",VLOOKUP(BA191,シフト記号表!$C$6:$L$47,10,FALSE))</f>
        <v/>
      </c>
      <c r="BB192" s="1253">
        <f>IF($BE$3="４週",SUM(W192:AX192),IF($BE$3="暦月",SUM(W192:BA192),""))</f>
        <v>0</v>
      </c>
      <c r="BC192" s="1254"/>
      <c r="BD192" s="1255">
        <f>IF($BE$3="４週",BB192/4,IF($BE$3="暦月",(BB192/($BE$8/7)),""))</f>
        <v>0</v>
      </c>
      <c r="BE192" s="1254"/>
      <c r="BF192" s="1250"/>
      <c r="BG192" s="1251"/>
      <c r="BH192" s="1251"/>
      <c r="BI192" s="1251"/>
      <c r="BJ192" s="1252"/>
    </row>
    <row r="193" spans="2:62" ht="20.25" customHeight="1" x14ac:dyDescent="0.2">
      <c r="B193" s="1256">
        <f>B191+1</f>
        <v>89</v>
      </c>
      <c r="C193" s="1258"/>
      <c r="D193" s="1259"/>
      <c r="E193" s="449"/>
      <c r="F193" s="450"/>
      <c r="G193" s="449"/>
      <c r="H193" s="450"/>
      <c r="I193" s="1262"/>
      <c r="J193" s="1263"/>
      <c r="K193" s="1266"/>
      <c r="L193" s="1267"/>
      <c r="M193" s="1267"/>
      <c r="N193" s="1259"/>
      <c r="O193" s="1270"/>
      <c r="P193" s="1271"/>
      <c r="Q193" s="1271"/>
      <c r="R193" s="1271"/>
      <c r="S193" s="1272"/>
      <c r="T193" s="469" t="s">
        <v>77</v>
      </c>
      <c r="V193" s="470"/>
      <c r="W193" s="462"/>
      <c r="X193" s="463"/>
      <c r="Y193" s="463"/>
      <c r="Z193" s="463"/>
      <c r="AA193" s="463"/>
      <c r="AB193" s="463"/>
      <c r="AC193" s="464"/>
      <c r="AD193" s="462"/>
      <c r="AE193" s="463"/>
      <c r="AF193" s="463"/>
      <c r="AG193" s="463"/>
      <c r="AH193" s="463"/>
      <c r="AI193" s="463"/>
      <c r="AJ193" s="464"/>
      <c r="AK193" s="462"/>
      <c r="AL193" s="463"/>
      <c r="AM193" s="463"/>
      <c r="AN193" s="463"/>
      <c r="AO193" s="463"/>
      <c r="AP193" s="463"/>
      <c r="AQ193" s="464"/>
      <c r="AR193" s="462"/>
      <c r="AS193" s="463"/>
      <c r="AT193" s="463"/>
      <c r="AU193" s="463"/>
      <c r="AV193" s="463"/>
      <c r="AW193" s="463"/>
      <c r="AX193" s="464"/>
      <c r="AY193" s="462"/>
      <c r="AZ193" s="463"/>
      <c r="BA193" s="465"/>
      <c r="BB193" s="1276"/>
      <c r="BC193" s="1277"/>
      <c r="BD193" s="1236"/>
      <c r="BE193" s="1237"/>
      <c r="BF193" s="1238"/>
      <c r="BG193" s="1239"/>
      <c r="BH193" s="1239"/>
      <c r="BI193" s="1239"/>
      <c r="BJ193" s="1240"/>
    </row>
    <row r="194" spans="2:62" ht="20.25" customHeight="1" x14ac:dyDescent="0.2">
      <c r="B194" s="1279"/>
      <c r="C194" s="1280"/>
      <c r="D194" s="1281"/>
      <c r="E194" s="471"/>
      <c r="F194" s="472">
        <f>C193</f>
        <v>0</v>
      </c>
      <c r="G194" s="471"/>
      <c r="H194" s="472">
        <f>I193</f>
        <v>0</v>
      </c>
      <c r="I194" s="1282"/>
      <c r="J194" s="1283"/>
      <c r="K194" s="1284"/>
      <c r="L194" s="1285"/>
      <c r="M194" s="1285"/>
      <c r="N194" s="1281"/>
      <c r="O194" s="1270"/>
      <c r="P194" s="1271"/>
      <c r="Q194" s="1271"/>
      <c r="R194" s="1271"/>
      <c r="S194" s="1272"/>
      <c r="T194" s="466" t="s">
        <v>78</v>
      </c>
      <c r="U194" s="467"/>
      <c r="V194" s="468"/>
      <c r="W194" s="454" t="str">
        <f>IF(W193="","",VLOOKUP(W193,シフト記号表!$C$6:$L$47,10,FALSE))</f>
        <v/>
      </c>
      <c r="X194" s="455" t="str">
        <f>IF(X193="","",VLOOKUP(X193,シフト記号表!$C$6:$L$47,10,FALSE))</f>
        <v/>
      </c>
      <c r="Y194" s="455" t="str">
        <f>IF(Y193="","",VLOOKUP(Y193,シフト記号表!$C$6:$L$47,10,FALSE))</f>
        <v/>
      </c>
      <c r="Z194" s="455" t="str">
        <f>IF(Z193="","",VLOOKUP(Z193,シフト記号表!$C$6:$L$47,10,FALSE))</f>
        <v/>
      </c>
      <c r="AA194" s="455" t="str">
        <f>IF(AA193="","",VLOOKUP(AA193,シフト記号表!$C$6:$L$47,10,FALSE))</f>
        <v/>
      </c>
      <c r="AB194" s="455" t="str">
        <f>IF(AB193="","",VLOOKUP(AB193,シフト記号表!$C$6:$L$47,10,FALSE))</f>
        <v/>
      </c>
      <c r="AC194" s="456" t="str">
        <f>IF(AC193="","",VLOOKUP(AC193,シフト記号表!$C$6:$L$47,10,FALSE))</f>
        <v/>
      </c>
      <c r="AD194" s="454" t="str">
        <f>IF(AD193="","",VLOOKUP(AD193,シフト記号表!$C$6:$L$47,10,FALSE))</f>
        <v/>
      </c>
      <c r="AE194" s="455" t="str">
        <f>IF(AE193="","",VLOOKUP(AE193,シフト記号表!$C$6:$L$47,10,FALSE))</f>
        <v/>
      </c>
      <c r="AF194" s="455" t="str">
        <f>IF(AF193="","",VLOOKUP(AF193,シフト記号表!$C$6:$L$47,10,FALSE))</f>
        <v/>
      </c>
      <c r="AG194" s="455" t="str">
        <f>IF(AG193="","",VLOOKUP(AG193,シフト記号表!$C$6:$L$47,10,FALSE))</f>
        <v/>
      </c>
      <c r="AH194" s="455" t="str">
        <f>IF(AH193="","",VLOOKUP(AH193,シフト記号表!$C$6:$L$47,10,FALSE))</f>
        <v/>
      </c>
      <c r="AI194" s="455" t="str">
        <f>IF(AI193="","",VLOOKUP(AI193,シフト記号表!$C$6:$L$47,10,FALSE))</f>
        <v/>
      </c>
      <c r="AJ194" s="456" t="str">
        <f>IF(AJ193="","",VLOOKUP(AJ193,シフト記号表!$C$6:$L$47,10,FALSE))</f>
        <v/>
      </c>
      <c r="AK194" s="454" t="str">
        <f>IF(AK193="","",VLOOKUP(AK193,シフト記号表!$C$6:$L$47,10,FALSE))</f>
        <v/>
      </c>
      <c r="AL194" s="455" t="str">
        <f>IF(AL193="","",VLOOKUP(AL193,シフト記号表!$C$6:$L$47,10,FALSE))</f>
        <v/>
      </c>
      <c r="AM194" s="455" t="str">
        <f>IF(AM193="","",VLOOKUP(AM193,シフト記号表!$C$6:$L$47,10,FALSE))</f>
        <v/>
      </c>
      <c r="AN194" s="455" t="str">
        <f>IF(AN193="","",VLOOKUP(AN193,シフト記号表!$C$6:$L$47,10,FALSE))</f>
        <v/>
      </c>
      <c r="AO194" s="455" t="str">
        <f>IF(AO193="","",VLOOKUP(AO193,シフト記号表!$C$6:$L$47,10,FALSE))</f>
        <v/>
      </c>
      <c r="AP194" s="455" t="str">
        <f>IF(AP193="","",VLOOKUP(AP193,シフト記号表!$C$6:$L$47,10,FALSE))</f>
        <v/>
      </c>
      <c r="AQ194" s="456" t="str">
        <f>IF(AQ193="","",VLOOKUP(AQ193,シフト記号表!$C$6:$L$47,10,FALSE))</f>
        <v/>
      </c>
      <c r="AR194" s="454" t="str">
        <f>IF(AR193="","",VLOOKUP(AR193,シフト記号表!$C$6:$L$47,10,FALSE))</f>
        <v/>
      </c>
      <c r="AS194" s="455" t="str">
        <f>IF(AS193="","",VLOOKUP(AS193,シフト記号表!$C$6:$L$47,10,FALSE))</f>
        <v/>
      </c>
      <c r="AT194" s="455" t="str">
        <f>IF(AT193="","",VLOOKUP(AT193,シフト記号表!$C$6:$L$47,10,FALSE))</f>
        <v/>
      </c>
      <c r="AU194" s="455" t="str">
        <f>IF(AU193="","",VLOOKUP(AU193,シフト記号表!$C$6:$L$47,10,FALSE))</f>
        <v/>
      </c>
      <c r="AV194" s="455" t="str">
        <f>IF(AV193="","",VLOOKUP(AV193,シフト記号表!$C$6:$L$47,10,FALSE))</f>
        <v/>
      </c>
      <c r="AW194" s="455" t="str">
        <f>IF(AW193="","",VLOOKUP(AW193,シフト記号表!$C$6:$L$47,10,FALSE))</f>
        <v/>
      </c>
      <c r="AX194" s="456" t="str">
        <f>IF(AX193="","",VLOOKUP(AX193,シフト記号表!$C$6:$L$47,10,FALSE))</f>
        <v/>
      </c>
      <c r="AY194" s="454" t="str">
        <f>IF(AY193="","",VLOOKUP(AY193,シフト記号表!$C$6:$L$47,10,FALSE))</f>
        <v/>
      </c>
      <c r="AZ194" s="455" t="str">
        <f>IF(AZ193="","",VLOOKUP(AZ193,シフト記号表!$C$6:$L$47,10,FALSE))</f>
        <v/>
      </c>
      <c r="BA194" s="455" t="str">
        <f>IF(BA193="","",VLOOKUP(BA193,シフト記号表!$C$6:$L$47,10,FALSE))</f>
        <v/>
      </c>
      <c r="BB194" s="1253">
        <f>IF($BE$3="４週",SUM(W194:AX194),IF($BE$3="暦月",SUM(W194:BA194),""))</f>
        <v>0</v>
      </c>
      <c r="BC194" s="1254"/>
      <c r="BD194" s="1255">
        <f>IF($BE$3="４週",BB194/4,IF($BE$3="暦月",(BB194/($BE$8/7)),""))</f>
        <v>0</v>
      </c>
      <c r="BE194" s="1254"/>
      <c r="BF194" s="1250"/>
      <c r="BG194" s="1251"/>
      <c r="BH194" s="1251"/>
      <c r="BI194" s="1251"/>
      <c r="BJ194" s="1252"/>
    </row>
    <row r="195" spans="2:62" ht="20.25" customHeight="1" x14ac:dyDescent="0.2">
      <c r="B195" s="1256">
        <f>B193+1</f>
        <v>90</v>
      </c>
      <c r="C195" s="1258"/>
      <c r="D195" s="1259"/>
      <c r="E195" s="449"/>
      <c r="F195" s="450"/>
      <c r="G195" s="449"/>
      <c r="H195" s="450"/>
      <c r="I195" s="1262"/>
      <c r="J195" s="1263"/>
      <c r="K195" s="1266"/>
      <c r="L195" s="1267"/>
      <c r="M195" s="1267"/>
      <c r="N195" s="1259"/>
      <c r="O195" s="1270"/>
      <c r="P195" s="1271"/>
      <c r="Q195" s="1271"/>
      <c r="R195" s="1271"/>
      <c r="S195" s="1272"/>
      <c r="T195" s="469" t="s">
        <v>77</v>
      </c>
      <c r="V195" s="470"/>
      <c r="W195" s="462"/>
      <c r="X195" s="463"/>
      <c r="Y195" s="463"/>
      <c r="Z195" s="463"/>
      <c r="AA195" s="463"/>
      <c r="AB195" s="463"/>
      <c r="AC195" s="464"/>
      <c r="AD195" s="462"/>
      <c r="AE195" s="463"/>
      <c r="AF195" s="463"/>
      <c r="AG195" s="463"/>
      <c r="AH195" s="463"/>
      <c r="AI195" s="463"/>
      <c r="AJ195" s="464"/>
      <c r="AK195" s="462"/>
      <c r="AL195" s="463"/>
      <c r="AM195" s="463"/>
      <c r="AN195" s="463"/>
      <c r="AO195" s="463"/>
      <c r="AP195" s="463"/>
      <c r="AQ195" s="464"/>
      <c r="AR195" s="462"/>
      <c r="AS195" s="463"/>
      <c r="AT195" s="463"/>
      <c r="AU195" s="463"/>
      <c r="AV195" s="463"/>
      <c r="AW195" s="463"/>
      <c r="AX195" s="464"/>
      <c r="AY195" s="462"/>
      <c r="AZ195" s="463"/>
      <c r="BA195" s="465"/>
      <c r="BB195" s="1276"/>
      <c r="BC195" s="1277"/>
      <c r="BD195" s="1236"/>
      <c r="BE195" s="1237"/>
      <c r="BF195" s="1238"/>
      <c r="BG195" s="1239"/>
      <c r="BH195" s="1239"/>
      <c r="BI195" s="1239"/>
      <c r="BJ195" s="1240"/>
    </row>
    <row r="196" spans="2:62" ht="20.25" customHeight="1" x14ac:dyDescent="0.2">
      <c r="B196" s="1279"/>
      <c r="C196" s="1280"/>
      <c r="D196" s="1281"/>
      <c r="E196" s="471"/>
      <c r="F196" s="472">
        <f>C195</f>
        <v>0</v>
      </c>
      <c r="G196" s="471"/>
      <c r="H196" s="472">
        <f>I195</f>
        <v>0</v>
      </c>
      <c r="I196" s="1282"/>
      <c r="J196" s="1283"/>
      <c r="K196" s="1284"/>
      <c r="L196" s="1285"/>
      <c r="M196" s="1285"/>
      <c r="N196" s="1281"/>
      <c r="O196" s="1270"/>
      <c r="P196" s="1271"/>
      <c r="Q196" s="1271"/>
      <c r="R196" s="1271"/>
      <c r="S196" s="1272"/>
      <c r="T196" s="466" t="s">
        <v>78</v>
      </c>
      <c r="U196" s="467"/>
      <c r="V196" s="468"/>
      <c r="W196" s="454" t="str">
        <f>IF(W195="","",VLOOKUP(W195,シフト記号表!$C$6:$L$47,10,FALSE))</f>
        <v/>
      </c>
      <c r="X196" s="455" t="str">
        <f>IF(X195="","",VLOOKUP(X195,シフト記号表!$C$6:$L$47,10,FALSE))</f>
        <v/>
      </c>
      <c r="Y196" s="455" t="str">
        <f>IF(Y195="","",VLOOKUP(Y195,シフト記号表!$C$6:$L$47,10,FALSE))</f>
        <v/>
      </c>
      <c r="Z196" s="455" t="str">
        <f>IF(Z195="","",VLOOKUP(Z195,シフト記号表!$C$6:$L$47,10,FALSE))</f>
        <v/>
      </c>
      <c r="AA196" s="455" t="str">
        <f>IF(AA195="","",VLOOKUP(AA195,シフト記号表!$C$6:$L$47,10,FALSE))</f>
        <v/>
      </c>
      <c r="AB196" s="455" t="str">
        <f>IF(AB195="","",VLOOKUP(AB195,シフト記号表!$C$6:$L$47,10,FALSE))</f>
        <v/>
      </c>
      <c r="AC196" s="456" t="str">
        <f>IF(AC195="","",VLOOKUP(AC195,シフト記号表!$C$6:$L$47,10,FALSE))</f>
        <v/>
      </c>
      <c r="AD196" s="454" t="str">
        <f>IF(AD195="","",VLOOKUP(AD195,シフト記号表!$C$6:$L$47,10,FALSE))</f>
        <v/>
      </c>
      <c r="AE196" s="455" t="str">
        <f>IF(AE195="","",VLOOKUP(AE195,シフト記号表!$C$6:$L$47,10,FALSE))</f>
        <v/>
      </c>
      <c r="AF196" s="455" t="str">
        <f>IF(AF195="","",VLOOKUP(AF195,シフト記号表!$C$6:$L$47,10,FALSE))</f>
        <v/>
      </c>
      <c r="AG196" s="455" t="str">
        <f>IF(AG195="","",VLOOKUP(AG195,シフト記号表!$C$6:$L$47,10,FALSE))</f>
        <v/>
      </c>
      <c r="AH196" s="455" t="str">
        <f>IF(AH195="","",VLOOKUP(AH195,シフト記号表!$C$6:$L$47,10,FALSE))</f>
        <v/>
      </c>
      <c r="AI196" s="455" t="str">
        <f>IF(AI195="","",VLOOKUP(AI195,シフト記号表!$C$6:$L$47,10,FALSE))</f>
        <v/>
      </c>
      <c r="AJ196" s="456" t="str">
        <f>IF(AJ195="","",VLOOKUP(AJ195,シフト記号表!$C$6:$L$47,10,FALSE))</f>
        <v/>
      </c>
      <c r="AK196" s="454" t="str">
        <f>IF(AK195="","",VLOOKUP(AK195,シフト記号表!$C$6:$L$47,10,FALSE))</f>
        <v/>
      </c>
      <c r="AL196" s="455" t="str">
        <f>IF(AL195="","",VLOOKUP(AL195,シフト記号表!$C$6:$L$47,10,FALSE))</f>
        <v/>
      </c>
      <c r="AM196" s="455" t="str">
        <f>IF(AM195="","",VLOOKUP(AM195,シフト記号表!$C$6:$L$47,10,FALSE))</f>
        <v/>
      </c>
      <c r="AN196" s="455" t="str">
        <f>IF(AN195="","",VLOOKUP(AN195,シフト記号表!$C$6:$L$47,10,FALSE))</f>
        <v/>
      </c>
      <c r="AO196" s="455" t="str">
        <f>IF(AO195="","",VLOOKUP(AO195,シフト記号表!$C$6:$L$47,10,FALSE))</f>
        <v/>
      </c>
      <c r="AP196" s="455" t="str">
        <f>IF(AP195="","",VLOOKUP(AP195,シフト記号表!$C$6:$L$47,10,FALSE))</f>
        <v/>
      </c>
      <c r="AQ196" s="456" t="str">
        <f>IF(AQ195="","",VLOOKUP(AQ195,シフト記号表!$C$6:$L$47,10,FALSE))</f>
        <v/>
      </c>
      <c r="AR196" s="454" t="str">
        <f>IF(AR195="","",VLOOKUP(AR195,シフト記号表!$C$6:$L$47,10,FALSE))</f>
        <v/>
      </c>
      <c r="AS196" s="455" t="str">
        <f>IF(AS195="","",VLOOKUP(AS195,シフト記号表!$C$6:$L$47,10,FALSE))</f>
        <v/>
      </c>
      <c r="AT196" s="455" t="str">
        <f>IF(AT195="","",VLOOKUP(AT195,シフト記号表!$C$6:$L$47,10,FALSE))</f>
        <v/>
      </c>
      <c r="AU196" s="455" t="str">
        <f>IF(AU195="","",VLOOKUP(AU195,シフト記号表!$C$6:$L$47,10,FALSE))</f>
        <v/>
      </c>
      <c r="AV196" s="455" t="str">
        <f>IF(AV195="","",VLOOKUP(AV195,シフト記号表!$C$6:$L$47,10,FALSE))</f>
        <v/>
      </c>
      <c r="AW196" s="455" t="str">
        <f>IF(AW195="","",VLOOKUP(AW195,シフト記号表!$C$6:$L$47,10,FALSE))</f>
        <v/>
      </c>
      <c r="AX196" s="456" t="str">
        <f>IF(AX195="","",VLOOKUP(AX195,シフト記号表!$C$6:$L$47,10,FALSE))</f>
        <v/>
      </c>
      <c r="AY196" s="454" t="str">
        <f>IF(AY195="","",VLOOKUP(AY195,シフト記号表!$C$6:$L$47,10,FALSE))</f>
        <v/>
      </c>
      <c r="AZ196" s="455" t="str">
        <f>IF(AZ195="","",VLOOKUP(AZ195,シフト記号表!$C$6:$L$47,10,FALSE))</f>
        <v/>
      </c>
      <c r="BA196" s="455" t="str">
        <f>IF(BA195="","",VLOOKUP(BA195,シフト記号表!$C$6:$L$47,10,FALSE))</f>
        <v/>
      </c>
      <c r="BB196" s="1253">
        <f>IF($BE$3="４週",SUM(W196:AX196),IF($BE$3="暦月",SUM(W196:BA196),""))</f>
        <v>0</v>
      </c>
      <c r="BC196" s="1254"/>
      <c r="BD196" s="1255">
        <f>IF($BE$3="４週",BB196/4,IF($BE$3="暦月",(BB196/($BE$8/7)),""))</f>
        <v>0</v>
      </c>
      <c r="BE196" s="1254"/>
      <c r="BF196" s="1250"/>
      <c r="BG196" s="1251"/>
      <c r="BH196" s="1251"/>
      <c r="BI196" s="1251"/>
      <c r="BJ196" s="1252"/>
    </row>
    <row r="197" spans="2:62" ht="20.25" customHeight="1" x14ac:dyDescent="0.2">
      <c r="B197" s="1256">
        <f>B195+1</f>
        <v>91</v>
      </c>
      <c r="C197" s="1258"/>
      <c r="D197" s="1259"/>
      <c r="E197" s="449"/>
      <c r="F197" s="450"/>
      <c r="G197" s="449"/>
      <c r="H197" s="450"/>
      <c r="I197" s="1262"/>
      <c r="J197" s="1263"/>
      <c r="K197" s="1266"/>
      <c r="L197" s="1267"/>
      <c r="M197" s="1267"/>
      <c r="N197" s="1259"/>
      <c r="O197" s="1270"/>
      <c r="P197" s="1271"/>
      <c r="Q197" s="1271"/>
      <c r="R197" s="1271"/>
      <c r="S197" s="1272"/>
      <c r="T197" s="469" t="s">
        <v>77</v>
      </c>
      <c r="V197" s="470"/>
      <c r="W197" s="462"/>
      <c r="X197" s="463"/>
      <c r="Y197" s="463"/>
      <c r="Z197" s="463"/>
      <c r="AA197" s="463"/>
      <c r="AB197" s="463"/>
      <c r="AC197" s="464"/>
      <c r="AD197" s="462"/>
      <c r="AE197" s="463"/>
      <c r="AF197" s="463"/>
      <c r="AG197" s="463"/>
      <c r="AH197" s="463"/>
      <c r="AI197" s="463"/>
      <c r="AJ197" s="464"/>
      <c r="AK197" s="462"/>
      <c r="AL197" s="463"/>
      <c r="AM197" s="463"/>
      <c r="AN197" s="463"/>
      <c r="AO197" s="463"/>
      <c r="AP197" s="463"/>
      <c r="AQ197" s="464"/>
      <c r="AR197" s="462"/>
      <c r="AS197" s="463"/>
      <c r="AT197" s="463"/>
      <c r="AU197" s="463"/>
      <c r="AV197" s="463"/>
      <c r="AW197" s="463"/>
      <c r="AX197" s="464"/>
      <c r="AY197" s="462"/>
      <c r="AZ197" s="463"/>
      <c r="BA197" s="465"/>
      <c r="BB197" s="1276"/>
      <c r="BC197" s="1277"/>
      <c r="BD197" s="1236"/>
      <c r="BE197" s="1237"/>
      <c r="BF197" s="1238"/>
      <c r="BG197" s="1239"/>
      <c r="BH197" s="1239"/>
      <c r="BI197" s="1239"/>
      <c r="BJ197" s="1240"/>
    </row>
    <row r="198" spans="2:62" ht="20.25" customHeight="1" x14ac:dyDescent="0.2">
      <c r="B198" s="1279"/>
      <c r="C198" s="1280"/>
      <c r="D198" s="1281"/>
      <c r="E198" s="471"/>
      <c r="F198" s="472">
        <f>C197</f>
        <v>0</v>
      </c>
      <c r="G198" s="471"/>
      <c r="H198" s="472">
        <f>I197</f>
        <v>0</v>
      </c>
      <c r="I198" s="1282"/>
      <c r="J198" s="1283"/>
      <c r="K198" s="1284"/>
      <c r="L198" s="1285"/>
      <c r="M198" s="1285"/>
      <c r="N198" s="1281"/>
      <c r="O198" s="1270"/>
      <c r="P198" s="1271"/>
      <c r="Q198" s="1271"/>
      <c r="R198" s="1271"/>
      <c r="S198" s="1272"/>
      <c r="T198" s="466" t="s">
        <v>78</v>
      </c>
      <c r="U198" s="467"/>
      <c r="V198" s="468"/>
      <c r="W198" s="454" t="str">
        <f>IF(W197="","",VLOOKUP(W197,シフト記号表!$C$6:$L$47,10,FALSE))</f>
        <v/>
      </c>
      <c r="X198" s="455" t="str">
        <f>IF(X197="","",VLOOKUP(X197,シフト記号表!$C$6:$L$47,10,FALSE))</f>
        <v/>
      </c>
      <c r="Y198" s="455" t="str">
        <f>IF(Y197="","",VLOOKUP(Y197,シフト記号表!$C$6:$L$47,10,FALSE))</f>
        <v/>
      </c>
      <c r="Z198" s="455" t="str">
        <f>IF(Z197="","",VLOOKUP(Z197,シフト記号表!$C$6:$L$47,10,FALSE))</f>
        <v/>
      </c>
      <c r="AA198" s="455" t="str">
        <f>IF(AA197="","",VLOOKUP(AA197,シフト記号表!$C$6:$L$47,10,FALSE))</f>
        <v/>
      </c>
      <c r="AB198" s="455" t="str">
        <f>IF(AB197="","",VLOOKUP(AB197,シフト記号表!$C$6:$L$47,10,FALSE))</f>
        <v/>
      </c>
      <c r="AC198" s="456" t="str">
        <f>IF(AC197="","",VLOOKUP(AC197,シフト記号表!$C$6:$L$47,10,FALSE))</f>
        <v/>
      </c>
      <c r="AD198" s="454" t="str">
        <f>IF(AD197="","",VLOOKUP(AD197,シフト記号表!$C$6:$L$47,10,FALSE))</f>
        <v/>
      </c>
      <c r="AE198" s="455" t="str">
        <f>IF(AE197="","",VLOOKUP(AE197,シフト記号表!$C$6:$L$47,10,FALSE))</f>
        <v/>
      </c>
      <c r="AF198" s="455" t="str">
        <f>IF(AF197="","",VLOOKUP(AF197,シフト記号表!$C$6:$L$47,10,FALSE))</f>
        <v/>
      </c>
      <c r="AG198" s="455" t="str">
        <f>IF(AG197="","",VLOOKUP(AG197,シフト記号表!$C$6:$L$47,10,FALSE))</f>
        <v/>
      </c>
      <c r="AH198" s="455" t="str">
        <f>IF(AH197="","",VLOOKUP(AH197,シフト記号表!$C$6:$L$47,10,FALSE))</f>
        <v/>
      </c>
      <c r="AI198" s="455" t="str">
        <f>IF(AI197="","",VLOOKUP(AI197,シフト記号表!$C$6:$L$47,10,FALSE))</f>
        <v/>
      </c>
      <c r="AJ198" s="456" t="str">
        <f>IF(AJ197="","",VLOOKUP(AJ197,シフト記号表!$C$6:$L$47,10,FALSE))</f>
        <v/>
      </c>
      <c r="AK198" s="454" t="str">
        <f>IF(AK197="","",VLOOKUP(AK197,シフト記号表!$C$6:$L$47,10,FALSE))</f>
        <v/>
      </c>
      <c r="AL198" s="455" t="str">
        <f>IF(AL197="","",VLOOKUP(AL197,シフト記号表!$C$6:$L$47,10,FALSE))</f>
        <v/>
      </c>
      <c r="AM198" s="455" t="str">
        <f>IF(AM197="","",VLOOKUP(AM197,シフト記号表!$C$6:$L$47,10,FALSE))</f>
        <v/>
      </c>
      <c r="AN198" s="455" t="str">
        <f>IF(AN197="","",VLOOKUP(AN197,シフト記号表!$C$6:$L$47,10,FALSE))</f>
        <v/>
      </c>
      <c r="AO198" s="455" t="str">
        <f>IF(AO197="","",VLOOKUP(AO197,シフト記号表!$C$6:$L$47,10,FALSE))</f>
        <v/>
      </c>
      <c r="AP198" s="455" t="str">
        <f>IF(AP197="","",VLOOKUP(AP197,シフト記号表!$C$6:$L$47,10,FALSE))</f>
        <v/>
      </c>
      <c r="AQ198" s="456" t="str">
        <f>IF(AQ197="","",VLOOKUP(AQ197,シフト記号表!$C$6:$L$47,10,FALSE))</f>
        <v/>
      </c>
      <c r="AR198" s="454" t="str">
        <f>IF(AR197="","",VLOOKUP(AR197,シフト記号表!$C$6:$L$47,10,FALSE))</f>
        <v/>
      </c>
      <c r="AS198" s="455" t="str">
        <f>IF(AS197="","",VLOOKUP(AS197,シフト記号表!$C$6:$L$47,10,FALSE))</f>
        <v/>
      </c>
      <c r="AT198" s="455" t="str">
        <f>IF(AT197="","",VLOOKUP(AT197,シフト記号表!$C$6:$L$47,10,FALSE))</f>
        <v/>
      </c>
      <c r="AU198" s="455" t="str">
        <f>IF(AU197="","",VLOOKUP(AU197,シフト記号表!$C$6:$L$47,10,FALSE))</f>
        <v/>
      </c>
      <c r="AV198" s="455" t="str">
        <f>IF(AV197="","",VLOOKUP(AV197,シフト記号表!$C$6:$L$47,10,FALSE))</f>
        <v/>
      </c>
      <c r="AW198" s="455" t="str">
        <f>IF(AW197="","",VLOOKUP(AW197,シフト記号表!$C$6:$L$47,10,FALSE))</f>
        <v/>
      </c>
      <c r="AX198" s="456" t="str">
        <f>IF(AX197="","",VLOOKUP(AX197,シフト記号表!$C$6:$L$47,10,FALSE))</f>
        <v/>
      </c>
      <c r="AY198" s="454" t="str">
        <f>IF(AY197="","",VLOOKUP(AY197,シフト記号表!$C$6:$L$47,10,FALSE))</f>
        <v/>
      </c>
      <c r="AZ198" s="455" t="str">
        <f>IF(AZ197="","",VLOOKUP(AZ197,シフト記号表!$C$6:$L$47,10,FALSE))</f>
        <v/>
      </c>
      <c r="BA198" s="455" t="str">
        <f>IF(BA197="","",VLOOKUP(BA197,シフト記号表!$C$6:$L$47,10,FALSE))</f>
        <v/>
      </c>
      <c r="BB198" s="1253">
        <f>IF($BE$3="４週",SUM(W198:AX198),IF($BE$3="暦月",SUM(W198:BA198),""))</f>
        <v>0</v>
      </c>
      <c r="BC198" s="1254"/>
      <c r="BD198" s="1255">
        <f>IF($BE$3="４週",BB198/4,IF($BE$3="暦月",(BB198/($BE$8/7)),""))</f>
        <v>0</v>
      </c>
      <c r="BE198" s="1254"/>
      <c r="BF198" s="1250"/>
      <c r="BG198" s="1251"/>
      <c r="BH198" s="1251"/>
      <c r="BI198" s="1251"/>
      <c r="BJ198" s="1252"/>
    </row>
    <row r="199" spans="2:62" ht="20.25" customHeight="1" x14ac:dyDescent="0.2">
      <c r="B199" s="1256">
        <f>B197+1</f>
        <v>92</v>
      </c>
      <c r="C199" s="1258"/>
      <c r="D199" s="1259"/>
      <c r="E199" s="449"/>
      <c r="F199" s="450"/>
      <c r="G199" s="449"/>
      <c r="H199" s="450"/>
      <c r="I199" s="1262"/>
      <c r="J199" s="1263"/>
      <c r="K199" s="1266"/>
      <c r="L199" s="1267"/>
      <c r="M199" s="1267"/>
      <c r="N199" s="1259"/>
      <c r="O199" s="1270"/>
      <c r="P199" s="1271"/>
      <c r="Q199" s="1271"/>
      <c r="R199" s="1271"/>
      <c r="S199" s="1272"/>
      <c r="T199" s="469" t="s">
        <v>77</v>
      </c>
      <c r="V199" s="470"/>
      <c r="W199" s="462"/>
      <c r="X199" s="463"/>
      <c r="Y199" s="463"/>
      <c r="Z199" s="463"/>
      <c r="AA199" s="463"/>
      <c r="AB199" s="463"/>
      <c r="AC199" s="464"/>
      <c r="AD199" s="462"/>
      <c r="AE199" s="463"/>
      <c r="AF199" s="463"/>
      <c r="AG199" s="463"/>
      <c r="AH199" s="463"/>
      <c r="AI199" s="463"/>
      <c r="AJ199" s="464"/>
      <c r="AK199" s="462"/>
      <c r="AL199" s="463"/>
      <c r="AM199" s="463"/>
      <c r="AN199" s="463"/>
      <c r="AO199" s="463"/>
      <c r="AP199" s="463"/>
      <c r="AQ199" s="464"/>
      <c r="AR199" s="462"/>
      <c r="AS199" s="463"/>
      <c r="AT199" s="463"/>
      <c r="AU199" s="463"/>
      <c r="AV199" s="463"/>
      <c r="AW199" s="463"/>
      <c r="AX199" s="464"/>
      <c r="AY199" s="462"/>
      <c r="AZ199" s="463"/>
      <c r="BA199" s="465"/>
      <c r="BB199" s="1276"/>
      <c r="BC199" s="1277"/>
      <c r="BD199" s="1236"/>
      <c r="BE199" s="1237"/>
      <c r="BF199" s="1238"/>
      <c r="BG199" s="1239"/>
      <c r="BH199" s="1239"/>
      <c r="BI199" s="1239"/>
      <c r="BJ199" s="1240"/>
    </row>
    <row r="200" spans="2:62" ht="20.25" customHeight="1" x14ac:dyDescent="0.2">
      <c r="B200" s="1279"/>
      <c r="C200" s="1280"/>
      <c r="D200" s="1281"/>
      <c r="E200" s="471"/>
      <c r="F200" s="472">
        <f>C199</f>
        <v>0</v>
      </c>
      <c r="G200" s="471"/>
      <c r="H200" s="472">
        <f>I199</f>
        <v>0</v>
      </c>
      <c r="I200" s="1282"/>
      <c r="J200" s="1283"/>
      <c r="K200" s="1284"/>
      <c r="L200" s="1285"/>
      <c r="M200" s="1285"/>
      <c r="N200" s="1281"/>
      <c r="O200" s="1270"/>
      <c r="P200" s="1271"/>
      <c r="Q200" s="1271"/>
      <c r="R200" s="1271"/>
      <c r="S200" s="1272"/>
      <c r="T200" s="466" t="s">
        <v>78</v>
      </c>
      <c r="U200" s="467"/>
      <c r="V200" s="468"/>
      <c r="W200" s="454" t="str">
        <f>IF(W199="","",VLOOKUP(W199,シフト記号表!$C$6:$L$47,10,FALSE))</f>
        <v/>
      </c>
      <c r="X200" s="455" t="str">
        <f>IF(X199="","",VLOOKUP(X199,シフト記号表!$C$6:$L$47,10,FALSE))</f>
        <v/>
      </c>
      <c r="Y200" s="455" t="str">
        <f>IF(Y199="","",VLOOKUP(Y199,シフト記号表!$C$6:$L$47,10,FALSE))</f>
        <v/>
      </c>
      <c r="Z200" s="455" t="str">
        <f>IF(Z199="","",VLOOKUP(Z199,シフト記号表!$C$6:$L$47,10,FALSE))</f>
        <v/>
      </c>
      <c r="AA200" s="455" t="str">
        <f>IF(AA199="","",VLOOKUP(AA199,シフト記号表!$C$6:$L$47,10,FALSE))</f>
        <v/>
      </c>
      <c r="AB200" s="455" t="str">
        <f>IF(AB199="","",VLOOKUP(AB199,シフト記号表!$C$6:$L$47,10,FALSE))</f>
        <v/>
      </c>
      <c r="AC200" s="456" t="str">
        <f>IF(AC199="","",VLOOKUP(AC199,シフト記号表!$C$6:$L$47,10,FALSE))</f>
        <v/>
      </c>
      <c r="AD200" s="454" t="str">
        <f>IF(AD199="","",VLOOKUP(AD199,シフト記号表!$C$6:$L$47,10,FALSE))</f>
        <v/>
      </c>
      <c r="AE200" s="455" t="str">
        <f>IF(AE199="","",VLOOKUP(AE199,シフト記号表!$C$6:$L$47,10,FALSE))</f>
        <v/>
      </c>
      <c r="AF200" s="455" t="str">
        <f>IF(AF199="","",VLOOKUP(AF199,シフト記号表!$C$6:$L$47,10,FALSE))</f>
        <v/>
      </c>
      <c r="AG200" s="455" t="str">
        <f>IF(AG199="","",VLOOKUP(AG199,シフト記号表!$C$6:$L$47,10,FALSE))</f>
        <v/>
      </c>
      <c r="AH200" s="455" t="str">
        <f>IF(AH199="","",VLOOKUP(AH199,シフト記号表!$C$6:$L$47,10,FALSE))</f>
        <v/>
      </c>
      <c r="AI200" s="455" t="str">
        <f>IF(AI199="","",VLOOKUP(AI199,シフト記号表!$C$6:$L$47,10,FALSE))</f>
        <v/>
      </c>
      <c r="AJ200" s="456" t="str">
        <f>IF(AJ199="","",VLOOKUP(AJ199,シフト記号表!$C$6:$L$47,10,FALSE))</f>
        <v/>
      </c>
      <c r="AK200" s="454" t="str">
        <f>IF(AK199="","",VLOOKUP(AK199,シフト記号表!$C$6:$L$47,10,FALSE))</f>
        <v/>
      </c>
      <c r="AL200" s="455" t="str">
        <f>IF(AL199="","",VLOOKUP(AL199,シフト記号表!$C$6:$L$47,10,FALSE))</f>
        <v/>
      </c>
      <c r="AM200" s="455" t="str">
        <f>IF(AM199="","",VLOOKUP(AM199,シフト記号表!$C$6:$L$47,10,FALSE))</f>
        <v/>
      </c>
      <c r="AN200" s="455" t="str">
        <f>IF(AN199="","",VLOOKUP(AN199,シフト記号表!$C$6:$L$47,10,FALSE))</f>
        <v/>
      </c>
      <c r="AO200" s="455" t="str">
        <f>IF(AO199="","",VLOOKUP(AO199,シフト記号表!$C$6:$L$47,10,FALSE))</f>
        <v/>
      </c>
      <c r="AP200" s="455" t="str">
        <f>IF(AP199="","",VLOOKUP(AP199,シフト記号表!$C$6:$L$47,10,FALSE))</f>
        <v/>
      </c>
      <c r="AQ200" s="456" t="str">
        <f>IF(AQ199="","",VLOOKUP(AQ199,シフト記号表!$C$6:$L$47,10,FALSE))</f>
        <v/>
      </c>
      <c r="AR200" s="454" t="str">
        <f>IF(AR199="","",VLOOKUP(AR199,シフト記号表!$C$6:$L$47,10,FALSE))</f>
        <v/>
      </c>
      <c r="AS200" s="455" t="str">
        <f>IF(AS199="","",VLOOKUP(AS199,シフト記号表!$C$6:$L$47,10,FALSE))</f>
        <v/>
      </c>
      <c r="AT200" s="455" t="str">
        <f>IF(AT199="","",VLOOKUP(AT199,シフト記号表!$C$6:$L$47,10,FALSE))</f>
        <v/>
      </c>
      <c r="AU200" s="455" t="str">
        <f>IF(AU199="","",VLOOKUP(AU199,シフト記号表!$C$6:$L$47,10,FALSE))</f>
        <v/>
      </c>
      <c r="AV200" s="455" t="str">
        <f>IF(AV199="","",VLOOKUP(AV199,シフト記号表!$C$6:$L$47,10,FALSE))</f>
        <v/>
      </c>
      <c r="AW200" s="455" t="str">
        <f>IF(AW199="","",VLOOKUP(AW199,シフト記号表!$C$6:$L$47,10,FALSE))</f>
        <v/>
      </c>
      <c r="AX200" s="456" t="str">
        <f>IF(AX199="","",VLOOKUP(AX199,シフト記号表!$C$6:$L$47,10,FALSE))</f>
        <v/>
      </c>
      <c r="AY200" s="454" t="str">
        <f>IF(AY199="","",VLOOKUP(AY199,シフト記号表!$C$6:$L$47,10,FALSE))</f>
        <v/>
      </c>
      <c r="AZ200" s="455" t="str">
        <f>IF(AZ199="","",VLOOKUP(AZ199,シフト記号表!$C$6:$L$47,10,FALSE))</f>
        <v/>
      </c>
      <c r="BA200" s="455" t="str">
        <f>IF(BA199="","",VLOOKUP(BA199,シフト記号表!$C$6:$L$47,10,FALSE))</f>
        <v/>
      </c>
      <c r="BB200" s="1253">
        <f>IF($BE$3="４週",SUM(W200:AX200),IF($BE$3="暦月",SUM(W200:BA200),""))</f>
        <v>0</v>
      </c>
      <c r="BC200" s="1254"/>
      <c r="BD200" s="1255">
        <f>IF($BE$3="４週",BB200/4,IF($BE$3="暦月",(BB200/($BE$8/7)),""))</f>
        <v>0</v>
      </c>
      <c r="BE200" s="1254"/>
      <c r="BF200" s="1250"/>
      <c r="BG200" s="1251"/>
      <c r="BH200" s="1251"/>
      <c r="BI200" s="1251"/>
      <c r="BJ200" s="1252"/>
    </row>
    <row r="201" spans="2:62" ht="20.25" customHeight="1" x14ac:dyDescent="0.2">
      <c r="B201" s="1256">
        <f>B199+1</f>
        <v>93</v>
      </c>
      <c r="C201" s="1258"/>
      <c r="D201" s="1259"/>
      <c r="E201" s="449"/>
      <c r="F201" s="450"/>
      <c r="G201" s="449"/>
      <c r="H201" s="450"/>
      <c r="I201" s="1262"/>
      <c r="J201" s="1263"/>
      <c r="K201" s="1266"/>
      <c r="L201" s="1267"/>
      <c r="M201" s="1267"/>
      <c r="N201" s="1259"/>
      <c r="O201" s="1270"/>
      <c r="P201" s="1271"/>
      <c r="Q201" s="1271"/>
      <c r="R201" s="1271"/>
      <c r="S201" s="1272"/>
      <c r="T201" s="469" t="s">
        <v>77</v>
      </c>
      <c r="V201" s="470"/>
      <c r="W201" s="462"/>
      <c r="X201" s="463"/>
      <c r="Y201" s="463"/>
      <c r="Z201" s="463"/>
      <c r="AA201" s="463"/>
      <c r="AB201" s="463"/>
      <c r="AC201" s="464"/>
      <c r="AD201" s="462"/>
      <c r="AE201" s="463"/>
      <c r="AF201" s="463"/>
      <c r="AG201" s="463"/>
      <c r="AH201" s="463"/>
      <c r="AI201" s="463"/>
      <c r="AJ201" s="464"/>
      <c r="AK201" s="462"/>
      <c r="AL201" s="463"/>
      <c r="AM201" s="463"/>
      <c r="AN201" s="463"/>
      <c r="AO201" s="463"/>
      <c r="AP201" s="463"/>
      <c r="AQ201" s="464"/>
      <c r="AR201" s="462"/>
      <c r="AS201" s="463"/>
      <c r="AT201" s="463"/>
      <c r="AU201" s="463"/>
      <c r="AV201" s="463"/>
      <c r="AW201" s="463"/>
      <c r="AX201" s="464"/>
      <c r="AY201" s="462"/>
      <c r="AZ201" s="463"/>
      <c r="BA201" s="465"/>
      <c r="BB201" s="1276"/>
      <c r="BC201" s="1277"/>
      <c r="BD201" s="1236"/>
      <c r="BE201" s="1237"/>
      <c r="BF201" s="1238"/>
      <c r="BG201" s="1239"/>
      <c r="BH201" s="1239"/>
      <c r="BI201" s="1239"/>
      <c r="BJ201" s="1240"/>
    </row>
    <row r="202" spans="2:62" ht="20.25" customHeight="1" x14ac:dyDescent="0.2">
      <c r="B202" s="1279"/>
      <c r="C202" s="1280"/>
      <c r="D202" s="1281"/>
      <c r="E202" s="471"/>
      <c r="F202" s="472">
        <f>C201</f>
        <v>0</v>
      </c>
      <c r="G202" s="471"/>
      <c r="H202" s="472">
        <f>I201</f>
        <v>0</v>
      </c>
      <c r="I202" s="1282"/>
      <c r="J202" s="1283"/>
      <c r="K202" s="1284"/>
      <c r="L202" s="1285"/>
      <c r="M202" s="1285"/>
      <c r="N202" s="1281"/>
      <c r="O202" s="1270"/>
      <c r="P202" s="1271"/>
      <c r="Q202" s="1271"/>
      <c r="R202" s="1271"/>
      <c r="S202" s="1272"/>
      <c r="T202" s="466" t="s">
        <v>78</v>
      </c>
      <c r="U202" s="467"/>
      <c r="V202" s="468"/>
      <c r="W202" s="454" t="str">
        <f>IF(W201="","",VLOOKUP(W201,シフト記号表!$C$6:$L$47,10,FALSE))</f>
        <v/>
      </c>
      <c r="X202" s="455" t="str">
        <f>IF(X201="","",VLOOKUP(X201,シフト記号表!$C$6:$L$47,10,FALSE))</f>
        <v/>
      </c>
      <c r="Y202" s="455" t="str">
        <f>IF(Y201="","",VLOOKUP(Y201,シフト記号表!$C$6:$L$47,10,FALSE))</f>
        <v/>
      </c>
      <c r="Z202" s="455" t="str">
        <f>IF(Z201="","",VLOOKUP(Z201,シフト記号表!$C$6:$L$47,10,FALSE))</f>
        <v/>
      </c>
      <c r="AA202" s="455" t="str">
        <f>IF(AA201="","",VLOOKUP(AA201,シフト記号表!$C$6:$L$47,10,FALSE))</f>
        <v/>
      </c>
      <c r="AB202" s="455" t="str">
        <f>IF(AB201="","",VLOOKUP(AB201,シフト記号表!$C$6:$L$47,10,FALSE))</f>
        <v/>
      </c>
      <c r="AC202" s="456" t="str">
        <f>IF(AC201="","",VLOOKUP(AC201,シフト記号表!$C$6:$L$47,10,FALSE))</f>
        <v/>
      </c>
      <c r="AD202" s="454" t="str">
        <f>IF(AD201="","",VLOOKUP(AD201,シフト記号表!$C$6:$L$47,10,FALSE))</f>
        <v/>
      </c>
      <c r="AE202" s="455" t="str">
        <f>IF(AE201="","",VLOOKUP(AE201,シフト記号表!$C$6:$L$47,10,FALSE))</f>
        <v/>
      </c>
      <c r="AF202" s="455" t="str">
        <f>IF(AF201="","",VLOOKUP(AF201,シフト記号表!$C$6:$L$47,10,FALSE))</f>
        <v/>
      </c>
      <c r="AG202" s="455" t="str">
        <f>IF(AG201="","",VLOOKUP(AG201,シフト記号表!$C$6:$L$47,10,FALSE))</f>
        <v/>
      </c>
      <c r="AH202" s="455" t="str">
        <f>IF(AH201="","",VLOOKUP(AH201,シフト記号表!$C$6:$L$47,10,FALSE))</f>
        <v/>
      </c>
      <c r="AI202" s="455" t="str">
        <f>IF(AI201="","",VLOOKUP(AI201,シフト記号表!$C$6:$L$47,10,FALSE))</f>
        <v/>
      </c>
      <c r="AJ202" s="456" t="str">
        <f>IF(AJ201="","",VLOOKUP(AJ201,シフト記号表!$C$6:$L$47,10,FALSE))</f>
        <v/>
      </c>
      <c r="AK202" s="454" t="str">
        <f>IF(AK201="","",VLOOKUP(AK201,シフト記号表!$C$6:$L$47,10,FALSE))</f>
        <v/>
      </c>
      <c r="AL202" s="455" t="str">
        <f>IF(AL201="","",VLOOKUP(AL201,シフト記号表!$C$6:$L$47,10,FALSE))</f>
        <v/>
      </c>
      <c r="AM202" s="455" t="str">
        <f>IF(AM201="","",VLOOKUP(AM201,シフト記号表!$C$6:$L$47,10,FALSE))</f>
        <v/>
      </c>
      <c r="AN202" s="455" t="str">
        <f>IF(AN201="","",VLOOKUP(AN201,シフト記号表!$C$6:$L$47,10,FALSE))</f>
        <v/>
      </c>
      <c r="AO202" s="455" t="str">
        <f>IF(AO201="","",VLOOKUP(AO201,シフト記号表!$C$6:$L$47,10,FALSE))</f>
        <v/>
      </c>
      <c r="AP202" s="455" t="str">
        <f>IF(AP201="","",VLOOKUP(AP201,シフト記号表!$C$6:$L$47,10,FALSE))</f>
        <v/>
      </c>
      <c r="AQ202" s="456" t="str">
        <f>IF(AQ201="","",VLOOKUP(AQ201,シフト記号表!$C$6:$L$47,10,FALSE))</f>
        <v/>
      </c>
      <c r="AR202" s="454" t="str">
        <f>IF(AR201="","",VLOOKUP(AR201,シフト記号表!$C$6:$L$47,10,FALSE))</f>
        <v/>
      </c>
      <c r="AS202" s="455" t="str">
        <f>IF(AS201="","",VLOOKUP(AS201,シフト記号表!$C$6:$L$47,10,FALSE))</f>
        <v/>
      </c>
      <c r="AT202" s="455" t="str">
        <f>IF(AT201="","",VLOOKUP(AT201,シフト記号表!$C$6:$L$47,10,FALSE))</f>
        <v/>
      </c>
      <c r="AU202" s="455" t="str">
        <f>IF(AU201="","",VLOOKUP(AU201,シフト記号表!$C$6:$L$47,10,FALSE))</f>
        <v/>
      </c>
      <c r="AV202" s="455" t="str">
        <f>IF(AV201="","",VLOOKUP(AV201,シフト記号表!$C$6:$L$47,10,FALSE))</f>
        <v/>
      </c>
      <c r="AW202" s="455" t="str">
        <f>IF(AW201="","",VLOOKUP(AW201,シフト記号表!$C$6:$L$47,10,FALSE))</f>
        <v/>
      </c>
      <c r="AX202" s="456" t="str">
        <f>IF(AX201="","",VLOOKUP(AX201,シフト記号表!$C$6:$L$47,10,FALSE))</f>
        <v/>
      </c>
      <c r="AY202" s="454" t="str">
        <f>IF(AY201="","",VLOOKUP(AY201,シフト記号表!$C$6:$L$47,10,FALSE))</f>
        <v/>
      </c>
      <c r="AZ202" s="455" t="str">
        <f>IF(AZ201="","",VLOOKUP(AZ201,シフト記号表!$C$6:$L$47,10,FALSE))</f>
        <v/>
      </c>
      <c r="BA202" s="455" t="str">
        <f>IF(BA201="","",VLOOKUP(BA201,シフト記号表!$C$6:$L$47,10,FALSE))</f>
        <v/>
      </c>
      <c r="BB202" s="1253">
        <f>IF($BE$3="４週",SUM(W202:AX202),IF($BE$3="暦月",SUM(W202:BA202),""))</f>
        <v>0</v>
      </c>
      <c r="BC202" s="1254"/>
      <c r="BD202" s="1255">
        <f>IF($BE$3="４週",BB202/4,IF($BE$3="暦月",(BB202/($BE$8/7)),""))</f>
        <v>0</v>
      </c>
      <c r="BE202" s="1254"/>
      <c r="BF202" s="1250"/>
      <c r="BG202" s="1251"/>
      <c r="BH202" s="1251"/>
      <c r="BI202" s="1251"/>
      <c r="BJ202" s="1252"/>
    </row>
    <row r="203" spans="2:62" ht="20.25" customHeight="1" x14ac:dyDescent="0.2">
      <c r="B203" s="1256">
        <f>B201+1</f>
        <v>94</v>
      </c>
      <c r="C203" s="1258"/>
      <c r="D203" s="1259"/>
      <c r="E203" s="449"/>
      <c r="F203" s="450"/>
      <c r="G203" s="449"/>
      <c r="H203" s="450"/>
      <c r="I203" s="1262"/>
      <c r="J203" s="1263"/>
      <c r="K203" s="1266"/>
      <c r="L203" s="1267"/>
      <c r="M203" s="1267"/>
      <c r="N203" s="1259"/>
      <c r="O203" s="1270"/>
      <c r="P203" s="1271"/>
      <c r="Q203" s="1271"/>
      <c r="R203" s="1271"/>
      <c r="S203" s="1272"/>
      <c r="T203" s="469" t="s">
        <v>77</v>
      </c>
      <c r="V203" s="470"/>
      <c r="W203" s="462"/>
      <c r="X203" s="463"/>
      <c r="Y203" s="463"/>
      <c r="Z203" s="463"/>
      <c r="AA203" s="463"/>
      <c r="AB203" s="463"/>
      <c r="AC203" s="464"/>
      <c r="AD203" s="462"/>
      <c r="AE203" s="463"/>
      <c r="AF203" s="463"/>
      <c r="AG203" s="463"/>
      <c r="AH203" s="463"/>
      <c r="AI203" s="463"/>
      <c r="AJ203" s="464"/>
      <c r="AK203" s="462"/>
      <c r="AL203" s="463"/>
      <c r="AM203" s="463"/>
      <c r="AN203" s="463"/>
      <c r="AO203" s="463"/>
      <c r="AP203" s="463"/>
      <c r="AQ203" s="464"/>
      <c r="AR203" s="462"/>
      <c r="AS203" s="463"/>
      <c r="AT203" s="463"/>
      <c r="AU203" s="463"/>
      <c r="AV203" s="463"/>
      <c r="AW203" s="463"/>
      <c r="AX203" s="464"/>
      <c r="AY203" s="462"/>
      <c r="AZ203" s="463"/>
      <c r="BA203" s="465"/>
      <c r="BB203" s="1276"/>
      <c r="BC203" s="1277"/>
      <c r="BD203" s="1236"/>
      <c r="BE203" s="1237"/>
      <c r="BF203" s="1238"/>
      <c r="BG203" s="1239"/>
      <c r="BH203" s="1239"/>
      <c r="BI203" s="1239"/>
      <c r="BJ203" s="1240"/>
    </row>
    <row r="204" spans="2:62" ht="20.25" customHeight="1" x14ac:dyDescent="0.2">
      <c r="B204" s="1279"/>
      <c r="C204" s="1280"/>
      <c r="D204" s="1281"/>
      <c r="E204" s="471"/>
      <c r="F204" s="472">
        <f>C203</f>
        <v>0</v>
      </c>
      <c r="G204" s="471"/>
      <c r="H204" s="472">
        <f>I203</f>
        <v>0</v>
      </c>
      <c r="I204" s="1282"/>
      <c r="J204" s="1283"/>
      <c r="K204" s="1284"/>
      <c r="L204" s="1285"/>
      <c r="M204" s="1285"/>
      <c r="N204" s="1281"/>
      <c r="O204" s="1270"/>
      <c r="P204" s="1271"/>
      <c r="Q204" s="1271"/>
      <c r="R204" s="1271"/>
      <c r="S204" s="1272"/>
      <c r="T204" s="466" t="s">
        <v>78</v>
      </c>
      <c r="U204" s="467"/>
      <c r="V204" s="468"/>
      <c r="W204" s="454" t="str">
        <f>IF(W203="","",VLOOKUP(W203,シフト記号表!$C$6:$L$47,10,FALSE))</f>
        <v/>
      </c>
      <c r="X204" s="455" t="str">
        <f>IF(X203="","",VLOOKUP(X203,シフト記号表!$C$6:$L$47,10,FALSE))</f>
        <v/>
      </c>
      <c r="Y204" s="455" t="str">
        <f>IF(Y203="","",VLOOKUP(Y203,シフト記号表!$C$6:$L$47,10,FALSE))</f>
        <v/>
      </c>
      <c r="Z204" s="455" t="str">
        <f>IF(Z203="","",VLOOKUP(Z203,シフト記号表!$C$6:$L$47,10,FALSE))</f>
        <v/>
      </c>
      <c r="AA204" s="455" t="str">
        <f>IF(AA203="","",VLOOKUP(AA203,シフト記号表!$C$6:$L$47,10,FALSE))</f>
        <v/>
      </c>
      <c r="AB204" s="455" t="str">
        <f>IF(AB203="","",VLOOKUP(AB203,シフト記号表!$C$6:$L$47,10,FALSE))</f>
        <v/>
      </c>
      <c r="AC204" s="456" t="str">
        <f>IF(AC203="","",VLOOKUP(AC203,シフト記号表!$C$6:$L$47,10,FALSE))</f>
        <v/>
      </c>
      <c r="AD204" s="454" t="str">
        <f>IF(AD203="","",VLOOKUP(AD203,シフト記号表!$C$6:$L$47,10,FALSE))</f>
        <v/>
      </c>
      <c r="AE204" s="455" t="str">
        <f>IF(AE203="","",VLOOKUP(AE203,シフト記号表!$C$6:$L$47,10,FALSE))</f>
        <v/>
      </c>
      <c r="AF204" s="455" t="str">
        <f>IF(AF203="","",VLOOKUP(AF203,シフト記号表!$C$6:$L$47,10,FALSE))</f>
        <v/>
      </c>
      <c r="AG204" s="455" t="str">
        <f>IF(AG203="","",VLOOKUP(AG203,シフト記号表!$C$6:$L$47,10,FALSE))</f>
        <v/>
      </c>
      <c r="AH204" s="455" t="str">
        <f>IF(AH203="","",VLOOKUP(AH203,シフト記号表!$C$6:$L$47,10,FALSE))</f>
        <v/>
      </c>
      <c r="AI204" s="455" t="str">
        <f>IF(AI203="","",VLOOKUP(AI203,シフト記号表!$C$6:$L$47,10,FALSE))</f>
        <v/>
      </c>
      <c r="AJ204" s="456" t="str">
        <f>IF(AJ203="","",VLOOKUP(AJ203,シフト記号表!$C$6:$L$47,10,FALSE))</f>
        <v/>
      </c>
      <c r="AK204" s="454" t="str">
        <f>IF(AK203="","",VLOOKUP(AK203,シフト記号表!$C$6:$L$47,10,FALSE))</f>
        <v/>
      </c>
      <c r="AL204" s="455" t="str">
        <f>IF(AL203="","",VLOOKUP(AL203,シフト記号表!$C$6:$L$47,10,FALSE))</f>
        <v/>
      </c>
      <c r="AM204" s="455" t="str">
        <f>IF(AM203="","",VLOOKUP(AM203,シフト記号表!$C$6:$L$47,10,FALSE))</f>
        <v/>
      </c>
      <c r="AN204" s="455" t="str">
        <f>IF(AN203="","",VLOOKUP(AN203,シフト記号表!$C$6:$L$47,10,FALSE))</f>
        <v/>
      </c>
      <c r="AO204" s="455" t="str">
        <f>IF(AO203="","",VLOOKUP(AO203,シフト記号表!$C$6:$L$47,10,FALSE))</f>
        <v/>
      </c>
      <c r="AP204" s="455" t="str">
        <f>IF(AP203="","",VLOOKUP(AP203,シフト記号表!$C$6:$L$47,10,FALSE))</f>
        <v/>
      </c>
      <c r="AQ204" s="456" t="str">
        <f>IF(AQ203="","",VLOOKUP(AQ203,シフト記号表!$C$6:$L$47,10,FALSE))</f>
        <v/>
      </c>
      <c r="AR204" s="454" t="str">
        <f>IF(AR203="","",VLOOKUP(AR203,シフト記号表!$C$6:$L$47,10,FALSE))</f>
        <v/>
      </c>
      <c r="AS204" s="455" t="str">
        <f>IF(AS203="","",VLOOKUP(AS203,シフト記号表!$C$6:$L$47,10,FALSE))</f>
        <v/>
      </c>
      <c r="AT204" s="455" t="str">
        <f>IF(AT203="","",VLOOKUP(AT203,シフト記号表!$C$6:$L$47,10,FALSE))</f>
        <v/>
      </c>
      <c r="AU204" s="455" t="str">
        <f>IF(AU203="","",VLOOKUP(AU203,シフト記号表!$C$6:$L$47,10,FALSE))</f>
        <v/>
      </c>
      <c r="AV204" s="455" t="str">
        <f>IF(AV203="","",VLOOKUP(AV203,シフト記号表!$C$6:$L$47,10,FALSE))</f>
        <v/>
      </c>
      <c r="AW204" s="455" t="str">
        <f>IF(AW203="","",VLOOKUP(AW203,シフト記号表!$C$6:$L$47,10,FALSE))</f>
        <v/>
      </c>
      <c r="AX204" s="456" t="str">
        <f>IF(AX203="","",VLOOKUP(AX203,シフト記号表!$C$6:$L$47,10,FALSE))</f>
        <v/>
      </c>
      <c r="AY204" s="454" t="str">
        <f>IF(AY203="","",VLOOKUP(AY203,シフト記号表!$C$6:$L$47,10,FALSE))</f>
        <v/>
      </c>
      <c r="AZ204" s="455" t="str">
        <f>IF(AZ203="","",VLOOKUP(AZ203,シフト記号表!$C$6:$L$47,10,FALSE))</f>
        <v/>
      </c>
      <c r="BA204" s="455" t="str">
        <f>IF(BA203="","",VLOOKUP(BA203,シフト記号表!$C$6:$L$47,10,FALSE))</f>
        <v/>
      </c>
      <c r="BB204" s="1253">
        <f>IF($BE$3="４週",SUM(W204:AX204),IF($BE$3="暦月",SUM(W204:BA204),""))</f>
        <v>0</v>
      </c>
      <c r="BC204" s="1254"/>
      <c r="BD204" s="1255">
        <f>IF($BE$3="４週",BB204/4,IF($BE$3="暦月",(BB204/($BE$8/7)),""))</f>
        <v>0</v>
      </c>
      <c r="BE204" s="1254"/>
      <c r="BF204" s="1250"/>
      <c r="BG204" s="1251"/>
      <c r="BH204" s="1251"/>
      <c r="BI204" s="1251"/>
      <c r="BJ204" s="1252"/>
    </row>
    <row r="205" spans="2:62" ht="20.25" customHeight="1" x14ac:dyDescent="0.2">
      <c r="B205" s="1256">
        <f>B203+1</f>
        <v>95</v>
      </c>
      <c r="C205" s="1258"/>
      <c r="D205" s="1259"/>
      <c r="E205" s="449"/>
      <c r="F205" s="450"/>
      <c r="G205" s="449"/>
      <c r="H205" s="450"/>
      <c r="I205" s="1262"/>
      <c r="J205" s="1263"/>
      <c r="K205" s="1266"/>
      <c r="L205" s="1267"/>
      <c r="M205" s="1267"/>
      <c r="N205" s="1259"/>
      <c r="O205" s="1270"/>
      <c r="P205" s="1271"/>
      <c r="Q205" s="1271"/>
      <c r="R205" s="1271"/>
      <c r="S205" s="1272"/>
      <c r="T205" s="469" t="s">
        <v>77</v>
      </c>
      <c r="V205" s="470"/>
      <c r="W205" s="462"/>
      <c r="X205" s="463"/>
      <c r="Y205" s="463"/>
      <c r="Z205" s="463"/>
      <c r="AA205" s="463"/>
      <c r="AB205" s="463"/>
      <c r="AC205" s="464"/>
      <c r="AD205" s="462"/>
      <c r="AE205" s="463"/>
      <c r="AF205" s="463"/>
      <c r="AG205" s="463"/>
      <c r="AH205" s="463"/>
      <c r="AI205" s="463"/>
      <c r="AJ205" s="464"/>
      <c r="AK205" s="462"/>
      <c r="AL205" s="463"/>
      <c r="AM205" s="463"/>
      <c r="AN205" s="463"/>
      <c r="AO205" s="463"/>
      <c r="AP205" s="463"/>
      <c r="AQ205" s="464"/>
      <c r="AR205" s="462"/>
      <c r="AS205" s="463"/>
      <c r="AT205" s="463"/>
      <c r="AU205" s="463"/>
      <c r="AV205" s="463"/>
      <c r="AW205" s="463"/>
      <c r="AX205" s="464"/>
      <c r="AY205" s="462"/>
      <c r="AZ205" s="463"/>
      <c r="BA205" s="465"/>
      <c r="BB205" s="1276"/>
      <c r="BC205" s="1277"/>
      <c r="BD205" s="1236"/>
      <c r="BE205" s="1237"/>
      <c r="BF205" s="1238"/>
      <c r="BG205" s="1239"/>
      <c r="BH205" s="1239"/>
      <c r="BI205" s="1239"/>
      <c r="BJ205" s="1240"/>
    </row>
    <row r="206" spans="2:62" ht="20.25" customHeight="1" x14ac:dyDescent="0.2">
      <c r="B206" s="1279"/>
      <c r="C206" s="1280"/>
      <c r="D206" s="1281"/>
      <c r="E206" s="471"/>
      <c r="F206" s="472">
        <f>C205</f>
        <v>0</v>
      </c>
      <c r="G206" s="471"/>
      <c r="H206" s="472">
        <f>I205</f>
        <v>0</v>
      </c>
      <c r="I206" s="1282"/>
      <c r="J206" s="1283"/>
      <c r="K206" s="1284"/>
      <c r="L206" s="1285"/>
      <c r="M206" s="1285"/>
      <c r="N206" s="1281"/>
      <c r="O206" s="1270"/>
      <c r="P206" s="1271"/>
      <c r="Q206" s="1271"/>
      <c r="R206" s="1271"/>
      <c r="S206" s="1272"/>
      <c r="T206" s="466" t="s">
        <v>78</v>
      </c>
      <c r="U206" s="467"/>
      <c r="V206" s="468"/>
      <c r="W206" s="454" t="str">
        <f>IF(W205="","",VLOOKUP(W205,シフト記号表!$C$6:$L$47,10,FALSE))</f>
        <v/>
      </c>
      <c r="X206" s="455" t="str">
        <f>IF(X205="","",VLOOKUP(X205,シフト記号表!$C$6:$L$47,10,FALSE))</f>
        <v/>
      </c>
      <c r="Y206" s="455" t="str">
        <f>IF(Y205="","",VLOOKUP(Y205,シフト記号表!$C$6:$L$47,10,FALSE))</f>
        <v/>
      </c>
      <c r="Z206" s="455" t="str">
        <f>IF(Z205="","",VLOOKUP(Z205,シフト記号表!$C$6:$L$47,10,FALSE))</f>
        <v/>
      </c>
      <c r="AA206" s="455" t="str">
        <f>IF(AA205="","",VLOOKUP(AA205,シフト記号表!$C$6:$L$47,10,FALSE))</f>
        <v/>
      </c>
      <c r="AB206" s="455" t="str">
        <f>IF(AB205="","",VLOOKUP(AB205,シフト記号表!$C$6:$L$47,10,FALSE))</f>
        <v/>
      </c>
      <c r="AC206" s="456" t="str">
        <f>IF(AC205="","",VLOOKUP(AC205,シフト記号表!$C$6:$L$47,10,FALSE))</f>
        <v/>
      </c>
      <c r="AD206" s="454" t="str">
        <f>IF(AD205="","",VLOOKUP(AD205,シフト記号表!$C$6:$L$47,10,FALSE))</f>
        <v/>
      </c>
      <c r="AE206" s="455" t="str">
        <f>IF(AE205="","",VLOOKUP(AE205,シフト記号表!$C$6:$L$47,10,FALSE))</f>
        <v/>
      </c>
      <c r="AF206" s="455" t="str">
        <f>IF(AF205="","",VLOOKUP(AF205,シフト記号表!$C$6:$L$47,10,FALSE))</f>
        <v/>
      </c>
      <c r="AG206" s="455" t="str">
        <f>IF(AG205="","",VLOOKUP(AG205,シフト記号表!$C$6:$L$47,10,FALSE))</f>
        <v/>
      </c>
      <c r="AH206" s="455" t="str">
        <f>IF(AH205="","",VLOOKUP(AH205,シフト記号表!$C$6:$L$47,10,FALSE))</f>
        <v/>
      </c>
      <c r="AI206" s="455" t="str">
        <f>IF(AI205="","",VLOOKUP(AI205,シフト記号表!$C$6:$L$47,10,FALSE))</f>
        <v/>
      </c>
      <c r="AJ206" s="456" t="str">
        <f>IF(AJ205="","",VLOOKUP(AJ205,シフト記号表!$C$6:$L$47,10,FALSE))</f>
        <v/>
      </c>
      <c r="AK206" s="454" t="str">
        <f>IF(AK205="","",VLOOKUP(AK205,シフト記号表!$C$6:$L$47,10,FALSE))</f>
        <v/>
      </c>
      <c r="AL206" s="455" t="str">
        <f>IF(AL205="","",VLOOKUP(AL205,シフト記号表!$C$6:$L$47,10,FALSE))</f>
        <v/>
      </c>
      <c r="AM206" s="455" t="str">
        <f>IF(AM205="","",VLOOKUP(AM205,シフト記号表!$C$6:$L$47,10,FALSE))</f>
        <v/>
      </c>
      <c r="AN206" s="455" t="str">
        <f>IF(AN205="","",VLOOKUP(AN205,シフト記号表!$C$6:$L$47,10,FALSE))</f>
        <v/>
      </c>
      <c r="AO206" s="455" t="str">
        <f>IF(AO205="","",VLOOKUP(AO205,シフト記号表!$C$6:$L$47,10,FALSE))</f>
        <v/>
      </c>
      <c r="AP206" s="455" t="str">
        <f>IF(AP205="","",VLOOKUP(AP205,シフト記号表!$C$6:$L$47,10,FALSE))</f>
        <v/>
      </c>
      <c r="AQ206" s="456" t="str">
        <f>IF(AQ205="","",VLOOKUP(AQ205,シフト記号表!$C$6:$L$47,10,FALSE))</f>
        <v/>
      </c>
      <c r="AR206" s="454" t="str">
        <f>IF(AR205="","",VLOOKUP(AR205,シフト記号表!$C$6:$L$47,10,FALSE))</f>
        <v/>
      </c>
      <c r="AS206" s="455" t="str">
        <f>IF(AS205="","",VLOOKUP(AS205,シフト記号表!$C$6:$L$47,10,FALSE))</f>
        <v/>
      </c>
      <c r="AT206" s="455" t="str">
        <f>IF(AT205="","",VLOOKUP(AT205,シフト記号表!$C$6:$L$47,10,FALSE))</f>
        <v/>
      </c>
      <c r="AU206" s="455" t="str">
        <f>IF(AU205="","",VLOOKUP(AU205,シフト記号表!$C$6:$L$47,10,FALSE))</f>
        <v/>
      </c>
      <c r="AV206" s="455" t="str">
        <f>IF(AV205="","",VLOOKUP(AV205,シフト記号表!$C$6:$L$47,10,FALSE))</f>
        <v/>
      </c>
      <c r="AW206" s="455" t="str">
        <f>IF(AW205="","",VLOOKUP(AW205,シフト記号表!$C$6:$L$47,10,FALSE))</f>
        <v/>
      </c>
      <c r="AX206" s="456" t="str">
        <f>IF(AX205="","",VLOOKUP(AX205,シフト記号表!$C$6:$L$47,10,FALSE))</f>
        <v/>
      </c>
      <c r="AY206" s="454" t="str">
        <f>IF(AY205="","",VLOOKUP(AY205,シフト記号表!$C$6:$L$47,10,FALSE))</f>
        <v/>
      </c>
      <c r="AZ206" s="455" t="str">
        <f>IF(AZ205="","",VLOOKUP(AZ205,シフト記号表!$C$6:$L$47,10,FALSE))</f>
        <v/>
      </c>
      <c r="BA206" s="455" t="str">
        <f>IF(BA205="","",VLOOKUP(BA205,シフト記号表!$C$6:$L$47,10,FALSE))</f>
        <v/>
      </c>
      <c r="BB206" s="1253">
        <f>IF($BE$3="４週",SUM(W206:AX206),IF($BE$3="暦月",SUM(W206:BA206),""))</f>
        <v>0</v>
      </c>
      <c r="BC206" s="1254"/>
      <c r="BD206" s="1255">
        <f>IF($BE$3="４週",BB206/4,IF($BE$3="暦月",(BB206/($BE$8/7)),""))</f>
        <v>0</v>
      </c>
      <c r="BE206" s="1254"/>
      <c r="BF206" s="1250"/>
      <c r="BG206" s="1251"/>
      <c r="BH206" s="1251"/>
      <c r="BI206" s="1251"/>
      <c r="BJ206" s="1252"/>
    </row>
    <row r="207" spans="2:62" ht="20.25" customHeight="1" x14ac:dyDescent="0.2">
      <c r="B207" s="1256">
        <f>B205+1</f>
        <v>96</v>
      </c>
      <c r="C207" s="1258"/>
      <c r="D207" s="1259"/>
      <c r="E207" s="449"/>
      <c r="F207" s="450"/>
      <c r="G207" s="449"/>
      <c r="H207" s="450"/>
      <c r="I207" s="1262"/>
      <c r="J207" s="1263"/>
      <c r="K207" s="1266"/>
      <c r="L207" s="1267"/>
      <c r="M207" s="1267"/>
      <c r="N207" s="1259"/>
      <c r="O207" s="1270"/>
      <c r="P207" s="1271"/>
      <c r="Q207" s="1271"/>
      <c r="R207" s="1271"/>
      <c r="S207" s="1272"/>
      <c r="T207" s="469" t="s">
        <v>77</v>
      </c>
      <c r="V207" s="470"/>
      <c r="W207" s="462"/>
      <c r="X207" s="463"/>
      <c r="Y207" s="463"/>
      <c r="Z207" s="463"/>
      <c r="AA207" s="463"/>
      <c r="AB207" s="463"/>
      <c r="AC207" s="464"/>
      <c r="AD207" s="462"/>
      <c r="AE207" s="463"/>
      <c r="AF207" s="463"/>
      <c r="AG207" s="463"/>
      <c r="AH207" s="463"/>
      <c r="AI207" s="463"/>
      <c r="AJ207" s="464"/>
      <c r="AK207" s="462"/>
      <c r="AL207" s="463"/>
      <c r="AM207" s="463"/>
      <c r="AN207" s="463"/>
      <c r="AO207" s="463"/>
      <c r="AP207" s="463"/>
      <c r="AQ207" s="464"/>
      <c r="AR207" s="462"/>
      <c r="AS207" s="463"/>
      <c r="AT207" s="463"/>
      <c r="AU207" s="463"/>
      <c r="AV207" s="463"/>
      <c r="AW207" s="463"/>
      <c r="AX207" s="464"/>
      <c r="AY207" s="462"/>
      <c r="AZ207" s="463"/>
      <c r="BA207" s="465"/>
      <c r="BB207" s="1276"/>
      <c r="BC207" s="1277"/>
      <c r="BD207" s="1236"/>
      <c r="BE207" s="1237"/>
      <c r="BF207" s="1238"/>
      <c r="BG207" s="1239"/>
      <c r="BH207" s="1239"/>
      <c r="BI207" s="1239"/>
      <c r="BJ207" s="1240"/>
    </row>
    <row r="208" spans="2:62" ht="20.25" customHeight="1" x14ac:dyDescent="0.2">
      <c r="B208" s="1279"/>
      <c r="C208" s="1280"/>
      <c r="D208" s="1281"/>
      <c r="E208" s="471"/>
      <c r="F208" s="472">
        <f>C207</f>
        <v>0</v>
      </c>
      <c r="G208" s="471"/>
      <c r="H208" s="472">
        <f>I207</f>
        <v>0</v>
      </c>
      <c r="I208" s="1282"/>
      <c r="J208" s="1283"/>
      <c r="K208" s="1284"/>
      <c r="L208" s="1285"/>
      <c r="M208" s="1285"/>
      <c r="N208" s="1281"/>
      <c r="O208" s="1270"/>
      <c r="P208" s="1271"/>
      <c r="Q208" s="1271"/>
      <c r="R208" s="1271"/>
      <c r="S208" s="1272"/>
      <c r="T208" s="466" t="s">
        <v>78</v>
      </c>
      <c r="U208" s="467"/>
      <c r="V208" s="468"/>
      <c r="W208" s="454" t="str">
        <f>IF(W207="","",VLOOKUP(W207,シフト記号表!$C$6:$L$47,10,FALSE))</f>
        <v/>
      </c>
      <c r="X208" s="455" t="str">
        <f>IF(X207="","",VLOOKUP(X207,シフト記号表!$C$6:$L$47,10,FALSE))</f>
        <v/>
      </c>
      <c r="Y208" s="455" t="str">
        <f>IF(Y207="","",VLOOKUP(Y207,シフト記号表!$C$6:$L$47,10,FALSE))</f>
        <v/>
      </c>
      <c r="Z208" s="455" t="str">
        <f>IF(Z207="","",VLOOKUP(Z207,シフト記号表!$C$6:$L$47,10,FALSE))</f>
        <v/>
      </c>
      <c r="AA208" s="455" t="str">
        <f>IF(AA207="","",VLOOKUP(AA207,シフト記号表!$C$6:$L$47,10,FALSE))</f>
        <v/>
      </c>
      <c r="AB208" s="455" t="str">
        <f>IF(AB207="","",VLOOKUP(AB207,シフト記号表!$C$6:$L$47,10,FALSE))</f>
        <v/>
      </c>
      <c r="AC208" s="456" t="str">
        <f>IF(AC207="","",VLOOKUP(AC207,シフト記号表!$C$6:$L$47,10,FALSE))</f>
        <v/>
      </c>
      <c r="AD208" s="454" t="str">
        <f>IF(AD207="","",VLOOKUP(AD207,シフト記号表!$C$6:$L$47,10,FALSE))</f>
        <v/>
      </c>
      <c r="AE208" s="455" t="str">
        <f>IF(AE207="","",VLOOKUP(AE207,シフト記号表!$C$6:$L$47,10,FALSE))</f>
        <v/>
      </c>
      <c r="AF208" s="455" t="str">
        <f>IF(AF207="","",VLOOKUP(AF207,シフト記号表!$C$6:$L$47,10,FALSE))</f>
        <v/>
      </c>
      <c r="AG208" s="455" t="str">
        <f>IF(AG207="","",VLOOKUP(AG207,シフト記号表!$C$6:$L$47,10,FALSE))</f>
        <v/>
      </c>
      <c r="AH208" s="455" t="str">
        <f>IF(AH207="","",VLOOKUP(AH207,シフト記号表!$C$6:$L$47,10,FALSE))</f>
        <v/>
      </c>
      <c r="AI208" s="455" t="str">
        <f>IF(AI207="","",VLOOKUP(AI207,シフト記号表!$C$6:$L$47,10,FALSE))</f>
        <v/>
      </c>
      <c r="AJ208" s="456" t="str">
        <f>IF(AJ207="","",VLOOKUP(AJ207,シフト記号表!$C$6:$L$47,10,FALSE))</f>
        <v/>
      </c>
      <c r="AK208" s="454" t="str">
        <f>IF(AK207="","",VLOOKUP(AK207,シフト記号表!$C$6:$L$47,10,FALSE))</f>
        <v/>
      </c>
      <c r="AL208" s="455" t="str">
        <f>IF(AL207="","",VLOOKUP(AL207,シフト記号表!$C$6:$L$47,10,FALSE))</f>
        <v/>
      </c>
      <c r="AM208" s="455" t="str">
        <f>IF(AM207="","",VLOOKUP(AM207,シフト記号表!$C$6:$L$47,10,FALSE))</f>
        <v/>
      </c>
      <c r="AN208" s="455" t="str">
        <f>IF(AN207="","",VLOOKUP(AN207,シフト記号表!$C$6:$L$47,10,FALSE))</f>
        <v/>
      </c>
      <c r="AO208" s="455" t="str">
        <f>IF(AO207="","",VLOOKUP(AO207,シフト記号表!$C$6:$L$47,10,FALSE))</f>
        <v/>
      </c>
      <c r="AP208" s="455" t="str">
        <f>IF(AP207="","",VLOOKUP(AP207,シフト記号表!$C$6:$L$47,10,FALSE))</f>
        <v/>
      </c>
      <c r="AQ208" s="456" t="str">
        <f>IF(AQ207="","",VLOOKUP(AQ207,シフト記号表!$C$6:$L$47,10,FALSE))</f>
        <v/>
      </c>
      <c r="AR208" s="454" t="str">
        <f>IF(AR207="","",VLOOKUP(AR207,シフト記号表!$C$6:$L$47,10,FALSE))</f>
        <v/>
      </c>
      <c r="AS208" s="455" t="str">
        <f>IF(AS207="","",VLOOKUP(AS207,シフト記号表!$C$6:$L$47,10,FALSE))</f>
        <v/>
      </c>
      <c r="AT208" s="455" t="str">
        <f>IF(AT207="","",VLOOKUP(AT207,シフト記号表!$C$6:$L$47,10,FALSE))</f>
        <v/>
      </c>
      <c r="AU208" s="455" t="str">
        <f>IF(AU207="","",VLOOKUP(AU207,シフト記号表!$C$6:$L$47,10,FALSE))</f>
        <v/>
      </c>
      <c r="AV208" s="455" t="str">
        <f>IF(AV207="","",VLOOKUP(AV207,シフト記号表!$C$6:$L$47,10,FALSE))</f>
        <v/>
      </c>
      <c r="AW208" s="455" t="str">
        <f>IF(AW207="","",VLOOKUP(AW207,シフト記号表!$C$6:$L$47,10,FALSE))</f>
        <v/>
      </c>
      <c r="AX208" s="456" t="str">
        <f>IF(AX207="","",VLOOKUP(AX207,シフト記号表!$C$6:$L$47,10,FALSE))</f>
        <v/>
      </c>
      <c r="AY208" s="454" t="str">
        <f>IF(AY207="","",VLOOKUP(AY207,シフト記号表!$C$6:$L$47,10,FALSE))</f>
        <v/>
      </c>
      <c r="AZ208" s="455" t="str">
        <f>IF(AZ207="","",VLOOKUP(AZ207,シフト記号表!$C$6:$L$47,10,FALSE))</f>
        <v/>
      </c>
      <c r="BA208" s="455" t="str">
        <f>IF(BA207="","",VLOOKUP(BA207,シフト記号表!$C$6:$L$47,10,FALSE))</f>
        <v/>
      </c>
      <c r="BB208" s="1253">
        <f>IF($BE$3="４週",SUM(W208:AX208),IF($BE$3="暦月",SUM(W208:BA208),""))</f>
        <v>0</v>
      </c>
      <c r="BC208" s="1254"/>
      <c r="BD208" s="1255">
        <f>IF($BE$3="４週",BB208/4,IF($BE$3="暦月",(BB208/($BE$8/7)),""))</f>
        <v>0</v>
      </c>
      <c r="BE208" s="1254"/>
      <c r="BF208" s="1250"/>
      <c r="BG208" s="1251"/>
      <c r="BH208" s="1251"/>
      <c r="BI208" s="1251"/>
      <c r="BJ208" s="1252"/>
    </row>
    <row r="209" spans="2:62" ht="20.25" customHeight="1" x14ac:dyDescent="0.2">
      <c r="B209" s="1256">
        <f>B207+1</f>
        <v>97</v>
      </c>
      <c r="C209" s="1258"/>
      <c r="D209" s="1259"/>
      <c r="E209" s="449"/>
      <c r="F209" s="450"/>
      <c r="G209" s="449"/>
      <c r="H209" s="450"/>
      <c r="I209" s="1262"/>
      <c r="J209" s="1263"/>
      <c r="K209" s="1266"/>
      <c r="L209" s="1267"/>
      <c r="M209" s="1267"/>
      <c r="N209" s="1259"/>
      <c r="O209" s="1270"/>
      <c r="P209" s="1271"/>
      <c r="Q209" s="1271"/>
      <c r="R209" s="1271"/>
      <c r="S209" s="1272"/>
      <c r="T209" s="469" t="s">
        <v>77</v>
      </c>
      <c r="V209" s="470"/>
      <c r="W209" s="462"/>
      <c r="X209" s="463"/>
      <c r="Y209" s="463"/>
      <c r="Z209" s="463"/>
      <c r="AA209" s="463"/>
      <c r="AB209" s="463"/>
      <c r="AC209" s="464"/>
      <c r="AD209" s="462"/>
      <c r="AE209" s="463"/>
      <c r="AF209" s="463"/>
      <c r="AG209" s="463"/>
      <c r="AH209" s="463"/>
      <c r="AI209" s="463"/>
      <c r="AJ209" s="464"/>
      <c r="AK209" s="462"/>
      <c r="AL209" s="463"/>
      <c r="AM209" s="463"/>
      <c r="AN209" s="463"/>
      <c r="AO209" s="463"/>
      <c r="AP209" s="463"/>
      <c r="AQ209" s="464"/>
      <c r="AR209" s="462"/>
      <c r="AS209" s="463"/>
      <c r="AT209" s="463"/>
      <c r="AU209" s="463"/>
      <c r="AV209" s="463"/>
      <c r="AW209" s="463"/>
      <c r="AX209" s="464"/>
      <c r="AY209" s="462"/>
      <c r="AZ209" s="463"/>
      <c r="BA209" s="465"/>
      <c r="BB209" s="1276"/>
      <c r="BC209" s="1277"/>
      <c r="BD209" s="1236"/>
      <c r="BE209" s="1237"/>
      <c r="BF209" s="1238"/>
      <c r="BG209" s="1239"/>
      <c r="BH209" s="1239"/>
      <c r="BI209" s="1239"/>
      <c r="BJ209" s="1240"/>
    </row>
    <row r="210" spans="2:62" ht="20.25" customHeight="1" x14ac:dyDescent="0.2">
      <c r="B210" s="1279"/>
      <c r="C210" s="1280"/>
      <c r="D210" s="1281"/>
      <c r="E210" s="471"/>
      <c r="F210" s="472">
        <f>C209</f>
        <v>0</v>
      </c>
      <c r="G210" s="471"/>
      <c r="H210" s="472">
        <f>I209</f>
        <v>0</v>
      </c>
      <c r="I210" s="1282"/>
      <c r="J210" s="1283"/>
      <c r="K210" s="1284"/>
      <c r="L210" s="1285"/>
      <c r="M210" s="1285"/>
      <c r="N210" s="1281"/>
      <c r="O210" s="1270"/>
      <c r="P210" s="1271"/>
      <c r="Q210" s="1271"/>
      <c r="R210" s="1271"/>
      <c r="S210" s="1272"/>
      <c r="T210" s="466" t="s">
        <v>78</v>
      </c>
      <c r="U210" s="467"/>
      <c r="V210" s="468"/>
      <c r="W210" s="454" t="str">
        <f>IF(W209="","",VLOOKUP(W209,シフト記号表!$C$6:$L$47,10,FALSE))</f>
        <v/>
      </c>
      <c r="X210" s="455" t="str">
        <f>IF(X209="","",VLOOKUP(X209,シフト記号表!$C$6:$L$47,10,FALSE))</f>
        <v/>
      </c>
      <c r="Y210" s="455" t="str">
        <f>IF(Y209="","",VLOOKUP(Y209,シフト記号表!$C$6:$L$47,10,FALSE))</f>
        <v/>
      </c>
      <c r="Z210" s="455" t="str">
        <f>IF(Z209="","",VLOOKUP(Z209,シフト記号表!$C$6:$L$47,10,FALSE))</f>
        <v/>
      </c>
      <c r="AA210" s="455" t="str">
        <f>IF(AA209="","",VLOOKUP(AA209,シフト記号表!$C$6:$L$47,10,FALSE))</f>
        <v/>
      </c>
      <c r="AB210" s="455" t="str">
        <f>IF(AB209="","",VLOOKUP(AB209,シフト記号表!$C$6:$L$47,10,FALSE))</f>
        <v/>
      </c>
      <c r="AC210" s="456" t="str">
        <f>IF(AC209="","",VLOOKUP(AC209,シフト記号表!$C$6:$L$47,10,FALSE))</f>
        <v/>
      </c>
      <c r="AD210" s="454" t="str">
        <f>IF(AD209="","",VLOOKUP(AD209,シフト記号表!$C$6:$L$47,10,FALSE))</f>
        <v/>
      </c>
      <c r="AE210" s="455" t="str">
        <f>IF(AE209="","",VLOOKUP(AE209,シフト記号表!$C$6:$L$47,10,FALSE))</f>
        <v/>
      </c>
      <c r="AF210" s="455" t="str">
        <f>IF(AF209="","",VLOOKUP(AF209,シフト記号表!$C$6:$L$47,10,FALSE))</f>
        <v/>
      </c>
      <c r="AG210" s="455" t="str">
        <f>IF(AG209="","",VLOOKUP(AG209,シフト記号表!$C$6:$L$47,10,FALSE))</f>
        <v/>
      </c>
      <c r="AH210" s="455" t="str">
        <f>IF(AH209="","",VLOOKUP(AH209,シフト記号表!$C$6:$L$47,10,FALSE))</f>
        <v/>
      </c>
      <c r="AI210" s="455" t="str">
        <f>IF(AI209="","",VLOOKUP(AI209,シフト記号表!$C$6:$L$47,10,FALSE))</f>
        <v/>
      </c>
      <c r="AJ210" s="456" t="str">
        <f>IF(AJ209="","",VLOOKUP(AJ209,シフト記号表!$C$6:$L$47,10,FALSE))</f>
        <v/>
      </c>
      <c r="AK210" s="454" t="str">
        <f>IF(AK209="","",VLOOKUP(AK209,シフト記号表!$C$6:$L$47,10,FALSE))</f>
        <v/>
      </c>
      <c r="AL210" s="455" t="str">
        <f>IF(AL209="","",VLOOKUP(AL209,シフト記号表!$C$6:$L$47,10,FALSE))</f>
        <v/>
      </c>
      <c r="AM210" s="455" t="str">
        <f>IF(AM209="","",VLOOKUP(AM209,シフト記号表!$C$6:$L$47,10,FALSE))</f>
        <v/>
      </c>
      <c r="AN210" s="455" t="str">
        <f>IF(AN209="","",VLOOKUP(AN209,シフト記号表!$C$6:$L$47,10,FALSE))</f>
        <v/>
      </c>
      <c r="AO210" s="455" t="str">
        <f>IF(AO209="","",VLOOKUP(AO209,シフト記号表!$C$6:$L$47,10,FALSE))</f>
        <v/>
      </c>
      <c r="AP210" s="455" t="str">
        <f>IF(AP209="","",VLOOKUP(AP209,シフト記号表!$C$6:$L$47,10,FALSE))</f>
        <v/>
      </c>
      <c r="AQ210" s="456" t="str">
        <f>IF(AQ209="","",VLOOKUP(AQ209,シフト記号表!$C$6:$L$47,10,FALSE))</f>
        <v/>
      </c>
      <c r="AR210" s="454" t="str">
        <f>IF(AR209="","",VLOOKUP(AR209,シフト記号表!$C$6:$L$47,10,FALSE))</f>
        <v/>
      </c>
      <c r="AS210" s="455" t="str">
        <f>IF(AS209="","",VLOOKUP(AS209,シフト記号表!$C$6:$L$47,10,FALSE))</f>
        <v/>
      </c>
      <c r="AT210" s="455" t="str">
        <f>IF(AT209="","",VLOOKUP(AT209,シフト記号表!$C$6:$L$47,10,FALSE))</f>
        <v/>
      </c>
      <c r="AU210" s="455" t="str">
        <f>IF(AU209="","",VLOOKUP(AU209,シフト記号表!$C$6:$L$47,10,FALSE))</f>
        <v/>
      </c>
      <c r="AV210" s="455" t="str">
        <f>IF(AV209="","",VLOOKUP(AV209,シフト記号表!$C$6:$L$47,10,FALSE))</f>
        <v/>
      </c>
      <c r="AW210" s="455" t="str">
        <f>IF(AW209="","",VLOOKUP(AW209,シフト記号表!$C$6:$L$47,10,FALSE))</f>
        <v/>
      </c>
      <c r="AX210" s="456" t="str">
        <f>IF(AX209="","",VLOOKUP(AX209,シフト記号表!$C$6:$L$47,10,FALSE))</f>
        <v/>
      </c>
      <c r="AY210" s="454" t="str">
        <f>IF(AY209="","",VLOOKUP(AY209,シフト記号表!$C$6:$L$47,10,FALSE))</f>
        <v/>
      </c>
      <c r="AZ210" s="455" t="str">
        <f>IF(AZ209="","",VLOOKUP(AZ209,シフト記号表!$C$6:$L$47,10,FALSE))</f>
        <v/>
      </c>
      <c r="BA210" s="455" t="str">
        <f>IF(BA209="","",VLOOKUP(BA209,シフト記号表!$C$6:$L$47,10,FALSE))</f>
        <v/>
      </c>
      <c r="BB210" s="1253">
        <f>IF($BE$3="４週",SUM(W210:AX210),IF($BE$3="暦月",SUM(W210:BA210),""))</f>
        <v>0</v>
      </c>
      <c r="BC210" s="1254"/>
      <c r="BD210" s="1255">
        <f>IF($BE$3="４週",BB210/4,IF($BE$3="暦月",(BB210/($BE$8/7)),""))</f>
        <v>0</v>
      </c>
      <c r="BE210" s="1254"/>
      <c r="BF210" s="1250"/>
      <c r="BG210" s="1251"/>
      <c r="BH210" s="1251"/>
      <c r="BI210" s="1251"/>
      <c r="BJ210" s="1252"/>
    </row>
    <row r="211" spans="2:62" ht="20.25" customHeight="1" x14ac:dyDescent="0.2">
      <c r="B211" s="1256">
        <f>B209+1</f>
        <v>98</v>
      </c>
      <c r="C211" s="1258"/>
      <c r="D211" s="1259"/>
      <c r="E211" s="449"/>
      <c r="F211" s="450"/>
      <c r="G211" s="449"/>
      <c r="H211" s="450"/>
      <c r="I211" s="1262"/>
      <c r="J211" s="1263"/>
      <c r="K211" s="1266"/>
      <c r="L211" s="1267"/>
      <c r="M211" s="1267"/>
      <c r="N211" s="1259"/>
      <c r="O211" s="1270"/>
      <c r="P211" s="1271"/>
      <c r="Q211" s="1271"/>
      <c r="R211" s="1271"/>
      <c r="S211" s="1272"/>
      <c r="T211" s="469" t="s">
        <v>77</v>
      </c>
      <c r="V211" s="470"/>
      <c r="W211" s="462"/>
      <c r="X211" s="463"/>
      <c r="Y211" s="463"/>
      <c r="Z211" s="463"/>
      <c r="AA211" s="463"/>
      <c r="AB211" s="463"/>
      <c r="AC211" s="464"/>
      <c r="AD211" s="462"/>
      <c r="AE211" s="463"/>
      <c r="AF211" s="463"/>
      <c r="AG211" s="463"/>
      <c r="AH211" s="463"/>
      <c r="AI211" s="463"/>
      <c r="AJ211" s="464"/>
      <c r="AK211" s="462"/>
      <c r="AL211" s="463"/>
      <c r="AM211" s="463"/>
      <c r="AN211" s="463"/>
      <c r="AO211" s="463"/>
      <c r="AP211" s="463"/>
      <c r="AQ211" s="464"/>
      <c r="AR211" s="462"/>
      <c r="AS211" s="463"/>
      <c r="AT211" s="463"/>
      <c r="AU211" s="463"/>
      <c r="AV211" s="463"/>
      <c r="AW211" s="463"/>
      <c r="AX211" s="464"/>
      <c r="AY211" s="462"/>
      <c r="AZ211" s="463"/>
      <c r="BA211" s="465"/>
      <c r="BB211" s="1276"/>
      <c r="BC211" s="1277"/>
      <c r="BD211" s="1236"/>
      <c r="BE211" s="1237"/>
      <c r="BF211" s="1238"/>
      <c r="BG211" s="1239"/>
      <c r="BH211" s="1239"/>
      <c r="BI211" s="1239"/>
      <c r="BJ211" s="1240"/>
    </row>
    <row r="212" spans="2:62" ht="20.25" customHeight="1" x14ac:dyDescent="0.2">
      <c r="B212" s="1279"/>
      <c r="C212" s="1280"/>
      <c r="D212" s="1281"/>
      <c r="E212" s="471"/>
      <c r="F212" s="472">
        <f>C211</f>
        <v>0</v>
      </c>
      <c r="G212" s="471"/>
      <c r="H212" s="472">
        <f>I211</f>
        <v>0</v>
      </c>
      <c r="I212" s="1282"/>
      <c r="J212" s="1283"/>
      <c r="K212" s="1284"/>
      <c r="L212" s="1285"/>
      <c r="M212" s="1285"/>
      <c r="N212" s="1281"/>
      <c r="O212" s="1270"/>
      <c r="P212" s="1271"/>
      <c r="Q212" s="1271"/>
      <c r="R212" s="1271"/>
      <c r="S212" s="1272"/>
      <c r="T212" s="466" t="s">
        <v>78</v>
      </c>
      <c r="U212" s="467"/>
      <c r="V212" s="468"/>
      <c r="W212" s="454" t="str">
        <f>IF(W211="","",VLOOKUP(W211,シフト記号表!$C$6:$L$47,10,FALSE))</f>
        <v/>
      </c>
      <c r="X212" s="455" t="str">
        <f>IF(X211="","",VLOOKUP(X211,シフト記号表!$C$6:$L$47,10,FALSE))</f>
        <v/>
      </c>
      <c r="Y212" s="455" t="str">
        <f>IF(Y211="","",VLOOKUP(Y211,シフト記号表!$C$6:$L$47,10,FALSE))</f>
        <v/>
      </c>
      <c r="Z212" s="455" t="str">
        <f>IF(Z211="","",VLOOKUP(Z211,シフト記号表!$C$6:$L$47,10,FALSE))</f>
        <v/>
      </c>
      <c r="AA212" s="455" t="str">
        <f>IF(AA211="","",VLOOKUP(AA211,シフト記号表!$C$6:$L$47,10,FALSE))</f>
        <v/>
      </c>
      <c r="AB212" s="455" t="str">
        <f>IF(AB211="","",VLOOKUP(AB211,シフト記号表!$C$6:$L$47,10,FALSE))</f>
        <v/>
      </c>
      <c r="AC212" s="456" t="str">
        <f>IF(AC211="","",VLOOKUP(AC211,シフト記号表!$C$6:$L$47,10,FALSE))</f>
        <v/>
      </c>
      <c r="AD212" s="454" t="str">
        <f>IF(AD211="","",VLOOKUP(AD211,シフト記号表!$C$6:$L$47,10,FALSE))</f>
        <v/>
      </c>
      <c r="AE212" s="455" t="str">
        <f>IF(AE211="","",VLOOKUP(AE211,シフト記号表!$C$6:$L$47,10,FALSE))</f>
        <v/>
      </c>
      <c r="AF212" s="455" t="str">
        <f>IF(AF211="","",VLOOKUP(AF211,シフト記号表!$C$6:$L$47,10,FALSE))</f>
        <v/>
      </c>
      <c r="AG212" s="455" t="str">
        <f>IF(AG211="","",VLOOKUP(AG211,シフト記号表!$C$6:$L$47,10,FALSE))</f>
        <v/>
      </c>
      <c r="AH212" s="455" t="str">
        <f>IF(AH211="","",VLOOKUP(AH211,シフト記号表!$C$6:$L$47,10,FALSE))</f>
        <v/>
      </c>
      <c r="AI212" s="455" t="str">
        <f>IF(AI211="","",VLOOKUP(AI211,シフト記号表!$C$6:$L$47,10,FALSE))</f>
        <v/>
      </c>
      <c r="AJ212" s="456" t="str">
        <f>IF(AJ211="","",VLOOKUP(AJ211,シフト記号表!$C$6:$L$47,10,FALSE))</f>
        <v/>
      </c>
      <c r="AK212" s="454" t="str">
        <f>IF(AK211="","",VLOOKUP(AK211,シフト記号表!$C$6:$L$47,10,FALSE))</f>
        <v/>
      </c>
      <c r="AL212" s="455" t="str">
        <f>IF(AL211="","",VLOOKUP(AL211,シフト記号表!$C$6:$L$47,10,FALSE))</f>
        <v/>
      </c>
      <c r="AM212" s="455" t="str">
        <f>IF(AM211="","",VLOOKUP(AM211,シフト記号表!$C$6:$L$47,10,FALSE))</f>
        <v/>
      </c>
      <c r="AN212" s="455" t="str">
        <f>IF(AN211="","",VLOOKUP(AN211,シフト記号表!$C$6:$L$47,10,FALSE))</f>
        <v/>
      </c>
      <c r="AO212" s="455" t="str">
        <f>IF(AO211="","",VLOOKUP(AO211,シフト記号表!$C$6:$L$47,10,FALSE))</f>
        <v/>
      </c>
      <c r="AP212" s="455" t="str">
        <f>IF(AP211="","",VLOOKUP(AP211,シフト記号表!$C$6:$L$47,10,FALSE))</f>
        <v/>
      </c>
      <c r="AQ212" s="456" t="str">
        <f>IF(AQ211="","",VLOOKUP(AQ211,シフト記号表!$C$6:$L$47,10,FALSE))</f>
        <v/>
      </c>
      <c r="AR212" s="454" t="str">
        <f>IF(AR211="","",VLOOKUP(AR211,シフト記号表!$C$6:$L$47,10,FALSE))</f>
        <v/>
      </c>
      <c r="AS212" s="455" t="str">
        <f>IF(AS211="","",VLOOKUP(AS211,シフト記号表!$C$6:$L$47,10,FALSE))</f>
        <v/>
      </c>
      <c r="AT212" s="455" t="str">
        <f>IF(AT211="","",VLOOKUP(AT211,シフト記号表!$C$6:$L$47,10,FALSE))</f>
        <v/>
      </c>
      <c r="AU212" s="455" t="str">
        <f>IF(AU211="","",VLOOKUP(AU211,シフト記号表!$C$6:$L$47,10,FALSE))</f>
        <v/>
      </c>
      <c r="AV212" s="455" t="str">
        <f>IF(AV211="","",VLOOKUP(AV211,シフト記号表!$C$6:$L$47,10,FALSE))</f>
        <v/>
      </c>
      <c r="AW212" s="455" t="str">
        <f>IF(AW211="","",VLOOKUP(AW211,シフト記号表!$C$6:$L$47,10,FALSE))</f>
        <v/>
      </c>
      <c r="AX212" s="456" t="str">
        <f>IF(AX211="","",VLOOKUP(AX211,シフト記号表!$C$6:$L$47,10,FALSE))</f>
        <v/>
      </c>
      <c r="AY212" s="454" t="str">
        <f>IF(AY211="","",VLOOKUP(AY211,シフト記号表!$C$6:$L$47,10,FALSE))</f>
        <v/>
      </c>
      <c r="AZ212" s="455" t="str">
        <f>IF(AZ211="","",VLOOKUP(AZ211,シフト記号表!$C$6:$L$47,10,FALSE))</f>
        <v/>
      </c>
      <c r="BA212" s="455" t="str">
        <f>IF(BA211="","",VLOOKUP(BA211,シフト記号表!$C$6:$L$47,10,FALSE))</f>
        <v/>
      </c>
      <c r="BB212" s="1253">
        <f>IF($BE$3="４週",SUM(W212:AX212),IF($BE$3="暦月",SUM(W212:BA212),""))</f>
        <v>0</v>
      </c>
      <c r="BC212" s="1254"/>
      <c r="BD212" s="1255">
        <f>IF($BE$3="４週",BB212/4,IF($BE$3="暦月",(BB212/($BE$8/7)),""))</f>
        <v>0</v>
      </c>
      <c r="BE212" s="1254"/>
      <c r="BF212" s="1250"/>
      <c r="BG212" s="1251"/>
      <c r="BH212" s="1251"/>
      <c r="BI212" s="1251"/>
      <c r="BJ212" s="1252"/>
    </row>
    <row r="213" spans="2:62" ht="20.25" customHeight="1" x14ac:dyDescent="0.2">
      <c r="B213" s="1256">
        <f>B211+1</f>
        <v>99</v>
      </c>
      <c r="C213" s="1258"/>
      <c r="D213" s="1259"/>
      <c r="E213" s="449"/>
      <c r="F213" s="450"/>
      <c r="G213" s="449"/>
      <c r="H213" s="450"/>
      <c r="I213" s="1262"/>
      <c r="J213" s="1263"/>
      <c r="K213" s="1266"/>
      <c r="L213" s="1267"/>
      <c r="M213" s="1267"/>
      <c r="N213" s="1259"/>
      <c r="O213" s="1270"/>
      <c r="P213" s="1271"/>
      <c r="Q213" s="1271"/>
      <c r="R213" s="1271"/>
      <c r="S213" s="1272"/>
      <c r="T213" s="469" t="s">
        <v>77</v>
      </c>
      <c r="V213" s="470"/>
      <c r="W213" s="462"/>
      <c r="X213" s="463"/>
      <c r="Y213" s="463"/>
      <c r="Z213" s="463"/>
      <c r="AA213" s="463"/>
      <c r="AB213" s="463"/>
      <c r="AC213" s="464"/>
      <c r="AD213" s="462"/>
      <c r="AE213" s="463"/>
      <c r="AF213" s="463"/>
      <c r="AG213" s="463"/>
      <c r="AH213" s="463"/>
      <c r="AI213" s="463"/>
      <c r="AJ213" s="464"/>
      <c r="AK213" s="462"/>
      <c r="AL213" s="463"/>
      <c r="AM213" s="463"/>
      <c r="AN213" s="463"/>
      <c r="AO213" s="463"/>
      <c r="AP213" s="463"/>
      <c r="AQ213" s="464"/>
      <c r="AR213" s="462"/>
      <c r="AS213" s="463"/>
      <c r="AT213" s="463"/>
      <c r="AU213" s="463"/>
      <c r="AV213" s="463"/>
      <c r="AW213" s="463"/>
      <c r="AX213" s="464"/>
      <c r="AY213" s="462"/>
      <c r="AZ213" s="463"/>
      <c r="BA213" s="465"/>
      <c r="BB213" s="1276"/>
      <c r="BC213" s="1277"/>
      <c r="BD213" s="1236"/>
      <c r="BE213" s="1237"/>
      <c r="BF213" s="1238"/>
      <c r="BG213" s="1239"/>
      <c r="BH213" s="1239"/>
      <c r="BI213" s="1239"/>
      <c r="BJ213" s="1240"/>
    </row>
    <row r="214" spans="2:62" ht="20.25" customHeight="1" x14ac:dyDescent="0.2">
      <c r="B214" s="1279"/>
      <c r="C214" s="1280"/>
      <c r="D214" s="1281"/>
      <c r="E214" s="471"/>
      <c r="F214" s="472">
        <f>C213</f>
        <v>0</v>
      </c>
      <c r="G214" s="471"/>
      <c r="H214" s="472">
        <f>I213</f>
        <v>0</v>
      </c>
      <c r="I214" s="1282"/>
      <c r="J214" s="1283"/>
      <c r="K214" s="1284"/>
      <c r="L214" s="1285"/>
      <c r="M214" s="1285"/>
      <c r="N214" s="1281"/>
      <c r="O214" s="1270"/>
      <c r="P214" s="1271"/>
      <c r="Q214" s="1271"/>
      <c r="R214" s="1271"/>
      <c r="S214" s="1272"/>
      <c r="T214" s="466" t="s">
        <v>78</v>
      </c>
      <c r="U214" s="467"/>
      <c r="V214" s="468"/>
      <c r="W214" s="454" t="str">
        <f>IF(W213="","",VLOOKUP(W213,シフト記号表!$C$6:$L$47,10,FALSE))</f>
        <v/>
      </c>
      <c r="X214" s="455" t="str">
        <f>IF(X213="","",VLOOKUP(X213,シフト記号表!$C$6:$L$47,10,FALSE))</f>
        <v/>
      </c>
      <c r="Y214" s="455" t="str">
        <f>IF(Y213="","",VLOOKUP(Y213,シフト記号表!$C$6:$L$47,10,FALSE))</f>
        <v/>
      </c>
      <c r="Z214" s="455" t="str">
        <f>IF(Z213="","",VLOOKUP(Z213,シフト記号表!$C$6:$L$47,10,FALSE))</f>
        <v/>
      </c>
      <c r="AA214" s="455" t="str">
        <f>IF(AA213="","",VLOOKUP(AA213,シフト記号表!$C$6:$L$47,10,FALSE))</f>
        <v/>
      </c>
      <c r="AB214" s="455" t="str">
        <f>IF(AB213="","",VLOOKUP(AB213,シフト記号表!$C$6:$L$47,10,FALSE))</f>
        <v/>
      </c>
      <c r="AC214" s="456" t="str">
        <f>IF(AC213="","",VLOOKUP(AC213,シフト記号表!$C$6:$L$47,10,FALSE))</f>
        <v/>
      </c>
      <c r="AD214" s="454" t="str">
        <f>IF(AD213="","",VLOOKUP(AD213,シフト記号表!$C$6:$L$47,10,FALSE))</f>
        <v/>
      </c>
      <c r="AE214" s="455" t="str">
        <f>IF(AE213="","",VLOOKUP(AE213,シフト記号表!$C$6:$L$47,10,FALSE))</f>
        <v/>
      </c>
      <c r="AF214" s="455" t="str">
        <f>IF(AF213="","",VLOOKUP(AF213,シフト記号表!$C$6:$L$47,10,FALSE))</f>
        <v/>
      </c>
      <c r="AG214" s="455" t="str">
        <f>IF(AG213="","",VLOOKUP(AG213,シフト記号表!$C$6:$L$47,10,FALSE))</f>
        <v/>
      </c>
      <c r="AH214" s="455" t="str">
        <f>IF(AH213="","",VLOOKUP(AH213,シフト記号表!$C$6:$L$47,10,FALSE))</f>
        <v/>
      </c>
      <c r="AI214" s="455" t="str">
        <f>IF(AI213="","",VLOOKUP(AI213,シフト記号表!$C$6:$L$47,10,FALSE))</f>
        <v/>
      </c>
      <c r="AJ214" s="456" t="str">
        <f>IF(AJ213="","",VLOOKUP(AJ213,シフト記号表!$C$6:$L$47,10,FALSE))</f>
        <v/>
      </c>
      <c r="AK214" s="454" t="str">
        <f>IF(AK213="","",VLOOKUP(AK213,シフト記号表!$C$6:$L$47,10,FALSE))</f>
        <v/>
      </c>
      <c r="AL214" s="455" t="str">
        <f>IF(AL213="","",VLOOKUP(AL213,シフト記号表!$C$6:$L$47,10,FALSE))</f>
        <v/>
      </c>
      <c r="AM214" s="455" t="str">
        <f>IF(AM213="","",VLOOKUP(AM213,シフト記号表!$C$6:$L$47,10,FALSE))</f>
        <v/>
      </c>
      <c r="AN214" s="455" t="str">
        <f>IF(AN213="","",VLOOKUP(AN213,シフト記号表!$C$6:$L$47,10,FALSE))</f>
        <v/>
      </c>
      <c r="AO214" s="455" t="str">
        <f>IF(AO213="","",VLOOKUP(AO213,シフト記号表!$C$6:$L$47,10,FALSE))</f>
        <v/>
      </c>
      <c r="AP214" s="455" t="str">
        <f>IF(AP213="","",VLOOKUP(AP213,シフト記号表!$C$6:$L$47,10,FALSE))</f>
        <v/>
      </c>
      <c r="AQ214" s="456" t="str">
        <f>IF(AQ213="","",VLOOKUP(AQ213,シフト記号表!$C$6:$L$47,10,FALSE))</f>
        <v/>
      </c>
      <c r="AR214" s="454" t="str">
        <f>IF(AR213="","",VLOOKUP(AR213,シフト記号表!$C$6:$L$47,10,FALSE))</f>
        <v/>
      </c>
      <c r="AS214" s="455" t="str">
        <f>IF(AS213="","",VLOOKUP(AS213,シフト記号表!$C$6:$L$47,10,FALSE))</f>
        <v/>
      </c>
      <c r="AT214" s="455" t="str">
        <f>IF(AT213="","",VLOOKUP(AT213,シフト記号表!$C$6:$L$47,10,FALSE))</f>
        <v/>
      </c>
      <c r="AU214" s="455" t="str">
        <f>IF(AU213="","",VLOOKUP(AU213,シフト記号表!$C$6:$L$47,10,FALSE))</f>
        <v/>
      </c>
      <c r="AV214" s="455" t="str">
        <f>IF(AV213="","",VLOOKUP(AV213,シフト記号表!$C$6:$L$47,10,FALSE))</f>
        <v/>
      </c>
      <c r="AW214" s="455" t="str">
        <f>IF(AW213="","",VLOOKUP(AW213,シフト記号表!$C$6:$L$47,10,FALSE))</f>
        <v/>
      </c>
      <c r="AX214" s="456" t="str">
        <f>IF(AX213="","",VLOOKUP(AX213,シフト記号表!$C$6:$L$47,10,FALSE))</f>
        <v/>
      </c>
      <c r="AY214" s="454" t="str">
        <f>IF(AY213="","",VLOOKUP(AY213,シフト記号表!$C$6:$L$47,10,FALSE))</f>
        <v/>
      </c>
      <c r="AZ214" s="455" t="str">
        <f>IF(AZ213="","",VLOOKUP(AZ213,シフト記号表!$C$6:$L$47,10,FALSE))</f>
        <v/>
      </c>
      <c r="BA214" s="455" t="str">
        <f>IF(BA213="","",VLOOKUP(BA213,シフト記号表!$C$6:$L$47,10,FALSE))</f>
        <v/>
      </c>
      <c r="BB214" s="1253">
        <f>IF($BE$3="４週",SUM(W214:AX214),IF($BE$3="暦月",SUM(W214:BA214),""))</f>
        <v>0</v>
      </c>
      <c r="BC214" s="1254"/>
      <c r="BD214" s="1255">
        <f>IF($BE$3="４週",BB214/4,IF($BE$3="暦月",(BB214/($BE$8/7)),""))</f>
        <v>0</v>
      </c>
      <c r="BE214" s="1254"/>
      <c r="BF214" s="1250"/>
      <c r="BG214" s="1251"/>
      <c r="BH214" s="1251"/>
      <c r="BI214" s="1251"/>
      <c r="BJ214" s="1252"/>
    </row>
    <row r="215" spans="2:62" ht="20.25" customHeight="1" x14ac:dyDescent="0.2">
      <c r="B215" s="1256">
        <f>B213+1</f>
        <v>100</v>
      </c>
      <c r="C215" s="1258"/>
      <c r="D215" s="1259"/>
      <c r="E215" s="457"/>
      <c r="F215" s="458"/>
      <c r="G215" s="457"/>
      <c r="H215" s="458"/>
      <c r="I215" s="1262"/>
      <c r="J215" s="1263"/>
      <c r="K215" s="1266"/>
      <c r="L215" s="1267"/>
      <c r="M215" s="1267"/>
      <c r="N215" s="1259"/>
      <c r="O215" s="1270"/>
      <c r="P215" s="1271"/>
      <c r="Q215" s="1271"/>
      <c r="R215" s="1271"/>
      <c r="S215" s="1272"/>
      <c r="T215" s="459" t="s">
        <v>77</v>
      </c>
      <c r="U215" s="460"/>
      <c r="V215" s="461"/>
      <c r="W215" s="462"/>
      <c r="X215" s="463"/>
      <c r="Y215" s="463"/>
      <c r="Z215" s="463"/>
      <c r="AA215" s="463"/>
      <c r="AB215" s="463"/>
      <c r="AC215" s="464"/>
      <c r="AD215" s="462"/>
      <c r="AE215" s="463"/>
      <c r="AF215" s="463"/>
      <c r="AG215" s="463"/>
      <c r="AH215" s="463"/>
      <c r="AI215" s="463"/>
      <c r="AJ215" s="464"/>
      <c r="AK215" s="462"/>
      <c r="AL215" s="463"/>
      <c r="AM215" s="463"/>
      <c r="AN215" s="463"/>
      <c r="AO215" s="463"/>
      <c r="AP215" s="463"/>
      <c r="AQ215" s="464"/>
      <c r="AR215" s="462"/>
      <c r="AS215" s="463"/>
      <c r="AT215" s="463"/>
      <c r="AU215" s="463"/>
      <c r="AV215" s="463"/>
      <c r="AW215" s="463"/>
      <c r="AX215" s="464"/>
      <c r="AY215" s="462"/>
      <c r="AZ215" s="463"/>
      <c r="BA215" s="465"/>
      <c r="BB215" s="1276"/>
      <c r="BC215" s="1277"/>
      <c r="BD215" s="1236"/>
      <c r="BE215" s="1237"/>
      <c r="BF215" s="1238"/>
      <c r="BG215" s="1239"/>
      <c r="BH215" s="1239"/>
      <c r="BI215" s="1239"/>
      <c r="BJ215" s="1240"/>
    </row>
    <row r="216" spans="2:62" ht="20.25" customHeight="1" thickBot="1" x14ac:dyDescent="0.25">
      <c r="B216" s="1257"/>
      <c r="C216" s="1260"/>
      <c r="D216" s="1261"/>
      <c r="E216" s="476"/>
      <c r="F216" s="477">
        <f>C215</f>
        <v>0</v>
      </c>
      <c r="G216" s="476"/>
      <c r="H216" s="477">
        <f>I215</f>
        <v>0</v>
      </c>
      <c r="I216" s="1264"/>
      <c r="J216" s="1265"/>
      <c r="K216" s="1268"/>
      <c r="L216" s="1269"/>
      <c r="M216" s="1269"/>
      <c r="N216" s="1261"/>
      <c r="O216" s="1273"/>
      <c r="P216" s="1274"/>
      <c r="Q216" s="1274"/>
      <c r="R216" s="1274"/>
      <c r="S216" s="1275"/>
      <c r="T216" s="478" t="s">
        <v>78</v>
      </c>
      <c r="U216" s="479"/>
      <c r="V216" s="480"/>
      <c r="W216" s="481" t="str">
        <f>IF(W215="","",VLOOKUP(W215,シフト記号表!$C$6:$L$47,10,FALSE))</f>
        <v/>
      </c>
      <c r="X216" s="482" t="str">
        <f>IF(X215="","",VLOOKUP(X215,シフト記号表!$C$6:$L$47,10,FALSE))</f>
        <v/>
      </c>
      <c r="Y216" s="482" t="str">
        <f>IF(Y215="","",VLOOKUP(Y215,シフト記号表!$C$6:$L$47,10,FALSE))</f>
        <v/>
      </c>
      <c r="Z216" s="482" t="str">
        <f>IF(Z215="","",VLOOKUP(Z215,シフト記号表!$C$6:$L$47,10,FALSE))</f>
        <v/>
      </c>
      <c r="AA216" s="482" t="str">
        <f>IF(AA215="","",VLOOKUP(AA215,シフト記号表!$C$6:$L$47,10,FALSE))</f>
        <v/>
      </c>
      <c r="AB216" s="482" t="str">
        <f>IF(AB215="","",VLOOKUP(AB215,シフト記号表!$C$6:$L$47,10,FALSE))</f>
        <v/>
      </c>
      <c r="AC216" s="483" t="str">
        <f>IF(AC215="","",VLOOKUP(AC215,シフト記号表!$C$6:$L$47,10,FALSE))</f>
        <v/>
      </c>
      <c r="AD216" s="481" t="str">
        <f>IF(AD215="","",VLOOKUP(AD215,シフト記号表!$C$6:$L$47,10,FALSE))</f>
        <v/>
      </c>
      <c r="AE216" s="482" t="str">
        <f>IF(AE215="","",VLOOKUP(AE215,シフト記号表!$C$6:$L$47,10,FALSE))</f>
        <v/>
      </c>
      <c r="AF216" s="482" t="str">
        <f>IF(AF215="","",VLOOKUP(AF215,シフト記号表!$C$6:$L$47,10,FALSE))</f>
        <v/>
      </c>
      <c r="AG216" s="482" t="str">
        <f>IF(AG215="","",VLOOKUP(AG215,シフト記号表!$C$6:$L$47,10,FALSE))</f>
        <v/>
      </c>
      <c r="AH216" s="482" t="str">
        <f>IF(AH215="","",VLOOKUP(AH215,シフト記号表!$C$6:$L$47,10,FALSE))</f>
        <v/>
      </c>
      <c r="AI216" s="482" t="str">
        <f>IF(AI215="","",VLOOKUP(AI215,シフト記号表!$C$6:$L$47,10,FALSE))</f>
        <v/>
      </c>
      <c r="AJ216" s="483" t="str">
        <f>IF(AJ215="","",VLOOKUP(AJ215,シフト記号表!$C$6:$L$47,10,FALSE))</f>
        <v/>
      </c>
      <c r="AK216" s="481" t="str">
        <f>IF(AK215="","",VLOOKUP(AK215,シフト記号表!$C$6:$L$47,10,FALSE))</f>
        <v/>
      </c>
      <c r="AL216" s="482" t="str">
        <f>IF(AL215="","",VLOOKUP(AL215,シフト記号表!$C$6:$L$47,10,FALSE))</f>
        <v/>
      </c>
      <c r="AM216" s="482" t="str">
        <f>IF(AM215="","",VLOOKUP(AM215,シフト記号表!$C$6:$L$47,10,FALSE))</f>
        <v/>
      </c>
      <c r="AN216" s="482" t="str">
        <f>IF(AN215="","",VLOOKUP(AN215,シフト記号表!$C$6:$L$47,10,FALSE))</f>
        <v/>
      </c>
      <c r="AO216" s="482" t="str">
        <f>IF(AO215="","",VLOOKUP(AO215,シフト記号表!$C$6:$L$47,10,FALSE))</f>
        <v/>
      </c>
      <c r="AP216" s="482" t="str">
        <f>IF(AP215="","",VLOOKUP(AP215,シフト記号表!$C$6:$L$47,10,FALSE))</f>
        <v/>
      </c>
      <c r="AQ216" s="483" t="str">
        <f>IF(AQ215="","",VLOOKUP(AQ215,シフト記号表!$C$6:$L$47,10,FALSE))</f>
        <v/>
      </c>
      <c r="AR216" s="481" t="str">
        <f>IF(AR215="","",VLOOKUP(AR215,シフト記号表!$C$6:$L$47,10,FALSE))</f>
        <v/>
      </c>
      <c r="AS216" s="482" t="str">
        <f>IF(AS215="","",VLOOKUP(AS215,シフト記号表!$C$6:$L$47,10,FALSE))</f>
        <v/>
      </c>
      <c r="AT216" s="482" t="str">
        <f>IF(AT215="","",VLOOKUP(AT215,シフト記号表!$C$6:$L$47,10,FALSE))</f>
        <v/>
      </c>
      <c r="AU216" s="482" t="str">
        <f>IF(AU215="","",VLOOKUP(AU215,シフト記号表!$C$6:$L$47,10,FALSE))</f>
        <v/>
      </c>
      <c r="AV216" s="482" t="str">
        <f>IF(AV215="","",VLOOKUP(AV215,シフト記号表!$C$6:$L$47,10,FALSE))</f>
        <v/>
      </c>
      <c r="AW216" s="482" t="str">
        <f>IF(AW215="","",VLOOKUP(AW215,シフト記号表!$C$6:$L$47,10,FALSE))</f>
        <v/>
      </c>
      <c r="AX216" s="483" t="str">
        <f>IF(AX215="","",VLOOKUP(AX215,シフト記号表!$C$6:$L$47,10,FALSE))</f>
        <v/>
      </c>
      <c r="AY216" s="481" t="str">
        <f>IF(AY215="","",VLOOKUP(AY215,シフト記号表!$C$6:$L$47,10,FALSE))</f>
        <v/>
      </c>
      <c r="AZ216" s="482" t="str">
        <f>IF(AZ215="","",VLOOKUP(AZ215,シフト記号表!$C$6:$L$47,10,FALSE))</f>
        <v/>
      </c>
      <c r="BA216" s="482" t="str">
        <f>IF(BA215="","",VLOOKUP(BA215,シフト記号表!$C$6:$L$47,10,FALSE))</f>
        <v/>
      </c>
      <c r="BB216" s="1244">
        <f>IF($BE$3="４週",SUM(W216:AX216),IF($BE$3="暦月",SUM(W216:BA216),""))</f>
        <v>0</v>
      </c>
      <c r="BC216" s="1245"/>
      <c r="BD216" s="1246">
        <f>IF($BE$3="４週",BB216/4,IF($BE$3="暦月",(BB216/($BE$8/7)),""))</f>
        <v>0</v>
      </c>
      <c r="BE216" s="1245"/>
      <c r="BF216" s="1241"/>
      <c r="BG216" s="1242"/>
      <c r="BH216" s="1242"/>
      <c r="BI216" s="1242"/>
      <c r="BJ216" s="1243"/>
    </row>
    <row r="217" spans="2:62" ht="20.25" customHeight="1" x14ac:dyDescent="0.2">
      <c r="B217" s="485"/>
      <c r="C217" s="486"/>
      <c r="D217" s="486"/>
      <c r="E217" s="486"/>
      <c r="F217" s="486"/>
      <c r="G217" s="486"/>
      <c r="H217" s="486"/>
      <c r="I217" s="487"/>
      <c r="J217" s="487"/>
      <c r="K217" s="486"/>
      <c r="L217" s="486"/>
      <c r="M217" s="486"/>
      <c r="N217" s="486"/>
      <c r="O217" s="488"/>
      <c r="P217" s="488"/>
      <c r="Q217" s="488"/>
      <c r="R217" s="489"/>
      <c r="S217" s="489"/>
      <c r="T217" s="489"/>
      <c r="U217" s="490"/>
      <c r="V217" s="491"/>
      <c r="W217" s="492"/>
      <c r="X217" s="492"/>
      <c r="Y217" s="492"/>
      <c r="Z217" s="492"/>
      <c r="AA217" s="492"/>
      <c r="AB217" s="492"/>
      <c r="AC217" s="492"/>
      <c r="AD217" s="492"/>
      <c r="AE217" s="492"/>
      <c r="AF217" s="492"/>
      <c r="AG217" s="492"/>
      <c r="AH217" s="492"/>
      <c r="AI217" s="492"/>
      <c r="AJ217" s="492"/>
      <c r="AK217" s="492"/>
      <c r="AL217" s="492"/>
      <c r="AM217" s="492"/>
      <c r="AN217" s="492"/>
      <c r="AO217" s="492"/>
      <c r="AP217" s="492"/>
      <c r="AQ217" s="492"/>
      <c r="AR217" s="492"/>
      <c r="AS217" s="492"/>
      <c r="AT217" s="492"/>
      <c r="AU217" s="492"/>
      <c r="AV217" s="492"/>
      <c r="AW217" s="492"/>
      <c r="AX217" s="492"/>
      <c r="AY217" s="492"/>
      <c r="AZ217" s="492"/>
      <c r="BA217" s="492"/>
      <c r="BB217" s="492"/>
      <c r="BC217" s="492"/>
      <c r="BD217" s="493"/>
      <c r="BE217" s="493"/>
      <c r="BF217" s="488"/>
      <c r="BG217" s="488"/>
      <c r="BH217" s="488"/>
      <c r="BI217" s="488"/>
      <c r="BJ217" s="488"/>
    </row>
    <row r="218" spans="2:62" ht="20.25" customHeight="1" x14ac:dyDescent="0.2">
      <c r="B218" s="485"/>
      <c r="C218" s="486"/>
      <c r="D218" s="486"/>
      <c r="E218" s="486"/>
      <c r="F218" s="486"/>
      <c r="G218" s="486"/>
      <c r="H218" s="486"/>
      <c r="I218" s="494"/>
      <c r="J218" s="412" t="s">
        <v>79</v>
      </c>
      <c r="K218" s="412"/>
      <c r="L218" s="412"/>
      <c r="M218" s="412"/>
      <c r="N218" s="412"/>
      <c r="O218" s="412"/>
      <c r="P218" s="412"/>
      <c r="Q218" s="412"/>
      <c r="R218" s="412"/>
      <c r="S218" s="412"/>
      <c r="T218" s="417"/>
      <c r="U218" s="412"/>
      <c r="V218" s="412"/>
      <c r="W218" s="412"/>
      <c r="X218" s="412"/>
      <c r="Y218" s="412"/>
      <c r="Z218" s="495"/>
      <c r="AA218" s="495"/>
      <c r="AB218" s="495"/>
      <c r="AC218" s="495"/>
      <c r="AD218" s="495"/>
      <c r="AE218" s="495"/>
      <c r="AF218" s="495"/>
      <c r="AG218" s="495"/>
      <c r="AH218" s="495"/>
      <c r="AI218" s="495"/>
      <c r="AJ218" s="495"/>
      <c r="AK218" s="495"/>
      <c r="AL218" s="495"/>
      <c r="AM218" s="495"/>
      <c r="AN218" s="495"/>
      <c r="AO218" s="495"/>
      <c r="AP218" s="495"/>
      <c r="AQ218" s="495"/>
      <c r="AR218" s="495"/>
      <c r="AS218" s="495"/>
      <c r="AT218" s="495"/>
      <c r="AU218" s="495"/>
      <c r="AV218" s="495"/>
      <c r="AW218" s="495"/>
      <c r="AX218" s="495"/>
      <c r="AY218" s="495"/>
      <c r="AZ218" s="495"/>
      <c r="BA218" s="495"/>
      <c r="BB218" s="495"/>
      <c r="BC218" s="495"/>
      <c r="BD218" s="496"/>
      <c r="BE218" s="493"/>
      <c r="BF218" s="488"/>
      <c r="BG218" s="488"/>
      <c r="BH218" s="488"/>
      <c r="BI218" s="488"/>
      <c r="BJ218" s="488"/>
    </row>
    <row r="219" spans="2:62" ht="20.25" customHeight="1" x14ac:dyDescent="0.2">
      <c r="B219" s="485"/>
      <c r="C219" s="486"/>
      <c r="D219" s="486"/>
      <c r="E219" s="486"/>
      <c r="F219" s="486"/>
      <c r="G219" s="486"/>
      <c r="H219" s="486"/>
      <c r="I219" s="494"/>
      <c r="J219" s="412"/>
      <c r="K219" s="412" t="s">
        <v>80</v>
      </c>
      <c r="L219" s="412"/>
      <c r="M219" s="412"/>
      <c r="N219" s="412"/>
      <c r="O219" s="412"/>
      <c r="P219" s="412"/>
      <c r="Q219" s="412"/>
      <c r="R219" s="412"/>
      <c r="S219" s="412"/>
      <c r="T219" s="417"/>
      <c r="U219" s="412"/>
      <c r="V219" s="412"/>
      <c r="W219" s="412"/>
      <c r="X219" s="412"/>
      <c r="Y219" s="412"/>
      <c r="Z219" s="495"/>
      <c r="AA219" s="412" t="s">
        <v>81</v>
      </c>
      <c r="AB219" s="412"/>
      <c r="AC219" s="412"/>
      <c r="AD219" s="412"/>
      <c r="AE219" s="412"/>
      <c r="AF219" s="412"/>
      <c r="AG219" s="412"/>
      <c r="AH219" s="412"/>
      <c r="AI219" s="412"/>
      <c r="AJ219" s="417"/>
      <c r="AK219" s="412"/>
      <c r="AL219" s="412"/>
      <c r="AM219" s="412"/>
      <c r="AN219" s="412"/>
      <c r="AO219" s="495"/>
      <c r="AP219" s="495"/>
      <c r="AQ219" s="412" t="s">
        <v>82</v>
      </c>
      <c r="AR219" s="495"/>
      <c r="AS219" s="495"/>
      <c r="AT219" s="495"/>
      <c r="AU219" s="495"/>
      <c r="AV219" s="495"/>
      <c r="AW219" s="495"/>
      <c r="AX219" s="495"/>
      <c r="AY219" s="495"/>
      <c r="AZ219" s="495"/>
      <c r="BA219" s="495"/>
      <c r="BB219" s="495"/>
      <c r="BC219" s="495"/>
      <c r="BD219" s="496"/>
      <c r="BE219" s="493"/>
      <c r="BF219" s="1247"/>
      <c r="BG219" s="1247"/>
      <c r="BH219" s="1247"/>
      <c r="BI219" s="1247"/>
      <c r="BJ219" s="488"/>
    </row>
    <row r="220" spans="2:62" ht="20.25" customHeight="1" x14ac:dyDescent="0.2">
      <c r="B220" s="485"/>
      <c r="C220" s="486"/>
      <c r="D220" s="486"/>
      <c r="E220" s="486"/>
      <c r="F220" s="486"/>
      <c r="G220" s="486"/>
      <c r="H220" s="486"/>
      <c r="I220" s="494"/>
      <c r="J220" s="412"/>
      <c r="K220" s="1223" t="s">
        <v>83</v>
      </c>
      <c r="L220" s="1223"/>
      <c r="M220" s="1223" t="s">
        <v>84</v>
      </c>
      <c r="N220" s="1223"/>
      <c r="O220" s="1223"/>
      <c r="P220" s="1223"/>
      <c r="Q220" s="412"/>
      <c r="R220" s="1248" t="s">
        <v>85</v>
      </c>
      <c r="S220" s="1248"/>
      <c r="T220" s="1248"/>
      <c r="U220" s="1248"/>
      <c r="V220" s="412"/>
      <c r="W220" s="497" t="s">
        <v>86</v>
      </c>
      <c r="X220" s="497"/>
      <c r="Y220" s="412"/>
      <c r="Z220" s="495"/>
      <c r="AA220" s="1223" t="s">
        <v>83</v>
      </c>
      <c r="AB220" s="1223"/>
      <c r="AC220" s="1223" t="s">
        <v>84</v>
      </c>
      <c r="AD220" s="1223"/>
      <c r="AE220" s="1223"/>
      <c r="AF220" s="1223"/>
      <c r="AG220" s="412"/>
      <c r="AH220" s="1248" t="s">
        <v>85</v>
      </c>
      <c r="AI220" s="1248"/>
      <c r="AJ220" s="1248"/>
      <c r="AK220" s="1248"/>
      <c r="AL220" s="412"/>
      <c r="AM220" s="497" t="s">
        <v>86</v>
      </c>
      <c r="AN220" s="497"/>
      <c r="AO220" s="495"/>
      <c r="AP220" s="495"/>
      <c r="AQ220" s="495"/>
      <c r="AR220" s="495"/>
      <c r="AS220" s="495"/>
      <c r="AT220" s="495"/>
      <c r="AU220" s="495"/>
      <c r="AV220" s="495"/>
      <c r="AW220" s="495"/>
      <c r="AX220" s="495"/>
      <c r="AY220" s="495"/>
      <c r="AZ220" s="495"/>
      <c r="BA220" s="495"/>
      <c r="BB220" s="495"/>
      <c r="BC220" s="495"/>
      <c r="BD220" s="496"/>
      <c r="BE220" s="493"/>
      <c r="BF220" s="1286"/>
      <c r="BG220" s="1286"/>
      <c r="BH220" s="1286"/>
      <c r="BI220" s="1286"/>
      <c r="BJ220" s="488"/>
    </row>
    <row r="221" spans="2:62" ht="20.25" customHeight="1" x14ac:dyDescent="0.2">
      <c r="B221" s="485"/>
      <c r="C221" s="486"/>
      <c r="D221" s="486"/>
      <c r="E221" s="486"/>
      <c r="F221" s="486"/>
      <c r="G221" s="486"/>
      <c r="H221" s="486"/>
      <c r="I221" s="494"/>
      <c r="J221" s="412"/>
      <c r="K221" s="1224"/>
      <c r="L221" s="1224"/>
      <c r="M221" s="1224" t="s">
        <v>87</v>
      </c>
      <c r="N221" s="1224"/>
      <c r="O221" s="1224" t="s">
        <v>88</v>
      </c>
      <c r="P221" s="1224"/>
      <c r="Q221" s="412"/>
      <c r="R221" s="1224" t="s">
        <v>87</v>
      </c>
      <c r="S221" s="1224"/>
      <c r="T221" s="1224" t="s">
        <v>88</v>
      </c>
      <c r="U221" s="1224"/>
      <c r="V221" s="412"/>
      <c r="W221" s="497" t="s">
        <v>89</v>
      </c>
      <c r="X221" s="497"/>
      <c r="Y221" s="412"/>
      <c r="Z221" s="495"/>
      <c r="AA221" s="1224"/>
      <c r="AB221" s="1224"/>
      <c r="AC221" s="1224" t="s">
        <v>87</v>
      </c>
      <c r="AD221" s="1224"/>
      <c r="AE221" s="1224" t="s">
        <v>88</v>
      </c>
      <c r="AF221" s="1224"/>
      <c r="AG221" s="412"/>
      <c r="AH221" s="1224" t="s">
        <v>87</v>
      </c>
      <c r="AI221" s="1224"/>
      <c r="AJ221" s="1224" t="s">
        <v>88</v>
      </c>
      <c r="AK221" s="1224"/>
      <c r="AL221" s="412"/>
      <c r="AM221" s="497" t="s">
        <v>89</v>
      </c>
      <c r="AN221" s="497"/>
      <c r="AO221" s="495"/>
      <c r="AP221" s="495"/>
      <c r="AQ221" s="497" t="s">
        <v>90</v>
      </c>
      <c r="AR221" s="497"/>
      <c r="AS221" s="497"/>
      <c r="AT221" s="497"/>
      <c r="AU221" s="412"/>
      <c r="AV221" s="497" t="s">
        <v>91</v>
      </c>
      <c r="AW221" s="497"/>
      <c r="AX221" s="497"/>
      <c r="AY221" s="497"/>
      <c r="AZ221" s="412"/>
      <c r="BA221" s="1224" t="s">
        <v>92</v>
      </c>
      <c r="BB221" s="1224"/>
      <c r="BC221" s="1224"/>
      <c r="BD221" s="1224"/>
      <c r="BE221" s="493"/>
      <c r="BF221" s="1278"/>
      <c r="BG221" s="1278"/>
      <c r="BH221" s="1278"/>
      <c r="BI221" s="1278"/>
      <c r="BJ221" s="488"/>
    </row>
    <row r="222" spans="2:62" ht="20.25" customHeight="1" x14ac:dyDescent="0.2">
      <c r="B222" s="485"/>
      <c r="C222" s="486"/>
      <c r="D222" s="486"/>
      <c r="E222" s="486"/>
      <c r="F222" s="486"/>
      <c r="G222" s="486"/>
      <c r="H222" s="486"/>
      <c r="I222" s="494"/>
      <c r="J222" s="412"/>
      <c r="K222" s="1214" t="s">
        <v>93</v>
      </c>
      <c r="L222" s="1214"/>
      <c r="M222" s="1219">
        <f>SUMIFS($BB$17:$BB$216,$F$17:$F$216,"看護職員",$H$17:$H$216,"A")</f>
        <v>0</v>
      </c>
      <c r="N222" s="1219"/>
      <c r="O222" s="1220">
        <f>SUMIFS($BD$17:$BD$216,$F$17:$F$216,"看護職員",$H$17:$H$216,"A")</f>
        <v>0</v>
      </c>
      <c r="P222" s="1220"/>
      <c r="Q222" s="498"/>
      <c r="R222" s="1221">
        <v>0</v>
      </c>
      <c r="S222" s="1221"/>
      <c r="T222" s="1221">
        <v>0</v>
      </c>
      <c r="U222" s="1221"/>
      <c r="V222" s="498"/>
      <c r="W222" s="1232">
        <v>0</v>
      </c>
      <c r="X222" s="1233"/>
      <c r="Y222" s="412"/>
      <c r="Z222" s="495"/>
      <c r="AA222" s="1214" t="s">
        <v>93</v>
      </c>
      <c r="AB222" s="1214"/>
      <c r="AC222" s="1219">
        <f>SUMIFS($BB$17:$BB$216,$F$17:$F$216,"介護職員",$H$17:$H$216,"A")</f>
        <v>0</v>
      </c>
      <c r="AD222" s="1219"/>
      <c r="AE222" s="1220">
        <f>SUMIFS($BD$17:$BD$216,$F$17:$F$216,"介護職員",$H$17:$H$216,"A")</f>
        <v>0</v>
      </c>
      <c r="AF222" s="1220"/>
      <c r="AG222" s="498"/>
      <c r="AH222" s="1221">
        <v>0</v>
      </c>
      <c r="AI222" s="1221"/>
      <c r="AJ222" s="1221">
        <v>0</v>
      </c>
      <c r="AK222" s="1221"/>
      <c r="AL222" s="498"/>
      <c r="AM222" s="1232">
        <v>0</v>
      </c>
      <c r="AN222" s="1233"/>
      <c r="AO222" s="495"/>
      <c r="AP222" s="495"/>
      <c r="AQ222" s="1249" t="e">
        <f>U236</f>
        <v>#DIV/0!</v>
      </c>
      <c r="AR222" s="1214"/>
      <c r="AS222" s="1214"/>
      <c r="AT222" s="1214"/>
      <c r="AU222" s="499" t="s">
        <v>94</v>
      </c>
      <c r="AV222" s="1249" t="e">
        <f>AK236</f>
        <v>#DIV/0!</v>
      </c>
      <c r="AW222" s="1214"/>
      <c r="AX222" s="1214"/>
      <c r="AY222" s="1214"/>
      <c r="AZ222" s="499" t="s">
        <v>95</v>
      </c>
      <c r="BA222" s="1225" t="e">
        <f>ROUNDDOWN(AQ222+AV222,1)</f>
        <v>#DIV/0!</v>
      </c>
      <c r="BB222" s="1225"/>
      <c r="BC222" s="1225"/>
      <c r="BD222" s="1225"/>
      <c r="BE222" s="493"/>
      <c r="BF222" s="500"/>
      <c r="BG222" s="500"/>
      <c r="BH222" s="500"/>
      <c r="BI222" s="500"/>
      <c r="BJ222" s="488"/>
    </row>
    <row r="223" spans="2:62" ht="20.25" customHeight="1" x14ac:dyDescent="0.2">
      <c r="B223" s="485"/>
      <c r="C223" s="486"/>
      <c r="D223" s="486"/>
      <c r="E223" s="486"/>
      <c r="F223" s="486"/>
      <c r="G223" s="486"/>
      <c r="H223" s="486"/>
      <c r="I223" s="494"/>
      <c r="J223" s="412"/>
      <c r="K223" s="1214" t="s">
        <v>96</v>
      </c>
      <c r="L223" s="1214"/>
      <c r="M223" s="1219">
        <f>SUMIFS($BB$17:$BB$216,$F$17:$F$216,"看護職員",$H$17:$H$216,"B")</f>
        <v>0</v>
      </c>
      <c r="N223" s="1219"/>
      <c r="O223" s="1220">
        <f>SUMIFS($BD$17:$BD$216,$F$17:$F$216,"看護職員",$H$17:$H$216,"B")</f>
        <v>0</v>
      </c>
      <c r="P223" s="1220"/>
      <c r="Q223" s="498"/>
      <c r="R223" s="1221">
        <v>0</v>
      </c>
      <c r="S223" s="1221"/>
      <c r="T223" s="1221">
        <v>0</v>
      </c>
      <c r="U223" s="1221"/>
      <c r="V223" s="498"/>
      <c r="W223" s="1232">
        <v>0</v>
      </c>
      <c r="X223" s="1233"/>
      <c r="Y223" s="412"/>
      <c r="Z223" s="495"/>
      <c r="AA223" s="1214" t="s">
        <v>96</v>
      </c>
      <c r="AB223" s="1214"/>
      <c r="AC223" s="1219">
        <f>SUMIFS($BB$17:$BB$216,$F$17:$F$216,"介護職員",$H$17:$H$216,"B")</f>
        <v>0</v>
      </c>
      <c r="AD223" s="1219"/>
      <c r="AE223" s="1220">
        <f>SUMIFS($BD$17:$BD$216,$F$17:$F$216,"介護職員",$H$17:$H$216,"B")</f>
        <v>0</v>
      </c>
      <c r="AF223" s="1220"/>
      <c r="AG223" s="498"/>
      <c r="AH223" s="1221">
        <v>0</v>
      </c>
      <c r="AI223" s="1221"/>
      <c r="AJ223" s="1221">
        <v>0</v>
      </c>
      <c r="AK223" s="1221"/>
      <c r="AL223" s="498"/>
      <c r="AM223" s="1232">
        <v>0</v>
      </c>
      <c r="AN223" s="1233"/>
      <c r="AO223" s="495"/>
      <c r="AP223" s="495"/>
      <c r="AQ223" s="495"/>
      <c r="AR223" s="495"/>
      <c r="AS223" s="495"/>
      <c r="AT223" s="495"/>
      <c r="AU223" s="495"/>
      <c r="AV223" s="495"/>
      <c r="AW223" s="495"/>
      <c r="AX223" s="495"/>
      <c r="AY223" s="495"/>
      <c r="AZ223" s="495"/>
      <c r="BA223" s="495"/>
      <c r="BB223" s="495"/>
      <c r="BC223" s="495"/>
      <c r="BD223" s="496"/>
      <c r="BE223" s="493"/>
      <c r="BF223" s="488"/>
      <c r="BG223" s="488"/>
      <c r="BH223" s="488"/>
      <c r="BI223" s="488"/>
      <c r="BJ223" s="488"/>
    </row>
    <row r="224" spans="2:62" ht="20.25" customHeight="1" x14ac:dyDescent="0.2">
      <c r="B224" s="485"/>
      <c r="C224" s="486"/>
      <c r="D224" s="486"/>
      <c r="E224" s="486"/>
      <c r="F224" s="486"/>
      <c r="G224" s="486"/>
      <c r="H224" s="486"/>
      <c r="I224" s="494"/>
      <c r="J224" s="412"/>
      <c r="K224" s="1214" t="s">
        <v>97</v>
      </c>
      <c r="L224" s="1214"/>
      <c r="M224" s="1219">
        <f>SUMIFS($BB$17:$BB$216,$F$17:$F$216,"看護職員",$H$17:$H$216,"C")</f>
        <v>0</v>
      </c>
      <c r="N224" s="1219"/>
      <c r="O224" s="1220">
        <f>SUMIFS($BD$17:$BD$216,$F$17:$F$216,"看護職員",$H$17:$H$216,"C")</f>
        <v>0</v>
      </c>
      <c r="P224" s="1220"/>
      <c r="Q224" s="498"/>
      <c r="R224" s="1221">
        <v>0</v>
      </c>
      <c r="S224" s="1221"/>
      <c r="T224" s="1222">
        <v>0</v>
      </c>
      <c r="U224" s="1222"/>
      <c r="V224" s="498"/>
      <c r="W224" s="1217" t="s">
        <v>98</v>
      </c>
      <c r="X224" s="1218"/>
      <c r="Y224" s="412"/>
      <c r="Z224" s="495"/>
      <c r="AA224" s="1214" t="s">
        <v>97</v>
      </c>
      <c r="AB224" s="1214"/>
      <c r="AC224" s="1219">
        <f>SUMIFS($BB$17:$BB$216,$F$17:$F$216,"介護職員",$H$17:$H$216,"C")</f>
        <v>0</v>
      </c>
      <c r="AD224" s="1219"/>
      <c r="AE224" s="1220">
        <f>SUMIFS($BD$17:$BD$216,$F$17:$F$216,"介護職員",$H$17:$H$216,"C")</f>
        <v>0</v>
      </c>
      <c r="AF224" s="1220"/>
      <c r="AG224" s="498"/>
      <c r="AH224" s="1221">
        <v>0</v>
      </c>
      <c r="AI224" s="1221"/>
      <c r="AJ224" s="1222">
        <v>0</v>
      </c>
      <c r="AK224" s="1222"/>
      <c r="AL224" s="498"/>
      <c r="AM224" s="1217" t="s">
        <v>98</v>
      </c>
      <c r="AN224" s="1218"/>
      <c r="AO224" s="495"/>
      <c r="AP224" s="495"/>
      <c r="AQ224" s="495"/>
      <c r="AR224" s="495"/>
      <c r="AS224" s="495"/>
      <c r="AT224" s="495"/>
      <c r="AU224" s="495"/>
      <c r="AV224" s="495"/>
      <c r="AW224" s="495"/>
      <c r="AX224" s="495"/>
      <c r="AY224" s="495"/>
      <c r="AZ224" s="495"/>
      <c r="BA224" s="495"/>
      <c r="BB224" s="495"/>
      <c r="BC224" s="495"/>
      <c r="BD224" s="496"/>
      <c r="BE224" s="493"/>
      <c r="BF224" s="488"/>
      <c r="BG224" s="488"/>
      <c r="BH224" s="488"/>
      <c r="BI224" s="488"/>
      <c r="BJ224" s="488"/>
    </row>
    <row r="225" spans="2:62" ht="20.25" customHeight="1" x14ac:dyDescent="0.2">
      <c r="B225" s="485"/>
      <c r="C225" s="486"/>
      <c r="D225" s="486"/>
      <c r="E225" s="486"/>
      <c r="F225" s="486"/>
      <c r="G225" s="486"/>
      <c r="H225" s="486"/>
      <c r="I225" s="494"/>
      <c r="J225" s="412"/>
      <c r="K225" s="1214" t="s">
        <v>99</v>
      </c>
      <c r="L225" s="1214"/>
      <c r="M225" s="1219">
        <f>SUMIFS($BB$17:$BB$216,$F$17:$F$216,"看護職員",$H$17:$H$216,"D")</f>
        <v>0</v>
      </c>
      <c r="N225" s="1219"/>
      <c r="O225" s="1220">
        <f>SUMIFS($BD$17:$BD$216,$F$17:$F$216,"看護職員",$H$17:$H$216,"D")</f>
        <v>0</v>
      </c>
      <c r="P225" s="1220"/>
      <c r="Q225" s="498"/>
      <c r="R225" s="1221">
        <v>0</v>
      </c>
      <c r="S225" s="1221"/>
      <c r="T225" s="1222">
        <v>0</v>
      </c>
      <c r="U225" s="1222"/>
      <c r="V225" s="498"/>
      <c r="W225" s="1217" t="s">
        <v>98</v>
      </c>
      <c r="X225" s="1218"/>
      <c r="Y225" s="412"/>
      <c r="Z225" s="495"/>
      <c r="AA225" s="1214" t="s">
        <v>99</v>
      </c>
      <c r="AB225" s="1214"/>
      <c r="AC225" s="1219">
        <f>SUMIFS($BB$17:$BB$216,$F$17:$F$216,"介護職員",$H$17:$H$216,"D")</f>
        <v>0</v>
      </c>
      <c r="AD225" s="1219"/>
      <c r="AE225" s="1220">
        <f>SUMIFS($BD$17:$BD$216,$F$17:$F$216,"介護職員",$H$17:$H$216,"D")</f>
        <v>0</v>
      </c>
      <c r="AF225" s="1220"/>
      <c r="AG225" s="498"/>
      <c r="AH225" s="1221">
        <v>0</v>
      </c>
      <c r="AI225" s="1221"/>
      <c r="AJ225" s="1222">
        <v>0</v>
      </c>
      <c r="AK225" s="1222"/>
      <c r="AL225" s="498"/>
      <c r="AM225" s="1217" t="s">
        <v>98</v>
      </c>
      <c r="AN225" s="1218"/>
      <c r="AO225" s="495"/>
      <c r="AP225" s="495"/>
      <c r="AQ225" s="412" t="s">
        <v>100</v>
      </c>
      <c r="AR225" s="412"/>
      <c r="AS225" s="412"/>
      <c r="AT225" s="412"/>
      <c r="AU225" s="412"/>
      <c r="AV225" s="412"/>
      <c r="AW225" s="495"/>
      <c r="AX225" s="495"/>
      <c r="AY225" s="495"/>
      <c r="AZ225" s="495"/>
      <c r="BA225" s="495"/>
      <c r="BB225" s="495"/>
      <c r="BC225" s="495"/>
      <c r="BD225" s="496"/>
      <c r="BE225" s="493"/>
      <c r="BF225" s="488"/>
      <c r="BG225" s="488"/>
      <c r="BH225" s="488"/>
      <c r="BI225" s="488"/>
      <c r="BJ225" s="488"/>
    </row>
    <row r="226" spans="2:62" ht="20.25" customHeight="1" x14ac:dyDescent="0.2">
      <c r="B226" s="485"/>
      <c r="C226" s="486"/>
      <c r="D226" s="486"/>
      <c r="E226" s="486"/>
      <c r="F226" s="486"/>
      <c r="G226" s="486"/>
      <c r="H226" s="486"/>
      <c r="I226" s="494"/>
      <c r="J226" s="412"/>
      <c r="K226" s="1214" t="s">
        <v>92</v>
      </c>
      <c r="L226" s="1214"/>
      <c r="M226" s="1219">
        <f>SUM(M222:N225)</f>
        <v>0</v>
      </c>
      <c r="N226" s="1219"/>
      <c r="O226" s="1220">
        <f>SUM(O222:P225)</f>
        <v>0</v>
      </c>
      <c r="P226" s="1220"/>
      <c r="Q226" s="498"/>
      <c r="R226" s="1219">
        <f>SUM(R222:S225)</f>
        <v>0</v>
      </c>
      <c r="S226" s="1219"/>
      <c r="T226" s="1220">
        <f>SUM(T222:U225)</f>
        <v>0</v>
      </c>
      <c r="U226" s="1220"/>
      <c r="V226" s="498"/>
      <c r="W226" s="1234">
        <f>SUM(W222:X223)</f>
        <v>0</v>
      </c>
      <c r="X226" s="1235"/>
      <c r="Y226" s="412"/>
      <c r="Z226" s="495"/>
      <c r="AA226" s="1214" t="s">
        <v>92</v>
      </c>
      <c r="AB226" s="1214"/>
      <c r="AC226" s="1219">
        <f>SUM(AC222:AD225)</f>
        <v>0</v>
      </c>
      <c r="AD226" s="1219"/>
      <c r="AE226" s="1220">
        <f>SUM(AE222:AF225)</f>
        <v>0</v>
      </c>
      <c r="AF226" s="1220"/>
      <c r="AG226" s="498"/>
      <c r="AH226" s="1219">
        <f>SUM(AH222:AI225)</f>
        <v>0</v>
      </c>
      <c r="AI226" s="1219"/>
      <c r="AJ226" s="1220">
        <f>SUM(AJ222:AK225)</f>
        <v>0</v>
      </c>
      <c r="AK226" s="1220"/>
      <c r="AL226" s="498"/>
      <c r="AM226" s="1234">
        <f>SUM(AM222:AN223)</f>
        <v>0</v>
      </c>
      <c r="AN226" s="1235"/>
      <c r="AO226" s="495"/>
      <c r="AP226" s="495"/>
      <c r="AQ226" s="1214" t="s">
        <v>101</v>
      </c>
      <c r="AR226" s="1214"/>
      <c r="AS226" s="1214" t="s">
        <v>102</v>
      </c>
      <c r="AT226" s="1214"/>
      <c r="AU226" s="1214"/>
      <c r="AV226" s="1214"/>
      <c r="AW226" s="495"/>
      <c r="AX226" s="495"/>
      <c r="AY226" s="495"/>
      <c r="AZ226" s="495"/>
      <c r="BA226" s="495"/>
      <c r="BB226" s="495"/>
      <c r="BC226" s="495"/>
      <c r="BD226" s="496"/>
      <c r="BE226" s="493"/>
      <c r="BF226" s="488"/>
      <c r="BG226" s="488"/>
      <c r="BH226" s="488"/>
      <c r="BI226" s="488"/>
      <c r="BJ226" s="488"/>
    </row>
    <row r="227" spans="2:62" ht="20.25" customHeight="1" x14ac:dyDescent="0.2">
      <c r="B227" s="485"/>
      <c r="C227" s="486"/>
      <c r="D227" s="486"/>
      <c r="E227" s="486"/>
      <c r="F227" s="486"/>
      <c r="G227" s="486"/>
      <c r="H227" s="486"/>
      <c r="I227" s="494"/>
      <c r="J227" s="494"/>
      <c r="K227" s="501"/>
      <c r="L227" s="501"/>
      <c r="M227" s="501"/>
      <c r="N227" s="501"/>
      <c r="O227" s="502"/>
      <c r="P227" s="502"/>
      <c r="Q227" s="502"/>
      <c r="R227" s="503"/>
      <c r="S227" s="503"/>
      <c r="T227" s="503"/>
      <c r="U227" s="503"/>
      <c r="V227" s="504"/>
      <c r="W227" s="495"/>
      <c r="X227" s="495"/>
      <c r="Y227" s="495"/>
      <c r="Z227" s="495"/>
      <c r="AA227" s="501"/>
      <c r="AB227" s="501"/>
      <c r="AC227" s="501"/>
      <c r="AD227" s="501"/>
      <c r="AE227" s="502"/>
      <c r="AF227" s="502"/>
      <c r="AG227" s="502"/>
      <c r="AH227" s="503"/>
      <c r="AI227" s="503"/>
      <c r="AJ227" s="503"/>
      <c r="AK227" s="503"/>
      <c r="AL227" s="504"/>
      <c r="AM227" s="495"/>
      <c r="AN227" s="495"/>
      <c r="AO227" s="495"/>
      <c r="AP227" s="495"/>
      <c r="AQ227" s="1214" t="s">
        <v>93</v>
      </c>
      <c r="AR227" s="1214"/>
      <c r="AS227" s="1214" t="s">
        <v>103</v>
      </c>
      <c r="AT227" s="1214"/>
      <c r="AU227" s="1214"/>
      <c r="AV227" s="1214"/>
      <c r="AW227" s="495"/>
      <c r="AX227" s="495"/>
      <c r="AY227" s="495"/>
      <c r="AZ227" s="495"/>
      <c r="BA227" s="495"/>
      <c r="BB227" s="495"/>
      <c r="BC227" s="495"/>
      <c r="BD227" s="496"/>
      <c r="BE227" s="493"/>
      <c r="BF227" s="488"/>
      <c r="BG227" s="488"/>
      <c r="BH227" s="488"/>
      <c r="BI227" s="488"/>
      <c r="BJ227" s="488"/>
    </row>
    <row r="228" spans="2:62" ht="20.25" customHeight="1" x14ac:dyDescent="0.2">
      <c r="B228" s="485"/>
      <c r="C228" s="486"/>
      <c r="D228" s="486"/>
      <c r="E228" s="486"/>
      <c r="F228" s="486"/>
      <c r="G228" s="486"/>
      <c r="H228" s="486"/>
      <c r="I228" s="494"/>
      <c r="J228" s="494"/>
      <c r="K228" s="417" t="s">
        <v>104</v>
      </c>
      <c r="L228" s="412"/>
      <c r="M228" s="412"/>
      <c r="N228" s="412"/>
      <c r="O228" s="412"/>
      <c r="P228" s="412"/>
      <c r="Q228" s="505" t="s">
        <v>105</v>
      </c>
      <c r="R228" s="1228" t="s">
        <v>106</v>
      </c>
      <c r="S228" s="1229"/>
      <c r="T228" s="505"/>
      <c r="U228" s="505"/>
      <c r="V228" s="412"/>
      <c r="W228" s="412"/>
      <c r="X228" s="412"/>
      <c r="Y228" s="495"/>
      <c r="Z228" s="495"/>
      <c r="AA228" s="417" t="s">
        <v>104</v>
      </c>
      <c r="AB228" s="412"/>
      <c r="AC228" s="412"/>
      <c r="AD228" s="412"/>
      <c r="AE228" s="412"/>
      <c r="AF228" s="412"/>
      <c r="AG228" s="505" t="s">
        <v>105</v>
      </c>
      <c r="AH228" s="1230" t="str">
        <f>R228</f>
        <v>週</v>
      </c>
      <c r="AI228" s="1231"/>
      <c r="AJ228" s="505"/>
      <c r="AK228" s="505"/>
      <c r="AL228" s="412"/>
      <c r="AM228" s="412"/>
      <c r="AN228" s="412"/>
      <c r="AO228" s="495"/>
      <c r="AP228" s="495"/>
      <c r="AQ228" s="1214" t="s">
        <v>96</v>
      </c>
      <c r="AR228" s="1214"/>
      <c r="AS228" s="1214" t="s">
        <v>107</v>
      </c>
      <c r="AT228" s="1214"/>
      <c r="AU228" s="1214"/>
      <c r="AV228" s="1214"/>
      <c r="AW228" s="495"/>
      <c r="AX228" s="495"/>
      <c r="AY228" s="495"/>
      <c r="AZ228" s="495"/>
      <c r="BA228" s="495"/>
      <c r="BB228" s="495"/>
      <c r="BC228" s="495"/>
      <c r="BD228" s="496"/>
      <c r="BE228" s="493"/>
      <c r="BF228" s="488"/>
      <c r="BG228" s="488"/>
      <c r="BH228" s="488"/>
      <c r="BI228" s="488"/>
      <c r="BJ228" s="488"/>
    </row>
    <row r="229" spans="2:62" ht="20.25" customHeight="1" x14ac:dyDescent="0.2">
      <c r="B229" s="485"/>
      <c r="C229" s="486"/>
      <c r="D229" s="486"/>
      <c r="E229" s="486"/>
      <c r="F229" s="486"/>
      <c r="G229" s="486"/>
      <c r="H229" s="486"/>
      <c r="I229" s="494"/>
      <c r="J229" s="494"/>
      <c r="K229" s="412" t="s">
        <v>108</v>
      </c>
      <c r="L229" s="412"/>
      <c r="M229" s="412"/>
      <c r="N229" s="412"/>
      <c r="O229" s="412"/>
      <c r="P229" s="412" t="s">
        <v>109</v>
      </c>
      <c r="Q229" s="412"/>
      <c r="R229" s="412"/>
      <c r="S229" s="412"/>
      <c r="T229" s="417"/>
      <c r="U229" s="412"/>
      <c r="V229" s="412"/>
      <c r="W229" s="412"/>
      <c r="X229" s="412"/>
      <c r="Y229" s="495"/>
      <c r="Z229" s="495"/>
      <c r="AA229" s="412" t="s">
        <v>108</v>
      </c>
      <c r="AB229" s="412"/>
      <c r="AC229" s="412"/>
      <c r="AD229" s="412"/>
      <c r="AE229" s="412"/>
      <c r="AF229" s="412" t="s">
        <v>109</v>
      </c>
      <c r="AG229" s="412"/>
      <c r="AH229" s="412"/>
      <c r="AI229" s="412"/>
      <c r="AJ229" s="417"/>
      <c r="AK229" s="412"/>
      <c r="AL229" s="412"/>
      <c r="AM229" s="412"/>
      <c r="AN229" s="412"/>
      <c r="AO229" s="495"/>
      <c r="AP229" s="495"/>
      <c r="AQ229" s="1214" t="s">
        <v>97</v>
      </c>
      <c r="AR229" s="1214"/>
      <c r="AS229" s="1214" t="s">
        <v>110</v>
      </c>
      <c r="AT229" s="1214"/>
      <c r="AU229" s="1214"/>
      <c r="AV229" s="1214"/>
      <c r="AW229" s="495"/>
      <c r="AX229" s="495"/>
      <c r="AY229" s="495"/>
      <c r="AZ229" s="495"/>
      <c r="BA229" s="495"/>
      <c r="BB229" s="495"/>
      <c r="BC229" s="495"/>
      <c r="BD229" s="496"/>
      <c r="BE229" s="493"/>
      <c r="BF229" s="488"/>
      <c r="BG229" s="488"/>
      <c r="BH229" s="488"/>
      <c r="BI229" s="488"/>
      <c r="BJ229" s="488"/>
    </row>
    <row r="230" spans="2:62" ht="20.25" customHeight="1" x14ac:dyDescent="0.2">
      <c r="B230" s="485"/>
      <c r="C230" s="486"/>
      <c r="D230" s="486"/>
      <c r="E230" s="486"/>
      <c r="F230" s="486"/>
      <c r="G230" s="486"/>
      <c r="H230" s="486"/>
      <c r="I230" s="494"/>
      <c r="J230" s="494"/>
      <c r="K230" s="412" t="str">
        <f>IF($R$228="週","対象時間数（週平均）","対象時間数（当月合計）")</f>
        <v>対象時間数（週平均）</v>
      </c>
      <c r="L230" s="412"/>
      <c r="M230" s="412"/>
      <c r="N230" s="412"/>
      <c r="O230" s="412"/>
      <c r="P230" s="412" t="str">
        <f>IF($R$228="週","週に勤務すべき時間数","当月に勤務すべき時間数")</f>
        <v>週に勤務すべき時間数</v>
      </c>
      <c r="Q230" s="412"/>
      <c r="R230" s="412"/>
      <c r="S230" s="412"/>
      <c r="T230" s="417"/>
      <c r="U230" s="412" t="s">
        <v>111</v>
      </c>
      <c r="V230" s="412"/>
      <c r="W230" s="412"/>
      <c r="X230" s="412"/>
      <c r="Y230" s="495"/>
      <c r="Z230" s="495"/>
      <c r="AA230" s="412" t="str">
        <f>IF(AH228="週","対象時間数（週平均）","対象時間数（当月合計）")</f>
        <v>対象時間数（週平均）</v>
      </c>
      <c r="AB230" s="412"/>
      <c r="AC230" s="412"/>
      <c r="AD230" s="412"/>
      <c r="AE230" s="412"/>
      <c r="AF230" s="412" t="str">
        <f>IF($AH$228="週","週に勤務すべき時間数","当月に勤務すべき時間数")</f>
        <v>週に勤務すべき時間数</v>
      </c>
      <c r="AG230" s="412"/>
      <c r="AH230" s="412"/>
      <c r="AI230" s="412"/>
      <c r="AJ230" s="417"/>
      <c r="AK230" s="412" t="s">
        <v>111</v>
      </c>
      <c r="AL230" s="412"/>
      <c r="AM230" s="412"/>
      <c r="AN230" s="412"/>
      <c r="AO230" s="495"/>
      <c r="AP230" s="495"/>
      <c r="AQ230" s="1214" t="s">
        <v>99</v>
      </c>
      <c r="AR230" s="1214"/>
      <c r="AS230" s="1214" t="s">
        <v>112</v>
      </c>
      <c r="AT230" s="1214"/>
      <c r="AU230" s="1214"/>
      <c r="AV230" s="1214"/>
      <c r="AW230" s="495"/>
      <c r="AX230" s="495"/>
      <c r="AY230" s="495"/>
      <c r="AZ230" s="495"/>
      <c r="BA230" s="495"/>
      <c r="BB230" s="495"/>
      <c r="BC230" s="495"/>
      <c r="BD230" s="496"/>
      <c r="BE230" s="493"/>
      <c r="BF230" s="488"/>
      <c r="BG230" s="488"/>
      <c r="BH230" s="488"/>
      <c r="BI230" s="488"/>
      <c r="BJ230" s="488"/>
    </row>
    <row r="231" spans="2:62" ht="20.25" customHeight="1" x14ac:dyDescent="0.2">
      <c r="I231" s="412"/>
      <c r="J231" s="412"/>
      <c r="K231" s="1215">
        <f>IF($R$228="週",T226,R226)</f>
        <v>0</v>
      </c>
      <c r="L231" s="1215"/>
      <c r="M231" s="1215"/>
      <c r="N231" s="1215"/>
      <c r="O231" s="499" t="s">
        <v>113</v>
      </c>
      <c r="P231" s="1214">
        <f>IF($R$228="週",$BA$6,$BE$6)</f>
        <v>0</v>
      </c>
      <c r="Q231" s="1214"/>
      <c r="R231" s="1214"/>
      <c r="S231" s="1214"/>
      <c r="T231" s="499" t="s">
        <v>95</v>
      </c>
      <c r="U231" s="1216" t="e">
        <f>ROUNDDOWN(K231/P231,1)</f>
        <v>#DIV/0!</v>
      </c>
      <c r="V231" s="1216"/>
      <c r="W231" s="1216"/>
      <c r="X231" s="1216"/>
      <c r="Y231" s="412"/>
      <c r="Z231" s="412"/>
      <c r="AA231" s="1215">
        <f>IF($AH$228="週",AJ226,AH226)</f>
        <v>0</v>
      </c>
      <c r="AB231" s="1215"/>
      <c r="AC231" s="1215"/>
      <c r="AD231" s="1215"/>
      <c r="AE231" s="499" t="s">
        <v>113</v>
      </c>
      <c r="AF231" s="1214">
        <f>IF($AH$228="週",$BA$6,$BE$6)</f>
        <v>0</v>
      </c>
      <c r="AG231" s="1214"/>
      <c r="AH231" s="1214"/>
      <c r="AI231" s="1214"/>
      <c r="AJ231" s="499" t="s">
        <v>95</v>
      </c>
      <c r="AK231" s="1216" t="e">
        <f>ROUNDDOWN(AA231/AF231,1)</f>
        <v>#DIV/0!</v>
      </c>
      <c r="AL231" s="1216"/>
      <c r="AM231" s="1216"/>
      <c r="AN231" s="1216"/>
      <c r="AO231" s="412"/>
      <c r="AP231" s="412"/>
      <c r="AQ231" s="412"/>
      <c r="AR231" s="412"/>
      <c r="AS231" s="412"/>
      <c r="AT231" s="412"/>
      <c r="AU231" s="412"/>
      <c r="AV231" s="412"/>
      <c r="AW231" s="412"/>
      <c r="AX231" s="412"/>
      <c r="AY231" s="412"/>
      <c r="AZ231" s="412"/>
      <c r="BA231" s="412"/>
      <c r="BB231" s="412"/>
      <c r="BC231" s="412"/>
      <c r="BD231" s="412"/>
    </row>
    <row r="232" spans="2:62" ht="20.25" customHeight="1" x14ac:dyDescent="0.2">
      <c r="I232" s="412"/>
      <c r="J232" s="412"/>
      <c r="K232" s="412"/>
      <c r="L232" s="412"/>
      <c r="M232" s="412"/>
      <c r="N232" s="412"/>
      <c r="O232" s="412"/>
      <c r="P232" s="412"/>
      <c r="Q232" s="412"/>
      <c r="R232" s="412"/>
      <c r="S232" s="412"/>
      <c r="T232" s="417"/>
      <c r="U232" s="412" t="s">
        <v>114</v>
      </c>
      <c r="V232" s="412"/>
      <c r="W232" s="412"/>
      <c r="X232" s="412"/>
      <c r="Y232" s="412"/>
      <c r="Z232" s="412"/>
      <c r="AA232" s="412"/>
      <c r="AB232" s="412"/>
      <c r="AC232" s="412"/>
      <c r="AD232" s="412"/>
      <c r="AE232" s="412"/>
      <c r="AF232" s="412"/>
      <c r="AG232" s="412"/>
      <c r="AH232" s="412"/>
      <c r="AI232" s="412"/>
      <c r="AJ232" s="417"/>
      <c r="AK232" s="412" t="s">
        <v>114</v>
      </c>
      <c r="AL232" s="412"/>
      <c r="AM232" s="412"/>
      <c r="AN232" s="412"/>
      <c r="AO232" s="412"/>
      <c r="AP232" s="412"/>
      <c r="AQ232" s="412"/>
      <c r="AR232" s="412"/>
      <c r="AS232" s="412"/>
      <c r="AT232" s="412"/>
      <c r="AU232" s="412"/>
      <c r="AV232" s="412"/>
      <c r="AW232" s="412"/>
      <c r="AX232" s="412"/>
      <c r="AY232" s="412"/>
      <c r="AZ232" s="412"/>
      <c r="BA232" s="412"/>
      <c r="BB232" s="412"/>
      <c r="BC232" s="412"/>
      <c r="BD232" s="412"/>
    </row>
    <row r="233" spans="2:62" ht="20.25" customHeight="1" x14ac:dyDescent="0.2">
      <c r="I233" s="412"/>
      <c r="J233" s="412"/>
      <c r="K233" s="412" t="s">
        <v>115</v>
      </c>
      <c r="L233" s="412"/>
      <c r="M233" s="412"/>
      <c r="N233" s="412"/>
      <c r="O233" s="412"/>
      <c r="P233" s="412"/>
      <c r="Q233" s="412"/>
      <c r="R233" s="412"/>
      <c r="S233" s="412"/>
      <c r="T233" s="417"/>
      <c r="U233" s="412"/>
      <c r="V233" s="412"/>
      <c r="W233" s="412"/>
      <c r="X233" s="412"/>
      <c r="Y233" s="412"/>
      <c r="Z233" s="412"/>
      <c r="AA233" s="412" t="s">
        <v>116</v>
      </c>
      <c r="AB233" s="412"/>
      <c r="AC233" s="412"/>
      <c r="AD233" s="412"/>
      <c r="AE233" s="412"/>
      <c r="AF233" s="412"/>
      <c r="AG233" s="412"/>
      <c r="AH233" s="412"/>
      <c r="AI233" s="412"/>
      <c r="AJ233" s="417"/>
      <c r="AK233" s="412"/>
      <c r="AL233" s="412"/>
      <c r="AM233" s="412"/>
      <c r="AN233" s="412"/>
      <c r="AO233" s="412"/>
      <c r="AP233" s="412"/>
      <c r="AQ233" s="412"/>
      <c r="AR233" s="412"/>
      <c r="AS233" s="412"/>
      <c r="AT233" s="412"/>
      <c r="AU233" s="412"/>
      <c r="AV233" s="412"/>
      <c r="AW233" s="412"/>
      <c r="AX233" s="412"/>
      <c r="AY233" s="412"/>
      <c r="AZ233" s="412"/>
      <c r="BA233" s="412"/>
      <c r="BB233" s="412"/>
      <c r="BC233" s="412"/>
      <c r="BD233" s="412"/>
    </row>
    <row r="234" spans="2:62" ht="20.25" customHeight="1" x14ac:dyDescent="0.2">
      <c r="I234" s="412"/>
      <c r="J234" s="412"/>
      <c r="K234" s="412" t="s">
        <v>86</v>
      </c>
      <c r="L234" s="412"/>
      <c r="M234" s="412"/>
      <c r="N234" s="412"/>
      <c r="O234" s="412"/>
      <c r="P234" s="412"/>
      <c r="Q234" s="412"/>
      <c r="R234" s="412"/>
      <c r="S234" s="412"/>
      <c r="T234" s="417"/>
      <c r="U234" s="1223"/>
      <c r="V234" s="1223"/>
      <c r="W234" s="1223"/>
      <c r="X234" s="1223"/>
      <c r="Y234" s="412"/>
      <c r="Z234" s="412"/>
      <c r="AA234" s="412" t="s">
        <v>86</v>
      </c>
      <c r="AB234" s="412"/>
      <c r="AC234" s="412"/>
      <c r="AD234" s="412"/>
      <c r="AE234" s="412"/>
      <c r="AF234" s="412"/>
      <c r="AG234" s="412"/>
      <c r="AH234" s="412"/>
      <c r="AI234" s="412"/>
      <c r="AJ234" s="417"/>
      <c r="AK234" s="1223"/>
      <c r="AL234" s="1223"/>
      <c r="AM234" s="1223"/>
      <c r="AN234" s="1223"/>
      <c r="AO234" s="412"/>
      <c r="AP234" s="412"/>
      <c r="AQ234" s="412"/>
      <c r="AR234" s="412"/>
      <c r="AS234" s="412"/>
      <c r="AT234" s="412"/>
      <c r="AU234" s="412"/>
      <c r="AV234" s="412"/>
      <c r="AW234" s="412"/>
      <c r="AX234" s="412"/>
      <c r="AY234" s="412"/>
      <c r="AZ234" s="412"/>
      <c r="BA234" s="412"/>
      <c r="BB234" s="412"/>
      <c r="BC234" s="412"/>
      <c r="BD234" s="412"/>
    </row>
    <row r="235" spans="2:62" ht="20.25" customHeight="1" x14ac:dyDescent="0.2">
      <c r="I235" s="412"/>
      <c r="J235" s="412"/>
      <c r="K235" s="412" t="s">
        <v>117</v>
      </c>
      <c r="L235" s="412"/>
      <c r="M235" s="412"/>
      <c r="N235" s="412"/>
      <c r="O235" s="412"/>
      <c r="P235" s="412" t="s">
        <v>118</v>
      </c>
      <c r="Q235" s="412"/>
      <c r="R235" s="412"/>
      <c r="S235" s="412"/>
      <c r="T235" s="412"/>
      <c r="U235" s="1224" t="s">
        <v>92</v>
      </c>
      <c r="V235" s="1224"/>
      <c r="W235" s="1224"/>
      <c r="X235" s="1224"/>
      <c r="Y235" s="412"/>
      <c r="Z235" s="412"/>
      <c r="AA235" s="412" t="s">
        <v>117</v>
      </c>
      <c r="AB235" s="412"/>
      <c r="AC235" s="412"/>
      <c r="AD235" s="412"/>
      <c r="AE235" s="412"/>
      <c r="AF235" s="412" t="s">
        <v>118</v>
      </c>
      <c r="AG235" s="412"/>
      <c r="AH235" s="412"/>
      <c r="AI235" s="412"/>
      <c r="AJ235" s="412"/>
      <c r="AK235" s="1224" t="s">
        <v>92</v>
      </c>
      <c r="AL235" s="1224"/>
      <c r="AM235" s="1224"/>
      <c r="AN235" s="1224"/>
      <c r="AO235" s="412"/>
      <c r="AP235" s="412"/>
      <c r="AQ235" s="412"/>
      <c r="AR235" s="412"/>
      <c r="AS235" s="412"/>
      <c r="AT235" s="412"/>
      <c r="AU235" s="412"/>
      <c r="AV235" s="412"/>
      <c r="AW235" s="412"/>
      <c r="AX235" s="412"/>
      <c r="AY235" s="412"/>
      <c r="AZ235" s="412"/>
      <c r="BA235" s="412"/>
      <c r="BB235" s="412"/>
      <c r="BC235" s="412"/>
      <c r="BD235" s="412"/>
    </row>
    <row r="236" spans="2:62" ht="20.25" customHeight="1" x14ac:dyDescent="0.2">
      <c r="I236" s="412"/>
      <c r="J236" s="412"/>
      <c r="K236" s="1214">
        <f>W226</f>
        <v>0</v>
      </c>
      <c r="L236" s="1214"/>
      <c r="M236" s="1214"/>
      <c r="N236" s="1214"/>
      <c r="O236" s="499" t="s">
        <v>94</v>
      </c>
      <c r="P236" s="1216" t="e">
        <f>U231</f>
        <v>#DIV/0!</v>
      </c>
      <c r="Q236" s="1216"/>
      <c r="R236" s="1216"/>
      <c r="S236" s="1216"/>
      <c r="T236" s="499" t="s">
        <v>95</v>
      </c>
      <c r="U236" s="1225" t="e">
        <f>ROUNDDOWN(K236+P236,1)</f>
        <v>#DIV/0!</v>
      </c>
      <c r="V236" s="1225"/>
      <c r="W236" s="1225"/>
      <c r="X236" s="1225"/>
      <c r="Y236" s="503"/>
      <c r="Z236" s="503"/>
      <c r="AA236" s="1226">
        <f>AM226</f>
        <v>0</v>
      </c>
      <c r="AB236" s="1226"/>
      <c r="AC236" s="1226"/>
      <c r="AD236" s="1226"/>
      <c r="AE236" s="504" t="s">
        <v>94</v>
      </c>
      <c r="AF236" s="1227" t="e">
        <f>AK231</f>
        <v>#DIV/0!</v>
      </c>
      <c r="AG236" s="1227"/>
      <c r="AH236" s="1227"/>
      <c r="AI236" s="1227"/>
      <c r="AJ236" s="504" t="s">
        <v>95</v>
      </c>
      <c r="AK236" s="1225" t="e">
        <f>ROUNDDOWN(AA236+AF236,1)</f>
        <v>#DIV/0!</v>
      </c>
      <c r="AL236" s="1225"/>
      <c r="AM236" s="1225"/>
      <c r="AN236" s="1225"/>
      <c r="AO236" s="412"/>
      <c r="AP236" s="412"/>
      <c r="AQ236" s="412"/>
      <c r="AR236" s="412"/>
      <c r="AS236" s="412"/>
      <c r="AT236" s="412"/>
      <c r="AU236" s="412"/>
      <c r="AV236" s="412"/>
      <c r="AW236" s="412"/>
      <c r="AX236" s="412"/>
      <c r="AY236" s="412"/>
      <c r="AZ236" s="412"/>
      <c r="BA236" s="412"/>
      <c r="BB236" s="412"/>
      <c r="BC236" s="412"/>
      <c r="BD236" s="412"/>
    </row>
    <row r="237" spans="2:62" ht="20.25" customHeight="1" x14ac:dyDescent="0.2"/>
    <row r="238" spans="2:62" ht="20.25" customHeight="1" x14ac:dyDescent="0.2"/>
    <row r="239" spans="2:62" ht="20.25" customHeight="1" x14ac:dyDescent="0.2"/>
    <row r="240" spans="2:62"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83" spans="3:59" x14ac:dyDescent="0.2">
      <c r="C283" s="419"/>
      <c r="D283" s="419"/>
      <c r="E283" s="419"/>
      <c r="F283" s="419"/>
      <c r="G283" s="419"/>
      <c r="H283" s="419"/>
      <c r="I283" s="419"/>
      <c r="J283" s="419"/>
      <c r="K283" s="506"/>
      <c r="L283" s="506"/>
      <c r="M283" s="506"/>
      <c r="N283" s="506"/>
      <c r="O283" s="506"/>
      <c r="P283" s="506"/>
      <c r="Q283" s="506"/>
      <c r="R283" s="506"/>
      <c r="S283" s="506"/>
      <c r="T283" s="506"/>
      <c r="U283" s="506"/>
      <c r="V283" s="506"/>
      <c r="W283" s="506"/>
      <c r="X283" s="506"/>
      <c r="Y283" s="506"/>
      <c r="Z283" s="506"/>
      <c r="AA283" s="506"/>
      <c r="AB283" s="506"/>
      <c r="AC283" s="506"/>
      <c r="AD283" s="506"/>
      <c r="AE283" s="506"/>
      <c r="AF283" s="506"/>
      <c r="AG283" s="506"/>
      <c r="AH283" s="506"/>
      <c r="AI283" s="506"/>
      <c r="AJ283" s="506"/>
      <c r="AK283" s="506"/>
      <c r="AL283" s="506"/>
      <c r="AM283" s="506"/>
      <c r="AN283" s="506"/>
      <c r="AO283" s="506"/>
      <c r="AP283" s="506"/>
      <c r="AQ283" s="506"/>
      <c r="AR283" s="506"/>
      <c r="AS283" s="506"/>
      <c r="AT283" s="506"/>
      <c r="AU283" s="506"/>
      <c r="AV283" s="506"/>
      <c r="AW283" s="506"/>
      <c r="AX283" s="506"/>
      <c r="AY283" s="506"/>
      <c r="AZ283" s="506"/>
      <c r="BA283" s="506"/>
      <c r="BB283" s="506"/>
      <c r="BC283" s="506"/>
      <c r="BD283" s="506"/>
      <c r="BE283" s="506"/>
      <c r="BF283" s="506"/>
      <c r="BG283" s="506"/>
    </row>
    <row r="284" spans="3:59" x14ac:dyDescent="0.2">
      <c r="C284" s="419"/>
      <c r="D284" s="419"/>
      <c r="E284" s="419"/>
      <c r="F284" s="419"/>
      <c r="G284" s="419"/>
      <c r="H284" s="419"/>
      <c r="I284" s="419"/>
      <c r="J284" s="419"/>
      <c r="K284" s="506"/>
      <c r="L284" s="506"/>
      <c r="M284" s="506"/>
      <c r="N284" s="506"/>
      <c r="O284" s="506"/>
      <c r="P284" s="506"/>
      <c r="Q284" s="506"/>
      <c r="R284" s="506"/>
      <c r="S284" s="506"/>
      <c r="T284" s="506"/>
      <c r="U284" s="506"/>
      <c r="V284" s="506"/>
      <c r="W284" s="506"/>
      <c r="X284" s="506"/>
      <c r="Y284" s="506"/>
      <c r="Z284" s="506"/>
      <c r="AA284" s="506"/>
      <c r="AB284" s="506"/>
      <c r="AC284" s="506"/>
      <c r="AD284" s="506"/>
      <c r="AE284" s="506"/>
      <c r="AF284" s="506"/>
      <c r="AG284" s="506"/>
      <c r="AH284" s="506"/>
      <c r="AI284" s="506"/>
      <c r="AJ284" s="506"/>
      <c r="AK284" s="506"/>
      <c r="AL284" s="506"/>
      <c r="AM284" s="506"/>
      <c r="AN284" s="506"/>
      <c r="AO284" s="506"/>
      <c r="AP284" s="506"/>
      <c r="AQ284" s="506"/>
      <c r="AR284" s="506"/>
      <c r="AS284" s="506"/>
      <c r="AT284" s="506"/>
      <c r="AU284" s="506"/>
      <c r="AV284" s="506"/>
      <c r="AW284" s="506"/>
      <c r="AX284" s="506"/>
      <c r="AY284" s="506"/>
      <c r="AZ284" s="506"/>
      <c r="BA284" s="506"/>
      <c r="BB284" s="506"/>
      <c r="BC284" s="506"/>
      <c r="BD284" s="506"/>
      <c r="BE284" s="506"/>
      <c r="BF284" s="506"/>
      <c r="BG284" s="506"/>
    </row>
    <row r="285" spans="3:59" x14ac:dyDescent="0.2">
      <c r="C285" s="507"/>
      <c r="D285" s="507"/>
      <c r="E285" s="507"/>
      <c r="F285" s="507"/>
      <c r="G285" s="507"/>
      <c r="H285" s="507"/>
      <c r="I285" s="507"/>
      <c r="J285" s="507"/>
      <c r="K285" s="419"/>
      <c r="L285" s="419"/>
    </row>
    <row r="286" spans="3:59" x14ac:dyDescent="0.2">
      <c r="C286" s="507"/>
      <c r="D286" s="507"/>
      <c r="E286" s="507"/>
      <c r="F286" s="507"/>
      <c r="G286" s="507"/>
      <c r="H286" s="507"/>
      <c r="I286" s="507"/>
      <c r="J286" s="507"/>
      <c r="K286" s="419"/>
      <c r="L286" s="419"/>
    </row>
    <row r="287" spans="3:59" x14ac:dyDescent="0.2">
      <c r="C287" s="419"/>
      <c r="D287" s="419"/>
      <c r="E287" s="419"/>
      <c r="F287" s="419"/>
      <c r="G287" s="419"/>
      <c r="H287" s="419"/>
      <c r="I287" s="419"/>
      <c r="J287" s="419"/>
    </row>
    <row r="288" spans="3:59" x14ac:dyDescent="0.2">
      <c r="C288" s="419"/>
      <c r="D288" s="419"/>
      <c r="E288" s="419"/>
      <c r="F288" s="419"/>
      <c r="G288" s="419"/>
      <c r="H288" s="419"/>
      <c r="I288" s="419"/>
      <c r="J288" s="419"/>
    </row>
    <row r="289" spans="3:10" x14ac:dyDescent="0.2">
      <c r="C289" s="419"/>
      <c r="D289" s="419"/>
      <c r="E289" s="419"/>
      <c r="F289" s="419"/>
      <c r="G289" s="419"/>
      <c r="H289" s="419"/>
      <c r="I289" s="419"/>
      <c r="J289" s="419"/>
    </row>
    <row r="290" spans="3:10" x14ac:dyDescent="0.2">
      <c r="C290" s="419"/>
      <c r="D290" s="419"/>
      <c r="E290" s="419"/>
      <c r="F290" s="419"/>
      <c r="G290" s="419"/>
      <c r="H290" s="419"/>
      <c r="I290" s="419"/>
      <c r="J290" s="419"/>
    </row>
  </sheetData>
  <sheetProtection insertRows="0" deleteRows="0"/>
  <mergeCells count="1134">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4"/>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allowBlank="1" showInputMessage="1" showErrorMessage="1" error="入力可能範囲　32～40" sqref="BE10" xr:uid="{37B92074-19C0-41B0-B9BD-13E82D32F47E}"/>
    <dataValidation type="list" allowBlank="1" showInputMessage="1" showErrorMessage="1" sqref="R228:S228" xr:uid="{543B2D7E-DA1D-4858-9E1A-465C02E20EF3}">
      <formula1>"週,暦月"</formula1>
    </dataValidation>
    <dataValidation type="list" allowBlank="1" showInputMessage="1" showErrorMessage="1" sqref="BE3:BH3" xr:uid="{BB72FEC0-E02D-4EC8-A159-0F3AEB36FBCB}">
      <formula1>"４週,暦月"</formula1>
    </dataValidation>
    <dataValidation type="list" allowBlank="1" showInputMessage="1" showErrorMessage="1" sqref="AF3:AF4" xr:uid="{0DB8386B-0BF8-49F2-B66E-B7BE46943BBC}">
      <formula1>#REF!</formula1>
    </dataValidation>
    <dataValidation type="decimal" allowBlank="1" showInputMessage="1" showErrorMessage="1" error="入力可能範囲　32～40" sqref="BA6:BB6" xr:uid="{83BB2F25-6561-4939-BE00-9014A4A08BA2}">
      <formula1>32</formula1>
      <formula2>40</formula2>
    </dataValidation>
    <dataValidation type="list" allowBlank="1" showInputMessage="1" showErrorMessage="1" sqref="BE4:BH4" xr:uid="{0AF69A59-DC97-4E9B-B380-8C50282227CB}">
      <formula1>"予定,実績,予定・実績"</formula1>
    </dataValidation>
    <dataValidation type="list" allowBlank="1" showInputMessage="1" sqref="C17:D216" xr:uid="{077B0A12-EEE3-4D67-89E6-E26AECC3ABEF}">
      <formula1>職種</formula1>
    </dataValidation>
    <dataValidation type="list" errorStyle="warning" allowBlank="1" showInputMessage="1" error="リストにない場合のみ、入力してください。" sqref="K17:N216" xr:uid="{9E2637FF-A25B-4164-90DD-184BA1CCFC44}">
      <formula1>INDIRECT(C17)</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47339379-1C20-4E62-8778-F228B3CEAE87}">
      <formula1>シフト記号表</formula1>
    </dataValidation>
    <dataValidation type="list" allowBlank="1" showInputMessage="1" sqref="I17:J216" xr:uid="{4505A23C-13C3-4C12-B187-88B2E08F99C5}">
      <formula1>"A, B, C, D"</formula1>
    </dataValidation>
  </dataValidations>
  <printOptions horizontalCentered="1"/>
  <pageMargins left="0.15748031496062992" right="0.15748031496062992" top="0.59055118110236227" bottom="0.35433070866141736" header="0.15748031496062992" footer="0.15748031496062992"/>
  <pageSetup paperSize="9" scale="43" fitToHeight="0" orientation="landscape" r:id="rId1"/>
  <headerFooter>
    <oddFooter>&amp;R&amp;16&amp;P/&amp;N</oddFooter>
  </headerFooter>
  <rowBreaks count="3" manualBreakCount="3">
    <brk id="64" max="61" man="1"/>
    <brk id="112" max="61" man="1"/>
    <brk id="160"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652753FD-907A-44C3-A7A0-68056C4A6BEC}">
          <x14:formula1>
            <xm:f>プルダウン・リスト!$C$5:$C$18</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244F-D420-4373-89E4-31D7CF3CEB13}">
  <dimension ref="B1:N54"/>
  <sheetViews>
    <sheetView zoomScale="75" zoomScaleNormal="75" workbookViewId="0">
      <selection activeCell="B1" sqref="B1"/>
    </sheetView>
  </sheetViews>
  <sheetFormatPr defaultColWidth="9" defaultRowHeight="19" x14ac:dyDescent="0.2"/>
  <cols>
    <col min="1" max="1" width="1.6328125" style="510" customWidth="1"/>
    <col min="2" max="2" width="5.6328125" style="509" customWidth="1"/>
    <col min="3" max="3" width="10.6328125" style="509" customWidth="1"/>
    <col min="4" max="4" width="10.6328125" style="509" hidden="1" customWidth="1"/>
    <col min="5" max="5" width="3.36328125" style="509" bestFit="1" customWidth="1"/>
    <col min="6" max="6" width="15.6328125" style="510" customWidth="1"/>
    <col min="7" max="7" width="3.36328125" style="510" bestFit="1" customWidth="1"/>
    <col min="8" max="8" width="15.6328125" style="510" customWidth="1"/>
    <col min="9" max="9" width="3.36328125" style="510" bestFit="1" customWidth="1"/>
    <col min="10" max="10" width="15.6328125" style="509" customWidth="1"/>
    <col min="11" max="11" width="3.36328125" style="510" bestFit="1" customWidth="1"/>
    <col min="12" max="12" width="15.6328125" style="510" customWidth="1"/>
    <col min="13" max="13" width="3.36328125" style="510" customWidth="1"/>
    <col min="14" max="14" width="50.6328125" style="510" customWidth="1"/>
    <col min="15" max="16384" width="9" style="510"/>
  </cols>
  <sheetData>
    <row r="1" spans="2:14" x14ac:dyDescent="0.2">
      <c r="B1" s="508" t="s">
        <v>119</v>
      </c>
    </row>
    <row r="2" spans="2:14" x14ac:dyDescent="0.2">
      <c r="B2" s="511" t="s">
        <v>120</v>
      </c>
      <c r="F2" s="512"/>
      <c r="J2" s="513"/>
    </row>
    <row r="3" spans="2:14" x14ac:dyDescent="0.2">
      <c r="B3" s="512" t="s">
        <v>121</v>
      </c>
      <c r="F3" s="513" t="s">
        <v>122</v>
      </c>
      <c r="J3" s="513"/>
    </row>
    <row r="4" spans="2:14" x14ac:dyDescent="0.2">
      <c r="B4" s="511"/>
      <c r="F4" s="1380" t="s">
        <v>123</v>
      </c>
      <c r="G4" s="1380"/>
      <c r="H4" s="1380"/>
      <c r="I4" s="1380"/>
      <c r="J4" s="1380"/>
      <c r="K4" s="1380"/>
      <c r="L4" s="1380"/>
      <c r="N4" s="1380" t="s">
        <v>124</v>
      </c>
    </row>
    <row r="5" spans="2:14" x14ac:dyDescent="0.2">
      <c r="B5" s="509" t="s">
        <v>64</v>
      </c>
      <c r="C5" s="509" t="s">
        <v>101</v>
      </c>
      <c r="F5" s="509" t="s">
        <v>125</v>
      </c>
      <c r="G5" s="509"/>
      <c r="H5" s="509" t="s">
        <v>126</v>
      </c>
      <c r="J5" s="509" t="s">
        <v>127</v>
      </c>
      <c r="L5" s="509" t="s">
        <v>123</v>
      </c>
      <c r="N5" s="1380"/>
    </row>
    <row r="6" spans="2:14" x14ac:dyDescent="0.2">
      <c r="B6" s="514">
        <v>1</v>
      </c>
      <c r="C6" s="515" t="s">
        <v>128</v>
      </c>
      <c r="D6" s="516" t="str">
        <f>C6</f>
        <v>a</v>
      </c>
      <c r="E6" s="514" t="s">
        <v>129</v>
      </c>
      <c r="F6" s="517">
        <v>0.29166666666666669</v>
      </c>
      <c r="G6" s="514" t="s">
        <v>130</v>
      </c>
      <c r="H6" s="517">
        <v>0.66666666666666663</v>
      </c>
      <c r="I6" s="518" t="s">
        <v>131</v>
      </c>
      <c r="J6" s="517">
        <v>4.1666666666666664E-2</v>
      </c>
      <c r="K6" s="519" t="s">
        <v>43</v>
      </c>
      <c r="L6" s="520">
        <f>IF(OR(F6="",H6=""),"",(H6+IF(F6&gt;H6,1,0)-F6-J6)*24)</f>
        <v>7.9999999999999982</v>
      </c>
      <c r="N6" s="521"/>
    </row>
    <row r="7" spans="2:14" x14ac:dyDescent="0.2">
      <c r="B7" s="514">
        <v>2</v>
      </c>
      <c r="C7" s="515" t="s">
        <v>132</v>
      </c>
      <c r="D7" s="516" t="str">
        <f t="shared" ref="D7:D38" si="0">C7</f>
        <v>b</v>
      </c>
      <c r="E7" s="514" t="s">
        <v>129</v>
      </c>
      <c r="F7" s="517">
        <v>0.375</v>
      </c>
      <c r="G7" s="514" t="s">
        <v>130</v>
      </c>
      <c r="H7" s="517">
        <v>0.75</v>
      </c>
      <c r="I7" s="518" t="s">
        <v>131</v>
      </c>
      <c r="J7" s="517">
        <v>4.1666666666666664E-2</v>
      </c>
      <c r="K7" s="519" t="s">
        <v>43</v>
      </c>
      <c r="L7" s="520">
        <f>IF(OR(F7="",H7=""),"",(H7+IF(F7&gt;H7,1,0)-F7-J7)*24)</f>
        <v>8</v>
      </c>
      <c r="N7" s="521"/>
    </row>
    <row r="8" spans="2:14" x14ac:dyDescent="0.2">
      <c r="B8" s="514">
        <v>3</v>
      </c>
      <c r="C8" s="515" t="s">
        <v>133</v>
      </c>
      <c r="D8" s="516" t="str">
        <f t="shared" si="0"/>
        <v>c</v>
      </c>
      <c r="E8" s="514" t="s">
        <v>129</v>
      </c>
      <c r="F8" s="517">
        <v>0.41666666666666669</v>
      </c>
      <c r="G8" s="514" t="s">
        <v>130</v>
      </c>
      <c r="H8" s="517">
        <v>0.79166666666666663</v>
      </c>
      <c r="I8" s="518" t="s">
        <v>131</v>
      </c>
      <c r="J8" s="517">
        <v>4.1666666666666664E-2</v>
      </c>
      <c r="K8" s="519" t="s">
        <v>43</v>
      </c>
      <c r="L8" s="520">
        <f>IF(OR(F8="",H8=""),"",(H8+IF(F8&gt;H8,1,0)-F8-J8)*24)</f>
        <v>7.9999999999999982</v>
      </c>
      <c r="N8" s="521"/>
    </row>
    <row r="9" spans="2:14" x14ac:dyDescent="0.2">
      <c r="B9" s="514">
        <v>4</v>
      </c>
      <c r="C9" s="515" t="s">
        <v>134</v>
      </c>
      <c r="D9" s="516" t="str">
        <f t="shared" si="0"/>
        <v>d</v>
      </c>
      <c r="E9" s="514" t="s">
        <v>129</v>
      </c>
      <c r="F9" s="517">
        <v>0.5</v>
      </c>
      <c r="G9" s="514" t="s">
        <v>130</v>
      </c>
      <c r="H9" s="517">
        <v>0.875</v>
      </c>
      <c r="I9" s="518" t="s">
        <v>131</v>
      </c>
      <c r="J9" s="517">
        <v>4.1666666666666664E-2</v>
      </c>
      <c r="K9" s="519" t="s">
        <v>43</v>
      </c>
      <c r="L9" s="520">
        <f>IF(OR(F9="",H9=""),"",(H9+IF(F9&gt;H9,1,0)-F9-J9)*24)</f>
        <v>8</v>
      </c>
      <c r="N9" s="521"/>
    </row>
    <row r="10" spans="2:14" x14ac:dyDescent="0.2">
      <c r="B10" s="514">
        <v>5</v>
      </c>
      <c r="C10" s="515" t="s">
        <v>135</v>
      </c>
      <c r="D10" s="516" t="str">
        <f t="shared" si="0"/>
        <v>e</v>
      </c>
      <c r="E10" s="514" t="s">
        <v>129</v>
      </c>
      <c r="F10" s="517">
        <v>0.375</v>
      </c>
      <c r="G10" s="514" t="s">
        <v>130</v>
      </c>
      <c r="H10" s="517">
        <v>0.54166666666666663</v>
      </c>
      <c r="I10" s="518" t="s">
        <v>131</v>
      </c>
      <c r="J10" s="517">
        <v>0</v>
      </c>
      <c r="K10" s="519" t="s">
        <v>43</v>
      </c>
      <c r="L10" s="520">
        <f t="shared" ref="L10:L22" si="1">IF(OR(F10="",H10=""),"",(H10+IF(F10&gt;H10,1,0)-F10-J10)*24)</f>
        <v>3.9999999999999991</v>
      </c>
      <c r="N10" s="521"/>
    </row>
    <row r="11" spans="2:14" x14ac:dyDescent="0.2">
      <c r="B11" s="514">
        <v>6</v>
      </c>
      <c r="C11" s="515" t="s">
        <v>136</v>
      </c>
      <c r="D11" s="516" t="str">
        <f t="shared" si="0"/>
        <v>f</v>
      </c>
      <c r="E11" s="514" t="s">
        <v>129</v>
      </c>
      <c r="F11" s="517">
        <v>0.54166666666666663</v>
      </c>
      <c r="G11" s="514" t="s">
        <v>130</v>
      </c>
      <c r="H11" s="517">
        <v>0.77083333333333337</v>
      </c>
      <c r="I11" s="518" t="s">
        <v>131</v>
      </c>
      <c r="J11" s="517">
        <v>0</v>
      </c>
      <c r="K11" s="519" t="s">
        <v>43</v>
      </c>
      <c r="L11" s="520">
        <f>IF(OR(F11="",H11=""),"",(H11+IF(F11&gt;H11,1,0)-F11-J11)*24)</f>
        <v>5.5000000000000018</v>
      </c>
      <c r="N11" s="521"/>
    </row>
    <row r="12" spans="2:14" x14ac:dyDescent="0.2">
      <c r="B12" s="514">
        <v>7</v>
      </c>
      <c r="C12" s="515" t="s">
        <v>137</v>
      </c>
      <c r="D12" s="516" t="str">
        <f t="shared" si="0"/>
        <v>g</v>
      </c>
      <c r="E12" s="514" t="s">
        <v>129</v>
      </c>
      <c r="F12" s="517">
        <v>0.58333333333333337</v>
      </c>
      <c r="G12" s="514" t="s">
        <v>130</v>
      </c>
      <c r="H12" s="517">
        <v>0.83333333333333337</v>
      </c>
      <c r="I12" s="518" t="s">
        <v>131</v>
      </c>
      <c r="J12" s="517">
        <v>0</v>
      </c>
      <c r="K12" s="519" t="s">
        <v>43</v>
      </c>
      <c r="L12" s="520">
        <f t="shared" si="1"/>
        <v>6</v>
      </c>
      <c r="N12" s="521"/>
    </row>
    <row r="13" spans="2:14" x14ac:dyDescent="0.2">
      <c r="B13" s="514">
        <v>8</v>
      </c>
      <c r="C13" s="515" t="s">
        <v>138</v>
      </c>
      <c r="D13" s="516" t="str">
        <f t="shared" si="0"/>
        <v>h</v>
      </c>
      <c r="E13" s="514" t="s">
        <v>129</v>
      </c>
      <c r="F13" s="517">
        <v>0.66666666666666663</v>
      </c>
      <c r="G13" s="514" t="s">
        <v>130</v>
      </c>
      <c r="H13" s="517">
        <v>0</v>
      </c>
      <c r="I13" s="518" t="s">
        <v>131</v>
      </c>
      <c r="J13" s="517">
        <v>2.0833333333333332E-2</v>
      </c>
      <c r="K13" s="519" t="s">
        <v>43</v>
      </c>
      <c r="L13" s="520">
        <f t="shared" si="1"/>
        <v>7.5000000000000018</v>
      </c>
      <c r="N13" s="521" t="s">
        <v>139</v>
      </c>
    </row>
    <row r="14" spans="2:14" x14ac:dyDescent="0.2">
      <c r="B14" s="514">
        <v>9</v>
      </c>
      <c r="C14" s="515" t="s">
        <v>140</v>
      </c>
      <c r="D14" s="516" t="str">
        <f t="shared" si="0"/>
        <v>i</v>
      </c>
      <c r="E14" s="514" t="s">
        <v>129</v>
      </c>
      <c r="F14" s="517">
        <v>0</v>
      </c>
      <c r="G14" s="514" t="s">
        <v>130</v>
      </c>
      <c r="H14" s="517">
        <v>0.375</v>
      </c>
      <c r="I14" s="518" t="s">
        <v>131</v>
      </c>
      <c r="J14" s="517">
        <v>2.0833333333333332E-2</v>
      </c>
      <c r="K14" s="519" t="s">
        <v>43</v>
      </c>
      <c r="L14" s="520">
        <f t="shared" si="1"/>
        <v>8.5</v>
      </c>
      <c r="N14" s="521" t="s">
        <v>141</v>
      </c>
    </row>
    <row r="15" spans="2:14" x14ac:dyDescent="0.2">
      <c r="B15" s="514">
        <v>10</v>
      </c>
      <c r="C15" s="515" t="s">
        <v>142</v>
      </c>
      <c r="D15" s="516" t="str">
        <f t="shared" si="0"/>
        <v>j</v>
      </c>
      <c r="E15" s="514" t="s">
        <v>129</v>
      </c>
      <c r="F15" s="517"/>
      <c r="G15" s="514" t="s">
        <v>130</v>
      </c>
      <c r="H15" s="517"/>
      <c r="I15" s="518" t="s">
        <v>131</v>
      </c>
      <c r="J15" s="517">
        <v>0</v>
      </c>
      <c r="K15" s="519" t="s">
        <v>43</v>
      </c>
      <c r="L15" s="520" t="str">
        <f t="shared" si="1"/>
        <v/>
      </c>
      <c r="N15" s="521"/>
    </row>
    <row r="16" spans="2:14" x14ac:dyDescent="0.2">
      <c r="B16" s="514">
        <v>11</v>
      </c>
      <c r="C16" s="515" t="s">
        <v>143</v>
      </c>
      <c r="D16" s="516" t="str">
        <f t="shared" si="0"/>
        <v>k</v>
      </c>
      <c r="E16" s="514" t="s">
        <v>129</v>
      </c>
      <c r="F16" s="517"/>
      <c r="G16" s="514" t="s">
        <v>130</v>
      </c>
      <c r="H16" s="517"/>
      <c r="I16" s="518" t="s">
        <v>131</v>
      </c>
      <c r="J16" s="517">
        <v>0</v>
      </c>
      <c r="K16" s="519" t="s">
        <v>43</v>
      </c>
      <c r="L16" s="520" t="str">
        <f t="shared" si="1"/>
        <v/>
      </c>
      <c r="N16" s="521"/>
    </row>
    <row r="17" spans="2:14" x14ac:dyDescent="0.2">
      <c r="B17" s="514">
        <v>12</v>
      </c>
      <c r="C17" s="515" t="s">
        <v>144</v>
      </c>
      <c r="D17" s="516" t="str">
        <f t="shared" si="0"/>
        <v>l</v>
      </c>
      <c r="E17" s="514" t="s">
        <v>129</v>
      </c>
      <c r="F17" s="517"/>
      <c r="G17" s="514" t="s">
        <v>130</v>
      </c>
      <c r="H17" s="517"/>
      <c r="I17" s="518" t="s">
        <v>131</v>
      </c>
      <c r="J17" s="517">
        <v>0</v>
      </c>
      <c r="K17" s="519" t="s">
        <v>43</v>
      </c>
      <c r="L17" s="520" t="str">
        <f t="shared" si="1"/>
        <v/>
      </c>
      <c r="N17" s="521"/>
    </row>
    <row r="18" spans="2:14" x14ac:dyDescent="0.2">
      <c r="B18" s="514">
        <v>13</v>
      </c>
      <c r="C18" s="515" t="s">
        <v>145</v>
      </c>
      <c r="D18" s="516" t="str">
        <f t="shared" si="0"/>
        <v>m</v>
      </c>
      <c r="E18" s="514" t="s">
        <v>129</v>
      </c>
      <c r="F18" s="517"/>
      <c r="G18" s="514" t="s">
        <v>130</v>
      </c>
      <c r="H18" s="517"/>
      <c r="I18" s="518" t="s">
        <v>131</v>
      </c>
      <c r="J18" s="517">
        <v>0</v>
      </c>
      <c r="K18" s="519" t="s">
        <v>43</v>
      </c>
      <c r="L18" s="520" t="str">
        <f t="shared" si="1"/>
        <v/>
      </c>
      <c r="N18" s="521"/>
    </row>
    <row r="19" spans="2:14" x14ac:dyDescent="0.2">
      <c r="B19" s="514">
        <v>14</v>
      </c>
      <c r="C19" s="515" t="s">
        <v>146</v>
      </c>
      <c r="D19" s="516" t="str">
        <f t="shared" si="0"/>
        <v>n</v>
      </c>
      <c r="E19" s="514" t="s">
        <v>129</v>
      </c>
      <c r="F19" s="517"/>
      <c r="G19" s="514" t="s">
        <v>130</v>
      </c>
      <c r="H19" s="517"/>
      <c r="I19" s="518" t="s">
        <v>131</v>
      </c>
      <c r="J19" s="517">
        <v>0</v>
      </c>
      <c r="K19" s="519" t="s">
        <v>43</v>
      </c>
      <c r="L19" s="520" t="str">
        <f t="shared" si="1"/>
        <v/>
      </c>
      <c r="N19" s="521"/>
    </row>
    <row r="20" spans="2:14" x14ac:dyDescent="0.2">
      <c r="B20" s="514">
        <v>15</v>
      </c>
      <c r="C20" s="515" t="s">
        <v>147</v>
      </c>
      <c r="D20" s="516" t="str">
        <f t="shared" si="0"/>
        <v>o</v>
      </c>
      <c r="E20" s="514" t="s">
        <v>129</v>
      </c>
      <c r="F20" s="517"/>
      <c r="G20" s="514" t="s">
        <v>130</v>
      </c>
      <c r="H20" s="517"/>
      <c r="I20" s="518" t="s">
        <v>131</v>
      </c>
      <c r="J20" s="517">
        <v>0</v>
      </c>
      <c r="K20" s="519" t="s">
        <v>43</v>
      </c>
      <c r="L20" s="520" t="str">
        <f t="shared" si="1"/>
        <v/>
      </c>
      <c r="N20" s="521"/>
    </row>
    <row r="21" spans="2:14" x14ac:dyDescent="0.2">
      <c r="B21" s="514">
        <v>16</v>
      </c>
      <c r="C21" s="515" t="s">
        <v>148</v>
      </c>
      <c r="D21" s="516" t="str">
        <f t="shared" si="0"/>
        <v>p</v>
      </c>
      <c r="E21" s="514" t="s">
        <v>129</v>
      </c>
      <c r="F21" s="517"/>
      <c r="G21" s="514" t="s">
        <v>130</v>
      </c>
      <c r="H21" s="517"/>
      <c r="I21" s="518" t="s">
        <v>131</v>
      </c>
      <c r="J21" s="517">
        <v>0</v>
      </c>
      <c r="K21" s="519" t="s">
        <v>43</v>
      </c>
      <c r="L21" s="520" t="str">
        <f t="shared" si="1"/>
        <v/>
      </c>
      <c r="N21" s="521"/>
    </row>
    <row r="22" spans="2:14" x14ac:dyDescent="0.2">
      <c r="B22" s="514">
        <v>17</v>
      </c>
      <c r="C22" s="515" t="s">
        <v>149</v>
      </c>
      <c r="D22" s="516" t="str">
        <f t="shared" si="0"/>
        <v>q</v>
      </c>
      <c r="E22" s="514" t="s">
        <v>129</v>
      </c>
      <c r="F22" s="517"/>
      <c r="G22" s="514" t="s">
        <v>130</v>
      </c>
      <c r="H22" s="517"/>
      <c r="I22" s="518" t="s">
        <v>131</v>
      </c>
      <c r="J22" s="517">
        <v>0</v>
      </c>
      <c r="K22" s="519" t="s">
        <v>43</v>
      </c>
      <c r="L22" s="520" t="str">
        <f t="shared" si="1"/>
        <v/>
      </c>
      <c r="N22" s="521"/>
    </row>
    <row r="23" spans="2:14" x14ac:dyDescent="0.2">
      <c r="B23" s="514">
        <v>18</v>
      </c>
      <c r="C23" s="515" t="s">
        <v>150</v>
      </c>
      <c r="D23" s="516" t="str">
        <f t="shared" si="0"/>
        <v>r</v>
      </c>
      <c r="E23" s="514" t="s">
        <v>129</v>
      </c>
      <c r="F23" s="522"/>
      <c r="G23" s="514" t="s">
        <v>130</v>
      </c>
      <c r="H23" s="522"/>
      <c r="I23" s="518" t="s">
        <v>131</v>
      </c>
      <c r="J23" s="522"/>
      <c r="K23" s="519" t="s">
        <v>43</v>
      </c>
      <c r="L23" s="515">
        <v>1</v>
      </c>
      <c r="N23" s="521"/>
    </row>
    <row r="24" spans="2:14" x14ac:dyDescent="0.2">
      <c r="B24" s="514">
        <v>19</v>
      </c>
      <c r="C24" s="515" t="s">
        <v>151</v>
      </c>
      <c r="D24" s="516" t="str">
        <f t="shared" si="0"/>
        <v>s</v>
      </c>
      <c r="E24" s="514" t="s">
        <v>129</v>
      </c>
      <c r="F24" s="522"/>
      <c r="G24" s="514" t="s">
        <v>130</v>
      </c>
      <c r="H24" s="522"/>
      <c r="I24" s="518" t="s">
        <v>131</v>
      </c>
      <c r="J24" s="522"/>
      <c r="K24" s="519" t="s">
        <v>43</v>
      </c>
      <c r="L24" s="515">
        <v>2</v>
      </c>
      <c r="N24" s="521"/>
    </row>
    <row r="25" spans="2:14" x14ac:dyDescent="0.2">
      <c r="B25" s="514">
        <v>20</v>
      </c>
      <c r="C25" s="515" t="s">
        <v>152</v>
      </c>
      <c r="D25" s="516" t="str">
        <f t="shared" si="0"/>
        <v>t</v>
      </c>
      <c r="E25" s="514" t="s">
        <v>129</v>
      </c>
      <c r="F25" s="522"/>
      <c r="G25" s="514" t="s">
        <v>130</v>
      </c>
      <c r="H25" s="522"/>
      <c r="I25" s="518" t="s">
        <v>131</v>
      </c>
      <c r="J25" s="522"/>
      <c r="K25" s="519" t="s">
        <v>43</v>
      </c>
      <c r="L25" s="515">
        <v>3</v>
      </c>
      <c r="N25" s="521"/>
    </row>
    <row r="26" spans="2:14" x14ac:dyDescent="0.2">
      <c r="B26" s="514">
        <v>21</v>
      </c>
      <c r="C26" s="515" t="s">
        <v>153</v>
      </c>
      <c r="D26" s="516" t="str">
        <f t="shared" si="0"/>
        <v>u</v>
      </c>
      <c r="E26" s="514" t="s">
        <v>129</v>
      </c>
      <c r="F26" s="522"/>
      <c r="G26" s="514" t="s">
        <v>130</v>
      </c>
      <c r="H26" s="522"/>
      <c r="I26" s="518" t="s">
        <v>131</v>
      </c>
      <c r="J26" s="522"/>
      <c r="K26" s="519" t="s">
        <v>43</v>
      </c>
      <c r="L26" s="515">
        <v>4</v>
      </c>
      <c r="N26" s="521"/>
    </row>
    <row r="27" spans="2:14" x14ac:dyDescent="0.2">
      <c r="B27" s="514">
        <v>22</v>
      </c>
      <c r="C27" s="515" t="s">
        <v>154</v>
      </c>
      <c r="D27" s="516" t="str">
        <f t="shared" si="0"/>
        <v>v</v>
      </c>
      <c r="E27" s="514" t="s">
        <v>129</v>
      </c>
      <c r="F27" s="522"/>
      <c r="G27" s="514" t="s">
        <v>130</v>
      </c>
      <c r="H27" s="522"/>
      <c r="I27" s="518" t="s">
        <v>131</v>
      </c>
      <c r="J27" s="522"/>
      <c r="K27" s="519" t="s">
        <v>43</v>
      </c>
      <c r="L27" s="515">
        <v>5</v>
      </c>
      <c r="N27" s="521"/>
    </row>
    <row r="28" spans="2:14" x14ac:dyDescent="0.2">
      <c r="B28" s="514">
        <v>23</v>
      </c>
      <c r="C28" s="515" t="s">
        <v>155</v>
      </c>
      <c r="D28" s="516" t="str">
        <f t="shared" si="0"/>
        <v>w</v>
      </c>
      <c r="E28" s="514" t="s">
        <v>129</v>
      </c>
      <c r="F28" s="522"/>
      <c r="G28" s="514" t="s">
        <v>130</v>
      </c>
      <c r="H28" s="522"/>
      <c r="I28" s="518" t="s">
        <v>131</v>
      </c>
      <c r="J28" s="522"/>
      <c r="K28" s="519" t="s">
        <v>43</v>
      </c>
      <c r="L28" s="515">
        <v>6</v>
      </c>
      <c r="N28" s="521"/>
    </row>
    <row r="29" spans="2:14" x14ac:dyDescent="0.2">
      <c r="B29" s="514">
        <v>24</v>
      </c>
      <c r="C29" s="515" t="s">
        <v>156</v>
      </c>
      <c r="D29" s="516" t="str">
        <f t="shared" si="0"/>
        <v>x</v>
      </c>
      <c r="E29" s="514" t="s">
        <v>129</v>
      </c>
      <c r="F29" s="522"/>
      <c r="G29" s="514" t="s">
        <v>130</v>
      </c>
      <c r="H29" s="522"/>
      <c r="I29" s="518" t="s">
        <v>131</v>
      </c>
      <c r="J29" s="522"/>
      <c r="K29" s="519" t="s">
        <v>43</v>
      </c>
      <c r="L29" s="515">
        <v>7</v>
      </c>
      <c r="N29" s="521"/>
    </row>
    <row r="30" spans="2:14" x14ac:dyDescent="0.2">
      <c r="B30" s="514">
        <v>25</v>
      </c>
      <c r="C30" s="515" t="s">
        <v>157</v>
      </c>
      <c r="D30" s="516" t="str">
        <f t="shared" si="0"/>
        <v>y</v>
      </c>
      <c r="E30" s="514" t="s">
        <v>129</v>
      </c>
      <c r="F30" s="522"/>
      <c r="G30" s="514" t="s">
        <v>130</v>
      </c>
      <c r="H30" s="522"/>
      <c r="I30" s="518" t="s">
        <v>131</v>
      </c>
      <c r="J30" s="522"/>
      <c r="K30" s="519" t="s">
        <v>43</v>
      </c>
      <c r="L30" s="515">
        <v>8</v>
      </c>
      <c r="N30" s="521"/>
    </row>
    <row r="31" spans="2:14" x14ac:dyDescent="0.2">
      <c r="B31" s="514">
        <v>26</v>
      </c>
      <c r="C31" s="515" t="s">
        <v>158</v>
      </c>
      <c r="D31" s="516" t="str">
        <f t="shared" si="0"/>
        <v>z</v>
      </c>
      <c r="E31" s="514" t="s">
        <v>129</v>
      </c>
      <c r="F31" s="522"/>
      <c r="G31" s="514" t="s">
        <v>130</v>
      </c>
      <c r="H31" s="522"/>
      <c r="I31" s="518" t="s">
        <v>131</v>
      </c>
      <c r="J31" s="522"/>
      <c r="K31" s="519" t="s">
        <v>43</v>
      </c>
      <c r="L31" s="515">
        <v>1</v>
      </c>
      <c r="N31" s="521"/>
    </row>
    <row r="32" spans="2:14" x14ac:dyDescent="0.2">
      <c r="B32" s="514">
        <v>27</v>
      </c>
      <c r="C32" s="515" t="s">
        <v>156</v>
      </c>
      <c r="D32" s="516" t="str">
        <f t="shared" si="0"/>
        <v>x</v>
      </c>
      <c r="E32" s="514" t="s">
        <v>129</v>
      </c>
      <c r="F32" s="522"/>
      <c r="G32" s="514" t="s">
        <v>130</v>
      </c>
      <c r="H32" s="522"/>
      <c r="I32" s="518" t="s">
        <v>131</v>
      </c>
      <c r="J32" s="522"/>
      <c r="K32" s="519" t="s">
        <v>43</v>
      </c>
      <c r="L32" s="515">
        <v>2</v>
      </c>
      <c r="N32" s="521"/>
    </row>
    <row r="33" spans="2:14" x14ac:dyDescent="0.2">
      <c r="B33" s="514">
        <v>28</v>
      </c>
      <c r="C33" s="515" t="s">
        <v>159</v>
      </c>
      <c r="D33" s="516" t="str">
        <f t="shared" si="0"/>
        <v>aa</v>
      </c>
      <c r="E33" s="514" t="s">
        <v>129</v>
      </c>
      <c r="F33" s="522"/>
      <c r="G33" s="514" t="s">
        <v>130</v>
      </c>
      <c r="H33" s="522"/>
      <c r="I33" s="518" t="s">
        <v>131</v>
      </c>
      <c r="J33" s="522"/>
      <c r="K33" s="519" t="s">
        <v>43</v>
      </c>
      <c r="L33" s="515">
        <v>3</v>
      </c>
      <c r="N33" s="521"/>
    </row>
    <row r="34" spans="2:14" x14ac:dyDescent="0.2">
      <c r="B34" s="514">
        <v>29</v>
      </c>
      <c r="C34" s="515" t="s">
        <v>160</v>
      </c>
      <c r="D34" s="516" t="str">
        <f t="shared" si="0"/>
        <v>ab</v>
      </c>
      <c r="E34" s="514" t="s">
        <v>129</v>
      </c>
      <c r="F34" s="522"/>
      <c r="G34" s="514" t="s">
        <v>130</v>
      </c>
      <c r="H34" s="522"/>
      <c r="I34" s="518" t="s">
        <v>131</v>
      </c>
      <c r="J34" s="522"/>
      <c r="K34" s="519" t="s">
        <v>43</v>
      </c>
      <c r="L34" s="515">
        <v>4</v>
      </c>
      <c r="N34" s="521"/>
    </row>
    <row r="35" spans="2:14" x14ac:dyDescent="0.2">
      <c r="B35" s="514">
        <v>30</v>
      </c>
      <c r="C35" s="515" t="s">
        <v>161</v>
      </c>
      <c r="D35" s="516" t="str">
        <f t="shared" si="0"/>
        <v>ac</v>
      </c>
      <c r="E35" s="514" t="s">
        <v>129</v>
      </c>
      <c r="F35" s="522"/>
      <c r="G35" s="514" t="s">
        <v>130</v>
      </c>
      <c r="H35" s="522"/>
      <c r="I35" s="518" t="s">
        <v>131</v>
      </c>
      <c r="J35" s="522"/>
      <c r="K35" s="519" t="s">
        <v>43</v>
      </c>
      <c r="L35" s="515">
        <v>5</v>
      </c>
      <c r="N35" s="521"/>
    </row>
    <row r="36" spans="2:14" x14ac:dyDescent="0.2">
      <c r="B36" s="514">
        <v>31</v>
      </c>
      <c r="C36" s="515" t="s">
        <v>162</v>
      </c>
      <c r="D36" s="516" t="str">
        <f t="shared" si="0"/>
        <v>ad</v>
      </c>
      <c r="E36" s="514" t="s">
        <v>129</v>
      </c>
      <c r="F36" s="522"/>
      <c r="G36" s="514" t="s">
        <v>130</v>
      </c>
      <c r="H36" s="522"/>
      <c r="I36" s="518" t="s">
        <v>131</v>
      </c>
      <c r="J36" s="522"/>
      <c r="K36" s="519" t="s">
        <v>43</v>
      </c>
      <c r="L36" s="515">
        <v>6</v>
      </c>
      <c r="N36" s="521"/>
    </row>
    <row r="37" spans="2:14" x14ac:dyDescent="0.2">
      <c r="B37" s="514">
        <v>32</v>
      </c>
      <c r="C37" s="515" t="s">
        <v>163</v>
      </c>
      <c r="D37" s="516" t="str">
        <f t="shared" si="0"/>
        <v>ae</v>
      </c>
      <c r="E37" s="514" t="s">
        <v>129</v>
      </c>
      <c r="F37" s="522"/>
      <c r="G37" s="514" t="s">
        <v>130</v>
      </c>
      <c r="H37" s="522"/>
      <c r="I37" s="518" t="s">
        <v>131</v>
      </c>
      <c r="J37" s="522"/>
      <c r="K37" s="519" t="s">
        <v>43</v>
      </c>
      <c r="L37" s="515">
        <v>7</v>
      </c>
      <c r="N37" s="521"/>
    </row>
    <row r="38" spans="2:14" x14ac:dyDescent="0.2">
      <c r="B38" s="514">
        <v>33</v>
      </c>
      <c r="C38" s="515" t="s">
        <v>164</v>
      </c>
      <c r="D38" s="516" t="str">
        <f t="shared" si="0"/>
        <v>af</v>
      </c>
      <c r="E38" s="514" t="s">
        <v>129</v>
      </c>
      <c r="F38" s="522"/>
      <c r="G38" s="514" t="s">
        <v>130</v>
      </c>
      <c r="H38" s="522"/>
      <c r="I38" s="518" t="s">
        <v>131</v>
      </c>
      <c r="J38" s="522"/>
      <c r="K38" s="519" t="s">
        <v>43</v>
      </c>
      <c r="L38" s="515">
        <v>8</v>
      </c>
      <c r="N38" s="521"/>
    </row>
    <row r="39" spans="2:14" x14ac:dyDescent="0.2">
      <c r="B39" s="514">
        <v>34</v>
      </c>
      <c r="C39" s="523" t="s">
        <v>165</v>
      </c>
      <c r="D39" s="516"/>
      <c r="E39" s="514" t="s">
        <v>129</v>
      </c>
      <c r="F39" s="517">
        <v>0.29166666666666669</v>
      </c>
      <c r="G39" s="514" t="s">
        <v>130</v>
      </c>
      <c r="H39" s="517">
        <v>0.39583333333333331</v>
      </c>
      <c r="I39" s="518" t="s">
        <v>131</v>
      </c>
      <c r="J39" s="517">
        <v>0</v>
      </c>
      <c r="K39" s="519" t="s">
        <v>43</v>
      </c>
      <c r="L39" s="520">
        <f t="shared" ref="L39:L40" si="2">IF(OR(F39="",H39=""),"",(H39+IF(F39&gt;H39,1,0)-F39-J39)*24)</f>
        <v>2.4999999999999991</v>
      </c>
      <c r="N39" s="521"/>
    </row>
    <row r="40" spans="2:14" x14ac:dyDescent="0.2">
      <c r="B40" s="514"/>
      <c r="C40" s="524" t="s">
        <v>98</v>
      </c>
      <c r="D40" s="516"/>
      <c r="E40" s="514" t="s">
        <v>129</v>
      </c>
      <c r="F40" s="517">
        <v>0.6875</v>
      </c>
      <c r="G40" s="514" t="s">
        <v>130</v>
      </c>
      <c r="H40" s="517">
        <v>0.83333333333333337</v>
      </c>
      <c r="I40" s="518" t="s">
        <v>131</v>
      </c>
      <c r="J40" s="517">
        <v>0</v>
      </c>
      <c r="K40" s="519" t="s">
        <v>43</v>
      </c>
      <c r="L40" s="520">
        <f t="shared" si="2"/>
        <v>3.5000000000000009</v>
      </c>
      <c r="N40" s="521"/>
    </row>
    <row r="41" spans="2:14" x14ac:dyDescent="0.2">
      <c r="B41" s="514"/>
      <c r="C41" s="525" t="s">
        <v>98</v>
      </c>
      <c r="D41" s="516" t="str">
        <f>C39</f>
        <v>ag</v>
      </c>
      <c r="E41" s="514" t="s">
        <v>129</v>
      </c>
      <c r="F41" s="517" t="s">
        <v>98</v>
      </c>
      <c r="G41" s="514" t="s">
        <v>130</v>
      </c>
      <c r="H41" s="517" t="s">
        <v>98</v>
      </c>
      <c r="I41" s="518" t="s">
        <v>131</v>
      </c>
      <c r="J41" s="517" t="s">
        <v>98</v>
      </c>
      <c r="K41" s="519" t="s">
        <v>43</v>
      </c>
      <c r="L41" s="520">
        <f>IF(OR(L39="",L40=""),"",L39+L40)</f>
        <v>6</v>
      </c>
      <c r="N41" s="521" t="s">
        <v>166</v>
      </c>
    </row>
    <row r="42" spans="2:14" x14ac:dyDescent="0.2">
      <c r="B42" s="514"/>
      <c r="C42" s="523" t="s">
        <v>167</v>
      </c>
      <c r="D42" s="516"/>
      <c r="E42" s="514" t="s">
        <v>129</v>
      </c>
      <c r="F42" s="517"/>
      <c r="G42" s="514" t="s">
        <v>130</v>
      </c>
      <c r="H42" s="517"/>
      <c r="I42" s="518" t="s">
        <v>131</v>
      </c>
      <c r="J42" s="517">
        <v>0</v>
      </c>
      <c r="K42" s="519" t="s">
        <v>43</v>
      </c>
      <c r="L42" s="520" t="str">
        <f t="shared" ref="L42:L43" si="3">IF(OR(F42="",H42=""),"",(H42+IF(F42&gt;H42,1,0)-F42-J42)*24)</f>
        <v/>
      </c>
      <c r="N42" s="521"/>
    </row>
    <row r="43" spans="2:14" x14ac:dyDescent="0.2">
      <c r="B43" s="514">
        <v>35</v>
      </c>
      <c r="C43" s="524" t="s">
        <v>98</v>
      </c>
      <c r="D43" s="516"/>
      <c r="E43" s="514" t="s">
        <v>129</v>
      </c>
      <c r="F43" s="517"/>
      <c r="G43" s="514" t="s">
        <v>130</v>
      </c>
      <c r="H43" s="517"/>
      <c r="I43" s="518" t="s">
        <v>131</v>
      </c>
      <c r="J43" s="517">
        <v>0</v>
      </c>
      <c r="K43" s="519" t="s">
        <v>43</v>
      </c>
      <c r="L43" s="520" t="str">
        <f t="shared" si="3"/>
        <v/>
      </c>
      <c r="N43" s="521"/>
    </row>
    <row r="44" spans="2:14" x14ac:dyDescent="0.2">
      <c r="B44" s="514"/>
      <c r="C44" s="525" t="s">
        <v>98</v>
      </c>
      <c r="D44" s="516" t="str">
        <f>C42</f>
        <v>ah</v>
      </c>
      <c r="E44" s="514" t="s">
        <v>129</v>
      </c>
      <c r="F44" s="517" t="s">
        <v>98</v>
      </c>
      <c r="G44" s="514" t="s">
        <v>130</v>
      </c>
      <c r="H44" s="517" t="s">
        <v>98</v>
      </c>
      <c r="I44" s="518" t="s">
        <v>131</v>
      </c>
      <c r="J44" s="517" t="s">
        <v>98</v>
      </c>
      <c r="K44" s="519" t="s">
        <v>43</v>
      </c>
      <c r="L44" s="520" t="str">
        <f>IF(OR(L42="",L43=""),"",L42+L43)</f>
        <v/>
      </c>
      <c r="N44" s="521" t="s">
        <v>168</v>
      </c>
    </row>
    <row r="45" spans="2:14" x14ac:dyDescent="0.2">
      <c r="B45" s="514"/>
      <c r="C45" s="523" t="s">
        <v>169</v>
      </c>
      <c r="D45" s="516"/>
      <c r="E45" s="514" t="s">
        <v>129</v>
      </c>
      <c r="F45" s="517"/>
      <c r="G45" s="514" t="s">
        <v>130</v>
      </c>
      <c r="H45" s="517"/>
      <c r="I45" s="518" t="s">
        <v>131</v>
      </c>
      <c r="J45" s="517">
        <v>0</v>
      </c>
      <c r="K45" s="519" t="s">
        <v>43</v>
      </c>
      <c r="L45" s="520" t="str">
        <f t="shared" ref="L45:L46" si="4">IF(OR(F45="",H45=""),"",(H45+IF(F45&gt;H45,1,0)-F45-J45)*24)</f>
        <v/>
      </c>
      <c r="N45" s="521"/>
    </row>
    <row r="46" spans="2:14" x14ac:dyDescent="0.2">
      <c r="B46" s="514">
        <v>36</v>
      </c>
      <c r="C46" s="524" t="s">
        <v>98</v>
      </c>
      <c r="D46" s="516"/>
      <c r="E46" s="514" t="s">
        <v>129</v>
      </c>
      <c r="F46" s="517"/>
      <c r="G46" s="514" t="s">
        <v>130</v>
      </c>
      <c r="H46" s="517"/>
      <c r="I46" s="518" t="s">
        <v>131</v>
      </c>
      <c r="J46" s="517">
        <v>0</v>
      </c>
      <c r="K46" s="519" t="s">
        <v>43</v>
      </c>
      <c r="L46" s="520" t="str">
        <f t="shared" si="4"/>
        <v/>
      </c>
      <c r="N46" s="521"/>
    </row>
    <row r="47" spans="2:14" x14ac:dyDescent="0.2">
      <c r="B47" s="514"/>
      <c r="C47" s="525" t="s">
        <v>98</v>
      </c>
      <c r="D47" s="516" t="str">
        <f>C45</f>
        <v>ai</v>
      </c>
      <c r="E47" s="514" t="s">
        <v>129</v>
      </c>
      <c r="F47" s="517" t="s">
        <v>98</v>
      </c>
      <c r="G47" s="514" t="s">
        <v>130</v>
      </c>
      <c r="H47" s="517" t="s">
        <v>98</v>
      </c>
      <c r="I47" s="518" t="s">
        <v>131</v>
      </c>
      <c r="J47" s="517" t="s">
        <v>98</v>
      </c>
      <c r="K47" s="519" t="s">
        <v>43</v>
      </c>
      <c r="L47" s="520" t="str">
        <f>IF(OR(L45="",L46=""),"",L45+L46)</f>
        <v/>
      </c>
      <c r="N47" s="521" t="s">
        <v>168</v>
      </c>
    </row>
    <row r="49" spans="3:4" x14ac:dyDescent="0.2">
      <c r="C49" s="511" t="s">
        <v>170</v>
      </c>
      <c r="D49" s="511"/>
    </row>
    <row r="50" spans="3:4" x14ac:dyDescent="0.2">
      <c r="C50" s="511" t="s">
        <v>171</v>
      </c>
      <c r="D50" s="511"/>
    </row>
    <row r="51" spans="3:4" x14ac:dyDescent="0.2">
      <c r="C51" s="511" t="s">
        <v>172</v>
      </c>
      <c r="D51" s="511"/>
    </row>
    <row r="52" spans="3:4" x14ac:dyDescent="0.2">
      <c r="C52" s="511" t="s">
        <v>173</v>
      </c>
      <c r="D52" s="511"/>
    </row>
    <row r="53" spans="3:4" x14ac:dyDescent="0.2">
      <c r="C53" s="511" t="s">
        <v>174</v>
      </c>
      <c r="D53" s="511"/>
    </row>
    <row r="54" spans="3:4" x14ac:dyDescent="0.2">
      <c r="C54" s="511" t="s">
        <v>175</v>
      </c>
      <c r="D54" s="511"/>
    </row>
  </sheetData>
  <sheetProtection sheet="1" insertRows="0" deleteRows="0"/>
  <mergeCells count="2">
    <mergeCell ref="F4:L4"/>
    <mergeCell ref="N4:N5"/>
  </mergeCells>
  <phoneticPr fontId="4"/>
  <printOptions horizontalCentered="1"/>
  <pageMargins left="0.70866141732283472" right="0.70866141732283472" top="0.55118110236220474" bottom="0.35433070866141736" header="0.31496062992125984" footer="0.31496062992125984"/>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E744F-8A99-4A94-ADE4-787C1B2925ED}">
  <dimension ref="B1:BO150"/>
  <sheetViews>
    <sheetView showGridLines="0" view="pageBreakPreview" zoomScale="70" zoomScaleNormal="55" zoomScaleSheetLayoutView="70" workbookViewId="0">
      <selection activeCell="AF2" sqref="AF2:AG2"/>
    </sheetView>
  </sheetViews>
  <sheetFormatPr defaultColWidth="4.453125" defaultRowHeight="14" x14ac:dyDescent="0.2"/>
  <cols>
    <col min="1" max="1" width="0.90625" style="418" customWidth="1"/>
    <col min="2" max="2" width="5.90625" style="418" customWidth="1"/>
    <col min="3" max="4" width="8.08984375" style="418" customWidth="1"/>
    <col min="5" max="8" width="3.08984375" style="418" hidden="1" customWidth="1"/>
    <col min="9" max="10" width="3.08984375" style="418" customWidth="1"/>
    <col min="11" max="62" width="5.90625" style="418" customWidth="1"/>
    <col min="63" max="63" width="1.08984375" style="418" customWidth="1"/>
    <col min="64" max="16384" width="4.453125" style="418"/>
  </cols>
  <sheetData>
    <row r="1" spans="2:67" s="399" customFormat="1" ht="20.25" customHeight="1" x14ac:dyDescent="0.2">
      <c r="C1" s="400" t="s">
        <v>176</v>
      </c>
      <c r="D1" s="400"/>
      <c r="E1" s="400"/>
      <c r="F1" s="400"/>
      <c r="G1" s="400"/>
      <c r="H1" s="400"/>
      <c r="I1" s="400"/>
      <c r="J1" s="400"/>
      <c r="M1" s="401" t="s">
        <v>177</v>
      </c>
      <c r="P1" s="400"/>
      <c r="Q1" s="400"/>
      <c r="R1" s="400"/>
      <c r="S1" s="400"/>
      <c r="T1" s="400"/>
      <c r="U1" s="400"/>
      <c r="V1" s="400"/>
      <c r="W1" s="400"/>
      <c r="AS1" s="402" t="s">
        <v>41</v>
      </c>
      <c r="AT1" s="1352" t="s">
        <v>42</v>
      </c>
      <c r="AU1" s="1353"/>
      <c r="AV1" s="1353"/>
      <c r="AW1" s="1353"/>
      <c r="AX1" s="1353"/>
      <c r="AY1" s="1353"/>
      <c r="AZ1" s="1353"/>
      <c r="BA1" s="1353"/>
      <c r="BB1" s="1353"/>
      <c r="BC1" s="1353"/>
      <c r="BD1" s="1353"/>
      <c r="BE1" s="1353"/>
      <c r="BF1" s="1353"/>
      <c r="BG1" s="1353"/>
      <c r="BH1" s="1353"/>
      <c r="BI1" s="1353"/>
      <c r="BJ1" s="402" t="s">
        <v>43</v>
      </c>
    </row>
    <row r="2" spans="2:67" s="403" customFormat="1" ht="20.25" customHeight="1" x14ac:dyDescent="0.2">
      <c r="J2" s="401"/>
      <c r="M2" s="401"/>
      <c r="N2" s="401"/>
      <c r="P2" s="402"/>
      <c r="Q2" s="402"/>
      <c r="R2" s="402"/>
      <c r="S2" s="402"/>
      <c r="T2" s="402"/>
      <c r="U2" s="402"/>
      <c r="V2" s="402"/>
      <c r="W2" s="402"/>
      <c r="AB2" s="402" t="s">
        <v>44</v>
      </c>
      <c r="AC2" s="1354">
        <v>6</v>
      </c>
      <c r="AD2" s="1354"/>
      <c r="AE2" s="402" t="s">
        <v>45</v>
      </c>
      <c r="AF2" s="1355">
        <f>IF(AC2=0,"",YEAR(DATE(2018+AC2,1,1)))</f>
        <v>2024</v>
      </c>
      <c r="AG2" s="1355"/>
      <c r="AH2" s="403" t="s">
        <v>46</v>
      </c>
      <c r="AI2" s="403" t="s">
        <v>47</v>
      </c>
      <c r="AJ2" s="1354">
        <v>4</v>
      </c>
      <c r="AK2" s="1354"/>
      <c r="AL2" s="403" t="s">
        <v>48</v>
      </c>
      <c r="AS2" s="402" t="s">
        <v>49</v>
      </c>
      <c r="AT2" s="1354" t="s">
        <v>50</v>
      </c>
      <c r="AU2" s="1354"/>
      <c r="AV2" s="1354"/>
      <c r="AW2" s="1354"/>
      <c r="AX2" s="1354"/>
      <c r="AY2" s="1354"/>
      <c r="AZ2" s="1354"/>
      <c r="BA2" s="1354"/>
      <c r="BB2" s="1354"/>
      <c r="BC2" s="1354"/>
      <c r="BD2" s="1354"/>
      <c r="BE2" s="1354"/>
      <c r="BF2" s="1354"/>
      <c r="BG2" s="1354"/>
      <c r="BH2" s="1354"/>
      <c r="BI2" s="1354"/>
      <c r="BJ2" s="402" t="s">
        <v>43</v>
      </c>
      <c r="BK2" s="402"/>
      <c r="BL2" s="402"/>
      <c r="BM2" s="402"/>
    </row>
    <row r="3" spans="2:67" s="403" customFormat="1" ht="20.25" customHeight="1" x14ac:dyDescent="0.2">
      <c r="J3" s="401"/>
      <c r="M3" s="401"/>
      <c r="O3" s="402"/>
      <c r="P3" s="402"/>
      <c r="Q3" s="402"/>
      <c r="R3" s="402"/>
      <c r="S3" s="402"/>
      <c r="T3" s="402"/>
      <c r="U3" s="402"/>
      <c r="AC3" s="404"/>
      <c r="AD3" s="404"/>
      <c r="AE3" s="404"/>
      <c r="AF3" s="405"/>
      <c r="AG3" s="404"/>
      <c r="BD3" s="406" t="s">
        <v>51</v>
      </c>
      <c r="BE3" s="1356" t="s">
        <v>52</v>
      </c>
      <c r="BF3" s="1357"/>
      <c r="BG3" s="1357"/>
      <c r="BH3" s="1358"/>
      <c r="BI3" s="402"/>
    </row>
    <row r="4" spans="2:67" s="403" customFormat="1" ht="20.25" customHeight="1" x14ac:dyDescent="0.2">
      <c r="J4" s="401"/>
      <c r="M4" s="401"/>
      <c r="O4" s="402"/>
      <c r="P4" s="402"/>
      <c r="Q4" s="402"/>
      <c r="R4" s="402"/>
      <c r="S4" s="402"/>
      <c r="T4" s="402"/>
      <c r="U4" s="402"/>
      <c r="AC4" s="404"/>
      <c r="AD4" s="404"/>
      <c r="AE4" s="404"/>
      <c r="AF4" s="405"/>
      <c r="AG4" s="404"/>
      <c r="BD4" s="406" t="s">
        <v>54</v>
      </c>
      <c r="BE4" s="1356" t="s">
        <v>55</v>
      </c>
      <c r="BF4" s="1357"/>
      <c r="BG4" s="1357"/>
      <c r="BH4" s="1358"/>
      <c r="BI4" s="402"/>
    </row>
    <row r="5" spans="2:67" s="403" customFormat="1" ht="9" customHeight="1" x14ac:dyDescent="0.2">
      <c r="J5" s="401"/>
      <c r="M5" s="401"/>
      <c r="O5" s="402"/>
      <c r="P5" s="402"/>
      <c r="Q5" s="402"/>
      <c r="R5" s="402"/>
      <c r="S5" s="402"/>
      <c r="T5" s="402"/>
      <c r="U5" s="402"/>
      <c r="AC5" s="407"/>
      <c r="AD5" s="407"/>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408"/>
      <c r="BI5" s="408"/>
    </row>
    <row r="6" spans="2:67" s="403" customFormat="1" ht="21" customHeight="1" x14ac:dyDescent="0.2">
      <c r="B6" s="400"/>
      <c r="C6" s="399"/>
      <c r="D6" s="399"/>
      <c r="E6" s="399"/>
      <c r="F6" s="399"/>
      <c r="G6" s="399"/>
      <c r="H6" s="399"/>
      <c r="I6" s="399"/>
      <c r="J6" s="399"/>
      <c r="K6" s="409"/>
      <c r="L6" s="409"/>
      <c r="M6" s="409"/>
      <c r="N6" s="410"/>
      <c r="O6" s="409"/>
      <c r="P6" s="409"/>
      <c r="Q6" s="409"/>
      <c r="AJ6" s="399"/>
      <c r="AK6" s="399"/>
      <c r="AL6" s="399"/>
      <c r="AM6" s="399"/>
      <c r="AN6" s="399"/>
      <c r="AO6" s="399" t="s">
        <v>56</v>
      </c>
      <c r="AP6" s="399"/>
      <c r="AQ6" s="399"/>
      <c r="AR6" s="399"/>
      <c r="AS6" s="399"/>
      <c r="AT6" s="399"/>
      <c r="AU6" s="399"/>
      <c r="AW6" s="411"/>
      <c r="AX6" s="411"/>
      <c r="AY6" s="412"/>
      <c r="AZ6" s="399"/>
      <c r="BA6" s="1376">
        <v>40</v>
      </c>
      <c r="BB6" s="1377"/>
      <c r="BC6" s="412" t="s">
        <v>57</v>
      </c>
      <c r="BD6" s="399"/>
      <c r="BE6" s="1376">
        <v>160</v>
      </c>
      <c r="BF6" s="1377"/>
      <c r="BG6" s="412" t="s">
        <v>58</v>
      </c>
      <c r="BH6" s="399"/>
      <c r="BI6" s="408"/>
    </row>
    <row r="7" spans="2:67" s="403" customFormat="1" ht="5.25" customHeight="1" x14ac:dyDescent="0.2">
      <c r="B7" s="400"/>
      <c r="C7" s="413"/>
      <c r="D7" s="413"/>
      <c r="E7" s="413"/>
      <c r="F7" s="413"/>
      <c r="G7" s="413"/>
      <c r="H7" s="413"/>
      <c r="I7" s="413"/>
      <c r="J7" s="409"/>
      <c r="K7" s="409"/>
      <c r="L7" s="409"/>
      <c r="M7" s="410"/>
      <c r="N7" s="409"/>
      <c r="O7" s="409"/>
      <c r="P7" s="409"/>
      <c r="Q7" s="409"/>
      <c r="AJ7" s="399"/>
      <c r="AK7" s="399"/>
      <c r="AL7" s="399"/>
      <c r="AM7" s="399"/>
      <c r="AN7" s="399"/>
      <c r="AO7" s="399"/>
      <c r="AP7" s="399"/>
      <c r="AQ7" s="399"/>
      <c r="AR7" s="399"/>
      <c r="AS7" s="399"/>
      <c r="AT7" s="399"/>
      <c r="AU7" s="399"/>
      <c r="AV7" s="399"/>
      <c r="AW7" s="399"/>
      <c r="AX7" s="399"/>
      <c r="AY7" s="399"/>
      <c r="AZ7" s="399"/>
      <c r="BA7" s="399"/>
      <c r="BB7" s="399"/>
      <c r="BC7" s="399"/>
      <c r="BD7" s="399"/>
      <c r="BE7" s="399"/>
      <c r="BF7" s="399"/>
      <c r="BG7" s="399"/>
      <c r="BH7" s="408"/>
      <c r="BI7" s="408"/>
    </row>
    <row r="8" spans="2:67" s="403" customFormat="1" ht="21" customHeight="1" x14ac:dyDescent="0.2">
      <c r="B8" s="414"/>
      <c r="C8" s="410"/>
      <c r="D8" s="410"/>
      <c r="E8" s="410"/>
      <c r="F8" s="410"/>
      <c r="G8" s="410"/>
      <c r="H8" s="410"/>
      <c r="I8" s="410"/>
      <c r="J8" s="409"/>
      <c r="K8" s="409"/>
      <c r="L8" s="409"/>
      <c r="M8" s="410"/>
      <c r="N8" s="409"/>
      <c r="O8" s="409"/>
      <c r="P8" s="409"/>
      <c r="Q8" s="409"/>
      <c r="AJ8" s="415"/>
      <c r="AK8" s="415"/>
      <c r="AL8" s="415"/>
      <c r="AM8" s="399"/>
      <c r="AN8" s="408"/>
      <c r="AO8" s="416"/>
      <c r="AP8" s="416"/>
      <c r="AQ8" s="400"/>
      <c r="AR8" s="411"/>
      <c r="AS8" s="411"/>
      <c r="AT8" s="411"/>
      <c r="AU8" s="417"/>
      <c r="AV8" s="417"/>
      <c r="AW8" s="399"/>
      <c r="AX8" s="411"/>
      <c r="AY8" s="411"/>
      <c r="AZ8" s="410"/>
      <c r="BA8" s="399"/>
      <c r="BB8" s="399" t="s">
        <v>59</v>
      </c>
      <c r="BC8" s="399"/>
      <c r="BD8" s="399"/>
      <c r="BE8" s="1378">
        <f>DAY(EOMONTH(DATE(AF2,AJ2,1),0))</f>
        <v>30</v>
      </c>
      <c r="BF8" s="1379"/>
      <c r="BG8" s="399" t="s">
        <v>60</v>
      </c>
      <c r="BH8" s="399"/>
      <c r="BI8" s="399"/>
      <c r="BM8" s="402"/>
      <c r="BN8" s="402"/>
      <c r="BO8" s="402"/>
    </row>
    <row r="9" spans="2:67" s="403" customFormat="1" ht="5.25" customHeight="1" x14ac:dyDescent="0.2">
      <c r="B9" s="414"/>
      <c r="C9" s="410"/>
      <c r="D9" s="410"/>
      <c r="E9" s="410"/>
      <c r="F9" s="410"/>
      <c r="G9" s="410"/>
      <c r="H9" s="410"/>
      <c r="I9" s="410"/>
      <c r="J9" s="409"/>
      <c r="K9" s="409"/>
      <c r="L9" s="409"/>
      <c r="M9" s="410"/>
      <c r="N9" s="409"/>
      <c r="O9" s="409"/>
      <c r="P9" s="409"/>
      <c r="Q9" s="409"/>
      <c r="AJ9" s="415"/>
      <c r="AK9" s="415"/>
      <c r="AL9" s="415"/>
      <c r="AM9" s="399"/>
      <c r="AN9" s="408"/>
      <c r="AO9" s="416"/>
      <c r="AP9" s="416"/>
      <c r="AQ9" s="400"/>
      <c r="AR9" s="411"/>
      <c r="AS9" s="411"/>
      <c r="AT9" s="411"/>
      <c r="AU9" s="417"/>
      <c r="AV9" s="417"/>
      <c r="AW9" s="399"/>
      <c r="AX9" s="411"/>
      <c r="AY9" s="411"/>
      <c r="AZ9" s="410"/>
      <c r="BA9" s="399"/>
      <c r="BB9" s="399"/>
      <c r="BC9" s="399"/>
      <c r="BD9" s="399"/>
      <c r="BE9" s="410"/>
      <c r="BF9" s="410"/>
      <c r="BG9" s="399"/>
      <c r="BH9" s="399"/>
      <c r="BI9" s="399"/>
      <c r="BM9" s="402"/>
      <c r="BN9" s="402"/>
      <c r="BO9" s="402"/>
    </row>
    <row r="10" spans="2:67" s="403" customFormat="1" ht="21" customHeight="1" x14ac:dyDescent="0.2">
      <c r="B10" s="414"/>
      <c r="C10" s="410"/>
      <c r="D10" s="410"/>
      <c r="E10" s="410"/>
      <c r="F10" s="410"/>
      <c r="G10" s="410"/>
      <c r="H10" s="410"/>
      <c r="I10" s="410"/>
      <c r="J10" s="409"/>
      <c r="K10" s="409"/>
      <c r="L10" s="409"/>
      <c r="M10" s="410"/>
      <c r="N10" s="409"/>
      <c r="O10" s="409"/>
      <c r="P10" s="409"/>
      <c r="Q10" s="409"/>
      <c r="AJ10" s="415"/>
      <c r="AK10" s="415"/>
      <c r="AL10" s="415"/>
      <c r="AM10" s="399"/>
      <c r="AN10" s="408"/>
      <c r="AO10" s="416"/>
      <c r="AP10" s="416"/>
      <c r="AQ10" s="400"/>
      <c r="AR10" s="411"/>
      <c r="AS10" s="399" t="s">
        <v>61</v>
      </c>
      <c r="AT10" s="399"/>
      <c r="AU10" s="399"/>
      <c r="AV10" s="399"/>
      <c r="AW10" s="399"/>
      <c r="AX10" s="413"/>
      <c r="AY10" s="413"/>
      <c r="AZ10" s="413"/>
      <c r="BA10" s="399"/>
      <c r="BB10" s="399"/>
      <c r="BC10" s="408" t="s">
        <v>62</v>
      </c>
      <c r="BD10" s="399"/>
      <c r="BE10" s="1376">
        <v>36</v>
      </c>
      <c r="BF10" s="1377"/>
      <c r="BG10" s="412" t="s">
        <v>63</v>
      </c>
      <c r="BH10" s="399"/>
      <c r="BI10" s="399"/>
      <c r="BM10" s="402"/>
      <c r="BN10" s="402"/>
      <c r="BO10" s="402"/>
    </row>
    <row r="11" spans="2:67" ht="5.25" customHeight="1" thickBot="1" x14ac:dyDescent="0.25">
      <c r="C11" s="419"/>
      <c r="D11" s="419"/>
      <c r="E11" s="419"/>
      <c r="F11" s="419"/>
      <c r="G11" s="419"/>
      <c r="H11" s="419"/>
      <c r="I11" s="419"/>
      <c r="J11" s="419"/>
      <c r="AC11" s="419"/>
      <c r="AT11" s="419"/>
      <c r="BK11" s="420"/>
      <c r="BL11" s="420"/>
      <c r="BM11" s="420"/>
    </row>
    <row r="12" spans="2:67" ht="21.65" customHeight="1" x14ac:dyDescent="0.2">
      <c r="B12" s="1315" t="s">
        <v>64</v>
      </c>
      <c r="C12" s="1318" t="s">
        <v>178</v>
      </c>
      <c r="D12" s="1319"/>
      <c r="E12" s="421"/>
      <c r="F12" s="422"/>
      <c r="G12" s="421"/>
      <c r="H12" s="422"/>
      <c r="I12" s="1324" t="s">
        <v>179</v>
      </c>
      <c r="J12" s="1325"/>
      <c r="K12" s="1330" t="s">
        <v>180</v>
      </c>
      <c r="L12" s="1331"/>
      <c r="M12" s="1331"/>
      <c r="N12" s="1319"/>
      <c r="O12" s="1330" t="s">
        <v>181</v>
      </c>
      <c r="P12" s="1331"/>
      <c r="Q12" s="1331"/>
      <c r="R12" s="1331"/>
      <c r="S12" s="1319"/>
      <c r="T12" s="423"/>
      <c r="U12" s="423"/>
      <c r="V12" s="424"/>
      <c r="W12" s="1359" t="s">
        <v>182</v>
      </c>
      <c r="X12" s="1360"/>
      <c r="Y12" s="1360"/>
      <c r="Z12" s="1360"/>
      <c r="AA12" s="1360"/>
      <c r="AB12" s="1360"/>
      <c r="AC12" s="1360"/>
      <c r="AD12" s="1360"/>
      <c r="AE12" s="1360"/>
      <c r="AF12" s="1360"/>
      <c r="AG12" s="1360"/>
      <c r="AH12" s="1360"/>
      <c r="AI12" s="1360"/>
      <c r="AJ12" s="1360"/>
      <c r="AK12" s="1360"/>
      <c r="AL12" s="1360"/>
      <c r="AM12" s="1360"/>
      <c r="AN12" s="1360"/>
      <c r="AO12" s="1360"/>
      <c r="AP12" s="1360"/>
      <c r="AQ12" s="1360"/>
      <c r="AR12" s="1360"/>
      <c r="AS12" s="1360"/>
      <c r="AT12" s="1360"/>
      <c r="AU12" s="1360"/>
      <c r="AV12" s="1360"/>
      <c r="AW12" s="1360"/>
      <c r="AX12" s="1360"/>
      <c r="AY12" s="1360"/>
      <c r="AZ12" s="1360"/>
      <c r="BA12" s="1360"/>
      <c r="BB12" s="1361" t="str">
        <f>IF(BE3="４週","(9)1～4週目の勤務時間数合計","(9)1か月の勤務時間数　合計")</f>
        <v>(9)1～4週目の勤務時間数合計</v>
      </c>
      <c r="BC12" s="1362"/>
      <c r="BD12" s="1367" t="s">
        <v>183</v>
      </c>
      <c r="BE12" s="1362"/>
      <c r="BF12" s="1318" t="s">
        <v>184</v>
      </c>
      <c r="BG12" s="1331"/>
      <c r="BH12" s="1331"/>
      <c r="BI12" s="1331"/>
      <c r="BJ12" s="1370"/>
    </row>
    <row r="13" spans="2:67" ht="20.25" customHeight="1" x14ac:dyDescent="0.2">
      <c r="B13" s="1316"/>
      <c r="C13" s="1320"/>
      <c r="D13" s="1321"/>
      <c r="E13" s="425"/>
      <c r="F13" s="426"/>
      <c r="G13" s="425"/>
      <c r="H13" s="426"/>
      <c r="I13" s="1326"/>
      <c r="J13" s="1327"/>
      <c r="K13" s="1332"/>
      <c r="L13" s="1333"/>
      <c r="M13" s="1333"/>
      <c r="N13" s="1321"/>
      <c r="O13" s="1332"/>
      <c r="P13" s="1333"/>
      <c r="Q13" s="1333"/>
      <c r="R13" s="1333"/>
      <c r="S13" s="1321"/>
      <c r="T13" s="427"/>
      <c r="U13" s="427"/>
      <c r="V13" s="428"/>
      <c r="W13" s="1373" t="s">
        <v>72</v>
      </c>
      <c r="X13" s="1373"/>
      <c r="Y13" s="1373"/>
      <c r="Z13" s="1373"/>
      <c r="AA13" s="1373"/>
      <c r="AB13" s="1373"/>
      <c r="AC13" s="1374"/>
      <c r="AD13" s="1375" t="s">
        <v>73</v>
      </c>
      <c r="AE13" s="1373"/>
      <c r="AF13" s="1373"/>
      <c r="AG13" s="1373"/>
      <c r="AH13" s="1373"/>
      <c r="AI13" s="1373"/>
      <c r="AJ13" s="1374"/>
      <c r="AK13" s="1375" t="s">
        <v>74</v>
      </c>
      <c r="AL13" s="1373"/>
      <c r="AM13" s="1373"/>
      <c r="AN13" s="1373"/>
      <c r="AO13" s="1373"/>
      <c r="AP13" s="1373"/>
      <c r="AQ13" s="1374"/>
      <c r="AR13" s="1375" t="s">
        <v>75</v>
      </c>
      <c r="AS13" s="1373"/>
      <c r="AT13" s="1373"/>
      <c r="AU13" s="1373"/>
      <c r="AV13" s="1373"/>
      <c r="AW13" s="1373"/>
      <c r="AX13" s="1374"/>
      <c r="AY13" s="1375" t="s">
        <v>76</v>
      </c>
      <c r="AZ13" s="1373"/>
      <c r="BA13" s="1373"/>
      <c r="BB13" s="1363"/>
      <c r="BC13" s="1364"/>
      <c r="BD13" s="1368"/>
      <c r="BE13" s="1364"/>
      <c r="BF13" s="1320"/>
      <c r="BG13" s="1333"/>
      <c r="BH13" s="1333"/>
      <c r="BI13" s="1333"/>
      <c r="BJ13" s="1371"/>
    </row>
    <row r="14" spans="2:67" ht="20.25" customHeight="1" x14ac:dyDescent="0.2">
      <c r="B14" s="1316"/>
      <c r="C14" s="1320"/>
      <c r="D14" s="1321"/>
      <c r="E14" s="425"/>
      <c r="F14" s="426"/>
      <c r="G14" s="425"/>
      <c r="H14" s="426"/>
      <c r="I14" s="1326"/>
      <c r="J14" s="1327"/>
      <c r="K14" s="1332"/>
      <c r="L14" s="1333"/>
      <c r="M14" s="1333"/>
      <c r="N14" s="1321"/>
      <c r="O14" s="1332"/>
      <c r="P14" s="1333"/>
      <c r="Q14" s="1333"/>
      <c r="R14" s="1333"/>
      <c r="S14" s="1321"/>
      <c r="T14" s="427"/>
      <c r="U14" s="427"/>
      <c r="V14" s="428"/>
      <c r="W14" s="429">
        <v>1</v>
      </c>
      <c r="X14" s="430">
        <v>2</v>
      </c>
      <c r="Y14" s="430">
        <v>3</v>
      </c>
      <c r="Z14" s="430">
        <v>4</v>
      </c>
      <c r="AA14" s="430">
        <v>5</v>
      </c>
      <c r="AB14" s="430">
        <v>6</v>
      </c>
      <c r="AC14" s="431">
        <v>7</v>
      </c>
      <c r="AD14" s="432">
        <v>8</v>
      </c>
      <c r="AE14" s="430">
        <v>9</v>
      </c>
      <c r="AF14" s="430">
        <v>10</v>
      </c>
      <c r="AG14" s="430">
        <v>11</v>
      </c>
      <c r="AH14" s="430">
        <v>12</v>
      </c>
      <c r="AI14" s="430">
        <v>13</v>
      </c>
      <c r="AJ14" s="431">
        <v>14</v>
      </c>
      <c r="AK14" s="429">
        <v>15</v>
      </c>
      <c r="AL14" s="430">
        <v>16</v>
      </c>
      <c r="AM14" s="430">
        <v>17</v>
      </c>
      <c r="AN14" s="430">
        <v>18</v>
      </c>
      <c r="AO14" s="430">
        <v>19</v>
      </c>
      <c r="AP14" s="430">
        <v>20</v>
      </c>
      <c r="AQ14" s="431">
        <v>21</v>
      </c>
      <c r="AR14" s="432">
        <v>22</v>
      </c>
      <c r="AS14" s="430">
        <v>23</v>
      </c>
      <c r="AT14" s="430">
        <v>24</v>
      </c>
      <c r="AU14" s="430">
        <v>25</v>
      </c>
      <c r="AV14" s="430">
        <v>26</v>
      </c>
      <c r="AW14" s="430">
        <v>27</v>
      </c>
      <c r="AX14" s="431">
        <v>28</v>
      </c>
      <c r="AY14" s="432" t="str">
        <f>IF($BE$3="暦月",IF(DAY(DATE($AF$2,$AJ$2,29))=29,29,""),"")</f>
        <v/>
      </c>
      <c r="AZ14" s="430" t="str">
        <f>IF($BE$3="暦月",IF(DAY(DATE($AF$2,$AJ$2,30))=30,30,""),"")</f>
        <v/>
      </c>
      <c r="BA14" s="431" t="str">
        <f>IF($BE$3="暦月",IF(DAY(DATE($AF$2,$AJ$2,31))=31,31,""),"")</f>
        <v/>
      </c>
      <c r="BB14" s="1363"/>
      <c r="BC14" s="1364"/>
      <c r="BD14" s="1368"/>
      <c r="BE14" s="1364"/>
      <c r="BF14" s="1320"/>
      <c r="BG14" s="1333"/>
      <c r="BH14" s="1333"/>
      <c r="BI14" s="1333"/>
      <c r="BJ14" s="1371"/>
    </row>
    <row r="15" spans="2:67" ht="20.25" hidden="1" customHeight="1" x14ac:dyDescent="0.2">
      <c r="B15" s="1316"/>
      <c r="C15" s="1320"/>
      <c r="D15" s="1321"/>
      <c r="E15" s="425"/>
      <c r="F15" s="426"/>
      <c r="G15" s="425"/>
      <c r="H15" s="426"/>
      <c r="I15" s="1326"/>
      <c r="J15" s="1327"/>
      <c r="K15" s="1332"/>
      <c r="L15" s="1333"/>
      <c r="M15" s="1333"/>
      <c r="N15" s="1321"/>
      <c r="O15" s="1332"/>
      <c r="P15" s="1333"/>
      <c r="Q15" s="1333"/>
      <c r="R15" s="1333"/>
      <c r="S15" s="1321"/>
      <c r="T15" s="427"/>
      <c r="U15" s="427"/>
      <c r="V15" s="428"/>
      <c r="W15" s="429">
        <f>WEEKDAY(DATE($AF$2,$AJ$2,1))</f>
        <v>2</v>
      </c>
      <c r="X15" s="430">
        <f>WEEKDAY(DATE($AF$2,$AJ$2,2))</f>
        <v>3</v>
      </c>
      <c r="Y15" s="430">
        <f>WEEKDAY(DATE($AF$2,$AJ$2,3))</f>
        <v>4</v>
      </c>
      <c r="Z15" s="430">
        <f>WEEKDAY(DATE($AF$2,$AJ$2,4))</f>
        <v>5</v>
      </c>
      <c r="AA15" s="430">
        <f>WEEKDAY(DATE($AF$2,$AJ$2,5))</f>
        <v>6</v>
      </c>
      <c r="AB15" s="430">
        <f>WEEKDAY(DATE($AF$2,$AJ$2,6))</f>
        <v>7</v>
      </c>
      <c r="AC15" s="431">
        <f>WEEKDAY(DATE($AF$2,$AJ$2,7))</f>
        <v>1</v>
      </c>
      <c r="AD15" s="432">
        <f>WEEKDAY(DATE($AF$2,$AJ$2,8))</f>
        <v>2</v>
      </c>
      <c r="AE15" s="430">
        <f>WEEKDAY(DATE($AF$2,$AJ$2,9))</f>
        <v>3</v>
      </c>
      <c r="AF15" s="430">
        <f>WEEKDAY(DATE($AF$2,$AJ$2,10))</f>
        <v>4</v>
      </c>
      <c r="AG15" s="430">
        <f>WEEKDAY(DATE($AF$2,$AJ$2,11))</f>
        <v>5</v>
      </c>
      <c r="AH15" s="430">
        <f>WEEKDAY(DATE($AF$2,$AJ$2,12))</f>
        <v>6</v>
      </c>
      <c r="AI15" s="430">
        <f>WEEKDAY(DATE($AF$2,$AJ$2,13))</f>
        <v>7</v>
      </c>
      <c r="AJ15" s="431">
        <f>WEEKDAY(DATE($AF$2,$AJ$2,14))</f>
        <v>1</v>
      </c>
      <c r="AK15" s="432">
        <f>WEEKDAY(DATE($AF$2,$AJ$2,15))</f>
        <v>2</v>
      </c>
      <c r="AL15" s="430">
        <f>WEEKDAY(DATE($AF$2,$AJ$2,16))</f>
        <v>3</v>
      </c>
      <c r="AM15" s="430">
        <f>WEEKDAY(DATE($AF$2,$AJ$2,17))</f>
        <v>4</v>
      </c>
      <c r="AN15" s="430">
        <f>WEEKDAY(DATE($AF$2,$AJ$2,18))</f>
        <v>5</v>
      </c>
      <c r="AO15" s="430">
        <f>WEEKDAY(DATE($AF$2,$AJ$2,19))</f>
        <v>6</v>
      </c>
      <c r="AP15" s="430">
        <f>WEEKDAY(DATE($AF$2,$AJ$2,20))</f>
        <v>7</v>
      </c>
      <c r="AQ15" s="431">
        <f>WEEKDAY(DATE($AF$2,$AJ$2,21))</f>
        <v>1</v>
      </c>
      <c r="AR15" s="432">
        <f>WEEKDAY(DATE($AF$2,$AJ$2,22))</f>
        <v>2</v>
      </c>
      <c r="AS15" s="430">
        <f>WEEKDAY(DATE($AF$2,$AJ$2,23))</f>
        <v>3</v>
      </c>
      <c r="AT15" s="430">
        <f>WEEKDAY(DATE($AF$2,$AJ$2,24))</f>
        <v>4</v>
      </c>
      <c r="AU15" s="430">
        <f>WEEKDAY(DATE($AF$2,$AJ$2,25))</f>
        <v>5</v>
      </c>
      <c r="AV15" s="430">
        <f>WEEKDAY(DATE($AF$2,$AJ$2,26))</f>
        <v>6</v>
      </c>
      <c r="AW15" s="430">
        <f>WEEKDAY(DATE($AF$2,$AJ$2,27))</f>
        <v>7</v>
      </c>
      <c r="AX15" s="431">
        <f>WEEKDAY(DATE($AF$2,$AJ$2,28))</f>
        <v>1</v>
      </c>
      <c r="AY15" s="432">
        <f>IF(AY14=29,WEEKDAY(DATE($AF$2,$AJ$2,29)),0)</f>
        <v>0</v>
      </c>
      <c r="AZ15" s="430">
        <f>IF(AZ14=30,WEEKDAY(DATE($AF$2,$AJ$2,30)),0)</f>
        <v>0</v>
      </c>
      <c r="BA15" s="431">
        <f>IF(BA14=31,WEEKDAY(DATE($AF$2,$AJ$2,31)),0)</f>
        <v>0</v>
      </c>
      <c r="BB15" s="1363"/>
      <c r="BC15" s="1364"/>
      <c r="BD15" s="1368"/>
      <c r="BE15" s="1364"/>
      <c r="BF15" s="1320"/>
      <c r="BG15" s="1333"/>
      <c r="BH15" s="1333"/>
      <c r="BI15" s="1333"/>
      <c r="BJ15" s="1371"/>
    </row>
    <row r="16" spans="2:67" ht="20.25" customHeight="1" thickBot="1" x14ac:dyDescent="0.25">
      <c r="B16" s="1317"/>
      <c r="C16" s="1322"/>
      <c r="D16" s="1323"/>
      <c r="E16" s="433"/>
      <c r="F16" s="434"/>
      <c r="G16" s="433"/>
      <c r="H16" s="434"/>
      <c r="I16" s="1328"/>
      <c r="J16" s="1329"/>
      <c r="K16" s="1334"/>
      <c r="L16" s="1335"/>
      <c r="M16" s="1335"/>
      <c r="N16" s="1323"/>
      <c r="O16" s="1334"/>
      <c r="P16" s="1335"/>
      <c r="Q16" s="1335"/>
      <c r="R16" s="1335"/>
      <c r="S16" s="1323"/>
      <c r="T16" s="435"/>
      <c r="U16" s="435"/>
      <c r="V16" s="436"/>
      <c r="W16" s="437" t="str">
        <f>IF(W15=1,"日",IF(W15=2,"月",IF(W15=3,"火",IF(W15=4,"水",IF(W15=5,"木",IF(W15=6,"金","土"))))))</f>
        <v>月</v>
      </c>
      <c r="X16" s="438" t="str">
        <f t="shared" ref="X16:AX16" si="0">IF(X15=1,"日",IF(X15=2,"月",IF(X15=3,"火",IF(X15=4,"水",IF(X15=5,"木",IF(X15=6,"金","土"))))))</f>
        <v>火</v>
      </c>
      <c r="Y16" s="438" t="str">
        <f t="shared" si="0"/>
        <v>水</v>
      </c>
      <c r="Z16" s="438" t="str">
        <f t="shared" si="0"/>
        <v>木</v>
      </c>
      <c r="AA16" s="438" t="str">
        <f t="shared" si="0"/>
        <v>金</v>
      </c>
      <c r="AB16" s="438" t="str">
        <f t="shared" si="0"/>
        <v>土</v>
      </c>
      <c r="AC16" s="439" t="str">
        <f t="shared" si="0"/>
        <v>日</v>
      </c>
      <c r="AD16" s="440" t="str">
        <f>IF(AD15=1,"日",IF(AD15=2,"月",IF(AD15=3,"火",IF(AD15=4,"水",IF(AD15=5,"木",IF(AD15=6,"金","土"))))))</f>
        <v>月</v>
      </c>
      <c r="AE16" s="438" t="str">
        <f t="shared" si="0"/>
        <v>火</v>
      </c>
      <c r="AF16" s="438" t="str">
        <f t="shared" si="0"/>
        <v>水</v>
      </c>
      <c r="AG16" s="438" t="str">
        <f t="shared" si="0"/>
        <v>木</v>
      </c>
      <c r="AH16" s="438" t="str">
        <f t="shared" si="0"/>
        <v>金</v>
      </c>
      <c r="AI16" s="438" t="str">
        <f t="shared" si="0"/>
        <v>土</v>
      </c>
      <c r="AJ16" s="439" t="str">
        <f t="shared" si="0"/>
        <v>日</v>
      </c>
      <c r="AK16" s="440" t="str">
        <f>IF(AK15=1,"日",IF(AK15=2,"月",IF(AK15=3,"火",IF(AK15=4,"水",IF(AK15=5,"木",IF(AK15=6,"金","土"))))))</f>
        <v>月</v>
      </c>
      <c r="AL16" s="438" t="str">
        <f t="shared" si="0"/>
        <v>火</v>
      </c>
      <c r="AM16" s="438" t="str">
        <f t="shared" si="0"/>
        <v>水</v>
      </c>
      <c r="AN16" s="438" t="str">
        <f t="shared" si="0"/>
        <v>木</v>
      </c>
      <c r="AO16" s="438" t="str">
        <f t="shared" si="0"/>
        <v>金</v>
      </c>
      <c r="AP16" s="438" t="str">
        <f t="shared" si="0"/>
        <v>土</v>
      </c>
      <c r="AQ16" s="439" t="str">
        <f t="shared" si="0"/>
        <v>日</v>
      </c>
      <c r="AR16" s="440" t="str">
        <f>IF(AR15=1,"日",IF(AR15=2,"月",IF(AR15=3,"火",IF(AR15=4,"水",IF(AR15=5,"木",IF(AR15=6,"金","土"))))))</f>
        <v>月</v>
      </c>
      <c r="AS16" s="438" t="str">
        <f t="shared" si="0"/>
        <v>火</v>
      </c>
      <c r="AT16" s="438" t="str">
        <f t="shared" si="0"/>
        <v>水</v>
      </c>
      <c r="AU16" s="438" t="str">
        <f t="shared" si="0"/>
        <v>木</v>
      </c>
      <c r="AV16" s="438" t="str">
        <f t="shared" si="0"/>
        <v>金</v>
      </c>
      <c r="AW16" s="438" t="str">
        <f t="shared" si="0"/>
        <v>土</v>
      </c>
      <c r="AX16" s="439" t="str">
        <f t="shared" si="0"/>
        <v>日</v>
      </c>
      <c r="AY16" s="438" t="str">
        <f>IF(AY15=1,"日",IF(AY15=2,"月",IF(AY15=3,"火",IF(AY15=4,"水",IF(AY15=5,"木",IF(AY15=6,"金",IF(AY15=0,"","土")))))))</f>
        <v/>
      </c>
      <c r="AZ16" s="438" t="str">
        <f>IF(AZ15=1,"日",IF(AZ15=2,"月",IF(AZ15=3,"火",IF(AZ15=4,"水",IF(AZ15=5,"木",IF(AZ15=6,"金",IF(AZ15=0,"","土")))))))</f>
        <v/>
      </c>
      <c r="BA16" s="438" t="str">
        <f>IF(BA15=1,"日",IF(BA15=2,"月",IF(BA15=3,"火",IF(BA15=4,"水",IF(BA15=5,"木",IF(BA15=6,"金",IF(BA15=0,"","土")))))))</f>
        <v/>
      </c>
      <c r="BB16" s="1365"/>
      <c r="BC16" s="1366"/>
      <c r="BD16" s="1369"/>
      <c r="BE16" s="1366"/>
      <c r="BF16" s="1322"/>
      <c r="BG16" s="1335"/>
      <c r="BH16" s="1335"/>
      <c r="BI16" s="1335"/>
      <c r="BJ16" s="1372"/>
    </row>
    <row r="17" spans="2:62" ht="20.25" customHeight="1" x14ac:dyDescent="0.2">
      <c r="B17" s="1256">
        <f>B15+1</f>
        <v>1</v>
      </c>
      <c r="C17" s="1341" t="s">
        <v>185</v>
      </c>
      <c r="D17" s="1342"/>
      <c r="E17" s="441"/>
      <c r="F17" s="442"/>
      <c r="G17" s="441"/>
      <c r="H17" s="442"/>
      <c r="I17" s="1343" t="s">
        <v>186</v>
      </c>
      <c r="J17" s="1344"/>
      <c r="K17" s="1345" t="s">
        <v>187</v>
      </c>
      <c r="L17" s="1346"/>
      <c r="M17" s="1346"/>
      <c r="N17" s="1342"/>
      <c r="O17" s="1347" t="s">
        <v>188</v>
      </c>
      <c r="P17" s="1348"/>
      <c r="Q17" s="1348"/>
      <c r="R17" s="1348"/>
      <c r="S17" s="1349"/>
      <c r="T17" s="443" t="s">
        <v>77</v>
      </c>
      <c r="U17" s="444"/>
      <c r="V17" s="445"/>
      <c r="W17" s="446" t="s">
        <v>132</v>
      </c>
      <c r="X17" s="447" t="s">
        <v>132</v>
      </c>
      <c r="Y17" s="447" t="s">
        <v>189</v>
      </c>
      <c r="Z17" s="447"/>
      <c r="AA17" s="447"/>
      <c r="AB17" s="447" t="s">
        <v>132</v>
      </c>
      <c r="AC17" s="448" t="s">
        <v>132</v>
      </c>
      <c r="AD17" s="446" t="s">
        <v>132</v>
      </c>
      <c r="AE17" s="447" t="s">
        <v>132</v>
      </c>
      <c r="AF17" s="447" t="s">
        <v>132</v>
      </c>
      <c r="AG17" s="447"/>
      <c r="AH17" s="447"/>
      <c r="AI17" s="447" t="s">
        <v>132</v>
      </c>
      <c r="AJ17" s="448" t="s">
        <v>132</v>
      </c>
      <c r="AK17" s="446" t="s">
        <v>132</v>
      </c>
      <c r="AL17" s="447" t="s">
        <v>132</v>
      </c>
      <c r="AM17" s="447" t="s">
        <v>132</v>
      </c>
      <c r="AN17" s="447"/>
      <c r="AO17" s="447"/>
      <c r="AP17" s="447" t="s">
        <v>132</v>
      </c>
      <c r="AQ17" s="448" t="s">
        <v>132</v>
      </c>
      <c r="AR17" s="446" t="s">
        <v>132</v>
      </c>
      <c r="AS17" s="447" t="s">
        <v>132</v>
      </c>
      <c r="AT17" s="447" t="s">
        <v>132</v>
      </c>
      <c r="AU17" s="447"/>
      <c r="AV17" s="447"/>
      <c r="AW17" s="447" t="s">
        <v>132</v>
      </c>
      <c r="AX17" s="448" t="s">
        <v>132</v>
      </c>
      <c r="AY17" s="446"/>
      <c r="AZ17" s="447"/>
      <c r="BA17" s="447"/>
      <c r="BB17" s="1350"/>
      <c r="BC17" s="1351"/>
      <c r="BD17" s="1336"/>
      <c r="BE17" s="1337"/>
      <c r="BF17" s="1338"/>
      <c r="BG17" s="1339"/>
      <c r="BH17" s="1339"/>
      <c r="BI17" s="1339"/>
      <c r="BJ17" s="1340"/>
    </row>
    <row r="18" spans="2:62" ht="20.25" customHeight="1" x14ac:dyDescent="0.2">
      <c r="B18" s="1279"/>
      <c r="C18" s="1293"/>
      <c r="D18" s="1294"/>
      <c r="E18" s="449"/>
      <c r="F18" s="450" t="str">
        <f>C17</f>
        <v>管理者</v>
      </c>
      <c r="G18" s="449"/>
      <c r="H18" s="450" t="str">
        <f>I17</f>
        <v>A</v>
      </c>
      <c r="I18" s="1295"/>
      <c r="J18" s="1296"/>
      <c r="K18" s="1297"/>
      <c r="L18" s="1298"/>
      <c r="M18" s="1298"/>
      <c r="N18" s="1294"/>
      <c r="O18" s="1270"/>
      <c r="P18" s="1271"/>
      <c r="Q18" s="1271"/>
      <c r="R18" s="1271"/>
      <c r="S18" s="1272"/>
      <c r="T18" s="451" t="s">
        <v>78</v>
      </c>
      <c r="U18" s="452"/>
      <c r="V18" s="453"/>
      <c r="W18" s="454">
        <f>IF(W17="","",VLOOKUP(W17,'【記載例】シフト記号表（勤務時間帯）'!$C$6:$L$47,10,FALSE))</f>
        <v>8</v>
      </c>
      <c r="X18" s="455">
        <f>IF(X17="","",VLOOKUP(X17,'【記載例】シフト記号表（勤務時間帯）'!$C$6:$L$47,10,FALSE))</f>
        <v>8</v>
      </c>
      <c r="Y18" s="455">
        <f>IF(Y17="","",VLOOKUP(Y17,'【記載例】シフト記号表（勤務時間帯）'!$C$6:$L$47,10,FALSE))</f>
        <v>8</v>
      </c>
      <c r="Z18" s="455" t="str">
        <f>IF(Z17="","",VLOOKUP(Z17,'【記載例】シフト記号表（勤務時間帯）'!$C$6:$L$47,10,FALSE))</f>
        <v/>
      </c>
      <c r="AA18" s="455" t="str">
        <f>IF(AA17="","",VLOOKUP(AA17,'【記載例】シフト記号表（勤務時間帯）'!$C$6:$L$47,10,FALSE))</f>
        <v/>
      </c>
      <c r="AB18" s="455">
        <f>IF(AB17="","",VLOOKUP(AB17,'【記載例】シフト記号表（勤務時間帯）'!$C$6:$L$47,10,FALSE))</f>
        <v>8</v>
      </c>
      <c r="AC18" s="456">
        <f>IF(AC17="","",VLOOKUP(AC17,'【記載例】シフト記号表（勤務時間帯）'!$C$6:$L$47,10,FALSE))</f>
        <v>8</v>
      </c>
      <c r="AD18" s="454">
        <f>IF(AD17="","",VLOOKUP(AD17,'【記載例】シフト記号表（勤務時間帯）'!$C$6:$L$47,10,FALSE))</f>
        <v>8</v>
      </c>
      <c r="AE18" s="455">
        <f>IF(AE17="","",VLOOKUP(AE17,'【記載例】シフト記号表（勤務時間帯）'!$C$6:$L$47,10,FALSE))</f>
        <v>8</v>
      </c>
      <c r="AF18" s="455">
        <f>IF(AF17="","",VLOOKUP(AF17,'【記載例】シフト記号表（勤務時間帯）'!$C$6:$L$47,10,FALSE))</f>
        <v>8</v>
      </c>
      <c r="AG18" s="455" t="str">
        <f>IF(AG17="","",VLOOKUP(AG17,'【記載例】シフト記号表（勤務時間帯）'!$C$6:$L$47,10,FALSE))</f>
        <v/>
      </c>
      <c r="AH18" s="455" t="str">
        <f>IF(AH17="","",VLOOKUP(AH17,'【記載例】シフト記号表（勤務時間帯）'!$C$6:$L$47,10,FALSE))</f>
        <v/>
      </c>
      <c r="AI18" s="455">
        <f>IF(AI17="","",VLOOKUP(AI17,'【記載例】シフト記号表（勤務時間帯）'!$C$6:$L$47,10,FALSE))</f>
        <v>8</v>
      </c>
      <c r="AJ18" s="456">
        <f>IF(AJ17="","",VLOOKUP(AJ17,'【記載例】シフト記号表（勤務時間帯）'!$C$6:$L$47,10,FALSE))</f>
        <v>8</v>
      </c>
      <c r="AK18" s="454">
        <f>IF(AK17="","",VLOOKUP(AK17,'【記載例】シフト記号表（勤務時間帯）'!$C$6:$L$47,10,FALSE))</f>
        <v>8</v>
      </c>
      <c r="AL18" s="455">
        <f>IF(AL17="","",VLOOKUP(AL17,'【記載例】シフト記号表（勤務時間帯）'!$C$6:$L$47,10,FALSE))</f>
        <v>8</v>
      </c>
      <c r="AM18" s="455">
        <f>IF(AM17="","",VLOOKUP(AM17,'【記載例】シフト記号表（勤務時間帯）'!$C$6:$L$47,10,FALSE))</f>
        <v>8</v>
      </c>
      <c r="AN18" s="455" t="str">
        <f>IF(AN17="","",VLOOKUP(AN17,'【記載例】シフト記号表（勤務時間帯）'!$C$6:$L$47,10,FALSE))</f>
        <v/>
      </c>
      <c r="AO18" s="455" t="str">
        <f>IF(AO17="","",VLOOKUP(AO17,'【記載例】シフト記号表（勤務時間帯）'!$C$6:$L$47,10,FALSE))</f>
        <v/>
      </c>
      <c r="AP18" s="455">
        <f>IF(AP17="","",VLOOKUP(AP17,'【記載例】シフト記号表（勤務時間帯）'!$C$6:$L$47,10,FALSE))</f>
        <v>8</v>
      </c>
      <c r="AQ18" s="456">
        <f>IF(AQ17="","",VLOOKUP(AQ17,'【記載例】シフト記号表（勤務時間帯）'!$C$6:$L$47,10,FALSE))</f>
        <v>8</v>
      </c>
      <c r="AR18" s="454">
        <f>IF(AR17="","",VLOOKUP(AR17,'【記載例】シフト記号表（勤務時間帯）'!$C$6:$L$47,10,FALSE))</f>
        <v>8</v>
      </c>
      <c r="AS18" s="455">
        <f>IF(AS17="","",VLOOKUP(AS17,'【記載例】シフト記号表（勤務時間帯）'!$C$6:$L$47,10,FALSE))</f>
        <v>8</v>
      </c>
      <c r="AT18" s="455">
        <f>IF(AT17="","",VLOOKUP(AT17,'【記載例】シフト記号表（勤務時間帯）'!$C$6:$L$47,10,FALSE))</f>
        <v>8</v>
      </c>
      <c r="AU18" s="455" t="str">
        <f>IF(AU17="","",VLOOKUP(AU17,'【記載例】シフト記号表（勤務時間帯）'!$C$6:$L$47,10,FALSE))</f>
        <v/>
      </c>
      <c r="AV18" s="455" t="str">
        <f>IF(AV17="","",VLOOKUP(AV17,'【記載例】シフト記号表（勤務時間帯）'!$C$6:$L$47,10,FALSE))</f>
        <v/>
      </c>
      <c r="AW18" s="455">
        <f>IF(AW17="","",VLOOKUP(AW17,'【記載例】シフト記号表（勤務時間帯）'!$C$6:$L$47,10,FALSE))</f>
        <v>8</v>
      </c>
      <c r="AX18" s="456">
        <f>IF(AX17="","",VLOOKUP(AX17,'【記載例】シフト記号表（勤務時間帯）'!$C$6:$L$47,10,FALSE))</f>
        <v>8</v>
      </c>
      <c r="AY18" s="454" t="str">
        <f>IF(AY17="","",VLOOKUP(AY17,'【記載例】シフト記号表（勤務時間帯）'!$C$6:$L$47,10,FALSE))</f>
        <v/>
      </c>
      <c r="AZ18" s="455" t="str">
        <f>IF(AZ17="","",VLOOKUP(AZ17,'【記載例】シフト記号表（勤務時間帯）'!$C$6:$L$47,10,FALSE))</f>
        <v/>
      </c>
      <c r="BA18" s="455" t="str">
        <f>IF(BA17="","",VLOOKUP(BA17,'【記載例】シフト記号表（勤務時間帯）'!$C$6:$L$47,10,FALSE))</f>
        <v/>
      </c>
      <c r="BB18" s="1290">
        <f>IF($BE$3="４週",SUM(W18:AX18),IF($BE$3="暦月",SUM(W18:BA18),""))</f>
        <v>160</v>
      </c>
      <c r="BC18" s="1291"/>
      <c r="BD18" s="1292">
        <f>IF($BE$3="４週",BB18/4,IF($BE$3="暦月",(BB18/($BE$8/7)),""))</f>
        <v>40</v>
      </c>
      <c r="BE18" s="1291"/>
      <c r="BF18" s="1287"/>
      <c r="BG18" s="1288"/>
      <c r="BH18" s="1288"/>
      <c r="BI18" s="1288"/>
      <c r="BJ18" s="1289"/>
    </row>
    <row r="19" spans="2:62" ht="20.25" customHeight="1" x14ac:dyDescent="0.2">
      <c r="B19" s="1256">
        <f>B17+1</f>
        <v>2</v>
      </c>
      <c r="C19" s="1258" t="s">
        <v>190</v>
      </c>
      <c r="D19" s="1259"/>
      <c r="E19" s="457"/>
      <c r="F19" s="458"/>
      <c r="G19" s="457"/>
      <c r="H19" s="458"/>
      <c r="I19" s="1262" t="s">
        <v>186</v>
      </c>
      <c r="J19" s="1263"/>
      <c r="K19" s="1266" t="s">
        <v>191</v>
      </c>
      <c r="L19" s="1267"/>
      <c r="M19" s="1267"/>
      <c r="N19" s="1259"/>
      <c r="O19" s="1270" t="s">
        <v>192</v>
      </c>
      <c r="P19" s="1271"/>
      <c r="Q19" s="1271"/>
      <c r="R19" s="1271"/>
      <c r="S19" s="1272"/>
      <c r="T19" s="459" t="s">
        <v>77</v>
      </c>
      <c r="U19" s="460"/>
      <c r="V19" s="461"/>
      <c r="W19" s="462" t="s">
        <v>132</v>
      </c>
      <c r="X19" s="463" t="s">
        <v>132</v>
      </c>
      <c r="Y19" s="463"/>
      <c r="Z19" s="463"/>
      <c r="AA19" s="463" t="s">
        <v>132</v>
      </c>
      <c r="AB19" s="463" t="s">
        <v>132</v>
      </c>
      <c r="AC19" s="464" t="s">
        <v>132</v>
      </c>
      <c r="AD19" s="462" t="s">
        <v>132</v>
      </c>
      <c r="AE19" s="463" t="s">
        <v>132</v>
      </c>
      <c r="AF19" s="463"/>
      <c r="AG19" s="463" t="s">
        <v>132</v>
      </c>
      <c r="AH19" s="463" t="s">
        <v>132</v>
      </c>
      <c r="AI19" s="463" t="s">
        <v>132</v>
      </c>
      <c r="AJ19" s="464"/>
      <c r="AK19" s="462" t="s">
        <v>132</v>
      </c>
      <c r="AL19" s="463" t="s">
        <v>132</v>
      </c>
      <c r="AM19" s="463" t="s">
        <v>132</v>
      </c>
      <c r="AN19" s="463"/>
      <c r="AO19" s="463" t="s">
        <v>132</v>
      </c>
      <c r="AP19" s="463" t="s">
        <v>132</v>
      </c>
      <c r="AQ19" s="464"/>
      <c r="AR19" s="462" t="s">
        <v>132</v>
      </c>
      <c r="AS19" s="463" t="s">
        <v>132</v>
      </c>
      <c r="AT19" s="463"/>
      <c r="AU19" s="463"/>
      <c r="AV19" s="463" t="s">
        <v>132</v>
      </c>
      <c r="AW19" s="463" t="s">
        <v>132</v>
      </c>
      <c r="AX19" s="464" t="s">
        <v>132</v>
      </c>
      <c r="AY19" s="462"/>
      <c r="AZ19" s="463"/>
      <c r="BA19" s="465"/>
      <c r="BB19" s="1276"/>
      <c r="BC19" s="1277"/>
      <c r="BD19" s="1236"/>
      <c r="BE19" s="1237"/>
      <c r="BF19" s="1238"/>
      <c r="BG19" s="1239"/>
      <c r="BH19" s="1239"/>
      <c r="BI19" s="1239"/>
      <c r="BJ19" s="1240"/>
    </row>
    <row r="20" spans="2:62" ht="20.25" customHeight="1" x14ac:dyDescent="0.2">
      <c r="B20" s="1279"/>
      <c r="C20" s="1293"/>
      <c r="D20" s="1294"/>
      <c r="E20" s="449"/>
      <c r="F20" s="450" t="str">
        <f>C19</f>
        <v>生活相談員</v>
      </c>
      <c r="G20" s="449"/>
      <c r="H20" s="450" t="str">
        <f>I19</f>
        <v>A</v>
      </c>
      <c r="I20" s="1295"/>
      <c r="J20" s="1296"/>
      <c r="K20" s="1297"/>
      <c r="L20" s="1298"/>
      <c r="M20" s="1298"/>
      <c r="N20" s="1294"/>
      <c r="O20" s="1270"/>
      <c r="P20" s="1271"/>
      <c r="Q20" s="1271"/>
      <c r="R20" s="1271"/>
      <c r="S20" s="1272"/>
      <c r="T20" s="451" t="s">
        <v>78</v>
      </c>
      <c r="U20" s="452"/>
      <c r="V20" s="453"/>
      <c r="W20" s="454">
        <f>IF(W19="","",VLOOKUP(W19,'【記載例】シフト記号表（勤務時間帯）'!$C$6:$L$47,10,FALSE))</f>
        <v>8</v>
      </c>
      <c r="X20" s="455">
        <f>IF(X19="","",VLOOKUP(X19,'【記載例】シフト記号表（勤務時間帯）'!$C$6:$L$47,10,FALSE))</f>
        <v>8</v>
      </c>
      <c r="Y20" s="455" t="str">
        <f>IF(Y19="","",VLOOKUP(Y19,'【記載例】シフト記号表（勤務時間帯）'!$C$6:$L$47,10,FALSE))</f>
        <v/>
      </c>
      <c r="Z20" s="455" t="str">
        <f>IF(Z19="","",VLOOKUP(Z19,'【記載例】シフト記号表（勤務時間帯）'!$C$6:$L$47,10,FALSE))</f>
        <v/>
      </c>
      <c r="AA20" s="455">
        <f>IF(AA19="","",VLOOKUP(AA19,'【記載例】シフト記号表（勤務時間帯）'!$C$6:$L$47,10,FALSE))</f>
        <v>8</v>
      </c>
      <c r="AB20" s="455">
        <f>IF(AB19="","",VLOOKUP(AB19,'【記載例】シフト記号表（勤務時間帯）'!$C$6:$L$47,10,FALSE))</f>
        <v>8</v>
      </c>
      <c r="AC20" s="456">
        <f>IF(AC19="","",VLOOKUP(AC19,'【記載例】シフト記号表（勤務時間帯）'!$C$6:$L$47,10,FALSE))</f>
        <v>8</v>
      </c>
      <c r="AD20" s="454">
        <f>IF(AD19="","",VLOOKUP(AD19,'【記載例】シフト記号表（勤務時間帯）'!$C$6:$L$47,10,FALSE))</f>
        <v>8</v>
      </c>
      <c r="AE20" s="455">
        <f>IF(AE19="","",VLOOKUP(AE19,'【記載例】シフト記号表（勤務時間帯）'!$C$6:$L$47,10,FALSE))</f>
        <v>8</v>
      </c>
      <c r="AF20" s="455" t="str">
        <f>IF(AF19="","",VLOOKUP(AF19,'【記載例】シフト記号表（勤務時間帯）'!$C$6:$L$47,10,FALSE))</f>
        <v/>
      </c>
      <c r="AG20" s="455">
        <f>IF(AG19="","",VLOOKUP(AG19,'【記載例】シフト記号表（勤務時間帯）'!$C$6:$L$47,10,FALSE))</f>
        <v>8</v>
      </c>
      <c r="AH20" s="455">
        <f>IF(AH19="","",VLOOKUP(AH19,'【記載例】シフト記号表（勤務時間帯）'!$C$6:$L$47,10,FALSE))</f>
        <v>8</v>
      </c>
      <c r="AI20" s="455">
        <f>IF(AI19="","",VLOOKUP(AI19,'【記載例】シフト記号表（勤務時間帯）'!$C$6:$L$47,10,FALSE))</f>
        <v>8</v>
      </c>
      <c r="AJ20" s="456" t="str">
        <f>IF(AJ19="","",VLOOKUP(AJ19,'【記載例】シフト記号表（勤務時間帯）'!$C$6:$L$47,10,FALSE))</f>
        <v/>
      </c>
      <c r="AK20" s="454">
        <f>IF(AK19="","",VLOOKUP(AK19,'【記載例】シフト記号表（勤務時間帯）'!$C$6:$L$47,10,FALSE))</f>
        <v>8</v>
      </c>
      <c r="AL20" s="455">
        <f>IF(AL19="","",VLOOKUP(AL19,'【記載例】シフト記号表（勤務時間帯）'!$C$6:$L$47,10,FALSE))</f>
        <v>8</v>
      </c>
      <c r="AM20" s="455">
        <f>IF(AM19="","",VLOOKUP(AM19,'【記載例】シフト記号表（勤務時間帯）'!$C$6:$L$47,10,FALSE))</f>
        <v>8</v>
      </c>
      <c r="AN20" s="455" t="str">
        <f>IF(AN19="","",VLOOKUP(AN19,'【記載例】シフト記号表（勤務時間帯）'!$C$6:$L$47,10,FALSE))</f>
        <v/>
      </c>
      <c r="AO20" s="455">
        <f>IF(AO19="","",VLOOKUP(AO19,'【記載例】シフト記号表（勤務時間帯）'!$C$6:$L$47,10,FALSE))</f>
        <v>8</v>
      </c>
      <c r="AP20" s="455">
        <f>IF(AP19="","",VLOOKUP(AP19,'【記載例】シフト記号表（勤務時間帯）'!$C$6:$L$47,10,FALSE))</f>
        <v>8</v>
      </c>
      <c r="AQ20" s="456" t="str">
        <f>IF(AQ19="","",VLOOKUP(AQ19,'【記載例】シフト記号表（勤務時間帯）'!$C$6:$L$47,10,FALSE))</f>
        <v/>
      </c>
      <c r="AR20" s="454">
        <f>IF(AR19="","",VLOOKUP(AR19,'【記載例】シフト記号表（勤務時間帯）'!$C$6:$L$47,10,FALSE))</f>
        <v>8</v>
      </c>
      <c r="AS20" s="455">
        <f>IF(AS19="","",VLOOKUP(AS19,'【記載例】シフト記号表（勤務時間帯）'!$C$6:$L$47,10,FALSE))</f>
        <v>8</v>
      </c>
      <c r="AT20" s="455" t="str">
        <f>IF(AT19="","",VLOOKUP(AT19,'【記載例】シフト記号表（勤務時間帯）'!$C$6:$L$47,10,FALSE))</f>
        <v/>
      </c>
      <c r="AU20" s="455" t="str">
        <f>IF(AU19="","",VLOOKUP(AU19,'【記載例】シフト記号表（勤務時間帯）'!$C$6:$L$47,10,FALSE))</f>
        <v/>
      </c>
      <c r="AV20" s="455">
        <f>IF(AV19="","",VLOOKUP(AV19,'【記載例】シフト記号表（勤務時間帯）'!$C$6:$L$47,10,FALSE))</f>
        <v>8</v>
      </c>
      <c r="AW20" s="455">
        <f>IF(AW19="","",VLOOKUP(AW19,'【記載例】シフト記号表（勤務時間帯）'!$C$6:$L$47,10,FALSE))</f>
        <v>8</v>
      </c>
      <c r="AX20" s="456">
        <f>IF(AX19="","",VLOOKUP(AX19,'【記載例】シフト記号表（勤務時間帯）'!$C$6:$L$47,10,FALSE))</f>
        <v>8</v>
      </c>
      <c r="AY20" s="454" t="str">
        <f>IF(AY19="","",VLOOKUP(AY19,'【記載例】シフト記号表（勤務時間帯）'!$C$6:$L$47,10,FALSE))</f>
        <v/>
      </c>
      <c r="AZ20" s="455" t="str">
        <f>IF(AZ19="","",VLOOKUP(AZ19,'【記載例】シフト記号表（勤務時間帯）'!$C$6:$L$47,10,FALSE))</f>
        <v/>
      </c>
      <c r="BA20" s="455" t="str">
        <f>IF(BA19="","",VLOOKUP(BA19,'【記載例】シフト記号表（勤務時間帯）'!$C$6:$L$47,10,FALSE))</f>
        <v/>
      </c>
      <c r="BB20" s="1290">
        <f>IF($BE$3="４週",SUM(W20:AX20),IF($BE$3="暦月",SUM(W20:BA20),""))</f>
        <v>160</v>
      </c>
      <c r="BC20" s="1291"/>
      <c r="BD20" s="1292">
        <f>IF($BE$3="４週",BB20/4,IF($BE$3="暦月",(BB20/($BE$8/7)),""))</f>
        <v>40</v>
      </c>
      <c r="BE20" s="1291"/>
      <c r="BF20" s="1287"/>
      <c r="BG20" s="1288"/>
      <c r="BH20" s="1288"/>
      <c r="BI20" s="1288"/>
      <c r="BJ20" s="1289"/>
    </row>
    <row r="21" spans="2:62" ht="20.25" customHeight="1" x14ac:dyDescent="0.2">
      <c r="B21" s="1256">
        <f>B19+1</f>
        <v>3</v>
      </c>
      <c r="C21" s="1258" t="s">
        <v>193</v>
      </c>
      <c r="D21" s="1259"/>
      <c r="E21" s="449"/>
      <c r="F21" s="450"/>
      <c r="G21" s="449"/>
      <c r="H21" s="450"/>
      <c r="I21" s="1262" t="s">
        <v>186</v>
      </c>
      <c r="J21" s="1263"/>
      <c r="K21" s="1266" t="s">
        <v>194</v>
      </c>
      <c r="L21" s="1267"/>
      <c r="M21" s="1267"/>
      <c r="N21" s="1259"/>
      <c r="O21" s="1270" t="s">
        <v>195</v>
      </c>
      <c r="P21" s="1271"/>
      <c r="Q21" s="1271"/>
      <c r="R21" s="1271"/>
      <c r="S21" s="1272"/>
      <c r="T21" s="459" t="s">
        <v>77</v>
      </c>
      <c r="U21" s="460"/>
      <c r="V21" s="461"/>
      <c r="W21" s="462" t="s">
        <v>132</v>
      </c>
      <c r="X21" s="463" t="s">
        <v>132</v>
      </c>
      <c r="Y21" s="463" t="s">
        <v>132</v>
      </c>
      <c r="Z21" s="463"/>
      <c r="AA21" s="463"/>
      <c r="AB21" s="463" t="s">
        <v>132</v>
      </c>
      <c r="AC21" s="464" t="s">
        <v>132</v>
      </c>
      <c r="AD21" s="462" t="s">
        <v>132</v>
      </c>
      <c r="AE21" s="463" t="s">
        <v>132</v>
      </c>
      <c r="AF21" s="463" t="s">
        <v>132</v>
      </c>
      <c r="AG21" s="463"/>
      <c r="AH21" s="463"/>
      <c r="AI21" s="463" t="s">
        <v>132</v>
      </c>
      <c r="AJ21" s="464" t="s">
        <v>132</v>
      </c>
      <c r="AK21" s="462" t="s">
        <v>132</v>
      </c>
      <c r="AL21" s="463" t="s">
        <v>132</v>
      </c>
      <c r="AM21" s="463" t="s">
        <v>132</v>
      </c>
      <c r="AN21" s="463"/>
      <c r="AO21" s="463"/>
      <c r="AP21" s="463" t="s">
        <v>132</v>
      </c>
      <c r="AQ21" s="464" t="s">
        <v>132</v>
      </c>
      <c r="AR21" s="462" t="s">
        <v>132</v>
      </c>
      <c r="AS21" s="463" t="s">
        <v>132</v>
      </c>
      <c r="AT21" s="463" t="s">
        <v>132</v>
      </c>
      <c r="AU21" s="463"/>
      <c r="AV21" s="463"/>
      <c r="AW21" s="463" t="s">
        <v>132</v>
      </c>
      <c r="AX21" s="464" t="s">
        <v>132</v>
      </c>
      <c r="AY21" s="462"/>
      <c r="AZ21" s="463"/>
      <c r="BA21" s="465"/>
      <c r="BB21" s="1276"/>
      <c r="BC21" s="1277"/>
      <c r="BD21" s="1236"/>
      <c r="BE21" s="1237"/>
      <c r="BF21" s="1238"/>
      <c r="BG21" s="1239"/>
      <c r="BH21" s="1239"/>
      <c r="BI21" s="1239"/>
      <c r="BJ21" s="1240"/>
    </row>
    <row r="22" spans="2:62" ht="20.25" customHeight="1" x14ac:dyDescent="0.2">
      <c r="B22" s="1279"/>
      <c r="C22" s="1293"/>
      <c r="D22" s="1294"/>
      <c r="E22" s="449"/>
      <c r="F22" s="450" t="str">
        <f>C21</f>
        <v>計画作成担当者</v>
      </c>
      <c r="G22" s="449"/>
      <c r="H22" s="450" t="str">
        <f>I21</f>
        <v>A</v>
      </c>
      <c r="I22" s="1295"/>
      <c r="J22" s="1296"/>
      <c r="K22" s="1297"/>
      <c r="L22" s="1298"/>
      <c r="M22" s="1298"/>
      <c r="N22" s="1294"/>
      <c r="O22" s="1270"/>
      <c r="P22" s="1271"/>
      <c r="Q22" s="1271"/>
      <c r="R22" s="1271"/>
      <c r="S22" s="1272"/>
      <c r="T22" s="451" t="s">
        <v>78</v>
      </c>
      <c r="U22" s="452"/>
      <c r="V22" s="453"/>
      <c r="W22" s="454">
        <f>IF(W21="","",VLOOKUP(W21,'【記載例】シフト記号表（勤務時間帯）'!$C$6:$L$47,10,FALSE))</f>
        <v>8</v>
      </c>
      <c r="X22" s="455">
        <f>IF(X21="","",VLOOKUP(X21,'【記載例】シフト記号表（勤務時間帯）'!$C$6:$L$47,10,FALSE))</f>
        <v>8</v>
      </c>
      <c r="Y22" s="455">
        <f>IF(Y21="","",VLOOKUP(Y21,'【記載例】シフト記号表（勤務時間帯）'!$C$6:$L$47,10,FALSE))</f>
        <v>8</v>
      </c>
      <c r="Z22" s="455" t="str">
        <f>IF(Z21="","",VLOOKUP(Z21,'【記載例】シフト記号表（勤務時間帯）'!$C$6:$L$47,10,FALSE))</f>
        <v/>
      </c>
      <c r="AA22" s="455" t="str">
        <f>IF(AA21="","",VLOOKUP(AA21,'【記載例】シフト記号表（勤務時間帯）'!$C$6:$L$47,10,FALSE))</f>
        <v/>
      </c>
      <c r="AB22" s="455">
        <f>IF(AB21="","",VLOOKUP(AB21,'【記載例】シフト記号表（勤務時間帯）'!$C$6:$L$47,10,FALSE))</f>
        <v>8</v>
      </c>
      <c r="AC22" s="456">
        <f>IF(AC21="","",VLOOKUP(AC21,'【記載例】シフト記号表（勤務時間帯）'!$C$6:$L$47,10,FALSE))</f>
        <v>8</v>
      </c>
      <c r="AD22" s="454">
        <f>IF(AD21="","",VLOOKUP(AD21,'【記載例】シフト記号表（勤務時間帯）'!$C$6:$L$47,10,FALSE))</f>
        <v>8</v>
      </c>
      <c r="AE22" s="455">
        <f>IF(AE21="","",VLOOKUP(AE21,'【記載例】シフト記号表（勤務時間帯）'!$C$6:$L$47,10,FALSE))</f>
        <v>8</v>
      </c>
      <c r="AF22" s="455">
        <f>IF(AF21="","",VLOOKUP(AF21,'【記載例】シフト記号表（勤務時間帯）'!$C$6:$L$47,10,FALSE))</f>
        <v>8</v>
      </c>
      <c r="AG22" s="455" t="str">
        <f>IF(AG21="","",VLOOKUP(AG21,'【記載例】シフト記号表（勤務時間帯）'!$C$6:$L$47,10,FALSE))</f>
        <v/>
      </c>
      <c r="AH22" s="455" t="str">
        <f>IF(AH21="","",VLOOKUP(AH21,'【記載例】シフト記号表（勤務時間帯）'!$C$6:$L$47,10,FALSE))</f>
        <v/>
      </c>
      <c r="AI22" s="455">
        <f>IF(AI21="","",VLOOKUP(AI21,'【記載例】シフト記号表（勤務時間帯）'!$C$6:$L$47,10,FALSE))</f>
        <v>8</v>
      </c>
      <c r="AJ22" s="456">
        <f>IF(AJ21="","",VLOOKUP(AJ21,'【記載例】シフト記号表（勤務時間帯）'!$C$6:$L$47,10,FALSE))</f>
        <v>8</v>
      </c>
      <c r="AK22" s="454">
        <f>IF(AK21="","",VLOOKUP(AK21,'【記載例】シフト記号表（勤務時間帯）'!$C$6:$L$47,10,FALSE))</f>
        <v>8</v>
      </c>
      <c r="AL22" s="455">
        <f>IF(AL21="","",VLOOKUP(AL21,'【記載例】シフト記号表（勤務時間帯）'!$C$6:$L$47,10,FALSE))</f>
        <v>8</v>
      </c>
      <c r="AM22" s="455">
        <f>IF(AM21="","",VLOOKUP(AM21,'【記載例】シフト記号表（勤務時間帯）'!$C$6:$L$47,10,FALSE))</f>
        <v>8</v>
      </c>
      <c r="AN22" s="455" t="str">
        <f>IF(AN21="","",VLOOKUP(AN21,'【記載例】シフト記号表（勤務時間帯）'!$C$6:$L$47,10,FALSE))</f>
        <v/>
      </c>
      <c r="AO22" s="455" t="str">
        <f>IF(AO21="","",VLOOKUP(AO21,'【記載例】シフト記号表（勤務時間帯）'!$C$6:$L$47,10,FALSE))</f>
        <v/>
      </c>
      <c r="AP22" s="455">
        <f>IF(AP21="","",VLOOKUP(AP21,'【記載例】シフト記号表（勤務時間帯）'!$C$6:$L$47,10,FALSE))</f>
        <v>8</v>
      </c>
      <c r="AQ22" s="456">
        <f>IF(AQ21="","",VLOOKUP(AQ21,'【記載例】シフト記号表（勤務時間帯）'!$C$6:$L$47,10,FALSE))</f>
        <v>8</v>
      </c>
      <c r="AR22" s="454">
        <f>IF(AR21="","",VLOOKUP(AR21,'【記載例】シフト記号表（勤務時間帯）'!$C$6:$L$47,10,FALSE))</f>
        <v>8</v>
      </c>
      <c r="AS22" s="455">
        <f>IF(AS21="","",VLOOKUP(AS21,'【記載例】シフト記号表（勤務時間帯）'!$C$6:$L$47,10,FALSE))</f>
        <v>8</v>
      </c>
      <c r="AT22" s="455">
        <f>IF(AT21="","",VLOOKUP(AT21,'【記載例】シフト記号表（勤務時間帯）'!$C$6:$L$47,10,FALSE))</f>
        <v>8</v>
      </c>
      <c r="AU22" s="455" t="str">
        <f>IF(AU21="","",VLOOKUP(AU21,'【記載例】シフト記号表（勤務時間帯）'!$C$6:$L$47,10,FALSE))</f>
        <v/>
      </c>
      <c r="AV22" s="455" t="str">
        <f>IF(AV21="","",VLOOKUP(AV21,'【記載例】シフト記号表（勤務時間帯）'!$C$6:$L$47,10,FALSE))</f>
        <v/>
      </c>
      <c r="AW22" s="455">
        <f>IF(AW21="","",VLOOKUP(AW21,'【記載例】シフト記号表（勤務時間帯）'!$C$6:$L$47,10,FALSE))</f>
        <v>8</v>
      </c>
      <c r="AX22" s="456">
        <f>IF(AX21="","",VLOOKUP(AX21,'【記載例】シフト記号表（勤務時間帯）'!$C$6:$L$47,10,FALSE))</f>
        <v>8</v>
      </c>
      <c r="AY22" s="454" t="str">
        <f>IF(AY21="","",VLOOKUP(AY21,'【記載例】シフト記号表（勤務時間帯）'!$C$6:$L$47,10,FALSE))</f>
        <v/>
      </c>
      <c r="AZ22" s="455" t="str">
        <f>IF(AZ21="","",VLOOKUP(AZ21,'【記載例】シフト記号表（勤務時間帯）'!$C$6:$L$47,10,FALSE))</f>
        <v/>
      </c>
      <c r="BA22" s="455" t="str">
        <f>IF(BA21="","",VLOOKUP(BA21,'【記載例】シフト記号表（勤務時間帯）'!$C$6:$L$47,10,FALSE))</f>
        <v/>
      </c>
      <c r="BB22" s="1290">
        <f>IF($BE$3="４週",SUM(W22:AX22),IF($BE$3="暦月",SUM(W22:BA22),""))</f>
        <v>160</v>
      </c>
      <c r="BC22" s="1291"/>
      <c r="BD22" s="1292">
        <f>IF($BE$3="４週",BB22/4,IF($BE$3="暦月",(BB22/($BE$8/7)),""))</f>
        <v>40</v>
      </c>
      <c r="BE22" s="1291"/>
      <c r="BF22" s="1287"/>
      <c r="BG22" s="1288"/>
      <c r="BH22" s="1288"/>
      <c r="BI22" s="1288"/>
      <c r="BJ22" s="1289"/>
    </row>
    <row r="23" spans="2:62" ht="20.25" customHeight="1" x14ac:dyDescent="0.2">
      <c r="B23" s="1256">
        <f>B21+1</f>
        <v>4</v>
      </c>
      <c r="C23" s="1258" t="s">
        <v>196</v>
      </c>
      <c r="D23" s="1259"/>
      <c r="E23" s="449"/>
      <c r="F23" s="450"/>
      <c r="G23" s="449"/>
      <c r="H23" s="450"/>
      <c r="I23" s="1262" t="s">
        <v>197</v>
      </c>
      <c r="J23" s="1263"/>
      <c r="K23" s="1266" t="s">
        <v>198</v>
      </c>
      <c r="L23" s="1267"/>
      <c r="M23" s="1267"/>
      <c r="N23" s="1259"/>
      <c r="O23" s="1270" t="s">
        <v>199</v>
      </c>
      <c r="P23" s="1271"/>
      <c r="Q23" s="1271"/>
      <c r="R23" s="1271"/>
      <c r="S23" s="1272"/>
      <c r="T23" s="459" t="s">
        <v>77</v>
      </c>
      <c r="U23" s="460"/>
      <c r="V23" s="461"/>
      <c r="W23" s="462" t="s">
        <v>136</v>
      </c>
      <c r="X23" s="463" t="s">
        <v>136</v>
      </c>
      <c r="Y23" s="463" t="s">
        <v>200</v>
      </c>
      <c r="Z23" s="463"/>
      <c r="AA23" s="463"/>
      <c r="AB23" s="463" t="s">
        <v>136</v>
      </c>
      <c r="AC23" s="464" t="s">
        <v>136</v>
      </c>
      <c r="AD23" s="462" t="s">
        <v>136</v>
      </c>
      <c r="AE23" s="463" t="s">
        <v>136</v>
      </c>
      <c r="AF23" s="463" t="s">
        <v>136</v>
      </c>
      <c r="AG23" s="463"/>
      <c r="AH23" s="463"/>
      <c r="AI23" s="463" t="s">
        <v>136</v>
      </c>
      <c r="AJ23" s="464" t="s">
        <v>136</v>
      </c>
      <c r="AK23" s="462" t="s">
        <v>136</v>
      </c>
      <c r="AL23" s="463" t="s">
        <v>136</v>
      </c>
      <c r="AM23" s="463" t="s">
        <v>136</v>
      </c>
      <c r="AN23" s="463"/>
      <c r="AO23" s="463"/>
      <c r="AP23" s="463" t="s">
        <v>136</v>
      </c>
      <c r="AQ23" s="464" t="s">
        <v>136</v>
      </c>
      <c r="AR23" s="462" t="s">
        <v>136</v>
      </c>
      <c r="AS23" s="463" t="s">
        <v>136</v>
      </c>
      <c r="AT23" s="463" t="s">
        <v>136</v>
      </c>
      <c r="AU23" s="463"/>
      <c r="AV23" s="463"/>
      <c r="AW23" s="463" t="s">
        <v>136</v>
      </c>
      <c r="AX23" s="464" t="s">
        <v>136</v>
      </c>
      <c r="AY23" s="462"/>
      <c r="AZ23" s="463"/>
      <c r="BA23" s="465"/>
      <c r="BB23" s="1276"/>
      <c r="BC23" s="1277"/>
      <c r="BD23" s="1236"/>
      <c r="BE23" s="1237"/>
      <c r="BF23" s="1238"/>
      <c r="BG23" s="1239"/>
      <c r="BH23" s="1239"/>
      <c r="BI23" s="1239"/>
      <c r="BJ23" s="1240"/>
    </row>
    <row r="24" spans="2:62" ht="20.25" customHeight="1" x14ac:dyDescent="0.2">
      <c r="B24" s="1279"/>
      <c r="C24" s="1293"/>
      <c r="D24" s="1294"/>
      <c r="E24" s="449"/>
      <c r="F24" s="450" t="str">
        <f>C23</f>
        <v>機能訓練指導員</v>
      </c>
      <c r="G24" s="449"/>
      <c r="H24" s="450" t="str">
        <f>I23</f>
        <v>B</v>
      </c>
      <c r="I24" s="1295"/>
      <c r="J24" s="1296"/>
      <c r="K24" s="1297"/>
      <c r="L24" s="1298"/>
      <c r="M24" s="1298"/>
      <c r="N24" s="1294"/>
      <c r="O24" s="1270"/>
      <c r="P24" s="1271"/>
      <c r="Q24" s="1271"/>
      <c r="R24" s="1271"/>
      <c r="S24" s="1272"/>
      <c r="T24" s="451" t="s">
        <v>78</v>
      </c>
      <c r="U24" s="452"/>
      <c r="V24" s="453"/>
      <c r="W24" s="454">
        <f>IF(W23="","",VLOOKUP(W23,'【記載例】シフト記号表（勤務時間帯）'!$C$6:$L$47,10,FALSE))</f>
        <v>4.0000000000000009</v>
      </c>
      <c r="X24" s="455">
        <f>IF(X23="","",VLOOKUP(X23,'【記載例】シフト記号表（勤務時間帯）'!$C$6:$L$47,10,FALSE))</f>
        <v>4.0000000000000009</v>
      </c>
      <c r="Y24" s="455">
        <f>IF(Y23="","",VLOOKUP(Y23,'【記載例】シフト記号表（勤務時間帯）'!$C$6:$L$47,10,FALSE))</f>
        <v>4.0000000000000009</v>
      </c>
      <c r="Z24" s="455" t="str">
        <f>IF(Z23="","",VLOOKUP(Z23,'【記載例】シフト記号表（勤務時間帯）'!$C$6:$L$47,10,FALSE))</f>
        <v/>
      </c>
      <c r="AA24" s="455" t="str">
        <f>IF(AA23="","",VLOOKUP(AA23,'【記載例】シフト記号表（勤務時間帯）'!$C$6:$L$47,10,FALSE))</f>
        <v/>
      </c>
      <c r="AB24" s="455">
        <f>IF(AB23="","",VLOOKUP(AB23,'【記載例】シフト記号表（勤務時間帯）'!$C$6:$L$47,10,FALSE))</f>
        <v>4.0000000000000009</v>
      </c>
      <c r="AC24" s="456">
        <f>IF(AC23="","",VLOOKUP(AC23,'【記載例】シフト記号表（勤務時間帯）'!$C$6:$L$47,10,FALSE))</f>
        <v>4.0000000000000009</v>
      </c>
      <c r="AD24" s="454">
        <f>IF(AD23="","",VLOOKUP(AD23,'【記載例】シフト記号表（勤務時間帯）'!$C$6:$L$47,10,FALSE))</f>
        <v>4.0000000000000009</v>
      </c>
      <c r="AE24" s="455">
        <f>IF(AE23="","",VLOOKUP(AE23,'【記載例】シフト記号表（勤務時間帯）'!$C$6:$L$47,10,FALSE))</f>
        <v>4.0000000000000009</v>
      </c>
      <c r="AF24" s="455">
        <f>IF(AF23="","",VLOOKUP(AF23,'【記載例】シフト記号表（勤務時間帯）'!$C$6:$L$47,10,FALSE))</f>
        <v>4.0000000000000009</v>
      </c>
      <c r="AG24" s="455" t="str">
        <f>IF(AG23="","",VLOOKUP(AG23,'【記載例】シフト記号表（勤務時間帯）'!$C$6:$L$47,10,FALSE))</f>
        <v/>
      </c>
      <c r="AH24" s="455" t="str">
        <f>IF(AH23="","",VLOOKUP(AH23,'【記載例】シフト記号表（勤務時間帯）'!$C$6:$L$47,10,FALSE))</f>
        <v/>
      </c>
      <c r="AI24" s="455">
        <f>IF(AI23="","",VLOOKUP(AI23,'【記載例】シフト記号表（勤務時間帯）'!$C$6:$L$47,10,FALSE))</f>
        <v>4.0000000000000009</v>
      </c>
      <c r="AJ24" s="456">
        <f>IF(AJ23="","",VLOOKUP(AJ23,'【記載例】シフト記号表（勤務時間帯）'!$C$6:$L$47,10,FALSE))</f>
        <v>4.0000000000000009</v>
      </c>
      <c r="AK24" s="454">
        <f>IF(AK23="","",VLOOKUP(AK23,'【記載例】シフト記号表（勤務時間帯）'!$C$6:$L$47,10,FALSE))</f>
        <v>4.0000000000000009</v>
      </c>
      <c r="AL24" s="455">
        <f>IF(AL23="","",VLOOKUP(AL23,'【記載例】シフト記号表（勤務時間帯）'!$C$6:$L$47,10,FALSE))</f>
        <v>4.0000000000000009</v>
      </c>
      <c r="AM24" s="455">
        <f>IF(AM23="","",VLOOKUP(AM23,'【記載例】シフト記号表（勤務時間帯）'!$C$6:$L$47,10,FALSE))</f>
        <v>4.0000000000000009</v>
      </c>
      <c r="AN24" s="455" t="str">
        <f>IF(AN23="","",VLOOKUP(AN23,'【記載例】シフト記号表（勤務時間帯）'!$C$6:$L$47,10,FALSE))</f>
        <v/>
      </c>
      <c r="AO24" s="455" t="str">
        <f>IF(AO23="","",VLOOKUP(AO23,'【記載例】シフト記号表（勤務時間帯）'!$C$6:$L$47,10,FALSE))</f>
        <v/>
      </c>
      <c r="AP24" s="455">
        <f>IF(AP23="","",VLOOKUP(AP23,'【記載例】シフト記号表（勤務時間帯）'!$C$6:$L$47,10,FALSE))</f>
        <v>4.0000000000000009</v>
      </c>
      <c r="AQ24" s="456">
        <f>IF(AQ23="","",VLOOKUP(AQ23,'【記載例】シフト記号表（勤務時間帯）'!$C$6:$L$47,10,FALSE))</f>
        <v>4.0000000000000009</v>
      </c>
      <c r="AR24" s="454">
        <f>IF(AR23="","",VLOOKUP(AR23,'【記載例】シフト記号表（勤務時間帯）'!$C$6:$L$47,10,FALSE))</f>
        <v>4.0000000000000009</v>
      </c>
      <c r="AS24" s="455">
        <f>IF(AS23="","",VLOOKUP(AS23,'【記載例】シフト記号表（勤務時間帯）'!$C$6:$L$47,10,FALSE))</f>
        <v>4.0000000000000009</v>
      </c>
      <c r="AT24" s="455">
        <f>IF(AT23="","",VLOOKUP(AT23,'【記載例】シフト記号表（勤務時間帯）'!$C$6:$L$47,10,FALSE))</f>
        <v>4.0000000000000009</v>
      </c>
      <c r="AU24" s="455" t="str">
        <f>IF(AU23="","",VLOOKUP(AU23,'【記載例】シフト記号表（勤務時間帯）'!$C$6:$L$47,10,FALSE))</f>
        <v/>
      </c>
      <c r="AV24" s="455" t="str">
        <f>IF(AV23="","",VLOOKUP(AV23,'【記載例】シフト記号表（勤務時間帯）'!$C$6:$L$47,10,FALSE))</f>
        <v/>
      </c>
      <c r="AW24" s="455">
        <f>IF(AW23="","",VLOOKUP(AW23,'【記載例】シフト記号表（勤務時間帯）'!$C$6:$L$47,10,FALSE))</f>
        <v>4.0000000000000009</v>
      </c>
      <c r="AX24" s="456">
        <f>IF(AX23="","",VLOOKUP(AX23,'【記載例】シフト記号表（勤務時間帯）'!$C$6:$L$47,10,FALSE))</f>
        <v>4.0000000000000009</v>
      </c>
      <c r="AY24" s="454" t="str">
        <f>IF(AY23="","",VLOOKUP(AY23,'【記載例】シフト記号表（勤務時間帯）'!$C$6:$L$47,10,FALSE))</f>
        <v/>
      </c>
      <c r="AZ24" s="455" t="str">
        <f>IF(AZ23="","",VLOOKUP(AZ23,'【記載例】シフト記号表（勤務時間帯）'!$C$6:$L$47,10,FALSE))</f>
        <v/>
      </c>
      <c r="BA24" s="455" t="str">
        <f>IF(BA23="","",VLOOKUP(BA23,'【記載例】シフト記号表（勤務時間帯）'!$C$6:$L$47,10,FALSE))</f>
        <v/>
      </c>
      <c r="BB24" s="1290">
        <f>IF($BE$3="４週",SUM(W24:AX24),IF($BE$3="暦月",SUM(W24:BA24),""))</f>
        <v>80.000000000000014</v>
      </c>
      <c r="BC24" s="1291"/>
      <c r="BD24" s="1292">
        <f>IF($BE$3="４週",BB24/4,IF($BE$3="暦月",(BB24/($BE$8/7)),""))</f>
        <v>20.000000000000004</v>
      </c>
      <c r="BE24" s="1291"/>
      <c r="BF24" s="1287"/>
      <c r="BG24" s="1288"/>
      <c r="BH24" s="1288"/>
      <c r="BI24" s="1288"/>
      <c r="BJ24" s="1289"/>
    </row>
    <row r="25" spans="2:62" ht="20.25" customHeight="1" x14ac:dyDescent="0.2">
      <c r="B25" s="1256">
        <f>B23+1</f>
        <v>5</v>
      </c>
      <c r="C25" s="1258" t="s">
        <v>90</v>
      </c>
      <c r="D25" s="1259"/>
      <c r="E25" s="449"/>
      <c r="F25" s="450"/>
      <c r="G25" s="449"/>
      <c r="H25" s="450"/>
      <c r="I25" s="1262" t="s">
        <v>186</v>
      </c>
      <c r="J25" s="1263"/>
      <c r="K25" s="1266" t="s">
        <v>201</v>
      </c>
      <c r="L25" s="1267"/>
      <c r="M25" s="1267"/>
      <c r="N25" s="1259"/>
      <c r="O25" s="1270" t="s">
        <v>202</v>
      </c>
      <c r="P25" s="1271"/>
      <c r="Q25" s="1271"/>
      <c r="R25" s="1271"/>
      <c r="S25" s="1272"/>
      <c r="T25" s="459" t="s">
        <v>77</v>
      </c>
      <c r="U25" s="460"/>
      <c r="V25" s="461"/>
      <c r="W25" s="462" t="s">
        <v>132</v>
      </c>
      <c r="X25" s="463" t="s">
        <v>132</v>
      </c>
      <c r="Y25" s="463" t="s">
        <v>132</v>
      </c>
      <c r="Z25" s="463"/>
      <c r="AA25" s="463"/>
      <c r="AB25" s="463" t="s">
        <v>132</v>
      </c>
      <c r="AC25" s="464" t="s">
        <v>132</v>
      </c>
      <c r="AD25" s="462" t="s">
        <v>132</v>
      </c>
      <c r="AE25" s="463" t="s">
        <v>132</v>
      </c>
      <c r="AF25" s="463" t="s">
        <v>132</v>
      </c>
      <c r="AG25" s="463"/>
      <c r="AH25" s="463"/>
      <c r="AI25" s="463" t="s">
        <v>132</v>
      </c>
      <c r="AJ25" s="464" t="s">
        <v>132</v>
      </c>
      <c r="AK25" s="462" t="s">
        <v>132</v>
      </c>
      <c r="AL25" s="463" t="s">
        <v>132</v>
      </c>
      <c r="AM25" s="463" t="s">
        <v>132</v>
      </c>
      <c r="AN25" s="463"/>
      <c r="AO25" s="463"/>
      <c r="AP25" s="463" t="s">
        <v>132</v>
      </c>
      <c r="AQ25" s="464" t="s">
        <v>132</v>
      </c>
      <c r="AR25" s="462" t="s">
        <v>132</v>
      </c>
      <c r="AS25" s="463" t="s">
        <v>132</v>
      </c>
      <c r="AT25" s="463" t="s">
        <v>132</v>
      </c>
      <c r="AU25" s="463"/>
      <c r="AV25" s="463"/>
      <c r="AW25" s="463" t="s">
        <v>132</v>
      </c>
      <c r="AX25" s="464" t="s">
        <v>132</v>
      </c>
      <c r="AY25" s="462"/>
      <c r="AZ25" s="463"/>
      <c r="BA25" s="465"/>
      <c r="BB25" s="1276"/>
      <c r="BC25" s="1277"/>
      <c r="BD25" s="1236"/>
      <c r="BE25" s="1237"/>
      <c r="BF25" s="1238"/>
      <c r="BG25" s="1239"/>
      <c r="BH25" s="1239"/>
      <c r="BI25" s="1239"/>
      <c r="BJ25" s="1240"/>
    </row>
    <row r="26" spans="2:62" ht="20.25" customHeight="1" x14ac:dyDescent="0.2">
      <c r="B26" s="1279"/>
      <c r="C26" s="1293"/>
      <c r="D26" s="1294"/>
      <c r="E26" s="449"/>
      <c r="F26" s="450" t="str">
        <f>C25</f>
        <v>看護職員</v>
      </c>
      <c r="G26" s="449"/>
      <c r="H26" s="450" t="str">
        <f>I25</f>
        <v>A</v>
      </c>
      <c r="I26" s="1295"/>
      <c r="J26" s="1296"/>
      <c r="K26" s="1297"/>
      <c r="L26" s="1298"/>
      <c r="M26" s="1298"/>
      <c r="N26" s="1294"/>
      <c r="O26" s="1270"/>
      <c r="P26" s="1271"/>
      <c r="Q26" s="1271"/>
      <c r="R26" s="1271"/>
      <c r="S26" s="1272"/>
      <c r="T26" s="466" t="s">
        <v>78</v>
      </c>
      <c r="U26" s="467"/>
      <c r="V26" s="468"/>
      <c r="W26" s="454">
        <f>IF(W25="","",VLOOKUP(W25,'【記載例】シフト記号表（勤務時間帯）'!$C$6:$L$47,10,FALSE))</f>
        <v>8</v>
      </c>
      <c r="X26" s="455">
        <f>IF(X25="","",VLOOKUP(X25,'【記載例】シフト記号表（勤務時間帯）'!$C$6:$L$47,10,FALSE))</f>
        <v>8</v>
      </c>
      <c r="Y26" s="455">
        <f>IF(Y25="","",VLOOKUP(Y25,'【記載例】シフト記号表（勤務時間帯）'!$C$6:$L$47,10,FALSE))</f>
        <v>8</v>
      </c>
      <c r="Z26" s="455" t="str">
        <f>IF(Z25="","",VLOOKUP(Z25,'【記載例】シフト記号表（勤務時間帯）'!$C$6:$L$47,10,FALSE))</f>
        <v/>
      </c>
      <c r="AA26" s="455" t="str">
        <f>IF(AA25="","",VLOOKUP(AA25,'【記載例】シフト記号表（勤務時間帯）'!$C$6:$L$47,10,FALSE))</f>
        <v/>
      </c>
      <c r="AB26" s="455">
        <f>IF(AB25="","",VLOOKUP(AB25,'【記載例】シフト記号表（勤務時間帯）'!$C$6:$L$47,10,FALSE))</f>
        <v>8</v>
      </c>
      <c r="AC26" s="456">
        <f>IF(AC25="","",VLOOKUP(AC25,'【記載例】シフト記号表（勤務時間帯）'!$C$6:$L$47,10,FALSE))</f>
        <v>8</v>
      </c>
      <c r="AD26" s="454">
        <f>IF(AD25="","",VLOOKUP(AD25,'【記載例】シフト記号表（勤務時間帯）'!$C$6:$L$47,10,FALSE))</f>
        <v>8</v>
      </c>
      <c r="AE26" s="455">
        <f>IF(AE25="","",VLOOKUP(AE25,'【記載例】シフト記号表（勤務時間帯）'!$C$6:$L$47,10,FALSE))</f>
        <v>8</v>
      </c>
      <c r="AF26" s="455">
        <f>IF(AF25="","",VLOOKUP(AF25,'【記載例】シフト記号表（勤務時間帯）'!$C$6:$L$47,10,FALSE))</f>
        <v>8</v>
      </c>
      <c r="AG26" s="455" t="str">
        <f>IF(AG25="","",VLOOKUP(AG25,'【記載例】シフト記号表（勤務時間帯）'!$C$6:$L$47,10,FALSE))</f>
        <v/>
      </c>
      <c r="AH26" s="455" t="str">
        <f>IF(AH25="","",VLOOKUP(AH25,'【記載例】シフト記号表（勤務時間帯）'!$C$6:$L$47,10,FALSE))</f>
        <v/>
      </c>
      <c r="AI26" s="455">
        <f>IF(AI25="","",VLOOKUP(AI25,'【記載例】シフト記号表（勤務時間帯）'!$C$6:$L$47,10,FALSE))</f>
        <v>8</v>
      </c>
      <c r="AJ26" s="456">
        <f>IF(AJ25="","",VLOOKUP(AJ25,'【記載例】シフト記号表（勤務時間帯）'!$C$6:$L$47,10,FALSE))</f>
        <v>8</v>
      </c>
      <c r="AK26" s="454">
        <f>IF(AK25="","",VLOOKUP(AK25,'【記載例】シフト記号表（勤務時間帯）'!$C$6:$L$47,10,FALSE))</f>
        <v>8</v>
      </c>
      <c r="AL26" s="455">
        <f>IF(AL25="","",VLOOKUP(AL25,'【記載例】シフト記号表（勤務時間帯）'!$C$6:$L$47,10,FALSE))</f>
        <v>8</v>
      </c>
      <c r="AM26" s="455">
        <f>IF(AM25="","",VLOOKUP(AM25,'【記載例】シフト記号表（勤務時間帯）'!$C$6:$L$47,10,FALSE))</f>
        <v>8</v>
      </c>
      <c r="AN26" s="455" t="str">
        <f>IF(AN25="","",VLOOKUP(AN25,'【記載例】シフト記号表（勤務時間帯）'!$C$6:$L$47,10,FALSE))</f>
        <v/>
      </c>
      <c r="AO26" s="455" t="str">
        <f>IF(AO25="","",VLOOKUP(AO25,'【記載例】シフト記号表（勤務時間帯）'!$C$6:$L$47,10,FALSE))</f>
        <v/>
      </c>
      <c r="AP26" s="455">
        <f>IF(AP25="","",VLOOKUP(AP25,'【記載例】シフト記号表（勤務時間帯）'!$C$6:$L$47,10,FALSE))</f>
        <v>8</v>
      </c>
      <c r="AQ26" s="456">
        <f>IF(AQ25="","",VLOOKUP(AQ25,'【記載例】シフト記号表（勤務時間帯）'!$C$6:$L$47,10,FALSE))</f>
        <v>8</v>
      </c>
      <c r="AR26" s="454">
        <f>IF(AR25="","",VLOOKUP(AR25,'【記載例】シフト記号表（勤務時間帯）'!$C$6:$L$47,10,FALSE))</f>
        <v>8</v>
      </c>
      <c r="AS26" s="455">
        <f>IF(AS25="","",VLOOKUP(AS25,'【記載例】シフト記号表（勤務時間帯）'!$C$6:$L$47,10,FALSE))</f>
        <v>8</v>
      </c>
      <c r="AT26" s="455">
        <f>IF(AT25="","",VLOOKUP(AT25,'【記載例】シフト記号表（勤務時間帯）'!$C$6:$L$47,10,FALSE))</f>
        <v>8</v>
      </c>
      <c r="AU26" s="455" t="str">
        <f>IF(AU25="","",VLOOKUP(AU25,'【記載例】シフト記号表（勤務時間帯）'!$C$6:$L$47,10,FALSE))</f>
        <v/>
      </c>
      <c r="AV26" s="455" t="str">
        <f>IF(AV25="","",VLOOKUP(AV25,'【記載例】シフト記号表（勤務時間帯）'!$C$6:$L$47,10,FALSE))</f>
        <v/>
      </c>
      <c r="AW26" s="455">
        <f>IF(AW25="","",VLOOKUP(AW25,'【記載例】シフト記号表（勤務時間帯）'!$C$6:$L$47,10,FALSE))</f>
        <v>8</v>
      </c>
      <c r="AX26" s="456">
        <f>IF(AX25="","",VLOOKUP(AX25,'【記載例】シフト記号表（勤務時間帯）'!$C$6:$L$47,10,FALSE))</f>
        <v>8</v>
      </c>
      <c r="AY26" s="454" t="str">
        <f>IF(AY25="","",VLOOKUP(AY25,'【記載例】シフト記号表（勤務時間帯）'!$C$6:$L$47,10,FALSE))</f>
        <v/>
      </c>
      <c r="AZ26" s="455" t="str">
        <f>IF(AZ25="","",VLOOKUP(AZ25,'【記載例】シフト記号表（勤務時間帯）'!$C$6:$L$47,10,FALSE))</f>
        <v/>
      </c>
      <c r="BA26" s="455" t="str">
        <f>IF(BA25="","",VLOOKUP(BA25,'【記載例】シフト記号表（勤務時間帯）'!$C$6:$L$47,10,FALSE))</f>
        <v/>
      </c>
      <c r="BB26" s="1290">
        <f>IF($BE$3="４週",SUM(W26:AX26),IF($BE$3="暦月",SUM(W26:BA26),""))</f>
        <v>160</v>
      </c>
      <c r="BC26" s="1291"/>
      <c r="BD26" s="1292">
        <f>IF($BE$3="４週",BB26/4,IF($BE$3="暦月",(BB26/($BE$8/7)),""))</f>
        <v>40</v>
      </c>
      <c r="BE26" s="1291"/>
      <c r="BF26" s="1287"/>
      <c r="BG26" s="1288"/>
      <c r="BH26" s="1288"/>
      <c r="BI26" s="1288"/>
      <c r="BJ26" s="1289"/>
    </row>
    <row r="27" spans="2:62" ht="20.25" customHeight="1" x14ac:dyDescent="0.2">
      <c r="B27" s="1256">
        <f>B25+1</f>
        <v>6</v>
      </c>
      <c r="C27" s="1258" t="s">
        <v>90</v>
      </c>
      <c r="D27" s="1259"/>
      <c r="E27" s="449"/>
      <c r="F27" s="450"/>
      <c r="G27" s="449"/>
      <c r="H27" s="450"/>
      <c r="I27" s="1262" t="s">
        <v>186</v>
      </c>
      <c r="J27" s="1263"/>
      <c r="K27" s="1266" t="s">
        <v>201</v>
      </c>
      <c r="L27" s="1267"/>
      <c r="M27" s="1267"/>
      <c r="N27" s="1259"/>
      <c r="O27" s="1270" t="s">
        <v>203</v>
      </c>
      <c r="P27" s="1271"/>
      <c r="Q27" s="1271"/>
      <c r="R27" s="1271"/>
      <c r="S27" s="1272"/>
      <c r="T27" s="469" t="s">
        <v>77</v>
      </c>
      <c r="V27" s="470"/>
      <c r="W27" s="462" t="s">
        <v>138</v>
      </c>
      <c r="X27" s="463" t="s">
        <v>140</v>
      </c>
      <c r="Y27" s="463" t="s">
        <v>128</v>
      </c>
      <c r="Z27" s="463" t="s">
        <v>128</v>
      </c>
      <c r="AA27" s="463"/>
      <c r="AB27" s="463" t="s">
        <v>134</v>
      </c>
      <c r="AC27" s="464"/>
      <c r="AD27" s="462"/>
      <c r="AE27" s="463" t="s">
        <v>138</v>
      </c>
      <c r="AF27" s="463" t="s">
        <v>140</v>
      </c>
      <c r="AG27" s="463" t="s">
        <v>128</v>
      </c>
      <c r="AH27" s="463" t="s">
        <v>128</v>
      </c>
      <c r="AI27" s="463"/>
      <c r="AJ27" s="464" t="s">
        <v>134</v>
      </c>
      <c r="AK27" s="462" t="s">
        <v>134</v>
      </c>
      <c r="AL27" s="463"/>
      <c r="AM27" s="463" t="s">
        <v>138</v>
      </c>
      <c r="AN27" s="463" t="s">
        <v>140</v>
      </c>
      <c r="AO27" s="463" t="s">
        <v>128</v>
      </c>
      <c r="AP27" s="463" t="s">
        <v>128</v>
      </c>
      <c r="AQ27" s="464"/>
      <c r="AR27" s="462" t="s">
        <v>134</v>
      </c>
      <c r="AS27" s="463"/>
      <c r="AT27" s="463"/>
      <c r="AU27" s="463" t="s">
        <v>138</v>
      </c>
      <c r="AV27" s="463" t="s">
        <v>140</v>
      </c>
      <c r="AW27" s="463" t="s">
        <v>128</v>
      </c>
      <c r="AX27" s="464" t="s">
        <v>128</v>
      </c>
      <c r="AY27" s="462"/>
      <c r="AZ27" s="463"/>
      <c r="BA27" s="465"/>
      <c r="BB27" s="1276"/>
      <c r="BC27" s="1277"/>
      <c r="BD27" s="1236"/>
      <c r="BE27" s="1237"/>
      <c r="BF27" s="1238"/>
      <c r="BG27" s="1239"/>
      <c r="BH27" s="1239"/>
      <c r="BI27" s="1239"/>
      <c r="BJ27" s="1240"/>
    </row>
    <row r="28" spans="2:62" ht="20.25" customHeight="1" x14ac:dyDescent="0.2">
      <c r="B28" s="1279"/>
      <c r="C28" s="1293"/>
      <c r="D28" s="1294"/>
      <c r="E28" s="449"/>
      <c r="F28" s="450" t="str">
        <f>C27</f>
        <v>看護職員</v>
      </c>
      <c r="G28" s="449"/>
      <c r="H28" s="450" t="str">
        <f>I27</f>
        <v>A</v>
      </c>
      <c r="I28" s="1295"/>
      <c r="J28" s="1296"/>
      <c r="K28" s="1297"/>
      <c r="L28" s="1298"/>
      <c r="M28" s="1298"/>
      <c r="N28" s="1294"/>
      <c r="O28" s="1270"/>
      <c r="P28" s="1271"/>
      <c r="Q28" s="1271"/>
      <c r="R28" s="1271"/>
      <c r="S28" s="1272"/>
      <c r="T28" s="451" t="s">
        <v>78</v>
      </c>
      <c r="U28" s="452"/>
      <c r="V28" s="453"/>
      <c r="W28" s="454">
        <f>IF(W27="","",VLOOKUP(W27,'【記載例】シフト記号表（勤務時間帯）'!$C$6:$L$47,10,FALSE))</f>
        <v>8</v>
      </c>
      <c r="X28" s="455">
        <f>IF(X27="","",VLOOKUP(X27,'【記載例】シフト記号表（勤務時間帯）'!$C$6:$L$47,10,FALSE))</f>
        <v>8</v>
      </c>
      <c r="Y28" s="455">
        <f>IF(Y27="","",VLOOKUP(Y27,'【記載例】シフト記号表（勤務時間帯）'!$C$6:$L$47,10,FALSE))</f>
        <v>7.9999999999999982</v>
      </c>
      <c r="Z28" s="455">
        <f>IF(Z27="","",VLOOKUP(Z27,'【記載例】シフト記号表（勤務時間帯）'!$C$6:$L$47,10,FALSE))</f>
        <v>7.9999999999999982</v>
      </c>
      <c r="AA28" s="455" t="str">
        <f>IF(AA27="","",VLOOKUP(AA27,'【記載例】シフト記号表（勤務時間帯）'!$C$6:$L$47,10,FALSE))</f>
        <v/>
      </c>
      <c r="AB28" s="455">
        <f>IF(AB27="","",VLOOKUP(AB27,'【記載例】シフト記号表（勤務時間帯）'!$C$6:$L$47,10,FALSE))</f>
        <v>8</v>
      </c>
      <c r="AC28" s="456" t="str">
        <f>IF(AC27="","",VLOOKUP(AC27,'【記載例】シフト記号表（勤務時間帯）'!$C$6:$L$47,10,FALSE))</f>
        <v/>
      </c>
      <c r="AD28" s="454" t="str">
        <f>IF(AD27="","",VLOOKUP(AD27,'【記載例】シフト記号表（勤務時間帯）'!$C$6:$L$47,10,FALSE))</f>
        <v/>
      </c>
      <c r="AE28" s="455">
        <f>IF(AE27="","",VLOOKUP(AE27,'【記載例】シフト記号表（勤務時間帯）'!$C$6:$L$47,10,FALSE))</f>
        <v>8</v>
      </c>
      <c r="AF28" s="455">
        <f>IF(AF27="","",VLOOKUP(AF27,'【記載例】シフト記号表（勤務時間帯）'!$C$6:$L$47,10,FALSE))</f>
        <v>8</v>
      </c>
      <c r="AG28" s="455">
        <f>IF(AG27="","",VLOOKUP(AG27,'【記載例】シフト記号表（勤務時間帯）'!$C$6:$L$47,10,FALSE))</f>
        <v>7.9999999999999982</v>
      </c>
      <c r="AH28" s="455">
        <f>IF(AH27="","",VLOOKUP(AH27,'【記載例】シフト記号表（勤務時間帯）'!$C$6:$L$47,10,FALSE))</f>
        <v>7.9999999999999982</v>
      </c>
      <c r="AI28" s="455" t="str">
        <f>IF(AI27="","",VLOOKUP(AI27,'【記載例】シフト記号表（勤務時間帯）'!$C$6:$L$47,10,FALSE))</f>
        <v/>
      </c>
      <c r="AJ28" s="456">
        <f>IF(AJ27="","",VLOOKUP(AJ27,'【記載例】シフト記号表（勤務時間帯）'!$C$6:$L$47,10,FALSE))</f>
        <v>8</v>
      </c>
      <c r="AK28" s="454">
        <f>IF(AK27="","",VLOOKUP(AK27,'【記載例】シフト記号表（勤務時間帯）'!$C$6:$L$47,10,FALSE))</f>
        <v>8</v>
      </c>
      <c r="AL28" s="455" t="str">
        <f>IF(AL27="","",VLOOKUP(AL27,'【記載例】シフト記号表（勤務時間帯）'!$C$6:$L$47,10,FALSE))</f>
        <v/>
      </c>
      <c r="AM28" s="455">
        <f>IF(AM27="","",VLOOKUP(AM27,'【記載例】シフト記号表（勤務時間帯）'!$C$6:$L$47,10,FALSE))</f>
        <v>8</v>
      </c>
      <c r="AN28" s="455">
        <f>IF(AN27="","",VLOOKUP(AN27,'【記載例】シフト記号表（勤務時間帯）'!$C$6:$L$47,10,FALSE))</f>
        <v>8</v>
      </c>
      <c r="AO28" s="455">
        <f>IF(AO27="","",VLOOKUP(AO27,'【記載例】シフト記号表（勤務時間帯）'!$C$6:$L$47,10,FALSE))</f>
        <v>7.9999999999999982</v>
      </c>
      <c r="AP28" s="455">
        <f>IF(AP27="","",VLOOKUP(AP27,'【記載例】シフト記号表（勤務時間帯）'!$C$6:$L$47,10,FALSE))</f>
        <v>7.9999999999999982</v>
      </c>
      <c r="AQ28" s="456" t="str">
        <f>IF(AQ27="","",VLOOKUP(AQ27,'【記載例】シフト記号表（勤務時間帯）'!$C$6:$L$47,10,FALSE))</f>
        <v/>
      </c>
      <c r="AR28" s="454">
        <f>IF(AR27="","",VLOOKUP(AR27,'【記載例】シフト記号表（勤務時間帯）'!$C$6:$L$47,10,FALSE))</f>
        <v>8</v>
      </c>
      <c r="AS28" s="455" t="str">
        <f>IF(AS27="","",VLOOKUP(AS27,'【記載例】シフト記号表（勤務時間帯）'!$C$6:$L$47,10,FALSE))</f>
        <v/>
      </c>
      <c r="AT28" s="455" t="str">
        <f>IF(AT27="","",VLOOKUP(AT27,'【記載例】シフト記号表（勤務時間帯）'!$C$6:$L$47,10,FALSE))</f>
        <v/>
      </c>
      <c r="AU28" s="455">
        <f>IF(AU27="","",VLOOKUP(AU27,'【記載例】シフト記号表（勤務時間帯）'!$C$6:$L$47,10,FALSE))</f>
        <v>8</v>
      </c>
      <c r="AV28" s="455">
        <f>IF(AV27="","",VLOOKUP(AV27,'【記載例】シフト記号表（勤務時間帯）'!$C$6:$L$47,10,FALSE))</f>
        <v>8</v>
      </c>
      <c r="AW28" s="455">
        <f>IF(AW27="","",VLOOKUP(AW27,'【記載例】シフト記号表（勤務時間帯）'!$C$6:$L$47,10,FALSE))</f>
        <v>7.9999999999999982</v>
      </c>
      <c r="AX28" s="456">
        <f>IF(AX27="","",VLOOKUP(AX27,'【記載例】シフト記号表（勤務時間帯）'!$C$6:$L$47,10,FALSE))</f>
        <v>7.9999999999999982</v>
      </c>
      <c r="AY28" s="454" t="str">
        <f>IF(AY27="","",VLOOKUP(AY27,'【記載例】シフト記号表（勤務時間帯）'!$C$6:$L$47,10,FALSE))</f>
        <v/>
      </c>
      <c r="AZ28" s="455" t="str">
        <f>IF(AZ27="","",VLOOKUP(AZ27,'【記載例】シフト記号表（勤務時間帯）'!$C$6:$L$47,10,FALSE))</f>
        <v/>
      </c>
      <c r="BA28" s="455" t="str">
        <f>IF(BA27="","",VLOOKUP(BA27,'【記載例】シフト記号表（勤務時間帯）'!$C$6:$L$47,10,FALSE))</f>
        <v/>
      </c>
      <c r="BB28" s="1290">
        <f>IF($BE$3="４週",SUM(W28:AX28),IF($BE$3="暦月",SUM(W28:BA28),""))</f>
        <v>160</v>
      </c>
      <c r="BC28" s="1291"/>
      <c r="BD28" s="1292">
        <f>IF($BE$3="４週",BB28/4,IF($BE$3="暦月",(BB28/($BE$8/7)),""))</f>
        <v>40</v>
      </c>
      <c r="BE28" s="1291"/>
      <c r="BF28" s="1287"/>
      <c r="BG28" s="1288"/>
      <c r="BH28" s="1288"/>
      <c r="BI28" s="1288"/>
      <c r="BJ28" s="1289"/>
    </row>
    <row r="29" spans="2:62" ht="20.25" customHeight="1" x14ac:dyDescent="0.2">
      <c r="B29" s="1256">
        <f>B27+1</f>
        <v>7</v>
      </c>
      <c r="C29" s="1258" t="s">
        <v>90</v>
      </c>
      <c r="D29" s="1259"/>
      <c r="E29" s="449"/>
      <c r="F29" s="450"/>
      <c r="G29" s="449"/>
      <c r="H29" s="450"/>
      <c r="I29" s="1262" t="s">
        <v>197</v>
      </c>
      <c r="J29" s="1263"/>
      <c r="K29" s="1266" t="s">
        <v>201</v>
      </c>
      <c r="L29" s="1267"/>
      <c r="M29" s="1267"/>
      <c r="N29" s="1259"/>
      <c r="O29" s="1270" t="s">
        <v>199</v>
      </c>
      <c r="P29" s="1271"/>
      <c r="Q29" s="1271"/>
      <c r="R29" s="1271"/>
      <c r="S29" s="1272"/>
      <c r="T29" s="459" t="s">
        <v>77</v>
      </c>
      <c r="U29" s="460"/>
      <c r="V29" s="461"/>
      <c r="W29" s="462" t="s">
        <v>135</v>
      </c>
      <c r="X29" s="463" t="s">
        <v>135</v>
      </c>
      <c r="Y29" s="463" t="s">
        <v>135</v>
      </c>
      <c r="Z29" s="463"/>
      <c r="AA29" s="463"/>
      <c r="AB29" s="463" t="s">
        <v>135</v>
      </c>
      <c r="AC29" s="464" t="s">
        <v>135</v>
      </c>
      <c r="AD29" s="462" t="s">
        <v>135</v>
      </c>
      <c r="AE29" s="463" t="s">
        <v>135</v>
      </c>
      <c r="AF29" s="463" t="s">
        <v>135</v>
      </c>
      <c r="AG29" s="463"/>
      <c r="AH29" s="463"/>
      <c r="AI29" s="463" t="s">
        <v>135</v>
      </c>
      <c r="AJ29" s="464" t="s">
        <v>135</v>
      </c>
      <c r="AK29" s="462" t="s">
        <v>135</v>
      </c>
      <c r="AL29" s="463" t="s">
        <v>135</v>
      </c>
      <c r="AM29" s="463" t="s">
        <v>135</v>
      </c>
      <c r="AN29" s="463"/>
      <c r="AO29" s="463"/>
      <c r="AP29" s="463" t="s">
        <v>135</v>
      </c>
      <c r="AQ29" s="464" t="s">
        <v>135</v>
      </c>
      <c r="AR29" s="462" t="s">
        <v>135</v>
      </c>
      <c r="AS29" s="463" t="s">
        <v>135</v>
      </c>
      <c r="AT29" s="463" t="s">
        <v>135</v>
      </c>
      <c r="AU29" s="463"/>
      <c r="AV29" s="463"/>
      <c r="AW29" s="463" t="s">
        <v>135</v>
      </c>
      <c r="AX29" s="464" t="s">
        <v>135</v>
      </c>
      <c r="AY29" s="462"/>
      <c r="AZ29" s="463"/>
      <c r="BA29" s="465"/>
      <c r="BB29" s="1276"/>
      <c r="BC29" s="1277"/>
      <c r="BD29" s="1236"/>
      <c r="BE29" s="1237"/>
      <c r="BF29" s="1238"/>
      <c r="BG29" s="1239"/>
      <c r="BH29" s="1239"/>
      <c r="BI29" s="1239"/>
      <c r="BJ29" s="1240"/>
    </row>
    <row r="30" spans="2:62" ht="20.25" customHeight="1" x14ac:dyDescent="0.2">
      <c r="B30" s="1279"/>
      <c r="C30" s="1293"/>
      <c r="D30" s="1294"/>
      <c r="E30" s="449"/>
      <c r="F30" s="450" t="str">
        <f>C29</f>
        <v>看護職員</v>
      </c>
      <c r="G30" s="449"/>
      <c r="H30" s="450" t="str">
        <f>I29</f>
        <v>B</v>
      </c>
      <c r="I30" s="1295"/>
      <c r="J30" s="1296"/>
      <c r="K30" s="1297"/>
      <c r="L30" s="1298"/>
      <c r="M30" s="1298"/>
      <c r="N30" s="1294"/>
      <c r="O30" s="1270"/>
      <c r="P30" s="1271"/>
      <c r="Q30" s="1271"/>
      <c r="R30" s="1271"/>
      <c r="S30" s="1272"/>
      <c r="T30" s="451" t="s">
        <v>78</v>
      </c>
      <c r="U30" s="452"/>
      <c r="V30" s="453"/>
      <c r="W30" s="454">
        <f>IF(W29="","",VLOOKUP(W29,'【記載例】シフト記号表（勤務時間帯）'!$C$6:$L$47,10,FALSE))</f>
        <v>3.9999999999999991</v>
      </c>
      <c r="X30" s="455">
        <f>IF(X29="","",VLOOKUP(X29,'【記載例】シフト記号表（勤務時間帯）'!$C$6:$L$47,10,FALSE))</f>
        <v>3.9999999999999991</v>
      </c>
      <c r="Y30" s="455">
        <f>IF(Y29="","",VLOOKUP(Y29,'【記載例】シフト記号表（勤務時間帯）'!$C$6:$L$47,10,FALSE))</f>
        <v>3.9999999999999991</v>
      </c>
      <c r="Z30" s="455" t="str">
        <f>IF(Z29="","",VLOOKUP(Z29,'【記載例】シフト記号表（勤務時間帯）'!$C$6:$L$47,10,FALSE))</f>
        <v/>
      </c>
      <c r="AA30" s="455" t="str">
        <f>IF(AA29="","",VLOOKUP(AA29,'【記載例】シフト記号表（勤務時間帯）'!$C$6:$L$47,10,FALSE))</f>
        <v/>
      </c>
      <c r="AB30" s="455">
        <f>IF(AB29="","",VLOOKUP(AB29,'【記載例】シフト記号表（勤務時間帯）'!$C$6:$L$47,10,FALSE))</f>
        <v>3.9999999999999991</v>
      </c>
      <c r="AC30" s="456">
        <f>IF(AC29="","",VLOOKUP(AC29,'【記載例】シフト記号表（勤務時間帯）'!$C$6:$L$47,10,FALSE))</f>
        <v>3.9999999999999991</v>
      </c>
      <c r="AD30" s="454">
        <f>IF(AD29="","",VLOOKUP(AD29,'【記載例】シフト記号表（勤務時間帯）'!$C$6:$L$47,10,FALSE))</f>
        <v>3.9999999999999991</v>
      </c>
      <c r="AE30" s="455">
        <f>IF(AE29="","",VLOOKUP(AE29,'【記載例】シフト記号表（勤務時間帯）'!$C$6:$L$47,10,FALSE))</f>
        <v>3.9999999999999991</v>
      </c>
      <c r="AF30" s="455">
        <f>IF(AF29="","",VLOOKUP(AF29,'【記載例】シフト記号表（勤務時間帯）'!$C$6:$L$47,10,FALSE))</f>
        <v>3.9999999999999991</v>
      </c>
      <c r="AG30" s="455" t="str">
        <f>IF(AG29="","",VLOOKUP(AG29,'【記載例】シフト記号表（勤務時間帯）'!$C$6:$L$47,10,FALSE))</f>
        <v/>
      </c>
      <c r="AH30" s="455" t="str">
        <f>IF(AH29="","",VLOOKUP(AH29,'【記載例】シフト記号表（勤務時間帯）'!$C$6:$L$47,10,FALSE))</f>
        <v/>
      </c>
      <c r="AI30" s="455">
        <f>IF(AI29="","",VLOOKUP(AI29,'【記載例】シフト記号表（勤務時間帯）'!$C$6:$L$47,10,FALSE))</f>
        <v>3.9999999999999991</v>
      </c>
      <c r="AJ30" s="456">
        <f>IF(AJ29="","",VLOOKUP(AJ29,'【記載例】シフト記号表（勤務時間帯）'!$C$6:$L$47,10,FALSE))</f>
        <v>3.9999999999999991</v>
      </c>
      <c r="AK30" s="454">
        <f>IF(AK29="","",VLOOKUP(AK29,'【記載例】シフト記号表（勤務時間帯）'!$C$6:$L$47,10,FALSE))</f>
        <v>3.9999999999999991</v>
      </c>
      <c r="AL30" s="455">
        <f>IF(AL29="","",VLOOKUP(AL29,'【記載例】シフト記号表（勤務時間帯）'!$C$6:$L$47,10,FALSE))</f>
        <v>3.9999999999999991</v>
      </c>
      <c r="AM30" s="455">
        <f>IF(AM29="","",VLOOKUP(AM29,'【記載例】シフト記号表（勤務時間帯）'!$C$6:$L$47,10,FALSE))</f>
        <v>3.9999999999999991</v>
      </c>
      <c r="AN30" s="455" t="str">
        <f>IF(AN29="","",VLOOKUP(AN29,'【記載例】シフト記号表（勤務時間帯）'!$C$6:$L$47,10,FALSE))</f>
        <v/>
      </c>
      <c r="AO30" s="455" t="str">
        <f>IF(AO29="","",VLOOKUP(AO29,'【記載例】シフト記号表（勤務時間帯）'!$C$6:$L$47,10,FALSE))</f>
        <v/>
      </c>
      <c r="AP30" s="455">
        <f>IF(AP29="","",VLOOKUP(AP29,'【記載例】シフト記号表（勤務時間帯）'!$C$6:$L$47,10,FALSE))</f>
        <v>3.9999999999999991</v>
      </c>
      <c r="AQ30" s="456">
        <f>IF(AQ29="","",VLOOKUP(AQ29,'【記載例】シフト記号表（勤務時間帯）'!$C$6:$L$47,10,FALSE))</f>
        <v>3.9999999999999991</v>
      </c>
      <c r="AR30" s="454">
        <f>IF(AR29="","",VLOOKUP(AR29,'【記載例】シフト記号表（勤務時間帯）'!$C$6:$L$47,10,FALSE))</f>
        <v>3.9999999999999991</v>
      </c>
      <c r="AS30" s="455">
        <f>IF(AS29="","",VLOOKUP(AS29,'【記載例】シフト記号表（勤務時間帯）'!$C$6:$L$47,10,FALSE))</f>
        <v>3.9999999999999991</v>
      </c>
      <c r="AT30" s="455">
        <f>IF(AT29="","",VLOOKUP(AT29,'【記載例】シフト記号表（勤務時間帯）'!$C$6:$L$47,10,FALSE))</f>
        <v>3.9999999999999991</v>
      </c>
      <c r="AU30" s="455" t="str">
        <f>IF(AU29="","",VLOOKUP(AU29,'【記載例】シフト記号表（勤務時間帯）'!$C$6:$L$47,10,FALSE))</f>
        <v/>
      </c>
      <c r="AV30" s="455" t="str">
        <f>IF(AV29="","",VLOOKUP(AV29,'【記載例】シフト記号表（勤務時間帯）'!$C$6:$L$47,10,FALSE))</f>
        <v/>
      </c>
      <c r="AW30" s="455">
        <f>IF(AW29="","",VLOOKUP(AW29,'【記載例】シフト記号表（勤務時間帯）'!$C$6:$L$47,10,FALSE))</f>
        <v>3.9999999999999991</v>
      </c>
      <c r="AX30" s="456">
        <f>IF(AX29="","",VLOOKUP(AX29,'【記載例】シフト記号表（勤務時間帯）'!$C$6:$L$47,10,FALSE))</f>
        <v>3.9999999999999991</v>
      </c>
      <c r="AY30" s="454" t="str">
        <f>IF(AY29="","",VLOOKUP(AY29,'【記載例】シフト記号表（勤務時間帯）'!$C$6:$L$47,10,FALSE))</f>
        <v/>
      </c>
      <c r="AZ30" s="455" t="str">
        <f>IF(AZ29="","",VLOOKUP(AZ29,'【記載例】シフト記号表（勤務時間帯）'!$C$6:$L$47,10,FALSE))</f>
        <v/>
      </c>
      <c r="BA30" s="455" t="str">
        <f>IF(BA29="","",VLOOKUP(BA29,'【記載例】シフト記号表（勤務時間帯）'!$C$6:$L$47,10,FALSE))</f>
        <v/>
      </c>
      <c r="BB30" s="1290">
        <f>IF($BE$3="４週",SUM(W30:AX30),IF($BE$3="暦月",SUM(W30:BA30),""))</f>
        <v>79.999999999999986</v>
      </c>
      <c r="BC30" s="1291"/>
      <c r="BD30" s="1292">
        <f>IF($BE$3="４週",BB30/4,IF($BE$3="暦月",(BB30/($BE$8/7)),""))</f>
        <v>19.999999999999996</v>
      </c>
      <c r="BE30" s="1291"/>
      <c r="BF30" s="1287"/>
      <c r="BG30" s="1288"/>
      <c r="BH30" s="1288"/>
      <c r="BI30" s="1288"/>
      <c r="BJ30" s="1289"/>
    </row>
    <row r="31" spans="2:62" ht="20.25" customHeight="1" x14ac:dyDescent="0.2">
      <c r="B31" s="1256">
        <f>B29+1</f>
        <v>8</v>
      </c>
      <c r="C31" s="1258" t="s">
        <v>90</v>
      </c>
      <c r="D31" s="1259"/>
      <c r="E31" s="449"/>
      <c r="F31" s="450"/>
      <c r="G31" s="449"/>
      <c r="H31" s="450"/>
      <c r="I31" s="1262" t="s">
        <v>186</v>
      </c>
      <c r="J31" s="1263"/>
      <c r="K31" s="1266" t="s">
        <v>201</v>
      </c>
      <c r="L31" s="1267"/>
      <c r="M31" s="1267"/>
      <c r="N31" s="1259"/>
      <c r="O31" s="1270" t="s">
        <v>204</v>
      </c>
      <c r="P31" s="1271"/>
      <c r="Q31" s="1271"/>
      <c r="R31" s="1271"/>
      <c r="S31" s="1272"/>
      <c r="T31" s="459" t="s">
        <v>77</v>
      </c>
      <c r="U31" s="460"/>
      <c r="V31" s="461"/>
      <c r="W31" s="462"/>
      <c r="X31" s="463"/>
      <c r="Y31" s="463" t="s">
        <v>132</v>
      </c>
      <c r="Z31" s="463" t="s">
        <v>132</v>
      </c>
      <c r="AA31" s="463" t="s">
        <v>132</v>
      </c>
      <c r="AB31" s="463" t="s">
        <v>132</v>
      </c>
      <c r="AC31" s="464" t="s">
        <v>132</v>
      </c>
      <c r="AD31" s="462"/>
      <c r="AE31" s="463"/>
      <c r="AF31" s="463" t="s">
        <v>132</v>
      </c>
      <c r="AG31" s="463" t="s">
        <v>132</v>
      </c>
      <c r="AH31" s="463" t="s">
        <v>132</v>
      </c>
      <c r="AI31" s="463" t="s">
        <v>132</v>
      </c>
      <c r="AJ31" s="464" t="s">
        <v>132</v>
      </c>
      <c r="AK31" s="462"/>
      <c r="AL31" s="463"/>
      <c r="AM31" s="463" t="s">
        <v>132</v>
      </c>
      <c r="AN31" s="463" t="s">
        <v>132</v>
      </c>
      <c r="AO31" s="463" t="s">
        <v>132</v>
      </c>
      <c r="AP31" s="463" t="s">
        <v>132</v>
      </c>
      <c r="AQ31" s="464" t="s">
        <v>132</v>
      </c>
      <c r="AR31" s="462"/>
      <c r="AS31" s="463"/>
      <c r="AT31" s="463" t="s">
        <v>132</v>
      </c>
      <c r="AU31" s="463" t="s">
        <v>132</v>
      </c>
      <c r="AV31" s="463" t="s">
        <v>132</v>
      </c>
      <c r="AW31" s="463" t="s">
        <v>132</v>
      </c>
      <c r="AX31" s="464" t="s">
        <v>132</v>
      </c>
      <c r="AY31" s="462"/>
      <c r="AZ31" s="463"/>
      <c r="BA31" s="465"/>
      <c r="BB31" s="1276"/>
      <c r="BC31" s="1277"/>
      <c r="BD31" s="1236"/>
      <c r="BE31" s="1237"/>
      <c r="BF31" s="1238"/>
      <c r="BG31" s="1239"/>
      <c r="BH31" s="1239"/>
      <c r="BI31" s="1239"/>
      <c r="BJ31" s="1240"/>
    </row>
    <row r="32" spans="2:62" ht="20.25" customHeight="1" x14ac:dyDescent="0.2">
      <c r="B32" s="1279"/>
      <c r="C32" s="1293"/>
      <c r="D32" s="1294"/>
      <c r="E32" s="449"/>
      <c r="F32" s="450" t="str">
        <f>C31</f>
        <v>看護職員</v>
      </c>
      <c r="G32" s="449"/>
      <c r="H32" s="450" t="str">
        <f>I31</f>
        <v>A</v>
      </c>
      <c r="I32" s="1295"/>
      <c r="J32" s="1296"/>
      <c r="K32" s="1297"/>
      <c r="L32" s="1298"/>
      <c r="M32" s="1298"/>
      <c r="N32" s="1294"/>
      <c r="O32" s="1270"/>
      <c r="P32" s="1271"/>
      <c r="Q32" s="1271"/>
      <c r="R32" s="1271"/>
      <c r="S32" s="1272"/>
      <c r="T32" s="451" t="s">
        <v>78</v>
      </c>
      <c r="U32" s="452"/>
      <c r="V32" s="453"/>
      <c r="W32" s="454" t="str">
        <f>IF(W31="","",VLOOKUP(W31,'【記載例】シフト記号表（勤務時間帯）'!$C$6:$L$47,10,FALSE))</f>
        <v/>
      </c>
      <c r="X32" s="455" t="str">
        <f>IF(X31="","",VLOOKUP(X31,'【記載例】シフト記号表（勤務時間帯）'!$C$6:$L$47,10,FALSE))</f>
        <v/>
      </c>
      <c r="Y32" s="455">
        <f>IF(Y31="","",VLOOKUP(Y31,'【記載例】シフト記号表（勤務時間帯）'!$C$6:$L$47,10,FALSE))</f>
        <v>8</v>
      </c>
      <c r="Z32" s="455">
        <f>IF(Z31="","",VLOOKUP(Z31,'【記載例】シフト記号表（勤務時間帯）'!$C$6:$L$47,10,FALSE))</f>
        <v>8</v>
      </c>
      <c r="AA32" s="455">
        <f>IF(AA31="","",VLOOKUP(AA31,'【記載例】シフト記号表（勤務時間帯）'!$C$6:$L$47,10,FALSE))</f>
        <v>8</v>
      </c>
      <c r="AB32" s="455">
        <f>IF(AB31="","",VLOOKUP(AB31,'【記載例】シフト記号表（勤務時間帯）'!$C$6:$L$47,10,FALSE))</f>
        <v>8</v>
      </c>
      <c r="AC32" s="456">
        <f>IF(AC31="","",VLOOKUP(AC31,'【記載例】シフト記号表（勤務時間帯）'!$C$6:$L$47,10,FALSE))</f>
        <v>8</v>
      </c>
      <c r="AD32" s="454" t="str">
        <f>IF(AD31="","",VLOOKUP(AD31,'【記載例】シフト記号表（勤務時間帯）'!$C$6:$L$47,10,FALSE))</f>
        <v/>
      </c>
      <c r="AE32" s="455" t="str">
        <f>IF(AE31="","",VLOOKUP(AE31,'【記載例】シフト記号表（勤務時間帯）'!$C$6:$L$47,10,FALSE))</f>
        <v/>
      </c>
      <c r="AF32" s="455">
        <f>IF(AF31="","",VLOOKUP(AF31,'【記載例】シフト記号表（勤務時間帯）'!$C$6:$L$47,10,FALSE))</f>
        <v>8</v>
      </c>
      <c r="AG32" s="455">
        <f>IF(AG31="","",VLOOKUP(AG31,'【記載例】シフト記号表（勤務時間帯）'!$C$6:$L$47,10,FALSE))</f>
        <v>8</v>
      </c>
      <c r="AH32" s="455">
        <f>IF(AH31="","",VLOOKUP(AH31,'【記載例】シフト記号表（勤務時間帯）'!$C$6:$L$47,10,FALSE))</f>
        <v>8</v>
      </c>
      <c r="AI32" s="455">
        <f>IF(AI31="","",VLOOKUP(AI31,'【記載例】シフト記号表（勤務時間帯）'!$C$6:$L$47,10,FALSE))</f>
        <v>8</v>
      </c>
      <c r="AJ32" s="456">
        <f>IF(AJ31="","",VLOOKUP(AJ31,'【記載例】シフト記号表（勤務時間帯）'!$C$6:$L$47,10,FALSE))</f>
        <v>8</v>
      </c>
      <c r="AK32" s="454" t="str">
        <f>IF(AK31="","",VLOOKUP(AK31,'【記載例】シフト記号表（勤務時間帯）'!$C$6:$L$47,10,FALSE))</f>
        <v/>
      </c>
      <c r="AL32" s="455" t="str">
        <f>IF(AL31="","",VLOOKUP(AL31,'【記載例】シフト記号表（勤務時間帯）'!$C$6:$L$47,10,FALSE))</f>
        <v/>
      </c>
      <c r="AM32" s="455">
        <f>IF(AM31="","",VLOOKUP(AM31,'【記載例】シフト記号表（勤務時間帯）'!$C$6:$L$47,10,FALSE))</f>
        <v>8</v>
      </c>
      <c r="AN32" s="455">
        <f>IF(AN31="","",VLOOKUP(AN31,'【記載例】シフト記号表（勤務時間帯）'!$C$6:$L$47,10,FALSE))</f>
        <v>8</v>
      </c>
      <c r="AO32" s="455">
        <f>IF(AO31="","",VLOOKUP(AO31,'【記載例】シフト記号表（勤務時間帯）'!$C$6:$L$47,10,FALSE))</f>
        <v>8</v>
      </c>
      <c r="AP32" s="455">
        <f>IF(AP31="","",VLOOKUP(AP31,'【記載例】シフト記号表（勤務時間帯）'!$C$6:$L$47,10,FALSE))</f>
        <v>8</v>
      </c>
      <c r="AQ32" s="456">
        <f>IF(AQ31="","",VLOOKUP(AQ31,'【記載例】シフト記号表（勤務時間帯）'!$C$6:$L$47,10,FALSE))</f>
        <v>8</v>
      </c>
      <c r="AR32" s="454" t="str">
        <f>IF(AR31="","",VLOOKUP(AR31,'【記載例】シフト記号表（勤務時間帯）'!$C$6:$L$47,10,FALSE))</f>
        <v/>
      </c>
      <c r="AS32" s="455" t="str">
        <f>IF(AS31="","",VLOOKUP(AS31,'【記載例】シフト記号表（勤務時間帯）'!$C$6:$L$47,10,FALSE))</f>
        <v/>
      </c>
      <c r="AT32" s="455">
        <f>IF(AT31="","",VLOOKUP(AT31,'【記載例】シフト記号表（勤務時間帯）'!$C$6:$L$47,10,FALSE))</f>
        <v>8</v>
      </c>
      <c r="AU32" s="455">
        <f>IF(AU31="","",VLOOKUP(AU31,'【記載例】シフト記号表（勤務時間帯）'!$C$6:$L$47,10,FALSE))</f>
        <v>8</v>
      </c>
      <c r="AV32" s="455">
        <f>IF(AV31="","",VLOOKUP(AV31,'【記載例】シフト記号表（勤務時間帯）'!$C$6:$L$47,10,FALSE))</f>
        <v>8</v>
      </c>
      <c r="AW32" s="455">
        <f>IF(AW31="","",VLOOKUP(AW31,'【記載例】シフト記号表（勤務時間帯）'!$C$6:$L$47,10,FALSE))</f>
        <v>8</v>
      </c>
      <c r="AX32" s="456">
        <f>IF(AX31="","",VLOOKUP(AX31,'【記載例】シフト記号表（勤務時間帯）'!$C$6:$L$47,10,FALSE))</f>
        <v>8</v>
      </c>
      <c r="AY32" s="454" t="str">
        <f>IF(AY31="","",VLOOKUP(AY31,'【記載例】シフト記号表（勤務時間帯）'!$C$6:$L$47,10,FALSE))</f>
        <v/>
      </c>
      <c r="AZ32" s="455" t="str">
        <f>IF(AZ31="","",VLOOKUP(AZ31,'【記載例】シフト記号表（勤務時間帯）'!$C$6:$L$47,10,FALSE))</f>
        <v/>
      </c>
      <c r="BA32" s="455" t="str">
        <f>IF(BA31="","",VLOOKUP(BA31,'【記載例】シフト記号表（勤務時間帯）'!$C$6:$L$47,10,FALSE))</f>
        <v/>
      </c>
      <c r="BB32" s="1290">
        <f>IF($BE$3="４週",SUM(W32:AX32),IF($BE$3="暦月",SUM(W32:BA32),""))</f>
        <v>160</v>
      </c>
      <c r="BC32" s="1291"/>
      <c r="BD32" s="1292">
        <f>IF($BE$3="４週",BB32/4,IF($BE$3="暦月",(BB32/($BE$8/7)),""))</f>
        <v>40</v>
      </c>
      <c r="BE32" s="1291"/>
      <c r="BF32" s="1287"/>
      <c r="BG32" s="1288"/>
      <c r="BH32" s="1288"/>
      <c r="BI32" s="1288"/>
      <c r="BJ32" s="1289"/>
    </row>
    <row r="33" spans="2:62" ht="20.25" customHeight="1" x14ac:dyDescent="0.2">
      <c r="B33" s="1256">
        <f>B31+1</f>
        <v>9</v>
      </c>
      <c r="C33" s="1258" t="s">
        <v>91</v>
      </c>
      <c r="D33" s="1259"/>
      <c r="E33" s="449"/>
      <c r="F33" s="450"/>
      <c r="G33" s="449"/>
      <c r="H33" s="450"/>
      <c r="I33" s="1262" t="s">
        <v>186</v>
      </c>
      <c r="J33" s="1263"/>
      <c r="K33" s="1266" t="s">
        <v>205</v>
      </c>
      <c r="L33" s="1267"/>
      <c r="M33" s="1267"/>
      <c r="N33" s="1259"/>
      <c r="O33" s="1270" t="s">
        <v>206</v>
      </c>
      <c r="P33" s="1271"/>
      <c r="Q33" s="1271"/>
      <c r="R33" s="1271"/>
      <c r="S33" s="1272"/>
      <c r="T33" s="459" t="s">
        <v>77</v>
      </c>
      <c r="U33" s="460"/>
      <c r="V33" s="461"/>
      <c r="W33" s="462" t="s">
        <v>132</v>
      </c>
      <c r="X33" s="463" t="s">
        <v>132</v>
      </c>
      <c r="Y33" s="463" t="s">
        <v>132</v>
      </c>
      <c r="Z33" s="463"/>
      <c r="AA33" s="463"/>
      <c r="AB33" s="463" t="s">
        <v>132</v>
      </c>
      <c r="AC33" s="464" t="s">
        <v>132</v>
      </c>
      <c r="AD33" s="462" t="s">
        <v>132</v>
      </c>
      <c r="AE33" s="463" t="s">
        <v>132</v>
      </c>
      <c r="AF33" s="463" t="s">
        <v>132</v>
      </c>
      <c r="AG33" s="463"/>
      <c r="AH33" s="463"/>
      <c r="AI33" s="463" t="s">
        <v>132</v>
      </c>
      <c r="AJ33" s="464" t="s">
        <v>132</v>
      </c>
      <c r="AK33" s="462" t="s">
        <v>132</v>
      </c>
      <c r="AL33" s="463" t="s">
        <v>132</v>
      </c>
      <c r="AM33" s="463" t="s">
        <v>132</v>
      </c>
      <c r="AN33" s="463"/>
      <c r="AO33" s="463"/>
      <c r="AP33" s="463" t="s">
        <v>132</v>
      </c>
      <c r="AQ33" s="464" t="s">
        <v>132</v>
      </c>
      <c r="AR33" s="462" t="s">
        <v>132</v>
      </c>
      <c r="AS33" s="463" t="s">
        <v>132</v>
      </c>
      <c r="AT33" s="463" t="s">
        <v>132</v>
      </c>
      <c r="AU33" s="463"/>
      <c r="AV33" s="463"/>
      <c r="AW33" s="463" t="s">
        <v>132</v>
      </c>
      <c r="AX33" s="464" t="s">
        <v>132</v>
      </c>
      <c r="AY33" s="462"/>
      <c r="AZ33" s="463"/>
      <c r="BA33" s="465"/>
      <c r="BB33" s="1276"/>
      <c r="BC33" s="1277"/>
      <c r="BD33" s="1236"/>
      <c r="BE33" s="1237"/>
      <c r="BF33" s="1238"/>
      <c r="BG33" s="1239"/>
      <c r="BH33" s="1239"/>
      <c r="BI33" s="1239"/>
      <c r="BJ33" s="1240"/>
    </row>
    <row r="34" spans="2:62" ht="20.25" customHeight="1" x14ac:dyDescent="0.2">
      <c r="B34" s="1279"/>
      <c r="C34" s="1293"/>
      <c r="D34" s="1294"/>
      <c r="E34" s="449"/>
      <c r="F34" s="450" t="str">
        <f>C33</f>
        <v>介護職員</v>
      </c>
      <c r="G34" s="449"/>
      <c r="H34" s="450" t="str">
        <f>I33</f>
        <v>A</v>
      </c>
      <c r="I34" s="1295"/>
      <c r="J34" s="1296"/>
      <c r="K34" s="1297"/>
      <c r="L34" s="1298"/>
      <c r="M34" s="1298"/>
      <c r="N34" s="1294"/>
      <c r="O34" s="1270"/>
      <c r="P34" s="1271"/>
      <c r="Q34" s="1271"/>
      <c r="R34" s="1271"/>
      <c r="S34" s="1272"/>
      <c r="T34" s="466" t="s">
        <v>78</v>
      </c>
      <c r="U34" s="467"/>
      <c r="V34" s="468"/>
      <c r="W34" s="454">
        <f>IF(W33="","",VLOOKUP(W33,'【記載例】シフト記号表（勤務時間帯）'!$C$6:$L$47,10,FALSE))</f>
        <v>8</v>
      </c>
      <c r="X34" s="455">
        <f>IF(X33="","",VLOOKUP(X33,'【記載例】シフト記号表（勤務時間帯）'!$C$6:$L$47,10,FALSE))</f>
        <v>8</v>
      </c>
      <c r="Y34" s="455">
        <f>IF(Y33="","",VLOOKUP(Y33,'【記載例】シフト記号表（勤務時間帯）'!$C$6:$L$47,10,FALSE))</f>
        <v>8</v>
      </c>
      <c r="Z34" s="455" t="str">
        <f>IF(Z33="","",VLOOKUP(Z33,'【記載例】シフト記号表（勤務時間帯）'!$C$6:$L$47,10,FALSE))</f>
        <v/>
      </c>
      <c r="AA34" s="455" t="str">
        <f>IF(AA33="","",VLOOKUP(AA33,'【記載例】シフト記号表（勤務時間帯）'!$C$6:$L$47,10,FALSE))</f>
        <v/>
      </c>
      <c r="AB34" s="455">
        <f>IF(AB33="","",VLOOKUP(AB33,'【記載例】シフト記号表（勤務時間帯）'!$C$6:$L$47,10,FALSE))</f>
        <v>8</v>
      </c>
      <c r="AC34" s="456">
        <f>IF(AC33="","",VLOOKUP(AC33,'【記載例】シフト記号表（勤務時間帯）'!$C$6:$L$47,10,FALSE))</f>
        <v>8</v>
      </c>
      <c r="AD34" s="454">
        <f>IF(AD33="","",VLOOKUP(AD33,'【記載例】シフト記号表（勤務時間帯）'!$C$6:$L$47,10,FALSE))</f>
        <v>8</v>
      </c>
      <c r="AE34" s="455">
        <f>IF(AE33="","",VLOOKUP(AE33,'【記載例】シフト記号表（勤務時間帯）'!$C$6:$L$47,10,FALSE))</f>
        <v>8</v>
      </c>
      <c r="AF34" s="455">
        <f>IF(AF33="","",VLOOKUP(AF33,'【記載例】シフト記号表（勤務時間帯）'!$C$6:$L$47,10,FALSE))</f>
        <v>8</v>
      </c>
      <c r="AG34" s="455" t="str">
        <f>IF(AG33="","",VLOOKUP(AG33,'【記載例】シフト記号表（勤務時間帯）'!$C$6:$L$47,10,FALSE))</f>
        <v/>
      </c>
      <c r="AH34" s="455" t="str">
        <f>IF(AH33="","",VLOOKUP(AH33,'【記載例】シフト記号表（勤務時間帯）'!$C$6:$L$47,10,FALSE))</f>
        <v/>
      </c>
      <c r="AI34" s="455">
        <f>IF(AI33="","",VLOOKUP(AI33,'【記載例】シフト記号表（勤務時間帯）'!$C$6:$L$47,10,FALSE))</f>
        <v>8</v>
      </c>
      <c r="AJ34" s="456">
        <f>IF(AJ33="","",VLOOKUP(AJ33,'【記載例】シフト記号表（勤務時間帯）'!$C$6:$L$47,10,FALSE))</f>
        <v>8</v>
      </c>
      <c r="AK34" s="454">
        <f>IF(AK33="","",VLOOKUP(AK33,'【記載例】シフト記号表（勤務時間帯）'!$C$6:$L$47,10,FALSE))</f>
        <v>8</v>
      </c>
      <c r="AL34" s="455">
        <f>IF(AL33="","",VLOOKUP(AL33,'【記載例】シフト記号表（勤務時間帯）'!$C$6:$L$47,10,FALSE))</f>
        <v>8</v>
      </c>
      <c r="AM34" s="455">
        <f>IF(AM33="","",VLOOKUP(AM33,'【記載例】シフト記号表（勤務時間帯）'!$C$6:$L$47,10,FALSE))</f>
        <v>8</v>
      </c>
      <c r="AN34" s="455" t="str">
        <f>IF(AN33="","",VLOOKUP(AN33,'【記載例】シフト記号表（勤務時間帯）'!$C$6:$L$47,10,FALSE))</f>
        <v/>
      </c>
      <c r="AO34" s="455" t="str">
        <f>IF(AO33="","",VLOOKUP(AO33,'【記載例】シフト記号表（勤務時間帯）'!$C$6:$L$47,10,FALSE))</f>
        <v/>
      </c>
      <c r="AP34" s="455">
        <f>IF(AP33="","",VLOOKUP(AP33,'【記載例】シフト記号表（勤務時間帯）'!$C$6:$L$47,10,FALSE))</f>
        <v>8</v>
      </c>
      <c r="AQ34" s="456">
        <f>IF(AQ33="","",VLOOKUP(AQ33,'【記載例】シフト記号表（勤務時間帯）'!$C$6:$L$47,10,FALSE))</f>
        <v>8</v>
      </c>
      <c r="AR34" s="454">
        <f>IF(AR33="","",VLOOKUP(AR33,'【記載例】シフト記号表（勤務時間帯）'!$C$6:$L$47,10,FALSE))</f>
        <v>8</v>
      </c>
      <c r="AS34" s="455">
        <f>IF(AS33="","",VLOOKUP(AS33,'【記載例】シフト記号表（勤務時間帯）'!$C$6:$L$47,10,FALSE))</f>
        <v>8</v>
      </c>
      <c r="AT34" s="455">
        <f>IF(AT33="","",VLOOKUP(AT33,'【記載例】シフト記号表（勤務時間帯）'!$C$6:$L$47,10,FALSE))</f>
        <v>8</v>
      </c>
      <c r="AU34" s="455" t="str">
        <f>IF(AU33="","",VLOOKUP(AU33,'【記載例】シフト記号表（勤務時間帯）'!$C$6:$L$47,10,FALSE))</f>
        <v/>
      </c>
      <c r="AV34" s="455" t="str">
        <f>IF(AV33="","",VLOOKUP(AV33,'【記載例】シフト記号表（勤務時間帯）'!$C$6:$L$47,10,FALSE))</f>
        <v/>
      </c>
      <c r="AW34" s="455">
        <f>IF(AW33="","",VLOOKUP(AW33,'【記載例】シフト記号表（勤務時間帯）'!$C$6:$L$47,10,FALSE))</f>
        <v>8</v>
      </c>
      <c r="AX34" s="456">
        <f>IF(AX33="","",VLOOKUP(AX33,'【記載例】シフト記号表（勤務時間帯）'!$C$6:$L$47,10,FALSE))</f>
        <v>8</v>
      </c>
      <c r="AY34" s="454" t="str">
        <f>IF(AY33="","",VLOOKUP(AY33,'【記載例】シフト記号表（勤務時間帯）'!$C$6:$L$47,10,FALSE))</f>
        <v/>
      </c>
      <c r="AZ34" s="455" t="str">
        <f>IF(AZ33="","",VLOOKUP(AZ33,'【記載例】シフト記号表（勤務時間帯）'!$C$6:$L$47,10,FALSE))</f>
        <v/>
      </c>
      <c r="BA34" s="455" t="str">
        <f>IF(BA33="","",VLOOKUP(BA33,'【記載例】シフト記号表（勤務時間帯）'!$C$6:$L$47,10,FALSE))</f>
        <v/>
      </c>
      <c r="BB34" s="1290">
        <f>IF($BE$3="４週",SUM(W34:AX34),IF($BE$3="暦月",SUM(W34:BA34),""))</f>
        <v>160</v>
      </c>
      <c r="BC34" s="1291"/>
      <c r="BD34" s="1292">
        <f>IF($BE$3="４週",BB34/4,IF($BE$3="暦月",(BB34/($BE$8/7)),""))</f>
        <v>40</v>
      </c>
      <c r="BE34" s="1291"/>
      <c r="BF34" s="1287"/>
      <c r="BG34" s="1288"/>
      <c r="BH34" s="1288"/>
      <c r="BI34" s="1288"/>
      <c r="BJ34" s="1289"/>
    </row>
    <row r="35" spans="2:62" ht="20.25" customHeight="1" x14ac:dyDescent="0.2">
      <c r="B35" s="1256">
        <f>B33+1</f>
        <v>10</v>
      </c>
      <c r="C35" s="1258" t="s">
        <v>91</v>
      </c>
      <c r="D35" s="1259"/>
      <c r="E35" s="449"/>
      <c r="F35" s="450"/>
      <c r="G35" s="449"/>
      <c r="H35" s="450"/>
      <c r="I35" s="1262" t="s">
        <v>186</v>
      </c>
      <c r="J35" s="1263"/>
      <c r="K35" s="1266" t="s">
        <v>205</v>
      </c>
      <c r="L35" s="1267"/>
      <c r="M35" s="1267"/>
      <c r="N35" s="1259"/>
      <c r="O35" s="1270" t="s">
        <v>207</v>
      </c>
      <c r="P35" s="1271"/>
      <c r="Q35" s="1271"/>
      <c r="R35" s="1271"/>
      <c r="S35" s="1272"/>
      <c r="T35" s="469" t="s">
        <v>77</v>
      </c>
      <c r="V35" s="470"/>
      <c r="W35" s="462" t="s">
        <v>138</v>
      </c>
      <c r="X35" s="463" t="s">
        <v>140</v>
      </c>
      <c r="Y35" s="463" t="s">
        <v>128</v>
      </c>
      <c r="Z35" s="463" t="s">
        <v>128</v>
      </c>
      <c r="AA35" s="463"/>
      <c r="AB35" s="463" t="s">
        <v>134</v>
      </c>
      <c r="AC35" s="464"/>
      <c r="AD35" s="462"/>
      <c r="AE35" s="463" t="s">
        <v>138</v>
      </c>
      <c r="AF35" s="463" t="s">
        <v>140</v>
      </c>
      <c r="AG35" s="463" t="s">
        <v>128</v>
      </c>
      <c r="AH35" s="463" t="s">
        <v>128</v>
      </c>
      <c r="AI35" s="463"/>
      <c r="AJ35" s="464" t="s">
        <v>134</v>
      </c>
      <c r="AK35" s="462" t="s">
        <v>134</v>
      </c>
      <c r="AL35" s="463"/>
      <c r="AM35" s="463" t="s">
        <v>138</v>
      </c>
      <c r="AN35" s="463" t="s">
        <v>140</v>
      </c>
      <c r="AO35" s="463" t="s">
        <v>128</v>
      </c>
      <c r="AP35" s="463" t="s">
        <v>128</v>
      </c>
      <c r="AQ35" s="464"/>
      <c r="AR35" s="462" t="s">
        <v>134</v>
      </c>
      <c r="AS35" s="463"/>
      <c r="AT35" s="463"/>
      <c r="AU35" s="463" t="s">
        <v>138</v>
      </c>
      <c r="AV35" s="463" t="s">
        <v>140</v>
      </c>
      <c r="AW35" s="463" t="s">
        <v>128</v>
      </c>
      <c r="AX35" s="464" t="s">
        <v>128</v>
      </c>
      <c r="AY35" s="462"/>
      <c r="AZ35" s="463"/>
      <c r="BA35" s="465"/>
      <c r="BB35" s="1276"/>
      <c r="BC35" s="1277"/>
      <c r="BD35" s="1236"/>
      <c r="BE35" s="1237"/>
      <c r="BF35" s="1238"/>
      <c r="BG35" s="1239"/>
      <c r="BH35" s="1239"/>
      <c r="BI35" s="1239"/>
      <c r="BJ35" s="1240"/>
    </row>
    <row r="36" spans="2:62" ht="20.25" customHeight="1" x14ac:dyDescent="0.2">
      <c r="B36" s="1279"/>
      <c r="C36" s="1293"/>
      <c r="D36" s="1294"/>
      <c r="E36" s="449"/>
      <c r="F36" s="450" t="str">
        <f>C35</f>
        <v>介護職員</v>
      </c>
      <c r="G36" s="449"/>
      <c r="H36" s="450" t="str">
        <f>I35</f>
        <v>A</v>
      </c>
      <c r="I36" s="1295"/>
      <c r="J36" s="1296"/>
      <c r="K36" s="1297"/>
      <c r="L36" s="1298"/>
      <c r="M36" s="1298"/>
      <c r="N36" s="1294"/>
      <c r="O36" s="1270"/>
      <c r="P36" s="1271"/>
      <c r="Q36" s="1271"/>
      <c r="R36" s="1271"/>
      <c r="S36" s="1272"/>
      <c r="T36" s="466" t="s">
        <v>78</v>
      </c>
      <c r="U36" s="467"/>
      <c r="V36" s="468"/>
      <c r="W36" s="454">
        <f>IF(W35="","",VLOOKUP(W35,'【記載例】シフト記号表（勤務時間帯）'!$C$6:$L$47,10,FALSE))</f>
        <v>8</v>
      </c>
      <c r="X36" s="455">
        <f>IF(X35="","",VLOOKUP(X35,'【記載例】シフト記号表（勤務時間帯）'!$C$6:$L$47,10,FALSE))</f>
        <v>8</v>
      </c>
      <c r="Y36" s="455">
        <f>IF(Y35="","",VLOOKUP(Y35,'【記載例】シフト記号表（勤務時間帯）'!$C$6:$L$47,10,FALSE))</f>
        <v>7.9999999999999982</v>
      </c>
      <c r="Z36" s="455">
        <f>IF(Z35="","",VLOOKUP(Z35,'【記載例】シフト記号表（勤務時間帯）'!$C$6:$L$47,10,FALSE))</f>
        <v>7.9999999999999982</v>
      </c>
      <c r="AA36" s="455" t="str">
        <f>IF(AA35="","",VLOOKUP(AA35,'【記載例】シフト記号表（勤務時間帯）'!$C$6:$L$47,10,FALSE))</f>
        <v/>
      </c>
      <c r="AB36" s="455">
        <f>IF(AB35="","",VLOOKUP(AB35,'【記載例】シフト記号表（勤務時間帯）'!$C$6:$L$47,10,FALSE))</f>
        <v>8</v>
      </c>
      <c r="AC36" s="456" t="str">
        <f>IF(AC35="","",VLOOKUP(AC35,'【記載例】シフト記号表（勤務時間帯）'!$C$6:$L$47,10,FALSE))</f>
        <v/>
      </c>
      <c r="AD36" s="454" t="str">
        <f>IF(AD35="","",VLOOKUP(AD35,'【記載例】シフト記号表（勤務時間帯）'!$C$6:$L$47,10,FALSE))</f>
        <v/>
      </c>
      <c r="AE36" s="455">
        <f>IF(AE35="","",VLOOKUP(AE35,'【記載例】シフト記号表（勤務時間帯）'!$C$6:$L$47,10,FALSE))</f>
        <v>8</v>
      </c>
      <c r="AF36" s="455">
        <f>IF(AF35="","",VLOOKUP(AF35,'【記載例】シフト記号表（勤務時間帯）'!$C$6:$L$47,10,FALSE))</f>
        <v>8</v>
      </c>
      <c r="AG36" s="455">
        <f>IF(AG35="","",VLOOKUP(AG35,'【記載例】シフト記号表（勤務時間帯）'!$C$6:$L$47,10,FALSE))</f>
        <v>7.9999999999999982</v>
      </c>
      <c r="AH36" s="455">
        <f>IF(AH35="","",VLOOKUP(AH35,'【記載例】シフト記号表（勤務時間帯）'!$C$6:$L$47,10,FALSE))</f>
        <v>7.9999999999999982</v>
      </c>
      <c r="AI36" s="455" t="str">
        <f>IF(AI35="","",VLOOKUP(AI35,'【記載例】シフト記号表（勤務時間帯）'!$C$6:$L$47,10,FALSE))</f>
        <v/>
      </c>
      <c r="AJ36" s="456">
        <f>IF(AJ35="","",VLOOKUP(AJ35,'【記載例】シフト記号表（勤務時間帯）'!$C$6:$L$47,10,FALSE))</f>
        <v>8</v>
      </c>
      <c r="AK36" s="454">
        <f>IF(AK35="","",VLOOKUP(AK35,'【記載例】シフト記号表（勤務時間帯）'!$C$6:$L$47,10,FALSE))</f>
        <v>8</v>
      </c>
      <c r="AL36" s="455" t="str">
        <f>IF(AL35="","",VLOOKUP(AL35,'【記載例】シフト記号表（勤務時間帯）'!$C$6:$L$47,10,FALSE))</f>
        <v/>
      </c>
      <c r="AM36" s="455">
        <f>IF(AM35="","",VLOOKUP(AM35,'【記載例】シフト記号表（勤務時間帯）'!$C$6:$L$47,10,FALSE))</f>
        <v>8</v>
      </c>
      <c r="AN36" s="455">
        <f>IF(AN35="","",VLOOKUP(AN35,'【記載例】シフト記号表（勤務時間帯）'!$C$6:$L$47,10,FALSE))</f>
        <v>8</v>
      </c>
      <c r="AO36" s="455">
        <f>IF(AO35="","",VLOOKUP(AO35,'【記載例】シフト記号表（勤務時間帯）'!$C$6:$L$47,10,FALSE))</f>
        <v>7.9999999999999982</v>
      </c>
      <c r="AP36" s="455">
        <f>IF(AP35="","",VLOOKUP(AP35,'【記載例】シフト記号表（勤務時間帯）'!$C$6:$L$47,10,FALSE))</f>
        <v>7.9999999999999982</v>
      </c>
      <c r="AQ36" s="456" t="str">
        <f>IF(AQ35="","",VLOOKUP(AQ35,'【記載例】シフト記号表（勤務時間帯）'!$C$6:$L$47,10,FALSE))</f>
        <v/>
      </c>
      <c r="AR36" s="454">
        <f>IF(AR35="","",VLOOKUP(AR35,'【記載例】シフト記号表（勤務時間帯）'!$C$6:$L$47,10,FALSE))</f>
        <v>8</v>
      </c>
      <c r="AS36" s="455" t="str">
        <f>IF(AS35="","",VLOOKUP(AS35,'【記載例】シフト記号表（勤務時間帯）'!$C$6:$L$47,10,FALSE))</f>
        <v/>
      </c>
      <c r="AT36" s="455" t="str">
        <f>IF(AT35="","",VLOOKUP(AT35,'【記載例】シフト記号表（勤務時間帯）'!$C$6:$L$47,10,FALSE))</f>
        <v/>
      </c>
      <c r="AU36" s="455">
        <f>IF(AU35="","",VLOOKUP(AU35,'【記載例】シフト記号表（勤務時間帯）'!$C$6:$L$47,10,FALSE))</f>
        <v>8</v>
      </c>
      <c r="AV36" s="455">
        <f>IF(AV35="","",VLOOKUP(AV35,'【記載例】シフト記号表（勤務時間帯）'!$C$6:$L$47,10,FALSE))</f>
        <v>8</v>
      </c>
      <c r="AW36" s="455">
        <f>IF(AW35="","",VLOOKUP(AW35,'【記載例】シフト記号表（勤務時間帯）'!$C$6:$L$47,10,FALSE))</f>
        <v>7.9999999999999982</v>
      </c>
      <c r="AX36" s="456">
        <f>IF(AX35="","",VLOOKUP(AX35,'【記載例】シフト記号表（勤務時間帯）'!$C$6:$L$47,10,FALSE))</f>
        <v>7.9999999999999982</v>
      </c>
      <c r="AY36" s="454" t="str">
        <f>IF(AY35="","",VLOOKUP(AY35,'【記載例】シフト記号表（勤務時間帯）'!$C$6:$L$47,10,FALSE))</f>
        <v/>
      </c>
      <c r="AZ36" s="455" t="str">
        <f>IF(AZ35="","",VLOOKUP(AZ35,'【記載例】シフト記号表（勤務時間帯）'!$C$6:$L$47,10,FALSE))</f>
        <v/>
      </c>
      <c r="BA36" s="455" t="str">
        <f>IF(BA35="","",VLOOKUP(BA35,'【記載例】シフト記号表（勤務時間帯）'!$C$6:$L$47,10,FALSE))</f>
        <v/>
      </c>
      <c r="BB36" s="1290">
        <f>IF($BE$3="４週",SUM(W36:AX36),IF($BE$3="暦月",SUM(W36:BA36),""))</f>
        <v>160</v>
      </c>
      <c r="BC36" s="1291"/>
      <c r="BD36" s="1292">
        <f>IF($BE$3="４週",BB36/4,IF($BE$3="暦月",(BB36/($BE$8/7)),""))</f>
        <v>40</v>
      </c>
      <c r="BE36" s="1291"/>
      <c r="BF36" s="1287"/>
      <c r="BG36" s="1288"/>
      <c r="BH36" s="1288"/>
      <c r="BI36" s="1288"/>
      <c r="BJ36" s="1289"/>
    </row>
    <row r="37" spans="2:62" ht="20.25" customHeight="1" x14ac:dyDescent="0.2">
      <c r="B37" s="1256">
        <f>B35+1</f>
        <v>11</v>
      </c>
      <c r="C37" s="1258" t="s">
        <v>91</v>
      </c>
      <c r="D37" s="1259"/>
      <c r="E37" s="449"/>
      <c r="F37" s="450"/>
      <c r="G37" s="449"/>
      <c r="H37" s="450"/>
      <c r="I37" s="1262" t="s">
        <v>186</v>
      </c>
      <c r="J37" s="1263"/>
      <c r="K37" s="1266" t="s">
        <v>187</v>
      </c>
      <c r="L37" s="1267"/>
      <c r="M37" s="1267"/>
      <c r="N37" s="1259"/>
      <c r="O37" s="1270" t="s">
        <v>208</v>
      </c>
      <c r="P37" s="1271"/>
      <c r="Q37" s="1271"/>
      <c r="R37" s="1271"/>
      <c r="S37" s="1272"/>
      <c r="T37" s="469" t="s">
        <v>77</v>
      </c>
      <c r="V37" s="470"/>
      <c r="W37" s="462"/>
      <c r="X37" s="463" t="s">
        <v>138</v>
      </c>
      <c r="Y37" s="463" t="s">
        <v>140</v>
      </c>
      <c r="Z37" s="463" t="s">
        <v>134</v>
      </c>
      <c r="AA37" s="463" t="s">
        <v>128</v>
      </c>
      <c r="AB37" s="463"/>
      <c r="AC37" s="464" t="s">
        <v>134</v>
      </c>
      <c r="AD37" s="462" t="s">
        <v>134</v>
      </c>
      <c r="AE37" s="463"/>
      <c r="AF37" s="463" t="s">
        <v>138</v>
      </c>
      <c r="AG37" s="463" t="s">
        <v>140</v>
      </c>
      <c r="AH37" s="463" t="s">
        <v>134</v>
      </c>
      <c r="AI37" s="463" t="s">
        <v>128</v>
      </c>
      <c r="AJ37" s="464"/>
      <c r="AK37" s="462" t="s">
        <v>134</v>
      </c>
      <c r="AL37" s="463" t="s">
        <v>128</v>
      </c>
      <c r="AM37" s="463"/>
      <c r="AN37" s="463" t="s">
        <v>138</v>
      </c>
      <c r="AO37" s="463" t="s">
        <v>140</v>
      </c>
      <c r="AP37" s="463" t="s">
        <v>134</v>
      </c>
      <c r="AQ37" s="464"/>
      <c r="AR37" s="462"/>
      <c r="AS37" s="463" t="s">
        <v>134</v>
      </c>
      <c r="AT37" s="463" t="s">
        <v>128</v>
      </c>
      <c r="AU37" s="463"/>
      <c r="AV37" s="463" t="s">
        <v>138</v>
      </c>
      <c r="AW37" s="463" t="s">
        <v>140</v>
      </c>
      <c r="AX37" s="464" t="s">
        <v>134</v>
      </c>
      <c r="AY37" s="462"/>
      <c r="AZ37" s="463"/>
      <c r="BA37" s="465"/>
      <c r="BB37" s="1276"/>
      <c r="BC37" s="1277"/>
      <c r="BD37" s="1236"/>
      <c r="BE37" s="1237"/>
      <c r="BF37" s="1238"/>
      <c r="BG37" s="1239"/>
      <c r="BH37" s="1239"/>
      <c r="BI37" s="1239"/>
      <c r="BJ37" s="1240"/>
    </row>
    <row r="38" spans="2:62" ht="20.25" customHeight="1" x14ac:dyDescent="0.2">
      <c r="B38" s="1279"/>
      <c r="C38" s="1293"/>
      <c r="D38" s="1294"/>
      <c r="E38" s="449"/>
      <c r="F38" s="450" t="str">
        <f>C37</f>
        <v>介護職員</v>
      </c>
      <c r="G38" s="449"/>
      <c r="H38" s="450" t="str">
        <f>I37</f>
        <v>A</v>
      </c>
      <c r="I38" s="1295"/>
      <c r="J38" s="1296"/>
      <c r="K38" s="1297"/>
      <c r="L38" s="1298"/>
      <c r="M38" s="1298"/>
      <c r="N38" s="1294"/>
      <c r="O38" s="1270"/>
      <c r="P38" s="1271"/>
      <c r="Q38" s="1271"/>
      <c r="R38" s="1271"/>
      <c r="S38" s="1272"/>
      <c r="T38" s="466" t="s">
        <v>78</v>
      </c>
      <c r="U38" s="467"/>
      <c r="V38" s="468"/>
      <c r="W38" s="454" t="str">
        <f>IF(W37="","",VLOOKUP(W37,'【記載例】シフト記号表（勤務時間帯）'!$C$6:$L$47,10,FALSE))</f>
        <v/>
      </c>
      <c r="X38" s="455">
        <f>IF(X37="","",VLOOKUP(X37,'【記載例】シフト記号表（勤務時間帯）'!$C$6:$L$47,10,FALSE))</f>
        <v>8</v>
      </c>
      <c r="Y38" s="455">
        <f>IF(Y37="","",VLOOKUP(Y37,'【記載例】シフト記号表（勤務時間帯）'!$C$6:$L$47,10,FALSE))</f>
        <v>8</v>
      </c>
      <c r="Z38" s="455">
        <f>IF(Z37="","",VLOOKUP(Z37,'【記載例】シフト記号表（勤務時間帯）'!$C$6:$L$47,10,FALSE))</f>
        <v>8</v>
      </c>
      <c r="AA38" s="455">
        <f>IF(AA37="","",VLOOKUP(AA37,'【記載例】シフト記号表（勤務時間帯）'!$C$6:$L$47,10,FALSE))</f>
        <v>7.9999999999999982</v>
      </c>
      <c r="AB38" s="455" t="str">
        <f>IF(AB37="","",VLOOKUP(AB37,'【記載例】シフト記号表（勤務時間帯）'!$C$6:$L$47,10,FALSE))</f>
        <v/>
      </c>
      <c r="AC38" s="456">
        <f>IF(AC37="","",VLOOKUP(AC37,'【記載例】シフト記号表（勤務時間帯）'!$C$6:$L$47,10,FALSE))</f>
        <v>8</v>
      </c>
      <c r="AD38" s="454">
        <f>IF(AD37="","",VLOOKUP(AD37,'【記載例】シフト記号表（勤務時間帯）'!$C$6:$L$47,10,FALSE))</f>
        <v>8</v>
      </c>
      <c r="AE38" s="455" t="str">
        <f>IF(AE37="","",VLOOKUP(AE37,'【記載例】シフト記号表（勤務時間帯）'!$C$6:$L$47,10,FALSE))</f>
        <v/>
      </c>
      <c r="AF38" s="455">
        <f>IF(AF37="","",VLOOKUP(AF37,'【記載例】シフト記号表（勤務時間帯）'!$C$6:$L$47,10,FALSE))</f>
        <v>8</v>
      </c>
      <c r="AG38" s="455">
        <f>IF(AG37="","",VLOOKUP(AG37,'【記載例】シフト記号表（勤務時間帯）'!$C$6:$L$47,10,FALSE))</f>
        <v>8</v>
      </c>
      <c r="AH38" s="455">
        <f>IF(AH37="","",VLOOKUP(AH37,'【記載例】シフト記号表（勤務時間帯）'!$C$6:$L$47,10,FALSE))</f>
        <v>8</v>
      </c>
      <c r="AI38" s="455">
        <f>IF(AI37="","",VLOOKUP(AI37,'【記載例】シフト記号表（勤務時間帯）'!$C$6:$L$47,10,FALSE))</f>
        <v>7.9999999999999982</v>
      </c>
      <c r="AJ38" s="456" t="str">
        <f>IF(AJ37="","",VLOOKUP(AJ37,'【記載例】シフト記号表（勤務時間帯）'!$C$6:$L$47,10,FALSE))</f>
        <v/>
      </c>
      <c r="AK38" s="454">
        <f>IF(AK37="","",VLOOKUP(AK37,'【記載例】シフト記号表（勤務時間帯）'!$C$6:$L$47,10,FALSE))</f>
        <v>8</v>
      </c>
      <c r="AL38" s="455">
        <f>IF(AL37="","",VLOOKUP(AL37,'【記載例】シフト記号表（勤務時間帯）'!$C$6:$L$47,10,FALSE))</f>
        <v>7.9999999999999982</v>
      </c>
      <c r="AM38" s="455" t="str">
        <f>IF(AM37="","",VLOOKUP(AM37,'【記載例】シフト記号表（勤務時間帯）'!$C$6:$L$47,10,FALSE))</f>
        <v/>
      </c>
      <c r="AN38" s="455">
        <f>IF(AN37="","",VLOOKUP(AN37,'【記載例】シフト記号表（勤務時間帯）'!$C$6:$L$47,10,FALSE))</f>
        <v>8</v>
      </c>
      <c r="AO38" s="455">
        <f>IF(AO37="","",VLOOKUP(AO37,'【記載例】シフト記号表（勤務時間帯）'!$C$6:$L$47,10,FALSE))</f>
        <v>8</v>
      </c>
      <c r="AP38" s="455">
        <f>IF(AP37="","",VLOOKUP(AP37,'【記載例】シフト記号表（勤務時間帯）'!$C$6:$L$47,10,FALSE))</f>
        <v>8</v>
      </c>
      <c r="AQ38" s="456" t="str">
        <f>IF(AQ37="","",VLOOKUP(AQ37,'【記載例】シフト記号表（勤務時間帯）'!$C$6:$L$47,10,FALSE))</f>
        <v/>
      </c>
      <c r="AR38" s="454" t="str">
        <f>IF(AR37="","",VLOOKUP(AR37,'【記載例】シフト記号表（勤務時間帯）'!$C$6:$L$47,10,FALSE))</f>
        <v/>
      </c>
      <c r="AS38" s="455">
        <f>IF(AS37="","",VLOOKUP(AS37,'【記載例】シフト記号表（勤務時間帯）'!$C$6:$L$47,10,FALSE))</f>
        <v>8</v>
      </c>
      <c r="AT38" s="455">
        <f>IF(AT37="","",VLOOKUP(AT37,'【記載例】シフト記号表（勤務時間帯）'!$C$6:$L$47,10,FALSE))</f>
        <v>7.9999999999999982</v>
      </c>
      <c r="AU38" s="455" t="str">
        <f>IF(AU37="","",VLOOKUP(AU37,'【記載例】シフト記号表（勤務時間帯）'!$C$6:$L$47,10,FALSE))</f>
        <v/>
      </c>
      <c r="AV38" s="455">
        <f>IF(AV37="","",VLOOKUP(AV37,'【記載例】シフト記号表（勤務時間帯）'!$C$6:$L$47,10,FALSE))</f>
        <v>8</v>
      </c>
      <c r="AW38" s="455">
        <f>IF(AW37="","",VLOOKUP(AW37,'【記載例】シフト記号表（勤務時間帯）'!$C$6:$L$47,10,FALSE))</f>
        <v>8</v>
      </c>
      <c r="AX38" s="456">
        <f>IF(AX37="","",VLOOKUP(AX37,'【記載例】シフト記号表（勤務時間帯）'!$C$6:$L$47,10,FALSE))</f>
        <v>8</v>
      </c>
      <c r="AY38" s="454" t="str">
        <f>IF(AY37="","",VLOOKUP(AY37,'【記載例】シフト記号表（勤務時間帯）'!$C$6:$L$47,10,FALSE))</f>
        <v/>
      </c>
      <c r="AZ38" s="455" t="str">
        <f>IF(AZ37="","",VLOOKUP(AZ37,'【記載例】シフト記号表（勤務時間帯）'!$C$6:$L$47,10,FALSE))</f>
        <v/>
      </c>
      <c r="BA38" s="455" t="str">
        <f>IF(BA37="","",VLOOKUP(BA37,'【記載例】シフト記号表（勤務時間帯）'!$C$6:$L$47,10,FALSE))</f>
        <v/>
      </c>
      <c r="BB38" s="1290">
        <f>IF($BE$3="４週",SUM(W38:AX38),IF($BE$3="暦月",SUM(W38:BA38),""))</f>
        <v>160</v>
      </c>
      <c r="BC38" s="1291"/>
      <c r="BD38" s="1292">
        <f>IF($BE$3="４週",BB38/4,IF($BE$3="暦月",(BB38/($BE$8/7)),""))</f>
        <v>40</v>
      </c>
      <c r="BE38" s="1291"/>
      <c r="BF38" s="1287"/>
      <c r="BG38" s="1288"/>
      <c r="BH38" s="1288"/>
      <c r="BI38" s="1288"/>
      <c r="BJ38" s="1289"/>
    </row>
    <row r="39" spans="2:62" ht="20.25" customHeight="1" x14ac:dyDescent="0.2">
      <c r="B39" s="1256">
        <f>B37+1</f>
        <v>12</v>
      </c>
      <c r="C39" s="1258" t="s">
        <v>91</v>
      </c>
      <c r="D39" s="1259"/>
      <c r="E39" s="449"/>
      <c r="F39" s="450"/>
      <c r="G39" s="449"/>
      <c r="H39" s="450"/>
      <c r="I39" s="1262" t="s">
        <v>186</v>
      </c>
      <c r="J39" s="1263"/>
      <c r="K39" s="1266" t="s">
        <v>187</v>
      </c>
      <c r="L39" s="1267"/>
      <c r="M39" s="1267"/>
      <c r="N39" s="1259"/>
      <c r="O39" s="1270" t="s">
        <v>209</v>
      </c>
      <c r="P39" s="1271"/>
      <c r="Q39" s="1271"/>
      <c r="R39" s="1271"/>
      <c r="S39" s="1272"/>
      <c r="T39" s="469" t="s">
        <v>77</v>
      </c>
      <c r="V39" s="470"/>
      <c r="W39" s="462" t="s">
        <v>134</v>
      </c>
      <c r="X39" s="463"/>
      <c r="Y39" s="463" t="s">
        <v>138</v>
      </c>
      <c r="Z39" s="463" t="s">
        <v>140</v>
      </c>
      <c r="AA39" s="463" t="s">
        <v>134</v>
      </c>
      <c r="AB39" s="463" t="s">
        <v>128</v>
      </c>
      <c r="AC39" s="464"/>
      <c r="AD39" s="462" t="s">
        <v>128</v>
      </c>
      <c r="AE39" s="463" t="s">
        <v>134</v>
      </c>
      <c r="AF39" s="463"/>
      <c r="AG39" s="463" t="s">
        <v>138</v>
      </c>
      <c r="AH39" s="463" t="s">
        <v>140</v>
      </c>
      <c r="AI39" s="463" t="s">
        <v>134</v>
      </c>
      <c r="AJ39" s="464"/>
      <c r="AK39" s="462" t="s">
        <v>128</v>
      </c>
      <c r="AL39" s="463" t="s">
        <v>134</v>
      </c>
      <c r="AM39" s="463"/>
      <c r="AN39" s="463"/>
      <c r="AO39" s="463" t="s">
        <v>138</v>
      </c>
      <c r="AP39" s="463" t="s">
        <v>140</v>
      </c>
      <c r="AQ39" s="464" t="s">
        <v>128</v>
      </c>
      <c r="AR39" s="462" t="s">
        <v>128</v>
      </c>
      <c r="AS39" s="463"/>
      <c r="AT39" s="463" t="s">
        <v>134</v>
      </c>
      <c r="AU39" s="463" t="s">
        <v>128</v>
      </c>
      <c r="AV39" s="463"/>
      <c r="AW39" s="463" t="s">
        <v>138</v>
      </c>
      <c r="AX39" s="464" t="s">
        <v>140</v>
      </c>
      <c r="AY39" s="462"/>
      <c r="AZ39" s="463"/>
      <c r="BA39" s="465"/>
      <c r="BB39" s="1276"/>
      <c r="BC39" s="1277"/>
      <c r="BD39" s="1236"/>
      <c r="BE39" s="1237"/>
      <c r="BF39" s="1238"/>
      <c r="BG39" s="1239"/>
      <c r="BH39" s="1239"/>
      <c r="BI39" s="1239"/>
      <c r="BJ39" s="1240"/>
    </row>
    <row r="40" spans="2:62" ht="20.25" customHeight="1" x14ac:dyDescent="0.2">
      <c r="B40" s="1279"/>
      <c r="C40" s="1293"/>
      <c r="D40" s="1294"/>
      <c r="E40" s="449"/>
      <c r="F40" s="450" t="str">
        <f>C39</f>
        <v>介護職員</v>
      </c>
      <c r="G40" s="449"/>
      <c r="H40" s="450" t="str">
        <f>I39</f>
        <v>A</v>
      </c>
      <c r="I40" s="1295"/>
      <c r="J40" s="1296"/>
      <c r="K40" s="1297"/>
      <c r="L40" s="1298"/>
      <c r="M40" s="1298"/>
      <c r="N40" s="1294"/>
      <c r="O40" s="1270"/>
      <c r="P40" s="1271"/>
      <c r="Q40" s="1271"/>
      <c r="R40" s="1271"/>
      <c r="S40" s="1272"/>
      <c r="T40" s="466" t="s">
        <v>78</v>
      </c>
      <c r="U40" s="467"/>
      <c r="V40" s="468"/>
      <c r="W40" s="454">
        <f>IF(W39="","",VLOOKUP(W39,'【記載例】シフト記号表（勤務時間帯）'!$C$6:$L$47,10,FALSE))</f>
        <v>8</v>
      </c>
      <c r="X40" s="455" t="str">
        <f>IF(X39="","",VLOOKUP(X39,'【記載例】シフト記号表（勤務時間帯）'!$C$6:$L$47,10,FALSE))</f>
        <v/>
      </c>
      <c r="Y40" s="455">
        <f>IF(Y39="","",VLOOKUP(Y39,'【記載例】シフト記号表（勤務時間帯）'!$C$6:$L$47,10,FALSE))</f>
        <v>8</v>
      </c>
      <c r="Z40" s="455">
        <f>IF(Z39="","",VLOOKUP(Z39,'【記載例】シフト記号表（勤務時間帯）'!$C$6:$L$47,10,FALSE))</f>
        <v>8</v>
      </c>
      <c r="AA40" s="455">
        <f>IF(AA39="","",VLOOKUP(AA39,'【記載例】シフト記号表（勤務時間帯）'!$C$6:$L$47,10,FALSE))</f>
        <v>8</v>
      </c>
      <c r="AB40" s="455">
        <f>IF(AB39="","",VLOOKUP(AB39,'【記載例】シフト記号表（勤務時間帯）'!$C$6:$L$47,10,FALSE))</f>
        <v>7.9999999999999982</v>
      </c>
      <c r="AC40" s="456" t="str">
        <f>IF(AC39="","",VLOOKUP(AC39,'【記載例】シフト記号表（勤務時間帯）'!$C$6:$L$47,10,FALSE))</f>
        <v/>
      </c>
      <c r="AD40" s="454">
        <f>IF(AD39="","",VLOOKUP(AD39,'【記載例】シフト記号表（勤務時間帯）'!$C$6:$L$47,10,FALSE))</f>
        <v>7.9999999999999982</v>
      </c>
      <c r="AE40" s="455">
        <f>IF(AE39="","",VLOOKUP(AE39,'【記載例】シフト記号表（勤務時間帯）'!$C$6:$L$47,10,FALSE))</f>
        <v>8</v>
      </c>
      <c r="AF40" s="455" t="str">
        <f>IF(AF39="","",VLOOKUP(AF39,'【記載例】シフト記号表（勤務時間帯）'!$C$6:$L$47,10,FALSE))</f>
        <v/>
      </c>
      <c r="AG40" s="455">
        <f>IF(AG39="","",VLOOKUP(AG39,'【記載例】シフト記号表（勤務時間帯）'!$C$6:$L$47,10,FALSE))</f>
        <v>8</v>
      </c>
      <c r="AH40" s="455">
        <f>IF(AH39="","",VLOOKUP(AH39,'【記載例】シフト記号表（勤務時間帯）'!$C$6:$L$47,10,FALSE))</f>
        <v>8</v>
      </c>
      <c r="AI40" s="455">
        <f>IF(AI39="","",VLOOKUP(AI39,'【記載例】シフト記号表（勤務時間帯）'!$C$6:$L$47,10,FALSE))</f>
        <v>8</v>
      </c>
      <c r="AJ40" s="456" t="str">
        <f>IF(AJ39="","",VLOOKUP(AJ39,'【記載例】シフト記号表（勤務時間帯）'!$C$6:$L$47,10,FALSE))</f>
        <v/>
      </c>
      <c r="AK40" s="454">
        <f>IF(AK39="","",VLOOKUP(AK39,'【記載例】シフト記号表（勤務時間帯）'!$C$6:$L$47,10,FALSE))</f>
        <v>7.9999999999999982</v>
      </c>
      <c r="AL40" s="455">
        <f>IF(AL39="","",VLOOKUP(AL39,'【記載例】シフト記号表（勤務時間帯）'!$C$6:$L$47,10,FALSE))</f>
        <v>8</v>
      </c>
      <c r="AM40" s="455" t="str">
        <f>IF(AM39="","",VLOOKUP(AM39,'【記載例】シフト記号表（勤務時間帯）'!$C$6:$L$47,10,FALSE))</f>
        <v/>
      </c>
      <c r="AN40" s="455" t="str">
        <f>IF(AN39="","",VLOOKUP(AN39,'【記載例】シフト記号表（勤務時間帯）'!$C$6:$L$47,10,FALSE))</f>
        <v/>
      </c>
      <c r="AO40" s="455">
        <f>IF(AO39="","",VLOOKUP(AO39,'【記載例】シフト記号表（勤務時間帯）'!$C$6:$L$47,10,FALSE))</f>
        <v>8</v>
      </c>
      <c r="AP40" s="455">
        <f>IF(AP39="","",VLOOKUP(AP39,'【記載例】シフト記号表（勤務時間帯）'!$C$6:$L$47,10,FALSE))</f>
        <v>8</v>
      </c>
      <c r="AQ40" s="456">
        <f>IF(AQ39="","",VLOOKUP(AQ39,'【記載例】シフト記号表（勤務時間帯）'!$C$6:$L$47,10,FALSE))</f>
        <v>7.9999999999999982</v>
      </c>
      <c r="AR40" s="454">
        <f>IF(AR39="","",VLOOKUP(AR39,'【記載例】シフト記号表（勤務時間帯）'!$C$6:$L$47,10,FALSE))</f>
        <v>7.9999999999999982</v>
      </c>
      <c r="AS40" s="455" t="str">
        <f>IF(AS39="","",VLOOKUP(AS39,'【記載例】シフト記号表（勤務時間帯）'!$C$6:$L$47,10,FALSE))</f>
        <v/>
      </c>
      <c r="AT40" s="455">
        <f>IF(AT39="","",VLOOKUP(AT39,'【記載例】シフト記号表（勤務時間帯）'!$C$6:$L$47,10,FALSE))</f>
        <v>8</v>
      </c>
      <c r="AU40" s="455">
        <f>IF(AU39="","",VLOOKUP(AU39,'【記載例】シフト記号表（勤務時間帯）'!$C$6:$L$47,10,FALSE))</f>
        <v>7.9999999999999982</v>
      </c>
      <c r="AV40" s="455" t="str">
        <f>IF(AV39="","",VLOOKUP(AV39,'【記載例】シフト記号表（勤務時間帯）'!$C$6:$L$47,10,FALSE))</f>
        <v/>
      </c>
      <c r="AW40" s="455">
        <f>IF(AW39="","",VLOOKUP(AW39,'【記載例】シフト記号表（勤務時間帯）'!$C$6:$L$47,10,FALSE))</f>
        <v>8</v>
      </c>
      <c r="AX40" s="456">
        <f>IF(AX39="","",VLOOKUP(AX39,'【記載例】シフト記号表（勤務時間帯）'!$C$6:$L$47,10,FALSE))</f>
        <v>8</v>
      </c>
      <c r="AY40" s="454" t="str">
        <f>IF(AY39="","",VLOOKUP(AY39,'【記載例】シフト記号表（勤務時間帯）'!$C$6:$L$47,10,FALSE))</f>
        <v/>
      </c>
      <c r="AZ40" s="455" t="str">
        <f>IF(AZ39="","",VLOOKUP(AZ39,'【記載例】シフト記号表（勤務時間帯）'!$C$6:$L$47,10,FALSE))</f>
        <v/>
      </c>
      <c r="BA40" s="455" t="str">
        <f>IF(BA39="","",VLOOKUP(BA39,'【記載例】シフト記号表（勤務時間帯）'!$C$6:$L$47,10,FALSE))</f>
        <v/>
      </c>
      <c r="BB40" s="1290">
        <f>IF($BE$3="４週",SUM(W40:AX40),IF($BE$3="暦月",SUM(W40:BA40),""))</f>
        <v>160</v>
      </c>
      <c r="BC40" s="1291"/>
      <c r="BD40" s="1292">
        <f>IF($BE$3="４週",BB40/4,IF($BE$3="暦月",(BB40/($BE$8/7)),""))</f>
        <v>40</v>
      </c>
      <c r="BE40" s="1291"/>
      <c r="BF40" s="1287"/>
      <c r="BG40" s="1288"/>
      <c r="BH40" s="1288"/>
      <c r="BI40" s="1288"/>
      <c r="BJ40" s="1289"/>
    </row>
    <row r="41" spans="2:62" ht="20.25" customHeight="1" x14ac:dyDescent="0.2">
      <c r="B41" s="1256">
        <f>B39+1</f>
        <v>13</v>
      </c>
      <c r="C41" s="1258" t="s">
        <v>91</v>
      </c>
      <c r="D41" s="1259"/>
      <c r="E41" s="449"/>
      <c r="F41" s="450"/>
      <c r="G41" s="449"/>
      <c r="H41" s="450"/>
      <c r="I41" s="1262" t="s">
        <v>186</v>
      </c>
      <c r="J41" s="1263"/>
      <c r="K41" s="1266" t="s">
        <v>187</v>
      </c>
      <c r="L41" s="1267"/>
      <c r="M41" s="1267"/>
      <c r="N41" s="1259"/>
      <c r="O41" s="1270" t="s">
        <v>210</v>
      </c>
      <c r="P41" s="1271"/>
      <c r="Q41" s="1271"/>
      <c r="R41" s="1271"/>
      <c r="S41" s="1272"/>
      <c r="T41" s="469" t="s">
        <v>77</v>
      </c>
      <c r="V41" s="470"/>
      <c r="W41" s="462" t="s">
        <v>128</v>
      </c>
      <c r="X41" s="463" t="s">
        <v>134</v>
      </c>
      <c r="Y41" s="463"/>
      <c r="Z41" s="463" t="s">
        <v>138</v>
      </c>
      <c r="AA41" s="463" t="s">
        <v>140</v>
      </c>
      <c r="AB41" s="463"/>
      <c r="AC41" s="464" t="s">
        <v>128</v>
      </c>
      <c r="AD41" s="462" t="s">
        <v>134</v>
      </c>
      <c r="AE41" s="463" t="s">
        <v>134</v>
      </c>
      <c r="AF41" s="463" t="s">
        <v>128</v>
      </c>
      <c r="AG41" s="463"/>
      <c r="AH41" s="463" t="s">
        <v>138</v>
      </c>
      <c r="AI41" s="463" t="s">
        <v>140</v>
      </c>
      <c r="AJ41" s="464"/>
      <c r="AK41" s="462" t="s">
        <v>134</v>
      </c>
      <c r="AL41" s="463"/>
      <c r="AM41" s="463" t="s">
        <v>134</v>
      </c>
      <c r="AN41" s="463" t="s">
        <v>134</v>
      </c>
      <c r="AO41" s="463"/>
      <c r="AP41" s="463" t="s">
        <v>138</v>
      </c>
      <c r="AQ41" s="464" t="s">
        <v>140</v>
      </c>
      <c r="AR41" s="462" t="s">
        <v>134</v>
      </c>
      <c r="AS41" s="463" t="s">
        <v>128</v>
      </c>
      <c r="AT41" s="463"/>
      <c r="AU41" s="463" t="s">
        <v>134</v>
      </c>
      <c r="AV41" s="463" t="s">
        <v>211</v>
      </c>
      <c r="AW41" s="463"/>
      <c r="AX41" s="464" t="s">
        <v>138</v>
      </c>
      <c r="AY41" s="462"/>
      <c r="AZ41" s="463"/>
      <c r="BA41" s="465"/>
      <c r="BB41" s="1276"/>
      <c r="BC41" s="1277"/>
      <c r="BD41" s="1236"/>
      <c r="BE41" s="1237"/>
      <c r="BF41" s="1238"/>
      <c r="BG41" s="1239"/>
      <c r="BH41" s="1239"/>
      <c r="BI41" s="1239"/>
      <c r="BJ41" s="1240"/>
    </row>
    <row r="42" spans="2:62" ht="20.25" customHeight="1" x14ac:dyDescent="0.2">
      <c r="B42" s="1279"/>
      <c r="C42" s="1293"/>
      <c r="D42" s="1294"/>
      <c r="E42" s="449"/>
      <c r="F42" s="450" t="str">
        <f>C41</f>
        <v>介護職員</v>
      </c>
      <c r="G42" s="449"/>
      <c r="H42" s="450" t="str">
        <f>I41</f>
        <v>A</v>
      </c>
      <c r="I42" s="1295"/>
      <c r="J42" s="1296"/>
      <c r="K42" s="1297"/>
      <c r="L42" s="1298"/>
      <c r="M42" s="1298"/>
      <c r="N42" s="1294"/>
      <c r="O42" s="1270"/>
      <c r="P42" s="1271"/>
      <c r="Q42" s="1271"/>
      <c r="R42" s="1271"/>
      <c r="S42" s="1272"/>
      <c r="T42" s="466" t="s">
        <v>78</v>
      </c>
      <c r="U42" s="467"/>
      <c r="V42" s="468"/>
      <c r="W42" s="454">
        <f>IF(W41="","",VLOOKUP(W41,'【記載例】シフト記号表（勤務時間帯）'!$C$6:$L$47,10,FALSE))</f>
        <v>7.9999999999999982</v>
      </c>
      <c r="X42" s="455">
        <f>IF(X41="","",VLOOKUP(X41,'【記載例】シフト記号表（勤務時間帯）'!$C$6:$L$47,10,FALSE))</f>
        <v>8</v>
      </c>
      <c r="Y42" s="455" t="str">
        <f>IF(Y41="","",VLOOKUP(Y41,'【記載例】シフト記号表（勤務時間帯）'!$C$6:$L$47,10,FALSE))</f>
        <v/>
      </c>
      <c r="Z42" s="455">
        <f>IF(Z41="","",VLOOKUP(Z41,'【記載例】シフト記号表（勤務時間帯）'!$C$6:$L$47,10,FALSE))</f>
        <v>8</v>
      </c>
      <c r="AA42" s="455">
        <f>IF(AA41="","",VLOOKUP(AA41,'【記載例】シフト記号表（勤務時間帯）'!$C$6:$L$47,10,FALSE))</f>
        <v>8</v>
      </c>
      <c r="AB42" s="455" t="str">
        <f>IF(AB41="","",VLOOKUP(AB41,'【記載例】シフト記号表（勤務時間帯）'!$C$6:$L$47,10,FALSE))</f>
        <v/>
      </c>
      <c r="AC42" s="456">
        <f>IF(AC41="","",VLOOKUP(AC41,'【記載例】シフト記号表（勤務時間帯）'!$C$6:$L$47,10,FALSE))</f>
        <v>7.9999999999999982</v>
      </c>
      <c r="AD42" s="454">
        <f>IF(AD41="","",VLOOKUP(AD41,'【記載例】シフト記号表（勤務時間帯）'!$C$6:$L$47,10,FALSE))</f>
        <v>8</v>
      </c>
      <c r="AE42" s="455">
        <f>IF(AE41="","",VLOOKUP(AE41,'【記載例】シフト記号表（勤務時間帯）'!$C$6:$L$47,10,FALSE))</f>
        <v>8</v>
      </c>
      <c r="AF42" s="455">
        <f>IF(AF41="","",VLOOKUP(AF41,'【記載例】シフト記号表（勤務時間帯）'!$C$6:$L$47,10,FALSE))</f>
        <v>7.9999999999999982</v>
      </c>
      <c r="AG42" s="455" t="str">
        <f>IF(AG41="","",VLOOKUP(AG41,'【記載例】シフト記号表（勤務時間帯）'!$C$6:$L$47,10,FALSE))</f>
        <v/>
      </c>
      <c r="AH42" s="455">
        <f>IF(AH41="","",VLOOKUP(AH41,'【記載例】シフト記号表（勤務時間帯）'!$C$6:$L$47,10,FALSE))</f>
        <v>8</v>
      </c>
      <c r="AI42" s="455">
        <f>IF(AI41="","",VLOOKUP(AI41,'【記載例】シフト記号表（勤務時間帯）'!$C$6:$L$47,10,FALSE))</f>
        <v>8</v>
      </c>
      <c r="AJ42" s="456" t="str">
        <f>IF(AJ41="","",VLOOKUP(AJ41,'【記載例】シフト記号表（勤務時間帯）'!$C$6:$L$47,10,FALSE))</f>
        <v/>
      </c>
      <c r="AK42" s="454">
        <f>IF(AK41="","",VLOOKUP(AK41,'【記載例】シフト記号表（勤務時間帯）'!$C$6:$L$47,10,FALSE))</f>
        <v>8</v>
      </c>
      <c r="AL42" s="455" t="str">
        <f>IF(AL41="","",VLOOKUP(AL41,'【記載例】シフト記号表（勤務時間帯）'!$C$6:$L$47,10,FALSE))</f>
        <v/>
      </c>
      <c r="AM42" s="455">
        <f>IF(AM41="","",VLOOKUP(AM41,'【記載例】シフト記号表（勤務時間帯）'!$C$6:$L$47,10,FALSE))</f>
        <v>8</v>
      </c>
      <c r="AN42" s="455">
        <f>IF(AN41="","",VLOOKUP(AN41,'【記載例】シフト記号表（勤務時間帯）'!$C$6:$L$47,10,FALSE))</f>
        <v>8</v>
      </c>
      <c r="AO42" s="455" t="str">
        <f>IF(AO41="","",VLOOKUP(AO41,'【記載例】シフト記号表（勤務時間帯）'!$C$6:$L$47,10,FALSE))</f>
        <v/>
      </c>
      <c r="AP42" s="455">
        <f>IF(AP41="","",VLOOKUP(AP41,'【記載例】シフト記号表（勤務時間帯）'!$C$6:$L$47,10,FALSE))</f>
        <v>8</v>
      </c>
      <c r="AQ42" s="456">
        <f>IF(AQ41="","",VLOOKUP(AQ41,'【記載例】シフト記号表（勤務時間帯）'!$C$6:$L$47,10,FALSE))</f>
        <v>8</v>
      </c>
      <c r="AR42" s="454">
        <f>IF(AR41="","",VLOOKUP(AR41,'【記載例】シフト記号表（勤務時間帯）'!$C$6:$L$47,10,FALSE))</f>
        <v>8</v>
      </c>
      <c r="AS42" s="455">
        <f>IF(AS41="","",VLOOKUP(AS41,'【記載例】シフト記号表（勤務時間帯）'!$C$6:$L$47,10,FALSE))</f>
        <v>7.9999999999999982</v>
      </c>
      <c r="AT42" s="455" t="str">
        <f>IF(AT41="","",VLOOKUP(AT41,'【記載例】シフト記号表（勤務時間帯）'!$C$6:$L$47,10,FALSE))</f>
        <v/>
      </c>
      <c r="AU42" s="455">
        <f>IF(AU41="","",VLOOKUP(AU41,'【記載例】シフト記号表（勤務時間帯）'!$C$6:$L$47,10,FALSE))</f>
        <v>8</v>
      </c>
      <c r="AV42" s="455">
        <f>IF(AV41="","",VLOOKUP(AV41,'【記載例】シフト記号表（勤務時間帯）'!$C$6:$L$47,10,FALSE))</f>
        <v>8</v>
      </c>
      <c r="AW42" s="455" t="str">
        <f>IF(AW41="","",VLOOKUP(AW41,'【記載例】シフト記号表（勤務時間帯）'!$C$6:$L$47,10,FALSE))</f>
        <v/>
      </c>
      <c r="AX42" s="456">
        <f>IF(AX41="","",VLOOKUP(AX41,'【記載例】シフト記号表（勤務時間帯）'!$C$6:$L$47,10,FALSE))</f>
        <v>8</v>
      </c>
      <c r="AY42" s="454" t="str">
        <f>IF(AY41="","",VLOOKUP(AY41,'【記載例】シフト記号表（勤務時間帯）'!$C$6:$L$47,10,FALSE))</f>
        <v/>
      </c>
      <c r="AZ42" s="455" t="str">
        <f>IF(AZ41="","",VLOOKUP(AZ41,'【記載例】シフト記号表（勤務時間帯）'!$C$6:$L$47,10,FALSE))</f>
        <v/>
      </c>
      <c r="BA42" s="455" t="str">
        <f>IF(BA41="","",VLOOKUP(BA41,'【記載例】シフト記号表（勤務時間帯）'!$C$6:$L$47,10,FALSE))</f>
        <v/>
      </c>
      <c r="BB42" s="1290">
        <f>IF($BE$3="４週",SUM(W42:AX42),IF($BE$3="暦月",SUM(W42:BA42),""))</f>
        <v>160</v>
      </c>
      <c r="BC42" s="1291"/>
      <c r="BD42" s="1292">
        <f>IF($BE$3="４週",BB42/4,IF($BE$3="暦月",(BB42/($BE$8/7)),""))</f>
        <v>40</v>
      </c>
      <c r="BE42" s="1291"/>
      <c r="BF42" s="1287"/>
      <c r="BG42" s="1288"/>
      <c r="BH42" s="1288"/>
      <c r="BI42" s="1288"/>
      <c r="BJ42" s="1289"/>
    </row>
    <row r="43" spans="2:62" ht="20.25" customHeight="1" x14ac:dyDescent="0.2">
      <c r="B43" s="1256">
        <f>B41+1</f>
        <v>14</v>
      </c>
      <c r="C43" s="1258" t="s">
        <v>91</v>
      </c>
      <c r="D43" s="1259"/>
      <c r="E43" s="449"/>
      <c r="F43" s="450"/>
      <c r="G43" s="449"/>
      <c r="H43" s="450"/>
      <c r="I43" s="1262" t="s">
        <v>212</v>
      </c>
      <c r="J43" s="1263"/>
      <c r="K43" s="1266" t="s">
        <v>187</v>
      </c>
      <c r="L43" s="1267"/>
      <c r="M43" s="1267"/>
      <c r="N43" s="1259"/>
      <c r="O43" s="1270" t="s">
        <v>213</v>
      </c>
      <c r="P43" s="1271"/>
      <c r="Q43" s="1271"/>
      <c r="R43" s="1271"/>
      <c r="S43" s="1272"/>
      <c r="T43" s="469" t="s">
        <v>77</v>
      </c>
      <c r="V43" s="470"/>
      <c r="W43" s="462"/>
      <c r="X43" s="463" t="s">
        <v>128</v>
      </c>
      <c r="Y43" s="463" t="s">
        <v>134</v>
      </c>
      <c r="Z43" s="463"/>
      <c r="AA43" s="463" t="s">
        <v>134</v>
      </c>
      <c r="AB43" s="463" t="s">
        <v>134</v>
      </c>
      <c r="AC43" s="464"/>
      <c r="AD43" s="462"/>
      <c r="AE43" s="463" t="s">
        <v>128</v>
      </c>
      <c r="AF43" s="463" t="s">
        <v>134</v>
      </c>
      <c r="AG43" s="463" t="s">
        <v>134</v>
      </c>
      <c r="AH43" s="463"/>
      <c r="AI43" s="463"/>
      <c r="AJ43" s="464" t="s">
        <v>128</v>
      </c>
      <c r="AK43" s="462"/>
      <c r="AL43" s="463"/>
      <c r="AM43" s="463" t="s">
        <v>128</v>
      </c>
      <c r="AN43" s="463" t="s">
        <v>128</v>
      </c>
      <c r="AO43" s="463" t="s">
        <v>134</v>
      </c>
      <c r="AP43" s="463"/>
      <c r="AQ43" s="464" t="s">
        <v>134</v>
      </c>
      <c r="AR43" s="462"/>
      <c r="AS43" s="463" t="s">
        <v>134</v>
      </c>
      <c r="AT43" s="463" t="s">
        <v>134</v>
      </c>
      <c r="AU43" s="463"/>
      <c r="AV43" s="463" t="s">
        <v>134</v>
      </c>
      <c r="AW43" s="463" t="s">
        <v>128</v>
      </c>
      <c r="AX43" s="464"/>
      <c r="AY43" s="462"/>
      <c r="AZ43" s="463"/>
      <c r="BA43" s="465"/>
      <c r="BB43" s="1276"/>
      <c r="BC43" s="1277"/>
      <c r="BD43" s="1236"/>
      <c r="BE43" s="1237"/>
      <c r="BF43" s="1238"/>
      <c r="BG43" s="1239"/>
      <c r="BH43" s="1239"/>
      <c r="BI43" s="1239"/>
      <c r="BJ43" s="1240"/>
    </row>
    <row r="44" spans="2:62" ht="20.25" customHeight="1" x14ac:dyDescent="0.2">
      <c r="B44" s="1279"/>
      <c r="C44" s="1293"/>
      <c r="D44" s="1294"/>
      <c r="E44" s="449"/>
      <c r="F44" s="450" t="str">
        <f>C43</f>
        <v>介護職員</v>
      </c>
      <c r="G44" s="449"/>
      <c r="H44" s="450" t="str">
        <f>I43</f>
        <v>C</v>
      </c>
      <c r="I44" s="1295"/>
      <c r="J44" s="1296"/>
      <c r="K44" s="1297"/>
      <c r="L44" s="1298"/>
      <c r="M44" s="1298"/>
      <c r="N44" s="1294"/>
      <c r="O44" s="1270"/>
      <c r="P44" s="1271"/>
      <c r="Q44" s="1271"/>
      <c r="R44" s="1271"/>
      <c r="S44" s="1272"/>
      <c r="T44" s="466" t="s">
        <v>78</v>
      </c>
      <c r="U44" s="467"/>
      <c r="V44" s="468"/>
      <c r="W44" s="454" t="str">
        <f>IF(W43="","",VLOOKUP(W43,'【記載例】シフト記号表（勤務時間帯）'!$C$6:$L$47,10,FALSE))</f>
        <v/>
      </c>
      <c r="X44" s="455">
        <f>IF(X43="","",VLOOKUP(X43,'【記載例】シフト記号表（勤務時間帯）'!$C$6:$L$47,10,FALSE))</f>
        <v>7.9999999999999982</v>
      </c>
      <c r="Y44" s="455">
        <f>IF(Y43="","",VLOOKUP(Y43,'【記載例】シフト記号表（勤務時間帯）'!$C$6:$L$47,10,FALSE))</f>
        <v>8</v>
      </c>
      <c r="Z44" s="455" t="str">
        <f>IF(Z43="","",VLOOKUP(Z43,'【記載例】シフト記号表（勤務時間帯）'!$C$6:$L$47,10,FALSE))</f>
        <v/>
      </c>
      <c r="AA44" s="455">
        <f>IF(AA43="","",VLOOKUP(AA43,'【記載例】シフト記号表（勤務時間帯）'!$C$6:$L$47,10,FALSE))</f>
        <v>8</v>
      </c>
      <c r="AB44" s="455">
        <f>IF(AB43="","",VLOOKUP(AB43,'【記載例】シフト記号表（勤務時間帯）'!$C$6:$L$47,10,FALSE))</f>
        <v>8</v>
      </c>
      <c r="AC44" s="456" t="str">
        <f>IF(AC43="","",VLOOKUP(AC43,'【記載例】シフト記号表（勤務時間帯）'!$C$6:$L$47,10,FALSE))</f>
        <v/>
      </c>
      <c r="AD44" s="454" t="str">
        <f>IF(AD43="","",VLOOKUP(AD43,'【記載例】シフト記号表（勤務時間帯）'!$C$6:$L$47,10,FALSE))</f>
        <v/>
      </c>
      <c r="AE44" s="455">
        <f>IF(AE43="","",VLOOKUP(AE43,'【記載例】シフト記号表（勤務時間帯）'!$C$6:$L$47,10,FALSE))</f>
        <v>7.9999999999999982</v>
      </c>
      <c r="AF44" s="455">
        <f>IF(AF43="","",VLOOKUP(AF43,'【記載例】シフト記号表（勤務時間帯）'!$C$6:$L$47,10,FALSE))</f>
        <v>8</v>
      </c>
      <c r="AG44" s="455">
        <f>IF(AG43="","",VLOOKUP(AG43,'【記載例】シフト記号表（勤務時間帯）'!$C$6:$L$47,10,FALSE))</f>
        <v>8</v>
      </c>
      <c r="AH44" s="455" t="str">
        <f>IF(AH43="","",VLOOKUP(AH43,'【記載例】シフト記号表（勤務時間帯）'!$C$6:$L$47,10,FALSE))</f>
        <v/>
      </c>
      <c r="AI44" s="455" t="str">
        <f>IF(AI43="","",VLOOKUP(AI43,'【記載例】シフト記号表（勤務時間帯）'!$C$6:$L$47,10,FALSE))</f>
        <v/>
      </c>
      <c r="AJ44" s="456">
        <f>IF(AJ43="","",VLOOKUP(AJ43,'【記載例】シフト記号表（勤務時間帯）'!$C$6:$L$47,10,FALSE))</f>
        <v>7.9999999999999982</v>
      </c>
      <c r="AK44" s="454" t="str">
        <f>IF(AK43="","",VLOOKUP(AK43,'【記載例】シフト記号表（勤務時間帯）'!$C$6:$L$47,10,FALSE))</f>
        <v/>
      </c>
      <c r="AL44" s="455" t="str">
        <f>IF(AL43="","",VLOOKUP(AL43,'【記載例】シフト記号表（勤務時間帯）'!$C$6:$L$47,10,FALSE))</f>
        <v/>
      </c>
      <c r="AM44" s="455">
        <f>IF(AM43="","",VLOOKUP(AM43,'【記載例】シフト記号表（勤務時間帯）'!$C$6:$L$47,10,FALSE))</f>
        <v>7.9999999999999982</v>
      </c>
      <c r="AN44" s="455">
        <f>IF(AN43="","",VLOOKUP(AN43,'【記載例】シフト記号表（勤務時間帯）'!$C$6:$L$47,10,FALSE))</f>
        <v>7.9999999999999982</v>
      </c>
      <c r="AO44" s="455">
        <f>IF(AO43="","",VLOOKUP(AO43,'【記載例】シフト記号表（勤務時間帯）'!$C$6:$L$47,10,FALSE))</f>
        <v>8</v>
      </c>
      <c r="AP44" s="455" t="str">
        <f>IF(AP43="","",VLOOKUP(AP43,'【記載例】シフト記号表（勤務時間帯）'!$C$6:$L$47,10,FALSE))</f>
        <v/>
      </c>
      <c r="AQ44" s="456">
        <f>IF(AQ43="","",VLOOKUP(AQ43,'【記載例】シフト記号表（勤務時間帯）'!$C$6:$L$47,10,FALSE))</f>
        <v>8</v>
      </c>
      <c r="AR44" s="454" t="str">
        <f>IF(AR43="","",VLOOKUP(AR43,'【記載例】シフト記号表（勤務時間帯）'!$C$6:$L$47,10,FALSE))</f>
        <v/>
      </c>
      <c r="AS44" s="455">
        <f>IF(AS43="","",VLOOKUP(AS43,'【記載例】シフト記号表（勤務時間帯）'!$C$6:$L$47,10,FALSE))</f>
        <v>8</v>
      </c>
      <c r="AT44" s="455">
        <f>IF(AT43="","",VLOOKUP(AT43,'【記載例】シフト記号表（勤務時間帯）'!$C$6:$L$47,10,FALSE))</f>
        <v>8</v>
      </c>
      <c r="AU44" s="455" t="str">
        <f>IF(AU43="","",VLOOKUP(AU43,'【記載例】シフト記号表（勤務時間帯）'!$C$6:$L$47,10,FALSE))</f>
        <v/>
      </c>
      <c r="AV44" s="455">
        <f>IF(AV43="","",VLOOKUP(AV43,'【記載例】シフト記号表（勤務時間帯）'!$C$6:$L$47,10,FALSE))</f>
        <v>8</v>
      </c>
      <c r="AW44" s="455">
        <f>IF(AW43="","",VLOOKUP(AW43,'【記載例】シフト記号表（勤務時間帯）'!$C$6:$L$47,10,FALSE))</f>
        <v>7.9999999999999982</v>
      </c>
      <c r="AX44" s="456" t="str">
        <f>IF(AX43="","",VLOOKUP(AX43,'【記載例】シフト記号表（勤務時間帯）'!$C$6:$L$47,10,FALSE))</f>
        <v/>
      </c>
      <c r="AY44" s="454" t="str">
        <f>IF(AY43="","",VLOOKUP(AY43,'【記載例】シフト記号表（勤務時間帯）'!$C$6:$L$47,10,FALSE))</f>
        <v/>
      </c>
      <c r="AZ44" s="455" t="str">
        <f>IF(AZ43="","",VLOOKUP(AZ43,'【記載例】シフト記号表（勤務時間帯）'!$C$6:$L$47,10,FALSE))</f>
        <v/>
      </c>
      <c r="BA44" s="455" t="str">
        <f>IF(BA43="","",VLOOKUP(BA43,'【記載例】シフト記号表（勤務時間帯）'!$C$6:$L$47,10,FALSE))</f>
        <v/>
      </c>
      <c r="BB44" s="1290">
        <f>IF($BE$3="４週",SUM(W44:AX44),IF($BE$3="暦月",SUM(W44:BA44),""))</f>
        <v>128</v>
      </c>
      <c r="BC44" s="1291"/>
      <c r="BD44" s="1292">
        <f>IF($BE$3="４週",BB44/4,IF($BE$3="暦月",(BB44/($BE$8/7)),""))</f>
        <v>32</v>
      </c>
      <c r="BE44" s="1291"/>
      <c r="BF44" s="1287"/>
      <c r="BG44" s="1288"/>
      <c r="BH44" s="1288"/>
      <c r="BI44" s="1288"/>
      <c r="BJ44" s="1289"/>
    </row>
    <row r="45" spans="2:62" ht="20.25" customHeight="1" x14ac:dyDescent="0.2">
      <c r="B45" s="1256">
        <f>B43+1</f>
        <v>15</v>
      </c>
      <c r="C45" s="1258" t="s">
        <v>91</v>
      </c>
      <c r="D45" s="1259"/>
      <c r="E45" s="449"/>
      <c r="F45" s="450"/>
      <c r="G45" s="449"/>
      <c r="H45" s="450"/>
      <c r="I45" s="1262" t="s">
        <v>186</v>
      </c>
      <c r="J45" s="1263"/>
      <c r="K45" s="1266" t="s">
        <v>205</v>
      </c>
      <c r="L45" s="1267"/>
      <c r="M45" s="1267"/>
      <c r="N45" s="1259"/>
      <c r="O45" s="1270" t="s">
        <v>214</v>
      </c>
      <c r="P45" s="1271"/>
      <c r="Q45" s="1271"/>
      <c r="R45" s="1271"/>
      <c r="S45" s="1272"/>
      <c r="T45" s="469" t="s">
        <v>77</v>
      </c>
      <c r="V45" s="470"/>
      <c r="W45" s="462" t="s">
        <v>134</v>
      </c>
      <c r="X45" s="463" t="s">
        <v>134</v>
      </c>
      <c r="Y45" s="463"/>
      <c r="Z45" s="463"/>
      <c r="AA45" s="463" t="s">
        <v>138</v>
      </c>
      <c r="AB45" s="463" t="s">
        <v>140</v>
      </c>
      <c r="AC45" s="464" t="s">
        <v>128</v>
      </c>
      <c r="AD45" s="462" t="s">
        <v>128</v>
      </c>
      <c r="AE45" s="463"/>
      <c r="AF45" s="463" t="s">
        <v>134</v>
      </c>
      <c r="AG45" s="463" t="s">
        <v>134</v>
      </c>
      <c r="AH45" s="463"/>
      <c r="AI45" s="463" t="s">
        <v>138</v>
      </c>
      <c r="AJ45" s="464" t="s">
        <v>140</v>
      </c>
      <c r="AK45" s="462" t="s">
        <v>128</v>
      </c>
      <c r="AL45" s="463" t="s">
        <v>128</v>
      </c>
      <c r="AM45" s="463"/>
      <c r="AN45" s="463" t="s">
        <v>134</v>
      </c>
      <c r="AO45" s="463"/>
      <c r="AP45" s="463"/>
      <c r="AQ45" s="464" t="s">
        <v>138</v>
      </c>
      <c r="AR45" s="462" t="s">
        <v>140</v>
      </c>
      <c r="AS45" s="463" t="s">
        <v>128</v>
      </c>
      <c r="AT45" s="463" t="s">
        <v>128</v>
      </c>
      <c r="AU45" s="463"/>
      <c r="AV45" s="463" t="s">
        <v>128</v>
      </c>
      <c r="AW45" s="463" t="s">
        <v>134</v>
      </c>
      <c r="AX45" s="464" t="s">
        <v>134</v>
      </c>
      <c r="AY45" s="462"/>
      <c r="AZ45" s="463"/>
      <c r="BA45" s="465"/>
      <c r="BB45" s="1276"/>
      <c r="BC45" s="1277"/>
      <c r="BD45" s="1236"/>
      <c r="BE45" s="1237"/>
      <c r="BF45" s="1238"/>
      <c r="BG45" s="1239"/>
      <c r="BH45" s="1239"/>
      <c r="BI45" s="1239"/>
      <c r="BJ45" s="1240"/>
    </row>
    <row r="46" spans="2:62" ht="20.25" customHeight="1" x14ac:dyDescent="0.2">
      <c r="B46" s="1279"/>
      <c r="C46" s="1293"/>
      <c r="D46" s="1294"/>
      <c r="E46" s="449"/>
      <c r="F46" s="450" t="str">
        <f>C45</f>
        <v>介護職員</v>
      </c>
      <c r="G46" s="449"/>
      <c r="H46" s="450" t="str">
        <f>I45</f>
        <v>A</v>
      </c>
      <c r="I46" s="1295"/>
      <c r="J46" s="1296"/>
      <c r="K46" s="1297"/>
      <c r="L46" s="1298"/>
      <c r="M46" s="1298"/>
      <c r="N46" s="1294"/>
      <c r="O46" s="1270"/>
      <c r="P46" s="1271"/>
      <c r="Q46" s="1271"/>
      <c r="R46" s="1271"/>
      <c r="S46" s="1272"/>
      <c r="T46" s="466" t="s">
        <v>78</v>
      </c>
      <c r="U46" s="467"/>
      <c r="V46" s="468"/>
      <c r="W46" s="454">
        <f>IF(W45="","",VLOOKUP(W45,'【記載例】シフト記号表（勤務時間帯）'!$C$6:$L$47,10,FALSE))</f>
        <v>8</v>
      </c>
      <c r="X46" s="455">
        <f>IF(X45="","",VLOOKUP(X45,'【記載例】シフト記号表（勤務時間帯）'!$C$6:$L$47,10,FALSE))</f>
        <v>8</v>
      </c>
      <c r="Y46" s="455" t="str">
        <f>IF(Y45="","",VLOOKUP(Y45,'【記載例】シフト記号表（勤務時間帯）'!$C$6:$L$47,10,FALSE))</f>
        <v/>
      </c>
      <c r="Z46" s="455" t="str">
        <f>IF(Z45="","",VLOOKUP(Z45,'【記載例】シフト記号表（勤務時間帯）'!$C$6:$L$47,10,FALSE))</f>
        <v/>
      </c>
      <c r="AA46" s="455">
        <f>IF(AA45="","",VLOOKUP(AA45,'【記載例】シフト記号表（勤務時間帯）'!$C$6:$L$47,10,FALSE))</f>
        <v>8</v>
      </c>
      <c r="AB46" s="455">
        <f>IF(AB45="","",VLOOKUP(AB45,'【記載例】シフト記号表（勤務時間帯）'!$C$6:$L$47,10,FALSE))</f>
        <v>8</v>
      </c>
      <c r="AC46" s="456">
        <f>IF(AC45="","",VLOOKUP(AC45,'【記載例】シフト記号表（勤務時間帯）'!$C$6:$L$47,10,FALSE))</f>
        <v>7.9999999999999982</v>
      </c>
      <c r="AD46" s="454">
        <f>IF(AD45="","",VLOOKUP(AD45,'【記載例】シフト記号表（勤務時間帯）'!$C$6:$L$47,10,FALSE))</f>
        <v>7.9999999999999982</v>
      </c>
      <c r="AE46" s="455" t="str">
        <f>IF(AE45="","",VLOOKUP(AE45,'【記載例】シフト記号表（勤務時間帯）'!$C$6:$L$47,10,FALSE))</f>
        <v/>
      </c>
      <c r="AF46" s="455">
        <f>IF(AF45="","",VLOOKUP(AF45,'【記載例】シフト記号表（勤務時間帯）'!$C$6:$L$47,10,FALSE))</f>
        <v>8</v>
      </c>
      <c r="AG46" s="455">
        <f>IF(AG45="","",VLOOKUP(AG45,'【記載例】シフト記号表（勤務時間帯）'!$C$6:$L$47,10,FALSE))</f>
        <v>8</v>
      </c>
      <c r="AH46" s="455" t="str">
        <f>IF(AH45="","",VLOOKUP(AH45,'【記載例】シフト記号表（勤務時間帯）'!$C$6:$L$47,10,FALSE))</f>
        <v/>
      </c>
      <c r="AI46" s="455">
        <f>IF(AI45="","",VLOOKUP(AI45,'【記載例】シフト記号表（勤務時間帯）'!$C$6:$L$47,10,FALSE))</f>
        <v>8</v>
      </c>
      <c r="AJ46" s="456">
        <f>IF(AJ45="","",VLOOKUP(AJ45,'【記載例】シフト記号表（勤務時間帯）'!$C$6:$L$47,10,FALSE))</f>
        <v>8</v>
      </c>
      <c r="AK46" s="454">
        <f>IF(AK45="","",VLOOKUP(AK45,'【記載例】シフト記号表（勤務時間帯）'!$C$6:$L$47,10,FALSE))</f>
        <v>7.9999999999999982</v>
      </c>
      <c r="AL46" s="455">
        <f>IF(AL45="","",VLOOKUP(AL45,'【記載例】シフト記号表（勤務時間帯）'!$C$6:$L$47,10,FALSE))</f>
        <v>7.9999999999999982</v>
      </c>
      <c r="AM46" s="455" t="str">
        <f>IF(AM45="","",VLOOKUP(AM45,'【記載例】シフト記号表（勤務時間帯）'!$C$6:$L$47,10,FALSE))</f>
        <v/>
      </c>
      <c r="AN46" s="455">
        <f>IF(AN45="","",VLOOKUP(AN45,'【記載例】シフト記号表（勤務時間帯）'!$C$6:$L$47,10,FALSE))</f>
        <v>8</v>
      </c>
      <c r="AO46" s="455" t="str">
        <f>IF(AO45="","",VLOOKUP(AO45,'【記載例】シフト記号表（勤務時間帯）'!$C$6:$L$47,10,FALSE))</f>
        <v/>
      </c>
      <c r="AP46" s="455" t="str">
        <f>IF(AP45="","",VLOOKUP(AP45,'【記載例】シフト記号表（勤務時間帯）'!$C$6:$L$47,10,FALSE))</f>
        <v/>
      </c>
      <c r="AQ46" s="456">
        <f>IF(AQ45="","",VLOOKUP(AQ45,'【記載例】シフト記号表（勤務時間帯）'!$C$6:$L$47,10,FALSE))</f>
        <v>8</v>
      </c>
      <c r="AR46" s="454">
        <f>IF(AR45="","",VLOOKUP(AR45,'【記載例】シフト記号表（勤務時間帯）'!$C$6:$L$47,10,FALSE))</f>
        <v>8</v>
      </c>
      <c r="AS46" s="455">
        <f>IF(AS45="","",VLOOKUP(AS45,'【記載例】シフト記号表（勤務時間帯）'!$C$6:$L$47,10,FALSE))</f>
        <v>7.9999999999999982</v>
      </c>
      <c r="AT46" s="455">
        <f>IF(AT45="","",VLOOKUP(AT45,'【記載例】シフト記号表（勤務時間帯）'!$C$6:$L$47,10,FALSE))</f>
        <v>7.9999999999999982</v>
      </c>
      <c r="AU46" s="455" t="str">
        <f>IF(AU45="","",VLOOKUP(AU45,'【記載例】シフト記号表（勤務時間帯）'!$C$6:$L$47,10,FALSE))</f>
        <v/>
      </c>
      <c r="AV46" s="455">
        <f>IF(AV45="","",VLOOKUP(AV45,'【記載例】シフト記号表（勤務時間帯）'!$C$6:$L$47,10,FALSE))</f>
        <v>7.9999999999999982</v>
      </c>
      <c r="AW46" s="455">
        <f>IF(AW45="","",VLOOKUP(AW45,'【記載例】シフト記号表（勤務時間帯）'!$C$6:$L$47,10,FALSE))</f>
        <v>8</v>
      </c>
      <c r="AX46" s="456">
        <f>IF(AX45="","",VLOOKUP(AX45,'【記載例】シフト記号表（勤務時間帯）'!$C$6:$L$47,10,FALSE))</f>
        <v>8</v>
      </c>
      <c r="AY46" s="454" t="str">
        <f>IF(AY45="","",VLOOKUP(AY45,'【記載例】シフト記号表（勤務時間帯）'!$C$6:$L$47,10,FALSE))</f>
        <v/>
      </c>
      <c r="AZ46" s="455" t="str">
        <f>IF(AZ45="","",VLOOKUP(AZ45,'【記載例】シフト記号表（勤務時間帯）'!$C$6:$L$47,10,FALSE))</f>
        <v/>
      </c>
      <c r="BA46" s="455" t="str">
        <f>IF(BA45="","",VLOOKUP(BA45,'【記載例】シフト記号表（勤務時間帯）'!$C$6:$L$47,10,FALSE))</f>
        <v/>
      </c>
      <c r="BB46" s="1290">
        <f>IF($BE$3="４週",SUM(W46:AX46),IF($BE$3="暦月",SUM(W46:BA46),""))</f>
        <v>160</v>
      </c>
      <c r="BC46" s="1291"/>
      <c r="BD46" s="1292">
        <f>IF($BE$3="４週",BB46/4,IF($BE$3="暦月",(BB46/($BE$8/7)),""))</f>
        <v>40</v>
      </c>
      <c r="BE46" s="1291"/>
      <c r="BF46" s="1287"/>
      <c r="BG46" s="1288"/>
      <c r="BH46" s="1288"/>
      <c r="BI46" s="1288"/>
      <c r="BJ46" s="1289"/>
    </row>
    <row r="47" spans="2:62" ht="20.25" customHeight="1" x14ac:dyDescent="0.2">
      <c r="B47" s="1256">
        <f>B45+1</f>
        <v>16</v>
      </c>
      <c r="C47" s="1258" t="s">
        <v>91</v>
      </c>
      <c r="D47" s="1259"/>
      <c r="E47" s="449"/>
      <c r="F47" s="450"/>
      <c r="G47" s="449"/>
      <c r="H47" s="450"/>
      <c r="I47" s="1262" t="s">
        <v>186</v>
      </c>
      <c r="J47" s="1263"/>
      <c r="K47" s="1266" t="s">
        <v>187</v>
      </c>
      <c r="L47" s="1267"/>
      <c r="M47" s="1267"/>
      <c r="N47" s="1259"/>
      <c r="O47" s="1270" t="s">
        <v>215</v>
      </c>
      <c r="P47" s="1271"/>
      <c r="Q47" s="1271"/>
      <c r="R47" s="1271"/>
      <c r="S47" s="1272"/>
      <c r="T47" s="469" t="s">
        <v>77</v>
      </c>
      <c r="V47" s="470"/>
      <c r="W47" s="462"/>
      <c r="X47" s="463" t="s">
        <v>128</v>
      </c>
      <c r="Y47" s="463" t="s">
        <v>134</v>
      </c>
      <c r="Z47" s="463" t="s">
        <v>134</v>
      </c>
      <c r="AA47" s="463"/>
      <c r="AB47" s="463" t="s">
        <v>138</v>
      </c>
      <c r="AC47" s="464" t="s">
        <v>140</v>
      </c>
      <c r="AD47" s="462" t="s">
        <v>134</v>
      </c>
      <c r="AE47" s="463"/>
      <c r="AF47" s="463" t="s">
        <v>134</v>
      </c>
      <c r="AG47" s="463" t="s">
        <v>134</v>
      </c>
      <c r="AH47" s="463"/>
      <c r="AI47" s="463"/>
      <c r="AJ47" s="464" t="s">
        <v>138</v>
      </c>
      <c r="AK47" s="462" t="s">
        <v>140</v>
      </c>
      <c r="AL47" s="463" t="s">
        <v>134</v>
      </c>
      <c r="AM47" s="463" t="s">
        <v>134</v>
      </c>
      <c r="AN47" s="463" t="s">
        <v>134</v>
      </c>
      <c r="AO47" s="463" t="s">
        <v>128</v>
      </c>
      <c r="AP47" s="463" t="s">
        <v>128</v>
      </c>
      <c r="AQ47" s="464"/>
      <c r="AR47" s="462" t="s">
        <v>138</v>
      </c>
      <c r="AS47" s="463" t="s">
        <v>140</v>
      </c>
      <c r="AT47" s="463" t="s">
        <v>128</v>
      </c>
      <c r="AU47" s="463" t="s">
        <v>134</v>
      </c>
      <c r="AV47" s="463"/>
      <c r="AW47" s="463"/>
      <c r="AX47" s="464" t="s">
        <v>128</v>
      </c>
      <c r="AY47" s="462"/>
      <c r="AZ47" s="463"/>
      <c r="BA47" s="465"/>
      <c r="BB47" s="1276"/>
      <c r="BC47" s="1277"/>
      <c r="BD47" s="1236"/>
      <c r="BE47" s="1237"/>
      <c r="BF47" s="1238"/>
      <c r="BG47" s="1239"/>
      <c r="BH47" s="1239"/>
      <c r="BI47" s="1239"/>
      <c r="BJ47" s="1240"/>
    </row>
    <row r="48" spans="2:62" ht="20.25" customHeight="1" x14ac:dyDescent="0.2">
      <c r="B48" s="1279"/>
      <c r="C48" s="1293"/>
      <c r="D48" s="1294"/>
      <c r="E48" s="449"/>
      <c r="F48" s="450" t="str">
        <f>C47</f>
        <v>介護職員</v>
      </c>
      <c r="G48" s="449"/>
      <c r="H48" s="450" t="str">
        <f>I47</f>
        <v>A</v>
      </c>
      <c r="I48" s="1295"/>
      <c r="J48" s="1296"/>
      <c r="K48" s="1297"/>
      <c r="L48" s="1298"/>
      <c r="M48" s="1298"/>
      <c r="N48" s="1294"/>
      <c r="O48" s="1270"/>
      <c r="P48" s="1271"/>
      <c r="Q48" s="1271"/>
      <c r="R48" s="1271"/>
      <c r="S48" s="1272"/>
      <c r="T48" s="466" t="s">
        <v>78</v>
      </c>
      <c r="U48" s="467"/>
      <c r="V48" s="468"/>
      <c r="W48" s="454" t="str">
        <f>IF(W47="","",VLOOKUP(W47,'【記載例】シフト記号表（勤務時間帯）'!$C$6:$L$47,10,FALSE))</f>
        <v/>
      </c>
      <c r="X48" s="455">
        <f>IF(X47="","",VLOOKUP(X47,'【記載例】シフト記号表（勤務時間帯）'!$C$6:$L$47,10,FALSE))</f>
        <v>7.9999999999999982</v>
      </c>
      <c r="Y48" s="455">
        <f>IF(Y47="","",VLOOKUP(Y47,'【記載例】シフト記号表（勤務時間帯）'!$C$6:$L$47,10,FALSE))</f>
        <v>8</v>
      </c>
      <c r="Z48" s="455">
        <f>IF(Z47="","",VLOOKUP(Z47,'【記載例】シフト記号表（勤務時間帯）'!$C$6:$L$47,10,FALSE))</f>
        <v>8</v>
      </c>
      <c r="AA48" s="455" t="str">
        <f>IF(AA47="","",VLOOKUP(AA47,'【記載例】シフト記号表（勤務時間帯）'!$C$6:$L$47,10,FALSE))</f>
        <v/>
      </c>
      <c r="AB48" s="455">
        <f>IF(AB47="","",VLOOKUP(AB47,'【記載例】シフト記号表（勤務時間帯）'!$C$6:$L$47,10,FALSE))</f>
        <v>8</v>
      </c>
      <c r="AC48" s="456">
        <f>IF(AC47="","",VLOOKUP(AC47,'【記載例】シフト記号表（勤務時間帯）'!$C$6:$L$47,10,FALSE))</f>
        <v>8</v>
      </c>
      <c r="AD48" s="454">
        <f>IF(AD47="","",VLOOKUP(AD47,'【記載例】シフト記号表（勤務時間帯）'!$C$6:$L$47,10,FALSE))</f>
        <v>8</v>
      </c>
      <c r="AE48" s="455" t="str">
        <f>IF(AE47="","",VLOOKUP(AE47,'【記載例】シフト記号表（勤務時間帯）'!$C$6:$L$47,10,FALSE))</f>
        <v/>
      </c>
      <c r="AF48" s="455">
        <f>IF(AF47="","",VLOOKUP(AF47,'【記載例】シフト記号表（勤務時間帯）'!$C$6:$L$47,10,FALSE))</f>
        <v>8</v>
      </c>
      <c r="AG48" s="455">
        <f>IF(AG47="","",VLOOKUP(AG47,'【記載例】シフト記号表（勤務時間帯）'!$C$6:$L$47,10,FALSE))</f>
        <v>8</v>
      </c>
      <c r="AH48" s="455" t="str">
        <f>IF(AH47="","",VLOOKUP(AH47,'【記載例】シフト記号表（勤務時間帯）'!$C$6:$L$47,10,FALSE))</f>
        <v/>
      </c>
      <c r="AI48" s="455" t="str">
        <f>IF(AI47="","",VLOOKUP(AI47,'【記載例】シフト記号表（勤務時間帯）'!$C$6:$L$47,10,FALSE))</f>
        <v/>
      </c>
      <c r="AJ48" s="456">
        <f>IF(AJ47="","",VLOOKUP(AJ47,'【記載例】シフト記号表（勤務時間帯）'!$C$6:$L$47,10,FALSE))</f>
        <v>8</v>
      </c>
      <c r="AK48" s="454">
        <f>IF(AK47="","",VLOOKUP(AK47,'【記載例】シフト記号表（勤務時間帯）'!$C$6:$L$47,10,FALSE))</f>
        <v>8</v>
      </c>
      <c r="AL48" s="455">
        <f>IF(AL47="","",VLOOKUP(AL47,'【記載例】シフト記号表（勤務時間帯）'!$C$6:$L$47,10,FALSE))</f>
        <v>8</v>
      </c>
      <c r="AM48" s="455">
        <f>IF(AM47="","",VLOOKUP(AM47,'【記載例】シフト記号表（勤務時間帯）'!$C$6:$L$47,10,FALSE))</f>
        <v>8</v>
      </c>
      <c r="AN48" s="455">
        <f>IF(AN47="","",VLOOKUP(AN47,'【記載例】シフト記号表（勤務時間帯）'!$C$6:$L$47,10,FALSE))</f>
        <v>8</v>
      </c>
      <c r="AO48" s="455">
        <f>IF(AO47="","",VLOOKUP(AO47,'【記載例】シフト記号表（勤務時間帯）'!$C$6:$L$47,10,FALSE))</f>
        <v>7.9999999999999982</v>
      </c>
      <c r="AP48" s="455">
        <f>IF(AP47="","",VLOOKUP(AP47,'【記載例】シフト記号表（勤務時間帯）'!$C$6:$L$47,10,FALSE))</f>
        <v>7.9999999999999982</v>
      </c>
      <c r="AQ48" s="456" t="str">
        <f>IF(AQ47="","",VLOOKUP(AQ47,'【記載例】シフト記号表（勤務時間帯）'!$C$6:$L$47,10,FALSE))</f>
        <v/>
      </c>
      <c r="AR48" s="454">
        <f>IF(AR47="","",VLOOKUP(AR47,'【記載例】シフト記号表（勤務時間帯）'!$C$6:$L$47,10,FALSE))</f>
        <v>8</v>
      </c>
      <c r="AS48" s="455">
        <f>IF(AS47="","",VLOOKUP(AS47,'【記載例】シフト記号表（勤務時間帯）'!$C$6:$L$47,10,FALSE))</f>
        <v>8</v>
      </c>
      <c r="AT48" s="455">
        <f>IF(AT47="","",VLOOKUP(AT47,'【記載例】シフト記号表（勤務時間帯）'!$C$6:$L$47,10,FALSE))</f>
        <v>7.9999999999999982</v>
      </c>
      <c r="AU48" s="455">
        <f>IF(AU47="","",VLOOKUP(AU47,'【記載例】シフト記号表（勤務時間帯）'!$C$6:$L$47,10,FALSE))</f>
        <v>8</v>
      </c>
      <c r="AV48" s="455" t="str">
        <f>IF(AV47="","",VLOOKUP(AV47,'【記載例】シフト記号表（勤務時間帯）'!$C$6:$L$47,10,FALSE))</f>
        <v/>
      </c>
      <c r="AW48" s="455" t="str">
        <f>IF(AW47="","",VLOOKUP(AW47,'【記載例】シフト記号表（勤務時間帯）'!$C$6:$L$47,10,FALSE))</f>
        <v/>
      </c>
      <c r="AX48" s="456">
        <f>IF(AX47="","",VLOOKUP(AX47,'【記載例】シフト記号表（勤務時間帯）'!$C$6:$L$47,10,FALSE))</f>
        <v>7.9999999999999982</v>
      </c>
      <c r="AY48" s="454" t="str">
        <f>IF(AY47="","",VLOOKUP(AY47,'【記載例】シフト記号表（勤務時間帯）'!$C$6:$L$47,10,FALSE))</f>
        <v/>
      </c>
      <c r="AZ48" s="455" t="str">
        <f>IF(AZ47="","",VLOOKUP(AZ47,'【記載例】シフト記号表（勤務時間帯）'!$C$6:$L$47,10,FALSE))</f>
        <v/>
      </c>
      <c r="BA48" s="455" t="str">
        <f>IF(BA47="","",VLOOKUP(BA47,'【記載例】シフト記号表（勤務時間帯）'!$C$6:$L$47,10,FALSE))</f>
        <v/>
      </c>
      <c r="BB48" s="1290">
        <f>IF($BE$3="４週",SUM(W48:AX48),IF($BE$3="暦月",SUM(W48:BA48),""))</f>
        <v>160</v>
      </c>
      <c r="BC48" s="1291"/>
      <c r="BD48" s="1292">
        <f>IF($BE$3="４週",BB48/4,IF($BE$3="暦月",(BB48/($BE$8/7)),""))</f>
        <v>40</v>
      </c>
      <c r="BE48" s="1291"/>
      <c r="BF48" s="1287"/>
      <c r="BG48" s="1288"/>
      <c r="BH48" s="1288"/>
      <c r="BI48" s="1288"/>
      <c r="BJ48" s="1289"/>
    </row>
    <row r="49" spans="2:62" ht="20.25" customHeight="1" x14ac:dyDescent="0.2">
      <c r="B49" s="1256">
        <f>B47+1</f>
        <v>17</v>
      </c>
      <c r="C49" s="1258" t="s">
        <v>91</v>
      </c>
      <c r="D49" s="1259"/>
      <c r="E49" s="449"/>
      <c r="F49" s="450"/>
      <c r="G49" s="449"/>
      <c r="H49" s="450"/>
      <c r="I49" s="1262" t="s">
        <v>186</v>
      </c>
      <c r="J49" s="1263"/>
      <c r="K49" s="1266" t="s">
        <v>187</v>
      </c>
      <c r="L49" s="1267"/>
      <c r="M49" s="1267"/>
      <c r="N49" s="1259"/>
      <c r="O49" s="1270" t="s">
        <v>216</v>
      </c>
      <c r="P49" s="1271"/>
      <c r="Q49" s="1271"/>
      <c r="R49" s="1271"/>
      <c r="S49" s="1272"/>
      <c r="T49" s="469" t="s">
        <v>77</v>
      </c>
      <c r="V49" s="470"/>
      <c r="W49" s="462" t="s">
        <v>128</v>
      </c>
      <c r="X49" s="463"/>
      <c r="Y49" s="463" t="s">
        <v>128</v>
      </c>
      <c r="Z49" s="463"/>
      <c r="AA49" s="463" t="s">
        <v>134</v>
      </c>
      <c r="AB49" s="463"/>
      <c r="AC49" s="464" t="s">
        <v>138</v>
      </c>
      <c r="AD49" s="462" t="s">
        <v>140</v>
      </c>
      <c r="AE49" s="463" t="s">
        <v>134</v>
      </c>
      <c r="AF49" s="463" t="s">
        <v>134</v>
      </c>
      <c r="AG49" s="463" t="s">
        <v>128</v>
      </c>
      <c r="AH49" s="463" t="s">
        <v>128</v>
      </c>
      <c r="AI49" s="463"/>
      <c r="AJ49" s="464" t="s">
        <v>134</v>
      </c>
      <c r="AK49" s="462" t="s">
        <v>138</v>
      </c>
      <c r="AL49" s="463" t="s">
        <v>140</v>
      </c>
      <c r="AM49" s="463" t="s">
        <v>128</v>
      </c>
      <c r="AN49" s="463"/>
      <c r="AO49" s="463" t="s">
        <v>134</v>
      </c>
      <c r="AP49" s="463" t="s">
        <v>134</v>
      </c>
      <c r="AQ49" s="464"/>
      <c r="AR49" s="462"/>
      <c r="AS49" s="463" t="s">
        <v>138</v>
      </c>
      <c r="AT49" s="463" t="s">
        <v>140</v>
      </c>
      <c r="AU49" s="463" t="s">
        <v>128</v>
      </c>
      <c r="AV49" s="463" t="s">
        <v>134</v>
      </c>
      <c r="AW49" s="463" t="s">
        <v>134</v>
      </c>
      <c r="AX49" s="464"/>
      <c r="AY49" s="462"/>
      <c r="AZ49" s="463"/>
      <c r="BA49" s="465"/>
      <c r="BB49" s="1276"/>
      <c r="BC49" s="1277"/>
      <c r="BD49" s="1236"/>
      <c r="BE49" s="1237"/>
      <c r="BF49" s="1238"/>
      <c r="BG49" s="1239"/>
      <c r="BH49" s="1239"/>
      <c r="BI49" s="1239"/>
      <c r="BJ49" s="1240"/>
    </row>
    <row r="50" spans="2:62" ht="20.25" customHeight="1" x14ac:dyDescent="0.2">
      <c r="B50" s="1279"/>
      <c r="C50" s="1293"/>
      <c r="D50" s="1294"/>
      <c r="E50" s="449"/>
      <c r="F50" s="450" t="str">
        <f>C49</f>
        <v>介護職員</v>
      </c>
      <c r="G50" s="449"/>
      <c r="H50" s="450" t="str">
        <f>I49</f>
        <v>A</v>
      </c>
      <c r="I50" s="1295"/>
      <c r="J50" s="1296"/>
      <c r="K50" s="1297"/>
      <c r="L50" s="1298"/>
      <c r="M50" s="1298"/>
      <c r="N50" s="1294"/>
      <c r="O50" s="1270"/>
      <c r="P50" s="1271"/>
      <c r="Q50" s="1271"/>
      <c r="R50" s="1271"/>
      <c r="S50" s="1272"/>
      <c r="T50" s="466" t="s">
        <v>78</v>
      </c>
      <c r="U50" s="467"/>
      <c r="V50" s="468"/>
      <c r="W50" s="454">
        <f>IF(W49="","",VLOOKUP(W49,'【記載例】シフト記号表（勤務時間帯）'!$C$6:$L$47,10,FALSE))</f>
        <v>7.9999999999999982</v>
      </c>
      <c r="X50" s="455" t="str">
        <f>IF(X49="","",VLOOKUP(X49,'【記載例】シフト記号表（勤務時間帯）'!$C$6:$L$47,10,FALSE))</f>
        <v/>
      </c>
      <c r="Y50" s="455">
        <f>IF(Y49="","",VLOOKUP(Y49,'【記載例】シフト記号表（勤務時間帯）'!$C$6:$L$47,10,FALSE))</f>
        <v>7.9999999999999982</v>
      </c>
      <c r="Z50" s="455" t="str">
        <f>IF(Z49="","",VLOOKUP(Z49,'【記載例】シフト記号表（勤務時間帯）'!$C$6:$L$47,10,FALSE))</f>
        <v/>
      </c>
      <c r="AA50" s="455">
        <f>IF(AA49="","",VLOOKUP(AA49,'【記載例】シフト記号表（勤務時間帯）'!$C$6:$L$47,10,FALSE))</f>
        <v>8</v>
      </c>
      <c r="AB50" s="455" t="str">
        <f>IF(AB49="","",VLOOKUP(AB49,'【記載例】シフト記号表（勤務時間帯）'!$C$6:$L$47,10,FALSE))</f>
        <v/>
      </c>
      <c r="AC50" s="456">
        <f>IF(AC49="","",VLOOKUP(AC49,'【記載例】シフト記号表（勤務時間帯）'!$C$6:$L$47,10,FALSE))</f>
        <v>8</v>
      </c>
      <c r="AD50" s="454">
        <f>IF(AD49="","",VLOOKUP(AD49,'【記載例】シフト記号表（勤務時間帯）'!$C$6:$L$47,10,FALSE))</f>
        <v>8</v>
      </c>
      <c r="AE50" s="455">
        <f>IF(AE49="","",VLOOKUP(AE49,'【記載例】シフト記号表（勤務時間帯）'!$C$6:$L$47,10,FALSE))</f>
        <v>8</v>
      </c>
      <c r="AF50" s="455">
        <f>IF(AF49="","",VLOOKUP(AF49,'【記載例】シフト記号表（勤務時間帯）'!$C$6:$L$47,10,FALSE))</f>
        <v>8</v>
      </c>
      <c r="AG50" s="455">
        <f>IF(AG49="","",VLOOKUP(AG49,'【記載例】シフト記号表（勤務時間帯）'!$C$6:$L$47,10,FALSE))</f>
        <v>7.9999999999999982</v>
      </c>
      <c r="AH50" s="455">
        <f>IF(AH49="","",VLOOKUP(AH49,'【記載例】シフト記号表（勤務時間帯）'!$C$6:$L$47,10,FALSE))</f>
        <v>7.9999999999999982</v>
      </c>
      <c r="AI50" s="455" t="str">
        <f>IF(AI49="","",VLOOKUP(AI49,'【記載例】シフト記号表（勤務時間帯）'!$C$6:$L$47,10,FALSE))</f>
        <v/>
      </c>
      <c r="AJ50" s="456">
        <f>IF(AJ49="","",VLOOKUP(AJ49,'【記載例】シフト記号表（勤務時間帯）'!$C$6:$L$47,10,FALSE))</f>
        <v>8</v>
      </c>
      <c r="AK50" s="454">
        <f>IF(AK49="","",VLOOKUP(AK49,'【記載例】シフト記号表（勤務時間帯）'!$C$6:$L$47,10,FALSE))</f>
        <v>8</v>
      </c>
      <c r="AL50" s="455">
        <f>IF(AL49="","",VLOOKUP(AL49,'【記載例】シフト記号表（勤務時間帯）'!$C$6:$L$47,10,FALSE))</f>
        <v>8</v>
      </c>
      <c r="AM50" s="455">
        <f>IF(AM49="","",VLOOKUP(AM49,'【記載例】シフト記号表（勤務時間帯）'!$C$6:$L$47,10,FALSE))</f>
        <v>7.9999999999999982</v>
      </c>
      <c r="AN50" s="455" t="str">
        <f>IF(AN49="","",VLOOKUP(AN49,'【記載例】シフト記号表（勤務時間帯）'!$C$6:$L$47,10,FALSE))</f>
        <v/>
      </c>
      <c r="AO50" s="455">
        <f>IF(AO49="","",VLOOKUP(AO49,'【記載例】シフト記号表（勤務時間帯）'!$C$6:$L$47,10,FALSE))</f>
        <v>8</v>
      </c>
      <c r="AP50" s="455">
        <f>IF(AP49="","",VLOOKUP(AP49,'【記載例】シフト記号表（勤務時間帯）'!$C$6:$L$47,10,FALSE))</f>
        <v>8</v>
      </c>
      <c r="AQ50" s="456" t="str">
        <f>IF(AQ49="","",VLOOKUP(AQ49,'【記載例】シフト記号表（勤務時間帯）'!$C$6:$L$47,10,FALSE))</f>
        <v/>
      </c>
      <c r="AR50" s="454" t="str">
        <f>IF(AR49="","",VLOOKUP(AR49,'【記載例】シフト記号表（勤務時間帯）'!$C$6:$L$47,10,FALSE))</f>
        <v/>
      </c>
      <c r="AS50" s="455">
        <f>IF(AS49="","",VLOOKUP(AS49,'【記載例】シフト記号表（勤務時間帯）'!$C$6:$L$47,10,FALSE))</f>
        <v>8</v>
      </c>
      <c r="AT50" s="455">
        <f>IF(AT49="","",VLOOKUP(AT49,'【記載例】シフト記号表（勤務時間帯）'!$C$6:$L$47,10,FALSE))</f>
        <v>8</v>
      </c>
      <c r="AU50" s="455">
        <f>IF(AU49="","",VLOOKUP(AU49,'【記載例】シフト記号表（勤務時間帯）'!$C$6:$L$47,10,FALSE))</f>
        <v>7.9999999999999982</v>
      </c>
      <c r="AV50" s="455">
        <f>IF(AV49="","",VLOOKUP(AV49,'【記載例】シフト記号表（勤務時間帯）'!$C$6:$L$47,10,FALSE))</f>
        <v>8</v>
      </c>
      <c r="AW50" s="455">
        <f>IF(AW49="","",VLOOKUP(AW49,'【記載例】シフト記号表（勤務時間帯）'!$C$6:$L$47,10,FALSE))</f>
        <v>8</v>
      </c>
      <c r="AX50" s="456" t="str">
        <f>IF(AX49="","",VLOOKUP(AX49,'【記載例】シフト記号表（勤務時間帯）'!$C$6:$L$47,10,FALSE))</f>
        <v/>
      </c>
      <c r="AY50" s="454" t="str">
        <f>IF(AY49="","",VLOOKUP(AY49,'【記載例】シフト記号表（勤務時間帯）'!$C$6:$L$47,10,FALSE))</f>
        <v/>
      </c>
      <c r="AZ50" s="455" t="str">
        <f>IF(AZ49="","",VLOOKUP(AZ49,'【記載例】シフト記号表（勤務時間帯）'!$C$6:$L$47,10,FALSE))</f>
        <v/>
      </c>
      <c r="BA50" s="455" t="str">
        <f>IF(BA49="","",VLOOKUP(BA49,'【記載例】シフト記号表（勤務時間帯）'!$C$6:$L$47,10,FALSE))</f>
        <v/>
      </c>
      <c r="BB50" s="1290">
        <f>IF($BE$3="４週",SUM(W50:AX50),IF($BE$3="暦月",SUM(W50:BA50),""))</f>
        <v>160</v>
      </c>
      <c r="BC50" s="1291"/>
      <c r="BD50" s="1292">
        <f>IF($BE$3="４週",BB50/4,IF($BE$3="暦月",(BB50/($BE$8/7)),""))</f>
        <v>40</v>
      </c>
      <c r="BE50" s="1291"/>
      <c r="BF50" s="1287"/>
      <c r="BG50" s="1288"/>
      <c r="BH50" s="1288"/>
      <c r="BI50" s="1288"/>
      <c r="BJ50" s="1289"/>
    </row>
    <row r="51" spans="2:62" ht="20.25" customHeight="1" x14ac:dyDescent="0.2">
      <c r="B51" s="1256">
        <f>B49+1</f>
        <v>18</v>
      </c>
      <c r="C51" s="1258" t="s">
        <v>91</v>
      </c>
      <c r="D51" s="1259"/>
      <c r="E51" s="449"/>
      <c r="F51" s="450"/>
      <c r="G51" s="449"/>
      <c r="H51" s="450"/>
      <c r="I51" s="1262" t="s">
        <v>186</v>
      </c>
      <c r="J51" s="1263"/>
      <c r="K51" s="1266" t="s">
        <v>187</v>
      </c>
      <c r="L51" s="1267"/>
      <c r="M51" s="1267"/>
      <c r="N51" s="1259"/>
      <c r="O51" s="1270" t="s">
        <v>217</v>
      </c>
      <c r="P51" s="1271"/>
      <c r="Q51" s="1271"/>
      <c r="R51" s="1271"/>
      <c r="S51" s="1272"/>
      <c r="T51" s="469" t="s">
        <v>77</v>
      </c>
      <c r="V51" s="470"/>
      <c r="W51" s="462" t="s">
        <v>218</v>
      </c>
      <c r="X51" s="463"/>
      <c r="Y51" s="463" t="s">
        <v>134</v>
      </c>
      <c r="Z51" s="463" t="s">
        <v>128</v>
      </c>
      <c r="AA51" s="463" t="s">
        <v>128</v>
      </c>
      <c r="AB51" s="463" t="s">
        <v>128</v>
      </c>
      <c r="AC51" s="464"/>
      <c r="AD51" s="462" t="s">
        <v>138</v>
      </c>
      <c r="AE51" s="463" t="s">
        <v>140</v>
      </c>
      <c r="AF51" s="463" t="s">
        <v>128</v>
      </c>
      <c r="AG51" s="463"/>
      <c r="AH51" s="463" t="s">
        <v>134</v>
      </c>
      <c r="AI51" s="463" t="s">
        <v>134</v>
      </c>
      <c r="AJ51" s="464"/>
      <c r="AK51" s="462"/>
      <c r="AL51" s="463" t="s">
        <v>138</v>
      </c>
      <c r="AM51" s="463" t="s">
        <v>140</v>
      </c>
      <c r="AN51" s="463" t="s">
        <v>128</v>
      </c>
      <c r="AO51" s="463"/>
      <c r="AP51" s="463" t="s">
        <v>134</v>
      </c>
      <c r="AQ51" s="464" t="s">
        <v>134</v>
      </c>
      <c r="AR51" s="462" t="s">
        <v>134</v>
      </c>
      <c r="AS51" s="463"/>
      <c r="AT51" s="463" t="s">
        <v>138</v>
      </c>
      <c r="AU51" s="463" t="s">
        <v>140</v>
      </c>
      <c r="AV51" s="463" t="s">
        <v>128</v>
      </c>
      <c r="AW51" s="463"/>
      <c r="AX51" s="464" t="s">
        <v>134</v>
      </c>
      <c r="AY51" s="462"/>
      <c r="AZ51" s="463"/>
      <c r="BA51" s="465"/>
      <c r="BB51" s="1276"/>
      <c r="BC51" s="1277"/>
      <c r="BD51" s="1236"/>
      <c r="BE51" s="1237"/>
      <c r="BF51" s="1238"/>
      <c r="BG51" s="1239"/>
      <c r="BH51" s="1239"/>
      <c r="BI51" s="1239"/>
      <c r="BJ51" s="1240"/>
    </row>
    <row r="52" spans="2:62" ht="20.25" customHeight="1" x14ac:dyDescent="0.2">
      <c r="B52" s="1279"/>
      <c r="C52" s="1293"/>
      <c r="D52" s="1294"/>
      <c r="E52" s="449"/>
      <c r="F52" s="450" t="str">
        <f>C51</f>
        <v>介護職員</v>
      </c>
      <c r="G52" s="449"/>
      <c r="H52" s="450" t="str">
        <f>I51</f>
        <v>A</v>
      </c>
      <c r="I52" s="1295"/>
      <c r="J52" s="1296"/>
      <c r="K52" s="1297"/>
      <c r="L52" s="1298"/>
      <c r="M52" s="1298"/>
      <c r="N52" s="1294"/>
      <c r="O52" s="1270"/>
      <c r="P52" s="1271"/>
      <c r="Q52" s="1271"/>
      <c r="R52" s="1271"/>
      <c r="S52" s="1272"/>
      <c r="T52" s="466" t="s">
        <v>78</v>
      </c>
      <c r="U52" s="467"/>
      <c r="V52" s="468"/>
      <c r="W52" s="454">
        <f>IF(W51="","",VLOOKUP(W51,'【記載例】シフト記号表（勤務時間帯）'!$C$6:$L$47,10,FALSE))</f>
        <v>8</v>
      </c>
      <c r="X52" s="455" t="str">
        <f>IF(X51="","",VLOOKUP(X51,'【記載例】シフト記号表（勤務時間帯）'!$C$6:$L$47,10,FALSE))</f>
        <v/>
      </c>
      <c r="Y52" s="455">
        <f>IF(Y51="","",VLOOKUP(Y51,'【記載例】シフト記号表（勤務時間帯）'!$C$6:$L$47,10,FALSE))</f>
        <v>8</v>
      </c>
      <c r="Z52" s="455">
        <f>IF(Z51="","",VLOOKUP(Z51,'【記載例】シフト記号表（勤務時間帯）'!$C$6:$L$47,10,FALSE))</f>
        <v>7.9999999999999982</v>
      </c>
      <c r="AA52" s="455">
        <f>IF(AA51="","",VLOOKUP(AA51,'【記載例】シフト記号表（勤務時間帯）'!$C$6:$L$47,10,FALSE))</f>
        <v>7.9999999999999982</v>
      </c>
      <c r="AB52" s="455">
        <f>IF(AB51="","",VLOOKUP(AB51,'【記載例】シフト記号表（勤務時間帯）'!$C$6:$L$47,10,FALSE))</f>
        <v>7.9999999999999982</v>
      </c>
      <c r="AC52" s="456" t="str">
        <f>IF(AC51="","",VLOOKUP(AC51,'【記載例】シフト記号表（勤務時間帯）'!$C$6:$L$47,10,FALSE))</f>
        <v/>
      </c>
      <c r="AD52" s="454">
        <f>IF(AD51="","",VLOOKUP(AD51,'【記載例】シフト記号表（勤務時間帯）'!$C$6:$L$47,10,FALSE))</f>
        <v>8</v>
      </c>
      <c r="AE52" s="455">
        <f>IF(AE51="","",VLOOKUP(AE51,'【記載例】シフト記号表（勤務時間帯）'!$C$6:$L$47,10,FALSE))</f>
        <v>8</v>
      </c>
      <c r="AF52" s="455">
        <f>IF(AF51="","",VLOOKUP(AF51,'【記載例】シフト記号表（勤務時間帯）'!$C$6:$L$47,10,FALSE))</f>
        <v>7.9999999999999982</v>
      </c>
      <c r="AG52" s="455" t="str">
        <f>IF(AG51="","",VLOOKUP(AG51,'【記載例】シフト記号表（勤務時間帯）'!$C$6:$L$47,10,FALSE))</f>
        <v/>
      </c>
      <c r="AH52" s="455">
        <f>IF(AH51="","",VLOOKUP(AH51,'【記載例】シフト記号表（勤務時間帯）'!$C$6:$L$47,10,FALSE))</f>
        <v>8</v>
      </c>
      <c r="AI52" s="455">
        <f>IF(AI51="","",VLOOKUP(AI51,'【記載例】シフト記号表（勤務時間帯）'!$C$6:$L$47,10,FALSE))</f>
        <v>8</v>
      </c>
      <c r="AJ52" s="456" t="str">
        <f>IF(AJ51="","",VLOOKUP(AJ51,'【記載例】シフト記号表（勤務時間帯）'!$C$6:$L$47,10,FALSE))</f>
        <v/>
      </c>
      <c r="AK52" s="454" t="str">
        <f>IF(AK51="","",VLOOKUP(AK51,'【記載例】シフト記号表（勤務時間帯）'!$C$6:$L$47,10,FALSE))</f>
        <v/>
      </c>
      <c r="AL52" s="455">
        <f>IF(AL51="","",VLOOKUP(AL51,'【記載例】シフト記号表（勤務時間帯）'!$C$6:$L$47,10,FALSE))</f>
        <v>8</v>
      </c>
      <c r="AM52" s="455">
        <f>IF(AM51="","",VLOOKUP(AM51,'【記載例】シフト記号表（勤務時間帯）'!$C$6:$L$47,10,FALSE))</f>
        <v>8</v>
      </c>
      <c r="AN52" s="455">
        <f>IF(AN51="","",VLOOKUP(AN51,'【記載例】シフト記号表（勤務時間帯）'!$C$6:$L$47,10,FALSE))</f>
        <v>7.9999999999999982</v>
      </c>
      <c r="AO52" s="455" t="str">
        <f>IF(AO51="","",VLOOKUP(AO51,'【記載例】シフト記号表（勤務時間帯）'!$C$6:$L$47,10,FALSE))</f>
        <v/>
      </c>
      <c r="AP52" s="455">
        <f>IF(AP51="","",VLOOKUP(AP51,'【記載例】シフト記号表（勤務時間帯）'!$C$6:$L$47,10,FALSE))</f>
        <v>8</v>
      </c>
      <c r="AQ52" s="456">
        <f>IF(AQ51="","",VLOOKUP(AQ51,'【記載例】シフト記号表（勤務時間帯）'!$C$6:$L$47,10,FALSE))</f>
        <v>8</v>
      </c>
      <c r="AR52" s="454">
        <f>IF(AR51="","",VLOOKUP(AR51,'【記載例】シフト記号表（勤務時間帯）'!$C$6:$L$47,10,FALSE))</f>
        <v>8</v>
      </c>
      <c r="AS52" s="455" t="str">
        <f>IF(AS51="","",VLOOKUP(AS51,'【記載例】シフト記号表（勤務時間帯）'!$C$6:$L$47,10,FALSE))</f>
        <v/>
      </c>
      <c r="AT52" s="455">
        <f>IF(AT51="","",VLOOKUP(AT51,'【記載例】シフト記号表（勤務時間帯）'!$C$6:$L$47,10,FALSE))</f>
        <v>8</v>
      </c>
      <c r="AU52" s="455">
        <f>IF(AU51="","",VLOOKUP(AU51,'【記載例】シフト記号表（勤務時間帯）'!$C$6:$L$47,10,FALSE))</f>
        <v>8</v>
      </c>
      <c r="AV52" s="455">
        <f>IF(AV51="","",VLOOKUP(AV51,'【記載例】シフト記号表（勤務時間帯）'!$C$6:$L$47,10,FALSE))</f>
        <v>7.9999999999999982</v>
      </c>
      <c r="AW52" s="455" t="str">
        <f>IF(AW51="","",VLOOKUP(AW51,'【記載例】シフト記号表（勤務時間帯）'!$C$6:$L$47,10,FALSE))</f>
        <v/>
      </c>
      <c r="AX52" s="456">
        <f>IF(AX51="","",VLOOKUP(AX51,'【記載例】シフト記号表（勤務時間帯）'!$C$6:$L$47,10,FALSE))</f>
        <v>8</v>
      </c>
      <c r="AY52" s="454" t="str">
        <f>IF(AY51="","",VLOOKUP(AY51,'【記載例】シフト記号表（勤務時間帯）'!$C$6:$L$47,10,FALSE))</f>
        <v/>
      </c>
      <c r="AZ52" s="455" t="str">
        <f>IF(AZ51="","",VLOOKUP(AZ51,'【記載例】シフト記号表（勤務時間帯）'!$C$6:$L$47,10,FALSE))</f>
        <v/>
      </c>
      <c r="BA52" s="455" t="str">
        <f>IF(BA51="","",VLOOKUP(BA51,'【記載例】シフト記号表（勤務時間帯）'!$C$6:$L$47,10,FALSE))</f>
        <v/>
      </c>
      <c r="BB52" s="1290">
        <f>IF($BE$3="４週",SUM(W52:AX52),IF($BE$3="暦月",SUM(W52:BA52),""))</f>
        <v>160</v>
      </c>
      <c r="BC52" s="1291"/>
      <c r="BD52" s="1292">
        <f>IF($BE$3="４週",BB52/4,IF($BE$3="暦月",(BB52/($BE$8/7)),""))</f>
        <v>40</v>
      </c>
      <c r="BE52" s="1291"/>
      <c r="BF52" s="1287"/>
      <c r="BG52" s="1288"/>
      <c r="BH52" s="1288"/>
      <c r="BI52" s="1288"/>
      <c r="BJ52" s="1289"/>
    </row>
    <row r="53" spans="2:62" ht="20.25" customHeight="1" x14ac:dyDescent="0.2">
      <c r="B53" s="1256">
        <f>B51+1</f>
        <v>19</v>
      </c>
      <c r="C53" s="1258" t="s">
        <v>91</v>
      </c>
      <c r="D53" s="1259"/>
      <c r="E53" s="457"/>
      <c r="F53" s="458"/>
      <c r="G53" s="457"/>
      <c r="H53" s="458"/>
      <c r="I53" s="1262" t="s">
        <v>212</v>
      </c>
      <c r="J53" s="1263"/>
      <c r="K53" s="1266" t="s">
        <v>187</v>
      </c>
      <c r="L53" s="1267"/>
      <c r="M53" s="1267"/>
      <c r="N53" s="1259"/>
      <c r="O53" s="1270" t="s">
        <v>219</v>
      </c>
      <c r="P53" s="1271"/>
      <c r="Q53" s="1271"/>
      <c r="R53" s="1271"/>
      <c r="S53" s="1272"/>
      <c r="T53" s="459" t="s">
        <v>77</v>
      </c>
      <c r="U53" s="460"/>
      <c r="V53" s="461"/>
      <c r="W53" s="462" t="s">
        <v>134</v>
      </c>
      <c r="X53" s="463"/>
      <c r="Y53" s="463"/>
      <c r="Z53" s="463" t="s">
        <v>134</v>
      </c>
      <c r="AA53" s="463"/>
      <c r="AB53" s="463" t="s">
        <v>134</v>
      </c>
      <c r="AC53" s="464" t="s">
        <v>134</v>
      </c>
      <c r="AD53" s="462"/>
      <c r="AE53" s="463" t="s">
        <v>134</v>
      </c>
      <c r="AF53" s="463"/>
      <c r="AG53" s="463"/>
      <c r="AH53" s="463" t="s">
        <v>134</v>
      </c>
      <c r="AI53" s="463" t="s">
        <v>128</v>
      </c>
      <c r="AJ53" s="464" t="s">
        <v>128</v>
      </c>
      <c r="AK53" s="462" t="s">
        <v>134</v>
      </c>
      <c r="AL53" s="463"/>
      <c r="AM53" s="463" t="s">
        <v>134</v>
      </c>
      <c r="AN53" s="463"/>
      <c r="AO53" s="463" t="s">
        <v>134</v>
      </c>
      <c r="AP53" s="463"/>
      <c r="AQ53" s="464" t="s">
        <v>128</v>
      </c>
      <c r="AR53" s="462" t="s">
        <v>128</v>
      </c>
      <c r="AS53" s="463" t="s">
        <v>134</v>
      </c>
      <c r="AT53" s="463"/>
      <c r="AU53" s="463" t="s">
        <v>134</v>
      </c>
      <c r="AV53" s="463"/>
      <c r="AW53" s="463" t="s">
        <v>128</v>
      </c>
      <c r="AX53" s="464"/>
      <c r="AY53" s="462"/>
      <c r="AZ53" s="463"/>
      <c r="BA53" s="465"/>
      <c r="BB53" s="1276"/>
      <c r="BC53" s="1277"/>
      <c r="BD53" s="1236"/>
      <c r="BE53" s="1237"/>
      <c r="BF53" s="1238"/>
      <c r="BG53" s="1239"/>
      <c r="BH53" s="1239"/>
      <c r="BI53" s="1239"/>
      <c r="BJ53" s="1240"/>
    </row>
    <row r="54" spans="2:62" ht="20.25" customHeight="1" x14ac:dyDescent="0.2">
      <c r="B54" s="1279"/>
      <c r="C54" s="1293"/>
      <c r="D54" s="1294"/>
      <c r="E54" s="449"/>
      <c r="F54" s="450" t="str">
        <f>C53</f>
        <v>介護職員</v>
      </c>
      <c r="G54" s="449"/>
      <c r="H54" s="450" t="str">
        <f>I53</f>
        <v>C</v>
      </c>
      <c r="I54" s="1295"/>
      <c r="J54" s="1296"/>
      <c r="K54" s="1297"/>
      <c r="L54" s="1298"/>
      <c r="M54" s="1298"/>
      <c r="N54" s="1294"/>
      <c r="O54" s="1270"/>
      <c r="P54" s="1271"/>
      <c r="Q54" s="1271"/>
      <c r="R54" s="1271"/>
      <c r="S54" s="1272"/>
      <c r="T54" s="466" t="s">
        <v>78</v>
      </c>
      <c r="U54" s="452"/>
      <c r="V54" s="453"/>
      <c r="W54" s="454">
        <f>IF(W53="","",VLOOKUP(W53,'【記載例】シフト記号表（勤務時間帯）'!$C$6:$L$47,10,FALSE))</f>
        <v>8</v>
      </c>
      <c r="X54" s="455" t="str">
        <f>IF(X53="","",VLOOKUP(X53,'【記載例】シフト記号表（勤務時間帯）'!$C$6:$L$47,10,FALSE))</f>
        <v/>
      </c>
      <c r="Y54" s="455" t="str">
        <f>IF(Y53="","",VLOOKUP(Y53,'【記載例】シフト記号表（勤務時間帯）'!$C$6:$L$47,10,FALSE))</f>
        <v/>
      </c>
      <c r="Z54" s="455">
        <f>IF(Z53="","",VLOOKUP(Z53,'【記載例】シフト記号表（勤務時間帯）'!$C$6:$L$47,10,FALSE))</f>
        <v>8</v>
      </c>
      <c r="AA54" s="455" t="str">
        <f>IF(AA53="","",VLOOKUP(AA53,'【記載例】シフト記号表（勤務時間帯）'!$C$6:$L$47,10,FALSE))</f>
        <v/>
      </c>
      <c r="AB54" s="455">
        <f>IF(AB53="","",VLOOKUP(AB53,'【記載例】シフト記号表（勤務時間帯）'!$C$6:$L$47,10,FALSE))</f>
        <v>8</v>
      </c>
      <c r="AC54" s="456">
        <f>IF(AC53="","",VLOOKUP(AC53,'【記載例】シフト記号表（勤務時間帯）'!$C$6:$L$47,10,FALSE))</f>
        <v>8</v>
      </c>
      <c r="AD54" s="454" t="str">
        <f>IF(AD53="","",VLOOKUP(AD53,'【記載例】シフト記号表（勤務時間帯）'!$C$6:$L$47,10,FALSE))</f>
        <v/>
      </c>
      <c r="AE54" s="455">
        <f>IF(AE53="","",VLOOKUP(AE53,'【記載例】シフト記号表（勤務時間帯）'!$C$6:$L$47,10,FALSE))</f>
        <v>8</v>
      </c>
      <c r="AF54" s="455" t="str">
        <f>IF(AF53="","",VLOOKUP(AF53,'【記載例】シフト記号表（勤務時間帯）'!$C$6:$L$47,10,FALSE))</f>
        <v/>
      </c>
      <c r="AG54" s="455" t="str">
        <f>IF(AG53="","",VLOOKUP(AG53,'【記載例】シフト記号表（勤務時間帯）'!$C$6:$L$47,10,FALSE))</f>
        <v/>
      </c>
      <c r="AH54" s="455">
        <f>IF(AH53="","",VLOOKUP(AH53,'【記載例】シフト記号表（勤務時間帯）'!$C$6:$L$47,10,FALSE))</f>
        <v>8</v>
      </c>
      <c r="AI54" s="455">
        <f>IF(AI53="","",VLOOKUP(AI53,'【記載例】シフト記号表（勤務時間帯）'!$C$6:$L$47,10,FALSE))</f>
        <v>7.9999999999999982</v>
      </c>
      <c r="AJ54" s="456">
        <f>IF(AJ53="","",VLOOKUP(AJ53,'【記載例】シフト記号表（勤務時間帯）'!$C$6:$L$47,10,FALSE))</f>
        <v>7.9999999999999982</v>
      </c>
      <c r="AK54" s="454">
        <f>IF(AK53="","",VLOOKUP(AK53,'【記載例】シフト記号表（勤務時間帯）'!$C$6:$L$47,10,FALSE))</f>
        <v>8</v>
      </c>
      <c r="AL54" s="455" t="str">
        <f>IF(AL53="","",VLOOKUP(AL53,'【記載例】シフト記号表（勤務時間帯）'!$C$6:$L$47,10,FALSE))</f>
        <v/>
      </c>
      <c r="AM54" s="455">
        <f>IF(AM53="","",VLOOKUP(AM53,'【記載例】シフト記号表（勤務時間帯）'!$C$6:$L$47,10,FALSE))</f>
        <v>8</v>
      </c>
      <c r="AN54" s="455" t="str">
        <f>IF(AN53="","",VLOOKUP(AN53,'【記載例】シフト記号表（勤務時間帯）'!$C$6:$L$47,10,FALSE))</f>
        <v/>
      </c>
      <c r="AO54" s="455">
        <f>IF(AO53="","",VLOOKUP(AO53,'【記載例】シフト記号表（勤務時間帯）'!$C$6:$L$47,10,FALSE))</f>
        <v>8</v>
      </c>
      <c r="AP54" s="455" t="str">
        <f>IF(AP53="","",VLOOKUP(AP53,'【記載例】シフト記号表（勤務時間帯）'!$C$6:$L$47,10,FALSE))</f>
        <v/>
      </c>
      <c r="AQ54" s="456">
        <f>IF(AQ53="","",VLOOKUP(AQ53,'【記載例】シフト記号表（勤務時間帯）'!$C$6:$L$47,10,FALSE))</f>
        <v>7.9999999999999982</v>
      </c>
      <c r="AR54" s="454">
        <f>IF(AR53="","",VLOOKUP(AR53,'【記載例】シフト記号表（勤務時間帯）'!$C$6:$L$47,10,FALSE))</f>
        <v>7.9999999999999982</v>
      </c>
      <c r="AS54" s="455">
        <f>IF(AS53="","",VLOOKUP(AS53,'【記載例】シフト記号表（勤務時間帯）'!$C$6:$L$47,10,FALSE))</f>
        <v>8</v>
      </c>
      <c r="AT54" s="455" t="str">
        <f>IF(AT53="","",VLOOKUP(AT53,'【記載例】シフト記号表（勤務時間帯）'!$C$6:$L$47,10,FALSE))</f>
        <v/>
      </c>
      <c r="AU54" s="455">
        <f>IF(AU53="","",VLOOKUP(AU53,'【記載例】シフト記号表（勤務時間帯）'!$C$6:$L$47,10,FALSE))</f>
        <v>8</v>
      </c>
      <c r="AV54" s="455" t="str">
        <f>IF(AV53="","",VLOOKUP(AV53,'【記載例】シフト記号表（勤務時間帯）'!$C$6:$L$47,10,FALSE))</f>
        <v/>
      </c>
      <c r="AW54" s="455">
        <f>IF(AW53="","",VLOOKUP(AW53,'【記載例】シフト記号表（勤務時間帯）'!$C$6:$L$47,10,FALSE))</f>
        <v>7.9999999999999982</v>
      </c>
      <c r="AX54" s="456" t="str">
        <f>IF(AX53="","",VLOOKUP(AX53,'【記載例】シフト記号表（勤務時間帯）'!$C$6:$L$47,10,FALSE))</f>
        <v/>
      </c>
      <c r="AY54" s="454" t="str">
        <f>IF(AY53="","",VLOOKUP(AY53,'【記載例】シフト記号表（勤務時間帯）'!$C$6:$L$47,10,FALSE))</f>
        <v/>
      </c>
      <c r="AZ54" s="455" t="str">
        <f>IF(AZ53="","",VLOOKUP(AZ53,'【記載例】シフト記号表（勤務時間帯）'!$C$6:$L$47,10,FALSE))</f>
        <v/>
      </c>
      <c r="BA54" s="455" t="str">
        <f>IF(BA53="","",VLOOKUP(BA53,'【記載例】シフト記号表（勤務時間帯）'!$C$6:$L$47,10,FALSE))</f>
        <v/>
      </c>
      <c r="BB54" s="1290">
        <f>IF($BE$3="４週",SUM(W54:AX54),IF($BE$3="暦月",SUM(W54:BA54),""))</f>
        <v>128</v>
      </c>
      <c r="BC54" s="1291"/>
      <c r="BD54" s="1292">
        <f>IF($BE$3="４週",BB54/4,IF($BE$3="暦月",(BB54/($BE$8/7)),""))</f>
        <v>32</v>
      </c>
      <c r="BE54" s="1291"/>
      <c r="BF54" s="1287"/>
      <c r="BG54" s="1288"/>
      <c r="BH54" s="1288"/>
      <c r="BI54" s="1288"/>
      <c r="BJ54" s="1289"/>
    </row>
    <row r="55" spans="2:62" ht="20.25" customHeight="1" x14ac:dyDescent="0.2">
      <c r="B55" s="1256">
        <f>B53+1</f>
        <v>20</v>
      </c>
      <c r="C55" s="1258" t="s">
        <v>91</v>
      </c>
      <c r="D55" s="1259"/>
      <c r="E55" s="457"/>
      <c r="F55" s="458"/>
      <c r="G55" s="457"/>
      <c r="H55" s="458"/>
      <c r="I55" s="1262" t="s">
        <v>186</v>
      </c>
      <c r="J55" s="1263"/>
      <c r="K55" s="1266" t="s">
        <v>205</v>
      </c>
      <c r="L55" s="1267"/>
      <c r="M55" s="1267"/>
      <c r="N55" s="1259"/>
      <c r="O55" s="1270" t="s">
        <v>220</v>
      </c>
      <c r="P55" s="1271"/>
      <c r="Q55" s="1271"/>
      <c r="R55" s="1271"/>
      <c r="S55" s="1272"/>
      <c r="T55" s="459" t="s">
        <v>77</v>
      </c>
      <c r="U55" s="460"/>
      <c r="V55" s="461"/>
      <c r="W55" s="462" t="s">
        <v>138</v>
      </c>
      <c r="X55" s="463" t="s">
        <v>140</v>
      </c>
      <c r="Y55" s="463" t="s">
        <v>128</v>
      </c>
      <c r="Z55" s="463" t="s">
        <v>128</v>
      </c>
      <c r="AA55" s="463"/>
      <c r="AB55" s="463" t="s">
        <v>134</v>
      </c>
      <c r="AC55" s="464"/>
      <c r="AD55" s="462"/>
      <c r="AE55" s="463" t="s">
        <v>138</v>
      </c>
      <c r="AF55" s="463" t="s">
        <v>140</v>
      </c>
      <c r="AG55" s="463" t="s">
        <v>128</v>
      </c>
      <c r="AH55" s="463" t="s">
        <v>128</v>
      </c>
      <c r="AI55" s="463"/>
      <c r="AJ55" s="464" t="s">
        <v>134</v>
      </c>
      <c r="AK55" s="462" t="s">
        <v>134</v>
      </c>
      <c r="AL55" s="463"/>
      <c r="AM55" s="463" t="s">
        <v>138</v>
      </c>
      <c r="AN55" s="463" t="s">
        <v>140</v>
      </c>
      <c r="AO55" s="463" t="s">
        <v>128</v>
      </c>
      <c r="AP55" s="463" t="s">
        <v>128</v>
      </c>
      <c r="AQ55" s="464"/>
      <c r="AR55" s="462" t="s">
        <v>134</v>
      </c>
      <c r="AS55" s="463"/>
      <c r="AT55" s="463"/>
      <c r="AU55" s="463" t="s">
        <v>138</v>
      </c>
      <c r="AV55" s="463" t="s">
        <v>140</v>
      </c>
      <c r="AW55" s="463" t="s">
        <v>128</v>
      </c>
      <c r="AX55" s="464" t="s">
        <v>128</v>
      </c>
      <c r="AY55" s="462"/>
      <c r="AZ55" s="463"/>
      <c r="BA55" s="465"/>
      <c r="BB55" s="1276"/>
      <c r="BC55" s="1277"/>
      <c r="BD55" s="1236"/>
      <c r="BE55" s="1237"/>
      <c r="BF55" s="1238"/>
      <c r="BG55" s="1239"/>
      <c r="BH55" s="1239"/>
      <c r="BI55" s="1239"/>
      <c r="BJ55" s="1240"/>
    </row>
    <row r="56" spans="2:62" ht="20.25" customHeight="1" x14ac:dyDescent="0.2">
      <c r="B56" s="1279"/>
      <c r="C56" s="1293"/>
      <c r="D56" s="1294"/>
      <c r="E56" s="449"/>
      <c r="F56" s="450" t="str">
        <f>C55</f>
        <v>介護職員</v>
      </c>
      <c r="G56" s="449"/>
      <c r="H56" s="450" t="str">
        <f>I55</f>
        <v>A</v>
      </c>
      <c r="I56" s="1295"/>
      <c r="J56" s="1296"/>
      <c r="K56" s="1297"/>
      <c r="L56" s="1298"/>
      <c r="M56" s="1298"/>
      <c r="N56" s="1294"/>
      <c r="O56" s="1270"/>
      <c r="P56" s="1271"/>
      <c r="Q56" s="1271"/>
      <c r="R56" s="1271"/>
      <c r="S56" s="1272"/>
      <c r="T56" s="466" t="s">
        <v>78</v>
      </c>
      <c r="U56" s="467"/>
      <c r="V56" s="468"/>
      <c r="W56" s="454">
        <f>IF(W55="","",VLOOKUP(W55,'【記載例】シフト記号表（勤務時間帯）'!$C$6:$L$47,10,FALSE))</f>
        <v>8</v>
      </c>
      <c r="X56" s="455">
        <f>IF(X55="","",VLOOKUP(X55,'【記載例】シフト記号表（勤務時間帯）'!$C$6:$L$47,10,FALSE))</f>
        <v>8</v>
      </c>
      <c r="Y56" s="455">
        <f>IF(Y55="","",VLOOKUP(Y55,'【記載例】シフト記号表（勤務時間帯）'!$C$6:$L$47,10,FALSE))</f>
        <v>7.9999999999999982</v>
      </c>
      <c r="Z56" s="455">
        <f>IF(Z55="","",VLOOKUP(Z55,'【記載例】シフト記号表（勤務時間帯）'!$C$6:$L$47,10,FALSE))</f>
        <v>7.9999999999999982</v>
      </c>
      <c r="AA56" s="455" t="str">
        <f>IF(AA55="","",VLOOKUP(AA55,'【記載例】シフト記号表（勤務時間帯）'!$C$6:$L$47,10,FALSE))</f>
        <v/>
      </c>
      <c r="AB56" s="455">
        <f>IF(AB55="","",VLOOKUP(AB55,'【記載例】シフト記号表（勤務時間帯）'!$C$6:$L$47,10,FALSE))</f>
        <v>8</v>
      </c>
      <c r="AC56" s="456" t="str">
        <f>IF(AC55="","",VLOOKUP(AC55,'【記載例】シフト記号表（勤務時間帯）'!$C$6:$L$47,10,FALSE))</f>
        <v/>
      </c>
      <c r="AD56" s="454" t="str">
        <f>IF(AD55="","",VLOOKUP(AD55,'【記載例】シフト記号表（勤務時間帯）'!$C$6:$L$47,10,FALSE))</f>
        <v/>
      </c>
      <c r="AE56" s="455">
        <f>IF(AE55="","",VLOOKUP(AE55,'【記載例】シフト記号表（勤務時間帯）'!$C$6:$L$47,10,FALSE))</f>
        <v>8</v>
      </c>
      <c r="AF56" s="455">
        <f>IF(AF55="","",VLOOKUP(AF55,'【記載例】シフト記号表（勤務時間帯）'!$C$6:$L$47,10,FALSE))</f>
        <v>8</v>
      </c>
      <c r="AG56" s="455">
        <f>IF(AG55="","",VLOOKUP(AG55,'【記載例】シフト記号表（勤務時間帯）'!$C$6:$L$47,10,FALSE))</f>
        <v>7.9999999999999982</v>
      </c>
      <c r="AH56" s="455">
        <f>IF(AH55="","",VLOOKUP(AH55,'【記載例】シフト記号表（勤務時間帯）'!$C$6:$L$47,10,FALSE))</f>
        <v>7.9999999999999982</v>
      </c>
      <c r="AI56" s="455" t="str">
        <f>IF(AI55="","",VLOOKUP(AI55,'【記載例】シフト記号表（勤務時間帯）'!$C$6:$L$47,10,FALSE))</f>
        <v/>
      </c>
      <c r="AJ56" s="456">
        <f>IF(AJ55="","",VLOOKUP(AJ55,'【記載例】シフト記号表（勤務時間帯）'!$C$6:$L$47,10,FALSE))</f>
        <v>8</v>
      </c>
      <c r="AK56" s="454">
        <f>IF(AK55="","",VLOOKUP(AK55,'【記載例】シフト記号表（勤務時間帯）'!$C$6:$L$47,10,FALSE))</f>
        <v>8</v>
      </c>
      <c r="AL56" s="455" t="str">
        <f>IF(AL55="","",VLOOKUP(AL55,'【記載例】シフト記号表（勤務時間帯）'!$C$6:$L$47,10,FALSE))</f>
        <v/>
      </c>
      <c r="AM56" s="455">
        <f>IF(AM55="","",VLOOKUP(AM55,'【記載例】シフト記号表（勤務時間帯）'!$C$6:$L$47,10,FALSE))</f>
        <v>8</v>
      </c>
      <c r="AN56" s="455">
        <f>IF(AN55="","",VLOOKUP(AN55,'【記載例】シフト記号表（勤務時間帯）'!$C$6:$L$47,10,FALSE))</f>
        <v>8</v>
      </c>
      <c r="AO56" s="455">
        <f>IF(AO55="","",VLOOKUP(AO55,'【記載例】シフト記号表（勤務時間帯）'!$C$6:$L$47,10,FALSE))</f>
        <v>7.9999999999999982</v>
      </c>
      <c r="AP56" s="455">
        <f>IF(AP55="","",VLOOKUP(AP55,'【記載例】シフト記号表（勤務時間帯）'!$C$6:$L$47,10,FALSE))</f>
        <v>7.9999999999999982</v>
      </c>
      <c r="AQ56" s="456" t="str">
        <f>IF(AQ55="","",VLOOKUP(AQ55,'【記載例】シフト記号表（勤務時間帯）'!$C$6:$L$47,10,FALSE))</f>
        <v/>
      </c>
      <c r="AR56" s="454">
        <f>IF(AR55="","",VLOOKUP(AR55,'【記載例】シフト記号表（勤務時間帯）'!$C$6:$L$47,10,FALSE))</f>
        <v>8</v>
      </c>
      <c r="AS56" s="455" t="str">
        <f>IF(AS55="","",VLOOKUP(AS55,'【記載例】シフト記号表（勤務時間帯）'!$C$6:$L$47,10,FALSE))</f>
        <v/>
      </c>
      <c r="AT56" s="455" t="str">
        <f>IF(AT55="","",VLOOKUP(AT55,'【記載例】シフト記号表（勤務時間帯）'!$C$6:$L$47,10,FALSE))</f>
        <v/>
      </c>
      <c r="AU56" s="455">
        <f>IF(AU55="","",VLOOKUP(AU55,'【記載例】シフト記号表（勤務時間帯）'!$C$6:$L$47,10,FALSE))</f>
        <v>8</v>
      </c>
      <c r="AV56" s="455">
        <f>IF(AV55="","",VLOOKUP(AV55,'【記載例】シフト記号表（勤務時間帯）'!$C$6:$L$47,10,FALSE))</f>
        <v>8</v>
      </c>
      <c r="AW56" s="455">
        <f>IF(AW55="","",VLOOKUP(AW55,'【記載例】シフト記号表（勤務時間帯）'!$C$6:$L$47,10,FALSE))</f>
        <v>7.9999999999999982</v>
      </c>
      <c r="AX56" s="456">
        <f>IF(AX55="","",VLOOKUP(AX55,'【記載例】シフト記号表（勤務時間帯）'!$C$6:$L$47,10,FALSE))</f>
        <v>7.9999999999999982</v>
      </c>
      <c r="AY56" s="454" t="str">
        <f>IF(AY55="","",VLOOKUP(AY55,'【記載例】シフト記号表（勤務時間帯）'!$C$6:$L$47,10,FALSE))</f>
        <v/>
      </c>
      <c r="AZ56" s="455" t="str">
        <f>IF(AZ55="","",VLOOKUP(AZ55,'【記載例】シフト記号表（勤務時間帯）'!$C$6:$L$47,10,FALSE))</f>
        <v/>
      </c>
      <c r="BA56" s="455" t="str">
        <f>IF(BA55="","",VLOOKUP(BA55,'【記載例】シフト記号表（勤務時間帯）'!$C$6:$L$47,10,FALSE))</f>
        <v/>
      </c>
      <c r="BB56" s="1290">
        <f>IF($BE$3="４週",SUM(W56:AX56),IF($BE$3="暦月",SUM(W56:BA56),""))</f>
        <v>160</v>
      </c>
      <c r="BC56" s="1291"/>
      <c r="BD56" s="1292">
        <f>IF($BE$3="４週",BB56/4,IF($BE$3="暦月",(BB56/($BE$8/7)),""))</f>
        <v>40</v>
      </c>
      <c r="BE56" s="1291"/>
      <c r="BF56" s="1287"/>
      <c r="BG56" s="1288"/>
      <c r="BH56" s="1288"/>
      <c r="BI56" s="1288"/>
      <c r="BJ56" s="1289"/>
    </row>
    <row r="57" spans="2:62" ht="20.25" customHeight="1" x14ac:dyDescent="0.2">
      <c r="B57" s="1256">
        <f>B55+1</f>
        <v>21</v>
      </c>
      <c r="C57" s="1258" t="s">
        <v>91</v>
      </c>
      <c r="D57" s="1259"/>
      <c r="E57" s="449"/>
      <c r="F57" s="450"/>
      <c r="G57" s="449"/>
      <c r="H57" s="450"/>
      <c r="I57" s="1262" t="s">
        <v>186</v>
      </c>
      <c r="J57" s="1263"/>
      <c r="K57" s="1266" t="s">
        <v>187</v>
      </c>
      <c r="L57" s="1267"/>
      <c r="M57" s="1267"/>
      <c r="N57" s="1259"/>
      <c r="O57" s="1270" t="s">
        <v>221</v>
      </c>
      <c r="P57" s="1271"/>
      <c r="Q57" s="1271"/>
      <c r="R57" s="1271"/>
      <c r="S57" s="1272"/>
      <c r="T57" s="469" t="s">
        <v>77</v>
      </c>
      <c r="V57" s="470"/>
      <c r="W57" s="462"/>
      <c r="X57" s="463" t="s">
        <v>138</v>
      </c>
      <c r="Y57" s="463" t="s">
        <v>140</v>
      </c>
      <c r="Z57" s="463" t="s">
        <v>134</v>
      </c>
      <c r="AA57" s="463" t="s">
        <v>128</v>
      </c>
      <c r="AB57" s="463"/>
      <c r="AC57" s="464" t="s">
        <v>134</v>
      </c>
      <c r="AD57" s="462" t="s">
        <v>134</v>
      </c>
      <c r="AE57" s="463"/>
      <c r="AF57" s="463" t="s">
        <v>138</v>
      </c>
      <c r="AG57" s="463" t="s">
        <v>140</v>
      </c>
      <c r="AH57" s="463" t="s">
        <v>134</v>
      </c>
      <c r="AI57" s="463" t="s">
        <v>128</v>
      </c>
      <c r="AJ57" s="464"/>
      <c r="AK57" s="462" t="s">
        <v>134</v>
      </c>
      <c r="AL57" s="463" t="s">
        <v>128</v>
      </c>
      <c r="AM57" s="463"/>
      <c r="AN57" s="463" t="s">
        <v>138</v>
      </c>
      <c r="AO57" s="463" t="s">
        <v>140</v>
      </c>
      <c r="AP57" s="463" t="s">
        <v>134</v>
      </c>
      <c r="AQ57" s="464"/>
      <c r="AR57" s="462"/>
      <c r="AS57" s="463" t="s">
        <v>134</v>
      </c>
      <c r="AT57" s="463" t="s">
        <v>128</v>
      </c>
      <c r="AU57" s="463"/>
      <c r="AV57" s="463" t="s">
        <v>138</v>
      </c>
      <c r="AW57" s="463" t="s">
        <v>140</v>
      </c>
      <c r="AX57" s="464" t="s">
        <v>134</v>
      </c>
      <c r="AY57" s="462"/>
      <c r="AZ57" s="463"/>
      <c r="BA57" s="465"/>
      <c r="BB57" s="1276"/>
      <c r="BC57" s="1277"/>
      <c r="BD57" s="1236"/>
      <c r="BE57" s="1237"/>
      <c r="BF57" s="1238"/>
      <c r="BG57" s="1239"/>
      <c r="BH57" s="1239"/>
      <c r="BI57" s="1239"/>
      <c r="BJ57" s="1240"/>
    </row>
    <row r="58" spans="2:62" ht="20.25" customHeight="1" x14ac:dyDescent="0.2">
      <c r="B58" s="1279"/>
      <c r="C58" s="1293"/>
      <c r="D58" s="1294"/>
      <c r="E58" s="449"/>
      <c r="F58" s="450" t="str">
        <f>C57</f>
        <v>介護職員</v>
      </c>
      <c r="G58" s="449"/>
      <c r="H58" s="450" t="str">
        <f>I57</f>
        <v>A</v>
      </c>
      <c r="I58" s="1295"/>
      <c r="J58" s="1296"/>
      <c r="K58" s="1297"/>
      <c r="L58" s="1298"/>
      <c r="M58" s="1298"/>
      <c r="N58" s="1294"/>
      <c r="O58" s="1270"/>
      <c r="P58" s="1271"/>
      <c r="Q58" s="1271"/>
      <c r="R58" s="1271"/>
      <c r="S58" s="1272"/>
      <c r="T58" s="466" t="s">
        <v>78</v>
      </c>
      <c r="U58" s="467"/>
      <c r="V58" s="468"/>
      <c r="W58" s="454" t="str">
        <f>IF(W57="","",VLOOKUP(W57,'【記載例】シフト記号表（勤務時間帯）'!$C$6:$L$47,10,FALSE))</f>
        <v/>
      </c>
      <c r="X58" s="455">
        <f>IF(X57="","",VLOOKUP(X57,'【記載例】シフト記号表（勤務時間帯）'!$C$6:$L$47,10,FALSE))</f>
        <v>8</v>
      </c>
      <c r="Y58" s="455">
        <f>IF(Y57="","",VLOOKUP(Y57,'【記載例】シフト記号表（勤務時間帯）'!$C$6:$L$47,10,FALSE))</f>
        <v>8</v>
      </c>
      <c r="Z58" s="455">
        <f>IF(Z57="","",VLOOKUP(Z57,'【記載例】シフト記号表（勤務時間帯）'!$C$6:$L$47,10,FALSE))</f>
        <v>8</v>
      </c>
      <c r="AA58" s="455">
        <f>IF(AA57="","",VLOOKUP(AA57,'【記載例】シフト記号表（勤務時間帯）'!$C$6:$L$47,10,FALSE))</f>
        <v>7.9999999999999982</v>
      </c>
      <c r="AB58" s="455" t="str">
        <f>IF(AB57="","",VLOOKUP(AB57,'【記載例】シフト記号表（勤務時間帯）'!$C$6:$L$47,10,FALSE))</f>
        <v/>
      </c>
      <c r="AC58" s="456">
        <f>IF(AC57="","",VLOOKUP(AC57,'【記載例】シフト記号表（勤務時間帯）'!$C$6:$L$47,10,FALSE))</f>
        <v>8</v>
      </c>
      <c r="AD58" s="454">
        <f>IF(AD57="","",VLOOKUP(AD57,'【記載例】シフト記号表（勤務時間帯）'!$C$6:$L$47,10,FALSE))</f>
        <v>8</v>
      </c>
      <c r="AE58" s="455" t="str">
        <f>IF(AE57="","",VLOOKUP(AE57,'【記載例】シフト記号表（勤務時間帯）'!$C$6:$L$47,10,FALSE))</f>
        <v/>
      </c>
      <c r="AF58" s="455">
        <f>IF(AF57="","",VLOOKUP(AF57,'【記載例】シフト記号表（勤務時間帯）'!$C$6:$L$47,10,FALSE))</f>
        <v>8</v>
      </c>
      <c r="AG58" s="455">
        <f>IF(AG57="","",VLOOKUP(AG57,'【記載例】シフト記号表（勤務時間帯）'!$C$6:$L$47,10,FALSE))</f>
        <v>8</v>
      </c>
      <c r="AH58" s="455">
        <f>IF(AH57="","",VLOOKUP(AH57,'【記載例】シフト記号表（勤務時間帯）'!$C$6:$L$47,10,FALSE))</f>
        <v>8</v>
      </c>
      <c r="AI58" s="455">
        <f>IF(AI57="","",VLOOKUP(AI57,'【記載例】シフト記号表（勤務時間帯）'!$C$6:$L$47,10,FALSE))</f>
        <v>7.9999999999999982</v>
      </c>
      <c r="AJ58" s="456" t="str">
        <f>IF(AJ57="","",VLOOKUP(AJ57,'【記載例】シフト記号表（勤務時間帯）'!$C$6:$L$47,10,FALSE))</f>
        <v/>
      </c>
      <c r="AK58" s="454">
        <f>IF(AK57="","",VLOOKUP(AK57,'【記載例】シフト記号表（勤務時間帯）'!$C$6:$L$47,10,FALSE))</f>
        <v>8</v>
      </c>
      <c r="AL58" s="455">
        <f>IF(AL57="","",VLOOKUP(AL57,'【記載例】シフト記号表（勤務時間帯）'!$C$6:$L$47,10,FALSE))</f>
        <v>7.9999999999999982</v>
      </c>
      <c r="AM58" s="455" t="str">
        <f>IF(AM57="","",VLOOKUP(AM57,'【記載例】シフト記号表（勤務時間帯）'!$C$6:$L$47,10,FALSE))</f>
        <v/>
      </c>
      <c r="AN58" s="455">
        <f>IF(AN57="","",VLOOKUP(AN57,'【記載例】シフト記号表（勤務時間帯）'!$C$6:$L$47,10,FALSE))</f>
        <v>8</v>
      </c>
      <c r="AO58" s="455">
        <f>IF(AO57="","",VLOOKUP(AO57,'【記載例】シフト記号表（勤務時間帯）'!$C$6:$L$47,10,FALSE))</f>
        <v>8</v>
      </c>
      <c r="AP58" s="455">
        <f>IF(AP57="","",VLOOKUP(AP57,'【記載例】シフト記号表（勤務時間帯）'!$C$6:$L$47,10,FALSE))</f>
        <v>8</v>
      </c>
      <c r="AQ58" s="456" t="str">
        <f>IF(AQ57="","",VLOOKUP(AQ57,'【記載例】シフト記号表（勤務時間帯）'!$C$6:$L$47,10,FALSE))</f>
        <v/>
      </c>
      <c r="AR58" s="454" t="str">
        <f>IF(AR57="","",VLOOKUP(AR57,'【記載例】シフト記号表（勤務時間帯）'!$C$6:$L$47,10,FALSE))</f>
        <v/>
      </c>
      <c r="AS58" s="455">
        <f>IF(AS57="","",VLOOKUP(AS57,'【記載例】シフト記号表（勤務時間帯）'!$C$6:$L$47,10,FALSE))</f>
        <v>8</v>
      </c>
      <c r="AT58" s="455">
        <f>IF(AT57="","",VLOOKUP(AT57,'【記載例】シフト記号表（勤務時間帯）'!$C$6:$L$47,10,FALSE))</f>
        <v>7.9999999999999982</v>
      </c>
      <c r="AU58" s="455" t="str">
        <f>IF(AU57="","",VLOOKUP(AU57,'【記載例】シフト記号表（勤務時間帯）'!$C$6:$L$47,10,FALSE))</f>
        <v/>
      </c>
      <c r="AV58" s="455">
        <f>IF(AV57="","",VLOOKUP(AV57,'【記載例】シフト記号表（勤務時間帯）'!$C$6:$L$47,10,FALSE))</f>
        <v>8</v>
      </c>
      <c r="AW58" s="455">
        <f>IF(AW57="","",VLOOKUP(AW57,'【記載例】シフト記号表（勤務時間帯）'!$C$6:$L$47,10,FALSE))</f>
        <v>8</v>
      </c>
      <c r="AX58" s="456">
        <f>IF(AX57="","",VLOOKUP(AX57,'【記載例】シフト記号表（勤務時間帯）'!$C$6:$L$47,10,FALSE))</f>
        <v>8</v>
      </c>
      <c r="AY58" s="454" t="str">
        <f>IF(AY57="","",VLOOKUP(AY57,'【記載例】シフト記号表（勤務時間帯）'!$C$6:$L$47,10,FALSE))</f>
        <v/>
      </c>
      <c r="AZ58" s="455" t="str">
        <f>IF(AZ57="","",VLOOKUP(AZ57,'【記載例】シフト記号表（勤務時間帯）'!$C$6:$L$47,10,FALSE))</f>
        <v/>
      </c>
      <c r="BA58" s="455" t="str">
        <f>IF(BA57="","",VLOOKUP(BA57,'【記載例】シフト記号表（勤務時間帯）'!$C$6:$L$47,10,FALSE))</f>
        <v/>
      </c>
      <c r="BB58" s="1290">
        <f>IF($BE$3="４週",SUM(W58:AX58),IF($BE$3="暦月",SUM(W58:BA58),""))</f>
        <v>160</v>
      </c>
      <c r="BC58" s="1291"/>
      <c r="BD58" s="1292">
        <f>IF($BE$3="４週",BB58/4,IF($BE$3="暦月",(BB58/($BE$8/7)),""))</f>
        <v>40</v>
      </c>
      <c r="BE58" s="1291"/>
      <c r="BF58" s="1287"/>
      <c r="BG58" s="1288"/>
      <c r="BH58" s="1288"/>
      <c r="BI58" s="1288"/>
      <c r="BJ58" s="1289"/>
    </row>
    <row r="59" spans="2:62" ht="20.25" customHeight="1" x14ac:dyDescent="0.2">
      <c r="B59" s="1256">
        <f>B57+1</f>
        <v>22</v>
      </c>
      <c r="C59" s="1258" t="s">
        <v>91</v>
      </c>
      <c r="D59" s="1259"/>
      <c r="E59" s="449"/>
      <c r="F59" s="450"/>
      <c r="G59" s="449"/>
      <c r="H59" s="450"/>
      <c r="I59" s="1262" t="s">
        <v>186</v>
      </c>
      <c r="J59" s="1263"/>
      <c r="K59" s="1266" t="s">
        <v>187</v>
      </c>
      <c r="L59" s="1267"/>
      <c r="M59" s="1267"/>
      <c r="N59" s="1259"/>
      <c r="O59" s="1270" t="s">
        <v>222</v>
      </c>
      <c r="P59" s="1271"/>
      <c r="Q59" s="1271"/>
      <c r="R59" s="1271"/>
      <c r="S59" s="1272"/>
      <c r="T59" s="469" t="s">
        <v>77</v>
      </c>
      <c r="V59" s="470"/>
      <c r="W59" s="462" t="s">
        <v>134</v>
      </c>
      <c r="X59" s="463"/>
      <c r="Y59" s="463" t="s">
        <v>138</v>
      </c>
      <c r="Z59" s="463" t="s">
        <v>140</v>
      </c>
      <c r="AA59" s="463" t="s">
        <v>134</v>
      </c>
      <c r="AB59" s="463" t="s">
        <v>128</v>
      </c>
      <c r="AC59" s="464"/>
      <c r="AD59" s="462" t="s">
        <v>128</v>
      </c>
      <c r="AE59" s="463" t="s">
        <v>134</v>
      </c>
      <c r="AF59" s="463"/>
      <c r="AG59" s="463" t="s">
        <v>138</v>
      </c>
      <c r="AH59" s="463" t="s">
        <v>140</v>
      </c>
      <c r="AI59" s="463" t="s">
        <v>134</v>
      </c>
      <c r="AJ59" s="464"/>
      <c r="AK59" s="462" t="s">
        <v>128</v>
      </c>
      <c r="AL59" s="463" t="s">
        <v>134</v>
      </c>
      <c r="AM59" s="463"/>
      <c r="AN59" s="463"/>
      <c r="AO59" s="463" t="s">
        <v>138</v>
      </c>
      <c r="AP59" s="463" t="s">
        <v>140</v>
      </c>
      <c r="AQ59" s="464" t="s">
        <v>128</v>
      </c>
      <c r="AR59" s="462" t="s">
        <v>128</v>
      </c>
      <c r="AS59" s="463"/>
      <c r="AT59" s="463" t="s">
        <v>134</v>
      </c>
      <c r="AU59" s="463" t="s">
        <v>128</v>
      </c>
      <c r="AV59" s="463"/>
      <c r="AW59" s="463" t="s">
        <v>138</v>
      </c>
      <c r="AX59" s="464" t="s">
        <v>140</v>
      </c>
      <c r="AY59" s="462"/>
      <c r="AZ59" s="463"/>
      <c r="BA59" s="465"/>
      <c r="BB59" s="1276"/>
      <c r="BC59" s="1277"/>
      <c r="BD59" s="1236"/>
      <c r="BE59" s="1237"/>
      <c r="BF59" s="1238"/>
      <c r="BG59" s="1239"/>
      <c r="BH59" s="1239"/>
      <c r="BI59" s="1239"/>
      <c r="BJ59" s="1240"/>
    </row>
    <row r="60" spans="2:62" ht="20.25" customHeight="1" x14ac:dyDescent="0.2">
      <c r="B60" s="1279"/>
      <c r="C60" s="1293"/>
      <c r="D60" s="1294"/>
      <c r="E60" s="449"/>
      <c r="F60" s="450" t="str">
        <f>C59</f>
        <v>介護職員</v>
      </c>
      <c r="G60" s="449"/>
      <c r="H60" s="450" t="str">
        <f>I59</f>
        <v>A</v>
      </c>
      <c r="I60" s="1295"/>
      <c r="J60" s="1296"/>
      <c r="K60" s="1297"/>
      <c r="L60" s="1298"/>
      <c r="M60" s="1298"/>
      <c r="N60" s="1294"/>
      <c r="O60" s="1270"/>
      <c r="P60" s="1271"/>
      <c r="Q60" s="1271"/>
      <c r="R60" s="1271"/>
      <c r="S60" s="1272"/>
      <c r="T60" s="466" t="s">
        <v>78</v>
      </c>
      <c r="U60" s="467"/>
      <c r="V60" s="468"/>
      <c r="W60" s="454">
        <f>IF(W59="","",VLOOKUP(W59,'【記載例】シフト記号表（勤務時間帯）'!$C$6:$L$47,10,FALSE))</f>
        <v>8</v>
      </c>
      <c r="X60" s="455" t="str">
        <f>IF(X59="","",VLOOKUP(X59,'【記載例】シフト記号表（勤務時間帯）'!$C$6:$L$47,10,FALSE))</f>
        <v/>
      </c>
      <c r="Y60" s="455">
        <f>IF(Y59="","",VLOOKUP(Y59,'【記載例】シフト記号表（勤務時間帯）'!$C$6:$L$47,10,FALSE))</f>
        <v>8</v>
      </c>
      <c r="Z60" s="455">
        <f>IF(Z59="","",VLOOKUP(Z59,'【記載例】シフト記号表（勤務時間帯）'!$C$6:$L$47,10,FALSE))</f>
        <v>8</v>
      </c>
      <c r="AA60" s="455">
        <f>IF(AA59="","",VLOOKUP(AA59,'【記載例】シフト記号表（勤務時間帯）'!$C$6:$L$47,10,FALSE))</f>
        <v>8</v>
      </c>
      <c r="AB60" s="455">
        <f>IF(AB59="","",VLOOKUP(AB59,'【記載例】シフト記号表（勤務時間帯）'!$C$6:$L$47,10,FALSE))</f>
        <v>7.9999999999999982</v>
      </c>
      <c r="AC60" s="456" t="str">
        <f>IF(AC59="","",VLOOKUP(AC59,'【記載例】シフト記号表（勤務時間帯）'!$C$6:$L$47,10,FALSE))</f>
        <v/>
      </c>
      <c r="AD60" s="454">
        <f>IF(AD59="","",VLOOKUP(AD59,'【記載例】シフト記号表（勤務時間帯）'!$C$6:$L$47,10,FALSE))</f>
        <v>7.9999999999999982</v>
      </c>
      <c r="AE60" s="455">
        <f>IF(AE59="","",VLOOKUP(AE59,'【記載例】シフト記号表（勤務時間帯）'!$C$6:$L$47,10,FALSE))</f>
        <v>8</v>
      </c>
      <c r="AF60" s="455" t="str">
        <f>IF(AF59="","",VLOOKUP(AF59,'【記載例】シフト記号表（勤務時間帯）'!$C$6:$L$47,10,FALSE))</f>
        <v/>
      </c>
      <c r="AG60" s="455">
        <f>IF(AG59="","",VLOOKUP(AG59,'【記載例】シフト記号表（勤務時間帯）'!$C$6:$L$47,10,FALSE))</f>
        <v>8</v>
      </c>
      <c r="AH60" s="455">
        <f>IF(AH59="","",VLOOKUP(AH59,'【記載例】シフト記号表（勤務時間帯）'!$C$6:$L$47,10,FALSE))</f>
        <v>8</v>
      </c>
      <c r="AI60" s="455">
        <f>IF(AI59="","",VLOOKUP(AI59,'【記載例】シフト記号表（勤務時間帯）'!$C$6:$L$47,10,FALSE))</f>
        <v>8</v>
      </c>
      <c r="AJ60" s="456" t="str">
        <f>IF(AJ59="","",VLOOKUP(AJ59,'【記載例】シフト記号表（勤務時間帯）'!$C$6:$L$47,10,FALSE))</f>
        <v/>
      </c>
      <c r="AK60" s="454">
        <f>IF(AK59="","",VLOOKUP(AK59,'【記載例】シフト記号表（勤務時間帯）'!$C$6:$L$47,10,FALSE))</f>
        <v>7.9999999999999982</v>
      </c>
      <c r="AL60" s="455">
        <f>IF(AL59="","",VLOOKUP(AL59,'【記載例】シフト記号表（勤務時間帯）'!$C$6:$L$47,10,FALSE))</f>
        <v>8</v>
      </c>
      <c r="AM60" s="455" t="str">
        <f>IF(AM59="","",VLOOKUP(AM59,'【記載例】シフト記号表（勤務時間帯）'!$C$6:$L$47,10,FALSE))</f>
        <v/>
      </c>
      <c r="AN60" s="455" t="str">
        <f>IF(AN59="","",VLOOKUP(AN59,'【記載例】シフト記号表（勤務時間帯）'!$C$6:$L$47,10,FALSE))</f>
        <v/>
      </c>
      <c r="AO60" s="455">
        <f>IF(AO59="","",VLOOKUP(AO59,'【記載例】シフト記号表（勤務時間帯）'!$C$6:$L$47,10,FALSE))</f>
        <v>8</v>
      </c>
      <c r="AP60" s="455">
        <f>IF(AP59="","",VLOOKUP(AP59,'【記載例】シフト記号表（勤務時間帯）'!$C$6:$L$47,10,FALSE))</f>
        <v>8</v>
      </c>
      <c r="AQ60" s="456">
        <f>IF(AQ59="","",VLOOKUP(AQ59,'【記載例】シフト記号表（勤務時間帯）'!$C$6:$L$47,10,FALSE))</f>
        <v>7.9999999999999982</v>
      </c>
      <c r="AR60" s="454">
        <f>IF(AR59="","",VLOOKUP(AR59,'【記載例】シフト記号表（勤務時間帯）'!$C$6:$L$47,10,FALSE))</f>
        <v>7.9999999999999982</v>
      </c>
      <c r="AS60" s="455" t="str">
        <f>IF(AS59="","",VLOOKUP(AS59,'【記載例】シフト記号表（勤務時間帯）'!$C$6:$L$47,10,FALSE))</f>
        <v/>
      </c>
      <c r="AT60" s="455">
        <f>IF(AT59="","",VLOOKUP(AT59,'【記載例】シフト記号表（勤務時間帯）'!$C$6:$L$47,10,FALSE))</f>
        <v>8</v>
      </c>
      <c r="AU60" s="455">
        <f>IF(AU59="","",VLOOKUP(AU59,'【記載例】シフト記号表（勤務時間帯）'!$C$6:$L$47,10,FALSE))</f>
        <v>7.9999999999999982</v>
      </c>
      <c r="AV60" s="455" t="str">
        <f>IF(AV59="","",VLOOKUP(AV59,'【記載例】シフト記号表（勤務時間帯）'!$C$6:$L$47,10,FALSE))</f>
        <v/>
      </c>
      <c r="AW60" s="455">
        <f>IF(AW59="","",VLOOKUP(AW59,'【記載例】シフト記号表（勤務時間帯）'!$C$6:$L$47,10,FALSE))</f>
        <v>8</v>
      </c>
      <c r="AX60" s="456">
        <f>IF(AX59="","",VLOOKUP(AX59,'【記載例】シフト記号表（勤務時間帯）'!$C$6:$L$47,10,FALSE))</f>
        <v>8</v>
      </c>
      <c r="AY60" s="454" t="str">
        <f>IF(AY59="","",VLOOKUP(AY59,'【記載例】シフト記号表（勤務時間帯）'!$C$6:$L$47,10,FALSE))</f>
        <v/>
      </c>
      <c r="AZ60" s="455" t="str">
        <f>IF(AZ59="","",VLOOKUP(AZ59,'【記載例】シフト記号表（勤務時間帯）'!$C$6:$L$47,10,FALSE))</f>
        <v/>
      </c>
      <c r="BA60" s="455" t="str">
        <f>IF(BA59="","",VLOOKUP(BA59,'【記載例】シフト記号表（勤務時間帯）'!$C$6:$L$47,10,FALSE))</f>
        <v/>
      </c>
      <c r="BB60" s="1290">
        <f>IF($BE$3="４週",SUM(W60:AX60),IF($BE$3="暦月",SUM(W60:BA60),""))</f>
        <v>160</v>
      </c>
      <c r="BC60" s="1291"/>
      <c r="BD60" s="1292">
        <f>IF($BE$3="４週",BB60/4,IF($BE$3="暦月",(BB60/($BE$8/7)),""))</f>
        <v>40</v>
      </c>
      <c r="BE60" s="1291"/>
      <c r="BF60" s="1287"/>
      <c r="BG60" s="1288"/>
      <c r="BH60" s="1288"/>
      <c r="BI60" s="1288"/>
      <c r="BJ60" s="1289"/>
    </row>
    <row r="61" spans="2:62" ht="20.25" customHeight="1" x14ac:dyDescent="0.2">
      <c r="B61" s="1256">
        <f>B59+1</f>
        <v>23</v>
      </c>
      <c r="C61" s="1258" t="s">
        <v>91</v>
      </c>
      <c r="D61" s="1259"/>
      <c r="E61" s="449"/>
      <c r="F61" s="450"/>
      <c r="G61" s="449"/>
      <c r="H61" s="450"/>
      <c r="I61" s="1262" t="s">
        <v>186</v>
      </c>
      <c r="J61" s="1263"/>
      <c r="K61" s="1266" t="s">
        <v>187</v>
      </c>
      <c r="L61" s="1267"/>
      <c r="M61" s="1267"/>
      <c r="N61" s="1259"/>
      <c r="O61" s="1270" t="s">
        <v>223</v>
      </c>
      <c r="P61" s="1271"/>
      <c r="Q61" s="1271"/>
      <c r="R61" s="1271"/>
      <c r="S61" s="1272"/>
      <c r="T61" s="469" t="s">
        <v>77</v>
      </c>
      <c r="V61" s="470"/>
      <c r="W61" s="462" t="s">
        <v>128</v>
      </c>
      <c r="X61" s="463" t="s">
        <v>134</v>
      </c>
      <c r="Y61" s="463"/>
      <c r="Z61" s="463" t="s">
        <v>138</v>
      </c>
      <c r="AA61" s="463" t="s">
        <v>140</v>
      </c>
      <c r="AB61" s="463"/>
      <c r="AC61" s="464" t="s">
        <v>128</v>
      </c>
      <c r="AD61" s="462" t="s">
        <v>134</v>
      </c>
      <c r="AE61" s="463" t="s">
        <v>134</v>
      </c>
      <c r="AF61" s="463" t="s">
        <v>128</v>
      </c>
      <c r="AG61" s="463"/>
      <c r="AH61" s="463" t="s">
        <v>138</v>
      </c>
      <c r="AI61" s="463" t="s">
        <v>140</v>
      </c>
      <c r="AJ61" s="464"/>
      <c r="AK61" s="462" t="s">
        <v>134</v>
      </c>
      <c r="AL61" s="463"/>
      <c r="AM61" s="463" t="s">
        <v>134</v>
      </c>
      <c r="AN61" s="463" t="s">
        <v>134</v>
      </c>
      <c r="AO61" s="463"/>
      <c r="AP61" s="463" t="s">
        <v>138</v>
      </c>
      <c r="AQ61" s="464" t="s">
        <v>140</v>
      </c>
      <c r="AR61" s="462" t="s">
        <v>134</v>
      </c>
      <c r="AS61" s="463" t="s">
        <v>128</v>
      </c>
      <c r="AT61" s="463"/>
      <c r="AU61" s="463" t="s">
        <v>134</v>
      </c>
      <c r="AV61" s="463" t="s">
        <v>211</v>
      </c>
      <c r="AW61" s="463"/>
      <c r="AX61" s="464" t="s">
        <v>138</v>
      </c>
      <c r="AY61" s="462"/>
      <c r="AZ61" s="463"/>
      <c r="BA61" s="465"/>
      <c r="BB61" s="1276"/>
      <c r="BC61" s="1277"/>
      <c r="BD61" s="1236"/>
      <c r="BE61" s="1237"/>
      <c r="BF61" s="1238"/>
      <c r="BG61" s="1239"/>
      <c r="BH61" s="1239"/>
      <c r="BI61" s="1239"/>
      <c r="BJ61" s="1240"/>
    </row>
    <row r="62" spans="2:62" ht="20.25" customHeight="1" x14ac:dyDescent="0.2">
      <c r="B62" s="1279"/>
      <c r="C62" s="1293"/>
      <c r="D62" s="1294"/>
      <c r="E62" s="449"/>
      <c r="F62" s="450" t="str">
        <f>C61</f>
        <v>介護職員</v>
      </c>
      <c r="G62" s="449"/>
      <c r="H62" s="450" t="str">
        <f>I61</f>
        <v>A</v>
      </c>
      <c r="I62" s="1295"/>
      <c r="J62" s="1296"/>
      <c r="K62" s="1297"/>
      <c r="L62" s="1298"/>
      <c r="M62" s="1298"/>
      <c r="N62" s="1294"/>
      <c r="O62" s="1270"/>
      <c r="P62" s="1271"/>
      <c r="Q62" s="1271"/>
      <c r="R62" s="1271"/>
      <c r="S62" s="1272"/>
      <c r="T62" s="466" t="s">
        <v>78</v>
      </c>
      <c r="U62" s="467"/>
      <c r="V62" s="468"/>
      <c r="W62" s="454">
        <f>IF(W61="","",VLOOKUP(W61,'【記載例】シフト記号表（勤務時間帯）'!$C$6:$L$47,10,FALSE))</f>
        <v>7.9999999999999982</v>
      </c>
      <c r="X62" s="455">
        <f>IF(X61="","",VLOOKUP(X61,'【記載例】シフト記号表（勤務時間帯）'!$C$6:$L$47,10,FALSE))</f>
        <v>8</v>
      </c>
      <c r="Y62" s="455" t="str">
        <f>IF(Y61="","",VLOOKUP(Y61,'【記載例】シフト記号表（勤務時間帯）'!$C$6:$L$47,10,FALSE))</f>
        <v/>
      </c>
      <c r="Z62" s="455">
        <f>IF(Z61="","",VLOOKUP(Z61,'【記載例】シフト記号表（勤務時間帯）'!$C$6:$L$47,10,FALSE))</f>
        <v>8</v>
      </c>
      <c r="AA62" s="455">
        <f>IF(AA61="","",VLOOKUP(AA61,'【記載例】シフト記号表（勤務時間帯）'!$C$6:$L$47,10,FALSE))</f>
        <v>8</v>
      </c>
      <c r="AB62" s="455" t="str">
        <f>IF(AB61="","",VLOOKUP(AB61,'【記載例】シフト記号表（勤務時間帯）'!$C$6:$L$47,10,FALSE))</f>
        <v/>
      </c>
      <c r="AC62" s="456">
        <f>IF(AC61="","",VLOOKUP(AC61,'【記載例】シフト記号表（勤務時間帯）'!$C$6:$L$47,10,FALSE))</f>
        <v>7.9999999999999982</v>
      </c>
      <c r="AD62" s="454">
        <f>IF(AD61="","",VLOOKUP(AD61,'【記載例】シフト記号表（勤務時間帯）'!$C$6:$L$47,10,FALSE))</f>
        <v>8</v>
      </c>
      <c r="AE62" s="455">
        <f>IF(AE61="","",VLOOKUP(AE61,'【記載例】シフト記号表（勤務時間帯）'!$C$6:$L$47,10,FALSE))</f>
        <v>8</v>
      </c>
      <c r="AF62" s="455">
        <f>IF(AF61="","",VLOOKUP(AF61,'【記載例】シフト記号表（勤務時間帯）'!$C$6:$L$47,10,FALSE))</f>
        <v>7.9999999999999982</v>
      </c>
      <c r="AG62" s="455" t="str">
        <f>IF(AG61="","",VLOOKUP(AG61,'【記載例】シフト記号表（勤務時間帯）'!$C$6:$L$47,10,FALSE))</f>
        <v/>
      </c>
      <c r="AH62" s="455">
        <f>IF(AH61="","",VLOOKUP(AH61,'【記載例】シフト記号表（勤務時間帯）'!$C$6:$L$47,10,FALSE))</f>
        <v>8</v>
      </c>
      <c r="AI62" s="455">
        <f>IF(AI61="","",VLOOKUP(AI61,'【記載例】シフト記号表（勤務時間帯）'!$C$6:$L$47,10,FALSE))</f>
        <v>8</v>
      </c>
      <c r="AJ62" s="456" t="str">
        <f>IF(AJ61="","",VLOOKUP(AJ61,'【記載例】シフト記号表（勤務時間帯）'!$C$6:$L$47,10,FALSE))</f>
        <v/>
      </c>
      <c r="AK62" s="454">
        <f>IF(AK61="","",VLOOKUP(AK61,'【記載例】シフト記号表（勤務時間帯）'!$C$6:$L$47,10,FALSE))</f>
        <v>8</v>
      </c>
      <c r="AL62" s="455" t="str">
        <f>IF(AL61="","",VLOOKUP(AL61,'【記載例】シフト記号表（勤務時間帯）'!$C$6:$L$47,10,FALSE))</f>
        <v/>
      </c>
      <c r="AM62" s="455">
        <f>IF(AM61="","",VLOOKUP(AM61,'【記載例】シフト記号表（勤務時間帯）'!$C$6:$L$47,10,FALSE))</f>
        <v>8</v>
      </c>
      <c r="AN62" s="455">
        <f>IF(AN61="","",VLOOKUP(AN61,'【記載例】シフト記号表（勤務時間帯）'!$C$6:$L$47,10,FALSE))</f>
        <v>8</v>
      </c>
      <c r="AO62" s="455" t="str">
        <f>IF(AO61="","",VLOOKUP(AO61,'【記載例】シフト記号表（勤務時間帯）'!$C$6:$L$47,10,FALSE))</f>
        <v/>
      </c>
      <c r="AP62" s="455">
        <f>IF(AP61="","",VLOOKUP(AP61,'【記載例】シフト記号表（勤務時間帯）'!$C$6:$L$47,10,FALSE))</f>
        <v>8</v>
      </c>
      <c r="AQ62" s="456">
        <f>IF(AQ61="","",VLOOKUP(AQ61,'【記載例】シフト記号表（勤務時間帯）'!$C$6:$L$47,10,FALSE))</f>
        <v>8</v>
      </c>
      <c r="AR62" s="454">
        <f>IF(AR61="","",VLOOKUP(AR61,'【記載例】シフト記号表（勤務時間帯）'!$C$6:$L$47,10,FALSE))</f>
        <v>8</v>
      </c>
      <c r="AS62" s="455">
        <f>IF(AS61="","",VLOOKUP(AS61,'【記載例】シフト記号表（勤務時間帯）'!$C$6:$L$47,10,FALSE))</f>
        <v>7.9999999999999982</v>
      </c>
      <c r="AT62" s="455" t="str">
        <f>IF(AT61="","",VLOOKUP(AT61,'【記載例】シフト記号表（勤務時間帯）'!$C$6:$L$47,10,FALSE))</f>
        <v/>
      </c>
      <c r="AU62" s="455">
        <f>IF(AU61="","",VLOOKUP(AU61,'【記載例】シフト記号表（勤務時間帯）'!$C$6:$L$47,10,FALSE))</f>
        <v>8</v>
      </c>
      <c r="AV62" s="455">
        <f>IF(AV61="","",VLOOKUP(AV61,'【記載例】シフト記号表（勤務時間帯）'!$C$6:$L$47,10,FALSE))</f>
        <v>8</v>
      </c>
      <c r="AW62" s="455" t="str">
        <f>IF(AW61="","",VLOOKUP(AW61,'【記載例】シフト記号表（勤務時間帯）'!$C$6:$L$47,10,FALSE))</f>
        <v/>
      </c>
      <c r="AX62" s="456">
        <f>IF(AX61="","",VLOOKUP(AX61,'【記載例】シフト記号表（勤務時間帯）'!$C$6:$L$47,10,FALSE))</f>
        <v>8</v>
      </c>
      <c r="AY62" s="454" t="str">
        <f>IF(AY61="","",VLOOKUP(AY61,'【記載例】シフト記号表（勤務時間帯）'!$C$6:$L$47,10,FALSE))</f>
        <v/>
      </c>
      <c r="AZ62" s="455" t="str">
        <f>IF(AZ61="","",VLOOKUP(AZ61,'【記載例】シフト記号表（勤務時間帯）'!$C$6:$L$47,10,FALSE))</f>
        <v/>
      </c>
      <c r="BA62" s="455" t="str">
        <f>IF(BA61="","",VLOOKUP(BA61,'【記載例】シフト記号表（勤務時間帯）'!$C$6:$L$47,10,FALSE))</f>
        <v/>
      </c>
      <c r="BB62" s="1290">
        <f>IF($BE$3="４週",SUM(W62:AX62),IF($BE$3="暦月",SUM(W62:BA62),""))</f>
        <v>160</v>
      </c>
      <c r="BC62" s="1291"/>
      <c r="BD62" s="1292">
        <f>IF($BE$3="４週",BB62/4,IF($BE$3="暦月",(BB62/($BE$8/7)),""))</f>
        <v>40</v>
      </c>
      <c r="BE62" s="1291"/>
      <c r="BF62" s="1287"/>
      <c r="BG62" s="1288"/>
      <c r="BH62" s="1288"/>
      <c r="BI62" s="1288"/>
      <c r="BJ62" s="1289"/>
    </row>
    <row r="63" spans="2:62" ht="20.25" customHeight="1" x14ac:dyDescent="0.2">
      <c r="B63" s="1256">
        <f>B61+1</f>
        <v>24</v>
      </c>
      <c r="C63" s="1258" t="s">
        <v>91</v>
      </c>
      <c r="D63" s="1259"/>
      <c r="E63" s="449"/>
      <c r="F63" s="450"/>
      <c r="G63" s="449"/>
      <c r="H63" s="450"/>
      <c r="I63" s="1262" t="s">
        <v>212</v>
      </c>
      <c r="J63" s="1263"/>
      <c r="K63" s="1266" t="s">
        <v>187</v>
      </c>
      <c r="L63" s="1267"/>
      <c r="M63" s="1267"/>
      <c r="N63" s="1259"/>
      <c r="O63" s="1270" t="s">
        <v>224</v>
      </c>
      <c r="P63" s="1271"/>
      <c r="Q63" s="1271"/>
      <c r="R63" s="1271"/>
      <c r="S63" s="1272"/>
      <c r="T63" s="469" t="s">
        <v>77</v>
      </c>
      <c r="V63" s="470"/>
      <c r="W63" s="462"/>
      <c r="X63" s="463" t="s">
        <v>128</v>
      </c>
      <c r="Y63" s="463" t="s">
        <v>134</v>
      </c>
      <c r="Z63" s="463"/>
      <c r="AA63" s="463" t="s">
        <v>134</v>
      </c>
      <c r="AB63" s="463" t="s">
        <v>134</v>
      </c>
      <c r="AC63" s="464"/>
      <c r="AD63" s="462"/>
      <c r="AE63" s="463" t="s">
        <v>128</v>
      </c>
      <c r="AF63" s="463" t="s">
        <v>134</v>
      </c>
      <c r="AG63" s="463" t="s">
        <v>134</v>
      </c>
      <c r="AH63" s="463"/>
      <c r="AI63" s="463"/>
      <c r="AJ63" s="464" t="s">
        <v>128</v>
      </c>
      <c r="AK63" s="462"/>
      <c r="AL63" s="463"/>
      <c r="AM63" s="463" t="s">
        <v>128</v>
      </c>
      <c r="AN63" s="463" t="s">
        <v>128</v>
      </c>
      <c r="AO63" s="463" t="s">
        <v>134</v>
      </c>
      <c r="AP63" s="463"/>
      <c r="AQ63" s="464" t="s">
        <v>134</v>
      </c>
      <c r="AR63" s="462"/>
      <c r="AS63" s="463" t="s">
        <v>134</v>
      </c>
      <c r="AT63" s="463" t="s">
        <v>134</v>
      </c>
      <c r="AU63" s="463"/>
      <c r="AV63" s="463" t="s">
        <v>134</v>
      </c>
      <c r="AW63" s="463" t="s">
        <v>128</v>
      </c>
      <c r="AX63" s="464"/>
      <c r="AY63" s="462"/>
      <c r="AZ63" s="463"/>
      <c r="BA63" s="465"/>
      <c r="BB63" s="1276"/>
      <c r="BC63" s="1277"/>
      <c r="BD63" s="1236"/>
      <c r="BE63" s="1237"/>
      <c r="BF63" s="1238"/>
      <c r="BG63" s="1239"/>
      <c r="BH63" s="1239"/>
      <c r="BI63" s="1239"/>
      <c r="BJ63" s="1240"/>
    </row>
    <row r="64" spans="2:62" ht="20.25" customHeight="1" x14ac:dyDescent="0.2">
      <c r="B64" s="1279"/>
      <c r="C64" s="1293"/>
      <c r="D64" s="1294"/>
      <c r="E64" s="449"/>
      <c r="F64" s="450" t="str">
        <f>C63</f>
        <v>介護職員</v>
      </c>
      <c r="G64" s="449"/>
      <c r="H64" s="450" t="str">
        <f>I63</f>
        <v>C</v>
      </c>
      <c r="I64" s="1295"/>
      <c r="J64" s="1296"/>
      <c r="K64" s="1297"/>
      <c r="L64" s="1298"/>
      <c r="M64" s="1298"/>
      <c r="N64" s="1294"/>
      <c r="O64" s="1270"/>
      <c r="P64" s="1271"/>
      <c r="Q64" s="1271"/>
      <c r="R64" s="1271"/>
      <c r="S64" s="1272"/>
      <c r="T64" s="466" t="s">
        <v>78</v>
      </c>
      <c r="U64" s="467"/>
      <c r="V64" s="468"/>
      <c r="W64" s="454" t="str">
        <f>IF(W63="","",VLOOKUP(W63,'【記載例】シフト記号表（勤務時間帯）'!$C$6:$L$47,10,FALSE))</f>
        <v/>
      </c>
      <c r="X64" s="455">
        <f>IF(X63="","",VLOOKUP(X63,'【記載例】シフト記号表（勤務時間帯）'!$C$6:$L$47,10,FALSE))</f>
        <v>7.9999999999999982</v>
      </c>
      <c r="Y64" s="455">
        <f>IF(Y63="","",VLOOKUP(Y63,'【記載例】シフト記号表（勤務時間帯）'!$C$6:$L$47,10,FALSE))</f>
        <v>8</v>
      </c>
      <c r="Z64" s="455" t="str">
        <f>IF(Z63="","",VLOOKUP(Z63,'【記載例】シフト記号表（勤務時間帯）'!$C$6:$L$47,10,FALSE))</f>
        <v/>
      </c>
      <c r="AA64" s="455">
        <f>IF(AA63="","",VLOOKUP(AA63,'【記載例】シフト記号表（勤務時間帯）'!$C$6:$L$47,10,FALSE))</f>
        <v>8</v>
      </c>
      <c r="AB64" s="455">
        <f>IF(AB63="","",VLOOKUP(AB63,'【記載例】シフト記号表（勤務時間帯）'!$C$6:$L$47,10,FALSE))</f>
        <v>8</v>
      </c>
      <c r="AC64" s="456" t="str">
        <f>IF(AC63="","",VLOOKUP(AC63,'【記載例】シフト記号表（勤務時間帯）'!$C$6:$L$47,10,FALSE))</f>
        <v/>
      </c>
      <c r="AD64" s="454" t="str">
        <f>IF(AD63="","",VLOOKUP(AD63,'【記載例】シフト記号表（勤務時間帯）'!$C$6:$L$47,10,FALSE))</f>
        <v/>
      </c>
      <c r="AE64" s="455">
        <f>IF(AE63="","",VLOOKUP(AE63,'【記載例】シフト記号表（勤務時間帯）'!$C$6:$L$47,10,FALSE))</f>
        <v>7.9999999999999982</v>
      </c>
      <c r="AF64" s="455">
        <f>IF(AF63="","",VLOOKUP(AF63,'【記載例】シフト記号表（勤務時間帯）'!$C$6:$L$47,10,FALSE))</f>
        <v>8</v>
      </c>
      <c r="AG64" s="455">
        <f>IF(AG63="","",VLOOKUP(AG63,'【記載例】シフト記号表（勤務時間帯）'!$C$6:$L$47,10,FALSE))</f>
        <v>8</v>
      </c>
      <c r="AH64" s="455" t="str">
        <f>IF(AH63="","",VLOOKUP(AH63,'【記載例】シフト記号表（勤務時間帯）'!$C$6:$L$47,10,FALSE))</f>
        <v/>
      </c>
      <c r="AI64" s="455" t="str">
        <f>IF(AI63="","",VLOOKUP(AI63,'【記載例】シフト記号表（勤務時間帯）'!$C$6:$L$47,10,FALSE))</f>
        <v/>
      </c>
      <c r="AJ64" s="456">
        <f>IF(AJ63="","",VLOOKUP(AJ63,'【記載例】シフト記号表（勤務時間帯）'!$C$6:$L$47,10,FALSE))</f>
        <v>7.9999999999999982</v>
      </c>
      <c r="AK64" s="454" t="str">
        <f>IF(AK63="","",VLOOKUP(AK63,'【記載例】シフト記号表（勤務時間帯）'!$C$6:$L$47,10,FALSE))</f>
        <v/>
      </c>
      <c r="AL64" s="455" t="str">
        <f>IF(AL63="","",VLOOKUP(AL63,'【記載例】シフト記号表（勤務時間帯）'!$C$6:$L$47,10,FALSE))</f>
        <v/>
      </c>
      <c r="AM64" s="455">
        <f>IF(AM63="","",VLOOKUP(AM63,'【記載例】シフト記号表（勤務時間帯）'!$C$6:$L$47,10,FALSE))</f>
        <v>7.9999999999999982</v>
      </c>
      <c r="AN64" s="455">
        <f>IF(AN63="","",VLOOKUP(AN63,'【記載例】シフト記号表（勤務時間帯）'!$C$6:$L$47,10,FALSE))</f>
        <v>7.9999999999999982</v>
      </c>
      <c r="AO64" s="455">
        <f>IF(AO63="","",VLOOKUP(AO63,'【記載例】シフト記号表（勤務時間帯）'!$C$6:$L$47,10,FALSE))</f>
        <v>8</v>
      </c>
      <c r="AP64" s="455" t="str">
        <f>IF(AP63="","",VLOOKUP(AP63,'【記載例】シフト記号表（勤務時間帯）'!$C$6:$L$47,10,FALSE))</f>
        <v/>
      </c>
      <c r="AQ64" s="456">
        <f>IF(AQ63="","",VLOOKUP(AQ63,'【記載例】シフト記号表（勤務時間帯）'!$C$6:$L$47,10,FALSE))</f>
        <v>8</v>
      </c>
      <c r="AR64" s="454" t="str">
        <f>IF(AR63="","",VLOOKUP(AR63,'【記載例】シフト記号表（勤務時間帯）'!$C$6:$L$47,10,FALSE))</f>
        <v/>
      </c>
      <c r="AS64" s="455">
        <f>IF(AS63="","",VLOOKUP(AS63,'【記載例】シフト記号表（勤務時間帯）'!$C$6:$L$47,10,FALSE))</f>
        <v>8</v>
      </c>
      <c r="AT64" s="455">
        <f>IF(AT63="","",VLOOKUP(AT63,'【記載例】シフト記号表（勤務時間帯）'!$C$6:$L$47,10,FALSE))</f>
        <v>8</v>
      </c>
      <c r="AU64" s="455" t="str">
        <f>IF(AU63="","",VLOOKUP(AU63,'【記載例】シフト記号表（勤務時間帯）'!$C$6:$L$47,10,FALSE))</f>
        <v/>
      </c>
      <c r="AV64" s="455">
        <f>IF(AV63="","",VLOOKUP(AV63,'【記載例】シフト記号表（勤務時間帯）'!$C$6:$L$47,10,FALSE))</f>
        <v>8</v>
      </c>
      <c r="AW64" s="455">
        <f>IF(AW63="","",VLOOKUP(AW63,'【記載例】シフト記号表（勤務時間帯）'!$C$6:$L$47,10,FALSE))</f>
        <v>7.9999999999999982</v>
      </c>
      <c r="AX64" s="456" t="str">
        <f>IF(AX63="","",VLOOKUP(AX63,'【記載例】シフト記号表（勤務時間帯）'!$C$6:$L$47,10,FALSE))</f>
        <v/>
      </c>
      <c r="AY64" s="454" t="str">
        <f>IF(AY63="","",VLOOKUP(AY63,'【記載例】シフト記号表（勤務時間帯）'!$C$6:$L$47,10,FALSE))</f>
        <v/>
      </c>
      <c r="AZ64" s="455" t="str">
        <f>IF(AZ63="","",VLOOKUP(AZ63,'【記載例】シフト記号表（勤務時間帯）'!$C$6:$L$47,10,FALSE))</f>
        <v/>
      </c>
      <c r="BA64" s="455" t="str">
        <f>IF(BA63="","",VLOOKUP(BA63,'【記載例】シフト記号表（勤務時間帯）'!$C$6:$L$47,10,FALSE))</f>
        <v/>
      </c>
      <c r="BB64" s="1290">
        <f>IF($BE$3="４週",SUM(W64:AX64),IF($BE$3="暦月",SUM(W64:BA64),""))</f>
        <v>128</v>
      </c>
      <c r="BC64" s="1291"/>
      <c r="BD64" s="1292">
        <f>IF($BE$3="４週",BB64/4,IF($BE$3="暦月",(BB64/($BE$8/7)),""))</f>
        <v>32</v>
      </c>
      <c r="BE64" s="1291"/>
      <c r="BF64" s="1287"/>
      <c r="BG64" s="1288"/>
      <c r="BH64" s="1288"/>
      <c r="BI64" s="1288"/>
      <c r="BJ64" s="1289"/>
    </row>
    <row r="65" spans="2:62" ht="20.25" customHeight="1" x14ac:dyDescent="0.2">
      <c r="B65" s="1256">
        <f>B63+1</f>
        <v>25</v>
      </c>
      <c r="C65" s="1258" t="s">
        <v>91</v>
      </c>
      <c r="D65" s="1259"/>
      <c r="E65" s="449"/>
      <c r="F65" s="450"/>
      <c r="G65" s="449"/>
      <c r="H65" s="450"/>
      <c r="I65" s="1262" t="s">
        <v>186</v>
      </c>
      <c r="J65" s="1263"/>
      <c r="K65" s="1266" t="s">
        <v>205</v>
      </c>
      <c r="L65" s="1267"/>
      <c r="M65" s="1267"/>
      <c r="N65" s="1259"/>
      <c r="O65" s="1270" t="s">
        <v>225</v>
      </c>
      <c r="P65" s="1271"/>
      <c r="Q65" s="1271"/>
      <c r="R65" s="1271"/>
      <c r="S65" s="1272"/>
      <c r="T65" s="469" t="s">
        <v>77</v>
      </c>
      <c r="V65" s="470"/>
      <c r="W65" s="462" t="s">
        <v>134</v>
      </c>
      <c r="X65" s="463" t="s">
        <v>134</v>
      </c>
      <c r="Y65" s="463"/>
      <c r="Z65" s="463"/>
      <c r="AA65" s="463" t="s">
        <v>138</v>
      </c>
      <c r="AB65" s="463" t="s">
        <v>140</v>
      </c>
      <c r="AC65" s="464" t="s">
        <v>128</v>
      </c>
      <c r="AD65" s="462" t="s">
        <v>128</v>
      </c>
      <c r="AE65" s="463"/>
      <c r="AF65" s="463" t="s">
        <v>134</v>
      </c>
      <c r="AG65" s="463" t="s">
        <v>134</v>
      </c>
      <c r="AH65" s="463"/>
      <c r="AI65" s="463" t="s">
        <v>138</v>
      </c>
      <c r="AJ65" s="464" t="s">
        <v>140</v>
      </c>
      <c r="AK65" s="462" t="s">
        <v>128</v>
      </c>
      <c r="AL65" s="463" t="s">
        <v>128</v>
      </c>
      <c r="AM65" s="463"/>
      <c r="AN65" s="463" t="s">
        <v>134</v>
      </c>
      <c r="AO65" s="463"/>
      <c r="AP65" s="463"/>
      <c r="AQ65" s="464" t="s">
        <v>138</v>
      </c>
      <c r="AR65" s="462" t="s">
        <v>140</v>
      </c>
      <c r="AS65" s="463" t="s">
        <v>128</v>
      </c>
      <c r="AT65" s="463" t="s">
        <v>128</v>
      </c>
      <c r="AU65" s="463"/>
      <c r="AV65" s="463" t="s">
        <v>128</v>
      </c>
      <c r="AW65" s="463" t="s">
        <v>134</v>
      </c>
      <c r="AX65" s="464" t="s">
        <v>134</v>
      </c>
      <c r="AY65" s="462"/>
      <c r="AZ65" s="463"/>
      <c r="BA65" s="465"/>
      <c r="BB65" s="1276"/>
      <c r="BC65" s="1277"/>
      <c r="BD65" s="1236"/>
      <c r="BE65" s="1237"/>
      <c r="BF65" s="1238"/>
      <c r="BG65" s="1239"/>
      <c r="BH65" s="1239"/>
      <c r="BI65" s="1239"/>
      <c r="BJ65" s="1240"/>
    </row>
    <row r="66" spans="2:62" ht="20.25" customHeight="1" x14ac:dyDescent="0.2">
      <c r="B66" s="1279"/>
      <c r="C66" s="1293"/>
      <c r="D66" s="1294"/>
      <c r="E66" s="449"/>
      <c r="F66" s="450" t="str">
        <f>C65</f>
        <v>介護職員</v>
      </c>
      <c r="G66" s="449"/>
      <c r="H66" s="450" t="str">
        <f>I65</f>
        <v>A</v>
      </c>
      <c r="I66" s="1295"/>
      <c r="J66" s="1296"/>
      <c r="K66" s="1297"/>
      <c r="L66" s="1298"/>
      <c r="M66" s="1298"/>
      <c r="N66" s="1294"/>
      <c r="O66" s="1270"/>
      <c r="P66" s="1271"/>
      <c r="Q66" s="1271"/>
      <c r="R66" s="1271"/>
      <c r="S66" s="1272"/>
      <c r="T66" s="466" t="s">
        <v>78</v>
      </c>
      <c r="U66" s="467"/>
      <c r="V66" s="468"/>
      <c r="W66" s="454">
        <f>IF(W65="","",VLOOKUP(W65,'【記載例】シフト記号表（勤務時間帯）'!$C$6:$L$47,10,FALSE))</f>
        <v>8</v>
      </c>
      <c r="X66" s="455">
        <f>IF(X65="","",VLOOKUP(X65,'【記載例】シフト記号表（勤務時間帯）'!$C$6:$L$47,10,FALSE))</f>
        <v>8</v>
      </c>
      <c r="Y66" s="455" t="str">
        <f>IF(Y65="","",VLOOKUP(Y65,'【記載例】シフト記号表（勤務時間帯）'!$C$6:$L$47,10,FALSE))</f>
        <v/>
      </c>
      <c r="Z66" s="455" t="str">
        <f>IF(Z65="","",VLOOKUP(Z65,'【記載例】シフト記号表（勤務時間帯）'!$C$6:$L$47,10,FALSE))</f>
        <v/>
      </c>
      <c r="AA66" s="455">
        <f>IF(AA65="","",VLOOKUP(AA65,'【記載例】シフト記号表（勤務時間帯）'!$C$6:$L$47,10,FALSE))</f>
        <v>8</v>
      </c>
      <c r="AB66" s="455">
        <f>IF(AB65="","",VLOOKUP(AB65,'【記載例】シフト記号表（勤務時間帯）'!$C$6:$L$47,10,FALSE))</f>
        <v>8</v>
      </c>
      <c r="AC66" s="456">
        <f>IF(AC65="","",VLOOKUP(AC65,'【記載例】シフト記号表（勤務時間帯）'!$C$6:$L$47,10,FALSE))</f>
        <v>7.9999999999999982</v>
      </c>
      <c r="AD66" s="454">
        <f>IF(AD65="","",VLOOKUP(AD65,'【記載例】シフト記号表（勤務時間帯）'!$C$6:$L$47,10,FALSE))</f>
        <v>7.9999999999999982</v>
      </c>
      <c r="AE66" s="455" t="str">
        <f>IF(AE65="","",VLOOKUP(AE65,'【記載例】シフト記号表（勤務時間帯）'!$C$6:$L$47,10,FALSE))</f>
        <v/>
      </c>
      <c r="AF66" s="455">
        <f>IF(AF65="","",VLOOKUP(AF65,'【記載例】シフト記号表（勤務時間帯）'!$C$6:$L$47,10,FALSE))</f>
        <v>8</v>
      </c>
      <c r="AG66" s="455">
        <f>IF(AG65="","",VLOOKUP(AG65,'【記載例】シフト記号表（勤務時間帯）'!$C$6:$L$47,10,FALSE))</f>
        <v>8</v>
      </c>
      <c r="AH66" s="455" t="str">
        <f>IF(AH65="","",VLOOKUP(AH65,'【記載例】シフト記号表（勤務時間帯）'!$C$6:$L$47,10,FALSE))</f>
        <v/>
      </c>
      <c r="AI66" s="455">
        <f>IF(AI65="","",VLOOKUP(AI65,'【記載例】シフト記号表（勤務時間帯）'!$C$6:$L$47,10,FALSE))</f>
        <v>8</v>
      </c>
      <c r="AJ66" s="456">
        <f>IF(AJ65="","",VLOOKUP(AJ65,'【記載例】シフト記号表（勤務時間帯）'!$C$6:$L$47,10,FALSE))</f>
        <v>8</v>
      </c>
      <c r="AK66" s="454">
        <f>IF(AK65="","",VLOOKUP(AK65,'【記載例】シフト記号表（勤務時間帯）'!$C$6:$L$47,10,FALSE))</f>
        <v>7.9999999999999982</v>
      </c>
      <c r="AL66" s="455">
        <f>IF(AL65="","",VLOOKUP(AL65,'【記載例】シフト記号表（勤務時間帯）'!$C$6:$L$47,10,FALSE))</f>
        <v>7.9999999999999982</v>
      </c>
      <c r="AM66" s="455" t="str">
        <f>IF(AM65="","",VLOOKUP(AM65,'【記載例】シフト記号表（勤務時間帯）'!$C$6:$L$47,10,FALSE))</f>
        <v/>
      </c>
      <c r="AN66" s="455">
        <f>IF(AN65="","",VLOOKUP(AN65,'【記載例】シフト記号表（勤務時間帯）'!$C$6:$L$47,10,FALSE))</f>
        <v>8</v>
      </c>
      <c r="AO66" s="455" t="str">
        <f>IF(AO65="","",VLOOKUP(AO65,'【記載例】シフト記号表（勤務時間帯）'!$C$6:$L$47,10,FALSE))</f>
        <v/>
      </c>
      <c r="AP66" s="455" t="str">
        <f>IF(AP65="","",VLOOKUP(AP65,'【記載例】シフト記号表（勤務時間帯）'!$C$6:$L$47,10,FALSE))</f>
        <v/>
      </c>
      <c r="AQ66" s="456">
        <f>IF(AQ65="","",VLOOKUP(AQ65,'【記載例】シフト記号表（勤務時間帯）'!$C$6:$L$47,10,FALSE))</f>
        <v>8</v>
      </c>
      <c r="AR66" s="454">
        <f>IF(AR65="","",VLOOKUP(AR65,'【記載例】シフト記号表（勤務時間帯）'!$C$6:$L$47,10,FALSE))</f>
        <v>8</v>
      </c>
      <c r="AS66" s="455">
        <f>IF(AS65="","",VLOOKUP(AS65,'【記載例】シフト記号表（勤務時間帯）'!$C$6:$L$47,10,FALSE))</f>
        <v>7.9999999999999982</v>
      </c>
      <c r="AT66" s="455">
        <f>IF(AT65="","",VLOOKUP(AT65,'【記載例】シフト記号表（勤務時間帯）'!$C$6:$L$47,10,FALSE))</f>
        <v>7.9999999999999982</v>
      </c>
      <c r="AU66" s="455" t="str">
        <f>IF(AU65="","",VLOOKUP(AU65,'【記載例】シフト記号表（勤務時間帯）'!$C$6:$L$47,10,FALSE))</f>
        <v/>
      </c>
      <c r="AV66" s="455">
        <f>IF(AV65="","",VLOOKUP(AV65,'【記載例】シフト記号表（勤務時間帯）'!$C$6:$L$47,10,FALSE))</f>
        <v>7.9999999999999982</v>
      </c>
      <c r="AW66" s="455">
        <f>IF(AW65="","",VLOOKUP(AW65,'【記載例】シフト記号表（勤務時間帯）'!$C$6:$L$47,10,FALSE))</f>
        <v>8</v>
      </c>
      <c r="AX66" s="456">
        <f>IF(AX65="","",VLOOKUP(AX65,'【記載例】シフト記号表（勤務時間帯）'!$C$6:$L$47,10,FALSE))</f>
        <v>8</v>
      </c>
      <c r="AY66" s="454" t="str">
        <f>IF(AY65="","",VLOOKUP(AY65,'【記載例】シフト記号表（勤務時間帯）'!$C$6:$L$47,10,FALSE))</f>
        <v/>
      </c>
      <c r="AZ66" s="455" t="str">
        <f>IF(AZ65="","",VLOOKUP(AZ65,'【記載例】シフト記号表（勤務時間帯）'!$C$6:$L$47,10,FALSE))</f>
        <v/>
      </c>
      <c r="BA66" s="455" t="str">
        <f>IF(BA65="","",VLOOKUP(BA65,'【記載例】シフト記号表（勤務時間帯）'!$C$6:$L$47,10,FALSE))</f>
        <v/>
      </c>
      <c r="BB66" s="1290">
        <f>IF($BE$3="４週",SUM(W66:AX66),IF($BE$3="暦月",SUM(W66:BA66),""))</f>
        <v>160</v>
      </c>
      <c r="BC66" s="1291"/>
      <c r="BD66" s="1292">
        <f>IF($BE$3="４週",BB66/4,IF($BE$3="暦月",(BB66/($BE$8/7)),""))</f>
        <v>40</v>
      </c>
      <c r="BE66" s="1291"/>
      <c r="BF66" s="1287"/>
      <c r="BG66" s="1288"/>
      <c r="BH66" s="1288"/>
      <c r="BI66" s="1288"/>
      <c r="BJ66" s="1289"/>
    </row>
    <row r="67" spans="2:62" ht="20.25" customHeight="1" x14ac:dyDescent="0.2">
      <c r="B67" s="1256">
        <f>B65+1</f>
        <v>26</v>
      </c>
      <c r="C67" s="1258" t="s">
        <v>91</v>
      </c>
      <c r="D67" s="1259"/>
      <c r="E67" s="449"/>
      <c r="F67" s="450"/>
      <c r="G67" s="449"/>
      <c r="H67" s="450"/>
      <c r="I67" s="1262" t="s">
        <v>186</v>
      </c>
      <c r="J67" s="1263"/>
      <c r="K67" s="1266" t="s">
        <v>187</v>
      </c>
      <c r="L67" s="1267"/>
      <c r="M67" s="1267"/>
      <c r="N67" s="1259"/>
      <c r="O67" s="1270" t="s">
        <v>226</v>
      </c>
      <c r="P67" s="1271"/>
      <c r="Q67" s="1271"/>
      <c r="R67" s="1271"/>
      <c r="S67" s="1272"/>
      <c r="T67" s="469" t="s">
        <v>77</v>
      </c>
      <c r="V67" s="470"/>
      <c r="W67" s="462"/>
      <c r="X67" s="463" t="s">
        <v>128</v>
      </c>
      <c r="Y67" s="463" t="s">
        <v>134</v>
      </c>
      <c r="Z67" s="463" t="s">
        <v>134</v>
      </c>
      <c r="AA67" s="463"/>
      <c r="AB67" s="463" t="s">
        <v>138</v>
      </c>
      <c r="AC67" s="464" t="s">
        <v>140</v>
      </c>
      <c r="AD67" s="462" t="s">
        <v>134</v>
      </c>
      <c r="AE67" s="463"/>
      <c r="AF67" s="463" t="s">
        <v>134</v>
      </c>
      <c r="AG67" s="463" t="s">
        <v>134</v>
      </c>
      <c r="AH67" s="463"/>
      <c r="AI67" s="463"/>
      <c r="AJ67" s="464" t="s">
        <v>138</v>
      </c>
      <c r="AK67" s="462" t="s">
        <v>140</v>
      </c>
      <c r="AL67" s="463" t="s">
        <v>134</v>
      </c>
      <c r="AM67" s="463" t="s">
        <v>134</v>
      </c>
      <c r="AN67" s="463" t="s">
        <v>134</v>
      </c>
      <c r="AO67" s="463" t="s">
        <v>128</v>
      </c>
      <c r="AP67" s="463" t="s">
        <v>128</v>
      </c>
      <c r="AQ67" s="464"/>
      <c r="AR67" s="462" t="s">
        <v>138</v>
      </c>
      <c r="AS67" s="463" t="s">
        <v>140</v>
      </c>
      <c r="AT67" s="463" t="s">
        <v>128</v>
      </c>
      <c r="AU67" s="463" t="s">
        <v>134</v>
      </c>
      <c r="AV67" s="463"/>
      <c r="AW67" s="463"/>
      <c r="AX67" s="464" t="s">
        <v>128</v>
      </c>
      <c r="AY67" s="462"/>
      <c r="AZ67" s="463"/>
      <c r="BA67" s="465"/>
      <c r="BB67" s="1276"/>
      <c r="BC67" s="1277"/>
      <c r="BD67" s="1236"/>
      <c r="BE67" s="1237"/>
      <c r="BF67" s="1238"/>
      <c r="BG67" s="1239"/>
      <c r="BH67" s="1239"/>
      <c r="BI67" s="1239"/>
      <c r="BJ67" s="1240"/>
    </row>
    <row r="68" spans="2:62" ht="20.25" customHeight="1" x14ac:dyDescent="0.2">
      <c r="B68" s="1279"/>
      <c r="C68" s="1293"/>
      <c r="D68" s="1294"/>
      <c r="E68" s="449"/>
      <c r="F68" s="450" t="str">
        <f>C67</f>
        <v>介護職員</v>
      </c>
      <c r="G68" s="449"/>
      <c r="H68" s="450" t="str">
        <f>I67</f>
        <v>A</v>
      </c>
      <c r="I68" s="1295"/>
      <c r="J68" s="1296"/>
      <c r="K68" s="1297"/>
      <c r="L68" s="1298"/>
      <c r="M68" s="1298"/>
      <c r="N68" s="1294"/>
      <c r="O68" s="1270"/>
      <c r="P68" s="1271"/>
      <c r="Q68" s="1271"/>
      <c r="R68" s="1271"/>
      <c r="S68" s="1272"/>
      <c r="T68" s="466" t="s">
        <v>78</v>
      </c>
      <c r="U68" s="467"/>
      <c r="V68" s="468"/>
      <c r="W68" s="454" t="str">
        <f>IF(W67="","",VLOOKUP(W67,'【記載例】シフト記号表（勤務時間帯）'!$C$6:$L$47,10,FALSE))</f>
        <v/>
      </c>
      <c r="X68" s="455">
        <f>IF(X67="","",VLOOKUP(X67,'【記載例】シフト記号表（勤務時間帯）'!$C$6:$L$47,10,FALSE))</f>
        <v>7.9999999999999982</v>
      </c>
      <c r="Y68" s="455">
        <f>IF(Y67="","",VLOOKUP(Y67,'【記載例】シフト記号表（勤務時間帯）'!$C$6:$L$47,10,FALSE))</f>
        <v>8</v>
      </c>
      <c r="Z68" s="455">
        <f>IF(Z67="","",VLOOKUP(Z67,'【記載例】シフト記号表（勤務時間帯）'!$C$6:$L$47,10,FALSE))</f>
        <v>8</v>
      </c>
      <c r="AA68" s="455" t="str">
        <f>IF(AA67="","",VLOOKUP(AA67,'【記載例】シフト記号表（勤務時間帯）'!$C$6:$L$47,10,FALSE))</f>
        <v/>
      </c>
      <c r="AB68" s="455">
        <f>IF(AB67="","",VLOOKUP(AB67,'【記載例】シフト記号表（勤務時間帯）'!$C$6:$L$47,10,FALSE))</f>
        <v>8</v>
      </c>
      <c r="AC68" s="456">
        <f>IF(AC67="","",VLOOKUP(AC67,'【記載例】シフト記号表（勤務時間帯）'!$C$6:$L$47,10,FALSE))</f>
        <v>8</v>
      </c>
      <c r="AD68" s="454">
        <f>IF(AD67="","",VLOOKUP(AD67,'【記載例】シフト記号表（勤務時間帯）'!$C$6:$L$47,10,FALSE))</f>
        <v>8</v>
      </c>
      <c r="AE68" s="455" t="str">
        <f>IF(AE67="","",VLOOKUP(AE67,'【記載例】シフト記号表（勤務時間帯）'!$C$6:$L$47,10,FALSE))</f>
        <v/>
      </c>
      <c r="AF68" s="455">
        <f>IF(AF67="","",VLOOKUP(AF67,'【記載例】シフト記号表（勤務時間帯）'!$C$6:$L$47,10,FALSE))</f>
        <v>8</v>
      </c>
      <c r="AG68" s="455">
        <f>IF(AG67="","",VLOOKUP(AG67,'【記載例】シフト記号表（勤務時間帯）'!$C$6:$L$47,10,FALSE))</f>
        <v>8</v>
      </c>
      <c r="AH68" s="455" t="str">
        <f>IF(AH67="","",VLOOKUP(AH67,'【記載例】シフト記号表（勤務時間帯）'!$C$6:$L$47,10,FALSE))</f>
        <v/>
      </c>
      <c r="AI68" s="455" t="str">
        <f>IF(AI67="","",VLOOKUP(AI67,'【記載例】シフト記号表（勤務時間帯）'!$C$6:$L$47,10,FALSE))</f>
        <v/>
      </c>
      <c r="AJ68" s="456">
        <f>IF(AJ67="","",VLOOKUP(AJ67,'【記載例】シフト記号表（勤務時間帯）'!$C$6:$L$47,10,FALSE))</f>
        <v>8</v>
      </c>
      <c r="AK68" s="454">
        <f>IF(AK67="","",VLOOKUP(AK67,'【記載例】シフト記号表（勤務時間帯）'!$C$6:$L$47,10,FALSE))</f>
        <v>8</v>
      </c>
      <c r="AL68" s="455">
        <f>IF(AL67="","",VLOOKUP(AL67,'【記載例】シフト記号表（勤務時間帯）'!$C$6:$L$47,10,FALSE))</f>
        <v>8</v>
      </c>
      <c r="AM68" s="455">
        <f>IF(AM67="","",VLOOKUP(AM67,'【記載例】シフト記号表（勤務時間帯）'!$C$6:$L$47,10,FALSE))</f>
        <v>8</v>
      </c>
      <c r="AN68" s="455">
        <f>IF(AN67="","",VLOOKUP(AN67,'【記載例】シフト記号表（勤務時間帯）'!$C$6:$L$47,10,FALSE))</f>
        <v>8</v>
      </c>
      <c r="AO68" s="455">
        <f>IF(AO67="","",VLOOKUP(AO67,'【記載例】シフト記号表（勤務時間帯）'!$C$6:$L$47,10,FALSE))</f>
        <v>7.9999999999999982</v>
      </c>
      <c r="AP68" s="455">
        <f>IF(AP67="","",VLOOKUP(AP67,'【記載例】シフト記号表（勤務時間帯）'!$C$6:$L$47,10,FALSE))</f>
        <v>7.9999999999999982</v>
      </c>
      <c r="AQ68" s="456" t="str">
        <f>IF(AQ67="","",VLOOKUP(AQ67,'【記載例】シフト記号表（勤務時間帯）'!$C$6:$L$47,10,FALSE))</f>
        <v/>
      </c>
      <c r="AR68" s="454">
        <f>IF(AR67="","",VLOOKUP(AR67,'【記載例】シフト記号表（勤務時間帯）'!$C$6:$L$47,10,FALSE))</f>
        <v>8</v>
      </c>
      <c r="AS68" s="455">
        <f>IF(AS67="","",VLOOKUP(AS67,'【記載例】シフト記号表（勤務時間帯）'!$C$6:$L$47,10,FALSE))</f>
        <v>8</v>
      </c>
      <c r="AT68" s="455">
        <f>IF(AT67="","",VLOOKUP(AT67,'【記載例】シフト記号表（勤務時間帯）'!$C$6:$L$47,10,FALSE))</f>
        <v>7.9999999999999982</v>
      </c>
      <c r="AU68" s="455">
        <f>IF(AU67="","",VLOOKUP(AU67,'【記載例】シフト記号表（勤務時間帯）'!$C$6:$L$47,10,FALSE))</f>
        <v>8</v>
      </c>
      <c r="AV68" s="455" t="str">
        <f>IF(AV67="","",VLOOKUP(AV67,'【記載例】シフト記号表（勤務時間帯）'!$C$6:$L$47,10,FALSE))</f>
        <v/>
      </c>
      <c r="AW68" s="455" t="str">
        <f>IF(AW67="","",VLOOKUP(AW67,'【記載例】シフト記号表（勤務時間帯）'!$C$6:$L$47,10,FALSE))</f>
        <v/>
      </c>
      <c r="AX68" s="456">
        <f>IF(AX67="","",VLOOKUP(AX67,'【記載例】シフト記号表（勤務時間帯）'!$C$6:$L$47,10,FALSE))</f>
        <v>7.9999999999999982</v>
      </c>
      <c r="AY68" s="454" t="str">
        <f>IF(AY67="","",VLOOKUP(AY67,'【記載例】シフト記号表（勤務時間帯）'!$C$6:$L$47,10,FALSE))</f>
        <v/>
      </c>
      <c r="AZ68" s="455" t="str">
        <f>IF(AZ67="","",VLOOKUP(AZ67,'【記載例】シフト記号表（勤務時間帯）'!$C$6:$L$47,10,FALSE))</f>
        <v/>
      </c>
      <c r="BA68" s="455" t="str">
        <f>IF(BA67="","",VLOOKUP(BA67,'【記載例】シフト記号表（勤務時間帯）'!$C$6:$L$47,10,FALSE))</f>
        <v/>
      </c>
      <c r="BB68" s="1290">
        <f>IF($BE$3="４週",SUM(W68:AX68),IF($BE$3="暦月",SUM(W68:BA68),""))</f>
        <v>160</v>
      </c>
      <c r="BC68" s="1291"/>
      <c r="BD68" s="1292">
        <f>IF($BE$3="４週",BB68/4,IF($BE$3="暦月",(BB68/($BE$8/7)),""))</f>
        <v>40</v>
      </c>
      <c r="BE68" s="1291"/>
      <c r="BF68" s="1287"/>
      <c r="BG68" s="1288"/>
      <c r="BH68" s="1288"/>
      <c r="BI68" s="1288"/>
      <c r="BJ68" s="1289"/>
    </row>
    <row r="69" spans="2:62" ht="20.25" customHeight="1" x14ac:dyDescent="0.2">
      <c r="B69" s="1256">
        <f>B67+1</f>
        <v>27</v>
      </c>
      <c r="C69" s="1258" t="s">
        <v>91</v>
      </c>
      <c r="D69" s="1259"/>
      <c r="E69" s="449"/>
      <c r="F69" s="450"/>
      <c r="G69" s="449"/>
      <c r="H69" s="450"/>
      <c r="I69" s="1262" t="s">
        <v>186</v>
      </c>
      <c r="J69" s="1263"/>
      <c r="K69" s="1266" t="s">
        <v>187</v>
      </c>
      <c r="L69" s="1267"/>
      <c r="M69" s="1267"/>
      <c r="N69" s="1259"/>
      <c r="O69" s="1270" t="s">
        <v>227</v>
      </c>
      <c r="P69" s="1271"/>
      <c r="Q69" s="1271"/>
      <c r="R69" s="1271"/>
      <c r="S69" s="1272"/>
      <c r="T69" s="469" t="s">
        <v>77</v>
      </c>
      <c r="V69" s="470"/>
      <c r="W69" s="462" t="s">
        <v>128</v>
      </c>
      <c r="X69" s="463"/>
      <c r="Y69" s="463" t="s">
        <v>128</v>
      </c>
      <c r="Z69" s="463"/>
      <c r="AA69" s="463" t="s">
        <v>134</v>
      </c>
      <c r="AB69" s="463"/>
      <c r="AC69" s="464" t="s">
        <v>138</v>
      </c>
      <c r="AD69" s="462" t="s">
        <v>140</v>
      </c>
      <c r="AE69" s="463" t="s">
        <v>134</v>
      </c>
      <c r="AF69" s="463" t="s">
        <v>134</v>
      </c>
      <c r="AG69" s="463" t="s">
        <v>128</v>
      </c>
      <c r="AH69" s="463" t="s">
        <v>128</v>
      </c>
      <c r="AI69" s="463"/>
      <c r="AJ69" s="464" t="s">
        <v>134</v>
      </c>
      <c r="AK69" s="462" t="s">
        <v>138</v>
      </c>
      <c r="AL69" s="463" t="s">
        <v>140</v>
      </c>
      <c r="AM69" s="463" t="s">
        <v>128</v>
      </c>
      <c r="AN69" s="463"/>
      <c r="AO69" s="463" t="s">
        <v>134</v>
      </c>
      <c r="AP69" s="463" t="s">
        <v>134</v>
      </c>
      <c r="AQ69" s="464"/>
      <c r="AR69" s="462"/>
      <c r="AS69" s="463" t="s">
        <v>138</v>
      </c>
      <c r="AT69" s="463" t="s">
        <v>140</v>
      </c>
      <c r="AU69" s="463" t="s">
        <v>128</v>
      </c>
      <c r="AV69" s="463" t="s">
        <v>134</v>
      </c>
      <c r="AW69" s="463" t="s">
        <v>134</v>
      </c>
      <c r="AX69" s="464"/>
      <c r="AY69" s="462"/>
      <c r="AZ69" s="463"/>
      <c r="BA69" s="465"/>
      <c r="BB69" s="1276"/>
      <c r="BC69" s="1277"/>
      <c r="BD69" s="1236"/>
      <c r="BE69" s="1237"/>
      <c r="BF69" s="1238"/>
      <c r="BG69" s="1239"/>
      <c r="BH69" s="1239"/>
      <c r="BI69" s="1239"/>
      <c r="BJ69" s="1240"/>
    </row>
    <row r="70" spans="2:62" ht="20.25" customHeight="1" x14ac:dyDescent="0.2">
      <c r="B70" s="1279"/>
      <c r="C70" s="1293"/>
      <c r="D70" s="1294"/>
      <c r="E70" s="449"/>
      <c r="F70" s="450" t="str">
        <f>C69</f>
        <v>介護職員</v>
      </c>
      <c r="G70" s="449"/>
      <c r="H70" s="450" t="str">
        <f>I69</f>
        <v>A</v>
      </c>
      <c r="I70" s="1295"/>
      <c r="J70" s="1296"/>
      <c r="K70" s="1297"/>
      <c r="L70" s="1298"/>
      <c r="M70" s="1298"/>
      <c r="N70" s="1294"/>
      <c r="O70" s="1270"/>
      <c r="P70" s="1271"/>
      <c r="Q70" s="1271"/>
      <c r="R70" s="1271"/>
      <c r="S70" s="1272"/>
      <c r="T70" s="466" t="s">
        <v>78</v>
      </c>
      <c r="U70" s="467"/>
      <c r="V70" s="468"/>
      <c r="W70" s="454">
        <f>IF(W69="","",VLOOKUP(W69,'【記載例】シフト記号表（勤務時間帯）'!$C$6:$L$47,10,FALSE))</f>
        <v>7.9999999999999982</v>
      </c>
      <c r="X70" s="455" t="str">
        <f>IF(X69="","",VLOOKUP(X69,'【記載例】シフト記号表（勤務時間帯）'!$C$6:$L$47,10,FALSE))</f>
        <v/>
      </c>
      <c r="Y70" s="455">
        <f>IF(Y69="","",VLOOKUP(Y69,'【記載例】シフト記号表（勤務時間帯）'!$C$6:$L$47,10,FALSE))</f>
        <v>7.9999999999999982</v>
      </c>
      <c r="Z70" s="455" t="str">
        <f>IF(Z69="","",VLOOKUP(Z69,'【記載例】シフト記号表（勤務時間帯）'!$C$6:$L$47,10,FALSE))</f>
        <v/>
      </c>
      <c r="AA70" s="455">
        <f>IF(AA69="","",VLOOKUP(AA69,'【記載例】シフト記号表（勤務時間帯）'!$C$6:$L$47,10,FALSE))</f>
        <v>8</v>
      </c>
      <c r="AB70" s="455" t="str">
        <f>IF(AB69="","",VLOOKUP(AB69,'【記載例】シフト記号表（勤務時間帯）'!$C$6:$L$47,10,FALSE))</f>
        <v/>
      </c>
      <c r="AC70" s="456">
        <f>IF(AC69="","",VLOOKUP(AC69,'【記載例】シフト記号表（勤務時間帯）'!$C$6:$L$47,10,FALSE))</f>
        <v>8</v>
      </c>
      <c r="AD70" s="454">
        <f>IF(AD69="","",VLOOKUP(AD69,'【記載例】シフト記号表（勤務時間帯）'!$C$6:$L$47,10,FALSE))</f>
        <v>8</v>
      </c>
      <c r="AE70" s="455">
        <f>IF(AE69="","",VLOOKUP(AE69,'【記載例】シフト記号表（勤務時間帯）'!$C$6:$L$47,10,FALSE))</f>
        <v>8</v>
      </c>
      <c r="AF70" s="455">
        <f>IF(AF69="","",VLOOKUP(AF69,'【記載例】シフト記号表（勤務時間帯）'!$C$6:$L$47,10,FALSE))</f>
        <v>8</v>
      </c>
      <c r="AG70" s="455">
        <f>IF(AG69="","",VLOOKUP(AG69,'【記載例】シフト記号表（勤務時間帯）'!$C$6:$L$47,10,FALSE))</f>
        <v>7.9999999999999982</v>
      </c>
      <c r="AH70" s="455">
        <f>IF(AH69="","",VLOOKUP(AH69,'【記載例】シフト記号表（勤務時間帯）'!$C$6:$L$47,10,FALSE))</f>
        <v>7.9999999999999982</v>
      </c>
      <c r="AI70" s="455" t="str">
        <f>IF(AI69="","",VLOOKUP(AI69,'【記載例】シフト記号表（勤務時間帯）'!$C$6:$L$47,10,FALSE))</f>
        <v/>
      </c>
      <c r="AJ70" s="456">
        <f>IF(AJ69="","",VLOOKUP(AJ69,'【記載例】シフト記号表（勤務時間帯）'!$C$6:$L$47,10,FALSE))</f>
        <v>8</v>
      </c>
      <c r="AK70" s="454">
        <f>IF(AK69="","",VLOOKUP(AK69,'【記載例】シフト記号表（勤務時間帯）'!$C$6:$L$47,10,FALSE))</f>
        <v>8</v>
      </c>
      <c r="AL70" s="455">
        <f>IF(AL69="","",VLOOKUP(AL69,'【記載例】シフト記号表（勤務時間帯）'!$C$6:$L$47,10,FALSE))</f>
        <v>8</v>
      </c>
      <c r="AM70" s="455">
        <f>IF(AM69="","",VLOOKUP(AM69,'【記載例】シフト記号表（勤務時間帯）'!$C$6:$L$47,10,FALSE))</f>
        <v>7.9999999999999982</v>
      </c>
      <c r="AN70" s="455" t="str">
        <f>IF(AN69="","",VLOOKUP(AN69,'【記載例】シフト記号表（勤務時間帯）'!$C$6:$L$47,10,FALSE))</f>
        <v/>
      </c>
      <c r="AO70" s="455">
        <f>IF(AO69="","",VLOOKUP(AO69,'【記載例】シフト記号表（勤務時間帯）'!$C$6:$L$47,10,FALSE))</f>
        <v>8</v>
      </c>
      <c r="AP70" s="455">
        <f>IF(AP69="","",VLOOKUP(AP69,'【記載例】シフト記号表（勤務時間帯）'!$C$6:$L$47,10,FALSE))</f>
        <v>8</v>
      </c>
      <c r="AQ70" s="456" t="str">
        <f>IF(AQ69="","",VLOOKUP(AQ69,'【記載例】シフト記号表（勤務時間帯）'!$C$6:$L$47,10,FALSE))</f>
        <v/>
      </c>
      <c r="AR70" s="454" t="str">
        <f>IF(AR69="","",VLOOKUP(AR69,'【記載例】シフト記号表（勤務時間帯）'!$C$6:$L$47,10,FALSE))</f>
        <v/>
      </c>
      <c r="AS70" s="455">
        <f>IF(AS69="","",VLOOKUP(AS69,'【記載例】シフト記号表（勤務時間帯）'!$C$6:$L$47,10,FALSE))</f>
        <v>8</v>
      </c>
      <c r="AT70" s="455">
        <f>IF(AT69="","",VLOOKUP(AT69,'【記載例】シフト記号表（勤務時間帯）'!$C$6:$L$47,10,FALSE))</f>
        <v>8</v>
      </c>
      <c r="AU70" s="455">
        <f>IF(AU69="","",VLOOKUP(AU69,'【記載例】シフト記号表（勤務時間帯）'!$C$6:$L$47,10,FALSE))</f>
        <v>7.9999999999999982</v>
      </c>
      <c r="AV70" s="455">
        <f>IF(AV69="","",VLOOKUP(AV69,'【記載例】シフト記号表（勤務時間帯）'!$C$6:$L$47,10,FALSE))</f>
        <v>8</v>
      </c>
      <c r="AW70" s="455">
        <f>IF(AW69="","",VLOOKUP(AW69,'【記載例】シフト記号表（勤務時間帯）'!$C$6:$L$47,10,FALSE))</f>
        <v>8</v>
      </c>
      <c r="AX70" s="456" t="str">
        <f>IF(AX69="","",VLOOKUP(AX69,'【記載例】シフト記号表（勤務時間帯）'!$C$6:$L$47,10,FALSE))</f>
        <v/>
      </c>
      <c r="AY70" s="454" t="str">
        <f>IF(AY69="","",VLOOKUP(AY69,'【記載例】シフト記号表（勤務時間帯）'!$C$6:$L$47,10,FALSE))</f>
        <v/>
      </c>
      <c r="AZ70" s="455" t="str">
        <f>IF(AZ69="","",VLOOKUP(AZ69,'【記載例】シフト記号表（勤務時間帯）'!$C$6:$L$47,10,FALSE))</f>
        <v/>
      </c>
      <c r="BA70" s="455" t="str">
        <f>IF(BA69="","",VLOOKUP(BA69,'【記載例】シフト記号表（勤務時間帯）'!$C$6:$L$47,10,FALSE))</f>
        <v/>
      </c>
      <c r="BB70" s="1290">
        <f>IF($BE$3="４週",SUM(W70:AX70),IF($BE$3="暦月",SUM(W70:BA70),""))</f>
        <v>160</v>
      </c>
      <c r="BC70" s="1291"/>
      <c r="BD70" s="1292">
        <f>IF($BE$3="４週",BB70/4,IF($BE$3="暦月",(BB70/($BE$8/7)),""))</f>
        <v>40</v>
      </c>
      <c r="BE70" s="1291"/>
      <c r="BF70" s="1287"/>
      <c r="BG70" s="1288"/>
      <c r="BH70" s="1288"/>
      <c r="BI70" s="1288"/>
      <c r="BJ70" s="1289"/>
    </row>
    <row r="71" spans="2:62" ht="20.25" customHeight="1" x14ac:dyDescent="0.2">
      <c r="B71" s="1256">
        <f>B69+1</f>
        <v>28</v>
      </c>
      <c r="C71" s="1258" t="s">
        <v>91</v>
      </c>
      <c r="D71" s="1259"/>
      <c r="E71" s="449"/>
      <c r="F71" s="450"/>
      <c r="G71" s="449"/>
      <c r="H71" s="450"/>
      <c r="I71" s="1262" t="s">
        <v>186</v>
      </c>
      <c r="J71" s="1263"/>
      <c r="K71" s="1266" t="s">
        <v>187</v>
      </c>
      <c r="L71" s="1267"/>
      <c r="M71" s="1267"/>
      <c r="N71" s="1259"/>
      <c r="O71" s="1270" t="s">
        <v>228</v>
      </c>
      <c r="P71" s="1271"/>
      <c r="Q71" s="1271"/>
      <c r="R71" s="1271"/>
      <c r="S71" s="1272"/>
      <c r="T71" s="469" t="s">
        <v>77</v>
      </c>
      <c r="V71" s="470"/>
      <c r="W71" s="462" t="s">
        <v>218</v>
      </c>
      <c r="X71" s="463"/>
      <c r="Y71" s="463" t="s">
        <v>134</v>
      </c>
      <c r="Z71" s="463" t="s">
        <v>128</v>
      </c>
      <c r="AA71" s="463" t="s">
        <v>128</v>
      </c>
      <c r="AB71" s="463" t="s">
        <v>128</v>
      </c>
      <c r="AC71" s="464"/>
      <c r="AD71" s="462" t="s">
        <v>138</v>
      </c>
      <c r="AE71" s="463" t="s">
        <v>140</v>
      </c>
      <c r="AF71" s="463" t="s">
        <v>128</v>
      </c>
      <c r="AG71" s="463"/>
      <c r="AH71" s="463" t="s">
        <v>134</v>
      </c>
      <c r="AI71" s="463" t="s">
        <v>134</v>
      </c>
      <c r="AJ71" s="464"/>
      <c r="AK71" s="462"/>
      <c r="AL71" s="463" t="s">
        <v>138</v>
      </c>
      <c r="AM71" s="463" t="s">
        <v>140</v>
      </c>
      <c r="AN71" s="463" t="s">
        <v>128</v>
      </c>
      <c r="AO71" s="463"/>
      <c r="AP71" s="463" t="s">
        <v>134</v>
      </c>
      <c r="AQ71" s="464" t="s">
        <v>134</v>
      </c>
      <c r="AR71" s="462" t="s">
        <v>134</v>
      </c>
      <c r="AS71" s="463"/>
      <c r="AT71" s="463" t="s">
        <v>138</v>
      </c>
      <c r="AU71" s="463" t="s">
        <v>140</v>
      </c>
      <c r="AV71" s="463" t="s">
        <v>128</v>
      </c>
      <c r="AW71" s="463"/>
      <c r="AX71" s="464" t="s">
        <v>134</v>
      </c>
      <c r="AY71" s="462"/>
      <c r="AZ71" s="463"/>
      <c r="BA71" s="465"/>
      <c r="BB71" s="1276"/>
      <c r="BC71" s="1277"/>
      <c r="BD71" s="1236"/>
      <c r="BE71" s="1237"/>
      <c r="BF71" s="1238"/>
      <c r="BG71" s="1239"/>
      <c r="BH71" s="1239"/>
      <c r="BI71" s="1239"/>
      <c r="BJ71" s="1240"/>
    </row>
    <row r="72" spans="2:62" ht="20.25" customHeight="1" x14ac:dyDescent="0.2">
      <c r="B72" s="1279"/>
      <c r="C72" s="1293"/>
      <c r="D72" s="1294"/>
      <c r="E72" s="449"/>
      <c r="F72" s="450" t="str">
        <f>C71</f>
        <v>介護職員</v>
      </c>
      <c r="G72" s="449"/>
      <c r="H72" s="450" t="str">
        <f>I71</f>
        <v>A</v>
      </c>
      <c r="I72" s="1295"/>
      <c r="J72" s="1296"/>
      <c r="K72" s="1297"/>
      <c r="L72" s="1298"/>
      <c r="M72" s="1298"/>
      <c r="N72" s="1294"/>
      <c r="O72" s="1270"/>
      <c r="P72" s="1271"/>
      <c r="Q72" s="1271"/>
      <c r="R72" s="1271"/>
      <c r="S72" s="1272"/>
      <c r="T72" s="466" t="s">
        <v>78</v>
      </c>
      <c r="U72" s="467"/>
      <c r="V72" s="468"/>
      <c r="W72" s="454">
        <f>IF(W71="","",VLOOKUP(W71,'【記載例】シフト記号表（勤務時間帯）'!$C$6:$L$47,10,FALSE))</f>
        <v>8</v>
      </c>
      <c r="X72" s="455" t="str">
        <f>IF(X71="","",VLOOKUP(X71,'【記載例】シフト記号表（勤務時間帯）'!$C$6:$L$47,10,FALSE))</f>
        <v/>
      </c>
      <c r="Y72" s="455">
        <f>IF(Y71="","",VLOOKUP(Y71,'【記載例】シフト記号表（勤務時間帯）'!$C$6:$L$47,10,FALSE))</f>
        <v>8</v>
      </c>
      <c r="Z72" s="455">
        <f>IF(Z71="","",VLOOKUP(Z71,'【記載例】シフト記号表（勤務時間帯）'!$C$6:$L$47,10,FALSE))</f>
        <v>7.9999999999999982</v>
      </c>
      <c r="AA72" s="455">
        <f>IF(AA71="","",VLOOKUP(AA71,'【記載例】シフト記号表（勤務時間帯）'!$C$6:$L$47,10,FALSE))</f>
        <v>7.9999999999999982</v>
      </c>
      <c r="AB72" s="455">
        <f>IF(AB71="","",VLOOKUP(AB71,'【記載例】シフト記号表（勤務時間帯）'!$C$6:$L$47,10,FALSE))</f>
        <v>7.9999999999999982</v>
      </c>
      <c r="AC72" s="456" t="str">
        <f>IF(AC71="","",VLOOKUP(AC71,'【記載例】シフト記号表（勤務時間帯）'!$C$6:$L$47,10,FALSE))</f>
        <v/>
      </c>
      <c r="AD72" s="454">
        <f>IF(AD71="","",VLOOKUP(AD71,'【記載例】シフト記号表（勤務時間帯）'!$C$6:$L$47,10,FALSE))</f>
        <v>8</v>
      </c>
      <c r="AE72" s="455">
        <f>IF(AE71="","",VLOOKUP(AE71,'【記載例】シフト記号表（勤務時間帯）'!$C$6:$L$47,10,FALSE))</f>
        <v>8</v>
      </c>
      <c r="AF72" s="455">
        <f>IF(AF71="","",VLOOKUP(AF71,'【記載例】シフト記号表（勤務時間帯）'!$C$6:$L$47,10,FALSE))</f>
        <v>7.9999999999999982</v>
      </c>
      <c r="AG72" s="455" t="str">
        <f>IF(AG71="","",VLOOKUP(AG71,'【記載例】シフト記号表（勤務時間帯）'!$C$6:$L$47,10,FALSE))</f>
        <v/>
      </c>
      <c r="AH72" s="455">
        <f>IF(AH71="","",VLOOKUP(AH71,'【記載例】シフト記号表（勤務時間帯）'!$C$6:$L$47,10,FALSE))</f>
        <v>8</v>
      </c>
      <c r="AI72" s="455">
        <f>IF(AI71="","",VLOOKUP(AI71,'【記載例】シフト記号表（勤務時間帯）'!$C$6:$L$47,10,FALSE))</f>
        <v>8</v>
      </c>
      <c r="AJ72" s="456" t="str">
        <f>IF(AJ71="","",VLOOKUP(AJ71,'【記載例】シフト記号表（勤務時間帯）'!$C$6:$L$47,10,FALSE))</f>
        <v/>
      </c>
      <c r="AK72" s="454" t="str">
        <f>IF(AK71="","",VLOOKUP(AK71,'【記載例】シフト記号表（勤務時間帯）'!$C$6:$L$47,10,FALSE))</f>
        <v/>
      </c>
      <c r="AL72" s="455">
        <f>IF(AL71="","",VLOOKUP(AL71,'【記載例】シフト記号表（勤務時間帯）'!$C$6:$L$47,10,FALSE))</f>
        <v>8</v>
      </c>
      <c r="AM72" s="455">
        <f>IF(AM71="","",VLOOKUP(AM71,'【記載例】シフト記号表（勤務時間帯）'!$C$6:$L$47,10,FALSE))</f>
        <v>8</v>
      </c>
      <c r="AN72" s="455">
        <f>IF(AN71="","",VLOOKUP(AN71,'【記載例】シフト記号表（勤務時間帯）'!$C$6:$L$47,10,FALSE))</f>
        <v>7.9999999999999982</v>
      </c>
      <c r="AO72" s="455" t="str">
        <f>IF(AO71="","",VLOOKUP(AO71,'【記載例】シフト記号表（勤務時間帯）'!$C$6:$L$47,10,FALSE))</f>
        <v/>
      </c>
      <c r="AP72" s="455">
        <f>IF(AP71="","",VLOOKUP(AP71,'【記載例】シフト記号表（勤務時間帯）'!$C$6:$L$47,10,FALSE))</f>
        <v>8</v>
      </c>
      <c r="AQ72" s="456">
        <f>IF(AQ71="","",VLOOKUP(AQ71,'【記載例】シフト記号表（勤務時間帯）'!$C$6:$L$47,10,FALSE))</f>
        <v>8</v>
      </c>
      <c r="AR72" s="454">
        <f>IF(AR71="","",VLOOKUP(AR71,'【記載例】シフト記号表（勤務時間帯）'!$C$6:$L$47,10,FALSE))</f>
        <v>8</v>
      </c>
      <c r="AS72" s="455" t="str">
        <f>IF(AS71="","",VLOOKUP(AS71,'【記載例】シフト記号表（勤務時間帯）'!$C$6:$L$47,10,FALSE))</f>
        <v/>
      </c>
      <c r="AT72" s="455">
        <f>IF(AT71="","",VLOOKUP(AT71,'【記載例】シフト記号表（勤務時間帯）'!$C$6:$L$47,10,FALSE))</f>
        <v>8</v>
      </c>
      <c r="AU72" s="455">
        <f>IF(AU71="","",VLOOKUP(AU71,'【記載例】シフト記号表（勤務時間帯）'!$C$6:$L$47,10,FALSE))</f>
        <v>8</v>
      </c>
      <c r="AV72" s="455">
        <f>IF(AV71="","",VLOOKUP(AV71,'【記載例】シフト記号表（勤務時間帯）'!$C$6:$L$47,10,FALSE))</f>
        <v>7.9999999999999982</v>
      </c>
      <c r="AW72" s="455" t="str">
        <f>IF(AW71="","",VLOOKUP(AW71,'【記載例】シフト記号表（勤務時間帯）'!$C$6:$L$47,10,FALSE))</f>
        <v/>
      </c>
      <c r="AX72" s="456">
        <f>IF(AX71="","",VLOOKUP(AX71,'【記載例】シフト記号表（勤務時間帯）'!$C$6:$L$47,10,FALSE))</f>
        <v>8</v>
      </c>
      <c r="AY72" s="454" t="str">
        <f>IF(AY71="","",VLOOKUP(AY71,'【記載例】シフト記号表（勤務時間帯）'!$C$6:$L$47,10,FALSE))</f>
        <v/>
      </c>
      <c r="AZ72" s="455" t="str">
        <f>IF(AZ71="","",VLOOKUP(AZ71,'【記載例】シフト記号表（勤務時間帯）'!$C$6:$L$47,10,FALSE))</f>
        <v/>
      </c>
      <c r="BA72" s="455" t="str">
        <f>IF(BA71="","",VLOOKUP(BA71,'【記載例】シフト記号表（勤務時間帯）'!$C$6:$L$47,10,FALSE))</f>
        <v/>
      </c>
      <c r="BB72" s="1290">
        <f>IF($BE$3="４週",SUM(W72:AX72),IF($BE$3="暦月",SUM(W72:BA72),""))</f>
        <v>160</v>
      </c>
      <c r="BC72" s="1291"/>
      <c r="BD72" s="1292">
        <f>IF($BE$3="４週",BB72/4,IF($BE$3="暦月",(BB72/($BE$8/7)),""))</f>
        <v>40</v>
      </c>
      <c r="BE72" s="1291"/>
      <c r="BF72" s="1287"/>
      <c r="BG72" s="1288"/>
      <c r="BH72" s="1288"/>
      <c r="BI72" s="1288"/>
      <c r="BJ72" s="1289"/>
    </row>
    <row r="73" spans="2:62" ht="20.25" customHeight="1" x14ac:dyDescent="0.2">
      <c r="B73" s="1256">
        <f>B71+1</f>
        <v>29</v>
      </c>
      <c r="C73" s="1258" t="s">
        <v>91</v>
      </c>
      <c r="D73" s="1259"/>
      <c r="E73" s="449"/>
      <c r="F73" s="450"/>
      <c r="G73" s="449"/>
      <c r="H73" s="450"/>
      <c r="I73" s="1262" t="s">
        <v>212</v>
      </c>
      <c r="J73" s="1263"/>
      <c r="K73" s="1266" t="s">
        <v>187</v>
      </c>
      <c r="L73" s="1267"/>
      <c r="M73" s="1267"/>
      <c r="N73" s="1259"/>
      <c r="O73" s="1270" t="s">
        <v>229</v>
      </c>
      <c r="P73" s="1271"/>
      <c r="Q73" s="1271"/>
      <c r="R73" s="1271"/>
      <c r="S73" s="1272"/>
      <c r="T73" s="469" t="s">
        <v>77</v>
      </c>
      <c r="V73" s="470"/>
      <c r="W73" s="462" t="s">
        <v>134</v>
      </c>
      <c r="X73" s="463"/>
      <c r="Y73" s="463"/>
      <c r="Z73" s="463" t="s">
        <v>134</v>
      </c>
      <c r="AA73" s="463"/>
      <c r="AB73" s="463" t="s">
        <v>134</v>
      </c>
      <c r="AC73" s="464" t="s">
        <v>134</v>
      </c>
      <c r="AD73" s="462"/>
      <c r="AE73" s="463" t="s">
        <v>134</v>
      </c>
      <c r="AF73" s="463"/>
      <c r="AG73" s="463"/>
      <c r="AH73" s="463" t="s">
        <v>134</v>
      </c>
      <c r="AI73" s="463" t="s">
        <v>128</v>
      </c>
      <c r="AJ73" s="464" t="s">
        <v>128</v>
      </c>
      <c r="AK73" s="462" t="s">
        <v>134</v>
      </c>
      <c r="AL73" s="463"/>
      <c r="AM73" s="463" t="s">
        <v>134</v>
      </c>
      <c r="AN73" s="463"/>
      <c r="AO73" s="463" t="s">
        <v>134</v>
      </c>
      <c r="AP73" s="463"/>
      <c r="AQ73" s="464" t="s">
        <v>128</v>
      </c>
      <c r="AR73" s="462" t="s">
        <v>128</v>
      </c>
      <c r="AS73" s="463" t="s">
        <v>134</v>
      </c>
      <c r="AT73" s="463"/>
      <c r="AU73" s="463" t="s">
        <v>134</v>
      </c>
      <c r="AV73" s="463"/>
      <c r="AW73" s="463" t="s">
        <v>128</v>
      </c>
      <c r="AX73" s="464"/>
      <c r="AY73" s="462"/>
      <c r="AZ73" s="463"/>
      <c r="BA73" s="465"/>
      <c r="BB73" s="1276"/>
      <c r="BC73" s="1277"/>
      <c r="BD73" s="1236"/>
      <c r="BE73" s="1237"/>
      <c r="BF73" s="1238"/>
      <c r="BG73" s="1239"/>
      <c r="BH73" s="1239"/>
      <c r="BI73" s="1239"/>
      <c r="BJ73" s="1240"/>
    </row>
    <row r="74" spans="2:62" ht="20.25" customHeight="1" x14ac:dyDescent="0.2">
      <c r="B74" s="1279"/>
      <c r="C74" s="1280"/>
      <c r="D74" s="1281"/>
      <c r="E74" s="471"/>
      <c r="F74" s="472" t="str">
        <f>C73</f>
        <v>介護職員</v>
      </c>
      <c r="G74" s="471"/>
      <c r="H74" s="472" t="str">
        <f>I73</f>
        <v>C</v>
      </c>
      <c r="I74" s="1282"/>
      <c r="J74" s="1283"/>
      <c r="K74" s="1284"/>
      <c r="L74" s="1285"/>
      <c r="M74" s="1285"/>
      <c r="N74" s="1281"/>
      <c r="O74" s="1270"/>
      <c r="P74" s="1271"/>
      <c r="Q74" s="1271"/>
      <c r="R74" s="1271"/>
      <c r="S74" s="1272"/>
      <c r="T74" s="466" t="s">
        <v>78</v>
      </c>
      <c r="U74" s="467"/>
      <c r="V74" s="468"/>
      <c r="W74" s="454">
        <f>IF(W73="","",VLOOKUP(W73,'【記載例】シフト記号表（勤務時間帯）'!$C$6:$L$47,10,FALSE))</f>
        <v>8</v>
      </c>
      <c r="X74" s="455" t="str">
        <f>IF(X73="","",VLOOKUP(X73,'【記載例】シフト記号表（勤務時間帯）'!$C$6:$L$47,10,FALSE))</f>
        <v/>
      </c>
      <c r="Y74" s="455" t="str">
        <f>IF(Y73="","",VLOOKUP(Y73,'【記載例】シフト記号表（勤務時間帯）'!$C$6:$L$47,10,FALSE))</f>
        <v/>
      </c>
      <c r="Z74" s="455">
        <f>IF(Z73="","",VLOOKUP(Z73,'【記載例】シフト記号表（勤務時間帯）'!$C$6:$L$47,10,FALSE))</f>
        <v>8</v>
      </c>
      <c r="AA74" s="455" t="str">
        <f>IF(AA73="","",VLOOKUP(AA73,'【記載例】シフト記号表（勤務時間帯）'!$C$6:$L$47,10,FALSE))</f>
        <v/>
      </c>
      <c r="AB74" s="455">
        <f>IF(AB73="","",VLOOKUP(AB73,'【記載例】シフト記号表（勤務時間帯）'!$C$6:$L$47,10,FALSE))</f>
        <v>8</v>
      </c>
      <c r="AC74" s="456">
        <f>IF(AC73="","",VLOOKUP(AC73,'【記載例】シフト記号表（勤務時間帯）'!$C$6:$L$47,10,FALSE))</f>
        <v>8</v>
      </c>
      <c r="AD74" s="454" t="str">
        <f>IF(AD73="","",VLOOKUP(AD73,'【記載例】シフト記号表（勤務時間帯）'!$C$6:$L$47,10,FALSE))</f>
        <v/>
      </c>
      <c r="AE74" s="455">
        <f>IF(AE73="","",VLOOKUP(AE73,'【記載例】シフト記号表（勤務時間帯）'!$C$6:$L$47,10,FALSE))</f>
        <v>8</v>
      </c>
      <c r="AF74" s="455" t="str">
        <f>IF(AF73="","",VLOOKUP(AF73,'【記載例】シフト記号表（勤務時間帯）'!$C$6:$L$47,10,FALSE))</f>
        <v/>
      </c>
      <c r="AG74" s="455" t="str">
        <f>IF(AG73="","",VLOOKUP(AG73,'【記載例】シフト記号表（勤務時間帯）'!$C$6:$L$47,10,FALSE))</f>
        <v/>
      </c>
      <c r="AH74" s="455">
        <f>IF(AH73="","",VLOOKUP(AH73,'【記載例】シフト記号表（勤務時間帯）'!$C$6:$L$47,10,FALSE))</f>
        <v>8</v>
      </c>
      <c r="AI74" s="455">
        <f>IF(AI73="","",VLOOKUP(AI73,'【記載例】シフト記号表（勤務時間帯）'!$C$6:$L$47,10,FALSE))</f>
        <v>7.9999999999999982</v>
      </c>
      <c r="AJ74" s="456">
        <f>IF(AJ73="","",VLOOKUP(AJ73,'【記載例】シフト記号表（勤務時間帯）'!$C$6:$L$47,10,FALSE))</f>
        <v>7.9999999999999982</v>
      </c>
      <c r="AK74" s="454">
        <f>IF(AK73="","",VLOOKUP(AK73,'【記載例】シフト記号表（勤務時間帯）'!$C$6:$L$47,10,FALSE))</f>
        <v>8</v>
      </c>
      <c r="AL74" s="455" t="str">
        <f>IF(AL73="","",VLOOKUP(AL73,'【記載例】シフト記号表（勤務時間帯）'!$C$6:$L$47,10,FALSE))</f>
        <v/>
      </c>
      <c r="AM74" s="455">
        <f>IF(AM73="","",VLOOKUP(AM73,'【記載例】シフト記号表（勤務時間帯）'!$C$6:$L$47,10,FALSE))</f>
        <v>8</v>
      </c>
      <c r="AN74" s="455" t="str">
        <f>IF(AN73="","",VLOOKUP(AN73,'【記載例】シフト記号表（勤務時間帯）'!$C$6:$L$47,10,FALSE))</f>
        <v/>
      </c>
      <c r="AO74" s="455">
        <f>IF(AO73="","",VLOOKUP(AO73,'【記載例】シフト記号表（勤務時間帯）'!$C$6:$L$47,10,FALSE))</f>
        <v>8</v>
      </c>
      <c r="AP74" s="455" t="str">
        <f>IF(AP73="","",VLOOKUP(AP73,'【記載例】シフト記号表（勤務時間帯）'!$C$6:$L$47,10,FALSE))</f>
        <v/>
      </c>
      <c r="AQ74" s="456">
        <f>IF(AQ73="","",VLOOKUP(AQ73,'【記載例】シフト記号表（勤務時間帯）'!$C$6:$L$47,10,FALSE))</f>
        <v>7.9999999999999982</v>
      </c>
      <c r="AR74" s="454">
        <f>IF(AR73="","",VLOOKUP(AR73,'【記載例】シフト記号表（勤務時間帯）'!$C$6:$L$47,10,FALSE))</f>
        <v>7.9999999999999982</v>
      </c>
      <c r="AS74" s="455">
        <f>IF(AS73="","",VLOOKUP(AS73,'【記載例】シフト記号表（勤務時間帯）'!$C$6:$L$47,10,FALSE))</f>
        <v>8</v>
      </c>
      <c r="AT74" s="455" t="str">
        <f>IF(AT73="","",VLOOKUP(AT73,'【記載例】シフト記号表（勤務時間帯）'!$C$6:$L$47,10,FALSE))</f>
        <v/>
      </c>
      <c r="AU74" s="455">
        <f>IF(AU73="","",VLOOKUP(AU73,'【記載例】シフト記号表（勤務時間帯）'!$C$6:$L$47,10,FALSE))</f>
        <v>8</v>
      </c>
      <c r="AV74" s="455" t="str">
        <f>IF(AV73="","",VLOOKUP(AV73,'【記載例】シフト記号表（勤務時間帯）'!$C$6:$L$47,10,FALSE))</f>
        <v/>
      </c>
      <c r="AW74" s="455">
        <f>IF(AW73="","",VLOOKUP(AW73,'【記載例】シフト記号表（勤務時間帯）'!$C$6:$L$47,10,FALSE))</f>
        <v>7.9999999999999982</v>
      </c>
      <c r="AX74" s="456" t="str">
        <f>IF(AX73="","",VLOOKUP(AX73,'【記載例】シフト記号表（勤務時間帯）'!$C$6:$L$47,10,FALSE))</f>
        <v/>
      </c>
      <c r="AY74" s="454" t="str">
        <f>IF(AY73="","",VLOOKUP(AY73,'【記載例】シフト記号表（勤務時間帯）'!$C$6:$L$47,10,FALSE))</f>
        <v/>
      </c>
      <c r="AZ74" s="455" t="str">
        <f>IF(AZ73="","",VLOOKUP(AZ73,'【記載例】シフト記号表（勤務時間帯）'!$C$6:$L$47,10,FALSE))</f>
        <v/>
      </c>
      <c r="BA74" s="455" t="str">
        <f>IF(BA73="","",VLOOKUP(BA73,'【記載例】シフト記号表（勤務時間帯）'!$C$6:$L$47,10,FALSE))</f>
        <v/>
      </c>
      <c r="BB74" s="1253">
        <f>IF($BE$3="４週",SUM(W74:AX74),IF($BE$3="暦月",SUM(W74:BA74),""))</f>
        <v>128</v>
      </c>
      <c r="BC74" s="1254"/>
      <c r="BD74" s="1255">
        <f>IF($BE$3="４週",BB74/4,IF($BE$3="暦月",(BB74/($BE$8/7)),""))</f>
        <v>32</v>
      </c>
      <c r="BE74" s="1254"/>
      <c r="BF74" s="1250"/>
      <c r="BG74" s="1251"/>
      <c r="BH74" s="1251"/>
      <c r="BI74" s="1251"/>
      <c r="BJ74" s="1252"/>
    </row>
    <row r="75" spans="2:62" ht="20.25" customHeight="1" x14ac:dyDescent="0.2">
      <c r="B75" s="1256">
        <f>B73+1</f>
        <v>30</v>
      </c>
      <c r="C75" s="1258"/>
      <c r="D75" s="1259"/>
      <c r="E75" s="457"/>
      <c r="F75" s="458"/>
      <c r="G75" s="457"/>
      <c r="H75" s="458"/>
      <c r="I75" s="1262"/>
      <c r="J75" s="1263"/>
      <c r="K75" s="1266"/>
      <c r="L75" s="1267"/>
      <c r="M75" s="1267"/>
      <c r="N75" s="1259"/>
      <c r="O75" s="1270"/>
      <c r="P75" s="1271"/>
      <c r="Q75" s="1271"/>
      <c r="R75" s="1271"/>
      <c r="S75" s="1272"/>
      <c r="T75" s="473" t="s">
        <v>77</v>
      </c>
      <c r="U75" s="474"/>
      <c r="V75" s="475"/>
      <c r="W75" s="462"/>
      <c r="X75" s="463"/>
      <c r="Y75" s="463"/>
      <c r="Z75" s="463"/>
      <c r="AA75" s="463"/>
      <c r="AB75" s="463"/>
      <c r="AC75" s="464"/>
      <c r="AD75" s="462"/>
      <c r="AE75" s="463"/>
      <c r="AF75" s="463"/>
      <c r="AG75" s="463"/>
      <c r="AH75" s="463"/>
      <c r="AI75" s="463"/>
      <c r="AJ75" s="464"/>
      <c r="AK75" s="462"/>
      <c r="AL75" s="463"/>
      <c r="AM75" s="463"/>
      <c r="AN75" s="463"/>
      <c r="AO75" s="463"/>
      <c r="AP75" s="463"/>
      <c r="AQ75" s="464"/>
      <c r="AR75" s="462"/>
      <c r="AS75" s="463"/>
      <c r="AT75" s="463"/>
      <c r="AU75" s="463"/>
      <c r="AV75" s="463"/>
      <c r="AW75" s="463"/>
      <c r="AX75" s="464"/>
      <c r="AY75" s="462"/>
      <c r="AZ75" s="463"/>
      <c r="BA75" s="465"/>
      <c r="BB75" s="1276"/>
      <c r="BC75" s="1277"/>
      <c r="BD75" s="1236"/>
      <c r="BE75" s="1237"/>
      <c r="BF75" s="1238"/>
      <c r="BG75" s="1239"/>
      <c r="BH75" s="1239"/>
      <c r="BI75" s="1239"/>
      <c r="BJ75" s="1240"/>
    </row>
    <row r="76" spans="2:62" ht="20.25" customHeight="1" thickBot="1" x14ac:dyDescent="0.25">
      <c r="B76" s="1257"/>
      <c r="C76" s="1260"/>
      <c r="D76" s="1261"/>
      <c r="E76" s="476"/>
      <c r="F76" s="477">
        <f>C76</f>
        <v>0</v>
      </c>
      <c r="G76" s="476"/>
      <c r="H76" s="477">
        <f>I76</f>
        <v>0</v>
      </c>
      <c r="I76" s="1264"/>
      <c r="J76" s="1265"/>
      <c r="K76" s="1268"/>
      <c r="L76" s="1269"/>
      <c r="M76" s="1269"/>
      <c r="N76" s="1261"/>
      <c r="O76" s="1273"/>
      <c r="P76" s="1274"/>
      <c r="Q76" s="1274"/>
      <c r="R76" s="1274"/>
      <c r="S76" s="1275"/>
      <c r="T76" s="478" t="s">
        <v>78</v>
      </c>
      <c r="U76" s="479"/>
      <c r="V76" s="480"/>
      <c r="W76" s="481" t="str">
        <f>IF(W75="","",VLOOKUP(W75,'【記載例】シフト記号表（勤務時間帯）'!$C$6:$L$47,10,FALSE))</f>
        <v/>
      </c>
      <c r="X76" s="482" t="str">
        <f>IF(X75="","",VLOOKUP(X75,'【記載例】シフト記号表（勤務時間帯）'!$C$6:$L$47,10,FALSE))</f>
        <v/>
      </c>
      <c r="Y76" s="482" t="str">
        <f>IF(Y75="","",VLOOKUP(Y75,'【記載例】シフト記号表（勤務時間帯）'!$C$6:$L$47,10,FALSE))</f>
        <v/>
      </c>
      <c r="Z76" s="482" t="str">
        <f>IF(Z75="","",VLOOKUP(Z75,'【記載例】シフト記号表（勤務時間帯）'!$C$6:$L$47,10,FALSE))</f>
        <v/>
      </c>
      <c r="AA76" s="482" t="str">
        <f>IF(AA75="","",VLOOKUP(AA75,'【記載例】シフト記号表（勤務時間帯）'!$C$6:$L$47,10,FALSE))</f>
        <v/>
      </c>
      <c r="AB76" s="482" t="str">
        <f>IF(AB75="","",VLOOKUP(AB75,'【記載例】シフト記号表（勤務時間帯）'!$C$6:$L$47,10,FALSE))</f>
        <v/>
      </c>
      <c r="AC76" s="483" t="str">
        <f>IF(AC75="","",VLOOKUP(AC75,'【記載例】シフト記号表（勤務時間帯）'!$C$6:$L$47,10,FALSE))</f>
        <v/>
      </c>
      <c r="AD76" s="481" t="str">
        <f>IF(AD75="","",VLOOKUP(AD75,'【記載例】シフト記号表（勤務時間帯）'!$C$6:$L$47,10,FALSE))</f>
        <v/>
      </c>
      <c r="AE76" s="482" t="str">
        <f>IF(AE75="","",VLOOKUP(AE75,'【記載例】シフト記号表（勤務時間帯）'!$C$6:$L$47,10,FALSE))</f>
        <v/>
      </c>
      <c r="AF76" s="482" t="str">
        <f>IF(AF75="","",VLOOKUP(AF75,'【記載例】シフト記号表（勤務時間帯）'!$C$6:$L$47,10,FALSE))</f>
        <v/>
      </c>
      <c r="AG76" s="482" t="str">
        <f>IF(AG75="","",VLOOKUP(AG75,'【記載例】シフト記号表（勤務時間帯）'!$C$6:$L$47,10,FALSE))</f>
        <v/>
      </c>
      <c r="AH76" s="482" t="str">
        <f>IF(AH75="","",VLOOKUP(AH75,'【記載例】シフト記号表（勤務時間帯）'!$C$6:$L$47,10,FALSE))</f>
        <v/>
      </c>
      <c r="AI76" s="482" t="str">
        <f>IF(AI75="","",VLOOKUP(AI75,'【記載例】シフト記号表（勤務時間帯）'!$C$6:$L$47,10,FALSE))</f>
        <v/>
      </c>
      <c r="AJ76" s="483" t="str">
        <f>IF(AJ75="","",VLOOKUP(AJ75,'【記載例】シフト記号表（勤務時間帯）'!$C$6:$L$47,10,FALSE))</f>
        <v/>
      </c>
      <c r="AK76" s="481" t="str">
        <f>IF(AK75="","",VLOOKUP(AK75,'【記載例】シフト記号表（勤務時間帯）'!$C$6:$L$47,10,FALSE))</f>
        <v/>
      </c>
      <c r="AL76" s="482" t="str">
        <f>IF(AL75="","",VLOOKUP(AL75,'【記載例】シフト記号表（勤務時間帯）'!$C$6:$L$47,10,FALSE))</f>
        <v/>
      </c>
      <c r="AM76" s="482" t="str">
        <f>IF(AM75="","",VLOOKUP(AM75,'【記載例】シフト記号表（勤務時間帯）'!$C$6:$L$47,10,FALSE))</f>
        <v/>
      </c>
      <c r="AN76" s="482" t="str">
        <f>IF(AN75="","",VLOOKUP(AN75,'【記載例】シフト記号表（勤務時間帯）'!$C$6:$L$47,10,FALSE))</f>
        <v/>
      </c>
      <c r="AO76" s="482" t="str">
        <f>IF(AO75="","",VLOOKUP(AO75,'【記載例】シフト記号表（勤務時間帯）'!$C$6:$L$47,10,FALSE))</f>
        <v/>
      </c>
      <c r="AP76" s="482" t="str">
        <f>IF(AP75="","",VLOOKUP(AP75,'【記載例】シフト記号表（勤務時間帯）'!$C$6:$L$47,10,FALSE))</f>
        <v/>
      </c>
      <c r="AQ76" s="483" t="str">
        <f>IF(AQ75="","",VLOOKUP(AQ75,'【記載例】シフト記号表（勤務時間帯）'!$C$6:$L$47,10,FALSE))</f>
        <v/>
      </c>
      <c r="AR76" s="481" t="str">
        <f>IF(AR75="","",VLOOKUP(AR75,'【記載例】シフト記号表（勤務時間帯）'!$C$6:$L$47,10,FALSE))</f>
        <v/>
      </c>
      <c r="AS76" s="482" t="str">
        <f>IF(AS75="","",VLOOKUP(AS75,'【記載例】シフト記号表（勤務時間帯）'!$C$6:$L$47,10,FALSE))</f>
        <v/>
      </c>
      <c r="AT76" s="482" t="str">
        <f>IF(AT75="","",VLOOKUP(AT75,'【記載例】シフト記号表（勤務時間帯）'!$C$6:$L$47,10,FALSE))</f>
        <v/>
      </c>
      <c r="AU76" s="482" t="str">
        <f>IF(AU75="","",VLOOKUP(AU75,'【記載例】シフト記号表（勤務時間帯）'!$C$6:$L$47,10,FALSE))</f>
        <v/>
      </c>
      <c r="AV76" s="482" t="str">
        <f>IF(AV75="","",VLOOKUP(AV75,'【記載例】シフト記号表（勤務時間帯）'!$C$6:$L$47,10,FALSE))</f>
        <v/>
      </c>
      <c r="AW76" s="482" t="str">
        <f>IF(AW75="","",VLOOKUP(AW75,'【記載例】シフト記号表（勤務時間帯）'!$C$6:$L$47,10,FALSE))</f>
        <v/>
      </c>
      <c r="AX76" s="483" t="str">
        <f>IF(AX75="","",VLOOKUP(AX75,'【記載例】シフト記号表（勤務時間帯）'!$C$6:$L$47,10,FALSE))</f>
        <v/>
      </c>
      <c r="AY76" s="481" t="str">
        <f>IF(AY75="","",VLOOKUP(AY75,'【記載例】シフト記号表（勤務時間帯）'!$C$6:$L$47,10,FALSE))</f>
        <v/>
      </c>
      <c r="AZ76" s="482" t="str">
        <f>IF(AZ75="","",VLOOKUP(AZ75,'【記載例】シフト記号表（勤務時間帯）'!$C$6:$L$47,10,FALSE))</f>
        <v/>
      </c>
      <c r="BA76" s="484" t="str">
        <f>IF(BA75="","",VLOOKUP(BA75,'【記載例】シフト記号表（勤務時間帯）'!$C$6:$L$47,10,FALSE))</f>
        <v/>
      </c>
      <c r="BB76" s="1244">
        <f>IF($BE$3="４週",SUM(W76:AX76),IF($BE$3="暦月",SUM(W76:BA76),""))</f>
        <v>0</v>
      </c>
      <c r="BC76" s="1245"/>
      <c r="BD76" s="1246">
        <f>IF($BE$3="４週",BB76/4,IF($BE$3="暦月",(BB76/($BE$8/7)),""))</f>
        <v>0</v>
      </c>
      <c r="BE76" s="1245"/>
      <c r="BF76" s="1241"/>
      <c r="BG76" s="1242"/>
      <c r="BH76" s="1242"/>
      <c r="BI76" s="1242"/>
      <c r="BJ76" s="1243"/>
    </row>
    <row r="77" spans="2:62" ht="20.25" customHeight="1" x14ac:dyDescent="0.2">
      <c r="B77" s="485"/>
      <c r="C77" s="486"/>
      <c r="D77" s="486"/>
      <c r="E77" s="486"/>
      <c r="F77" s="486"/>
      <c r="G77" s="486"/>
      <c r="H77" s="486"/>
      <c r="I77" s="487"/>
      <c r="J77" s="487"/>
      <c r="K77" s="486"/>
      <c r="L77" s="486"/>
      <c r="M77" s="486"/>
      <c r="N77" s="486"/>
      <c r="O77" s="488"/>
      <c r="P77" s="488"/>
      <c r="Q77" s="488"/>
      <c r="R77" s="489"/>
      <c r="S77" s="489"/>
      <c r="T77" s="489"/>
      <c r="U77" s="490"/>
      <c r="V77" s="491"/>
      <c r="W77" s="492"/>
      <c r="X77" s="492"/>
      <c r="Y77" s="492"/>
      <c r="Z77" s="492"/>
      <c r="AA77" s="492"/>
      <c r="AB77" s="492"/>
      <c r="AC77" s="492"/>
      <c r="AD77" s="492"/>
      <c r="AE77" s="492"/>
      <c r="AF77" s="492"/>
      <c r="AG77" s="492"/>
      <c r="AH77" s="492"/>
      <c r="AI77" s="492"/>
      <c r="AJ77" s="492"/>
      <c r="AK77" s="492"/>
      <c r="AL77" s="492"/>
      <c r="AM77" s="492"/>
      <c r="AN77" s="492"/>
      <c r="AO77" s="492"/>
      <c r="AP77" s="492"/>
      <c r="AQ77" s="492"/>
      <c r="AR77" s="492"/>
      <c r="AS77" s="492"/>
      <c r="AT77" s="492"/>
      <c r="AU77" s="492"/>
      <c r="AV77" s="492"/>
      <c r="AW77" s="492"/>
      <c r="AX77" s="492"/>
      <c r="AY77" s="492"/>
      <c r="AZ77" s="492"/>
      <c r="BA77" s="492"/>
      <c r="BB77" s="492"/>
      <c r="BC77" s="492"/>
      <c r="BD77" s="493"/>
      <c r="BE77" s="493"/>
      <c r="BF77" s="488"/>
      <c r="BG77" s="488"/>
      <c r="BH77" s="488"/>
      <c r="BI77" s="488"/>
      <c r="BJ77" s="488"/>
    </row>
    <row r="78" spans="2:62" ht="20.25" customHeight="1" x14ac:dyDescent="0.2">
      <c r="B78" s="485"/>
      <c r="C78" s="486"/>
      <c r="D78" s="486"/>
      <c r="E78" s="486"/>
      <c r="F78" s="486"/>
      <c r="G78" s="486"/>
      <c r="H78" s="486"/>
      <c r="I78" s="494"/>
      <c r="J78" s="412" t="s">
        <v>230</v>
      </c>
      <c r="K78" s="412"/>
      <c r="L78" s="412"/>
      <c r="M78" s="412"/>
      <c r="N78" s="412"/>
      <c r="O78" s="412"/>
      <c r="P78" s="412"/>
      <c r="Q78" s="412"/>
      <c r="R78" s="412"/>
      <c r="S78" s="412"/>
      <c r="T78" s="417"/>
      <c r="U78" s="412"/>
      <c r="V78" s="412"/>
      <c r="W78" s="412"/>
      <c r="X78" s="412"/>
      <c r="Y78" s="412"/>
      <c r="Z78" s="495"/>
      <c r="AA78" s="495"/>
      <c r="AB78" s="495"/>
      <c r="AC78" s="495"/>
      <c r="AD78" s="495"/>
      <c r="AE78" s="495"/>
      <c r="AF78" s="495"/>
      <c r="AG78" s="495"/>
      <c r="AH78" s="495"/>
      <c r="AI78" s="495"/>
      <c r="AJ78" s="495"/>
      <c r="AK78" s="495"/>
      <c r="AL78" s="495"/>
      <c r="AM78" s="495"/>
      <c r="AN78" s="495"/>
      <c r="AO78" s="495"/>
      <c r="AP78" s="495"/>
      <c r="AQ78" s="495"/>
      <c r="AR78" s="495"/>
      <c r="AS78" s="495"/>
      <c r="AT78" s="495"/>
      <c r="AU78" s="495"/>
      <c r="AV78" s="495"/>
      <c r="AW78" s="495"/>
      <c r="AX78" s="495"/>
      <c r="AY78" s="495"/>
      <c r="AZ78" s="495"/>
      <c r="BA78" s="495"/>
      <c r="BB78" s="495"/>
      <c r="BC78" s="495"/>
      <c r="BD78" s="496"/>
      <c r="BE78" s="493"/>
      <c r="BF78" s="488"/>
      <c r="BG78" s="488"/>
      <c r="BH78" s="488"/>
      <c r="BI78" s="488"/>
      <c r="BJ78" s="488"/>
    </row>
    <row r="79" spans="2:62" ht="20.25" customHeight="1" x14ac:dyDescent="0.2">
      <c r="B79" s="485"/>
      <c r="C79" s="486"/>
      <c r="D79" s="486"/>
      <c r="E79" s="486"/>
      <c r="F79" s="486"/>
      <c r="G79" s="486"/>
      <c r="H79" s="486"/>
      <c r="I79" s="494"/>
      <c r="J79" s="412"/>
      <c r="K79" s="412" t="s">
        <v>80</v>
      </c>
      <c r="L79" s="412"/>
      <c r="M79" s="412"/>
      <c r="N79" s="412"/>
      <c r="O79" s="412"/>
      <c r="P79" s="412"/>
      <c r="Q79" s="412"/>
      <c r="R79" s="412"/>
      <c r="S79" s="412"/>
      <c r="T79" s="417"/>
      <c r="U79" s="412"/>
      <c r="V79" s="412"/>
      <c r="W79" s="412"/>
      <c r="X79" s="412"/>
      <c r="Y79" s="412"/>
      <c r="Z79" s="495"/>
      <c r="AA79" s="412" t="s">
        <v>81</v>
      </c>
      <c r="AB79" s="412"/>
      <c r="AC79" s="412"/>
      <c r="AD79" s="412"/>
      <c r="AE79" s="412"/>
      <c r="AF79" s="412"/>
      <c r="AG79" s="412"/>
      <c r="AH79" s="412"/>
      <c r="AI79" s="412"/>
      <c r="AJ79" s="417"/>
      <c r="AK79" s="412"/>
      <c r="AL79" s="412"/>
      <c r="AM79" s="412"/>
      <c r="AN79" s="412"/>
      <c r="AO79" s="495"/>
      <c r="AP79" s="495"/>
      <c r="AQ79" s="412" t="s">
        <v>82</v>
      </c>
      <c r="AR79" s="495"/>
      <c r="AS79" s="495"/>
      <c r="AT79" s="495"/>
      <c r="AU79" s="495"/>
      <c r="AV79" s="495"/>
      <c r="AW79" s="495"/>
      <c r="AX79" s="495"/>
      <c r="AY79" s="495"/>
      <c r="AZ79" s="495"/>
      <c r="BA79" s="495"/>
      <c r="BB79" s="495"/>
      <c r="BC79" s="495"/>
      <c r="BD79" s="496"/>
      <c r="BE79" s="493"/>
      <c r="BF79" s="1247"/>
      <c r="BG79" s="1247"/>
      <c r="BH79" s="1247"/>
      <c r="BI79" s="1247"/>
      <c r="BJ79" s="488"/>
    </row>
    <row r="80" spans="2:62" ht="20.25" customHeight="1" x14ac:dyDescent="0.2">
      <c r="B80" s="485"/>
      <c r="C80" s="486"/>
      <c r="D80" s="486"/>
      <c r="E80" s="486"/>
      <c r="F80" s="486"/>
      <c r="G80" s="486"/>
      <c r="H80" s="486"/>
      <c r="I80" s="494"/>
      <c r="J80" s="412"/>
      <c r="K80" s="1223" t="s">
        <v>83</v>
      </c>
      <c r="L80" s="1223"/>
      <c r="M80" s="1223" t="s">
        <v>84</v>
      </c>
      <c r="N80" s="1223"/>
      <c r="O80" s="1223"/>
      <c r="P80" s="1223"/>
      <c r="Q80" s="412"/>
      <c r="R80" s="1248" t="s">
        <v>85</v>
      </c>
      <c r="S80" s="1248"/>
      <c r="T80" s="1248"/>
      <c r="U80" s="1248"/>
      <c r="V80" s="412"/>
      <c r="W80" s="497" t="s">
        <v>86</v>
      </c>
      <c r="X80" s="497"/>
      <c r="Y80" s="412"/>
      <c r="Z80" s="495"/>
      <c r="AA80" s="1223" t="s">
        <v>83</v>
      </c>
      <c r="AB80" s="1223"/>
      <c r="AC80" s="1223" t="s">
        <v>84</v>
      </c>
      <c r="AD80" s="1223"/>
      <c r="AE80" s="1223"/>
      <c r="AF80" s="1223"/>
      <c r="AG80" s="412"/>
      <c r="AH80" s="1248" t="s">
        <v>85</v>
      </c>
      <c r="AI80" s="1248"/>
      <c r="AJ80" s="1248"/>
      <c r="AK80" s="1248"/>
      <c r="AL80" s="412"/>
      <c r="AM80" s="497" t="s">
        <v>86</v>
      </c>
      <c r="AN80" s="497"/>
      <c r="AO80" s="495"/>
      <c r="AP80" s="495"/>
      <c r="AQ80" s="495"/>
      <c r="AR80" s="495"/>
      <c r="AS80" s="495"/>
      <c r="AT80" s="495"/>
      <c r="AU80" s="495"/>
      <c r="AV80" s="495"/>
      <c r="AW80" s="495"/>
      <c r="AX80" s="495"/>
      <c r="AY80" s="495"/>
      <c r="AZ80" s="495"/>
      <c r="BA80" s="495"/>
      <c r="BB80" s="495"/>
      <c r="BC80" s="495"/>
      <c r="BD80" s="496"/>
      <c r="BE80" s="493"/>
      <c r="BF80" s="1286"/>
      <c r="BG80" s="1286"/>
      <c r="BH80" s="1286"/>
      <c r="BI80" s="1286"/>
      <c r="BJ80" s="488"/>
    </row>
    <row r="81" spans="2:62" ht="20.25" customHeight="1" x14ac:dyDescent="0.2">
      <c r="B81" s="485"/>
      <c r="C81" s="486"/>
      <c r="D81" s="486"/>
      <c r="E81" s="486"/>
      <c r="F81" s="486"/>
      <c r="G81" s="486"/>
      <c r="H81" s="486"/>
      <c r="I81" s="494"/>
      <c r="J81" s="412"/>
      <c r="K81" s="1224"/>
      <c r="L81" s="1224"/>
      <c r="M81" s="1224" t="s">
        <v>87</v>
      </c>
      <c r="N81" s="1224"/>
      <c r="O81" s="1224" t="s">
        <v>88</v>
      </c>
      <c r="P81" s="1224"/>
      <c r="Q81" s="412"/>
      <c r="R81" s="1224" t="s">
        <v>87</v>
      </c>
      <c r="S81" s="1224"/>
      <c r="T81" s="1224" t="s">
        <v>88</v>
      </c>
      <c r="U81" s="1224"/>
      <c r="V81" s="412"/>
      <c r="W81" s="497" t="s">
        <v>89</v>
      </c>
      <c r="X81" s="497"/>
      <c r="Y81" s="412"/>
      <c r="Z81" s="495"/>
      <c r="AA81" s="1224"/>
      <c r="AB81" s="1224"/>
      <c r="AC81" s="1224" t="s">
        <v>87</v>
      </c>
      <c r="AD81" s="1224"/>
      <c r="AE81" s="1224" t="s">
        <v>88</v>
      </c>
      <c r="AF81" s="1224"/>
      <c r="AG81" s="412"/>
      <c r="AH81" s="1224" t="s">
        <v>87</v>
      </c>
      <c r="AI81" s="1224"/>
      <c r="AJ81" s="1224" t="s">
        <v>88</v>
      </c>
      <c r="AK81" s="1224"/>
      <c r="AL81" s="412"/>
      <c r="AM81" s="497" t="s">
        <v>89</v>
      </c>
      <c r="AN81" s="497"/>
      <c r="AO81" s="495"/>
      <c r="AP81" s="495"/>
      <c r="AQ81" s="497" t="s">
        <v>90</v>
      </c>
      <c r="AR81" s="497"/>
      <c r="AS81" s="497"/>
      <c r="AT81" s="497"/>
      <c r="AU81" s="412"/>
      <c r="AV81" s="497" t="s">
        <v>91</v>
      </c>
      <c r="AW81" s="497"/>
      <c r="AX81" s="497"/>
      <c r="AY81" s="497"/>
      <c r="AZ81" s="412"/>
      <c r="BA81" s="1224" t="s">
        <v>92</v>
      </c>
      <c r="BB81" s="1224"/>
      <c r="BC81" s="1224"/>
      <c r="BD81" s="1224"/>
      <c r="BE81" s="493"/>
      <c r="BF81" s="1278"/>
      <c r="BG81" s="1278"/>
      <c r="BH81" s="1278"/>
      <c r="BI81" s="1278"/>
      <c r="BJ81" s="488"/>
    </row>
    <row r="82" spans="2:62" ht="20.25" customHeight="1" x14ac:dyDescent="0.2">
      <c r="B82" s="485"/>
      <c r="C82" s="486"/>
      <c r="D82" s="486"/>
      <c r="E82" s="486"/>
      <c r="F82" s="486"/>
      <c r="G82" s="486"/>
      <c r="H82" s="486"/>
      <c r="I82" s="494"/>
      <c r="J82" s="412"/>
      <c r="K82" s="1214" t="s">
        <v>93</v>
      </c>
      <c r="L82" s="1214"/>
      <c r="M82" s="1219">
        <f>SUMIFS($BB$17:$BB$76,$F$17:$F$76,"看護職員",$H$17:$H$76,"A")</f>
        <v>480</v>
      </c>
      <c r="N82" s="1219"/>
      <c r="O82" s="1220">
        <f>SUMIFS($BD$17:$BD$76,$F$17:$F$76,"看護職員",$H$17:$H$76,"A")</f>
        <v>120</v>
      </c>
      <c r="P82" s="1220"/>
      <c r="Q82" s="498"/>
      <c r="R82" s="1221">
        <v>0</v>
      </c>
      <c r="S82" s="1221"/>
      <c r="T82" s="1221">
        <v>0</v>
      </c>
      <c r="U82" s="1221"/>
      <c r="V82" s="498"/>
      <c r="W82" s="1232">
        <v>3</v>
      </c>
      <c r="X82" s="1233"/>
      <c r="Y82" s="412"/>
      <c r="Z82" s="495"/>
      <c r="AA82" s="1214" t="s">
        <v>93</v>
      </c>
      <c r="AB82" s="1214"/>
      <c r="AC82" s="1219">
        <f>SUMIFS($BB$17:$BB$76,$F$17:$F$76,"介護職員",$H$17:$H$76,"A")</f>
        <v>2720</v>
      </c>
      <c r="AD82" s="1219"/>
      <c r="AE82" s="1220">
        <f>SUMIFS($BD$17:$BD$76,$F$17:$F$76,"介護職員",$H$17:$H$76,"A")</f>
        <v>680</v>
      </c>
      <c r="AF82" s="1220"/>
      <c r="AG82" s="498"/>
      <c r="AH82" s="1221">
        <v>0</v>
      </c>
      <c r="AI82" s="1221"/>
      <c r="AJ82" s="1221">
        <v>0</v>
      </c>
      <c r="AK82" s="1221"/>
      <c r="AL82" s="498"/>
      <c r="AM82" s="1232">
        <v>17</v>
      </c>
      <c r="AN82" s="1233"/>
      <c r="AO82" s="495"/>
      <c r="AP82" s="495"/>
      <c r="AQ82" s="1249">
        <f>U96</f>
        <v>3.5</v>
      </c>
      <c r="AR82" s="1214"/>
      <c r="AS82" s="1214"/>
      <c r="AT82" s="1214"/>
      <c r="AU82" s="499" t="s">
        <v>94</v>
      </c>
      <c r="AV82" s="1249">
        <f>AK96</f>
        <v>20.2</v>
      </c>
      <c r="AW82" s="1214"/>
      <c r="AX82" s="1214"/>
      <c r="AY82" s="1214"/>
      <c r="AZ82" s="499" t="s">
        <v>95</v>
      </c>
      <c r="BA82" s="1225">
        <f>ROUNDDOWN(AQ82+AV82,1)</f>
        <v>23.7</v>
      </c>
      <c r="BB82" s="1225"/>
      <c r="BC82" s="1225"/>
      <c r="BD82" s="1225"/>
      <c r="BE82" s="493"/>
      <c r="BF82" s="500"/>
      <c r="BG82" s="500"/>
      <c r="BH82" s="500"/>
      <c r="BI82" s="500"/>
      <c r="BJ82" s="488"/>
    </row>
    <row r="83" spans="2:62" ht="20.25" customHeight="1" x14ac:dyDescent="0.2">
      <c r="B83" s="485"/>
      <c r="C83" s="486"/>
      <c r="D83" s="486"/>
      <c r="E83" s="486"/>
      <c r="F83" s="486"/>
      <c r="G83" s="486"/>
      <c r="H83" s="486"/>
      <c r="I83" s="494"/>
      <c r="J83" s="412"/>
      <c r="K83" s="1214" t="s">
        <v>96</v>
      </c>
      <c r="L83" s="1214"/>
      <c r="M83" s="1219">
        <f>SUMIFS($BB$17:$BB$76,$F$17:$F$76,"看護職員",$H$17:$H$76,"B")</f>
        <v>79.999999999999986</v>
      </c>
      <c r="N83" s="1219"/>
      <c r="O83" s="1220">
        <f>SUMIFS($BD$17:$BD$76,$F$17:$F$76,"看護職員",$H$17:$H$76,"B")</f>
        <v>19.999999999999996</v>
      </c>
      <c r="P83" s="1220"/>
      <c r="Q83" s="498"/>
      <c r="R83" s="1221">
        <v>80</v>
      </c>
      <c r="S83" s="1221"/>
      <c r="T83" s="1221">
        <v>20</v>
      </c>
      <c r="U83" s="1221"/>
      <c r="V83" s="498"/>
      <c r="W83" s="1232">
        <v>0</v>
      </c>
      <c r="X83" s="1233"/>
      <c r="Y83" s="412"/>
      <c r="Z83" s="495"/>
      <c r="AA83" s="1214" t="s">
        <v>96</v>
      </c>
      <c r="AB83" s="1214"/>
      <c r="AC83" s="1219">
        <f>SUMIFS($BB$17:$BB$76,$F$17:$F$76,"介護職員",$H$17:$H$76,"B")</f>
        <v>0</v>
      </c>
      <c r="AD83" s="1219"/>
      <c r="AE83" s="1220">
        <f>SUMIFS($BD$17:$BD$76,$F$17:$F$76,"介護職員",$H$17:$H$76,"B")</f>
        <v>0</v>
      </c>
      <c r="AF83" s="1220"/>
      <c r="AG83" s="498"/>
      <c r="AH83" s="1221">
        <v>0</v>
      </c>
      <c r="AI83" s="1221"/>
      <c r="AJ83" s="1221">
        <v>0</v>
      </c>
      <c r="AK83" s="1221"/>
      <c r="AL83" s="498"/>
      <c r="AM83" s="1232">
        <v>0</v>
      </c>
      <c r="AN83" s="1233"/>
      <c r="AO83" s="495"/>
      <c r="AP83" s="495"/>
      <c r="AQ83" s="495"/>
      <c r="AR83" s="495"/>
      <c r="AS83" s="495"/>
      <c r="AT83" s="495"/>
      <c r="AU83" s="495"/>
      <c r="AV83" s="495"/>
      <c r="AW83" s="495"/>
      <c r="AX83" s="495"/>
      <c r="AY83" s="495"/>
      <c r="AZ83" s="495"/>
      <c r="BA83" s="495"/>
      <c r="BB83" s="495"/>
      <c r="BC83" s="495"/>
      <c r="BD83" s="496"/>
      <c r="BE83" s="493"/>
      <c r="BF83" s="488"/>
      <c r="BG83" s="488"/>
      <c r="BH83" s="488"/>
      <c r="BI83" s="488"/>
      <c r="BJ83" s="488"/>
    </row>
    <row r="84" spans="2:62" ht="20.25" customHeight="1" x14ac:dyDescent="0.2">
      <c r="B84" s="485"/>
      <c r="C84" s="486"/>
      <c r="D84" s="486"/>
      <c r="E84" s="486"/>
      <c r="F84" s="486"/>
      <c r="G84" s="486"/>
      <c r="H84" s="486"/>
      <c r="I84" s="494"/>
      <c r="J84" s="412"/>
      <c r="K84" s="1214" t="s">
        <v>97</v>
      </c>
      <c r="L84" s="1214"/>
      <c r="M84" s="1219">
        <f>SUMIFS($BB$17:$BB$76,$F$17:$F$76,"看護職員",$H$17:$H$76,"C")</f>
        <v>0</v>
      </c>
      <c r="N84" s="1219"/>
      <c r="O84" s="1220">
        <f>SUMIFS($BD$17:$BD$76,$F$17:$F$76,"看護職員",$H$17:$H$76,"C")</f>
        <v>0</v>
      </c>
      <c r="P84" s="1220"/>
      <c r="Q84" s="498"/>
      <c r="R84" s="1221">
        <v>0</v>
      </c>
      <c r="S84" s="1221"/>
      <c r="T84" s="1222">
        <v>0</v>
      </c>
      <c r="U84" s="1222"/>
      <c r="V84" s="498"/>
      <c r="W84" s="1217" t="s">
        <v>98</v>
      </c>
      <c r="X84" s="1218"/>
      <c r="Y84" s="412"/>
      <c r="Z84" s="495"/>
      <c r="AA84" s="1214" t="s">
        <v>97</v>
      </c>
      <c r="AB84" s="1214"/>
      <c r="AC84" s="1219">
        <f>SUMIFS($BB$17:$BB$76,$F$17:$F$76,"介護職員",$H$17:$H$76,"C")</f>
        <v>512</v>
      </c>
      <c r="AD84" s="1219"/>
      <c r="AE84" s="1220">
        <f>SUMIFS($BD$17:$BD$76,$F$17:$F$76,"介護職員",$H$17:$H$76,"C")</f>
        <v>128</v>
      </c>
      <c r="AF84" s="1220"/>
      <c r="AG84" s="498"/>
      <c r="AH84" s="1221">
        <v>512</v>
      </c>
      <c r="AI84" s="1221"/>
      <c r="AJ84" s="1222">
        <v>128</v>
      </c>
      <c r="AK84" s="1222"/>
      <c r="AL84" s="498"/>
      <c r="AM84" s="1217" t="s">
        <v>98</v>
      </c>
      <c r="AN84" s="1218"/>
      <c r="AO84" s="495"/>
      <c r="AP84" s="495"/>
      <c r="AQ84" s="495"/>
      <c r="AR84" s="495"/>
      <c r="AS84" s="495"/>
      <c r="AT84" s="495"/>
      <c r="AU84" s="495"/>
      <c r="AV84" s="495"/>
      <c r="AW84" s="495"/>
      <c r="AX84" s="495"/>
      <c r="AY84" s="495"/>
      <c r="AZ84" s="495"/>
      <c r="BA84" s="495"/>
      <c r="BB84" s="495"/>
      <c r="BC84" s="495"/>
      <c r="BD84" s="496"/>
      <c r="BE84" s="493"/>
      <c r="BF84" s="488"/>
      <c r="BG84" s="488"/>
      <c r="BH84" s="488"/>
      <c r="BI84" s="488"/>
      <c r="BJ84" s="488"/>
    </row>
    <row r="85" spans="2:62" ht="20.25" customHeight="1" x14ac:dyDescent="0.2">
      <c r="B85" s="485"/>
      <c r="C85" s="486"/>
      <c r="D85" s="486"/>
      <c r="E85" s="486"/>
      <c r="F85" s="486"/>
      <c r="G85" s="486"/>
      <c r="H85" s="486"/>
      <c r="I85" s="494"/>
      <c r="J85" s="412"/>
      <c r="K85" s="1214" t="s">
        <v>99</v>
      </c>
      <c r="L85" s="1214"/>
      <c r="M85" s="1219">
        <f>SUMIFS($BB$17:$BB$76,$F$17:$F$76,"看護職員",$H$17:$H$76,"D")</f>
        <v>0</v>
      </c>
      <c r="N85" s="1219"/>
      <c r="O85" s="1220">
        <f>SUMIFS($BD$17:$BD$76,$F$17:$F$76,"看護職員",$H$17:$H$76,"D")</f>
        <v>0</v>
      </c>
      <c r="P85" s="1220"/>
      <c r="Q85" s="498"/>
      <c r="R85" s="1221">
        <v>0</v>
      </c>
      <c r="S85" s="1221"/>
      <c r="T85" s="1222">
        <v>0</v>
      </c>
      <c r="U85" s="1222"/>
      <c r="V85" s="498"/>
      <c r="W85" s="1217" t="s">
        <v>98</v>
      </c>
      <c r="X85" s="1218"/>
      <c r="Y85" s="412"/>
      <c r="Z85" s="495"/>
      <c r="AA85" s="1214" t="s">
        <v>99</v>
      </c>
      <c r="AB85" s="1214"/>
      <c r="AC85" s="1219">
        <f>SUMIFS($BB$17:$BB$76,$F$17:$F$76,"介護職員",$H$17:$H$76,"D")</f>
        <v>0</v>
      </c>
      <c r="AD85" s="1219"/>
      <c r="AE85" s="1220">
        <f>SUMIFS($BD$17:$BD$76,$F$17:$F$76,"介護職員",$H$17:$H$76,"D")</f>
        <v>0</v>
      </c>
      <c r="AF85" s="1220"/>
      <c r="AG85" s="498"/>
      <c r="AH85" s="1221">
        <v>0</v>
      </c>
      <c r="AI85" s="1221"/>
      <c r="AJ85" s="1222">
        <v>0</v>
      </c>
      <c r="AK85" s="1222"/>
      <c r="AL85" s="498"/>
      <c r="AM85" s="1217" t="s">
        <v>98</v>
      </c>
      <c r="AN85" s="1218"/>
      <c r="AO85" s="495"/>
      <c r="AP85" s="495"/>
      <c r="AQ85" s="412" t="s">
        <v>100</v>
      </c>
      <c r="AR85" s="412"/>
      <c r="AS85" s="412"/>
      <c r="AT85" s="412"/>
      <c r="AU85" s="412"/>
      <c r="AV85" s="412"/>
      <c r="AW85" s="495"/>
      <c r="AX85" s="495"/>
      <c r="AY85" s="495"/>
      <c r="AZ85" s="495"/>
      <c r="BA85" s="495"/>
      <c r="BB85" s="495"/>
      <c r="BC85" s="495"/>
      <c r="BD85" s="496"/>
      <c r="BE85" s="493"/>
      <c r="BF85" s="488"/>
      <c r="BG85" s="488"/>
      <c r="BH85" s="488"/>
      <c r="BI85" s="488"/>
      <c r="BJ85" s="488"/>
    </row>
    <row r="86" spans="2:62" ht="20.25" customHeight="1" x14ac:dyDescent="0.2">
      <c r="B86" s="485"/>
      <c r="C86" s="486"/>
      <c r="D86" s="486"/>
      <c r="E86" s="486"/>
      <c r="F86" s="486"/>
      <c r="G86" s="486"/>
      <c r="H86" s="486"/>
      <c r="I86" s="494"/>
      <c r="J86" s="412"/>
      <c r="K86" s="1214" t="s">
        <v>92</v>
      </c>
      <c r="L86" s="1214"/>
      <c r="M86" s="1219">
        <f>SUM(M82:N85)</f>
        <v>560</v>
      </c>
      <c r="N86" s="1219"/>
      <c r="O86" s="1220">
        <f>SUM(O82:P85)</f>
        <v>140</v>
      </c>
      <c r="P86" s="1220"/>
      <c r="Q86" s="498"/>
      <c r="R86" s="1219">
        <f>SUM(R82:S85)</f>
        <v>80</v>
      </c>
      <c r="S86" s="1219"/>
      <c r="T86" s="1220">
        <f>SUM(T82:U85)</f>
        <v>20</v>
      </c>
      <c r="U86" s="1220"/>
      <c r="V86" s="498"/>
      <c r="W86" s="1234">
        <f>SUM(W82:X83)</f>
        <v>3</v>
      </c>
      <c r="X86" s="1235"/>
      <c r="Y86" s="412"/>
      <c r="Z86" s="495"/>
      <c r="AA86" s="1214" t="s">
        <v>92</v>
      </c>
      <c r="AB86" s="1214"/>
      <c r="AC86" s="1219">
        <f>SUM(AC82:AD85)</f>
        <v>3232</v>
      </c>
      <c r="AD86" s="1219"/>
      <c r="AE86" s="1220">
        <f>SUM(AE82:AF85)</f>
        <v>808</v>
      </c>
      <c r="AF86" s="1220"/>
      <c r="AG86" s="498"/>
      <c r="AH86" s="1219">
        <f>SUM(AH82:AI85)</f>
        <v>512</v>
      </c>
      <c r="AI86" s="1219"/>
      <c r="AJ86" s="1220">
        <f>SUM(AJ82:AK85)</f>
        <v>128</v>
      </c>
      <c r="AK86" s="1220"/>
      <c r="AL86" s="498"/>
      <c r="AM86" s="1234">
        <f>SUM(AM82:AN83)</f>
        <v>17</v>
      </c>
      <c r="AN86" s="1235"/>
      <c r="AO86" s="495"/>
      <c r="AP86" s="495"/>
      <c r="AQ86" s="1214" t="s">
        <v>101</v>
      </c>
      <c r="AR86" s="1214"/>
      <c r="AS86" s="1214" t="s">
        <v>102</v>
      </c>
      <c r="AT86" s="1214"/>
      <c r="AU86" s="1214"/>
      <c r="AV86" s="1214"/>
      <c r="AW86" s="495"/>
      <c r="AX86" s="495"/>
      <c r="AY86" s="495"/>
      <c r="AZ86" s="495"/>
      <c r="BA86" s="495"/>
      <c r="BB86" s="495"/>
      <c r="BC86" s="495"/>
      <c r="BD86" s="496"/>
      <c r="BE86" s="493"/>
      <c r="BF86" s="488"/>
      <c r="BG86" s="488"/>
      <c r="BH86" s="488"/>
      <c r="BI86" s="488"/>
      <c r="BJ86" s="488"/>
    </row>
    <row r="87" spans="2:62" ht="20.25" customHeight="1" x14ac:dyDescent="0.2">
      <c r="B87" s="485"/>
      <c r="C87" s="486"/>
      <c r="D87" s="486"/>
      <c r="E87" s="486"/>
      <c r="F87" s="486"/>
      <c r="G87" s="486"/>
      <c r="H87" s="486"/>
      <c r="I87" s="494"/>
      <c r="J87" s="494"/>
      <c r="K87" s="501"/>
      <c r="L87" s="501"/>
      <c r="M87" s="501"/>
      <c r="N87" s="501"/>
      <c r="O87" s="502"/>
      <c r="P87" s="502"/>
      <c r="Q87" s="502"/>
      <c r="R87" s="503"/>
      <c r="S87" s="503"/>
      <c r="T87" s="503"/>
      <c r="U87" s="503"/>
      <c r="V87" s="504"/>
      <c r="W87" s="495"/>
      <c r="X87" s="495"/>
      <c r="Y87" s="495"/>
      <c r="Z87" s="495"/>
      <c r="AA87" s="501"/>
      <c r="AB87" s="501"/>
      <c r="AC87" s="501"/>
      <c r="AD87" s="501"/>
      <c r="AE87" s="502"/>
      <c r="AF87" s="502"/>
      <c r="AG87" s="502"/>
      <c r="AH87" s="503"/>
      <c r="AI87" s="503"/>
      <c r="AJ87" s="503"/>
      <c r="AK87" s="503"/>
      <c r="AL87" s="504"/>
      <c r="AM87" s="495"/>
      <c r="AN87" s="495"/>
      <c r="AO87" s="495"/>
      <c r="AP87" s="495"/>
      <c r="AQ87" s="1214" t="s">
        <v>93</v>
      </c>
      <c r="AR87" s="1214"/>
      <c r="AS87" s="1214" t="s">
        <v>103</v>
      </c>
      <c r="AT87" s="1214"/>
      <c r="AU87" s="1214"/>
      <c r="AV87" s="1214"/>
      <c r="AW87" s="495"/>
      <c r="AX87" s="495"/>
      <c r="AY87" s="495"/>
      <c r="AZ87" s="495"/>
      <c r="BA87" s="495"/>
      <c r="BB87" s="495"/>
      <c r="BC87" s="495"/>
      <c r="BD87" s="496"/>
      <c r="BE87" s="493"/>
      <c r="BF87" s="488"/>
      <c r="BG87" s="488"/>
      <c r="BH87" s="488"/>
      <c r="BI87" s="488"/>
      <c r="BJ87" s="488"/>
    </row>
    <row r="88" spans="2:62" ht="20.25" customHeight="1" x14ac:dyDescent="0.2">
      <c r="B88" s="485"/>
      <c r="C88" s="486"/>
      <c r="D88" s="486"/>
      <c r="E88" s="486"/>
      <c r="F88" s="486"/>
      <c r="G88" s="486"/>
      <c r="H88" s="486"/>
      <c r="I88" s="494"/>
      <c r="J88" s="494"/>
      <c r="K88" s="417" t="s">
        <v>104</v>
      </c>
      <c r="L88" s="412"/>
      <c r="M88" s="412"/>
      <c r="N88" s="412"/>
      <c r="O88" s="412"/>
      <c r="P88" s="412"/>
      <c r="Q88" s="505" t="s">
        <v>105</v>
      </c>
      <c r="R88" s="1228" t="s">
        <v>106</v>
      </c>
      <c r="S88" s="1229"/>
      <c r="T88" s="505"/>
      <c r="U88" s="505"/>
      <c r="V88" s="412"/>
      <c r="W88" s="412"/>
      <c r="X88" s="412"/>
      <c r="Y88" s="495"/>
      <c r="Z88" s="495"/>
      <c r="AA88" s="417" t="s">
        <v>104</v>
      </c>
      <c r="AB88" s="412"/>
      <c r="AC88" s="412"/>
      <c r="AD88" s="412"/>
      <c r="AE88" s="412"/>
      <c r="AF88" s="412"/>
      <c r="AG88" s="505" t="s">
        <v>105</v>
      </c>
      <c r="AH88" s="1230" t="str">
        <f>R88</f>
        <v>週</v>
      </c>
      <c r="AI88" s="1231"/>
      <c r="AJ88" s="505"/>
      <c r="AK88" s="505"/>
      <c r="AL88" s="412"/>
      <c r="AM88" s="412"/>
      <c r="AN88" s="412"/>
      <c r="AO88" s="495"/>
      <c r="AP88" s="495"/>
      <c r="AQ88" s="1214" t="s">
        <v>96</v>
      </c>
      <c r="AR88" s="1214"/>
      <c r="AS88" s="1214" t="s">
        <v>107</v>
      </c>
      <c r="AT88" s="1214"/>
      <c r="AU88" s="1214"/>
      <c r="AV88" s="1214"/>
      <c r="AW88" s="495"/>
      <c r="AX88" s="495"/>
      <c r="AY88" s="495"/>
      <c r="AZ88" s="495"/>
      <c r="BA88" s="495"/>
      <c r="BB88" s="495"/>
      <c r="BC88" s="495"/>
      <c r="BD88" s="496"/>
      <c r="BE88" s="493"/>
      <c r="BF88" s="488"/>
      <c r="BG88" s="488"/>
      <c r="BH88" s="488"/>
      <c r="BI88" s="488"/>
      <c r="BJ88" s="488"/>
    </row>
    <row r="89" spans="2:62" ht="20.25" customHeight="1" x14ac:dyDescent="0.2">
      <c r="B89" s="485"/>
      <c r="C89" s="486"/>
      <c r="D89" s="486"/>
      <c r="E89" s="486"/>
      <c r="F89" s="486"/>
      <c r="G89" s="486"/>
      <c r="H89" s="486"/>
      <c r="I89" s="494"/>
      <c r="J89" s="494"/>
      <c r="K89" s="412" t="s">
        <v>108</v>
      </c>
      <c r="L89" s="412"/>
      <c r="M89" s="412"/>
      <c r="N89" s="412"/>
      <c r="O89" s="412"/>
      <c r="P89" s="412" t="s">
        <v>109</v>
      </c>
      <c r="Q89" s="412"/>
      <c r="R89" s="412"/>
      <c r="S89" s="412"/>
      <c r="T89" s="417"/>
      <c r="U89" s="412"/>
      <c r="V89" s="412"/>
      <c r="W89" s="412"/>
      <c r="X89" s="412"/>
      <c r="Y89" s="495"/>
      <c r="Z89" s="495"/>
      <c r="AA89" s="412" t="s">
        <v>108</v>
      </c>
      <c r="AB89" s="412"/>
      <c r="AC89" s="412"/>
      <c r="AD89" s="412"/>
      <c r="AE89" s="412"/>
      <c r="AF89" s="412" t="s">
        <v>109</v>
      </c>
      <c r="AG89" s="412"/>
      <c r="AH89" s="412"/>
      <c r="AI89" s="412"/>
      <c r="AJ89" s="417"/>
      <c r="AK89" s="412"/>
      <c r="AL89" s="412"/>
      <c r="AM89" s="412"/>
      <c r="AN89" s="412"/>
      <c r="AO89" s="495"/>
      <c r="AP89" s="495"/>
      <c r="AQ89" s="1214" t="s">
        <v>97</v>
      </c>
      <c r="AR89" s="1214"/>
      <c r="AS89" s="1214" t="s">
        <v>110</v>
      </c>
      <c r="AT89" s="1214"/>
      <c r="AU89" s="1214"/>
      <c r="AV89" s="1214"/>
      <c r="AW89" s="495"/>
      <c r="AX89" s="495"/>
      <c r="AY89" s="495"/>
      <c r="AZ89" s="495"/>
      <c r="BA89" s="495"/>
      <c r="BB89" s="495"/>
      <c r="BC89" s="495"/>
      <c r="BD89" s="496"/>
      <c r="BE89" s="493"/>
      <c r="BF89" s="488"/>
      <c r="BG89" s="488"/>
      <c r="BH89" s="488"/>
      <c r="BI89" s="488"/>
      <c r="BJ89" s="488"/>
    </row>
    <row r="90" spans="2:62" ht="20.25" customHeight="1" x14ac:dyDescent="0.2">
      <c r="B90" s="485"/>
      <c r="C90" s="486"/>
      <c r="D90" s="486"/>
      <c r="E90" s="486"/>
      <c r="F90" s="486"/>
      <c r="G90" s="486"/>
      <c r="H90" s="486"/>
      <c r="I90" s="494"/>
      <c r="J90" s="494"/>
      <c r="K90" s="412" t="str">
        <f>IF($R$88="週","対象時間数（週平均）","対象時間数（当月合計）")</f>
        <v>対象時間数（週平均）</v>
      </c>
      <c r="L90" s="412"/>
      <c r="M90" s="412"/>
      <c r="N90" s="412"/>
      <c r="O90" s="412"/>
      <c r="P90" s="412" t="str">
        <f>IF($R$88="週","週に勤務すべき時間数","当月に勤務すべき時間数")</f>
        <v>週に勤務すべき時間数</v>
      </c>
      <c r="Q90" s="412"/>
      <c r="R90" s="412"/>
      <c r="S90" s="412"/>
      <c r="T90" s="417"/>
      <c r="U90" s="412" t="s">
        <v>111</v>
      </c>
      <c r="V90" s="412"/>
      <c r="W90" s="412"/>
      <c r="X90" s="412"/>
      <c r="Y90" s="495"/>
      <c r="Z90" s="495"/>
      <c r="AA90" s="412" t="str">
        <f>IF(AH88="週","対象時間数（週平均）","対象時間数（当月合計）")</f>
        <v>対象時間数（週平均）</v>
      </c>
      <c r="AB90" s="412"/>
      <c r="AC90" s="412"/>
      <c r="AD90" s="412"/>
      <c r="AE90" s="412"/>
      <c r="AF90" s="412" t="str">
        <f>IF($AH$88="週","週に勤務すべき時間数","当月に勤務すべき時間数")</f>
        <v>週に勤務すべき時間数</v>
      </c>
      <c r="AG90" s="412"/>
      <c r="AH90" s="412"/>
      <c r="AI90" s="412"/>
      <c r="AJ90" s="417"/>
      <c r="AK90" s="412" t="s">
        <v>111</v>
      </c>
      <c r="AL90" s="412"/>
      <c r="AM90" s="412"/>
      <c r="AN90" s="412"/>
      <c r="AO90" s="495"/>
      <c r="AP90" s="495"/>
      <c r="AQ90" s="1214" t="s">
        <v>99</v>
      </c>
      <c r="AR90" s="1214"/>
      <c r="AS90" s="1214" t="s">
        <v>112</v>
      </c>
      <c r="AT90" s="1214"/>
      <c r="AU90" s="1214"/>
      <c r="AV90" s="1214"/>
      <c r="AW90" s="495"/>
      <c r="AX90" s="495"/>
      <c r="AY90" s="495"/>
      <c r="AZ90" s="495"/>
      <c r="BA90" s="495"/>
      <c r="BB90" s="495"/>
      <c r="BC90" s="495"/>
      <c r="BD90" s="496"/>
      <c r="BE90" s="493"/>
      <c r="BF90" s="488"/>
      <c r="BG90" s="488"/>
      <c r="BH90" s="488"/>
      <c r="BI90" s="488"/>
      <c r="BJ90" s="488"/>
    </row>
    <row r="91" spans="2:62" ht="20.25" customHeight="1" x14ac:dyDescent="0.2">
      <c r="I91" s="412"/>
      <c r="J91" s="412"/>
      <c r="K91" s="1215">
        <f>IF($R$88="週",T86,R86)</f>
        <v>20</v>
      </c>
      <c r="L91" s="1215"/>
      <c r="M91" s="1215"/>
      <c r="N91" s="1215"/>
      <c r="O91" s="499" t="s">
        <v>113</v>
      </c>
      <c r="P91" s="1214">
        <f>IF($R$88="週",$BA$6,$BE$6)</f>
        <v>40</v>
      </c>
      <c r="Q91" s="1214"/>
      <c r="R91" s="1214"/>
      <c r="S91" s="1214"/>
      <c r="T91" s="499" t="s">
        <v>95</v>
      </c>
      <c r="U91" s="1216">
        <f>ROUNDDOWN(K91/P91,1)</f>
        <v>0.5</v>
      </c>
      <c r="V91" s="1216"/>
      <c r="W91" s="1216"/>
      <c r="X91" s="1216"/>
      <c r="Y91" s="412"/>
      <c r="Z91" s="412"/>
      <c r="AA91" s="1215">
        <f>IF($AH$88="週",AJ86,AH86)</f>
        <v>128</v>
      </c>
      <c r="AB91" s="1215"/>
      <c r="AC91" s="1215"/>
      <c r="AD91" s="1215"/>
      <c r="AE91" s="499" t="s">
        <v>113</v>
      </c>
      <c r="AF91" s="1214">
        <f>IF($AH$88="週",$BA$6,$BE$6)</f>
        <v>40</v>
      </c>
      <c r="AG91" s="1214"/>
      <c r="AH91" s="1214"/>
      <c r="AI91" s="1214"/>
      <c r="AJ91" s="499" t="s">
        <v>95</v>
      </c>
      <c r="AK91" s="1216">
        <f>ROUNDDOWN(AA91/AF91,1)</f>
        <v>3.2</v>
      </c>
      <c r="AL91" s="1216"/>
      <c r="AM91" s="1216"/>
      <c r="AN91" s="1216"/>
      <c r="AO91" s="412"/>
      <c r="AP91" s="412"/>
      <c r="AQ91" s="412"/>
      <c r="AR91" s="412"/>
      <c r="AS91" s="412"/>
      <c r="AT91" s="412"/>
      <c r="AU91" s="412"/>
      <c r="AV91" s="412"/>
      <c r="AW91" s="412"/>
      <c r="AX91" s="412"/>
      <c r="AY91" s="412"/>
      <c r="AZ91" s="412"/>
      <c r="BA91" s="412"/>
      <c r="BB91" s="412"/>
      <c r="BC91" s="412"/>
      <c r="BD91" s="412"/>
    </row>
    <row r="92" spans="2:62" ht="20.25" customHeight="1" x14ac:dyDescent="0.2">
      <c r="I92" s="412"/>
      <c r="J92" s="412"/>
      <c r="K92" s="412"/>
      <c r="L92" s="412"/>
      <c r="M92" s="412"/>
      <c r="N92" s="412"/>
      <c r="O92" s="412"/>
      <c r="P92" s="412"/>
      <c r="Q92" s="412"/>
      <c r="R92" s="412"/>
      <c r="S92" s="412"/>
      <c r="T92" s="417"/>
      <c r="U92" s="412" t="s">
        <v>114</v>
      </c>
      <c r="V92" s="412"/>
      <c r="W92" s="412"/>
      <c r="X92" s="412"/>
      <c r="Y92" s="412"/>
      <c r="Z92" s="412"/>
      <c r="AA92" s="412"/>
      <c r="AB92" s="412"/>
      <c r="AC92" s="412"/>
      <c r="AD92" s="412"/>
      <c r="AE92" s="412"/>
      <c r="AF92" s="412"/>
      <c r="AG92" s="412"/>
      <c r="AH92" s="412"/>
      <c r="AI92" s="412"/>
      <c r="AJ92" s="417"/>
      <c r="AK92" s="412" t="s">
        <v>114</v>
      </c>
      <c r="AL92" s="412"/>
      <c r="AM92" s="412"/>
      <c r="AN92" s="412"/>
      <c r="AO92" s="412"/>
      <c r="AP92" s="412"/>
      <c r="AQ92" s="412"/>
      <c r="AR92" s="412"/>
      <c r="AS92" s="412"/>
      <c r="AT92" s="412"/>
      <c r="AU92" s="412"/>
      <c r="AV92" s="412"/>
      <c r="AW92" s="412"/>
      <c r="AX92" s="412"/>
      <c r="AY92" s="412"/>
      <c r="AZ92" s="412"/>
      <c r="BA92" s="412"/>
      <c r="BB92" s="412"/>
      <c r="BC92" s="412"/>
      <c r="BD92" s="412"/>
    </row>
    <row r="93" spans="2:62" ht="20.25" customHeight="1" x14ac:dyDescent="0.2">
      <c r="I93" s="412"/>
      <c r="J93" s="412"/>
      <c r="K93" s="412" t="s">
        <v>115</v>
      </c>
      <c r="L93" s="412"/>
      <c r="M93" s="412"/>
      <c r="N93" s="412"/>
      <c r="O93" s="412"/>
      <c r="P93" s="412"/>
      <c r="Q93" s="412"/>
      <c r="R93" s="412"/>
      <c r="S93" s="412"/>
      <c r="T93" s="417"/>
      <c r="U93" s="412"/>
      <c r="V93" s="412"/>
      <c r="W93" s="412"/>
      <c r="X93" s="412"/>
      <c r="Y93" s="412"/>
      <c r="Z93" s="412"/>
      <c r="AA93" s="412" t="s">
        <v>116</v>
      </c>
      <c r="AB93" s="412"/>
      <c r="AC93" s="412"/>
      <c r="AD93" s="412"/>
      <c r="AE93" s="412"/>
      <c r="AF93" s="412"/>
      <c r="AG93" s="412"/>
      <c r="AH93" s="412"/>
      <c r="AI93" s="412"/>
      <c r="AJ93" s="417"/>
      <c r="AK93" s="412"/>
      <c r="AL93" s="412"/>
      <c r="AM93" s="412"/>
      <c r="AN93" s="412"/>
      <c r="AO93" s="412"/>
      <c r="AP93" s="412"/>
      <c r="AQ93" s="412"/>
      <c r="AR93" s="412"/>
      <c r="AS93" s="412"/>
      <c r="AT93" s="412"/>
      <c r="AU93" s="412"/>
      <c r="AV93" s="412"/>
      <c r="AW93" s="412"/>
      <c r="AX93" s="412"/>
      <c r="AY93" s="412"/>
      <c r="AZ93" s="412"/>
      <c r="BA93" s="412"/>
      <c r="BB93" s="412"/>
      <c r="BC93" s="412"/>
      <c r="BD93" s="412"/>
    </row>
    <row r="94" spans="2:62" ht="20.25" customHeight="1" x14ac:dyDescent="0.2">
      <c r="I94" s="412"/>
      <c r="J94" s="412"/>
      <c r="K94" s="412" t="s">
        <v>86</v>
      </c>
      <c r="L94" s="412"/>
      <c r="M94" s="412"/>
      <c r="N94" s="412"/>
      <c r="O94" s="412"/>
      <c r="P94" s="412"/>
      <c r="Q94" s="412"/>
      <c r="R94" s="412"/>
      <c r="S94" s="412"/>
      <c r="T94" s="417"/>
      <c r="U94" s="1223"/>
      <c r="V94" s="1223"/>
      <c r="W94" s="1223"/>
      <c r="X94" s="1223"/>
      <c r="Y94" s="412"/>
      <c r="Z94" s="412"/>
      <c r="AA94" s="412" t="s">
        <v>86</v>
      </c>
      <c r="AB94" s="412"/>
      <c r="AC94" s="412"/>
      <c r="AD94" s="412"/>
      <c r="AE94" s="412"/>
      <c r="AF94" s="412"/>
      <c r="AG94" s="412"/>
      <c r="AH94" s="412"/>
      <c r="AI94" s="412"/>
      <c r="AJ94" s="417"/>
      <c r="AK94" s="1223"/>
      <c r="AL94" s="1223"/>
      <c r="AM94" s="1223"/>
      <c r="AN94" s="1223"/>
      <c r="AO94" s="412"/>
      <c r="AP94" s="412"/>
      <c r="AQ94" s="412"/>
      <c r="AR94" s="412"/>
      <c r="AS94" s="412"/>
      <c r="AT94" s="412"/>
      <c r="AU94" s="412"/>
      <c r="AV94" s="412"/>
      <c r="AW94" s="412"/>
      <c r="AX94" s="412"/>
      <c r="AY94" s="412"/>
      <c r="AZ94" s="412"/>
      <c r="BA94" s="412"/>
      <c r="BB94" s="412"/>
      <c r="BC94" s="412"/>
      <c r="BD94" s="412"/>
    </row>
    <row r="95" spans="2:62" ht="20.25" customHeight="1" x14ac:dyDescent="0.2">
      <c r="I95" s="412"/>
      <c r="J95" s="412"/>
      <c r="K95" s="412" t="s">
        <v>117</v>
      </c>
      <c r="L95" s="412"/>
      <c r="M95" s="412"/>
      <c r="N95" s="412"/>
      <c r="O95" s="412"/>
      <c r="P95" s="412" t="s">
        <v>118</v>
      </c>
      <c r="Q95" s="412"/>
      <c r="R95" s="412"/>
      <c r="S95" s="412"/>
      <c r="T95" s="412"/>
      <c r="U95" s="1224" t="s">
        <v>92</v>
      </c>
      <c r="V95" s="1224"/>
      <c r="W95" s="1224"/>
      <c r="X95" s="1224"/>
      <c r="Y95" s="412"/>
      <c r="Z95" s="412"/>
      <c r="AA95" s="412" t="s">
        <v>117</v>
      </c>
      <c r="AB95" s="412"/>
      <c r="AC95" s="412"/>
      <c r="AD95" s="412"/>
      <c r="AE95" s="412"/>
      <c r="AF95" s="412" t="s">
        <v>118</v>
      </c>
      <c r="AG95" s="412"/>
      <c r="AH95" s="412"/>
      <c r="AI95" s="412"/>
      <c r="AJ95" s="412"/>
      <c r="AK95" s="1224" t="s">
        <v>92</v>
      </c>
      <c r="AL95" s="1224"/>
      <c r="AM95" s="1224"/>
      <c r="AN95" s="1224"/>
      <c r="AO95" s="412"/>
      <c r="AP95" s="412"/>
      <c r="AQ95" s="412"/>
      <c r="AR95" s="412"/>
      <c r="AS95" s="412"/>
      <c r="AT95" s="412"/>
      <c r="AU95" s="412"/>
      <c r="AV95" s="412"/>
      <c r="AW95" s="412"/>
      <c r="AX95" s="412"/>
      <c r="AY95" s="412"/>
      <c r="AZ95" s="412"/>
      <c r="BA95" s="412"/>
      <c r="BB95" s="412"/>
      <c r="BC95" s="412"/>
      <c r="BD95" s="412"/>
    </row>
    <row r="96" spans="2:62" ht="20.25" customHeight="1" x14ac:dyDescent="0.2">
      <c r="I96" s="412"/>
      <c r="J96" s="412"/>
      <c r="K96" s="1214">
        <f>W86</f>
        <v>3</v>
      </c>
      <c r="L96" s="1214"/>
      <c r="M96" s="1214"/>
      <c r="N96" s="1214"/>
      <c r="O96" s="499" t="s">
        <v>94</v>
      </c>
      <c r="P96" s="1216">
        <f>U91</f>
        <v>0.5</v>
      </c>
      <c r="Q96" s="1216"/>
      <c r="R96" s="1216"/>
      <c r="S96" s="1216"/>
      <c r="T96" s="499" t="s">
        <v>95</v>
      </c>
      <c r="U96" s="1225">
        <f>ROUNDDOWN(K96+P96,1)</f>
        <v>3.5</v>
      </c>
      <c r="V96" s="1225"/>
      <c r="W96" s="1225"/>
      <c r="X96" s="1225"/>
      <c r="Y96" s="503"/>
      <c r="Z96" s="503"/>
      <c r="AA96" s="1226">
        <f>AM86</f>
        <v>17</v>
      </c>
      <c r="AB96" s="1226"/>
      <c r="AC96" s="1226"/>
      <c r="AD96" s="1226"/>
      <c r="AE96" s="504" t="s">
        <v>94</v>
      </c>
      <c r="AF96" s="1227">
        <f>AK91</f>
        <v>3.2</v>
      </c>
      <c r="AG96" s="1227"/>
      <c r="AH96" s="1227"/>
      <c r="AI96" s="1227"/>
      <c r="AJ96" s="504" t="s">
        <v>95</v>
      </c>
      <c r="AK96" s="1225">
        <f>ROUNDDOWN(AA96+AF96,1)</f>
        <v>20.2</v>
      </c>
      <c r="AL96" s="1225"/>
      <c r="AM96" s="1225"/>
      <c r="AN96" s="1225"/>
      <c r="AO96" s="412"/>
      <c r="AP96" s="412"/>
      <c r="AQ96" s="412"/>
      <c r="AR96" s="412"/>
      <c r="AS96" s="412"/>
      <c r="AT96" s="412"/>
      <c r="AU96" s="412"/>
      <c r="AV96" s="412"/>
      <c r="AW96" s="412"/>
      <c r="AX96" s="412"/>
      <c r="AY96" s="412"/>
      <c r="AZ96" s="412"/>
      <c r="BA96" s="412"/>
      <c r="BB96" s="412"/>
      <c r="BC96" s="412"/>
      <c r="BD96" s="412"/>
    </row>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43" spans="3:59" x14ac:dyDescent="0.2">
      <c r="C143" s="419"/>
      <c r="D143" s="419"/>
      <c r="E143" s="419"/>
      <c r="F143" s="419"/>
      <c r="G143" s="419"/>
      <c r="H143" s="419"/>
      <c r="I143" s="419"/>
      <c r="J143" s="419"/>
      <c r="K143" s="506"/>
      <c r="L143" s="506"/>
      <c r="M143" s="506"/>
      <c r="N143" s="506"/>
      <c r="O143" s="506"/>
      <c r="P143" s="506"/>
      <c r="Q143" s="506"/>
      <c r="R143" s="506"/>
      <c r="S143" s="506"/>
      <c r="T143" s="506"/>
      <c r="U143" s="506"/>
      <c r="V143" s="506"/>
      <c r="W143" s="506"/>
      <c r="X143" s="506"/>
      <c r="Y143" s="506"/>
      <c r="Z143" s="506"/>
      <c r="AA143" s="506"/>
      <c r="AB143" s="506"/>
      <c r="AC143" s="506"/>
      <c r="AD143" s="506"/>
      <c r="AE143" s="506"/>
      <c r="AF143" s="506"/>
      <c r="AG143" s="506"/>
      <c r="AH143" s="506"/>
      <c r="AI143" s="506"/>
      <c r="AJ143" s="506"/>
      <c r="AK143" s="506"/>
      <c r="AL143" s="506"/>
      <c r="AM143" s="506"/>
      <c r="AN143" s="506"/>
      <c r="AO143" s="506"/>
      <c r="AP143" s="506"/>
      <c r="AQ143" s="506"/>
      <c r="AR143" s="506"/>
      <c r="AS143" s="506"/>
      <c r="AT143" s="506"/>
      <c r="AU143" s="506"/>
      <c r="AV143" s="506"/>
      <c r="AW143" s="506"/>
      <c r="AX143" s="506"/>
      <c r="AY143" s="506"/>
      <c r="AZ143" s="506"/>
      <c r="BA143" s="506"/>
      <c r="BB143" s="506"/>
      <c r="BC143" s="506"/>
      <c r="BD143" s="506"/>
      <c r="BE143" s="506"/>
      <c r="BF143" s="506"/>
      <c r="BG143" s="506"/>
    </row>
    <row r="144" spans="3:59" x14ac:dyDescent="0.2">
      <c r="C144" s="419"/>
      <c r="D144" s="419"/>
      <c r="E144" s="419"/>
      <c r="F144" s="419"/>
      <c r="G144" s="419"/>
      <c r="H144" s="419"/>
      <c r="I144" s="419"/>
      <c r="J144" s="419"/>
      <c r="K144" s="506"/>
      <c r="L144" s="506"/>
      <c r="M144" s="506"/>
      <c r="N144" s="506"/>
      <c r="O144" s="506"/>
      <c r="P144" s="506"/>
      <c r="Q144" s="506"/>
      <c r="R144" s="506"/>
      <c r="S144" s="506"/>
      <c r="T144" s="506"/>
      <c r="U144" s="506"/>
      <c r="V144" s="506"/>
      <c r="W144" s="506"/>
      <c r="X144" s="506"/>
      <c r="Y144" s="506"/>
      <c r="Z144" s="506"/>
      <c r="AA144" s="506"/>
      <c r="AB144" s="506"/>
      <c r="AC144" s="506"/>
      <c r="AD144" s="506"/>
      <c r="AE144" s="506"/>
      <c r="AF144" s="506"/>
      <c r="AG144" s="506"/>
      <c r="AH144" s="506"/>
      <c r="AI144" s="506"/>
      <c r="AJ144" s="506"/>
      <c r="AK144" s="506"/>
      <c r="AL144" s="506"/>
      <c r="AM144" s="506"/>
      <c r="AN144" s="506"/>
      <c r="AO144" s="506"/>
      <c r="AP144" s="506"/>
      <c r="AQ144" s="506"/>
      <c r="AR144" s="506"/>
      <c r="AS144" s="506"/>
      <c r="AT144" s="506"/>
      <c r="AU144" s="506"/>
      <c r="AV144" s="506"/>
      <c r="AW144" s="506"/>
      <c r="AX144" s="506"/>
      <c r="AY144" s="506"/>
      <c r="AZ144" s="506"/>
      <c r="BA144" s="506"/>
      <c r="BB144" s="506"/>
      <c r="BC144" s="506"/>
      <c r="BD144" s="506"/>
      <c r="BE144" s="506"/>
      <c r="BF144" s="506"/>
      <c r="BG144" s="506"/>
    </row>
    <row r="145" spans="3:12" x14ac:dyDescent="0.2">
      <c r="C145" s="507"/>
      <c r="D145" s="507"/>
      <c r="E145" s="507"/>
      <c r="F145" s="507"/>
      <c r="G145" s="507"/>
      <c r="H145" s="507"/>
      <c r="I145" s="507"/>
      <c r="J145" s="507"/>
      <c r="K145" s="419"/>
      <c r="L145" s="419"/>
    </row>
    <row r="146" spans="3:12" x14ac:dyDescent="0.2">
      <c r="C146" s="507"/>
      <c r="D146" s="507"/>
      <c r="E146" s="507"/>
      <c r="F146" s="507"/>
      <c r="G146" s="507"/>
      <c r="H146" s="507"/>
      <c r="I146" s="507"/>
      <c r="J146" s="507"/>
      <c r="K146" s="419"/>
      <c r="L146" s="419"/>
    </row>
    <row r="147" spans="3:12" x14ac:dyDescent="0.2">
      <c r="C147" s="419"/>
      <c r="D147" s="419"/>
      <c r="E147" s="419"/>
      <c r="F147" s="419"/>
      <c r="G147" s="419"/>
      <c r="H147" s="419"/>
      <c r="I147" s="419"/>
      <c r="J147" s="419"/>
    </row>
    <row r="148" spans="3:12" x14ac:dyDescent="0.2">
      <c r="C148" s="419"/>
      <c r="D148" s="419"/>
      <c r="E148" s="419"/>
      <c r="F148" s="419"/>
      <c r="G148" s="419"/>
      <c r="H148" s="419"/>
      <c r="I148" s="419"/>
      <c r="J148" s="419"/>
    </row>
    <row r="149" spans="3:12" x14ac:dyDescent="0.2">
      <c r="C149" s="419"/>
      <c r="D149" s="419"/>
      <c r="E149" s="419"/>
      <c r="F149" s="419"/>
      <c r="G149" s="419"/>
      <c r="H149" s="419"/>
      <c r="I149" s="419"/>
      <c r="J149" s="419"/>
    </row>
    <row r="150" spans="3:12" x14ac:dyDescent="0.2">
      <c r="C150" s="419"/>
      <c r="D150" s="419"/>
      <c r="E150" s="419"/>
      <c r="F150" s="419"/>
      <c r="G150" s="419"/>
      <c r="H150" s="419"/>
      <c r="I150" s="419"/>
      <c r="J150" s="419"/>
    </row>
  </sheetData>
  <sheetProtection sheet="1" insertRows="0" deleteRows="0"/>
  <mergeCells count="434">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F81:BI81"/>
    <mergeCell ref="B75:B76"/>
    <mergeCell ref="C75:D76"/>
    <mergeCell ref="I75:J76"/>
    <mergeCell ref="K75:N76"/>
    <mergeCell ref="O75:S76"/>
    <mergeCell ref="BB75:BC75"/>
    <mergeCell ref="BD75:BE75"/>
    <mergeCell ref="BF75:BJ76"/>
    <mergeCell ref="BB76:BC76"/>
    <mergeCell ref="BD76:BE76"/>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W83:X83"/>
    <mergeCell ref="AA83:AB83"/>
    <mergeCell ref="AC83:AD83"/>
    <mergeCell ref="AE83:AF83"/>
    <mergeCell ref="K82:L82"/>
    <mergeCell ref="M82:N82"/>
    <mergeCell ref="O82:P82"/>
    <mergeCell ref="R82:S82"/>
    <mergeCell ref="T82:U82"/>
    <mergeCell ref="W82:X82"/>
    <mergeCell ref="AA82:AB82"/>
    <mergeCell ref="AC82:AD82"/>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U94:X94"/>
    <mergeCell ref="AK94:AN94"/>
    <mergeCell ref="U95:X95"/>
    <mergeCell ref="AK95:AN95"/>
    <mergeCell ref="K96:N96"/>
    <mergeCell ref="P96:S96"/>
    <mergeCell ref="U96:X96"/>
    <mergeCell ref="AA96:AD96"/>
    <mergeCell ref="AF96:AI96"/>
    <mergeCell ref="AK96:AN96"/>
  </mergeCells>
  <phoneticPr fontId="4"/>
  <conditionalFormatting sqref="W90:Z90 AO90:BA90">
    <cfRule type="expression" dxfId="67" priority="67">
      <formula>OR(#REF!=$B77,#REF!=$B77)</formula>
    </cfRule>
  </conditionalFormatting>
  <conditionalFormatting sqref="Z80 W80:X80 W89:Z89 AO89:BA89 AO80:BA80">
    <cfRule type="expression" dxfId="66" priority="68">
      <formula>OR(#REF!=$B78,#REF!=$B78)</formula>
    </cfRule>
  </conditionalFormatting>
  <conditionalFormatting sqref="AM90:AN90">
    <cfRule type="expression" dxfId="65" priority="65">
      <formula>OR(#REF!=$B77,#REF!=$B77)</formula>
    </cfRule>
  </conditionalFormatting>
  <conditionalFormatting sqref="AM80:AN80 AM89:AN89">
    <cfRule type="expression" dxfId="64" priority="66">
      <formula>OR(#REF!=$B78,#REF!=$B78)</formula>
    </cfRule>
  </conditionalFormatting>
  <conditionalFormatting sqref="W18:BE18">
    <cfRule type="expression" dxfId="63" priority="64">
      <formula>INDIRECT(ADDRESS(ROW(),COLUMN()))=TRUNC(INDIRECT(ADDRESS(ROW(),COLUMN())))</formula>
    </cfRule>
  </conditionalFormatting>
  <conditionalFormatting sqref="BB20:BE20">
    <cfRule type="expression" dxfId="62" priority="63">
      <formula>INDIRECT(ADDRESS(ROW(),COLUMN()))=TRUNC(INDIRECT(ADDRESS(ROW(),COLUMN())))</formula>
    </cfRule>
  </conditionalFormatting>
  <conditionalFormatting sqref="BB22:BE22">
    <cfRule type="expression" dxfId="61" priority="62">
      <formula>INDIRECT(ADDRESS(ROW(),COLUMN()))=TRUNC(INDIRECT(ADDRESS(ROW(),COLUMN())))</formula>
    </cfRule>
  </conditionalFormatting>
  <conditionalFormatting sqref="BB24:BE24">
    <cfRule type="expression" dxfId="60" priority="61">
      <formula>INDIRECT(ADDRESS(ROW(),COLUMN()))=TRUNC(INDIRECT(ADDRESS(ROW(),COLUMN())))</formula>
    </cfRule>
  </conditionalFormatting>
  <conditionalFormatting sqref="BB26:BE26">
    <cfRule type="expression" dxfId="59" priority="60">
      <formula>INDIRECT(ADDRESS(ROW(),COLUMN()))=TRUNC(INDIRECT(ADDRESS(ROW(),COLUMN())))</formula>
    </cfRule>
  </conditionalFormatting>
  <conditionalFormatting sqref="BB28:BE28">
    <cfRule type="expression" dxfId="58" priority="59">
      <formula>INDIRECT(ADDRESS(ROW(),COLUMN()))=TRUNC(INDIRECT(ADDRESS(ROW(),COLUMN())))</formula>
    </cfRule>
  </conditionalFormatting>
  <conditionalFormatting sqref="BB30:BE30">
    <cfRule type="expression" dxfId="57" priority="58">
      <formula>INDIRECT(ADDRESS(ROW(),COLUMN()))=TRUNC(INDIRECT(ADDRESS(ROW(),COLUMN())))</formula>
    </cfRule>
  </conditionalFormatting>
  <conditionalFormatting sqref="BB32:BE32">
    <cfRule type="expression" dxfId="56" priority="57">
      <formula>INDIRECT(ADDRESS(ROW(),COLUMN()))=TRUNC(INDIRECT(ADDRESS(ROW(),COLUMN())))</formula>
    </cfRule>
  </conditionalFormatting>
  <conditionalFormatting sqref="BB34:BE34">
    <cfRule type="expression" dxfId="55" priority="56">
      <formula>INDIRECT(ADDRESS(ROW(),COLUMN()))=TRUNC(INDIRECT(ADDRESS(ROW(),COLUMN())))</formula>
    </cfRule>
  </conditionalFormatting>
  <conditionalFormatting sqref="BB36:BE36">
    <cfRule type="expression" dxfId="54" priority="55">
      <formula>INDIRECT(ADDRESS(ROW(),COLUMN()))=TRUNC(INDIRECT(ADDRESS(ROW(),COLUMN())))</formula>
    </cfRule>
  </conditionalFormatting>
  <conditionalFormatting sqref="BB38:BE38">
    <cfRule type="expression" dxfId="53" priority="54">
      <formula>INDIRECT(ADDRESS(ROW(),COLUMN()))=TRUNC(INDIRECT(ADDRESS(ROW(),COLUMN())))</formula>
    </cfRule>
  </conditionalFormatting>
  <conditionalFormatting sqref="BB40:BE40">
    <cfRule type="expression" dxfId="52" priority="53">
      <formula>INDIRECT(ADDRESS(ROW(),COLUMN()))=TRUNC(INDIRECT(ADDRESS(ROW(),COLUMN())))</formula>
    </cfRule>
  </conditionalFormatting>
  <conditionalFormatting sqref="BB42:BE42">
    <cfRule type="expression" dxfId="51" priority="52">
      <formula>INDIRECT(ADDRESS(ROW(),COLUMN()))=TRUNC(INDIRECT(ADDRESS(ROW(),COLUMN())))</formula>
    </cfRule>
  </conditionalFormatting>
  <conditionalFormatting sqref="BB44:BE44">
    <cfRule type="expression" dxfId="50" priority="51">
      <formula>INDIRECT(ADDRESS(ROW(),COLUMN()))=TRUNC(INDIRECT(ADDRESS(ROW(),COLUMN())))</formula>
    </cfRule>
  </conditionalFormatting>
  <conditionalFormatting sqref="BB46:BE46">
    <cfRule type="expression" dxfId="49" priority="50">
      <formula>INDIRECT(ADDRESS(ROW(),COLUMN()))=TRUNC(INDIRECT(ADDRESS(ROW(),COLUMN())))</formula>
    </cfRule>
  </conditionalFormatting>
  <conditionalFormatting sqref="BB48:BE48">
    <cfRule type="expression" dxfId="48" priority="49">
      <formula>INDIRECT(ADDRESS(ROW(),COLUMN()))=TRUNC(INDIRECT(ADDRESS(ROW(),COLUMN())))</formula>
    </cfRule>
  </conditionalFormatting>
  <conditionalFormatting sqref="BB50:BE50">
    <cfRule type="expression" dxfId="47" priority="48">
      <formula>INDIRECT(ADDRESS(ROW(),COLUMN()))=TRUNC(INDIRECT(ADDRESS(ROW(),COLUMN())))</formula>
    </cfRule>
  </conditionalFormatting>
  <conditionalFormatting sqref="BB52:BE52">
    <cfRule type="expression" dxfId="46" priority="47">
      <formula>INDIRECT(ADDRESS(ROW(),COLUMN()))=TRUNC(INDIRECT(ADDRESS(ROW(),COLUMN())))</formula>
    </cfRule>
  </conditionalFormatting>
  <conditionalFormatting sqref="BB54:BE54">
    <cfRule type="expression" dxfId="45" priority="46">
      <formula>INDIRECT(ADDRESS(ROW(),COLUMN()))=TRUNC(INDIRECT(ADDRESS(ROW(),COLUMN())))</formula>
    </cfRule>
  </conditionalFormatting>
  <conditionalFormatting sqref="BB56:BE56">
    <cfRule type="expression" dxfId="44" priority="45">
      <formula>INDIRECT(ADDRESS(ROW(),COLUMN()))=TRUNC(INDIRECT(ADDRESS(ROW(),COLUMN())))</formula>
    </cfRule>
  </conditionalFormatting>
  <conditionalFormatting sqref="BB58:BE58">
    <cfRule type="expression" dxfId="43" priority="44">
      <formula>INDIRECT(ADDRESS(ROW(),COLUMN()))=TRUNC(INDIRECT(ADDRESS(ROW(),COLUMN())))</formula>
    </cfRule>
  </conditionalFormatting>
  <conditionalFormatting sqref="BB60:BE60">
    <cfRule type="expression" dxfId="42" priority="43">
      <formula>INDIRECT(ADDRESS(ROW(),COLUMN()))=TRUNC(INDIRECT(ADDRESS(ROW(),COLUMN())))</formula>
    </cfRule>
  </conditionalFormatting>
  <conditionalFormatting sqref="BB62:BE62">
    <cfRule type="expression" dxfId="41" priority="42">
      <formula>INDIRECT(ADDRESS(ROW(),COLUMN()))=TRUNC(INDIRECT(ADDRESS(ROW(),COLUMN())))</formula>
    </cfRule>
  </conditionalFormatting>
  <conditionalFormatting sqref="BB64:BE64">
    <cfRule type="expression" dxfId="40" priority="41">
      <formula>INDIRECT(ADDRESS(ROW(),COLUMN()))=TRUNC(INDIRECT(ADDRESS(ROW(),COLUMN())))</formula>
    </cfRule>
  </conditionalFormatting>
  <conditionalFormatting sqref="BB66:BE66">
    <cfRule type="expression" dxfId="39" priority="40">
      <formula>INDIRECT(ADDRESS(ROW(),COLUMN()))=TRUNC(INDIRECT(ADDRESS(ROW(),COLUMN())))</formula>
    </cfRule>
  </conditionalFormatting>
  <conditionalFormatting sqref="BB68:BE68">
    <cfRule type="expression" dxfId="38" priority="39">
      <formula>INDIRECT(ADDRESS(ROW(),COLUMN()))=TRUNC(INDIRECT(ADDRESS(ROW(),COLUMN())))</formula>
    </cfRule>
  </conditionalFormatting>
  <conditionalFormatting sqref="BB70:BE70">
    <cfRule type="expression" dxfId="37" priority="38">
      <formula>INDIRECT(ADDRESS(ROW(),COLUMN()))=TRUNC(INDIRECT(ADDRESS(ROW(),COLUMN())))</formula>
    </cfRule>
  </conditionalFormatting>
  <conditionalFormatting sqref="BB72:BE72">
    <cfRule type="expression" dxfId="36" priority="37">
      <formula>INDIRECT(ADDRESS(ROW(),COLUMN()))=TRUNC(INDIRECT(ADDRESS(ROW(),COLUMN())))</formula>
    </cfRule>
  </conditionalFormatting>
  <conditionalFormatting sqref="BB74:BE74">
    <cfRule type="expression" dxfId="35" priority="36">
      <formula>INDIRECT(ADDRESS(ROW(),COLUMN()))=TRUNC(INDIRECT(ADDRESS(ROW(),COLUMN())))</formula>
    </cfRule>
  </conditionalFormatting>
  <conditionalFormatting sqref="BB76:BE76">
    <cfRule type="expression" dxfId="34" priority="35">
      <formula>INDIRECT(ADDRESS(ROW(),COLUMN()))=TRUNC(INDIRECT(ADDRESS(ROW(),COLUMN())))</formula>
    </cfRule>
  </conditionalFormatting>
  <conditionalFormatting sqref="M82:X86">
    <cfRule type="expression" dxfId="33" priority="34">
      <formula>INDIRECT(ADDRESS(ROW(),COLUMN()))=TRUNC(INDIRECT(ADDRESS(ROW(),COLUMN())))</formula>
    </cfRule>
  </conditionalFormatting>
  <conditionalFormatting sqref="AC86:AN86 AG82:AN85">
    <cfRule type="expression" dxfId="32" priority="33">
      <formula>INDIRECT(ADDRESS(ROW(),COLUMN()))=TRUNC(INDIRECT(ADDRESS(ROW(),COLUMN())))</formula>
    </cfRule>
  </conditionalFormatting>
  <conditionalFormatting sqref="K91:N91">
    <cfRule type="expression" dxfId="31" priority="32">
      <formula>INDIRECT(ADDRESS(ROW(),COLUMN()))=TRUNC(INDIRECT(ADDRESS(ROW(),COLUMN())))</formula>
    </cfRule>
  </conditionalFormatting>
  <conditionalFormatting sqref="AA91:AD91">
    <cfRule type="expression" dxfId="30" priority="31">
      <formula>INDIRECT(ADDRESS(ROW(),COLUMN()))=TRUNC(INDIRECT(ADDRESS(ROW(),COLUMN())))</formula>
    </cfRule>
  </conditionalFormatting>
  <conditionalFormatting sqref="AC82:AF85">
    <cfRule type="expression" dxfId="29" priority="30">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allowBlank="1" showInputMessage="1" showErrorMessage="1" error="入力可能範囲　32～40" sqref="BE10" xr:uid="{BAE570F9-A0BE-43E3-B63D-1DAD2377634F}"/>
    <dataValidation type="list" allowBlank="1" showInputMessage="1" sqref="I17:J76" xr:uid="{355A6B91-92A3-484F-8E15-F517AF6A6741}">
      <formula1>"A, B, C, D"</formula1>
    </dataValidation>
    <dataValidation type="list" errorStyle="warning" allowBlank="1" showInputMessage="1" error="リストにない場合のみ、入力してください。" sqref="K17:N76" xr:uid="{2D6B0C07-6E75-43F8-A825-3CDE4BA373B8}">
      <formula1>INDIRECT(C17)</formula1>
    </dataValidation>
    <dataValidation type="list" allowBlank="1" showInputMessage="1" sqref="C17:D76" xr:uid="{55040C3A-33D6-433F-8E4E-6BB199245C1C}">
      <formula1>職種</formula1>
    </dataValidation>
    <dataValidation type="list" allowBlank="1" showInputMessage="1" showErrorMessage="1" sqref="R88:S88" xr:uid="{D4CE37BC-D2C4-424C-895D-2B06D47455E2}">
      <formula1>"週,暦月"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EAAFF3D8-246E-4BE3-8C06-2D65CE13F3C0}">
      <formula1>【記載例】シフト記号表</formula1>
    </dataValidation>
    <dataValidation type="list" allowBlank="1" showInputMessage="1" showErrorMessage="1" sqref="BE3:BH3" xr:uid="{46C2AC5C-C9FC-4832-94C4-C3F7F2B2AF96}">
      <formula1>"４週,暦月"</formula1>
    </dataValidation>
    <dataValidation type="list" allowBlank="1" showInputMessage="1" showErrorMessage="1" sqref="AF3:AF4" xr:uid="{0FEB196A-1A22-463A-97AE-AD6521F1A35E}">
      <formula1>#REF!</formula1>
    </dataValidation>
    <dataValidation type="decimal" allowBlank="1" showInputMessage="1" showErrorMessage="1" error="入力可能範囲　32～40" sqref="BA6:BB6" xr:uid="{0762A224-7CBF-4E95-A5EF-3AC5E1930DA2}">
      <formula1>32</formula1>
      <formula2>40</formula2>
    </dataValidation>
    <dataValidation type="list" allowBlank="1" showInputMessage="1" showErrorMessage="1" sqref="BE4:BH4" xr:uid="{3A6135BB-A9C6-4382-8C2C-8D996BADDAF6}">
      <formula1>"予定,実績,予定・実績"</formula1>
    </dataValidation>
  </dataValidations>
  <printOptions horizontalCentered="1"/>
  <pageMargins left="0.15748031496062992" right="0.15748031496062992" top="0.59055118110236227" bottom="0.35433070866141736" header="0.15748031496062992" footer="0.15748031496062992"/>
  <pageSetup paperSize="9" scale="43"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509FADF0-728A-4892-B278-26849D29DD9C}">
          <x14:formula1>
            <xm:f>プルダウン・リスト!$C$5:$C$18</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24A43-C248-492A-AA4A-0A67CB1E4957}">
  <sheetPr>
    <pageSetUpPr fitToPage="1"/>
  </sheetPr>
  <dimension ref="B1:N54"/>
  <sheetViews>
    <sheetView zoomScale="75" zoomScaleNormal="75" workbookViewId="0">
      <selection activeCell="B1" sqref="B1"/>
    </sheetView>
  </sheetViews>
  <sheetFormatPr defaultColWidth="9" defaultRowHeight="19" x14ac:dyDescent="0.2"/>
  <cols>
    <col min="1" max="1" width="1.6328125" style="510" customWidth="1"/>
    <col min="2" max="2" width="5.6328125" style="509" customWidth="1"/>
    <col min="3" max="3" width="10.6328125" style="509" customWidth="1"/>
    <col min="4" max="4" width="10.6328125" style="509" hidden="1" customWidth="1"/>
    <col min="5" max="5" width="3.36328125" style="509" bestFit="1" customWidth="1"/>
    <col min="6" max="6" width="15.6328125" style="510" customWidth="1"/>
    <col min="7" max="7" width="3.36328125" style="510" bestFit="1" customWidth="1"/>
    <col min="8" max="8" width="15.6328125" style="510" customWidth="1"/>
    <col min="9" max="9" width="3.36328125" style="510" bestFit="1" customWidth="1"/>
    <col min="10" max="10" width="15.6328125" style="509" customWidth="1"/>
    <col min="11" max="11" width="3.36328125" style="510" bestFit="1" customWidth="1"/>
    <col min="12" max="12" width="15.6328125" style="510" customWidth="1"/>
    <col min="13" max="13" width="3.36328125" style="510" customWidth="1"/>
    <col min="14" max="14" width="50.6328125" style="510" customWidth="1"/>
    <col min="15" max="16384" width="9" style="510"/>
  </cols>
  <sheetData>
    <row r="1" spans="2:14" x14ac:dyDescent="0.2">
      <c r="B1" s="508"/>
    </row>
    <row r="2" spans="2:14" x14ac:dyDescent="0.2">
      <c r="B2" s="511" t="s">
        <v>120</v>
      </c>
      <c r="F2" s="512"/>
      <c r="J2" s="513"/>
    </row>
    <row r="3" spans="2:14" x14ac:dyDescent="0.2">
      <c r="B3" s="512" t="s">
        <v>121</v>
      </c>
      <c r="F3" s="513" t="s">
        <v>122</v>
      </c>
      <c r="J3" s="513"/>
    </row>
    <row r="4" spans="2:14" x14ac:dyDescent="0.2">
      <c r="B4" s="511"/>
      <c r="F4" s="1380" t="s">
        <v>123</v>
      </c>
      <c r="G4" s="1380"/>
      <c r="H4" s="1380"/>
      <c r="I4" s="1380"/>
      <c r="J4" s="1380"/>
      <c r="K4" s="1380"/>
      <c r="L4" s="1380"/>
      <c r="N4" s="1380" t="s">
        <v>124</v>
      </c>
    </row>
    <row r="5" spans="2:14" x14ac:dyDescent="0.2">
      <c r="B5" s="509" t="s">
        <v>64</v>
      </c>
      <c r="C5" s="509" t="s">
        <v>101</v>
      </c>
      <c r="F5" s="509" t="s">
        <v>125</v>
      </c>
      <c r="G5" s="509"/>
      <c r="H5" s="509" t="s">
        <v>126</v>
      </c>
      <c r="J5" s="509" t="s">
        <v>127</v>
      </c>
      <c r="L5" s="509" t="s">
        <v>123</v>
      </c>
      <c r="N5" s="1380"/>
    </row>
    <row r="6" spans="2:14" x14ac:dyDescent="0.2">
      <c r="B6" s="514">
        <v>1</v>
      </c>
      <c r="C6" s="515" t="s">
        <v>128</v>
      </c>
      <c r="D6" s="516" t="str">
        <f>C6</f>
        <v>a</v>
      </c>
      <c r="E6" s="514" t="s">
        <v>129</v>
      </c>
      <c r="F6" s="517">
        <v>0.29166666666666669</v>
      </c>
      <c r="G6" s="514" t="s">
        <v>130</v>
      </c>
      <c r="H6" s="517">
        <v>0.66666666666666663</v>
      </c>
      <c r="I6" s="518" t="s">
        <v>131</v>
      </c>
      <c r="J6" s="517">
        <v>4.1666666666666664E-2</v>
      </c>
      <c r="K6" s="519" t="s">
        <v>43</v>
      </c>
      <c r="L6" s="520">
        <f>IF(OR(F6="",H6=""),"",(H6+IF(F6&gt;H6,1,0)-F6-J6)*24)</f>
        <v>7.9999999999999982</v>
      </c>
      <c r="N6" s="521"/>
    </row>
    <row r="7" spans="2:14" x14ac:dyDescent="0.2">
      <c r="B7" s="514">
        <v>2</v>
      </c>
      <c r="C7" s="515" t="s">
        <v>132</v>
      </c>
      <c r="D7" s="516" t="str">
        <f t="shared" ref="D7:D38" si="0">C7</f>
        <v>b</v>
      </c>
      <c r="E7" s="514" t="s">
        <v>129</v>
      </c>
      <c r="F7" s="517">
        <v>0.375</v>
      </c>
      <c r="G7" s="514" t="s">
        <v>130</v>
      </c>
      <c r="H7" s="517">
        <v>0.75</v>
      </c>
      <c r="I7" s="518" t="s">
        <v>131</v>
      </c>
      <c r="J7" s="517">
        <v>4.1666666666666664E-2</v>
      </c>
      <c r="K7" s="519" t="s">
        <v>43</v>
      </c>
      <c r="L7" s="520">
        <f>IF(OR(F7="",H7=""),"",(H7+IF(F7&gt;H7,1,0)-F7-J7)*24)</f>
        <v>8</v>
      </c>
      <c r="N7" s="521"/>
    </row>
    <row r="8" spans="2:14" x14ac:dyDescent="0.2">
      <c r="B8" s="514">
        <v>3</v>
      </c>
      <c r="C8" s="515" t="s">
        <v>133</v>
      </c>
      <c r="D8" s="516" t="str">
        <f t="shared" si="0"/>
        <v>c</v>
      </c>
      <c r="E8" s="514" t="s">
        <v>129</v>
      </c>
      <c r="F8" s="517">
        <v>0.41666666666666669</v>
      </c>
      <c r="G8" s="514" t="s">
        <v>130</v>
      </c>
      <c r="H8" s="517">
        <v>0.79166666666666663</v>
      </c>
      <c r="I8" s="518" t="s">
        <v>131</v>
      </c>
      <c r="J8" s="517">
        <v>4.1666666666666664E-2</v>
      </c>
      <c r="K8" s="519" t="s">
        <v>43</v>
      </c>
      <c r="L8" s="520">
        <f>IF(OR(F8="",H8=""),"",(H8+IF(F8&gt;H8,1,0)-F8-J8)*24)</f>
        <v>7.9999999999999982</v>
      </c>
      <c r="N8" s="521"/>
    </row>
    <row r="9" spans="2:14" x14ac:dyDescent="0.2">
      <c r="B9" s="514">
        <v>4</v>
      </c>
      <c r="C9" s="515" t="s">
        <v>134</v>
      </c>
      <c r="D9" s="516" t="str">
        <f t="shared" si="0"/>
        <v>d</v>
      </c>
      <c r="E9" s="514" t="s">
        <v>129</v>
      </c>
      <c r="F9" s="517">
        <v>0.5</v>
      </c>
      <c r="G9" s="514" t="s">
        <v>130</v>
      </c>
      <c r="H9" s="517">
        <v>0.875</v>
      </c>
      <c r="I9" s="518" t="s">
        <v>131</v>
      </c>
      <c r="J9" s="517">
        <v>4.1666666666666664E-2</v>
      </c>
      <c r="K9" s="519" t="s">
        <v>43</v>
      </c>
      <c r="L9" s="520">
        <f>IF(OR(F9="",H9=""),"",(H9+IF(F9&gt;H9,1,0)-F9-J9)*24)</f>
        <v>8</v>
      </c>
      <c r="N9" s="521"/>
    </row>
    <row r="10" spans="2:14" x14ac:dyDescent="0.2">
      <c r="B10" s="514">
        <v>5</v>
      </c>
      <c r="C10" s="515" t="s">
        <v>135</v>
      </c>
      <c r="D10" s="516" t="str">
        <f t="shared" si="0"/>
        <v>e</v>
      </c>
      <c r="E10" s="514" t="s">
        <v>129</v>
      </c>
      <c r="F10" s="517">
        <v>0.375</v>
      </c>
      <c r="G10" s="514" t="s">
        <v>130</v>
      </c>
      <c r="H10" s="517">
        <v>0.54166666666666663</v>
      </c>
      <c r="I10" s="518" t="s">
        <v>131</v>
      </c>
      <c r="J10" s="517">
        <v>0</v>
      </c>
      <c r="K10" s="519" t="s">
        <v>43</v>
      </c>
      <c r="L10" s="520">
        <f t="shared" ref="L10:L22" si="1">IF(OR(F10="",H10=""),"",(H10+IF(F10&gt;H10,1,0)-F10-J10)*24)</f>
        <v>3.9999999999999991</v>
      </c>
      <c r="N10" s="521"/>
    </row>
    <row r="11" spans="2:14" x14ac:dyDescent="0.2">
      <c r="B11" s="514">
        <v>6</v>
      </c>
      <c r="C11" s="515" t="s">
        <v>136</v>
      </c>
      <c r="D11" s="516" t="str">
        <f t="shared" si="0"/>
        <v>f</v>
      </c>
      <c r="E11" s="514" t="s">
        <v>129</v>
      </c>
      <c r="F11" s="517">
        <v>0.54166666666666663</v>
      </c>
      <c r="G11" s="514" t="s">
        <v>130</v>
      </c>
      <c r="H11" s="517">
        <v>0.75</v>
      </c>
      <c r="I11" s="518" t="s">
        <v>131</v>
      </c>
      <c r="J11" s="517">
        <v>4.1666666666666664E-2</v>
      </c>
      <c r="K11" s="519" t="s">
        <v>43</v>
      </c>
      <c r="L11" s="520">
        <f>IF(OR(F11="",H11=""),"",(H11+IF(F11&gt;H11,1,0)-F11-J11)*24)</f>
        <v>4.0000000000000009</v>
      </c>
      <c r="N11" s="521"/>
    </row>
    <row r="12" spans="2:14" x14ac:dyDescent="0.2">
      <c r="B12" s="514">
        <v>7</v>
      </c>
      <c r="C12" s="515" t="s">
        <v>137</v>
      </c>
      <c r="D12" s="516" t="str">
        <f t="shared" si="0"/>
        <v>g</v>
      </c>
      <c r="E12" s="514" t="s">
        <v>129</v>
      </c>
      <c r="F12" s="517">
        <v>0.58333333333333337</v>
      </c>
      <c r="G12" s="514" t="s">
        <v>130</v>
      </c>
      <c r="H12" s="517">
        <v>0.83333333333333337</v>
      </c>
      <c r="I12" s="518" t="s">
        <v>131</v>
      </c>
      <c r="J12" s="517">
        <v>0</v>
      </c>
      <c r="K12" s="519" t="s">
        <v>43</v>
      </c>
      <c r="L12" s="520">
        <f t="shared" si="1"/>
        <v>6</v>
      </c>
      <c r="N12" s="521"/>
    </row>
    <row r="13" spans="2:14" x14ac:dyDescent="0.2">
      <c r="B13" s="514">
        <v>8</v>
      </c>
      <c r="C13" s="515" t="s">
        <v>138</v>
      </c>
      <c r="D13" s="516" t="str">
        <f t="shared" si="0"/>
        <v>h</v>
      </c>
      <c r="E13" s="514" t="s">
        <v>129</v>
      </c>
      <c r="F13" s="517">
        <v>0.66666666666666663</v>
      </c>
      <c r="G13" s="514" t="s">
        <v>130</v>
      </c>
      <c r="H13" s="517">
        <v>1</v>
      </c>
      <c r="I13" s="518" t="s">
        <v>131</v>
      </c>
      <c r="J13" s="517">
        <v>0</v>
      </c>
      <c r="K13" s="519" t="s">
        <v>43</v>
      </c>
      <c r="L13" s="520">
        <f t="shared" si="1"/>
        <v>8</v>
      </c>
      <c r="N13" s="521" t="s">
        <v>139</v>
      </c>
    </row>
    <row r="14" spans="2:14" x14ac:dyDescent="0.2">
      <c r="B14" s="514">
        <v>9</v>
      </c>
      <c r="C14" s="515" t="s">
        <v>140</v>
      </c>
      <c r="D14" s="516" t="str">
        <f t="shared" si="0"/>
        <v>i</v>
      </c>
      <c r="E14" s="514" t="s">
        <v>129</v>
      </c>
      <c r="F14" s="517">
        <v>0</v>
      </c>
      <c r="G14" s="514" t="s">
        <v>130</v>
      </c>
      <c r="H14" s="517">
        <v>0.375</v>
      </c>
      <c r="I14" s="518" t="s">
        <v>131</v>
      </c>
      <c r="J14" s="517">
        <v>4.1666666666666664E-2</v>
      </c>
      <c r="K14" s="519" t="s">
        <v>43</v>
      </c>
      <c r="L14" s="520">
        <f t="shared" si="1"/>
        <v>8</v>
      </c>
      <c r="N14" s="521" t="s">
        <v>141</v>
      </c>
    </row>
    <row r="15" spans="2:14" x14ac:dyDescent="0.2">
      <c r="B15" s="514">
        <v>10</v>
      </c>
      <c r="C15" s="515" t="s">
        <v>142</v>
      </c>
      <c r="D15" s="516" t="str">
        <f t="shared" si="0"/>
        <v>j</v>
      </c>
      <c r="E15" s="514" t="s">
        <v>129</v>
      </c>
      <c r="F15" s="517"/>
      <c r="G15" s="514" t="s">
        <v>130</v>
      </c>
      <c r="H15" s="517"/>
      <c r="I15" s="518" t="s">
        <v>131</v>
      </c>
      <c r="J15" s="517">
        <v>0</v>
      </c>
      <c r="K15" s="519" t="s">
        <v>43</v>
      </c>
      <c r="L15" s="520" t="str">
        <f t="shared" si="1"/>
        <v/>
      </c>
      <c r="N15" s="521"/>
    </row>
    <row r="16" spans="2:14" x14ac:dyDescent="0.2">
      <c r="B16" s="514">
        <v>11</v>
      </c>
      <c r="C16" s="515" t="s">
        <v>143</v>
      </c>
      <c r="D16" s="516" t="str">
        <f t="shared" si="0"/>
        <v>k</v>
      </c>
      <c r="E16" s="514" t="s">
        <v>129</v>
      </c>
      <c r="F16" s="517"/>
      <c r="G16" s="514" t="s">
        <v>130</v>
      </c>
      <c r="H16" s="517"/>
      <c r="I16" s="518" t="s">
        <v>131</v>
      </c>
      <c r="J16" s="517">
        <v>0</v>
      </c>
      <c r="K16" s="519" t="s">
        <v>43</v>
      </c>
      <c r="L16" s="520" t="str">
        <f t="shared" si="1"/>
        <v/>
      </c>
      <c r="N16" s="521"/>
    </row>
    <row r="17" spans="2:14" x14ac:dyDescent="0.2">
      <c r="B17" s="514">
        <v>12</v>
      </c>
      <c r="C17" s="515" t="s">
        <v>144</v>
      </c>
      <c r="D17" s="516" t="str">
        <f t="shared" si="0"/>
        <v>l</v>
      </c>
      <c r="E17" s="514" t="s">
        <v>129</v>
      </c>
      <c r="F17" s="517"/>
      <c r="G17" s="514" t="s">
        <v>130</v>
      </c>
      <c r="H17" s="517"/>
      <c r="I17" s="518" t="s">
        <v>131</v>
      </c>
      <c r="J17" s="517">
        <v>0</v>
      </c>
      <c r="K17" s="519" t="s">
        <v>43</v>
      </c>
      <c r="L17" s="520" t="str">
        <f t="shared" si="1"/>
        <v/>
      </c>
      <c r="N17" s="521"/>
    </row>
    <row r="18" spans="2:14" x14ac:dyDescent="0.2">
      <c r="B18" s="514">
        <v>13</v>
      </c>
      <c r="C18" s="515" t="s">
        <v>145</v>
      </c>
      <c r="D18" s="516" t="str">
        <f t="shared" si="0"/>
        <v>m</v>
      </c>
      <c r="E18" s="514" t="s">
        <v>129</v>
      </c>
      <c r="F18" s="517"/>
      <c r="G18" s="514" t="s">
        <v>130</v>
      </c>
      <c r="H18" s="517"/>
      <c r="I18" s="518" t="s">
        <v>131</v>
      </c>
      <c r="J18" s="517">
        <v>0</v>
      </c>
      <c r="K18" s="519" t="s">
        <v>43</v>
      </c>
      <c r="L18" s="520" t="str">
        <f t="shared" si="1"/>
        <v/>
      </c>
      <c r="N18" s="521"/>
    </row>
    <row r="19" spans="2:14" x14ac:dyDescent="0.2">
      <c r="B19" s="514">
        <v>14</v>
      </c>
      <c r="C19" s="515" t="s">
        <v>146</v>
      </c>
      <c r="D19" s="516" t="str">
        <f t="shared" si="0"/>
        <v>n</v>
      </c>
      <c r="E19" s="514" t="s">
        <v>129</v>
      </c>
      <c r="F19" s="517"/>
      <c r="G19" s="514" t="s">
        <v>130</v>
      </c>
      <c r="H19" s="517"/>
      <c r="I19" s="518" t="s">
        <v>131</v>
      </c>
      <c r="J19" s="517">
        <v>0</v>
      </c>
      <c r="K19" s="519" t="s">
        <v>43</v>
      </c>
      <c r="L19" s="520" t="str">
        <f t="shared" si="1"/>
        <v/>
      </c>
      <c r="N19" s="521"/>
    </row>
    <row r="20" spans="2:14" x14ac:dyDescent="0.2">
      <c r="B20" s="514">
        <v>15</v>
      </c>
      <c r="C20" s="515" t="s">
        <v>147</v>
      </c>
      <c r="D20" s="516" t="str">
        <f t="shared" si="0"/>
        <v>o</v>
      </c>
      <c r="E20" s="514" t="s">
        <v>129</v>
      </c>
      <c r="F20" s="517"/>
      <c r="G20" s="514" t="s">
        <v>130</v>
      </c>
      <c r="H20" s="517"/>
      <c r="I20" s="518" t="s">
        <v>131</v>
      </c>
      <c r="J20" s="517">
        <v>0</v>
      </c>
      <c r="K20" s="519" t="s">
        <v>43</v>
      </c>
      <c r="L20" s="520" t="str">
        <f t="shared" si="1"/>
        <v/>
      </c>
      <c r="N20" s="521"/>
    </row>
    <row r="21" spans="2:14" x14ac:dyDescent="0.2">
      <c r="B21" s="514">
        <v>16</v>
      </c>
      <c r="C21" s="515" t="s">
        <v>148</v>
      </c>
      <c r="D21" s="516" t="str">
        <f t="shared" si="0"/>
        <v>p</v>
      </c>
      <c r="E21" s="514" t="s">
        <v>129</v>
      </c>
      <c r="F21" s="517"/>
      <c r="G21" s="514" t="s">
        <v>130</v>
      </c>
      <c r="H21" s="517"/>
      <c r="I21" s="518" t="s">
        <v>131</v>
      </c>
      <c r="J21" s="517">
        <v>0</v>
      </c>
      <c r="K21" s="519" t="s">
        <v>43</v>
      </c>
      <c r="L21" s="520" t="str">
        <f t="shared" si="1"/>
        <v/>
      </c>
      <c r="N21" s="521"/>
    </row>
    <row r="22" spans="2:14" x14ac:dyDescent="0.2">
      <c r="B22" s="514">
        <v>17</v>
      </c>
      <c r="C22" s="515" t="s">
        <v>149</v>
      </c>
      <c r="D22" s="516" t="str">
        <f t="shared" si="0"/>
        <v>q</v>
      </c>
      <c r="E22" s="514" t="s">
        <v>129</v>
      </c>
      <c r="F22" s="517"/>
      <c r="G22" s="514" t="s">
        <v>130</v>
      </c>
      <c r="H22" s="517"/>
      <c r="I22" s="518" t="s">
        <v>131</v>
      </c>
      <c r="J22" s="517">
        <v>0</v>
      </c>
      <c r="K22" s="519" t="s">
        <v>43</v>
      </c>
      <c r="L22" s="520" t="str">
        <f t="shared" si="1"/>
        <v/>
      </c>
      <c r="N22" s="521"/>
    </row>
    <row r="23" spans="2:14" x14ac:dyDescent="0.2">
      <c r="B23" s="514">
        <v>18</v>
      </c>
      <c r="C23" s="515" t="s">
        <v>150</v>
      </c>
      <c r="D23" s="516" t="str">
        <f t="shared" si="0"/>
        <v>r</v>
      </c>
      <c r="E23" s="514" t="s">
        <v>129</v>
      </c>
      <c r="F23" s="522"/>
      <c r="G23" s="514" t="s">
        <v>130</v>
      </c>
      <c r="H23" s="522"/>
      <c r="I23" s="518" t="s">
        <v>131</v>
      </c>
      <c r="J23" s="522"/>
      <c r="K23" s="519" t="s">
        <v>43</v>
      </c>
      <c r="L23" s="515">
        <v>1</v>
      </c>
      <c r="N23" s="521"/>
    </row>
    <row r="24" spans="2:14" x14ac:dyDescent="0.2">
      <c r="B24" s="514">
        <v>19</v>
      </c>
      <c r="C24" s="515" t="s">
        <v>151</v>
      </c>
      <c r="D24" s="516" t="str">
        <f t="shared" si="0"/>
        <v>s</v>
      </c>
      <c r="E24" s="514" t="s">
        <v>129</v>
      </c>
      <c r="F24" s="522"/>
      <c r="G24" s="514" t="s">
        <v>130</v>
      </c>
      <c r="H24" s="522"/>
      <c r="I24" s="518" t="s">
        <v>131</v>
      </c>
      <c r="J24" s="522"/>
      <c r="K24" s="519" t="s">
        <v>43</v>
      </c>
      <c r="L24" s="515">
        <v>2</v>
      </c>
      <c r="N24" s="521"/>
    </row>
    <row r="25" spans="2:14" x14ac:dyDescent="0.2">
      <c r="B25" s="514">
        <v>20</v>
      </c>
      <c r="C25" s="515" t="s">
        <v>152</v>
      </c>
      <c r="D25" s="516" t="str">
        <f t="shared" si="0"/>
        <v>t</v>
      </c>
      <c r="E25" s="514" t="s">
        <v>129</v>
      </c>
      <c r="F25" s="522"/>
      <c r="G25" s="514" t="s">
        <v>130</v>
      </c>
      <c r="H25" s="522"/>
      <c r="I25" s="518" t="s">
        <v>131</v>
      </c>
      <c r="J25" s="522"/>
      <c r="K25" s="519" t="s">
        <v>43</v>
      </c>
      <c r="L25" s="515">
        <v>3</v>
      </c>
      <c r="N25" s="521"/>
    </row>
    <row r="26" spans="2:14" x14ac:dyDescent="0.2">
      <c r="B26" s="514">
        <v>21</v>
      </c>
      <c r="C26" s="515" t="s">
        <v>153</v>
      </c>
      <c r="D26" s="516" t="str">
        <f t="shared" si="0"/>
        <v>u</v>
      </c>
      <c r="E26" s="514" t="s">
        <v>129</v>
      </c>
      <c r="F26" s="522"/>
      <c r="G26" s="514" t="s">
        <v>130</v>
      </c>
      <c r="H26" s="522"/>
      <c r="I26" s="518" t="s">
        <v>131</v>
      </c>
      <c r="J26" s="522"/>
      <c r="K26" s="519" t="s">
        <v>43</v>
      </c>
      <c r="L26" s="515">
        <v>4</v>
      </c>
      <c r="N26" s="521"/>
    </row>
    <row r="27" spans="2:14" x14ac:dyDescent="0.2">
      <c r="B27" s="514">
        <v>22</v>
      </c>
      <c r="C27" s="515" t="s">
        <v>154</v>
      </c>
      <c r="D27" s="516" t="str">
        <f t="shared" si="0"/>
        <v>v</v>
      </c>
      <c r="E27" s="514" t="s">
        <v>129</v>
      </c>
      <c r="F27" s="522"/>
      <c r="G27" s="514" t="s">
        <v>130</v>
      </c>
      <c r="H27" s="522"/>
      <c r="I27" s="518" t="s">
        <v>131</v>
      </c>
      <c r="J27" s="522"/>
      <c r="K27" s="519" t="s">
        <v>43</v>
      </c>
      <c r="L27" s="515">
        <v>5</v>
      </c>
      <c r="N27" s="521"/>
    </row>
    <row r="28" spans="2:14" x14ac:dyDescent="0.2">
      <c r="B28" s="514">
        <v>23</v>
      </c>
      <c r="C28" s="515" t="s">
        <v>155</v>
      </c>
      <c r="D28" s="516" t="str">
        <f t="shared" si="0"/>
        <v>w</v>
      </c>
      <c r="E28" s="514" t="s">
        <v>129</v>
      </c>
      <c r="F28" s="522"/>
      <c r="G28" s="514" t="s">
        <v>130</v>
      </c>
      <c r="H28" s="522"/>
      <c r="I28" s="518" t="s">
        <v>131</v>
      </c>
      <c r="J28" s="522"/>
      <c r="K28" s="519" t="s">
        <v>43</v>
      </c>
      <c r="L28" s="515">
        <v>6</v>
      </c>
      <c r="N28" s="521"/>
    </row>
    <row r="29" spans="2:14" x14ac:dyDescent="0.2">
      <c r="B29" s="514">
        <v>24</v>
      </c>
      <c r="C29" s="515" t="s">
        <v>156</v>
      </c>
      <c r="D29" s="516" t="str">
        <f t="shared" si="0"/>
        <v>x</v>
      </c>
      <c r="E29" s="514" t="s">
        <v>129</v>
      </c>
      <c r="F29" s="522"/>
      <c r="G29" s="514" t="s">
        <v>130</v>
      </c>
      <c r="H29" s="522"/>
      <c r="I29" s="518" t="s">
        <v>131</v>
      </c>
      <c r="J29" s="522"/>
      <c r="K29" s="519" t="s">
        <v>43</v>
      </c>
      <c r="L29" s="515">
        <v>7</v>
      </c>
      <c r="N29" s="521"/>
    </row>
    <row r="30" spans="2:14" x14ac:dyDescent="0.2">
      <c r="B30" s="514">
        <v>25</v>
      </c>
      <c r="C30" s="515" t="s">
        <v>157</v>
      </c>
      <c r="D30" s="516" t="str">
        <f t="shared" si="0"/>
        <v>y</v>
      </c>
      <c r="E30" s="514" t="s">
        <v>129</v>
      </c>
      <c r="F30" s="522"/>
      <c r="G30" s="514" t="s">
        <v>130</v>
      </c>
      <c r="H30" s="522"/>
      <c r="I30" s="518" t="s">
        <v>131</v>
      </c>
      <c r="J30" s="522"/>
      <c r="K30" s="519" t="s">
        <v>43</v>
      </c>
      <c r="L30" s="515">
        <v>8</v>
      </c>
      <c r="N30" s="521"/>
    </row>
    <row r="31" spans="2:14" x14ac:dyDescent="0.2">
      <c r="B31" s="514">
        <v>26</v>
      </c>
      <c r="C31" s="515" t="s">
        <v>158</v>
      </c>
      <c r="D31" s="516" t="str">
        <f t="shared" si="0"/>
        <v>z</v>
      </c>
      <c r="E31" s="514" t="s">
        <v>129</v>
      </c>
      <c r="F31" s="522"/>
      <c r="G31" s="514" t="s">
        <v>130</v>
      </c>
      <c r="H31" s="522"/>
      <c r="I31" s="518" t="s">
        <v>131</v>
      </c>
      <c r="J31" s="522"/>
      <c r="K31" s="519" t="s">
        <v>43</v>
      </c>
      <c r="L31" s="515">
        <v>1</v>
      </c>
      <c r="N31" s="521"/>
    </row>
    <row r="32" spans="2:14" x14ac:dyDescent="0.2">
      <c r="B32" s="514">
        <v>27</v>
      </c>
      <c r="C32" s="515" t="s">
        <v>156</v>
      </c>
      <c r="D32" s="516" t="str">
        <f t="shared" si="0"/>
        <v>x</v>
      </c>
      <c r="E32" s="514" t="s">
        <v>129</v>
      </c>
      <c r="F32" s="522"/>
      <c r="G32" s="514" t="s">
        <v>130</v>
      </c>
      <c r="H32" s="522"/>
      <c r="I32" s="518" t="s">
        <v>131</v>
      </c>
      <c r="J32" s="522"/>
      <c r="K32" s="519" t="s">
        <v>43</v>
      </c>
      <c r="L32" s="515">
        <v>2</v>
      </c>
      <c r="N32" s="521"/>
    </row>
    <row r="33" spans="2:14" x14ac:dyDescent="0.2">
      <c r="B33" s="514">
        <v>28</v>
      </c>
      <c r="C33" s="515" t="s">
        <v>159</v>
      </c>
      <c r="D33" s="516" t="str">
        <f t="shared" si="0"/>
        <v>aa</v>
      </c>
      <c r="E33" s="514" t="s">
        <v>129</v>
      </c>
      <c r="F33" s="522"/>
      <c r="G33" s="514" t="s">
        <v>130</v>
      </c>
      <c r="H33" s="522"/>
      <c r="I33" s="518" t="s">
        <v>131</v>
      </c>
      <c r="J33" s="522"/>
      <c r="K33" s="519" t="s">
        <v>43</v>
      </c>
      <c r="L33" s="515">
        <v>3</v>
      </c>
      <c r="N33" s="521"/>
    </row>
    <row r="34" spans="2:14" x14ac:dyDescent="0.2">
      <c r="B34" s="514">
        <v>29</v>
      </c>
      <c r="C34" s="515" t="s">
        <v>160</v>
      </c>
      <c r="D34" s="516" t="str">
        <f t="shared" si="0"/>
        <v>ab</v>
      </c>
      <c r="E34" s="514" t="s">
        <v>129</v>
      </c>
      <c r="F34" s="522"/>
      <c r="G34" s="514" t="s">
        <v>130</v>
      </c>
      <c r="H34" s="522"/>
      <c r="I34" s="518" t="s">
        <v>131</v>
      </c>
      <c r="J34" s="522"/>
      <c r="K34" s="519" t="s">
        <v>43</v>
      </c>
      <c r="L34" s="515">
        <v>4</v>
      </c>
      <c r="N34" s="521"/>
    </row>
    <row r="35" spans="2:14" x14ac:dyDescent="0.2">
      <c r="B35" s="514">
        <v>30</v>
      </c>
      <c r="C35" s="515" t="s">
        <v>161</v>
      </c>
      <c r="D35" s="516" t="str">
        <f t="shared" si="0"/>
        <v>ac</v>
      </c>
      <c r="E35" s="514" t="s">
        <v>129</v>
      </c>
      <c r="F35" s="522"/>
      <c r="G35" s="514" t="s">
        <v>130</v>
      </c>
      <c r="H35" s="522"/>
      <c r="I35" s="518" t="s">
        <v>131</v>
      </c>
      <c r="J35" s="522"/>
      <c r="K35" s="519" t="s">
        <v>43</v>
      </c>
      <c r="L35" s="515">
        <v>5</v>
      </c>
      <c r="N35" s="521"/>
    </row>
    <row r="36" spans="2:14" x14ac:dyDescent="0.2">
      <c r="B36" s="514">
        <v>31</v>
      </c>
      <c r="C36" s="515" t="s">
        <v>162</v>
      </c>
      <c r="D36" s="516" t="str">
        <f t="shared" si="0"/>
        <v>ad</v>
      </c>
      <c r="E36" s="514" t="s">
        <v>129</v>
      </c>
      <c r="F36" s="522"/>
      <c r="G36" s="514" t="s">
        <v>130</v>
      </c>
      <c r="H36" s="522"/>
      <c r="I36" s="518" t="s">
        <v>131</v>
      </c>
      <c r="J36" s="522"/>
      <c r="K36" s="519" t="s">
        <v>43</v>
      </c>
      <c r="L36" s="515">
        <v>6</v>
      </c>
      <c r="N36" s="521"/>
    </row>
    <row r="37" spans="2:14" x14ac:dyDescent="0.2">
      <c r="B37" s="514">
        <v>32</v>
      </c>
      <c r="C37" s="515" t="s">
        <v>163</v>
      </c>
      <c r="D37" s="516" t="str">
        <f t="shared" si="0"/>
        <v>ae</v>
      </c>
      <c r="E37" s="514" t="s">
        <v>129</v>
      </c>
      <c r="F37" s="522"/>
      <c r="G37" s="514" t="s">
        <v>130</v>
      </c>
      <c r="H37" s="522"/>
      <c r="I37" s="518" t="s">
        <v>131</v>
      </c>
      <c r="J37" s="522"/>
      <c r="K37" s="519" t="s">
        <v>43</v>
      </c>
      <c r="L37" s="515">
        <v>7</v>
      </c>
      <c r="N37" s="521"/>
    </row>
    <row r="38" spans="2:14" x14ac:dyDescent="0.2">
      <c r="B38" s="514">
        <v>33</v>
      </c>
      <c r="C38" s="515" t="s">
        <v>164</v>
      </c>
      <c r="D38" s="516" t="str">
        <f t="shared" si="0"/>
        <v>af</v>
      </c>
      <c r="E38" s="514" t="s">
        <v>129</v>
      </c>
      <c r="F38" s="522"/>
      <c r="G38" s="514" t="s">
        <v>130</v>
      </c>
      <c r="H38" s="522"/>
      <c r="I38" s="518" t="s">
        <v>131</v>
      </c>
      <c r="J38" s="522"/>
      <c r="K38" s="519" t="s">
        <v>43</v>
      </c>
      <c r="L38" s="515">
        <v>8</v>
      </c>
      <c r="N38" s="521"/>
    </row>
    <row r="39" spans="2:14" x14ac:dyDescent="0.2">
      <c r="B39" s="514">
        <v>34</v>
      </c>
      <c r="C39" s="523" t="s">
        <v>165</v>
      </c>
      <c r="D39" s="516"/>
      <c r="E39" s="514" t="s">
        <v>129</v>
      </c>
      <c r="F39" s="517">
        <v>0.29166666666666669</v>
      </c>
      <c r="G39" s="514" t="s">
        <v>130</v>
      </c>
      <c r="H39" s="517">
        <v>0.39583333333333331</v>
      </c>
      <c r="I39" s="518" t="s">
        <v>131</v>
      </c>
      <c r="J39" s="517">
        <v>0</v>
      </c>
      <c r="K39" s="519" t="s">
        <v>43</v>
      </c>
      <c r="L39" s="520">
        <f t="shared" ref="L39:L40" si="2">IF(OR(F39="",H39=""),"",(H39+IF(F39&gt;H39,1,0)-F39-J39)*24)</f>
        <v>2.4999999999999991</v>
      </c>
      <c r="N39" s="521"/>
    </row>
    <row r="40" spans="2:14" x14ac:dyDescent="0.2">
      <c r="B40" s="514"/>
      <c r="C40" s="524" t="s">
        <v>98</v>
      </c>
      <c r="D40" s="516"/>
      <c r="E40" s="514" t="s">
        <v>129</v>
      </c>
      <c r="F40" s="517">
        <v>0.6875</v>
      </c>
      <c r="G40" s="514" t="s">
        <v>130</v>
      </c>
      <c r="H40" s="517">
        <v>0.83333333333333337</v>
      </c>
      <c r="I40" s="518" t="s">
        <v>131</v>
      </c>
      <c r="J40" s="517">
        <v>0</v>
      </c>
      <c r="K40" s="519" t="s">
        <v>43</v>
      </c>
      <c r="L40" s="520">
        <f t="shared" si="2"/>
        <v>3.5000000000000009</v>
      </c>
      <c r="N40" s="521"/>
    </row>
    <row r="41" spans="2:14" x14ac:dyDescent="0.2">
      <c r="B41" s="514"/>
      <c r="C41" s="525" t="s">
        <v>98</v>
      </c>
      <c r="D41" s="516" t="str">
        <f>C39</f>
        <v>ag</v>
      </c>
      <c r="E41" s="514" t="s">
        <v>129</v>
      </c>
      <c r="F41" s="517" t="s">
        <v>98</v>
      </c>
      <c r="G41" s="514" t="s">
        <v>130</v>
      </c>
      <c r="H41" s="517" t="s">
        <v>98</v>
      </c>
      <c r="I41" s="518" t="s">
        <v>131</v>
      </c>
      <c r="J41" s="517" t="s">
        <v>98</v>
      </c>
      <c r="K41" s="519" t="s">
        <v>43</v>
      </c>
      <c r="L41" s="520">
        <f>IF(OR(L39="",L40=""),"",L39+L40)</f>
        <v>6</v>
      </c>
      <c r="N41" s="521" t="s">
        <v>166</v>
      </c>
    </row>
    <row r="42" spans="2:14" x14ac:dyDescent="0.2">
      <c r="B42" s="514"/>
      <c r="C42" s="523" t="s">
        <v>167</v>
      </c>
      <c r="D42" s="516"/>
      <c r="E42" s="514" t="s">
        <v>129</v>
      </c>
      <c r="F42" s="517"/>
      <c r="G42" s="514" t="s">
        <v>130</v>
      </c>
      <c r="H42" s="517"/>
      <c r="I42" s="518" t="s">
        <v>131</v>
      </c>
      <c r="J42" s="517">
        <v>0</v>
      </c>
      <c r="K42" s="519" t="s">
        <v>43</v>
      </c>
      <c r="L42" s="520" t="str">
        <f t="shared" ref="L42:L43" si="3">IF(OR(F42="",H42=""),"",(H42+IF(F42&gt;H42,1,0)-F42-J42)*24)</f>
        <v/>
      </c>
      <c r="N42" s="521"/>
    </row>
    <row r="43" spans="2:14" x14ac:dyDescent="0.2">
      <c r="B43" s="514">
        <v>35</v>
      </c>
      <c r="C43" s="524" t="s">
        <v>98</v>
      </c>
      <c r="D43" s="516"/>
      <c r="E43" s="514" t="s">
        <v>129</v>
      </c>
      <c r="F43" s="517"/>
      <c r="G43" s="514" t="s">
        <v>130</v>
      </c>
      <c r="H43" s="517"/>
      <c r="I43" s="518" t="s">
        <v>131</v>
      </c>
      <c r="J43" s="517">
        <v>0</v>
      </c>
      <c r="K43" s="519" t="s">
        <v>43</v>
      </c>
      <c r="L43" s="520" t="str">
        <f t="shared" si="3"/>
        <v/>
      </c>
      <c r="N43" s="521"/>
    </row>
    <row r="44" spans="2:14" x14ac:dyDescent="0.2">
      <c r="B44" s="514"/>
      <c r="C44" s="525" t="s">
        <v>98</v>
      </c>
      <c r="D44" s="516" t="str">
        <f>C42</f>
        <v>ah</v>
      </c>
      <c r="E44" s="514" t="s">
        <v>129</v>
      </c>
      <c r="F44" s="517" t="s">
        <v>98</v>
      </c>
      <c r="G44" s="514" t="s">
        <v>130</v>
      </c>
      <c r="H44" s="517" t="s">
        <v>98</v>
      </c>
      <c r="I44" s="518" t="s">
        <v>131</v>
      </c>
      <c r="J44" s="517" t="s">
        <v>98</v>
      </c>
      <c r="K44" s="519" t="s">
        <v>43</v>
      </c>
      <c r="L44" s="520" t="str">
        <f>IF(OR(L42="",L43=""),"",L42+L43)</f>
        <v/>
      </c>
      <c r="N44" s="521" t="s">
        <v>168</v>
      </c>
    </row>
    <row r="45" spans="2:14" x14ac:dyDescent="0.2">
      <c r="B45" s="514"/>
      <c r="C45" s="523" t="s">
        <v>169</v>
      </c>
      <c r="D45" s="516"/>
      <c r="E45" s="514" t="s">
        <v>129</v>
      </c>
      <c r="F45" s="517"/>
      <c r="G45" s="514" t="s">
        <v>130</v>
      </c>
      <c r="H45" s="517"/>
      <c r="I45" s="518" t="s">
        <v>131</v>
      </c>
      <c r="J45" s="517">
        <v>0</v>
      </c>
      <c r="K45" s="519" t="s">
        <v>43</v>
      </c>
      <c r="L45" s="520" t="str">
        <f t="shared" ref="L45:L46" si="4">IF(OR(F45="",H45=""),"",(H45+IF(F45&gt;H45,1,0)-F45-J45)*24)</f>
        <v/>
      </c>
      <c r="N45" s="521"/>
    </row>
    <row r="46" spans="2:14" x14ac:dyDescent="0.2">
      <c r="B46" s="514">
        <v>36</v>
      </c>
      <c r="C46" s="524" t="s">
        <v>98</v>
      </c>
      <c r="D46" s="516"/>
      <c r="E46" s="514" t="s">
        <v>129</v>
      </c>
      <c r="F46" s="517"/>
      <c r="G46" s="514" t="s">
        <v>130</v>
      </c>
      <c r="H46" s="517"/>
      <c r="I46" s="518" t="s">
        <v>131</v>
      </c>
      <c r="J46" s="517">
        <v>0</v>
      </c>
      <c r="K46" s="519" t="s">
        <v>43</v>
      </c>
      <c r="L46" s="520" t="str">
        <f t="shared" si="4"/>
        <v/>
      </c>
      <c r="N46" s="521"/>
    </row>
    <row r="47" spans="2:14" x14ac:dyDescent="0.2">
      <c r="B47" s="514"/>
      <c r="C47" s="525" t="s">
        <v>98</v>
      </c>
      <c r="D47" s="516" t="str">
        <f>C45</f>
        <v>ai</v>
      </c>
      <c r="E47" s="514" t="s">
        <v>129</v>
      </c>
      <c r="F47" s="517" t="s">
        <v>98</v>
      </c>
      <c r="G47" s="514" t="s">
        <v>130</v>
      </c>
      <c r="H47" s="517" t="s">
        <v>98</v>
      </c>
      <c r="I47" s="518" t="s">
        <v>131</v>
      </c>
      <c r="J47" s="517" t="s">
        <v>98</v>
      </c>
      <c r="K47" s="519" t="s">
        <v>43</v>
      </c>
      <c r="L47" s="520" t="str">
        <f>IF(OR(L45="",L46=""),"",L45+L46)</f>
        <v/>
      </c>
      <c r="N47" s="521" t="s">
        <v>168</v>
      </c>
    </row>
    <row r="49" spans="3:4" x14ac:dyDescent="0.2">
      <c r="C49" s="511" t="s">
        <v>170</v>
      </c>
      <c r="D49" s="511"/>
    </row>
    <row r="50" spans="3:4" x14ac:dyDescent="0.2">
      <c r="C50" s="511" t="s">
        <v>171</v>
      </c>
      <c r="D50" s="511"/>
    </row>
    <row r="51" spans="3:4" x14ac:dyDescent="0.2">
      <c r="C51" s="511" t="s">
        <v>172</v>
      </c>
      <c r="D51" s="511"/>
    </row>
    <row r="52" spans="3:4" x14ac:dyDescent="0.2">
      <c r="C52" s="511" t="s">
        <v>173</v>
      </c>
      <c r="D52" s="511"/>
    </row>
    <row r="53" spans="3:4" x14ac:dyDescent="0.2">
      <c r="C53" s="511" t="s">
        <v>174</v>
      </c>
      <c r="D53" s="511"/>
    </row>
    <row r="54" spans="3:4" x14ac:dyDescent="0.2">
      <c r="C54" s="511" t="s">
        <v>175</v>
      </c>
      <c r="D54" s="511"/>
    </row>
  </sheetData>
  <sheetProtection insertRows="0" deleteRows="0"/>
  <mergeCells count="2">
    <mergeCell ref="F4:L4"/>
    <mergeCell ref="N4:N5"/>
  </mergeCells>
  <phoneticPr fontId="4"/>
  <printOptions horizontalCentered="1"/>
  <pageMargins left="0.70866141732283472" right="0.70866141732283472" top="0.55118110236220474" bottom="0.35433070866141736"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1C0A-92F6-4A95-9BE0-927F2D5374F5}">
  <sheetPr>
    <pageSetUpPr fitToPage="1"/>
  </sheetPr>
  <dimension ref="B1:BB107"/>
  <sheetViews>
    <sheetView view="pageBreakPreview" topLeftCell="B1" zoomScaleNormal="100" zoomScaleSheetLayoutView="100" workbookViewId="0">
      <selection activeCell="B1" sqref="B1"/>
    </sheetView>
  </sheetViews>
  <sheetFormatPr defaultColWidth="9" defaultRowHeight="13" x14ac:dyDescent="0.2"/>
  <cols>
    <col min="1" max="1" width="1.36328125" style="526" customWidth="1"/>
    <col min="2" max="3" width="9" style="526"/>
    <col min="4" max="4" width="40.6328125" style="526" customWidth="1"/>
    <col min="5" max="16384" width="9" style="526"/>
  </cols>
  <sheetData>
    <row r="1" spans="2:11" ht="16.5" x14ac:dyDescent="0.2">
      <c r="B1" s="560" t="s">
        <v>231</v>
      </c>
      <c r="D1" s="527"/>
      <c r="E1" s="527"/>
      <c r="F1" s="527"/>
    </row>
    <row r="2" spans="2:11" s="529" customFormat="1" ht="20.25" customHeight="1" x14ac:dyDescent="0.2">
      <c r="B2" s="528" t="s">
        <v>232</v>
      </c>
      <c r="C2" s="528"/>
      <c r="D2" s="527"/>
      <c r="E2" s="527"/>
      <c r="F2" s="527"/>
    </row>
    <row r="3" spans="2:11" s="529" customFormat="1" ht="20.25" customHeight="1" x14ac:dyDescent="0.2">
      <c r="B3" s="528"/>
      <c r="C3" s="528"/>
      <c r="D3" s="527"/>
      <c r="E3" s="527"/>
      <c r="F3" s="527"/>
    </row>
    <row r="4" spans="2:11" s="529" customFormat="1" ht="20.25" customHeight="1" x14ac:dyDescent="0.2">
      <c r="B4" s="530"/>
      <c r="C4" s="527" t="s">
        <v>233</v>
      </c>
      <c r="D4" s="527"/>
      <c r="F4" s="1381" t="s">
        <v>234</v>
      </c>
      <c r="G4" s="1381"/>
      <c r="H4" s="1381"/>
      <c r="I4" s="1381"/>
      <c r="J4" s="1381"/>
      <c r="K4" s="1381"/>
    </row>
    <row r="5" spans="2:11" s="529" customFormat="1" ht="20.25" customHeight="1" x14ac:dyDescent="0.2">
      <c r="B5" s="531"/>
      <c r="C5" s="527" t="s">
        <v>235</v>
      </c>
      <c r="D5" s="527"/>
      <c r="F5" s="1381"/>
      <c r="G5" s="1381"/>
      <c r="H5" s="1381"/>
      <c r="I5" s="1381"/>
      <c r="J5" s="1381"/>
      <c r="K5" s="1381"/>
    </row>
    <row r="6" spans="2:11" s="529" customFormat="1" ht="20.25" customHeight="1" x14ac:dyDescent="0.2">
      <c r="B6" s="532" t="s">
        <v>236</v>
      </c>
      <c r="C6" s="527"/>
      <c r="D6" s="527"/>
      <c r="E6" s="485"/>
      <c r="F6" s="527"/>
    </row>
    <row r="7" spans="2:11" s="529" customFormat="1" ht="20.25" customHeight="1" x14ac:dyDescent="0.2">
      <c r="B7" s="528"/>
      <c r="C7" s="528"/>
      <c r="D7" s="527"/>
      <c r="E7" s="485"/>
      <c r="F7" s="527"/>
    </row>
    <row r="8" spans="2:11" s="529" customFormat="1" ht="20.25" customHeight="1" x14ac:dyDescent="0.2">
      <c r="B8" s="527" t="s">
        <v>237</v>
      </c>
      <c r="C8" s="528"/>
      <c r="D8" s="527"/>
      <c r="E8" s="485"/>
      <c r="F8" s="527"/>
    </row>
    <row r="9" spans="2:11" s="529" customFormat="1" ht="20.25" customHeight="1" x14ac:dyDescent="0.2">
      <c r="B9" s="528"/>
      <c r="C9" s="528"/>
      <c r="D9" s="527"/>
      <c r="E9" s="527"/>
      <c r="F9" s="527"/>
    </row>
    <row r="10" spans="2:11" s="529" customFormat="1" ht="20.25" customHeight="1" x14ac:dyDescent="0.2">
      <c r="B10" s="527" t="s">
        <v>238</v>
      </c>
      <c r="C10" s="528"/>
      <c r="D10" s="527"/>
      <c r="E10" s="527"/>
      <c r="F10" s="527"/>
    </row>
    <row r="11" spans="2:11" s="529" customFormat="1" ht="20.25" customHeight="1" x14ac:dyDescent="0.2">
      <c r="B11" s="527"/>
      <c r="C11" s="528"/>
      <c r="D11" s="527"/>
    </row>
    <row r="12" spans="2:11" s="529" customFormat="1" ht="20.25" customHeight="1" x14ac:dyDescent="0.2">
      <c r="B12" s="527" t="s">
        <v>239</v>
      </c>
      <c r="C12" s="528"/>
      <c r="D12" s="527"/>
    </row>
    <row r="13" spans="2:11" s="529" customFormat="1" ht="20.25" customHeight="1" x14ac:dyDescent="0.2">
      <c r="B13" s="527"/>
      <c r="C13" s="528"/>
      <c r="D13" s="527"/>
    </row>
    <row r="14" spans="2:11" s="529" customFormat="1" ht="20.25" customHeight="1" x14ac:dyDescent="0.2">
      <c r="B14" s="527" t="s">
        <v>240</v>
      </c>
      <c r="C14" s="528"/>
      <c r="D14" s="527"/>
    </row>
    <row r="15" spans="2:11" s="529" customFormat="1" ht="20.25" customHeight="1" x14ac:dyDescent="0.2">
      <c r="B15" s="527"/>
      <c r="C15" s="528"/>
      <c r="D15" s="527"/>
    </row>
    <row r="16" spans="2:11" s="529" customFormat="1" ht="20.25" customHeight="1" x14ac:dyDescent="0.2">
      <c r="B16" s="527" t="s">
        <v>241</v>
      </c>
      <c r="C16" s="528"/>
      <c r="D16" s="527"/>
    </row>
    <row r="17" spans="2:25" s="529" customFormat="1" ht="20.25" customHeight="1" x14ac:dyDescent="0.2">
      <c r="B17" s="527" t="s">
        <v>242</v>
      </c>
      <c r="C17" s="528"/>
      <c r="D17" s="527"/>
    </row>
    <row r="18" spans="2:25" s="529" customFormat="1" ht="20.25" customHeight="1" x14ac:dyDescent="0.2">
      <c r="B18" s="527"/>
      <c r="C18" s="528"/>
      <c r="D18" s="527"/>
    </row>
    <row r="19" spans="2:25" s="529" customFormat="1" ht="17.25" customHeight="1" x14ac:dyDescent="0.2">
      <c r="B19" s="527" t="s">
        <v>243</v>
      </c>
      <c r="C19" s="527"/>
      <c r="D19" s="527"/>
    </row>
    <row r="20" spans="2:25" s="529" customFormat="1" ht="17.25" customHeight="1" x14ac:dyDescent="0.2">
      <c r="B20" s="527" t="s">
        <v>244</v>
      </c>
      <c r="C20" s="527"/>
      <c r="D20" s="527"/>
    </row>
    <row r="21" spans="2:25" s="529" customFormat="1" ht="17.25" customHeight="1" x14ac:dyDescent="0.2">
      <c r="B21" s="527"/>
      <c r="C21" s="527"/>
      <c r="D21" s="527"/>
    </row>
    <row r="22" spans="2:25" s="529" customFormat="1" ht="17.25" customHeight="1" x14ac:dyDescent="0.2">
      <c r="B22" s="527"/>
      <c r="C22" s="533" t="s">
        <v>64</v>
      </c>
      <c r="D22" s="533" t="s">
        <v>245</v>
      </c>
    </row>
    <row r="23" spans="2:25" s="529" customFormat="1" ht="17.25" customHeight="1" x14ac:dyDescent="0.2">
      <c r="B23" s="527"/>
      <c r="C23" s="533">
        <v>1</v>
      </c>
      <c r="D23" s="534" t="s">
        <v>185</v>
      </c>
    </row>
    <row r="24" spans="2:25" s="529" customFormat="1" ht="17.25" customHeight="1" x14ac:dyDescent="0.2">
      <c r="B24" s="527"/>
      <c r="C24" s="533">
        <v>2</v>
      </c>
      <c r="D24" s="534" t="s">
        <v>190</v>
      </c>
    </row>
    <row r="25" spans="2:25" s="529" customFormat="1" ht="17.25" customHeight="1" x14ac:dyDescent="0.2">
      <c r="B25" s="527"/>
      <c r="C25" s="533">
        <v>3</v>
      </c>
      <c r="D25" s="534" t="s">
        <v>90</v>
      </c>
    </row>
    <row r="26" spans="2:25" s="529" customFormat="1" ht="17.25" customHeight="1" x14ac:dyDescent="0.2">
      <c r="B26" s="527"/>
      <c r="C26" s="533">
        <v>4</v>
      </c>
      <c r="D26" s="534" t="s">
        <v>91</v>
      </c>
    </row>
    <row r="27" spans="2:25" s="529" customFormat="1" ht="17.25" customHeight="1" x14ac:dyDescent="0.2">
      <c r="B27" s="527"/>
      <c r="C27" s="533">
        <v>5</v>
      </c>
      <c r="D27" s="534" t="s">
        <v>196</v>
      </c>
    </row>
    <row r="28" spans="2:25" s="529" customFormat="1" ht="17.25" customHeight="1" x14ac:dyDescent="0.2">
      <c r="B28" s="527"/>
      <c r="C28" s="533">
        <v>6</v>
      </c>
      <c r="D28" s="534" t="s">
        <v>193</v>
      </c>
    </row>
    <row r="29" spans="2:25" s="529" customFormat="1" ht="17.25" customHeight="1" x14ac:dyDescent="0.2">
      <c r="B29" s="527"/>
      <c r="C29" s="485"/>
      <c r="D29" s="527"/>
    </row>
    <row r="30" spans="2:25" s="529" customFormat="1" ht="17.25" customHeight="1" x14ac:dyDescent="0.2">
      <c r="B30" s="527" t="s">
        <v>246</v>
      </c>
      <c r="C30" s="527"/>
      <c r="D30" s="527"/>
    </row>
    <row r="31" spans="2:25" s="529" customFormat="1" ht="17.25" customHeight="1" x14ac:dyDescent="0.2">
      <c r="B31" s="527" t="s">
        <v>247</v>
      </c>
      <c r="C31" s="527"/>
      <c r="D31" s="527"/>
    </row>
    <row r="32" spans="2:25" s="529" customFormat="1" ht="17.25" customHeight="1" x14ac:dyDescent="0.2">
      <c r="B32" s="527"/>
      <c r="C32" s="527"/>
      <c r="D32" s="527"/>
      <c r="G32" s="535"/>
      <c r="H32" s="535"/>
      <c r="J32" s="535"/>
      <c r="K32" s="535"/>
      <c r="L32" s="535"/>
      <c r="M32" s="535"/>
      <c r="N32" s="535"/>
      <c r="O32" s="535"/>
      <c r="R32" s="535"/>
      <c r="S32" s="535"/>
      <c r="T32" s="535"/>
      <c r="W32" s="535"/>
      <c r="X32" s="535"/>
      <c r="Y32" s="535"/>
    </row>
    <row r="33" spans="2:51" s="529" customFormat="1" ht="17.25" customHeight="1" x14ac:dyDescent="0.2">
      <c r="B33" s="527"/>
      <c r="C33" s="533" t="s">
        <v>101</v>
      </c>
      <c r="D33" s="533" t="s">
        <v>102</v>
      </c>
      <c r="G33" s="535"/>
      <c r="H33" s="535"/>
      <c r="J33" s="535"/>
      <c r="K33" s="535"/>
      <c r="L33" s="535"/>
      <c r="M33" s="535"/>
      <c r="N33" s="535"/>
      <c r="O33" s="535"/>
      <c r="R33" s="535"/>
      <c r="S33" s="535"/>
      <c r="T33" s="535"/>
      <c r="W33" s="535"/>
      <c r="X33" s="535"/>
      <c r="Y33" s="535"/>
    </row>
    <row r="34" spans="2:51" s="529" customFormat="1" ht="17.25" customHeight="1" x14ac:dyDescent="0.2">
      <c r="B34" s="527"/>
      <c r="C34" s="533" t="s">
        <v>93</v>
      </c>
      <c r="D34" s="534" t="s">
        <v>103</v>
      </c>
      <c r="G34" s="535"/>
      <c r="H34" s="535"/>
      <c r="J34" s="535"/>
      <c r="K34" s="535"/>
      <c r="L34" s="535"/>
      <c r="M34" s="535"/>
      <c r="N34" s="535"/>
      <c r="O34" s="535"/>
      <c r="R34" s="535"/>
      <c r="S34" s="535"/>
      <c r="T34" s="535"/>
      <c r="W34" s="535"/>
      <c r="X34" s="535"/>
      <c r="Y34" s="535"/>
    </row>
    <row r="35" spans="2:51" s="529" customFormat="1" ht="17.25" customHeight="1" x14ac:dyDescent="0.2">
      <c r="B35" s="527"/>
      <c r="C35" s="533" t="s">
        <v>96</v>
      </c>
      <c r="D35" s="534" t="s">
        <v>107</v>
      </c>
      <c r="G35" s="535"/>
      <c r="H35" s="535"/>
      <c r="J35" s="535"/>
      <c r="K35" s="535"/>
      <c r="L35" s="535"/>
      <c r="M35" s="535"/>
      <c r="N35" s="535"/>
      <c r="O35" s="535"/>
      <c r="R35" s="535"/>
      <c r="S35" s="535"/>
      <c r="T35" s="535"/>
      <c r="W35" s="535"/>
      <c r="X35" s="535"/>
      <c r="Y35" s="535"/>
    </row>
    <row r="36" spans="2:51" s="529" customFormat="1" ht="17.25" customHeight="1" x14ac:dyDescent="0.2">
      <c r="B36" s="527"/>
      <c r="C36" s="533" t="s">
        <v>97</v>
      </c>
      <c r="D36" s="534" t="s">
        <v>110</v>
      </c>
      <c r="G36" s="535"/>
      <c r="H36" s="535"/>
      <c r="J36" s="535"/>
      <c r="K36" s="535"/>
      <c r="L36" s="535"/>
      <c r="M36" s="535"/>
      <c r="N36" s="535"/>
      <c r="O36" s="535"/>
      <c r="R36" s="535"/>
      <c r="S36" s="535"/>
      <c r="T36" s="535"/>
      <c r="W36" s="535"/>
      <c r="X36" s="535"/>
      <c r="Y36" s="535"/>
    </row>
    <row r="37" spans="2:51" s="529" customFormat="1" ht="17.25" customHeight="1" x14ac:dyDescent="0.2">
      <c r="B37" s="527"/>
      <c r="C37" s="533" t="s">
        <v>99</v>
      </c>
      <c r="D37" s="534" t="s">
        <v>248</v>
      </c>
      <c r="G37" s="535"/>
      <c r="H37" s="535"/>
      <c r="J37" s="535"/>
      <c r="K37" s="535"/>
      <c r="L37" s="535"/>
      <c r="M37" s="535"/>
      <c r="N37" s="535"/>
      <c r="O37" s="535"/>
      <c r="R37" s="535"/>
      <c r="S37" s="535"/>
      <c r="T37" s="535"/>
      <c r="W37" s="535"/>
      <c r="X37" s="535"/>
      <c r="Y37" s="535"/>
    </row>
    <row r="38" spans="2:51" s="529" customFormat="1" ht="17.25" customHeight="1" x14ac:dyDescent="0.2">
      <c r="B38" s="527"/>
      <c r="C38" s="527"/>
      <c r="D38" s="527"/>
      <c r="G38" s="535"/>
      <c r="H38" s="535"/>
      <c r="J38" s="535"/>
      <c r="K38" s="535"/>
      <c r="L38" s="535"/>
      <c r="M38" s="535"/>
      <c r="N38" s="535"/>
      <c r="O38" s="535"/>
      <c r="R38" s="535"/>
      <c r="S38" s="535"/>
      <c r="T38" s="535"/>
      <c r="W38" s="535"/>
      <c r="X38" s="535"/>
      <c r="Y38" s="535"/>
    </row>
    <row r="39" spans="2:51" s="529" customFormat="1" ht="17.25" customHeight="1" x14ac:dyDescent="0.2">
      <c r="B39" s="527"/>
      <c r="C39" s="536" t="s">
        <v>249</v>
      </c>
      <c r="D39" s="527"/>
      <c r="G39" s="535"/>
      <c r="H39" s="535"/>
      <c r="J39" s="535"/>
      <c r="K39" s="535"/>
      <c r="L39" s="535"/>
      <c r="M39" s="535"/>
      <c r="N39" s="535"/>
      <c r="O39" s="535"/>
      <c r="R39" s="535"/>
      <c r="S39" s="535"/>
      <c r="T39" s="535"/>
      <c r="W39" s="535"/>
      <c r="X39" s="535"/>
      <c r="Y39" s="535"/>
    </row>
    <row r="40" spans="2:51" s="529" customFormat="1" ht="17.25" customHeight="1" x14ac:dyDescent="0.2">
      <c r="C40" s="527" t="s">
        <v>250</v>
      </c>
      <c r="F40" s="536"/>
      <c r="G40" s="535"/>
      <c r="H40" s="535"/>
      <c r="J40" s="535"/>
      <c r="K40" s="535"/>
      <c r="L40" s="535"/>
      <c r="M40" s="535"/>
      <c r="N40" s="535"/>
      <c r="O40" s="535"/>
      <c r="R40" s="535"/>
      <c r="S40" s="535"/>
      <c r="T40" s="535"/>
      <c r="W40" s="535"/>
      <c r="X40" s="535"/>
      <c r="Y40" s="535"/>
    </row>
    <row r="41" spans="2:51" s="529" customFormat="1" ht="17.25" customHeight="1" x14ac:dyDescent="0.2">
      <c r="C41" s="527" t="s">
        <v>251</v>
      </c>
      <c r="F41" s="527"/>
      <c r="G41" s="535"/>
      <c r="H41" s="535"/>
      <c r="J41" s="535"/>
      <c r="K41" s="535"/>
      <c r="L41" s="535"/>
      <c r="M41" s="535"/>
      <c r="N41" s="535"/>
      <c r="O41" s="535"/>
      <c r="R41" s="535"/>
      <c r="S41" s="535"/>
      <c r="T41" s="535"/>
      <c r="W41" s="535"/>
      <c r="X41" s="535"/>
      <c r="Y41" s="535"/>
    </row>
    <row r="42" spans="2:51" s="529" customFormat="1" ht="17.25" customHeight="1" x14ac:dyDescent="0.2">
      <c r="B42" s="527"/>
      <c r="C42" s="527"/>
      <c r="D42" s="527"/>
      <c r="E42" s="536"/>
      <c r="F42" s="535"/>
      <c r="G42" s="535"/>
      <c r="H42" s="535"/>
      <c r="J42" s="535"/>
      <c r="K42" s="535"/>
      <c r="L42" s="535"/>
      <c r="M42" s="535"/>
      <c r="N42" s="535"/>
      <c r="O42" s="535"/>
      <c r="R42" s="535"/>
      <c r="S42" s="535"/>
      <c r="T42" s="535"/>
      <c r="W42" s="535"/>
      <c r="X42" s="535"/>
      <c r="Y42" s="535"/>
    </row>
    <row r="43" spans="2:51" s="529" customFormat="1" ht="17.25" customHeight="1" x14ac:dyDescent="0.2">
      <c r="B43" s="527" t="s">
        <v>252</v>
      </c>
      <c r="C43" s="527"/>
      <c r="D43" s="527"/>
    </row>
    <row r="44" spans="2:51" s="529" customFormat="1" ht="17.25" customHeight="1" x14ac:dyDescent="0.2">
      <c r="B44" s="527" t="s">
        <v>253</v>
      </c>
      <c r="C44" s="527"/>
      <c r="D44" s="527"/>
    </row>
    <row r="45" spans="2:51" s="529" customFormat="1" ht="17.25" customHeight="1" x14ac:dyDescent="0.2">
      <c r="B45" s="537" t="s">
        <v>1111</v>
      </c>
      <c r="E45" s="535"/>
      <c r="F45" s="535"/>
      <c r="G45" s="535"/>
      <c r="H45" s="535"/>
      <c r="I45" s="535"/>
      <c r="J45" s="535"/>
      <c r="K45" s="535"/>
      <c r="L45" s="535"/>
      <c r="M45" s="535"/>
      <c r="N45" s="535"/>
      <c r="O45" s="535"/>
      <c r="P45" s="535"/>
      <c r="Q45" s="535"/>
      <c r="R45" s="535"/>
      <c r="S45" s="535"/>
      <c r="T45" s="535"/>
      <c r="U45" s="535"/>
      <c r="Y45" s="535"/>
      <c r="Z45" s="535"/>
      <c r="AA45" s="535"/>
      <c r="AB45" s="535"/>
      <c r="AD45" s="535"/>
      <c r="AE45" s="535"/>
      <c r="AF45" s="535"/>
      <c r="AG45" s="535"/>
      <c r="AH45" s="535"/>
      <c r="AI45" s="538"/>
      <c r="AJ45" s="535"/>
      <c r="AK45" s="535"/>
      <c r="AL45" s="535"/>
      <c r="AM45" s="535"/>
      <c r="AN45" s="535"/>
      <c r="AO45" s="535"/>
      <c r="AP45" s="535"/>
      <c r="AQ45" s="535"/>
      <c r="AR45" s="535"/>
      <c r="AS45" s="535"/>
      <c r="AT45" s="535"/>
      <c r="AU45" s="535"/>
      <c r="AV45" s="535"/>
      <c r="AW45" s="535"/>
      <c r="AX45" s="535"/>
      <c r="AY45" s="538"/>
    </row>
    <row r="46" spans="2:51" s="529" customFormat="1" ht="17.25" customHeight="1" x14ac:dyDescent="0.2"/>
    <row r="47" spans="2:51" s="529" customFormat="1" ht="17.25" customHeight="1" x14ac:dyDescent="0.2">
      <c r="B47" s="527" t="s">
        <v>254</v>
      </c>
      <c r="C47" s="527"/>
    </row>
    <row r="48" spans="2:51" s="529" customFormat="1" ht="17.25" customHeight="1" x14ac:dyDescent="0.2">
      <c r="B48" s="527"/>
      <c r="C48" s="527"/>
    </row>
    <row r="49" spans="2:54" s="529" customFormat="1" ht="17.25" customHeight="1" x14ac:dyDescent="0.2">
      <c r="B49" s="527" t="s">
        <v>255</v>
      </c>
      <c r="C49" s="527"/>
    </row>
    <row r="50" spans="2:54" s="529" customFormat="1" ht="17.25" customHeight="1" x14ac:dyDescent="0.2">
      <c r="B50" s="527"/>
      <c r="C50" s="527"/>
    </row>
    <row r="51" spans="2:54" s="529" customFormat="1" ht="17.25" customHeight="1" x14ac:dyDescent="0.2">
      <c r="B51" s="527" t="s">
        <v>256</v>
      </c>
      <c r="C51" s="527"/>
    </row>
    <row r="52" spans="2:54" s="529" customFormat="1" ht="17.25" customHeight="1" x14ac:dyDescent="0.2">
      <c r="B52" s="527" t="s">
        <v>257</v>
      </c>
      <c r="C52" s="527"/>
    </row>
    <row r="53" spans="2:54" s="529" customFormat="1" ht="17.25" customHeight="1" x14ac:dyDescent="0.2">
      <c r="B53" s="527"/>
      <c r="C53" s="527"/>
    </row>
    <row r="54" spans="2:54" s="529" customFormat="1" ht="17.25" customHeight="1" x14ac:dyDescent="0.2">
      <c r="B54" s="527" t="s">
        <v>258</v>
      </c>
      <c r="C54" s="527"/>
      <c r="D54" s="527"/>
    </row>
    <row r="55" spans="2:54" s="529" customFormat="1" ht="17.25" customHeight="1" x14ac:dyDescent="0.2">
      <c r="B55" s="527"/>
      <c r="C55" s="527"/>
      <c r="D55" s="527"/>
    </row>
    <row r="56" spans="2:54" s="529" customFormat="1" ht="17.25" customHeight="1" x14ac:dyDescent="0.2">
      <c r="B56" s="529" t="s">
        <v>259</v>
      </c>
      <c r="D56" s="527"/>
    </row>
    <row r="57" spans="2:54" s="529" customFormat="1" ht="17.25" customHeight="1" x14ac:dyDescent="0.2">
      <c r="B57" s="529" t="s">
        <v>260</v>
      </c>
      <c r="D57" s="527"/>
    </row>
    <row r="58" spans="2:54" s="529" customFormat="1" ht="17.25" customHeight="1" x14ac:dyDescent="0.2">
      <c r="B58" s="529" t="s">
        <v>261</v>
      </c>
    </row>
    <row r="59" spans="2:54" s="529" customFormat="1" ht="17.25" customHeight="1" x14ac:dyDescent="0.2"/>
    <row r="60" spans="2:54" s="529" customFormat="1" ht="17.25" customHeight="1" x14ac:dyDescent="0.2">
      <c r="B60" s="529" t="s">
        <v>262</v>
      </c>
      <c r="E60" s="539"/>
      <c r="F60" s="539"/>
      <c r="G60" s="539"/>
      <c r="H60" s="539"/>
      <c r="I60" s="539"/>
      <c r="J60" s="539"/>
      <c r="K60" s="539"/>
      <c r="L60" s="539"/>
      <c r="M60" s="539"/>
      <c r="N60" s="539"/>
      <c r="O60" s="539"/>
      <c r="P60" s="539"/>
      <c r="Q60" s="539"/>
      <c r="R60" s="539"/>
      <c r="S60" s="539"/>
      <c r="T60" s="539"/>
      <c r="U60" s="539"/>
      <c r="V60" s="539"/>
      <c r="W60" s="539"/>
      <c r="X60" s="539"/>
      <c r="Y60" s="539"/>
      <c r="Z60" s="539"/>
      <c r="AA60" s="539"/>
      <c r="AB60" s="539"/>
      <c r="AC60" s="539"/>
      <c r="AD60" s="539"/>
      <c r="AE60" s="539"/>
      <c r="AF60" s="539"/>
      <c r="AG60" s="539"/>
      <c r="AH60" s="539"/>
      <c r="AI60" s="539"/>
      <c r="AJ60" s="539"/>
      <c r="AK60" s="539"/>
      <c r="AL60" s="539"/>
      <c r="AM60" s="539"/>
      <c r="AN60" s="539"/>
      <c r="AO60" s="539"/>
      <c r="AP60" s="539"/>
      <c r="AQ60" s="539"/>
      <c r="AR60" s="539"/>
      <c r="AS60" s="539"/>
      <c r="AT60" s="539"/>
      <c r="AU60" s="539"/>
      <c r="AV60" s="539"/>
      <c r="AW60" s="539"/>
      <c r="AX60" s="539"/>
    </row>
    <row r="61" spans="2:54" s="529" customFormat="1" ht="17.25" customHeight="1" x14ac:dyDescent="0.2">
      <c r="B61" s="540" t="s">
        <v>263</v>
      </c>
      <c r="E61" s="539"/>
      <c r="F61" s="539"/>
      <c r="G61" s="539"/>
      <c r="H61" s="539"/>
      <c r="I61" s="539"/>
      <c r="J61" s="539"/>
      <c r="K61" s="539"/>
      <c r="L61" s="539"/>
      <c r="M61" s="539"/>
      <c r="N61" s="539"/>
      <c r="O61" s="539"/>
      <c r="P61" s="539"/>
      <c r="Q61" s="539"/>
      <c r="R61" s="539"/>
      <c r="S61" s="539"/>
      <c r="T61" s="539"/>
      <c r="U61" s="539"/>
      <c r="V61" s="539"/>
      <c r="W61" s="539"/>
      <c r="X61" s="539"/>
      <c r="Y61" s="539"/>
      <c r="Z61" s="539"/>
      <c r="AA61" s="539"/>
      <c r="AB61" s="539"/>
      <c r="AC61" s="539"/>
      <c r="AD61" s="539"/>
      <c r="AE61" s="539"/>
      <c r="AF61" s="539"/>
      <c r="AG61" s="539"/>
      <c r="AH61" s="539"/>
      <c r="AI61" s="539"/>
      <c r="AJ61" s="539"/>
      <c r="AK61" s="539"/>
      <c r="AL61" s="539"/>
      <c r="AM61" s="539"/>
      <c r="AN61" s="539"/>
      <c r="AO61" s="539"/>
      <c r="AP61" s="539"/>
      <c r="AQ61" s="539"/>
      <c r="AR61" s="539"/>
      <c r="AS61" s="539"/>
      <c r="AT61" s="539"/>
      <c r="AU61" s="539"/>
      <c r="AV61" s="539"/>
      <c r="AW61" s="539"/>
      <c r="AX61" s="539"/>
      <c r="AY61" s="539"/>
      <c r="AZ61" s="539"/>
      <c r="BA61" s="539"/>
      <c r="BB61" s="539"/>
    </row>
    <row r="62" spans="2:54" ht="18.75" customHeight="1" x14ac:dyDescent="0.2">
      <c r="B62" s="541" t="s">
        <v>264</v>
      </c>
    </row>
    <row r="63" spans="2:54" ht="18.75" customHeight="1" x14ac:dyDescent="0.2">
      <c r="B63" s="540" t="s">
        <v>265</v>
      </c>
    </row>
    <row r="64" spans="2:54" ht="18.75" customHeight="1" x14ac:dyDescent="0.2">
      <c r="B64" s="541" t="s">
        <v>266</v>
      </c>
    </row>
    <row r="65" spans="2:2" ht="18.75" customHeight="1" x14ac:dyDescent="0.2">
      <c r="B65" s="540" t="s">
        <v>267</v>
      </c>
    </row>
    <row r="66" spans="2:2" ht="18.75" customHeight="1" x14ac:dyDescent="0.2">
      <c r="B66" s="540" t="s">
        <v>268</v>
      </c>
    </row>
    <row r="67" spans="2:2" ht="18.75" customHeight="1" x14ac:dyDescent="0.2">
      <c r="B67" s="540" t="s">
        <v>269</v>
      </c>
    </row>
    <row r="68" spans="2:2" ht="18.75" customHeight="1" x14ac:dyDescent="0.2"/>
    <row r="69" spans="2:2" ht="18.75" customHeight="1" x14ac:dyDescent="0.2"/>
    <row r="70" spans="2:2" ht="18.75" customHeight="1" x14ac:dyDescent="0.2"/>
    <row r="71" spans="2:2" ht="18.75" customHeight="1" x14ac:dyDescent="0.2"/>
    <row r="72" spans="2:2" ht="18.75" customHeight="1" x14ac:dyDescent="0.2"/>
    <row r="73" spans="2:2" ht="18.75" customHeight="1" x14ac:dyDescent="0.2"/>
    <row r="74" spans="2:2" ht="18.75" customHeight="1" x14ac:dyDescent="0.2"/>
    <row r="75" spans="2:2" ht="18.75" customHeight="1" x14ac:dyDescent="0.2"/>
    <row r="76" spans="2:2" ht="18.75" customHeight="1" x14ac:dyDescent="0.2"/>
    <row r="77" spans="2:2" ht="18.75" customHeight="1" x14ac:dyDescent="0.2"/>
    <row r="78" spans="2:2" ht="18.75" customHeight="1" x14ac:dyDescent="0.2"/>
    <row r="79" spans="2:2" ht="18.75" customHeight="1" x14ac:dyDescent="0.2"/>
    <row r="80" spans="2:2"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sheetData>
  <mergeCells count="1">
    <mergeCell ref="F4:K5"/>
  </mergeCells>
  <phoneticPr fontId="4"/>
  <pageMargins left="0.70866141732283472" right="0.70866141732283472" top="0.74803149606299213" bottom="0.35433070866141736" header="0.31496062992125984" footer="0.31496062992125984"/>
  <pageSetup paperSize="9" scale="4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50BD8-D933-478D-AE9E-74F531B9323A}">
  <sheetPr>
    <pageSetUpPr fitToPage="1"/>
  </sheetPr>
  <dimension ref="B1:L54"/>
  <sheetViews>
    <sheetView workbookViewId="0">
      <selection activeCell="E27" sqref="E27"/>
    </sheetView>
  </sheetViews>
  <sheetFormatPr defaultColWidth="9" defaultRowHeight="13" x14ac:dyDescent="0.2"/>
  <cols>
    <col min="1" max="1" width="1.90625" style="526" customWidth="1"/>
    <col min="2" max="2" width="11.453125" style="526" customWidth="1"/>
    <col min="3" max="12" width="40.6328125" style="526" customWidth="1"/>
    <col min="13" max="16384" width="9" style="526"/>
  </cols>
  <sheetData>
    <row r="1" spans="2:4" ht="16.5" x14ac:dyDescent="0.2">
      <c r="B1" s="560" t="s">
        <v>270</v>
      </c>
    </row>
    <row r="2" spans="2:4" ht="14" x14ac:dyDescent="0.2">
      <c r="B2" s="529" t="s">
        <v>271</v>
      </c>
      <c r="C2" s="529"/>
      <c r="D2" s="529"/>
    </row>
    <row r="3" spans="2:4" ht="14" x14ac:dyDescent="0.2">
      <c r="B3" s="529"/>
      <c r="C3" s="529"/>
      <c r="D3" s="529"/>
    </row>
    <row r="4" spans="2:4" ht="14" x14ac:dyDescent="0.2">
      <c r="B4" s="533" t="s">
        <v>64</v>
      </c>
      <c r="C4" s="533" t="s">
        <v>272</v>
      </c>
      <c r="D4" s="529"/>
    </row>
    <row r="5" spans="2:4" ht="14" x14ac:dyDescent="0.2">
      <c r="B5" s="542">
        <v>1</v>
      </c>
      <c r="C5" s="543" t="s">
        <v>42</v>
      </c>
      <c r="D5" s="529"/>
    </row>
    <row r="6" spans="2:4" ht="14" x14ac:dyDescent="0.2">
      <c r="B6" s="542">
        <v>2</v>
      </c>
      <c r="C6" s="543" t="s">
        <v>273</v>
      </c>
      <c r="D6" s="529"/>
    </row>
    <row r="7" spans="2:4" ht="14" x14ac:dyDescent="0.2">
      <c r="B7" s="542">
        <v>3</v>
      </c>
      <c r="C7" s="543" t="s">
        <v>274</v>
      </c>
      <c r="D7" s="529"/>
    </row>
    <row r="8" spans="2:4" ht="14" x14ac:dyDescent="0.2">
      <c r="B8" s="542">
        <v>4</v>
      </c>
      <c r="C8" s="543" t="s">
        <v>275</v>
      </c>
      <c r="D8" s="529"/>
    </row>
    <row r="9" spans="2:4" ht="14" x14ac:dyDescent="0.2">
      <c r="B9" s="542">
        <v>5</v>
      </c>
      <c r="C9" s="543" t="s">
        <v>276</v>
      </c>
      <c r="D9" s="529"/>
    </row>
    <row r="10" spans="2:4" ht="14" x14ac:dyDescent="0.2">
      <c r="B10" s="542">
        <v>6</v>
      </c>
      <c r="C10" s="543" t="s">
        <v>277</v>
      </c>
    </row>
    <row r="11" spans="2:4" ht="14" x14ac:dyDescent="0.2">
      <c r="B11" s="542">
        <v>7</v>
      </c>
      <c r="C11" s="543" t="s">
        <v>278</v>
      </c>
      <c r="D11" s="529"/>
    </row>
    <row r="12" spans="2:4" ht="14" x14ac:dyDescent="0.2">
      <c r="B12" s="542">
        <v>8</v>
      </c>
      <c r="C12" s="543" t="s">
        <v>279</v>
      </c>
      <c r="D12" s="529"/>
    </row>
    <row r="13" spans="2:4" ht="14" x14ac:dyDescent="0.2">
      <c r="B13" s="542">
        <v>9</v>
      </c>
      <c r="C13" s="543" t="s">
        <v>280</v>
      </c>
      <c r="D13" s="529"/>
    </row>
    <row r="14" spans="2:4" ht="14" x14ac:dyDescent="0.2">
      <c r="B14" s="542">
        <v>10</v>
      </c>
      <c r="C14" s="543" t="s">
        <v>280</v>
      </c>
      <c r="D14" s="529"/>
    </row>
    <row r="15" spans="2:4" ht="14" x14ac:dyDescent="0.2">
      <c r="B15" s="542">
        <v>11</v>
      </c>
      <c r="C15" s="543" t="s">
        <v>280</v>
      </c>
      <c r="D15" s="529"/>
    </row>
    <row r="16" spans="2:4" ht="14" x14ac:dyDescent="0.2">
      <c r="B16" s="542">
        <v>12</v>
      </c>
      <c r="C16" s="543" t="s">
        <v>280</v>
      </c>
      <c r="D16" s="529"/>
    </row>
    <row r="17" spans="2:12" ht="14" x14ac:dyDescent="0.2">
      <c r="B17" s="542">
        <v>13</v>
      </c>
      <c r="C17" s="543" t="s">
        <v>280</v>
      </c>
      <c r="D17" s="529"/>
    </row>
    <row r="18" spans="2:12" ht="14" x14ac:dyDescent="0.2">
      <c r="B18" s="542">
        <v>14</v>
      </c>
      <c r="C18" s="543" t="s">
        <v>280</v>
      </c>
      <c r="D18" s="529"/>
    </row>
    <row r="20" spans="2:12" ht="14" x14ac:dyDescent="0.2">
      <c r="B20" s="529" t="s">
        <v>281</v>
      </c>
    </row>
    <row r="21" spans="2:12" ht="13.5" thickBot="1" x14ac:dyDescent="0.25"/>
    <row r="22" spans="2:12" ht="14.5" thickBot="1" x14ac:dyDescent="0.25">
      <c r="B22" s="544" t="s">
        <v>245</v>
      </c>
      <c r="C22" s="545" t="s">
        <v>185</v>
      </c>
      <c r="D22" s="546" t="s">
        <v>190</v>
      </c>
      <c r="E22" s="546" t="s">
        <v>90</v>
      </c>
      <c r="F22" s="546" t="s">
        <v>91</v>
      </c>
      <c r="G22" s="546" t="s">
        <v>196</v>
      </c>
      <c r="H22" s="547" t="s">
        <v>193</v>
      </c>
      <c r="I22" s="547" t="s">
        <v>280</v>
      </c>
      <c r="J22" s="547" t="s">
        <v>280</v>
      </c>
      <c r="K22" s="547" t="s">
        <v>280</v>
      </c>
      <c r="L22" s="548" t="s">
        <v>280</v>
      </c>
    </row>
    <row r="23" spans="2:12" ht="14" x14ac:dyDescent="0.2">
      <c r="B23" s="1382" t="s">
        <v>282</v>
      </c>
      <c r="C23" s="549" t="s">
        <v>187</v>
      </c>
      <c r="D23" s="550" t="s">
        <v>191</v>
      </c>
      <c r="E23" s="550" t="s">
        <v>201</v>
      </c>
      <c r="F23" s="550" t="s">
        <v>205</v>
      </c>
      <c r="G23" s="550" t="s">
        <v>283</v>
      </c>
      <c r="H23" s="551" t="s">
        <v>194</v>
      </c>
      <c r="I23" s="552" t="s">
        <v>280</v>
      </c>
      <c r="J23" s="552" t="s">
        <v>280</v>
      </c>
      <c r="K23" s="551"/>
      <c r="L23" s="553"/>
    </row>
    <row r="24" spans="2:12" ht="14" x14ac:dyDescent="0.2">
      <c r="B24" s="1383"/>
      <c r="C24" s="552" t="s">
        <v>187</v>
      </c>
      <c r="D24" s="552" t="s">
        <v>187</v>
      </c>
      <c r="E24" s="552" t="s">
        <v>284</v>
      </c>
      <c r="F24" s="552" t="s">
        <v>1123</v>
      </c>
      <c r="G24" s="552" t="s">
        <v>285</v>
      </c>
      <c r="H24" s="552" t="s">
        <v>280</v>
      </c>
      <c r="I24" s="552" t="s">
        <v>280</v>
      </c>
      <c r="J24" s="552" t="s">
        <v>280</v>
      </c>
      <c r="K24" s="554"/>
      <c r="L24" s="555"/>
    </row>
    <row r="25" spans="2:12" ht="14" x14ac:dyDescent="0.2">
      <c r="B25" s="1383"/>
      <c r="C25" s="552" t="s">
        <v>280</v>
      </c>
      <c r="D25" s="552" t="s">
        <v>280</v>
      </c>
      <c r="E25" s="552" t="s">
        <v>280</v>
      </c>
      <c r="F25" s="552" t="s">
        <v>1124</v>
      </c>
      <c r="G25" s="552" t="s">
        <v>286</v>
      </c>
      <c r="H25" s="552" t="s">
        <v>280</v>
      </c>
      <c r="I25" s="552" t="s">
        <v>280</v>
      </c>
      <c r="J25" s="552" t="s">
        <v>280</v>
      </c>
      <c r="K25" s="554"/>
      <c r="L25" s="555"/>
    </row>
    <row r="26" spans="2:12" ht="14" x14ac:dyDescent="0.2">
      <c r="B26" s="1383"/>
      <c r="C26" s="552" t="s">
        <v>280</v>
      </c>
      <c r="D26" s="552" t="s">
        <v>280</v>
      </c>
      <c r="E26" s="552" t="s">
        <v>280</v>
      </c>
      <c r="F26" s="552" t="s">
        <v>1125</v>
      </c>
      <c r="G26" s="552" t="s">
        <v>198</v>
      </c>
      <c r="H26" s="552" t="s">
        <v>280</v>
      </c>
      <c r="I26" s="552" t="s">
        <v>280</v>
      </c>
      <c r="J26" s="552" t="s">
        <v>280</v>
      </c>
      <c r="K26" s="554"/>
      <c r="L26" s="555"/>
    </row>
    <row r="27" spans="2:12" ht="14" x14ac:dyDescent="0.2">
      <c r="B27" s="1383"/>
      <c r="C27" s="552" t="s">
        <v>280</v>
      </c>
      <c r="D27" s="552" t="s">
        <v>280</v>
      </c>
      <c r="E27" s="552" t="s">
        <v>280</v>
      </c>
      <c r="F27" s="552" t="s">
        <v>1126</v>
      </c>
      <c r="G27" s="552" t="s">
        <v>284</v>
      </c>
      <c r="H27" s="552" t="s">
        <v>280</v>
      </c>
      <c r="I27" s="552" t="s">
        <v>280</v>
      </c>
      <c r="J27" s="552" t="s">
        <v>280</v>
      </c>
      <c r="K27" s="554"/>
      <c r="L27" s="555"/>
    </row>
    <row r="28" spans="2:12" ht="14" x14ac:dyDescent="0.2">
      <c r="B28" s="1383"/>
      <c r="C28" s="552" t="s">
        <v>280</v>
      </c>
      <c r="D28" s="552" t="s">
        <v>280</v>
      </c>
      <c r="E28" s="552" t="s">
        <v>280</v>
      </c>
      <c r="F28" s="552" t="s">
        <v>1127</v>
      </c>
      <c r="G28" s="552" t="s">
        <v>287</v>
      </c>
      <c r="H28" s="552" t="s">
        <v>280</v>
      </c>
      <c r="I28" s="552" t="s">
        <v>280</v>
      </c>
      <c r="J28" s="552" t="s">
        <v>280</v>
      </c>
      <c r="K28" s="554"/>
      <c r="L28" s="555"/>
    </row>
    <row r="29" spans="2:12" ht="14" x14ac:dyDescent="0.2">
      <c r="B29" s="1383"/>
      <c r="C29" s="552" t="s">
        <v>280</v>
      </c>
      <c r="D29" s="552" t="s">
        <v>280</v>
      </c>
      <c r="E29" s="552" t="s">
        <v>280</v>
      </c>
      <c r="F29" s="552" t="s">
        <v>1128</v>
      </c>
      <c r="G29" s="552" t="s">
        <v>288</v>
      </c>
      <c r="H29" s="552" t="s">
        <v>280</v>
      </c>
      <c r="I29" s="552" t="s">
        <v>280</v>
      </c>
      <c r="J29" s="552" t="s">
        <v>280</v>
      </c>
      <c r="K29" s="554"/>
      <c r="L29" s="555"/>
    </row>
    <row r="30" spans="2:12" ht="14" x14ac:dyDescent="0.2">
      <c r="B30" s="1383"/>
      <c r="C30" s="552" t="s">
        <v>280</v>
      </c>
      <c r="D30" s="552" t="s">
        <v>280</v>
      </c>
      <c r="E30" s="552" t="s">
        <v>280</v>
      </c>
      <c r="F30" s="552" t="s">
        <v>1129</v>
      </c>
      <c r="G30" s="552" t="s">
        <v>289</v>
      </c>
      <c r="H30" s="552" t="s">
        <v>280</v>
      </c>
      <c r="I30" s="552" t="s">
        <v>280</v>
      </c>
      <c r="J30" s="552" t="s">
        <v>280</v>
      </c>
      <c r="K30" s="554"/>
      <c r="L30" s="555"/>
    </row>
    <row r="31" spans="2:12" ht="14" x14ac:dyDescent="0.2">
      <c r="B31" s="1383"/>
      <c r="C31" s="552" t="s">
        <v>280</v>
      </c>
      <c r="D31" s="552" t="s">
        <v>280</v>
      </c>
      <c r="E31" s="552" t="s">
        <v>280</v>
      </c>
      <c r="F31" s="552" t="s">
        <v>280</v>
      </c>
      <c r="G31" s="552" t="s">
        <v>290</v>
      </c>
      <c r="H31" s="552" t="s">
        <v>280</v>
      </c>
      <c r="I31" s="552" t="s">
        <v>280</v>
      </c>
      <c r="J31" s="552" t="s">
        <v>280</v>
      </c>
      <c r="K31" s="554"/>
      <c r="L31" s="555"/>
    </row>
    <row r="32" spans="2:12" ht="14.5" thickBot="1" x14ac:dyDescent="0.25">
      <c r="B32" s="1384"/>
      <c r="C32" s="556" t="s">
        <v>280</v>
      </c>
      <c r="D32" s="557" t="s">
        <v>280</v>
      </c>
      <c r="E32" s="557" t="s">
        <v>280</v>
      </c>
      <c r="F32" s="557" t="s">
        <v>280</v>
      </c>
      <c r="G32" s="557" t="s">
        <v>280</v>
      </c>
      <c r="H32" s="557" t="s">
        <v>280</v>
      </c>
      <c r="I32" s="557" t="s">
        <v>280</v>
      </c>
      <c r="J32" s="557" t="s">
        <v>280</v>
      </c>
      <c r="K32" s="558"/>
      <c r="L32" s="559"/>
    </row>
    <row r="37" spans="3:3" x14ac:dyDescent="0.2">
      <c r="C37" s="526" t="s">
        <v>291</v>
      </c>
    </row>
    <row r="38" spans="3:3" x14ac:dyDescent="0.2">
      <c r="C38" s="526" t="s">
        <v>292</v>
      </c>
    </row>
    <row r="39" spans="3:3" x14ac:dyDescent="0.2">
      <c r="C39" s="526" t="s">
        <v>293</v>
      </c>
    </row>
    <row r="40" spans="3:3" x14ac:dyDescent="0.2">
      <c r="C40" s="526" t="s">
        <v>294</v>
      </c>
    </row>
    <row r="41" spans="3:3" x14ac:dyDescent="0.2">
      <c r="C41" s="526" t="s">
        <v>295</v>
      </c>
    </row>
    <row r="42" spans="3:3" x14ac:dyDescent="0.2">
      <c r="C42" s="526" t="s">
        <v>296</v>
      </c>
    </row>
    <row r="43" spans="3:3" x14ac:dyDescent="0.2">
      <c r="C43" s="526" t="s">
        <v>297</v>
      </c>
    </row>
    <row r="44" spans="3:3" x14ac:dyDescent="0.2">
      <c r="C44" s="526" t="s">
        <v>298</v>
      </c>
    </row>
    <row r="46" spans="3:3" x14ac:dyDescent="0.2">
      <c r="C46" s="526" t="s">
        <v>299</v>
      </c>
    </row>
    <row r="47" spans="3:3" x14ac:dyDescent="0.2">
      <c r="C47" s="526" t="s">
        <v>300</v>
      </c>
    </row>
    <row r="49" spans="3:3" x14ac:dyDescent="0.2">
      <c r="C49" s="526" t="s">
        <v>301</v>
      </c>
    </row>
    <row r="50" spans="3:3" x14ac:dyDescent="0.2">
      <c r="C50" s="526" t="s">
        <v>302</v>
      </c>
    </row>
    <row r="51" spans="3:3" x14ac:dyDescent="0.2">
      <c r="C51" s="526" t="s">
        <v>303</v>
      </c>
    </row>
    <row r="52" spans="3:3" x14ac:dyDescent="0.2">
      <c r="C52" s="526" t="s">
        <v>304</v>
      </c>
    </row>
    <row r="53" spans="3:3" x14ac:dyDescent="0.2">
      <c r="C53" s="526" t="s">
        <v>305</v>
      </c>
    </row>
    <row r="54" spans="3:3" x14ac:dyDescent="0.2">
      <c r="C54" s="526" t="s">
        <v>306</v>
      </c>
    </row>
  </sheetData>
  <mergeCells count="1">
    <mergeCell ref="B23:B32"/>
  </mergeCells>
  <phoneticPr fontId="4"/>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1"/>
  <sheetViews>
    <sheetView view="pageBreakPreview" zoomScaleNormal="75" zoomScaleSheetLayoutView="100" workbookViewId="0"/>
  </sheetViews>
  <sheetFormatPr defaultRowHeight="13" x14ac:dyDescent="0.2"/>
  <cols>
    <col min="1" max="1" width="2.6328125" customWidth="1"/>
    <col min="2" max="2" width="19.90625" customWidth="1"/>
    <col min="3" max="3" width="18.08984375" customWidth="1"/>
    <col min="4" max="4" width="29.08984375" customWidth="1"/>
    <col min="5" max="17" width="2.6328125" customWidth="1"/>
    <col min="18" max="19" width="3.08984375" customWidth="1"/>
    <col min="20" max="22" width="2.6328125" customWidth="1"/>
    <col min="23" max="25" width="3.08984375" customWidth="1"/>
    <col min="26" max="51" width="2.6328125" customWidth="1"/>
  </cols>
  <sheetData>
    <row r="1" spans="1:4" x14ac:dyDescent="0.2">
      <c r="A1" t="s">
        <v>307</v>
      </c>
    </row>
    <row r="3" spans="1:4" s="2" customFormat="1" x14ac:dyDescent="0.2">
      <c r="B3" s="1385" t="s">
        <v>1118</v>
      </c>
      <c r="C3" s="1387" t="s">
        <v>308</v>
      </c>
      <c r="D3" s="15" t="s">
        <v>309</v>
      </c>
    </row>
    <row r="4" spans="1:4" s="2" customFormat="1" x14ac:dyDescent="0.2">
      <c r="B4" s="1386"/>
      <c r="C4" s="1387"/>
      <c r="D4" s="16" t="s">
        <v>310</v>
      </c>
    </row>
    <row r="5" spans="1:4" ht="20.25" customHeight="1" x14ac:dyDescent="0.2">
      <c r="B5" s="973" t="s">
        <v>1119</v>
      </c>
      <c r="C5" s="971"/>
      <c r="D5" s="972"/>
    </row>
    <row r="6" spans="1:4" ht="20.25" customHeight="1" x14ac:dyDescent="0.2">
      <c r="B6" s="973" t="s">
        <v>1120</v>
      </c>
      <c r="C6" s="971"/>
      <c r="D6" s="971"/>
    </row>
    <row r="7" spans="1:4" ht="20.25" customHeight="1" x14ac:dyDescent="0.2">
      <c r="B7" s="973" t="s">
        <v>1120</v>
      </c>
      <c r="C7" s="971"/>
      <c r="D7" s="971"/>
    </row>
    <row r="8" spans="1:4" ht="20.25" customHeight="1" x14ac:dyDescent="0.2">
      <c r="B8" s="973" t="s">
        <v>1120</v>
      </c>
      <c r="C8" s="971"/>
      <c r="D8" s="971"/>
    </row>
    <row r="9" spans="1:4" ht="20.25" customHeight="1" x14ac:dyDescent="0.2">
      <c r="B9" s="973" t="s">
        <v>1120</v>
      </c>
      <c r="C9" s="971"/>
      <c r="D9" s="971"/>
    </row>
    <row r="10" spans="1:4" ht="20.25" customHeight="1" x14ac:dyDescent="0.2">
      <c r="B10" s="973" t="s">
        <v>1120</v>
      </c>
      <c r="C10" s="971"/>
      <c r="D10" s="971"/>
    </row>
    <row r="11" spans="1:4" ht="20.25" customHeight="1" x14ac:dyDescent="0.2">
      <c r="B11" s="973" t="s">
        <v>1120</v>
      </c>
      <c r="C11" s="971"/>
      <c r="D11" s="971"/>
    </row>
    <row r="12" spans="1:4" ht="20.25" customHeight="1" x14ac:dyDescent="0.2">
      <c r="B12" s="973" t="s">
        <v>1120</v>
      </c>
      <c r="C12" s="971"/>
      <c r="D12" s="971"/>
    </row>
    <row r="13" spans="1:4" ht="20.25" customHeight="1" x14ac:dyDescent="0.2">
      <c r="B13" s="973" t="s">
        <v>1120</v>
      </c>
      <c r="C13" s="971"/>
      <c r="D13" s="971"/>
    </row>
    <row r="14" spans="1:4" ht="20.25" customHeight="1" x14ac:dyDescent="0.2">
      <c r="B14" s="973" t="s">
        <v>1120</v>
      </c>
      <c r="C14" s="971"/>
      <c r="D14" s="971"/>
    </row>
    <row r="15" spans="1:4" ht="20.25" customHeight="1" x14ac:dyDescent="0.2">
      <c r="B15" s="973" t="s">
        <v>1120</v>
      </c>
      <c r="C15" s="971"/>
      <c r="D15" s="971"/>
    </row>
    <row r="16" spans="1:4" ht="20.25" customHeight="1" x14ac:dyDescent="0.2">
      <c r="B16" s="973" t="s">
        <v>1120</v>
      </c>
      <c r="C16" s="971"/>
      <c r="D16" s="971"/>
    </row>
    <row r="17" spans="2:4" ht="20.25" customHeight="1" x14ac:dyDescent="0.2">
      <c r="B17" s="191" t="s">
        <v>311</v>
      </c>
      <c r="C17" s="14"/>
      <c r="D17" s="14"/>
    </row>
    <row r="19" spans="2:4" ht="14" x14ac:dyDescent="0.3">
      <c r="B19" s="12" t="s">
        <v>312</v>
      </c>
    </row>
    <row r="20" spans="2:4" x14ac:dyDescent="0.2">
      <c r="B20" s="13" t="s">
        <v>313</v>
      </c>
    </row>
    <row r="21" spans="2:4" x14ac:dyDescent="0.2">
      <c r="B21" s="13" t="s">
        <v>314</v>
      </c>
    </row>
  </sheetData>
  <mergeCells count="2">
    <mergeCell ref="B3:B4"/>
    <mergeCell ref="C3:C4"/>
  </mergeCells>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表紙</vt:lpstr>
      <vt:lpstr>添付書類一覧</vt:lpstr>
      <vt:lpstr>1勤務表</vt:lpstr>
      <vt:lpstr>シフト記号表</vt:lpstr>
      <vt:lpstr>【記載例】勤務表</vt:lpstr>
      <vt:lpstr>【記載例】シフト記号表（勤務時間帯）</vt:lpstr>
      <vt:lpstr>記入方法</vt:lpstr>
      <vt:lpstr>プルダウン・リスト</vt:lpstr>
      <vt:lpstr>2平均入居者数</vt:lpstr>
      <vt:lpstr>3 苦情・事故</vt:lpstr>
      <vt:lpstr>4運営状況</vt:lpstr>
      <vt:lpstr>5-1加算等自主点検　特定施設</vt:lpstr>
      <vt:lpstr>5-2 加算等自主点検　介護予防特定施設</vt:lpstr>
      <vt:lpstr>基準自己点検</vt:lpstr>
      <vt:lpstr>基準自己点検（外部利用型）</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【記載例】勤務表!Print_Area</vt:lpstr>
      <vt:lpstr>'2平均入居者数'!Print_Area</vt:lpstr>
      <vt:lpstr>'5-1加算等自主点検　特定施設'!Print_Area</vt:lpstr>
      <vt:lpstr>'5-2 加算等自主点検　介護予防特定施設'!Print_Area</vt:lpstr>
      <vt:lpstr>シフト記号表!Print_Area</vt:lpstr>
      <vt:lpstr>基準自己点検!Print_Area</vt:lpstr>
      <vt:lpstr>'基準自己点検（外部利用型）'!Print_Area</vt:lpstr>
      <vt:lpstr>記入方法!Print_Area</vt:lpstr>
      <vt:lpstr>表紙!Print_Area</vt:lpstr>
      <vt:lpstr>【記載例】勤務表!Print_Titles</vt:lpstr>
      <vt:lpstr>'1勤務表'!Print_Titles</vt:lpstr>
      <vt:lpstr>'5-1加算等自主点検　特定施設'!Print_Titles</vt:lpstr>
      <vt:lpstr>'5-2 加算等自主点検　介護予防特定施設'!Print_Titles</vt:lpstr>
      <vt:lpstr>基準自己点検!Print_Titles</vt:lpstr>
      <vt:lpstr>'基準自己点検（外部利用型）'!Print_Titles</vt:lpstr>
      <vt:lpstr>シフト記号表</vt:lpstr>
      <vt:lpstr>介護職員</vt:lpstr>
      <vt:lpstr>看護職員</vt:lpstr>
      <vt:lpstr>管理者</vt:lpstr>
      <vt:lpstr>機能訓練指導員</vt:lpstr>
      <vt:lpstr>計画作成担当者</vt:lpstr>
      <vt:lpstr>職種</vt:lpstr>
      <vt:lpstr>生活相談員</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2024-05-27T02:17:37Z</cp:lastPrinted>
  <dcterms:created xsi:type="dcterms:W3CDTF">2006-05-08T10:56:33Z</dcterms:created>
  <dcterms:modified xsi:type="dcterms:W3CDTF">2024-05-27T02:18:15Z</dcterms:modified>
  <cp:category/>
  <cp:contentStatus/>
</cp:coreProperties>
</file>