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3605" documentId="8_{3B904BF9-28A5-4E9B-B1C8-8BD11C53AB7E}" xr6:coauthVersionLast="47" xr6:coauthVersionMax="47" xr10:uidLastSave="{CA99A6CC-3BC5-4784-80AD-ECD5B55AB7CF}"/>
  <bookViews>
    <workbookView xWindow="-120" yWindow="-120" windowWidth="29040" windowHeight="175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AN50" i="15"/>
  <c r="AN49" i="15"/>
  <c r="AN48" i="15"/>
  <c r="AN47" i="15"/>
  <c r="AB5" i="26"/>
  <c r="N7" i="26"/>
  <c r="N6" i="26"/>
  <c r="N5" i="26"/>
  <c r="B1201" i="26"/>
  <c r="J1201" i="26"/>
  <c r="K1201" i="26"/>
  <c r="L1201" i="26"/>
  <c r="M1201" i="26"/>
  <c r="N1201" i="26"/>
  <c r="S1201" i="26"/>
  <c r="U1201" i="26"/>
  <c r="AA1201" i="26"/>
  <c r="AC1201" i="26"/>
  <c r="AG1201" i="26"/>
  <c r="AH1201" i="26"/>
  <c r="AI1201" i="26" s="1"/>
  <c r="AJ1201" i="26"/>
  <c r="B1202" i="26"/>
  <c r="J1202" i="26"/>
  <c r="K1202" i="26"/>
  <c r="L1202" i="26"/>
  <c r="M1202" i="26"/>
  <c r="N1202" i="26"/>
  <c r="AH1202" i="26" s="1"/>
  <c r="AI1202" i="26" s="1"/>
  <c r="S1202" i="26"/>
  <c r="U1202" i="26"/>
  <c r="AC1202" i="26"/>
  <c r="AG1202" i="26"/>
  <c r="AJ1202" i="26"/>
  <c r="B1203" i="26"/>
  <c r="J1203" i="26"/>
  <c r="K1203" i="26"/>
  <c r="L1203" i="26"/>
  <c r="M1203" i="26"/>
  <c r="N1203" i="26"/>
  <c r="AA1203" i="26" s="1"/>
  <c r="U1203" i="26"/>
  <c r="AC1203" i="26"/>
  <c r="AG1203" i="26"/>
  <c r="AJ1203" i="26"/>
  <c r="B1204" i="26"/>
  <c r="J1204" i="26"/>
  <c r="K1204" i="26"/>
  <c r="L1204" i="26"/>
  <c r="M1204" i="26"/>
  <c r="N1204" i="26"/>
  <c r="S1204" i="26" s="1"/>
  <c r="U1204" i="26"/>
  <c r="AC1204" i="26"/>
  <c r="AG1204" i="26"/>
  <c r="AJ1204" i="26"/>
  <c r="B1205" i="26"/>
  <c r="J1205" i="26"/>
  <c r="K1205" i="26"/>
  <c r="L1205" i="26"/>
  <c r="M1205" i="26"/>
  <c r="N1205" i="26"/>
  <c r="S1205" i="26" s="1"/>
  <c r="AG1205" i="26"/>
  <c r="U1205" i="26" s="1"/>
  <c r="AH1205" i="26"/>
  <c r="AI1205" i="26"/>
  <c r="AJ1205" i="26"/>
  <c r="B1206" i="26"/>
  <c r="J1206" i="26"/>
  <c r="K1206" i="26"/>
  <c r="L1206" i="26"/>
  <c r="M1206" i="26"/>
  <c r="N1206" i="26"/>
  <c r="S1206" i="26" s="1"/>
  <c r="AA1206" i="26"/>
  <c r="AG1206" i="26"/>
  <c r="U1206" i="26" s="1"/>
  <c r="AH1206" i="26"/>
  <c r="AI1206" i="26" s="1"/>
  <c r="AJ1206" i="26"/>
  <c r="B1207" i="26"/>
  <c r="J1207" i="26"/>
  <c r="K1207" i="26"/>
  <c r="L1207" i="26"/>
  <c r="M1207" i="26"/>
  <c r="N1207" i="26"/>
  <c r="S1207" i="26"/>
  <c r="U1207" i="26"/>
  <c r="AA1207" i="26"/>
  <c r="AC1207" i="26"/>
  <c r="AG1207" i="26"/>
  <c r="AH1207" i="26"/>
  <c r="AI1207" i="26" s="1"/>
  <c r="AJ1207" i="26"/>
  <c r="B1208" i="26"/>
  <c r="J1208" i="26"/>
  <c r="K1208" i="26"/>
  <c r="L1208" i="26"/>
  <c r="M1208" i="26"/>
  <c r="N1208" i="26"/>
  <c r="AH1208" i="26" s="1"/>
  <c r="AI1208" i="26" s="1"/>
  <c r="S1208" i="26"/>
  <c r="U1208" i="26"/>
  <c r="AC1208" i="26"/>
  <c r="AG1208" i="26"/>
  <c r="AJ1208" i="26"/>
  <c r="B1209" i="26"/>
  <c r="J1209" i="26"/>
  <c r="K1209" i="26"/>
  <c r="L1209" i="26"/>
  <c r="M1209" i="26"/>
  <c r="N1209" i="26"/>
  <c r="AA1209" i="26" s="1"/>
  <c r="U1209" i="26"/>
  <c r="AC1209" i="26"/>
  <c r="AG1209" i="26"/>
  <c r="AJ1209" i="26"/>
  <c r="B1210" i="26"/>
  <c r="J1210" i="26"/>
  <c r="K1210" i="26"/>
  <c r="L1210" i="26"/>
  <c r="M1210" i="26"/>
  <c r="N1210" i="26"/>
  <c r="S1210" i="26" s="1"/>
  <c r="U1210" i="26"/>
  <c r="AC1210" i="26"/>
  <c r="AG1210" i="26"/>
  <c r="AJ1210" i="26"/>
  <c r="B1211" i="26"/>
  <c r="J1211" i="26"/>
  <c r="K1211" i="26"/>
  <c r="L1211" i="26"/>
  <c r="M1211" i="26"/>
  <c r="N1211" i="26"/>
  <c r="S1211" i="26" s="1"/>
  <c r="AG1211" i="26"/>
  <c r="U1211" i="26" s="1"/>
  <c r="AH1211" i="26"/>
  <c r="AI1211" i="26"/>
  <c r="AJ1211" i="26"/>
  <c r="B1212" i="26"/>
  <c r="J1212" i="26"/>
  <c r="K1212" i="26"/>
  <c r="L1212" i="26"/>
  <c r="M1212" i="26"/>
  <c r="N1212" i="26"/>
  <c r="S1212" i="26" s="1"/>
  <c r="AA1212" i="26"/>
  <c r="AG1212" i="26"/>
  <c r="U1212" i="26" s="1"/>
  <c r="AH1212" i="26"/>
  <c r="AI1212" i="26" s="1"/>
  <c r="AJ1212" i="26"/>
  <c r="B1213" i="26"/>
  <c r="J1213" i="26"/>
  <c r="K1213" i="26"/>
  <c r="L1213" i="26"/>
  <c r="M1213" i="26"/>
  <c r="N1213" i="26"/>
  <c r="S1213" i="26"/>
  <c r="U1213" i="26"/>
  <c r="AA1213" i="26"/>
  <c r="AC1213" i="26"/>
  <c r="AG1213" i="26"/>
  <c r="AH1213" i="26"/>
  <c r="AI1213" i="26" s="1"/>
  <c r="AJ1213" i="26"/>
  <c r="B114" i="26"/>
  <c r="J114" i="26"/>
  <c r="K114" i="26"/>
  <c r="L114" i="26"/>
  <c r="M114" i="26"/>
  <c r="N114" i="26"/>
  <c r="S114" i="26"/>
  <c r="AA114" i="26"/>
  <c r="AG114" i="26"/>
  <c r="U114" i="26" s="1"/>
  <c r="AH114" i="26"/>
  <c r="AI114" i="26" s="1"/>
  <c r="AJ114" i="26"/>
  <c r="B115" i="26"/>
  <c r="J115" i="26"/>
  <c r="K115" i="26"/>
  <c r="L115" i="26"/>
  <c r="M115" i="26"/>
  <c r="N115" i="26"/>
  <c r="S115" i="26"/>
  <c r="U115" i="26"/>
  <c r="AA115" i="26"/>
  <c r="AC115" i="26"/>
  <c r="AG115" i="26"/>
  <c r="AH115" i="26"/>
  <c r="AI115" i="26" s="1"/>
  <c r="AJ115" i="26"/>
  <c r="B116" i="26"/>
  <c r="J116" i="26"/>
  <c r="K116" i="26"/>
  <c r="L116" i="26"/>
  <c r="M116" i="26"/>
  <c r="N116" i="26"/>
  <c r="S116" i="26"/>
  <c r="U116" i="26"/>
  <c r="AA116" i="26"/>
  <c r="AC116" i="26"/>
  <c r="AG116" i="26"/>
  <c r="AH116" i="26"/>
  <c r="AI116" i="26" s="1"/>
  <c r="AJ116" i="26"/>
  <c r="B117" i="26"/>
  <c r="J117" i="26"/>
  <c r="K117" i="26"/>
  <c r="L117" i="26"/>
  <c r="M117" i="26"/>
  <c r="N117" i="26"/>
  <c r="U117" i="26"/>
  <c r="AC117" i="26"/>
  <c r="AG117" i="26"/>
  <c r="AJ117" i="26"/>
  <c r="B118" i="26"/>
  <c r="J118" i="26"/>
  <c r="K118" i="26"/>
  <c r="L118" i="26"/>
  <c r="M118" i="26"/>
  <c r="N118" i="26"/>
  <c r="S118" i="26"/>
  <c r="U118" i="26"/>
  <c r="AA118" i="26"/>
  <c r="AC118" i="26"/>
  <c r="AG118" i="26"/>
  <c r="AH118" i="26"/>
  <c r="AI118" i="26"/>
  <c r="AJ118" i="26"/>
  <c r="B119" i="26"/>
  <c r="J119" i="26"/>
  <c r="K119" i="26"/>
  <c r="L119" i="26"/>
  <c r="M119" i="26"/>
  <c r="N119" i="26"/>
  <c r="S119" i="26"/>
  <c r="U119" i="26"/>
  <c r="AA119" i="26"/>
  <c r="AC119" i="26"/>
  <c r="AG119" i="26"/>
  <c r="AH119" i="26"/>
  <c r="AI119" i="26"/>
  <c r="AJ119" i="26"/>
  <c r="B120" i="26"/>
  <c r="J120" i="26"/>
  <c r="K120" i="26"/>
  <c r="L120" i="26"/>
  <c r="M120" i="26"/>
  <c r="N120" i="26"/>
  <c r="S120" i="26"/>
  <c r="AA120" i="26"/>
  <c r="AG120" i="26"/>
  <c r="U120" i="26" s="1"/>
  <c r="AH120" i="26"/>
  <c r="AI120" i="26" s="1"/>
  <c r="AJ120" i="26"/>
  <c r="B121" i="26"/>
  <c r="J121" i="26"/>
  <c r="K121" i="26"/>
  <c r="L121" i="26"/>
  <c r="M121" i="26"/>
  <c r="N121" i="26"/>
  <c r="S121" i="26"/>
  <c r="U121" i="26"/>
  <c r="AA121" i="26"/>
  <c r="AC121" i="26"/>
  <c r="AG121" i="26"/>
  <c r="AH121" i="26"/>
  <c r="AI121" i="26" s="1"/>
  <c r="AJ121" i="26"/>
  <c r="B122" i="26"/>
  <c r="J122" i="26"/>
  <c r="K122" i="26"/>
  <c r="L122" i="26"/>
  <c r="M122" i="26"/>
  <c r="N122" i="26"/>
  <c r="S122" i="26"/>
  <c r="U122" i="26"/>
  <c r="AA122" i="26"/>
  <c r="AC122" i="26"/>
  <c r="AG122" i="26"/>
  <c r="AH122" i="26"/>
  <c r="AI122" i="26"/>
  <c r="AJ122" i="26"/>
  <c r="B123" i="26"/>
  <c r="J123" i="26"/>
  <c r="K123" i="26"/>
  <c r="L123" i="26"/>
  <c r="M123" i="26"/>
  <c r="N123" i="26"/>
  <c r="U123" i="26"/>
  <c r="AC123" i="26"/>
  <c r="AG123" i="26"/>
  <c r="AJ123" i="26"/>
  <c r="B124" i="26"/>
  <c r="J124" i="26"/>
  <c r="K124" i="26"/>
  <c r="L124" i="26"/>
  <c r="M124" i="26"/>
  <c r="N124" i="26"/>
  <c r="S124" i="26"/>
  <c r="U124" i="26"/>
  <c r="AA124" i="26"/>
  <c r="AC124" i="26"/>
  <c r="AG124" i="26"/>
  <c r="AH124" i="26"/>
  <c r="AI124" i="26"/>
  <c r="AJ124" i="26"/>
  <c r="B125" i="26"/>
  <c r="J125" i="26"/>
  <c r="K125" i="26"/>
  <c r="L125" i="26"/>
  <c r="M125" i="26"/>
  <c r="N125" i="26"/>
  <c r="S125" i="26"/>
  <c r="U125" i="26"/>
  <c r="AA125" i="26"/>
  <c r="AC125" i="26"/>
  <c r="AG125" i="26"/>
  <c r="AH125" i="26"/>
  <c r="AI125" i="26"/>
  <c r="AJ125" i="26"/>
  <c r="B126" i="26"/>
  <c r="J126" i="26"/>
  <c r="K126" i="26"/>
  <c r="L126" i="26"/>
  <c r="M126" i="26"/>
  <c r="N126" i="26"/>
  <c r="S126" i="26"/>
  <c r="AA126" i="26"/>
  <c r="AG126" i="26"/>
  <c r="U126" i="26" s="1"/>
  <c r="AH126" i="26"/>
  <c r="AI126" i="26" s="1"/>
  <c r="AJ126" i="26"/>
  <c r="B127" i="26"/>
  <c r="J127" i="26"/>
  <c r="K127" i="26"/>
  <c r="L127" i="26"/>
  <c r="M127" i="26"/>
  <c r="N127" i="26"/>
  <c r="S127" i="26"/>
  <c r="U127" i="26"/>
  <c r="AA127" i="26"/>
  <c r="AC127" i="26"/>
  <c r="AG127" i="26"/>
  <c r="AH127" i="26"/>
  <c r="AI127" i="26" s="1"/>
  <c r="AJ127" i="26"/>
  <c r="B128" i="26"/>
  <c r="J128" i="26"/>
  <c r="K128" i="26"/>
  <c r="L128" i="26"/>
  <c r="M128" i="26"/>
  <c r="N128" i="26"/>
  <c r="S128" i="26"/>
  <c r="U128" i="26"/>
  <c r="AA128" i="26"/>
  <c r="AC128" i="26"/>
  <c r="AG128" i="26"/>
  <c r="AH128" i="26"/>
  <c r="AI128" i="26"/>
  <c r="AJ128" i="26"/>
  <c r="B129" i="26"/>
  <c r="J129" i="26"/>
  <c r="K129" i="26"/>
  <c r="L129" i="26"/>
  <c r="M129" i="26"/>
  <c r="N129" i="26"/>
  <c r="U129" i="26"/>
  <c r="AC129" i="26"/>
  <c r="AG129" i="26"/>
  <c r="AJ129" i="26"/>
  <c r="B130" i="26"/>
  <c r="J130" i="26"/>
  <c r="K130" i="26"/>
  <c r="L130" i="26"/>
  <c r="M130" i="26"/>
  <c r="N130" i="26"/>
  <c r="S130" i="26"/>
  <c r="U130" i="26"/>
  <c r="AA130" i="26"/>
  <c r="AC130" i="26"/>
  <c r="AG130" i="26"/>
  <c r="AH130" i="26"/>
  <c r="AI130" i="26"/>
  <c r="AJ130" i="26"/>
  <c r="B131" i="26"/>
  <c r="J131" i="26"/>
  <c r="K131" i="26"/>
  <c r="L131" i="26"/>
  <c r="M131" i="26"/>
  <c r="N131" i="26"/>
  <c r="S131" i="26"/>
  <c r="U131" i="26"/>
  <c r="AA131" i="26"/>
  <c r="AC131" i="26"/>
  <c r="AG131" i="26"/>
  <c r="AH131" i="26"/>
  <c r="AI131" i="26"/>
  <c r="AJ131" i="26"/>
  <c r="B132" i="26"/>
  <c r="J132" i="26"/>
  <c r="K132" i="26"/>
  <c r="L132" i="26"/>
  <c r="M132" i="26"/>
  <c r="N132" i="26"/>
  <c r="S132" i="26"/>
  <c r="AA132" i="26"/>
  <c r="AG132" i="26"/>
  <c r="U132" i="26" s="1"/>
  <c r="AH132" i="26"/>
  <c r="AI132" i="26" s="1"/>
  <c r="AJ132" i="26"/>
  <c r="B133" i="26"/>
  <c r="J133" i="26"/>
  <c r="K133" i="26"/>
  <c r="L133" i="26"/>
  <c r="M133" i="26"/>
  <c r="N133" i="26"/>
  <c r="S133" i="26"/>
  <c r="U133" i="26"/>
  <c r="AA133" i="26"/>
  <c r="AC133" i="26"/>
  <c r="AG133" i="26"/>
  <c r="AH133" i="26"/>
  <c r="AI133" i="26" s="1"/>
  <c r="AJ133" i="26"/>
  <c r="B134" i="26"/>
  <c r="J134" i="26"/>
  <c r="K134" i="26"/>
  <c r="L134" i="26"/>
  <c r="M134" i="26"/>
  <c r="N134" i="26"/>
  <c r="S134" i="26"/>
  <c r="U134" i="26"/>
  <c r="AA134" i="26"/>
  <c r="AC134" i="26"/>
  <c r="AG134" i="26"/>
  <c r="AH134" i="26"/>
  <c r="AI134" i="26"/>
  <c r="AJ134" i="26"/>
  <c r="B135" i="26"/>
  <c r="J135" i="26"/>
  <c r="K135" i="26"/>
  <c r="L135" i="26"/>
  <c r="M135" i="26"/>
  <c r="N135" i="26"/>
  <c r="U135" i="26"/>
  <c r="AC135" i="26"/>
  <c r="AG135" i="26"/>
  <c r="AJ135" i="26"/>
  <c r="B136" i="26"/>
  <c r="J136" i="26"/>
  <c r="K136" i="26"/>
  <c r="L136" i="26"/>
  <c r="M136" i="26"/>
  <c r="N136" i="26"/>
  <c r="S136" i="26"/>
  <c r="U136" i="26"/>
  <c r="AA136" i="26"/>
  <c r="AC136" i="26"/>
  <c r="AG136" i="26"/>
  <c r="AH136" i="26"/>
  <c r="AI136" i="26"/>
  <c r="AJ136" i="26"/>
  <c r="B137" i="26"/>
  <c r="J137" i="26"/>
  <c r="K137" i="26"/>
  <c r="L137" i="26"/>
  <c r="M137" i="26"/>
  <c r="N137" i="26"/>
  <c r="S137" i="26"/>
  <c r="U137" i="26"/>
  <c r="AA137" i="26"/>
  <c r="AC137" i="26"/>
  <c r="AG137" i="26"/>
  <c r="AH137" i="26"/>
  <c r="AI137" i="26"/>
  <c r="AJ137" i="26"/>
  <c r="B138" i="26"/>
  <c r="J138" i="26"/>
  <c r="K138" i="26"/>
  <c r="L138" i="26"/>
  <c r="M138" i="26"/>
  <c r="N138" i="26"/>
  <c r="S138" i="26"/>
  <c r="AA138" i="26"/>
  <c r="AG138" i="26"/>
  <c r="U138" i="26" s="1"/>
  <c r="AH138" i="26"/>
  <c r="AI138" i="26" s="1"/>
  <c r="AJ138" i="26"/>
  <c r="B139" i="26"/>
  <c r="J139" i="26"/>
  <c r="K139" i="26"/>
  <c r="L139" i="26"/>
  <c r="M139" i="26"/>
  <c r="N139" i="26"/>
  <c r="S139" i="26"/>
  <c r="U139" i="26"/>
  <c r="AA139" i="26"/>
  <c r="AC139" i="26"/>
  <c r="AG139" i="26"/>
  <c r="AH139" i="26"/>
  <c r="AI139" i="26" s="1"/>
  <c r="AJ139" i="26"/>
  <c r="B140" i="26"/>
  <c r="J140" i="26"/>
  <c r="K140" i="26"/>
  <c r="L140" i="26"/>
  <c r="M140" i="26"/>
  <c r="N140" i="26"/>
  <c r="S140" i="26"/>
  <c r="U140" i="26"/>
  <c r="AA140" i="26"/>
  <c r="AC140" i="26"/>
  <c r="AG140" i="26"/>
  <c r="AH140" i="26"/>
  <c r="AI140" i="26"/>
  <c r="AJ140" i="26"/>
  <c r="B141" i="26"/>
  <c r="J141" i="26"/>
  <c r="K141" i="26"/>
  <c r="L141" i="26"/>
  <c r="M141" i="26"/>
  <c r="N141" i="26"/>
  <c r="U141" i="26"/>
  <c r="AC141" i="26"/>
  <c r="AG141" i="26"/>
  <c r="AJ141" i="26"/>
  <c r="B142" i="26"/>
  <c r="J142" i="26"/>
  <c r="K142" i="26"/>
  <c r="L142" i="26"/>
  <c r="M142" i="26"/>
  <c r="N142" i="26"/>
  <c r="S142" i="26"/>
  <c r="U142" i="26"/>
  <c r="AA142" i="26"/>
  <c r="AC142" i="26"/>
  <c r="AG142" i="26"/>
  <c r="AH142" i="26"/>
  <c r="AI142" i="26"/>
  <c r="AJ142" i="26"/>
  <c r="B143" i="26"/>
  <c r="J143" i="26"/>
  <c r="K143" i="26"/>
  <c r="L143" i="26"/>
  <c r="M143" i="26"/>
  <c r="N143" i="26"/>
  <c r="S143" i="26"/>
  <c r="U143" i="26"/>
  <c r="AA143" i="26"/>
  <c r="AC143" i="26"/>
  <c r="AG143" i="26"/>
  <c r="AH143" i="26"/>
  <c r="AI143" i="26"/>
  <c r="AJ143" i="26"/>
  <c r="B144" i="26"/>
  <c r="J144" i="26"/>
  <c r="K144" i="26"/>
  <c r="L144" i="26"/>
  <c r="M144" i="26"/>
  <c r="N144" i="26"/>
  <c r="S144" i="26"/>
  <c r="AA144" i="26"/>
  <c r="AG144" i="26"/>
  <c r="U144" i="26" s="1"/>
  <c r="AH144" i="26"/>
  <c r="AI144" i="26" s="1"/>
  <c r="AJ144" i="26"/>
  <c r="B145" i="26"/>
  <c r="J145" i="26"/>
  <c r="K145" i="26"/>
  <c r="L145" i="26"/>
  <c r="M145" i="26"/>
  <c r="N145" i="26"/>
  <c r="S145" i="26"/>
  <c r="U145" i="26"/>
  <c r="AA145" i="26"/>
  <c r="AC145" i="26"/>
  <c r="AG145" i="26"/>
  <c r="AH145" i="26"/>
  <c r="AI145" i="26" s="1"/>
  <c r="AJ145" i="26"/>
  <c r="B146" i="26"/>
  <c r="J146" i="26"/>
  <c r="K146" i="26"/>
  <c r="L146" i="26"/>
  <c r="M146" i="26"/>
  <c r="N146" i="26"/>
  <c r="S146" i="26"/>
  <c r="U146" i="26"/>
  <c r="AA146" i="26"/>
  <c r="AC146" i="26"/>
  <c r="AG146" i="26"/>
  <c r="AH146" i="26"/>
  <c r="AI146" i="26"/>
  <c r="AJ146" i="26"/>
  <c r="B147" i="26"/>
  <c r="J147" i="26"/>
  <c r="K147" i="26"/>
  <c r="L147" i="26"/>
  <c r="M147" i="26"/>
  <c r="N147" i="26"/>
  <c r="U147" i="26"/>
  <c r="AC147" i="26"/>
  <c r="AG147" i="26"/>
  <c r="AJ147" i="26"/>
  <c r="B148" i="26"/>
  <c r="J148" i="26"/>
  <c r="K148" i="26"/>
  <c r="L148" i="26"/>
  <c r="M148" i="26"/>
  <c r="N148" i="26"/>
  <c r="S148" i="26"/>
  <c r="U148" i="26"/>
  <c r="AA148" i="26"/>
  <c r="AC148" i="26"/>
  <c r="AG148" i="26"/>
  <c r="AH148" i="26"/>
  <c r="AI148" i="26"/>
  <c r="AJ148" i="26"/>
  <c r="B149" i="26"/>
  <c r="J149" i="26"/>
  <c r="K149" i="26"/>
  <c r="L149" i="26"/>
  <c r="M149" i="26"/>
  <c r="N149" i="26"/>
  <c r="S149" i="26"/>
  <c r="U149" i="26"/>
  <c r="AA149" i="26"/>
  <c r="AC149" i="26"/>
  <c r="AG149" i="26"/>
  <c r="AH149" i="26"/>
  <c r="AI149" i="26"/>
  <c r="AJ149" i="26"/>
  <c r="B150" i="26"/>
  <c r="J150" i="26"/>
  <c r="K150" i="26"/>
  <c r="L150" i="26"/>
  <c r="M150" i="26"/>
  <c r="N150" i="26"/>
  <c r="S150" i="26"/>
  <c r="AA150" i="26"/>
  <c r="AG150" i="26"/>
  <c r="U150" i="26" s="1"/>
  <c r="AH150" i="26"/>
  <c r="AI150" i="26" s="1"/>
  <c r="AJ150" i="26"/>
  <c r="B151" i="26"/>
  <c r="J151" i="26"/>
  <c r="K151" i="26"/>
  <c r="L151" i="26"/>
  <c r="M151" i="26"/>
  <c r="N151" i="26"/>
  <c r="S151" i="26"/>
  <c r="U151" i="26"/>
  <c r="AA151" i="26"/>
  <c r="AC151" i="26"/>
  <c r="AG151" i="26"/>
  <c r="AH151" i="26"/>
  <c r="AI151" i="26" s="1"/>
  <c r="AJ151" i="26"/>
  <c r="B152" i="26"/>
  <c r="J152" i="26"/>
  <c r="K152" i="26"/>
  <c r="L152" i="26"/>
  <c r="M152" i="26"/>
  <c r="N152" i="26"/>
  <c r="S152" i="26"/>
  <c r="U152" i="26"/>
  <c r="AA152" i="26"/>
  <c r="AC152" i="26"/>
  <c r="AG152" i="26"/>
  <c r="AH152" i="26"/>
  <c r="AI152" i="26"/>
  <c r="AJ152" i="26"/>
  <c r="B153" i="26"/>
  <c r="J153" i="26"/>
  <c r="K153" i="26"/>
  <c r="L153" i="26"/>
  <c r="M153" i="26"/>
  <c r="N153" i="26"/>
  <c r="U153" i="26"/>
  <c r="AC153" i="26"/>
  <c r="AG153" i="26"/>
  <c r="AJ153" i="26"/>
  <c r="B154" i="26"/>
  <c r="J154" i="26"/>
  <c r="K154" i="26"/>
  <c r="L154" i="26"/>
  <c r="M154" i="26"/>
  <c r="N154" i="26"/>
  <c r="S154" i="26"/>
  <c r="U154" i="26"/>
  <c r="AA154" i="26"/>
  <c r="AC154" i="26"/>
  <c r="AG154" i="26"/>
  <c r="AH154" i="26"/>
  <c r="AI154" i="26" s="1"/>
  <c r="AJ154" i="26"/>
  <c r="B155" i="26"/>
  <c r="J155" i="26"/>
  <c r="K155" i="26"/>
  <c r="L155" i="26"/>
  <c r="M155" i="26"/>
  <c r="N155" i="26"/>
  <c r="S155" i="26"/>
  <c r="U155" i="26"/>
  <c r="AA155" i="26"/>
  <c r="AC155" i="26"/>
  <c r="AG155" i="26"/>
  <c r="AH155" i="26"/>
  <c r="AI155" i="26"/>
  <c r="AJ155" i="26"/>
  <c r="B156" i="26"/>
  <c r="J156" i="26"/>
  <c r="K156" i="26"/>
  <c r="L156" i="26"/>
  <c r="M156" i="26"/>
  <c r="N156" i="26"/>
  <c r="S156" i="26"/>
  <c r="AA156" i="26"/>
  <c r="AG156" i="26"/>
  <c r="U156" i="26" s="1"/>
  <c r="AH156" i="26"/>
  <c r="AI156" i="26" s="1"/>
  <c r="AJ156" i="26"/>
  <c r="B157" i="26"/>
  <c r="J157" i="26"/>
  <c r="K157" i="26"/>
  <c r="L157" i="26"/>
  <c r="M157" i="26"/>
  <c r="N157" i="26"/>
  <c r="S157" i="26"/>
  <c r="U157" i="26"/>
  <c r="AA157" i="26"/>
  <c r="AC157" i="26"/>
  <c r="AG157" i="26"/>
  <c r="AH157" i="26"/>
  <c r="AI157" i="26"/>
  <c r="AJ157" i="26"/>
  <c r="B158" i="26"/>
  <c r="J158" i="26"/>
  <c r="K158" i="26"/>
  <c r="L158" i="26"/>
  <c r="M158" i="26"/>
  <c r="N158" i="26"/>
  <c r="S158" i="26"/>
  <c r="U158" i="26"/>
  <c r="AA158" i="26"/>
  <c r="AC158" i="26"/>
  <c r="AG158" i="26"/>
  <c r="AH158" i="26"/>
  <c r="AI158" i="26"/>
  <c r="AJ158" i="26"/>
  <c r="B159" i="26"/>
  <c r="J159" i="26"/>
  <c r="K159" i="26"/>
  <c r="L159" i="26"/>
  <c r="M159" i="26"/>
  <c r="N159" i="26"/>
  <c r="U159" i="26"/>
  <c r="AC159" i="26"/>
  <c r="AG159" i="26"/>
  <c r="AJ159" i="26"/>
  <c r="B160" i="26"/>
  <c r="J160" i="26"/>
  <c r="K160" i="26"/>
  <c r="L160" i="26"/>
  <c r="M160" i="26"/>
  <c r="N160" i="26"/>
  <c r="S160" i="26"/>
  <c r="U160" i="26"/>
  <c r="AA160" i="26"/>
  <c r="AC160" i="26"/>
  <c r="AG160" i="26"/>
  <c r="AH160" i="26"/>
  <c r="AI160" i="26" s="1"/>
  <c r="AJ160" i="26"/>
  <c r="B161" i="26"/>
  <c r="J161" i="26"/>
  <c r="K161" i="26"/>
  <c r="L161" i="26"/>
  <c r="M161" i="26"/>
  <c r="N161" i="26"/>
  <c r="S161" i="26"/>
  <c r="U161" i="26"/>
  <c r="AA161" i="26"/>
  <c r="AC161" i="26"/>
  <c r="AG161" i="26"/>
  <c r="AH161" i="26"/>
  <c r="AI161" i="26"/>
  <c r="AJ161" i="26"/>
  <c r="B162" i="26"/>
  <c r="J162" i="26"/>
  <c r="K162" i="26"/>
  <c r="L162" i="26"/>
  <c r="M162" i="26"/>
  <c r="N162" i="26"/>
  <c r="S162" i="26"/>
  <c r="AA162" i="26"/>
  <c r="AG162" i="26"/>
  <c r="U162" i="26" s="1"/>
  <c r="AH162" i="26"/>
  <c r="AI162" i="26" s="1"/>
  <c r="AJ162" i="26"/>
  <c r="B163" i="26"/>
  <c r="J163" i="26"/>
  <c r="K163" i="26"/>
  <c r="L163" i="26"/>
  <c r="M163" i="26"/>
  <c r="N163" i="26"/>
  <c r="S163" i="26"/>
  <c r="U163" i="26"/>
  <c r="AA163" i="26"/>
  <c r="AC163" i="26"/>
  <c r="AG163" i="26"/>
  <c r="AH163" i="26"/>
  <c r="AI163" i="26"/>
  <c r="AJ163" i="26"/>
  <c r="B164" i="26"/>
  <c r="J164" i="26"/>
  <c r="K164" i="26"/>
  <c r="L164" i="26"/>
  <c r="M164" i="26"/>
  <c r="N164" i="26"/>
  <c r="S164" i="26"/>
  <c r="U164" i="26"/>
  <c r="AA164" i="26"/>
  <c r="AC164" i="26"/>
  <c r="AG164" i="26"/>
  <c r="AH164" i="26"/>
  <c r="AI164" i="26"/>
  <c r="AJ164" i="26"/>
  <c r="B165" i="26"/>
  <c r="J165" i="26"/>
  <c r="K165" i="26"/>
  <c r="L165" i="26"/>
  <c r="M165" i="26"/>
  <c r="N165" i="26"/>
  <c r="U165" i="26"/>
  <c r="AC165" i="26"/>
  <c r="AG165" i="26"/>
  <c r="AJ165" i="26"/>
  <c r="B166" i="26"/>
  <c r="J166" i="26"/>
  <c r="K166" i="26"/>
  <c r="L166" i="26"/>
  <c r="M166" i="26"/>
  <c r="N166" i="26"/>
  <c r="S166" i="26"/>
  <c r="U166" i="26"/>
  <c r="AA166" i="26"/>
  <c r="AC166" i="26"/>
  <c r="AG166" i="26"/>
  <c r="AH166" i="26"/>
  <c r="AI166" i="26" s="1"/>
  <c r="AJ166" i="26"/>
  <c r="B167" i="26"/>
  <c r="J167" i="26"/>
  <c r="K167" i="26"/>
  <c r="L167" i="26"/>
  <c r="M167" i="26"/>
  <c r="N167" i="26"/>
  <c r="S167" i="26"/>
  <c r="U167" i="26"/>
  <c r="AA167" i="26"/>
  <c r="AC167" i="26"/>
  <c r="AG167" i="26"/>
  <c r="AH167" i="26"/>
  <c r="AI167" i="26"/>
  <c r="AJ167" i="26"/>
  <c r="B168" i="26"/>
  <c r="J168" i="26"/>
  <c r="K168" i="26"/>
  <c r="L168" i="26"/>
  <c r="M168" i="26"/>
  <c r="N168" i="26"/>
  <c r="S168" i="26"/>
  <c r="AA168" i="26"/>
  <c r="AC168" i="26"/>
  <c r="AG168" i="26"/>
  <c r="U168" i="26" s="1"/>
  <c r="AH168" i="26"/>
  <c r="AI168" i="26" s="1"/>
  <c r="AJ168" i="26"/>
  <c r="B169" i="26"/>
  <c r="J169" i="26"/>
  <c r="K169" i="26"/>
  <c r="L169" i="26"/>
  <c r="M169" i="26"/>
  <c r="N169" i="26"/>
  <c r="S169" i="26"/>
  <c r="U169" i="26"/>
  <c r="AA169" i="26"/>
  <c r="AC169" i="26"/>
  <c r="AG169" i="26"/>
  <c r="AH169" i="26"/>
  <c r="AI169" i="26"/>
  <c r="AJ169" i="26"/>
  <c r="B170" i="26"/>
  <c r="J170" i="26"/>
  <c r="K170" i="26"/>
  <c r="L170" i="26"/>
  <c r="M170" i="26"/>
  <c r="N170" i="26"/>
  <c r="S170" i="26"/>
  <c r="U170" i="26"/>
  <c r="AA170" i="26"/>
  <c r="AC170" i="26"/>
  <c r="AG170" i="26"/>
  <c r="AH170" i="26"/>
  <c r="AI170" i="26"/>
  <c r="AJ170" i="26"/>
  <c r="B171" i="26"/>
  <c r="J171" i="26"/>
  <c r="K171" i="26"/>
  <c r="L171" i="26"/>
  <c r="M171" i="26"/>
  <c r="N171" i="26"/>
  <c r="U171" i="26"/>
  <c r="AC171" i="26"/>
  <c r="AG171" i="26"/>
  <c r="AJ171" i="26"/>
  <c r="B172" i="26"/>
  <c r="J172" i="26"/>
  <c r="K172" i="26"/>
  <c r="L172" i="26"/>
  <c r="M172" i="26"/>
  <c r="N172" i="26"/>
  <c r="S172" i="26"/>
  <c r="U172" i="26"/>
  <c r="AA172" i="26"/>
  <c r="AC172" i="26"/>
  <c r="AG172" i="26"/>
  <c r="AH172" i="26"/>
  <c r="AI172" i="26" s="1"/>
  <c r="AJ172" i="26"/>
  <c r="B173" i="26"/>
  <c r="J173" i="26"/>
  <c r="K173" i="26"/>
  <c r="L173" i="26"/>
  <c r="M173" i="26"/>
  <c r="N173" i="26"/>
  <c r="S173" i="26"/>
  <c r="U173" i="26"/>
  <c r="AA173" i="26"/>
  <c r="AC173" i="26"/>
  <c r="AG173" i="26"/>
  <c r="AH173" i="26"/>
  <c r="AI173" i="26"/>
  <c r="AJ173" i="26"/>
  <c r="B174" i="26"/>
  <c r="J174" i="26"/>
  <c r="K174" i="26"/>
  <c r="L174" i="26"/>
  <c r="M174" i="26"/>
  <c r="N174" i="26"/>
  <c r="S174" i="26"/>
  <c r="AA174" i="26"/>
  <c r="AC174" i="26"/>
  <c r="AG174" i="26"/>
  <c r="U174" i="26" s="1"/>
  <c r="AH174" i="26"/>
  <c r="AI174" i="26" s="1"/>
  <c r="AJ174" i="26"/>
  <c r="B175" i="26"/>
  <c r="J175" i="26"/>
  <c r="K175" i="26"/>
  <c r="L175" i="26"/>
  <c r="M175" i="26"/>
  <c r="N175" i="26"/>
  <c r="S175" i="26"/>
  <c r="U175" i="26"/>
  <c r="AA175" i="26"/>
  <c r="AC175" i="26"/>
  <c r="AG175" i="26"/>
  <c r="AH175" i="26"/>
  <c r="AI175" i="26"/>
  <c r="AJ175" i="26"/>
  <c r="B176" i="26"/>
  <c r="J176" i="26"/>
  <c r="K176" i="26"/>
  <c r="L176" i="26"/>
  <c r="M176" i="26"/>
  <c r="N176" i="26"/>
  <c r="S176" i="26"/>
  <c r="U176" i="26"/>
  <c r="AA176" i="26"/>
  <c r="AC176" i="26"/>
  <c r="AG176" i="26"/>
  <c r="AH176" i="26"/>
  <c r="AI176" i="26"/>
  <c r="AJ176" i="26"/>
  <c r="B177" i="26"/>
  <c r="J177" i="26"/>
  <c r="K177" i="26"/>
  <c r="L177" i="26"/>
  <c r="M177" i="26"/>
  <c r="N177" i="26"/>
  <c r="U177" i="26"/>
  <c r="AC177" i="26"/>
  <c r="AG177" i="26"/>
  <c r="AJ177" i="26"/>
  <c r="B178" i="26"/>
  <c r="J178" i="26"/>
  <c r="K178" i="26"/>
  <c r="L178" i="26"/>
  <c r="M178" i="26"/>
  <c r="N178" i="26"/>
  <c r="S178" i="26"/>
  <c r="U178" i="26"/>
  <c r="AA178" i="26"/>
  <c r="AC178" i="26"/>
  <c r="AG178" i="26"/>
  <c r="AH178" i="26"/>
  <c r="AI178" i="26" s="1"/>
  <c r="AJ178" i="26"/>
  <c r="B179" i="26"/>
  <c r="J179" i="26"/>
  <c r="K179" i="26"/>
  <c r="L179" i="26"/>
  <c r="M179" i="26"/>
  <c r="N179" i="26"/>
  <c r="S179" i="26"/>
  <c r="U179" i="26"/>
  <c r="AA179" i="26"/>
  <c r="AC179" i="26"/>
  <c r="AG179" i="26"/>
  <c r="AH179" i="26"/>
  <c r="AI179" i="26"/>
  <c r="AJ179" i="26"/>
  <c r="B180" i="26"/>
  <c r="J180" i="26"/>
  <c r="K180" i="26"/>
  <c r="L180" i="26"/>
  <c r="M180" i="26"/>
  <c r="N180" i="26"/>
  <c r="S180" i="26"/>
  <c r="AA180" i="26"/>
  <c r="AC180" i="26"/>
  <c r="AG180" i="26"/>
  <c r="U180" i="26" s="1"/>
  <c r="AH180" i="26"/>
  <c r="AI180" i="26" s="1"/>
  <c r="AJ180" i="26"/>
  <c r="B181" i="26"/>
  <c r="J181" i="26"/>
  <c r="K181" i="26"/>
  <c r="L181" i="26"/>
  <c r="M181" i="26"/>
  <c r="N181" i="26"/>
  <c r="S181" i="26"/>
  <c r="U181" i="26"/>
  <c r="AA181" i="26"/>
  <c r="AC181" i="26"/>
  <c r="AG181" i="26"/>
  <c r="AH181" i="26"/>
  <c r="AI181" i="26"/>
  <c r="AJ181" i="26"/>
  <c r="B182" i="26"/>
  <c r="J182" i="26"/>
  <c r="K182" i="26"/>
  <c r="L182" i="26"/>
  <c r="M182" i="26"/>
  <c r="N182" i="26"/>
  <c r="U182" i="26"/>
  <c r="AC182" i="26"/>
  <c r="AG182" i="26"/>
  <c r="AJ182" i="26"/>
  <c r="B183" i="26"/>
  <c r="J183" i="26"/>
  <c r="K183" i="26"/>
  <c r="L183" i="26"/>
  <c r="M183" i="26"/>
  <c r="N183" i="26"/>
  <c r="U183" i="26"/>
  <c r="AC183" i="26"/>
  <c r="AG183" i="26"/>
  <c r="AJ183" i="26"/>
  <c r="B184" i="26"/>
  <c r="J184" i="26"/>
  <c r="K184" i="26"/>
  <c r="L184" i="26"/>
  <c r="M184" i="26"/>
  <c r="N184" i="26"/>
  <c r="S184" i="26"/>
  <c r="U184" i="26"/>
  <c r="AA184" i="26"/>
  <c r="AC184" i="26"/>
  <c r="AG184" i="26"/>
  <c r="AH184" i="26"/>
  <c r="AI184" i="26" s="1"/>
  <c r="AJ184" i="26"/>
  <c r="B185" i="26"/>
  <c r="J185" i="26"/>
  <c r="K185" i="26"/>
  <c r="L185" i="26"/>
  <c r="M185" i="26"/>
  <c r="N185" i="26"/>
  <c r="S185" i="26"/>
  <c r="U185" i="26"/>
  <c r="AA185" i="26"/>
  <c r="AC185" i="26"/>
  <c r="AG185" i="26"/>
  <c r="AH185" i="26"/>
  <c r="AI185" i="26"/>
  <c r="AJ185" i="26"/>
  <c r="B186" i="26"/>
  <c r="J186" i="26"/>
  <c r="K186" i="26"/>
  <c r="L186" i="26"/>
  <c r="M186" i="26"/>
  <c r="N186" i="26"/>
  <c r="S186" i="26"/>
  <c r="AA186" i="26"/>
  <c r="AC186" i="26"/>
  <c r="AG186" i="26"/>
  <c r="U186" i="26" s="1"/>
  <c r="AH186" i="26"/>
  <c r="AI186" i="26" s="1"/>
  <c r="AJ186" i="26"/>
  <c r="B187" i="26"/>
  <c r="J187" i="26"/>
  <c r="K187" i="26"/>
  <c r="L187" i="26"/>
  <c r="M187" i="26"/>
  <c r="N187" i="26"/>
  <c r="S187" i="26"/>
  <c r="U187" i="26"/>
  <c r="AA187" i="26"/>
  <c r="AC187" i="26"/>
  <c r="AG187" i="26"/>
  <c r="AH187" i="26"/>
  <c r="AI187" i="26"/>
  <c r="AJ187" i="26"/>
  <c r="B188" i="26"/>
  <c r="J188" i="26"/>
  <c r="K188" i="26"/>
  <c r="L188" i="26"/>
  <c r="M188" i="26"/>
  <c r="N188" i="26"/>
  <c r="S188" i="26" s="1"/>
  <c r="U188" i="26"/>
  <c r="AC188" i="26"/>
  <c r="AG188" i="26"/>
  <c r="AJ188" i="26"/>
  <c r="B189" i="26"/>
  <c r="J189" i="26"/>
  <c r="K189" i="26"/>
  <c r="L189" i="26"/>
  <c r="M189" i="26"/>
  <c r="N189" i="26"/>
  <c r="U189" i="26"/>
  <c r="AC189" i="26"/>
  <c r="AG189" i="26"/>
  <c r="AJ189" i="26"/>
  <c r="B190" i="26"/>
  <c r="J190" i="26"/>
  <c r="K190" i="26"/>
  <c r="L190" i="26"/>
  <c r="M190" i="26"/>
  <c r="N190" i="26"/>
  <c r="S190" i="26"/>
  <c r="U190" i="26"/>
  <c r="AA190" i="26"/>
  <c r="AG190" i="26"/>
  <c r="AC190" i="26" s="1"/>
  <c r="AH190" i="26"/>
  <c r="AI190" i="26" s="1"/>
  <c r="AJ190" i="26"/>
  <c r="B191" i="26"/>
  <c r="J191" i="26"/>
  <c r="K191" i="26"/>
  <c r="L191" i="26"/>
  <c r="M191" i="26"/>
  <c r="N191" i="26"/>
  <c r="S191" i="26"/>
  <c r="U191" i="26"/>
  <c r="AA191" i="26"/>
  <c r="AC191" i="26"/>
  <c r="AG191" i="26"/>
  <c r="AH191" i="26"/>
  <c r="AI191" i="26" s="1"/>
  <c r="AJ191" i="26"/>
  <c r="B192" i="26"/>
  <c r="J192" i="26"/>
  <c r="K192" i="26"/>
  <c r="L192" i="26"/>
  <c r="M192" i="26"/>
  <c r="N192" i="26"/>
  <c r="S192" i="26"/>
  <c r="AA192" i="26"/>
  <c r="AG192" i="26"/>
  <c r="U192" i="26" s="1"/>
  <c r="AH192" i="26"/>
  <c r="AI192" i="26" s="1"/>
  <c r="AJ192" i="26"/>
  <c r="B193" i="26"/>
  <c r="J193" i="26"/>
  <c r="K193" i="26"/>
  <c r="L193" i="26"/>
  <c r="M193" i="26"/>
  <c r="N193" i="26"/>
  <c r="S193" i="26"/>
  <c r="U193" i="26"/>
  <c r="AA193" i="26"/>
  <c r="AC193" i="26"/>
  <c r="AG193" i="26"/>
  <c r="AH193" i="26"/>
  <c r="AI193" i="26"/>
  <c r="AJ193" i="26"/>
  <c r="B194" i="26"/>
  <c r="J194" i="26"/>
  <c r="K194" i="26"/>
  <c r="L194" i="26"/>
  <c r="M194" i="26"/>
  <c r="N194" i="26"/>
  <c r="S194" i="26" s="1"/>
  <c r="U194" i="26"/>
  <c r="AC194" i="26"/>
  <c r="AG194" i="26"/>
  <c r="AJ194" i="26"/>
  <c r="B195" i="26"/>
  <c r="J195" i="26"/>
  <c r="K195" i="26"/>
  <c r="L195" i="26"/>
  <c r="M195" i="26"/>
  <c r="N195" i="26"/>
  <c r="U195" i="26"/>
  <c r="AC195" i="26"/>
  <c r="AG195" i="26"/>
  <c r="AJ195" i="26"/>
  <c r="B196" i="26"/>
  <c r="J196" i="26"/>
  <c r="K196" i="26"/>
  <c r="L196" i="26"/>
  <c r="M196" i="26"/>
  <c r="N196" i="26"/>
  <c r="AH196" i="26" s="1"/>
  <c r="AI196" i="26" s="1"/>
  <c r="S196" i="26"/>
  <c r="U196" i="26"/>
  <c r="AA196" i="26"/>
  <c r="AG196" i="26"/>
  <c r="AC196" i="26" s="1"/>
  <c r="AJ196" i="26"/>
  <c r="B197" i="26"/>
  <c r="J197" i="26"/>
  <c r="K197" i="26"/>
  <c r="L197" i="26"/>
  <c r="M197" i="26"/>
  <c r="N197" i="26"/>
  <c r="S197" i="26"/>
  <c r="AA197" i="26"/>
  <c r="AC197" i="26"/>
  <c r="AG197" i="26"/>
  <c r="U197" i="26" s="1"/>
  <c r="AH197" i="26"/>
  <c r="AI197" i="26"/>
  <c r="AJ197" i="26"/>
  <c r="B198" i="26"/>
  <c r="J198" i="26"/>
  <c r="K198" i="26"/>
  <c r="L198" i="26"/>
  <c r="M198" i="26"/>
  <c r="N198" i="26"/>
  <c r="S198" i="26"/>
  <c r="AA198" i="26"/>
  <c r="AG198" i="26"/>
  <c r="U198" i="26" s="1"/>
  <c r="AH198" i="26"/>
  <c r="AI198" i="26" s="1"/>
  <c r="AJ198" i="26"/>
  <c r="B199" i="26"/>
  <c r="J199" i="26"/>
  <c r="K199" i="26"/>
  <c r="L199" i="26"/>
  <c r="M199" i="26"/>
  <c r="N199" i="26"/>
  <c r="S199" i="26"/>
  <c r="U199" i="26"/>
  <c r="AA199" i="26"/>
  <c r="AC199" i="26"/>
  <c r="AG199" i="26"/>
  <c r="AH199" i="26"/>
  <c r="AI199" i="26"/>
  <c r="AJ199" i="26"/>
  <c r="B200" i="26"/>
  <c r="J200" i="26"/>
  <c r="K200" i="26"/>
  <c r="L200" i="26"/>
  <c r="M200" i="26"/>
  <c r="N200" i="26"/>
  <c r="S200" i="26" s="1"/>
  <c r="U200" i="26"/>
  <c r="AC200" i="26"/>
  <c r="AG200" i="26"/>
  <c r="AJ200" i="26"/>
  <c r="B201" i="26"/>
  <c r="J201" i="26"/>
  <c r="K201" i="26"/>
  <c r="L201" i="26"/>
  <c r="M201" i="26"/>
  <c r="N201" i="26"/>
  <c r="U201" i="26"/>
  <c r="AC201" i="26"/>
  <c r="AG201" i="26"/>
  <c r="AJ201" i="26"/>
  <c r="B202" i="26"/>
  <c r="J202" i="26"/>
  <c r="K202" i="26"/>
  <c r="L202" i="26"/>
  <c r="M202" i="26"/>
  <c r="N202" i="26"/>
  <c r="AH202" i="26" s="1"/>
  <c r="AI202" i="26" s="1"/>
  <c r="S202" i="26"/>
  <c r="U202" i="26"/>
  <c r="AA202" i="26"/>
  <c r="AG202" i="26"/>
  <c r="AC202" i="26" s="1"/>
  <c r="AJ202" i="26"/>
  <c r="B203" i="26"/>
  <c r="J203" i="26"/>
  <c r="K203" i="26"/>
  <c r="L203" i="26"/>
  <c r="M203" i="26"/>
  <c r="N203" i="26"/>
  <c r="S203" i="26"/>
  <c r="AA203" i="26"/>
  <c r="AC203" i="26"/>
  <c r="AG203" i="26"/>
  <c r="U203" i="26" s="1"/>
  <c r="AH203" i="26"/>
  <c r="AI203" i="26"/>
  <c r="AJ203" i="26"/>
  <c r="B204" i="26"/>
  <c r="J204" i="26"/>
  <c r="K204" i="26"/>
  <c r="L204" i="26"/>
  <c r="M204" i="26"/>
  <c r="N204" i="26"/>
  <c r="S204" i="26"/>
  <c r="AA204" i="26"/>
  <c r="AC204" i="26"/>
  <c r="AG204" i="26"/>
  <c r="U204" i="26" s="1"/>
  <c r="AH204" i="26"/>
  <c r="AI204" i="26" s="1"/>
  <c r="AJ204" i="26"/>
  <c r="B205" i="26"/>
  <c r="J205" i="26"/>
  <c r="K205" i="26"/>
  <c r="L205" i="26"/>
  <c r="M205" i="26"/>
  <c r="N205" i="26"/>
  <c r="S205" i="26"/>
  <c r="U205" i="26"/>
  <c r="AA205" i="26"/>
  <c r="AC205" i="26"/>
  <c r="AG205" i="26"/>
  <c r="AH205" i="26"/>
  <c r="AI205" i="26" s="1"/>
  <c r="AJ205" i="26"/>
  <c r="B206" i="26"/>
  <c r="J206" i="26"/>
  <c r="K206" i="26"/>
  <c r="L206" i="26"/>
  <c r="M206" i="26"/>
  <c r="N206" i="26"/>
  <c r="U206" i="26"/>
  <c r="AC206" i="26"/>
  <c r="AG206" i="26"/>
  <c r="AJ206" i="26"/>
  <c r="B207" i="26"/>
  <c r="J207" i="26"/>
  <c r="K207" i="26"/>
  <c r="L207" i="26"/>
  <c r="M207" i="26"/>
  <c r="N207" i="26"/>
  <c r="U207" i="26"/>
  <c r="AC207" i="26"/>
  <c r="AG207" i="26"/>
  <c r="AJ207" i="26"/>
  <c r="B208" i="26"/>
  <c r="J208" i="26"/>
  <c r="K208" i="26"/>
  <c r="L208" i="26"/>
  <c r="M208" i="26"/>
  <c r="N208" i="26"/>
  <c r="S208" i="26" s="1"/>
  <c r="AG208" i="26"/>
  <c r="U208" i="26" s="1"/>
  <c r="AJ208" i="26"/>
  <c r="B209" i="26"/>
  <c r="J209" i="26"/>
  <c r="K209" i="26"/>
  <c r="L209" i="26"/>
  <c r="M209" i="26"/>
  <c r="N209" i="26"/>
  <c r="S209" i="26"/>
  <c r="AA209" i="26"/>
  <c r="AC209" i="26"/>
  <c r="AG209" i="26"/>
  <c r="U209" i="26" s="1"/>
  <c r="AH209" i="26"/>
  <c r="AI209" i="26"/>
  <c r="AJ209" i="26"/>
  <c r="B210" i="26"/>
  <c r="J210" i="26"/>
  <c r="K210" i="26"/>
  <c r="L210" i="26"/>
  <c r="M210" i="26"/>
  <c r="N210" i="26"/>
  <c r="S210" i="26"/>
  <c r="AA210" i="26"/>
  <c r="AC210" i="26"/>
  <c r="AG210" i="26"/>
  <c r="U210" i="26" s="1"/>
  <c r="AH210" i="26"/>
  <c r="AI210" i="26" s="1"/>
  <c r="AJ210" i="26"/>
  <c r="B211" i="26"/>
  <c r="J211" i="26"/>
  <c r="K211" i="26"/>
  <c r="L211" i="26"/>
  <c r="M211" i="26"/>
  <c r="N211" i="26"/>
  <c r="S211" i="26"/>
  <c r="U211" i="26"/>
  <c r="AA211" i="26"/>
  <c r="AC211" i="26"/>
  <c r="AG211" i="26"/>
  <c r="AH211" i="26"/>
  <c r="AI211" i="26" s="1"/>
  <c r="AJ211" i="26"/>
  <c r="B212" i="26"/>
  <c r="J212" i="26"/>
  <c r="K212" i="26"/>
  <c r="L212" i="26"/>
  <c r="M212" i="26"/>
  <c r="N212" i="26"/>
  <c r="S212" i="26"/>
  <c r="U212" i="26"/>
  <c r="AC212" i="26"/>
  <c r="AG212" i="26"/>
  <c r="AJ212" i="26"/>
  <c r="B213" i="26"/>
  <c r="J213" i="26"/>
  <c r="K213" i="26"/>
  <c r="L213" i="26"/>
  <c r="M213" i="26"/>
  <c r="N213" i="26"/>
  <c r="U213" i="26"/>
  <c r="AC213" i="26"/>
  <c r="AG213" i="26"/>
  <c r="AJ213" i="26"/>
  <c r="B214" i="26"/>
  <c r="J214" i="26"/>
  <c r="K214" i="26"/>
  <c r="L214" i="26"/>
  <c r="M214" i="26"/>
  <c r="N214" i="26"/>
  <c r="S214" i="26" s="1"/>
  <c r="AG214" i="26"/>
  <c r="U214" i="26" s="1"/>
  <c r="AJ214" i="26"/>
  <c r="B215" i="26"/>
  <c r="J215" i="26"/>
  <c r="K215" i="26"/>
  <c r="L215" i="26"/>
  <c r="M215" i="26"/>
  <c r="N215" i="26"/>
  <c r="S215" i="26"/>
  <c r="AA215" i="26"/>
  <c r="AG215" i="26"/>
  <c r="U215" i="26" s="1"/>
  <c r="AH215" i="26"/>
  <c r="AI215" i="26" s="1"/>
  <c r="AJ215" i="26"/>
  <c r="B216" i="26"/>
  <c r="J216" i="26"/>
  <c r="K216" i="26"/>
  <c r="L216" i="26"/>
  <c r="M216" i="26"/>
  <c r="N216" i="26"/>
  <c r="S216" i="26"/>
  <c r="AA216" i="26"/>
  <c r="AG216" i="26"/>
  <c r="U216" i="26" s="1"/>
  <c r="AH216" i="26"/>
  <c r="AI216" i="26" s="1"/>
  <c r="AJ216" i="26"/>
  <c r="B217" i="26"/>
  <c r="J217" i="26"/>
  <c r="K217" i="26"/>
  <c r="L217" i="26"/>
  <c r="M217" i="26"/>
  <c r="N217" i="26"/>
  <c r="S217" i="26"/>
  <c r="U217" i="26"/>
  <c r="AA217" i="26"/>
  <c r="AC217" i="26"/>
  <c r="AG217" i="26"/>
  <c r="AH217" i="26"/>
  <c r="AI217" i="26" s="1"/>
  <c r="AJ217" i="26"/>
  <c r="B218" i="26"/>
  <c r="J218" i="26"/>
  <c r="K218" i="26"/>
  <c r="L218" i="26"/>
  <c r="M218" i="26"/>
  <c r="N218" i="26"/>
  <c r="S218" i="26" s="1"/>
  <c r="U218" i="26"/>
  <c r="AC218" i="26"/>
  <c r="AG218" i="26"/>
  <c r="AJ218" i="26"/>
  <c r="B219" i="26"/>
  <c r="J219" i="26"/>
  <c r="K219" i="26"/>
  <c r="L219" i="26"/>
  <c r="M219" i="26"/>
  <c r="N219" i="26"/>
  <c r="U219" i="26"/>
  <c r="AG219" i="26"/>
  <c r="AC219" i="26" s="1"/>
  <c r="AJ219" i="26"/>
  <c r="B220" i="26"/>
  <c r="J220" i="26"/>
  <c r="K220" i="26"/>
  <c r="L220" i="26"/>
  <c r="M220" i="26"/>
  <c r="N220" i="26"/>
  <c r="S220" i="26" s="1"/>
  <c r="AG220" i="26"/>
  <c r="U220" i="26" s="1"/>
  <c r="AJ220" i="26"/>
  <c r="B221" i="26"/>
  <c r="J221" i="26"/>
  <c r="K221" i="26"/>
  <c r="L221" i="26"/>
  <c r="M221" i="26"/>
  <c r="N221" i="26"/>
  <c r="S221" i="26"/>
  <c r="AA221" i="26"/>
  <c r="AG221" i="26"/>
  <c r="U221" i="26" s="1"/>
  <c r="AH221" i="26"/>
  <c r="AI221" i="26"/>
  <c r="AJ221" i="26"/>
  <c r="B222" i="26"/>
  <c r="J222" i="26"/>
  <c r="K222" i="26"/>
  <c r="L222" i="26"/>
  <c r="M222" i="26"/>
  <c r="N222" i="26"/>
  <c r="S222" i="26"/>
  <c r="AA222" i="26"/>
  <c r="AG222" i="26"/>
  <c r="U222" i="26" s="1"/>
  <c r="AH222" i="26"/>
  <c r="AI222" i="26" s="1"/>
  <c r="AJ222" i="26"/>
  <c r="B223" i="26"/>
  <c r="J223" i="26"/>
  <c r="K223" i="26"/>
  <c r="L223" i="26"/>
  <c r="M223" i="26"/>
  <c r="N223" i="26"/>
  <c r="S223" i="26"/>
  <c r="U223" i="26"/>
  <c r="AA223" i="26"/>
  <c r="AC223" i="26"/>
  <c r="AG223" i="26"/>
  <c r="AH223" i="26"/>
  <c r="AI223" i="26" s="1"/>
  <c r="AJ223" i="26"/>
  <c r="B224" i="26"/>
  <c r="J224" i="26"/>
  <c r="K224" i="26"/>
  <c r="L224" i="26"/>
  <c r="M224" i="26"/>
  <c r="N224" i="26"/>
  <c r="S224" i="26" s="1"/>
  <c r="U224" i="26"/>
  <c r="AC224" i="26"/>
  <c r="AG224" i="26"/>
  <c r="AJ224" i="26"/>
  <c r="B225" i="26"/>
  <c r="J225" i="26"/>
  <c r="K225" i="26"/>
  <c r="L225" i="26"/>
  <c r="M225" i="26"/>
  <c r="N225" i="26"/>
  <c r="U225" i="26"/>
  <c r="AG225" i="26"/>
  <c r="AC225" i="26" s="1"/>
  <c r="AJ225" i="26"/>
  <c r="B226" i="26"/>
  <c r="J226" i="26"/>
  <c r="K226" i="26"/>
  <c r="L226" i="26"/>
  <c r="M226" i="26"/>
  <c r="N226" i="26"/>
  <c r="S226" i="26" s="1"/>
  <c r="AG226" i="26"/>
  <c r="U226" i="26" s="1"/>
  <c r="AJ226" i="26"/>
  <c r="B227" i="26"/>
  <c r="J227" i="26"/>
  <c r="K227" i="26"/>
  <c r="L227" i="26"/>
  <c r="M227" i="26"/>
  <c r="N227" i="26"/>
  <c r="S227" i="26"/>
  <c r="AA227" i="26"/>
  <c r="AG227" i="26"/>
  <c r="U227" i="26" s="1"/>
  <c r="AH227" i="26"/>
  <c r="AI227" i="26" s="1"/>
  <c r="AJ227" i="26"/>
  <c r="B228" i="26"/>
  <c r="J228" i="26"/>
  <c r="K228" i="26"/>
  <c r="L228" i="26"/>
  <c r="M228" i="26"/>
  <c r="N228" i="26"/>
  <c r="S228" i="26"/>
  <c r="AA228" i="26"/>
  <c r="AC228" i="26"/>
  <c r="AG228" i="26"/>
  <c r="U228" i="26" s="1"/>
  <c r="AH228" i="26"/>
  <c r="AI228" i="26" s="1"/>
  <c r="AJ228" i="26"/>
  <c r="B229" i="26"/>
  <c r="J229" i="26"/>
  <c r="K229" i="26"/>
  <c r="L229" i="26"/>
  <c r="M229" i="26"/>
  <c r="N229" i="26"/>
  <c r="S229" i="26"/>
  <c r="U229" i="26"/>
  <c r="AA229" i="26"/>
  <c r="AC229" i="26"/>
  <c r="AG229" i="26"/>
  <c r="AH229" i="26"/>
  <c r="AI229" i="26" s="1"/>
  <c r="AJ229" i="26"/>
  <c r="B230" i="26"/>
  <c r="J230" i="26"/>
  <c r="K230" i="26"/>
  <c r="L230" i="26"/>
  <c r="M230" i="26"/>
  <c r="N230" i="26"/>
  <c r="S230" i="26"/>
  <c r="U230" i="26"/>
  <c r="AC230" i="26"/>
  <c r="AG230" i="26"/>
  <c r="AJ230" i="26"/>
  <c r="B231" i="26"/>
  <c r="J231" i="26"/>
  <c r="K231" i="26"/>
  <c r="L231" i="26"/>
  <c r="M231" i="26"/>
  <c r="N231" i="26"/>
  <c r="U231" i="26"/>
  <c r="AG231" i="26"/>
  <c r="AC231" i="26" s="1"/>
  <c r="AJ231" i="26"/>
  <c r="B232" i="26"/>
  <c r="J232" i="26"/>
  <c r="K232" i="26"/>
  <c r="L232" i="26"/>
  <c r="M232" i="26"/>
  <c r="N232" i="26"/>
  <c r="S232" i="26" s="1"/>
  <c r="AG232" i="26"/>
  <c r="U232" i="26" s="1"/>
  <c r="AJ232" i="26"/>
  <c r="B233" i="26"/>
  <c r="J233" i="26"/>
  <c r="K233" i="26"/>
  <c r="L233" i="26"/>
  <c r="M233" i="26"/>
  <c r="N233" i="26"/>
  <c r="S233" i="26"/>
  <c r="AA233" i="26"/>
  <c r="AG233" i="26"/>
  <c r="U233" i="26" s="1"/>
  <c r="AH233" i="26"/>
  <c r="AI233" i="26"/>
  <c r="AJ233" i="26"/>
  <c r="B234" i="26"/>
  <c r="J234" i="26"/>
  <c r="K234" i="26"/>
  <c r="L234" i="26"/>
  <c r="M234" i="26"/>
  <c r="N234" i="26"/>
  <c r="S234" i="26"/>
  <c r="AA234" i="26"/>
  <c r="AC234" i="26"/>
  <c r="AG234" i="26"/>
  <c r="U234" i="26" s="1"/>
  <c r="AH234" i="26"/>
  <c r="AI234" i="26" s="1"/>
  <c r="AJ234" i="26"/>
  <c r="B235" i="26"/>
  <c r="J235" i="26"/>
  <c r="K235" i="26"/>
  <c r="L235" i="26"/>
  <c r="M235" i="26"/>
  <c r="N235" i="26"/>
  <c r="S235" i="26"/>
  <c r="U235" i="26"/>
  <c r="AA235" i="26"/>
  <c r="AC235" i="26"/>
  <c r="AG235" i="26"/>
  <c r="AH235" i="26"/>
  <c r="AI235" i="26" s="1"/>
  <c r="AJ235" i="26"/>
  <c r="B236" i="26"/>
  <c r="J236" i="26"/>
  <c r="K236" i="26"/>
  <c r="L236" i="26"/>
  <c r="M236" i="26"/>
  <c r="N236" i="26"/>
  <c r="S236" i="26" s="1"/>
  <c r="U236" i="26"/>
  <c r="AC236" i="26"/>
  <c r="AG236" i="26"/>
  <c r="AJ236" i="26"/>
  <c r="B237" i="26"/>
  <c r="J237" i="26"/>
  <c r="K237" i="26"/>
  <c r="L237" i="26"/>
  <c r="M237" i="26"/>
  <c r="N237" i="26"/>
  <c r="U237" i="26"/>
  <c r="AG237" i="26"/>
  <c r="AC237" i="26" s="1"/>
  <c r="AJ237" i="26"/>
  <c r="B238" i="26"/>
  <c r="J238" i="26"/>
  <c r="K238" i="26"/>
  <c r="L238" i="26"/>
  <c r="M238" i="26"/>
  <c r="N238" i="26"/>
  <c r="S238" i="26" s="1"/>
  <c r="AG238" i="26"/>
  <c r="AJ238" i="26"/>
  <c r="B239" i="26"/>
  <c r="J239" i="26"/>
  <c r="K239" i="26"/>
  <c r="L239" i="26"/>
  <c r="M239" i="26"/>
  <c r="N239" i="26"/>
  <c r="S239" i="26"/>
  <c r="AA239" i="26"/>
  <c r="AG239" i="26"/>
  <c r="U239" i="26" s="1"/>
  <c r="AH239" i="26"/>
  <c r="AI239" i="26" s="1"/>
  <c r="AJ239" i="26"/>
  <c r="B240" i="26"/>
  <c r="J240" i="26"/>
  <c r="K240" i="26"/>
  <c r="L240" i="26"/>
  <c r="M240" i="26"/>
  <c r="N240" i="26"/>
  <c r="S240" i="26"/>
  <c r="AA240" i="26"/>
  <c r="AC240" i="26"/>
  <c r="AG240" i="26"/>
  <c r="U240" i="26" s="1"/>
  <c r="AH240" i="26"/>
  <c r="AI240" i="26" s="1"/>
  <c r="AJ240" i="26"/>
  <c r="B241" i="26"/>
  <c r="J241" i="26"/>
  <c r="K241" i="26"/>
  <c r="L241" i="26"/>
  <c r="M241" i="26"/>
  <c r="N241" i="26"/>
  <c r="S241" i="26"/>
  <c r="U241" i="26"/>
  <c r="AA241" i="26"/>
  <c r="AC241" i="26"/>
  <c r="AG241" i="26"/>
  <c r="AH241" i="26"/>
  <c r="AI241" i="26" s="1"/>
  <c r="AJ241" i="26"/>
  <c r="B242" i="26"/>
  <c r="J242" i="26"/>
  <c r="K242" i="26"/>
  <c r="L242" i="26"/>
  <c r="M242" i="26"/>
  <c r="N242" i="26"/>
  <c r="S242" i="26"/>
  <c r="U242" i="26"/>
  <c r="AC242" i="26"/>
  <c r="AG242" i="26"/>
  <c r="AJ242" i="26"/>
  <c r="B243" i="26"/>
  <c r="J243" i="26"/>
  <c r="K243" i="26"/>
  <c r="L243" i="26"/>
  <c r="M243" i="26"/>
  <c r="N243" i="26"/>
  <c r="U243" i="26"/>
  <c r="AG243" i="26"/>
  <c r="AC243" i="26" s="1"/>
  <c r="AJ243" i="26"/>
  <c r="B244" i="26"/>
  <c r="J244" i="26"/>
  <c r="K244" i="26"/>
  <c r="L244" i="26"/>
  <c r="M244" i="26"/>
  <c r="N244" i="26"/>
  <c r="AG244" i="26"/>
  <c r="AJ244" i="26"/>
  <c r="B245" i="26"/>
  <c r="J245" i="26"/>
  <c r="K245" i="26"/>
  <c r="L245" i="26"/>
  <c r="M245" i="26"/>
  <c r="N245" i="26"/>
  <c r="S245" i="26"/>
  <c r="AA245" i="26"/>
  <c r="AG245" i="26"/>
  <c r="U245" i="26" s="1"/>
  <c r="AH245" i="26"/>
  <c r="AI245" i="26" s="1"/>
  <c r="AJ245" i="26"/>
  <c r="B246" i="26"/>
  <c r="J246" i="26"/>
  <c r="K246" i="26"/>
  <c r="L246" i="26"/>
  <c r="M246" i="26"/>
  <c r="N246" i="26"/>
  <c r="S246" i="26"/>
  <c r="AA246" i="26"/>
  <c r="AG246" i="26"/>
  <c r="U246" i="26" s="1"/>
  <c r="AH246" i="26"/>
  <c r="AI246" i="26" s="1"/>
  <c r="AJ246" i="26"/>
  <c r="B247" i="26"/>
  <c r="J247" i="26"/>
  <c r="K247" i="26"/>
  <c r="L247" i="26"/>
  <c r="M247" i="26"/>
  <c r="N247" i="26"/>
  <c r="S247" i="26"/>
  <c r="U247" i="26"/>
  <c r="AA247" i="26"/>
  <c r="AC247" i="26"/>
  <c r="AG247" i="26"/>
  <c r="AH247" i="26"/>
  <c r="AI247" i="26" s="1"/>
  <c r="AJ247" i="26"/>
  <c r="B248" i="26"/>
  <c r="J248" i="26"/>
  <c r="K248" i="26"/>
  <c r="L248" i="26"/>
  <c r="M248" i="26"/>
  <c r="N248" i="26"/>
  <c r="S248" i="26" s="1"/>
  <c r="U248" i="26"/>
  <c r="AC248" i="26"/>
  <c r="AG248" i="26"/>
  <c r="AJ248" i="26"/>
  <c r="B249" i="26"/>
  <c r="J249" i="26"/>
  <c r="K249" i="26"/>
  <c r="L249" i="26"/>
  <c r="M249" i="26"/>
  <c r="N249" i="26"/>
  <c r="AG249" i="26"/>
  <c r="AC249" i="26" s="1"/>
  <c r="AJ249" i="26"/>
  <c r="B250" i="26"/>
  <c r="J250" i="26"/>
  <c r="K250" i="26"/>
  <c r="L250" i="26"/>
  <c r="M250" i="26"/>
  <c r="N250" i="26"/>
  <c r="AA250" i="26" s="1"/>
  <c r="AG250" i="26"/>
  <c r="AJ250" i="26"/>
  <c r="B251" i="26"/>
  <c r="J251" i="26"/>
  <c r="K251" i="26"/>
  <c r="L251" i="26"/>
  <c r="M251" i="26"/>
  <c r="N251" i="26"/>
  <c r="S251" i="26"/>
  <c r="AA251" i="26"/>
  <c r="AG251" i="26"/>
  <c r="U251" i="26" s="1"/>
  <c r="AH251" i="26"/>
  <c r="AI251" i="26" s="1"/>
  <c r="AJ251" i="26"/>
  <c r="B252" i="26"/>
  <c r="J252" i="26"/>
  <c r="K252" i="26"/>
  <c r="L252" i="26"/>
  <c r="M252" i="26"/>
  <c r="N252" i="26"/>
  <c r="S252" i="26"/>
  <c r="AA252" i="26"/>
  <c r="AC252" i="26"/>
  <c r="AG252" i="26"/>
  <c r="U252" i="26" s="1"/>
  <c r="AH252" i="26"/>
  <c r="AI252" i="26" s="1"/>
  <c r="AJ252" i="26"/>
  <c r="B253" i="26"/>
  <c r="J253" i="26"/>
  <c r="K253" i="26"/>
  <c r="L253" i="26"/>
  <c r="M253" i="26"/>
  <c r="N253" i="26"/>
  <c r="S253" i="26"/>
  <c r="U253" i="26"/>
  <c r="AA253" i="26"/>
  <c r="AC253" i="26"/>
  <c r="AG253" i="26"/>
  <c r="AH253" i="26"/>
  <c r="AI253" i="26" s="1"/>
  <c r="AJ253" i="26"/>
  <c r="B254" i="26"/>
  <c r="J254" i="26"/>
  <c r="K254" i="26"/>
  <c r="L254" i="26"/>
  <c r="M254" i="26"/>
  <c r="N254" i="26"/>
  <c r="S254" i="26" s="1"/>
  <c r="U254" i="26"/>
  <c r="AC254" i="26"/>
  <c r="AG254" i="26"/>
  <c r="AJ254" i="26"/>
  <c r="B255" i="26"/>
  <c r="J255" i="26"/>
  <c r="K255" i="26"/>
  <c r="L255" i="26"/>
  <c r="M255" i="26"/>
  <c r="N255" i="26"/>
  <c r="U255" i="26"/>
  <c r="AG255" i="26"/>
  <c r="AC255" i="26" s="1"/>
  <c r="AJ255" i="26"/>
  <c r="B256" i="26"/>
  <c r="J256" i="26"/>
  <c r="K256" i="26"/>
  <c r="L256" i="26"/>
  <c r="M256" i="26"/>
  <c r="N256" i="26"/>
  <c r="AA256" i="26"/>
  <c r="AG256" i="26"/>
  <c r="AJ256" i="26"/>
  <c r="B257" i="26"/>
  <c r="J257" i="26"/>
  <c r="K257" i="26"/>
  <c r="L257" i="26"/>
  <c r="M257" i="26"/>
  <c r="N257" i="26"/>
  <c r="S257" i="26"/>
  <c r="AA257" i="26"/>
  <c r="AG257" i="26"/>
  <c r="U257" i="26" s="1"/>
  <c r="AH257" i="26"/>
  <c r="AI257" i="26"/>
  <c r="AJ257" i="26"/>
  <c r="B258" i="26"/>
  <c r="J258" i="26"/>
  <c r="K258" i="26"/>
  <c r="L258" i="26"/>
  <c r="M258" i="26"/>
  <c r="N258" i="26"/>
  <c r="S258" i="26"/>
  <c r="AA258" i="26"/>
  <c r="AG258" i="26"/>
  <c r="U258" i="26" s="1"/>
  <c r="AH258" i="26"/>
  <c r="AI258" i="26" s="1"/>
  <c r="AJ258" i="26"/>
  <c r="B259" i="26"/>
  <c r="J259" i="26"/>
  <c r="K259" i="26"/>
  <c r="L259" i="26"/>
  <c r="M259" i="26"/>
  <c r="N259" i="26"/>
  <c r="S259" i="26"/>
  <c r="U259" i="26"/>
  <c r="AA259" i="26"/>
  <c r="AC259" i="26"/>
  <c r="AG259" i="26"/>
  <c r="AH259" i="26"/>
  <c r="AI259" i="26" s="1"/>
  <c r="AJ259" i="26"/>
  <c r="B260" i="26"/>
  <c r="J260" i="26"/>
  <c r="K260" i="26"/>
  <c r="L260" i="26"/>
  <c r="M260" i="26"/>
  <c r="N260" i="26"/>
  <c r="S260" i="26"/>
  <c r="U260" i="26"/>
  <c r="AC260" i="26"/>
  <c r="AG260" i="26"/>
  <c r="AJ260" i="26"/>
  <c r="B261" i="26"/>
  <c r="J261" i="26"/>
  <c r="K261" i="26"/>
  <c r="L261" i="26"/>
  <c r="M261" i="26"/>
  <c r="N261" i="26"/>
  <c r="U261" i="26"/>
  <c r="AG261" i="26"/>
  <c r="AC261" i="26" s="1"/>
  <c r="AJ261" i="26"/>
  <c r="B262" i="26"/>
  <c r="J262" i="26"/>
  <c r="K262" i="26"/>
  <c r="L262" i="26"/>
  <c r="M262" i="26"/>
  <c r="N262" i="26"/>
  <c r="AA262" i="26"/>
  <c r="AG262" i="26"/>
  <c r="AJ262" i="26"/>
  <c r="B263" i="26"/>
  <c r="J263" i="26"/>
  <c r="K263" i="26"/>
  <c r="L263" i="26"/>
  <c r="M263" i="26"/>
  <c r="N263" i="26"/>
  <c r="S263" i="26"/>
  <c r="AA263" i="26"/>
  <c r="AG263" i="26"/>
  <c r="U263" i="26" s="1"/>
  <c r="AH263" i="26"/>
  <c r="AI263" i="26" s="1"/>
  <c r="AJ263" i="26"/>
  <c r="B264" i="26"/>
  <c r="J264" i="26"/>
  <c r="K264" i="26"/>
  <c r="L264" i="26"/>
  <c r="M264" i="26"/>
  <c r="N264" i="26"/>
  <c r="S264" i="26"/>
  <c r="AA264" i="26"/>
  <c r="AG264" i="26"/>
  <c r="U264" i="26" s="1"/>
  <c r="AH264" i="26"/>
  <c r="AI264" i="26" s="1"/>
  <c r="AJ264" i="26"/>
  <c r="B265" i="26"/>
  <c r="J265" i="26"/>
  <c r="K265" i="26"/>
  <c r="L265" i="26"/>
  <c r="M265" i="26"/>
  <c r="N265" i="26"/>
  <c r="S265" i="26"/>
  <c r="U265" i="26"/>
  <c r="AA265" i="26"/>
  <c r="AC265" i="26"/>
  <c r="AG265" i="26"/>
  <c r="AH265" i="26"/>
  <c r="AI265" i="26" s="1"/>
  <c r="AJ265" i="26"/>
  <c r="B266" i="26"/>
  <c r="J266" i="26"/>
  <c r="K266" i="26"/>
  <c r="L266" i="26"/>
  <c r="M266" i="26"/>
  <c r="N266" i="26"/>
  <c r="S266" i="26" s="1"/>
  <c r="U266" i="26"/>
  <c r="AC266" i="26"/>
  <c r="AG266" i="26"/>
  <c r="AJ266" i="26"/>
  <c r="B267" i="26"/>
  <c r="J267" i="26"/>
  <c r="K267" i="26"/>
  <c r="L267" i="26"/>
  <c r="M267" i="26"/>
  <c r="N267" i="26"/>
  <c r="U267" i="26"/>
  <c r="AG267" i="26"/>
  <c r="AC267" i="26" s="1"/>
  <c r="AJ267" i="26"/>
  <c r="B268" i="26"/>
  <c r="J268" i="26"/>
  <c r="K268" i="26"/>
  <c r="L268" i="26"/>
  <c r="M268" i="26"/>
  <c r="N268" i="26"/>
  <c r="AA268" i="26" s="1"/>
  <c r="AG268" i="26"/>
  <c r="AJ268" i="26"/>
  <c r="B269" i="26"/>
  <c r="J269" i="26"/>
  <c r="K269" i="26"/>
  <c r="L269" i="26"/>
  <c r="M269" i="26"/>
  <c r="N269" i="26"/>
  <c r="S269" i="26"/>
  <c r="AA269" i="26"/>
  <c r="AG269" i="26"/>
  <c r="AH269" i="26"/>
  <c r="AI269" i="26" s="1"/>
  <c r="AJ269" i="26"/>
  <c r="B270" i="26"/>
  <c r="J270" i="26"/>
  <c r="K270" i="26"/>
  <c r="L270" i="26"/>
  <c r="M270" i="26"/>
  <c r="N270" i="26"/>
  <c r="S270" i="26"/>
  <c r="AA270" i="26"/>
  <c r="AG270" i="26"/>
  <c r="U270" i="26" s="1"/>
  <c r="AH270" i="26"/>
  <c r="AI270" i="26" s="1"/>
  <c r="AJ270" i="26"/>
  <c r="B271" i="26"/>
  <c r="J271" i="26"/>
  <c r="K271" i="26"/>
  <c r="L271" i="26"/>
  <c r="M271" i="26"/>
  <c r="N271" i="26"/>
  <c r="S271" i="26"/>
  <c r="U271" i="26"/>
  <c r="AA271" i="26"/>
  <c r="AC271" i="26"/>
  <c r="AG271" i="26"/>
  <c r="AH271" i="26"/>
  <c r="AI271" i="26" s="1"/>
  <c r="AJ271" i="26"/>
  <c r="B272" i="26"/>
  <c r="J272" i="26"/>
  <c r="K272" i="26"/>
  <c r="L272" i="26"/>
  <c r="M272" i="26"/>
  <c r="N272" i="26"/>
  <c r="U272" i="26"/>
  <c r="AC272" i="26"/>
  <c r="AG272" i="26"/>
  <c r="AJ272" i="26"/>
  <c r="B273" i="26"/>
  <c r="J273" i="26"/>
  <c r="K273" i="26"/>
  <c r="L273" i="26"/>
  <c r="M273" i="26"/>
  <c r="N273" i="26"/>
  <c r="U273" i="26"/>
  <c r="AG273" i="26"/>
  <c r="AC273" i="26" s="1"/>
  <c r="AJ273" i="26"/>
  <c r="B274" i="26"/>
  <c r="J274" i="26"/>
  <c r="K274" i="26"/>
  <c r="L274" i="26"/>
  <c r="M274" i="26"/>
  <c r="N274" i="26"/>
  <c r="AA274" i="26" s="1"/>
  <c r="AG274" i="26"/>
  <c r="AJ274" i="26"/>
  <c r="B275" i="26"/>
  <c r="J275" i="26"/>
  <c r="K275" i="26"/>
  <c r="L275" i="26"/>
  <c r="M275" i="26"/>
  <c r="N275" i="26"/>
  <c r="S275" i="26"/>
  <c r="AA275" i="26"/>
  <c r="AG275" i="26"/>
  <c r="AH275" i="26"/>
  <c r="AI275" i="26" s="1"/>
  <c r="AJ275" i="26"/>
  <c r="B276" i="26"/>
  <c r="J276" i="26"/>
  <c r="K276" i="26"/>
  <c r="L276" i="26"/>
  <c r="M276" i="26"/>
  <c r="N276" i="26"/>
  <c r="S276" i="26"/>
  <c r="AA276" i="26"/>
  <c r="AG276" i="26"/>
  <c r="U276" i="26" s="1"/>
  <c r="AH276" i="26"/>
  <c r="AI276" i="26" s="1"/>
  <c r="AJ276" i="26"/>
  <c r="B277" i="26"/>
  <c r="J277" i="26"/>
  <c r="K277" i="26"/>
  <c r="L277" i="26"/>
  <c r="M277" i="26"/>
  <c r="N277" i="26"/>
  <c r="S277" i="26"/>
  <c r="U277" i="26"/>
  <c r="AA277" i="26"/>
  <c r="AC277" i="26"/>
  <c r="AG277" i="26"/>
  <c r="AH277" i="26"/>
  <c r="AI277" i="26" s="1"/>
  <c r="AJ277" i="26"/>
  <c r="B278" i="26"/>
  <c r="J278" i="26"/>
  <c r="K278" i="26"/>
  <c r="L278" i="26"/>
  <c r="M278" i="26"/>
  <c r="N278" i="26"/>
  <c r="S278" i="26" s="1"/>
  <c r="U278" i="26"/>
  <c r="AC278" i="26"/>
  <c r="AG278" i="26"/>
  <c r="AJ278" i="26"/>
  <c r="B279" i="26"/>
  <c r="J279" i="26"/>
  <c r="K279" i="26"/>
  <c r="L279" i="26"/>
  <c r="M279" i="26"/>
  <c r="N279" i="26"/>
  <c r="U279" i="26"/>
  <c r="AA279" i="26"/>
  <c r="AG279" i="26"/>
  <c r="AC279" i="26" s="1"/>
  <c r="AJ279" i="26"/>
  <c r="B280" i="26"/>
  <c r="J280" i="26"/>
  <c r="K280" i="26"/>
  <c r="L280" i="26"/>
  <c r="M280" i="26"/>
  <c r="N280" i="26"/>
  <c r="AH280" i="26" s="1"/>
  <c r="AI280" i="26" s="1"/>
  <c r="S280" i="26"/>
  <c r="AA280" i="26"/>
  <c r="AG280" i="26"/>
  <c r="AJ280" i="26"/>
  <c r="B281" i="26"/>
  <c r="J281" i="26"/>
  <c r="K281" i="26"/>
  <c r="L281" i="26"/>
  <c r="M281" i="26"/>
  <c r="N281" i="26"/>
  <c r="S281" i="26"/>
  <c r="AA281" i="26"/>
  <c r="AG281" i="26"/>
  <c r="AH281" i="26"/>
  <c r="AI281" i="26" s="1"/>
  <c r="AJ281" i="26"/>
  <c r="B282" i="26"/>
  <c r="J282" i="26"/>
  <c r="K282" i="26"/>
  <c r="L282" i="26"/>
  <c r="M282" i="26"/>
  <c r="N282" i="26"/>
  <c r="S282" i="26"/>
  <c r="AA282" i="26"/>
  <c r="AG282" i="26"/>
  <c r="U282" i="26" s="1"/>
  <c r="AH282" i="26"/>
  <c r="AI282" i="26" s="1"/>
  <c r="AJ282" i="26"/>
  <c r="B283" i="26"/>
  <c r="J283" i="26"/>
  <c r="K283" i="26"/>
  <c r="L283" i="26"/>
  <c r="M283" i="26"/>
  <c r="N283" i="26"/>
  <c r="S283" i="26"/>
  <c r="U283" i="26"/>
  <c r="AA283" i="26"/>
  <c r="AC283" i="26"/>
  <c r="AG283" i="26"/>
  <c r="AH283" i="26"/>
  <c r="AI283" i="26" s="1"/>
  <c r="AJ283" i="26"/>
  <c r="B284" i="26"/>
  <c r="J284" i="26"/>
  <c r="K284" i="26"/>
  <c r="L284" i="26"/>
  <c r="M284" i="26"/>
  <c r="N284" i="26"/>
  <c r="S284" i="26"/>
  <c r="U284" i="26"/>
  <c r="AC284" i="26"/>
  <c r="AG284" i="26"/>
  <c r="AJ284" i="26"/>
  <c r="B285" i="26"/>
  <c r="J285" i="26"/>
  <c r="K285" i="26"/>
  <c r="L285" i="26"/>
  <c r="M285" i="26"/>
  <c r="N285" i="26"/>
  <c r="U285" i="26"/>
  <c r="AA285" i="26"/>
  <c r="AG285" i="26"/>
  <c r="AC285" i="26" s="1"/>
  <c r="AJ285" i="26"/>
  <c r="B286" i="26"/>
  <c r="J286" i="26"/>
  <c r="K286" i="26"/>
  <c r="L286" i="26"/>
  <c r="M286" i="26"/>
  <c r="N286" i="26"/>
  <c r="AH286" i="26" s="1"/>
  <c r="S286" i="26"/>
  <c r="AA286" i="26"/>
  <c r="AG286" i="26"/>
  <c r="AI286" i="26"/>
  <c r="AJ286" i="26"/>
  <c r="B287" i="26"/>
  <c r="J287" i="26"/>
  <c r="K287" i="26"/>
  <c r="L287" i="26"/>
  <c r="M287" i="26"/>
  <c r="N287" i="26"/>
  <c r="S287" i="26"/>
  <c r="AA287" i="26"/>
  <c r="AG287" i="26"/>
  <c r="AH287" i="26"/>
  <c r="AI287" i="26"/>
  <c r="AJ287" i="26"/>
  <c r="B288" i="26"/>
  <c r="J288" i="26"/>
  <c r="K288" i="26"/>
  <c r="L288" i="26"/>
  <c r="M288" i="26"/>
  <c r="N288" i="26"/>
  <c r="S288" i="26"/>
  <c r="AA288" i="26"/>
  <c r="AG288" i="26"/>
  <c r="U288" i="26" s="1"/>
  <c r="AH288" i="26"/>
  <c r="AI288" i="26" s="1"/>
  <c r="AJ288" i="26"/>
  <c r="B289" i="26"/>
  <c r="J289" i="26"/>
  <c r="K289" i="26"/>
  <c r="L289" i="26"/>
  <c r="M289" i="26"/>
  <c r="N289" i="26"/>
  <c r="S289" i="26"/>
  <c r="U289" i="26"/>
  <c r="AA289" i="26"/>
  <c r="AC289" i="26"/>
  <c r="AG289" i="26"/>
  <c r="AH289" i="26"/>
  <c r="AI289" i="26" s="1"/>
  <c r="AJ289" i="26"/>
  <c r="B290" i="26"/>
  <c r="J290" i="26"/>
  <c r="K290" i="26"/>
  <c r="L290" i="26"/>
  <c r="M290" i="26"/>
  <c r="N290" i="26"/>
  <c r="S290" i="26"/>
  <c r="U290" i="26"/>
  <c r="AC290" i="26"/>
  <c r="AG290" i="26"/>
  <c r="AJ290" i="26"/>
  <c r="B291" i="26"/>
  <c r="J291" i="26"/>
  <c r="K291" i="26"/>
  <c r="L291" i="26"/>
  <c r="M291" i="26"/>
  <c r="N291" i="26"/>
  <c r="S291" i="26" s="1"/>
  <c r="U291" i="26"/>
  <c r="AG291" i="26"/>
  <c r="AC291" i="26" s="1"/>
  <c r="AJ291" i="26"/>
  <c r="B292" i="26"/>
  <c r="J292" i="26"/>
  <c r="K292" i="26"/>
  <c r="L292" i="26"/>
  <c r="M292" i="26"/>
  <c r="N292" i="26"/>
  <c r="S292" i="26"/>
  <c r="AG292" i="26"/>
  <c r="AJ292" i="26"/>
  <c r="B293" i="26"/>
  <c r="J293" i="26"/>
  <c r="K293" i="26"/>
  <c r="L293" i="26"/>
  <c r="M293" i="26"/>
  <c r="N293" i="26"/>
  <c r="S293" i="26"/>
  <c r="AA293" i="26"/>
  <c r="AG293" i="26"/>
  <c r="AH293" i="26"/>
  <c r="AI293" i="26" s="1"/>
  <c r="AJ293" i="26"/>
  <c r="B294" i="26"/>
  <c r="J294" i="26"/>
  <c r="K294" i="26"/>
  <c r="L294" i="26"/>
  <c r="M294" i="26"/>
  <c r="N294" i="26"/>
  <c r="S294" i="26"/>
  <c r="AA294" i="26"/>
  <c r="AC294" i="26"/>
  <c r="AG294" i="26"/>
  <c r="U294" i="26" s="1"/>
  <c r="AH294" i="26"/>
  <c r="AI294" i="26" s="1"/>
  <c r="AJ294" i="26"/>
  <c r="B295" i="26"/>
  <c r="J295" i="26"/>
  <c r="K295" i="26"/>
  <c r="L295" i="26"/>
  <c r="M295" i="26"/>
  <c r="N295" i="26"/>
  <c r="S295" i="26"/>
  <c r="U295" i="26"/>
  <c r="AA295" i="26"/>
  <c r="AG295" i="26"/>
  <c r="AC295" i="26" s="1"/>
  <c r="AH295" i="26"/>
  <c r="AI295" i="26" s="1"/>
  <c r="AJ295" i="26"/>
  <c r="B296" i="26"/>
  <c r="J296" i="26"/>
  <c r="K296" i="26"/>
  <c r="L296" i="26"/>
  <c r="M296" i="26"/>
  <c r="N296" i="26"/>
  <c r="AH296" i="26" s="1"/>
  <c r="U296" i="26"/>
  <c r="AC296" i="26"/>
  <c r="AG296" i="26"/>
  <c r="AI296" i="26"/>
  <c r="AJ296" i="26"/>
  <c r="B297" i="26"/>
  <c r="J297" i="26"/>
  <c r="K297" i="26"/>
  <c r="L297" i="26"/>
  <c r="M297" i="26"/>
  <c r="N297" i="26"/>
  <c r="AH297" i="26" s="1"/>
  <c r="U297" i="26"/>
  <c r="AG297" i="26"/>
  <c r="AC297" i="26" s="1"/>
  <c r="AI297" i="26"/>
  <c r="AJ297" i="26"/>
  <c r="B298" i="26"/>
  <c r="J298" i="26"/>
  <c r="K298" i="26"/>
  <c r="L298" i="26"/>
  <c r="M298" i="26"/>
  <c r="N298" i="26"/>
  <c r="AH298" i="26" s="1"/>
  <c r="AI298" i="26" s="1"/>
  <c r="AG298" i="26"/>
  <c r="AJ298" i="26"/>
  <c r="B299" i="26"/>
  <c r="J299" i="26"/>
  <c r="K299" i="26"/>
  <c r="L299" i="26"/>
  <c r="M299" i="26"/>
  <c r="N299" i="26"/>
  <c r="S299" i="26"/>
  <c r="AA299" i="26"/>
  <c r="AG299" i="26"/>
  <c r="AH299" i="26"/>
  <c r="AI299" i="26" s="1"/>
  <c r="AJ299" i="26"/>
  <c r="B300" i="26"/>
  <c r="J300" i="26"/>
  <c r="K300" i="26"/>
  <c r="L300" i="26"/>
  <c r="M300" i="26"/>
  <c r="N300" i="26"/>
  <c r="S300" i="26"/>
  <c r="AA300" i="26"/>
  <c r="AC300" i="26"/>
  <c r="AG300" i="26"/>
  <c r="U300" i="26" s="1"/>
  <c r="AH300" i="26"/>
  <c r="AI300" i="26"/>
  <c r="AJ300" i="26"/>
  <c r="B301" i="26"/>
  <c r="J301" i="26"/>
  <c r="K301" i="26"/>
  <c r="L301" i="26"/>
  <c r="M301" i="26"/>
  <c r="N301" i="26"/>
  <c r="S301" i="26"/>
  <c r="AA301" i="26"/>
  <c r="AG301" i="26"/>
  <c r="AH301" i="26"/>
  <c r="AI301" i="26"/>
  <c r="AJ301" i="26"/>
  <c r="B302" i="26"/>
  <c r="J302" i="26"/>
  <c r="K302" i="26"/>
  <c r="L302" i="26"/>
  <c r="M302" i="26"/>
  <c r="N302" i="26"/>
  <c r="AH302" i="26" s="1"/>
  <c r="AA302" i="26"/>
  <c r="AG302" i="26"/>
  <c r="AI302" i="26"/>
  <c r="AJ302" i="26"/>
  <c r="B303" i="26"/>
  <c r="J303" i="26"/>
  <c r="K303" i="26"/>
  <c r="L303" i="26"/>
  <c r="M303" i="26"/>
  <c r="N303" i="26"/>
  <c r="AH303" i="26" s="1"/>
  <c r="U303" i="26"/>
  <c r="AA303" i="26"/>
  <c r="AG303" i="26"/>
  <c r="AC303" i="26" s="1"/>
  <c r="AI303" i="26"/>
  <c r="AJ303" i="26"/>
  <c r="B304" i="26"/>
  <c r="J304" i="26"/>
  <c r="K304" i="26"/>
  <c r="L304" i="26"/>
  <c r="M304" i="26"/>
  <c r="N304" i="26"/>
  <c r="AH304" i="26" s="1"/>
  <c r="AA304" i="26"/>
  <c r="AG304" i="26"/>
  <c r="AI304" i="26"/>
  <c r="AJ304" i="26"/>
  <c r="B305" i="26"/>
  <c r="J305" i="26"/>
  <c r="K305" i="26"/>
  <c r="L305" i="26"/>
  <c r="M305" i="26"/>
  <c r="N305" i="26"/>
  <c r="S305" i="26"/>
  <c r="AA305" i="26"/>
  <c r="AG305" i="26"/>
  <c r="AH305" i="26"/>
  <c r="AI305" i="26"/>
  <c r="AJ305" i="26"/>
  <c r="B306" i="26"/>
  <c r="J306" i="26"/>
  <c r="K306" i="26"/>
  <c r="L306" i="26"/>
  <c r="M306" i="26"/>
  <c r="N306" i="26"/>
  <c r="S306" i="26"/>
  <c r="AA306" i="26"/>
  <c r="AG306" i="26"/>
  <c r="U306" i="26" s="1"/>
  <c r="AH306" i="26"/>
  <c r="AI306" i="26" s="1"/>
  <c r="AJ306" i="26"/>
  <c r="B307" i="26"/>
  <c r="J307" i="26"/>
  <c r="K307" i="26"/>
  <c r="L307" i="26"/>
  <c r="M307" i="26"/>
  <c r="N307" i="26"/>
  <c r="S307" i="26"/>
  <c r="U307" i="26"/>
  <c r="AA307" i="26"/>
  <c r="AC307" i="26"/>
  <c r="AG307" i="26"/>
  <c r="AH307" i="26"/>
  <c r="AI307" i="26" s="1"/>
  <c r="AJ307" i="26"/>
  <c r="B308" i="26"/>
  <c r="J308" i="26"/>
  <c r="K308" i="26"/>
  <c r="L308" i="26"/>
  <c r="M308" i="26"/>
  <c r="N308" i="26"/>
  <c r="AH308" i="26" s="1"/>
  <c r="S308" i="26"/>
  <c r="AG308" i="26"/>
  <c r="U308" i="26" s="1"/>
  <c r="AI308" i="26"/>
  <c r="AJ308" i="26"/>
  <c r="B309" i="26"/>
  <c r="J309" i="26"/>
  <c r="K309" i="26"/>
  <c r="L309" i="26"/>
  <c r="M309" i="26"/>
  <c r="N309" i="26"/>
  <c r="AH309" i="26" s="1"/>
  <c r="S309" i="26"/>
  <c r="AA309" i="26"/>
  <c r="AG309" i="26"/>
  <c r="AI309" i="26"/>
  <c r="AJ309" i="26"/>
  <c r="B310" i="26"/>
  <c r="J310" i="26"/>
  <c r="K310" i="26"/>
  <c r="L310" i="26"/>
  <c r="M310" i="26"/>
  <c r="N310" i="26"/>
  <c r="AH310" i="26" s="1"/>
  <c r="S310" i="26"/>
  <c r="AG310" i="26"/>
  <c r="AI310" i="26"/>
  <c r="AJ310" i="26"/>
  <c r="B311" i="26"/>
  <c r="J311" i="26"/>
  <c r="K311" i="26"/>
  <c r="L311" i="26"/>
  <c r="M311" i="26"/>
  <c r="N311" i="26"/>
  <c r="S311" i="26"/>
  <c r="AA311" i="26"/>
  <c r="AG311" i="26"/>
  <c r="AH311" i="26"/>
  <c r="AI311" i="26"/>
  <c r="AJ311" i="26"/>
  <c r="B312" i="26"/>
  <c r="J312" i="26"/>
  <c r="K312" i="26"/>
  <c r="L312" i="26"/>
  <c r="M312" i="26"/>
  <c r="N312" i="26"/>
  <c r="S312" i="26"/>
  <c r="AA312" i="26"/>
  <c r="AG312" i="26"/>
  <c r="AH312" i="26"/>
  <c r="AI312" i="26"/>
  <c r="AJ312" i="26"/>
  <c r="B313" i="26"/>
  <c r="J313" i="26"/>
  <c r="K313" i="26"/>
  <c r="L313" i="26"/>
  <c r="M313" i="26"/>
  <c r="N313" i="26"/>
  <c r="S313" i="26"/>
  <c r="AA313" i="26"/>
  <c r="AC313" i="26"/>
  <c r="AG313" i="26"/>
  <c r="U313" i="26" s="1"/>
  <c r="AH313" i="26"/>
  <c r="AI313" i="26" s="1"/>
  <c r="AJ313" i="26"/>
  <c r="B314" i="26"/>
  <c r="J314" i="26"/>
  <c r="K314" i="26"/>
  <c r="L314" i="26"/>
  <c r="M314" i="26"/>
  <c r="N314" i="26"/>
  <c r="AH314" i="26" s="1"/>
  <c r="AI314" i="26" s="1"/>
  <c r="S314" i="26"/>
  <c r="U314" i="26"/>
  <c r="AA314" i="26"/>
  <c r="AC314" i="26"/>
  <c r="AG314" i="26"/>
  <c r="AJ314" i="26"/>
  <c r="B315" i="26"/>
  <c r="J315" i="26"/>
  <c r="K315" i="26"/>
  <c r="L315" i="26"/>
  <c r="M315" i="26"/>
  <c r="N315" i="26"/>
  <c r="AH315" i="26" s="1"/>
  <c r="AI315" i="26" s="1"/>
  <c r="S315" i="26"/>
  <c r="U315" i="26"/>
  <c r="AA315" i="26"/>
  <c r="AG315" i="26"/>
  <c r="AC315" i="26" s="1"/>
  <c r="AJ315" i="26"/>
  <c r="B316" i="26"/>
  <c r="J316" i="26"/>
  <c r="K316" i="26"/>
  <c r="L316" i="26"/>
  <c r="M316" i="26"/>
  <c r="N316" i="26"/>
  <c r="AH316" i="26" s="1"/>
  <c r="AI316" i="26" s="1"/>
  <c r="S316" i="26"/>
  <c r="AA316" i="26"/>
  <c r="AG316" i="26"/>
  <c r="AJ316" i="26"/>
  <c r="B317" i="26"/>
  <c r="J317" i="26"/>
  <c r="K317" i="26"/>
  <c r="L317" i="26"/>
  <c r="M317" i="26"/>
  <c r="N317" i="26"/>
  <c r="S317" i="26"/>
  <c r="AA317" i="26"/>
  <c r="AG317" i="26"/>
  <c r="AH317" i="26"/>
  <c r="AI317" i="26" s="1"/>
  <c r="AJ317" i="26"/>
  <c r="B318" i="26"/>
  <c r="J318" i="26"/>
  <c r="K318" i="26"/>
  <c r="L318" i="26"/>
  <c r="M318" i="26"/>
  <c r="N318" i="26"/>
  <c r="S318" i="26"/>
  <c r="AA318" i="26"/>
  <c r="AG318" i="26"/>
  <c r="U318" i="26" s="1"/>
  <c r="AH318" i="26"/>
  <c r="AI318" i="26"/>
  <c r="AJ318" i="26"/>
  <c r="B319" i="26"/>
  <c r="J319" i="26"/>
  <c r="K319" i="26"/>
  <c r="L319" i="26"/>
  <c r="M319" i="26"/>
  <c r="N319" i="26"/>
  <c r="S319" i="26"/>
  <c r="U319" i="26"/>
  <c r="AA319" i="26"/>
  <c r="AG319" i="26"/>
  <c r="AC319" i="26" s="1"/>
  <c r="AH319" i="26"/>
  <c r="AI319" i="26" s="1"/>
  <c r="AJ319" i="26"/>
  <c r="B320" i="26"/>
  <c r="J320" i="26"/>
  <c r="K320" i="26"/>
  <c r="L320" i="26"/>
  <c r="M320" i="26"/>
  <c r="N320" i="26"/>
  <c r="S320" i="26"/>
  <c r="U320" i="26"/>
  <c r="AC320" i="26"/>
  <c r="AG320" i="26"/>
  <c r="AJ320" i="26"/>
  <c r="B321" i="26"/>
  <c r="J321" i="26"/>
  <c r="K321" i="26"/>
  <c r="L321" i="26"/>
  <c r="M321" i="26"/>
  <c r="N321" i="26"/>
  <c r="S321" i="26" s="1"/>
  <c r="U321" i="26"/>
  <c r="AG321" i="26"/>
  <c r="AC321" i="26" s="1"/>
  <c r="AJ321" i="26"/>
  <c r="B322" i="26"/>
  <c r="J322" i="26"/>
  <c r="K322" i="26"/>
  <c r="L322" i="26"/>
  <c r="M322" i="26"/>
  <c r="N322" i="26"/>
  <c r="S322" i="26"/>
  <c r="AG322" i="26"/>
  <c r="AJ322" i="26"/>
  <c r="B323" i="26"/>
  <c r="J323" i="26"/>
  <c r="K323" i="26"/>
  <c r="L323" i="26"/>
  <c r="M323" i="26"/>
  <c r="N323" i="26"/>
  <c r="S323" i="26"/>
  <c r="AA323" i="26"/>
  <c r="AG323" i="26"/>
  <c r="AH323" i="26"/>
  <c r="AI323" i="26" s="1"/>
  <c r="AJ323" i="26"/>
  <c r="B324" i="26"/>
  <c r="J324" i="26"/>
  <c r="K324" i="26"/>
  <c r="L324" i="26"/>
  <c r="M324" i="26"/>
  <c r="N324" i="26"/>
  <c r="S324" i="26"/>
  <c r="AA324" i="26"/>
  <c r="AC324" i="26"/>
  <c r="AG324" i="26"/>
  <c r="U324" i="26" s="1"/>
  <c r="AH324" i="26"/>
  <c r="AI324" i="26"/>
  <c r="AJ324" i="26"/>
  <c r="B325" i="26"/>
  <c r="J325" i="26"/>
  <c r="K325" i="26"/>
  <c r="L325" i="26"/>
  <c r="M325" i="26"/>
  <c r="N325" i="26"/>
  <c r="U325" i="26"/>
  <c r="AG325" i="26"/>
  <c r="AC325" i="26" s="1"/>
  <c r="AJ325" i="26"/>
  <c r="B326" i="26"/>
  <c r="J326" i="26"/>
  <c r="K326" i="26"/>
  <c r="L326" i="26"/>
  <c r="M326" i="26"/>
  <c r="N326" i="26"/>
  <c r="S326" i="26"/>
  <c r="AG326" i="26"/>
  <c r="U326" i="26" s="1"/>
  <c r="AJ326" i="26"/>
  <c r="B327" i="26"/>
  <c r="J327" i="26"/>
  <c r="K327" i="26"/>
  <c r="L327" i="26"/>
  <c r="M327" i="26"/>
  <c r="N327" i="26"/>
  <c r="U327" i="26"/>
  <c r="AA327" i="26"/>
  <c r="AG327" i="26"/>
  <c r="AC327" i="26" s="1"/>
  <c r="AJ327" i="26"/>
  <c r="B328" i="26"/>
  <c r="J328" i="26"/>
  <c r="K328" i="26"/>
  <c r="L328" i="26"/>
  <c r="M328" i="26"/>
  <c r="N328" i="26"/>
  <c r="S328" i="26" s="1"/>
  <c r="AG328" i="26"/>
  <c r="AH328" i="26"/>
  <c r="AI328" i="26" s="1"/>
  <c r="AJ328" i="26"/>
  <c r="B329" i="26"/>
  <c r="J329" i="26"/>
  <c r="K329" i="26"/>
  <c r="L329" i="26"/>
  <c r="M329" i="26"/>
  <c r="N329" i="26"/>
  <c r="S329" i="26"/>
  <c r="AA329" i="26"/>
  <c r="AG329" i="26"/>
  <c r="U329" i="26" s="1"/>
  <c r="AH329" i="26"/>
  <c r="AI329" i="26"/>
  <c r="AJ329" i="26"/>
  <c r="B330" i="26"/>
  <c r="J330" i="26"/>
  <c r="K330" i="26"/>
  <c r="L330" i="26"/>
  <c r="M330" i="26"/>
  <c r="N330" i="26"/>
  <c r="S330" i="26"/>
  <c r="U330" i="26"/>
  <c r="AA330" i="26"/>
  <c r="AG330" i="26"/>
  <c r="AC330" i="26" s="1"/>
  <c r="AH330" i="26"/>
  <c r="AI330" i="26"/>
  <c r="AJ330" i="26"/>
  <c r="B331" i="26"/>
  <c r="J331" i="26"/>
  <c r="K331" i="26"/>
  <c r="L331" i="26"/>
  <c r="M331" i="26"/>
  <c r="N331" i="26"/>
  <c r="S331" i="26" s="1"/>
  <c r="AG331" i="26"/>
  <c r="U331" i="26" s="1"/>
  <c r="AJ331" i="26"/>
  <c r="B332" i="26"/>
  <c r="J332" i="26"/>
  <c r="K332" i="26"/>
  <c r="L332" i="26"/>
  <c r="M332" i="26"/>
  <c r="N332" i="26"/>
  <c r="S332" i="26"/>
  <c r="AA332" i="26"/>
  <c r="AG332" i="26"/>
  <c r="U332" i="26" s="1"/>
  <c r="AH332" i="26"/>
  <c r="AI332" i="26" s="1"/>
  <c r="AJ332" i="26"/>
  <c r="B333" i="26"/>
  <c r="J333" i="26"/>
  <c r="K333" i="26"/>
  <c r="L333" i="26"/>
  <c r="M333" i="26"/>
  <c r="N333" i="26"/>
  <c r="AH333" i="26" s="1"/>
  <c r="AI333" i="26" s="1"/>
  <c r="S333" i="26"/>
  <c r="U333" i="26"/>
  <c r="AA333" i="26"/>
  <c r="AC333" i="26"/>
  <c r="AG333" i="26"/>
  <c r="AJ333" i="26"/>
  <c r="B334" i="26"/>
  <c r="J334" i="26"/>
  <c r="K334" i="26"/>
  <c r="L334" i="26"/>
  <c r="M334" i="26"/>
  <c r="N334" i="26"/>
  <c r="AH334" i="26" s="1"/>
  <c r="S334" i="26"/>
  <c r="AA334" i="26"/>
  <c r="AG334" i="26"/>
  <c r="AC334" i="26" s="1"/>
  <c r="AI334" i="26"/>
  <c r="AJ334" i="26"/>
  <c r="B335" i="26"/>
  <c r="J335" i="26"/>
  <c r="K335" i="26"/>
  <c r="L335" i="26"/>
  <c r="M335" i="26"/>
  <c r="N335" i="26"/>
  <c r="S335" i="26"/>
  <c r="AA335" i="26"/>
  <c r="AG335" i="26"/>
  <c r="AC335" i="26" s="1"/>
  <c r="AH335" i="26"/>
  <c r="AI335" i="26"/>
  <c r="AJ335" i="26"/>
  <c r="B336" i="26"/>
  <c r="J336" i="26"/>
  <c r="K336" i="26"/>
  <c r="L336" i="26"/>
  <c r="M336" i="26"/>
  <c r="N336" i="26"/>
  <c r="S336" i="26" s="1"/>
  <c r="AC336" i="26"/>
  <c r="AG336" i="26"/>
  <c r="U336" i="26" s="1"/>
  <c r="AH336" i="26"/>
  <c r="AI336" i="26" s="1"/>
  <c r="AJ336" i="26"/>
  <c r="B337" i="26"/>
  <c r="J337" i="26"/>
  <c r="K337" i="26"/>
  <c r="L337" i="26"/>
  <c r="M337" i="26"/>
  <c r="N337" i="26"/>
  <c r="S337" i="26"/>
  <c r="AA337" i="26"/>
  <c r="AC337" i="26"/>
  <c r="AG337" i="26"/>
  <c r="U337" i="26" s="1"/>
  <c r="AH337" i="26"/>
  <c r="AI337" i="26"/>
  <c r="AJ337" i="26"/>
  <c r="B338" i="26"/>
  <c r="J338" i="26"/>
  <c r="K338" i="26"/>
  <c r="L338" i="26"/>
  <c r="M338" i="26"/>
  <c r="N338" i="26"/>
  <c r="AH338" i="26" s="1"/>
  <c r="AI338" i="26" s="1"/>
  <c r="U338" i="26"/>
  <c r="AA338" i="26"/>
  <c r="AC338" i="26"/>
  <c r="AG338" i="26"/>
  <c r="AJ338" i="26"/>
  <c r="B339" i="26"/>
  <c r="J339" i="26"/>
  <c r="K339" i="26"/>
  <c r="L339" i="26"/>
  <c r="M339" i="26"/>
  <c r="N339" i="26"/>
  <c r="AH339" i="26" s="1"/>
  <c r="AI339" i="26" s="1"/>
  <c r="S339" i="26"/>
  <c r="U339" i="26"/>
  <c r="AA339" i="26"/>
  <c r="AG339" i="26"/>
  <c r="AC339" i="26" s="1"/>
  <c r="AJ339" i="26"/>
  <c r="B340" i="26"/>
  <c r="J340" i="26"/>
  <c r="K340" i="26"/>
  <c r="L340" i="26"/>
  <c r="M340" i="26"/>
  <c r="N340" i="26"/>
  <c r="AG340" i="26"/>
  <c r="U340" i="26" s="1"/>
  <c r="AJ340" i="26"/>
  <c r="B341" i="26"/>
  <c r="J341" i="26"/>
  <c r="K341" i="26"/>
  <c r="L341" i="26"/>
  <c r="M341" i="26"/>
  <c r="N341" i="26"/>
  <c r="AG341" i="26"/>
  <c r="AC341" i="26" s="1"/>
  <c r="AJ341" i="26"/>
  <c r="B342" i="26"/>
  <c r="J342" i="26"/>
  <c r="K342" i="26"/>
  <c r="L342" i="26"/>
  <c r="M342" i="26"/>
  <c r="N342" i="26"/>
  <c r="S342" i="26"/>
  <c r="AA342" i="26"/>
  <c r="AC342" i="26"/>
  <c r="AG342" i="26"/>
  <c r="U342" i="26" s="1"/>
  <c r="AH342" i="26"/>
  <c r="AI342" i="26"/>
  <c r="AJ342" i="26"/>
  <c r="B343" i="26"/>
  <c r="J343" i="26"/>
  <c r="K343" i="26"/>
  <c r="L343" i="26"/>
  <c r="M343" i="26"/>
  <c r="N343" i="26"/>
  <c r="S343" i="26"/>
  <c r="U343" i="26"/>
  <c r="AA343" i="26"/>
  <c r="AG343" i="26"/>
  <c r="AC343" i="26" s="1"/>
  <c r="AH343" i="26"/>
  <c r="AI343" i="26"/>
  <c r="AJ343" i="26"/>
  <c r="B344" i="26"/>
  <c r="J344" i="26"/>
  <c r="K344" i="26"/>
  <c r="L344" i="26"/>
  <c r="M344" i="26"/>
  <c r="N344" i="26"/>
  <c r="S344" i="26" s="1"/>
  <c r="AG344" i="26"/>
  <c r="AH344" i="26"/>
  <c r="AI344" i="26"/>
  <c r="AJ344" i="26"/>
  <c r="B345" i="26"/>
  <c r="J345" i="26"/>
  <c r="K345" i="26"/>
  <c r="L345" i="26"/>
  <c r="M345" i="26"/>
  <c r="N345" i="26"/>
  <c r="S345" i="26"/>
  <c r="AA345" i="26"/>
  <c r="AG345" i="26"/>
  <c r="U345" i="26" s="1"/>
  <c r="AH345" i="26"/>
  <c r="AI345" i="26" s="1"/>
  <c r="AJ345" i="26"/>
  <c r="B346" i="26"/>
  <c r="J346" i="26"/>
  <c r="K346" i="26"/>
  <c r="L346" i="26"/>
  <c r="M346" i="26"/>
  <c r="N346" i="26"/>
  <c r="AH346" i="26" s="1"/>
  <c r="AI346" i="26" s="1"/>
  <c r="S346" i="26"/>
  <c r="U346" i="26"/>
  <c r="AA346" i="26"/>
  <c r="AC346" i="26"/>
  <c r="AG346" i="26"/>
  <c r="AJ346" i="26"/>
  <c r="B347" i="26"/>
  <c r="J347" i="26"/>
  <c r="K347" i="26"/>
  <c r="L347" i="26"/>
  <c r="M347" i="26"/>
  <c r="N347" i="26"/>
  <c r="AH347" i="26" s="1"/>
  <c r="AI347" i="26" s="1"/>
  <c r="U347" i="26"/>
  <c r="AG347" i="26"/>
  <c r="AC347" i="26" s="1"/>
  <c r="AJ347" i="26"/>
  <c r="B348" i="26"/>
  <c r="J348" i="26"/>
  <c r="K348" i="26"/>
  <c r="L348" i="26"/>
  <c r="M348" i="26"/>
  <c r="N348" i="26"/>
  <c r="AH348" i="26" s="1"/>
  <c r="AI348" i="26" s="1"/>
  <c r="AG348" i="26"/>
  <c r="U348" i="26" s="1"/>
  <c r="AJ348" i="26"/>
  <c r="B349" i="26"/>
  <c r="J349" i="26"/>
  <c r="K349" i="26"/>
  <c r="L349" i="26"/>
  <c r="M349" i="26"/>
  <c r="N349" i="26"/>
  <c r="S349" i="26"/>
  <c r="AA349" i="26"/>
  <c r="AG349" i="26"/>
  <c r="U349" i="26" s="1"/>
  <c r="AH349" i="26"/>
  <c r="AI349" i="26"/>
  <c r="AJ349" i="26"/>
  <c r="B350" i="26"/>
  <c r="J350" i="26"/>
  <c r="K350" i="26"/>
  <c r="L350" i="26"/>
  <c r="M350" i="26"/>
  <c r="N350" i="26"/>
  <c r="S350" i="26"/>
  <c r="AA350" i="26"/>
  <c r="AG350" i="26"/>
  <c r="U350" i="26" s="1"/>
  <c r="AH350" i="26"/>
  <c r="AI350" i="26" s="1"/>
  <c r="AJ350" i="26"/>
  <c r="B351" i="26"/>
  <c r="J351" i="26"/>
  <c r="K351" i="26"/>
  <c r="L351" i="26"/>
  <c r="M351" i="26"/>
  <c r="N351" i="26"/>
  <c r="S351" i="26"/>
  <c r="AA351" i="26"/>
  <c r="AC351" i="26"/>
  <c r="AG351" i="26"/>
  <c r="U351" i="26" s="1"/>
  <c r="AH351" i="26"/>
  <c r="AI351" i="26"/>
  <c r="AJ351" i="26"/>
  <c r="B352" i="26"/>
  <c r="J352" i="26"/>
  <c r="K352" i="26"/>
  <c r="L352" i="26"/>
  <c r="M352" i="26"/>
  <c r="N352" i="26"/>
  <c r="AH352" i="26" s="1"/>
  <c r="S352" i="26"/>
  <c r="AA352" i="26"/>
  <c r="AC352" i="26"/>
  <c r="AG352" i="26"/>
  <c r="U352" i="26" s="1"/>
  <c r="AI352" i="26"/>
  <c r="AJ352" i="26"/>
  <c r="B353" i="26"/>
  <c r="J353" i="26"/>
  <c r="K353" i="26"/>
  <c r="L353" i="26"/>
  <c r="M353" i="26"/>
  <c r="N353" i="26"/>
  <c r="S353" i="26"/>
  <c r="AA353" i="26"/>
  <c r="AG353" i="26"/>
  <c r="AH353" i="26"/>
  <c r="AI353" i="26"/>
  <c r="AJ353" i="26"/>
  <c r="B354" i="26"/>
  <c r="J354" i="26"/>
  <c r="K354" i="26"/>
  <c r="L354" i="26"/>
  <c r="M354" i="26"/>
  <c r="N354" i="26"/>
  <c r="S354" i="26" s="1"/>
  <c r="AA354" i="26"/>
  <c r="AC354" i="26"/>
  <c r="AG354" i="26"/>
  <c r="U354" i="26" s="1"/>
  <c r="AH354" i="26"/>
  <c r="AI354" i="26" s="1"/>
  <c r="AJ354" i="26"/>
  <c r="B355" i="26"/>
  <c r="J355" i="26"/>
  <c r="K355" i="26"/>
  <c r="L355" i="26"/>
  <c r="M355" i="26"/>
  <c r="N355" i="26"/>
  <c r="S355" i="26"/>
  <c r="U355" i="26"/>
  <c r="AA355" i="26"/>
  <c r="AC355" i="26"/>
  <c r="AG355" i="26"/>
  <c r="AH355" i="26"/>
  <c r="AI355" i="26"/>
  <c r="AJ355" i="26"/>
  <c r="B356" i="26"/>
  <c r="J356" i="26"/>
  <c r="K356" i="26"/>
  <c r="L356" i="26"/>
  <c r="M356" i="26"/>
  <c r="N356" i="26"/>
  <c r="S356" i="26"/>
  <c r="U356" i="26"/>
  <c r="AG356" i="26"/>
  <c r="AC356" i="26" s="1"/>
  <c r="AJ356" i="26"/>
  <c r="B357" i="26"/>
  <c r="J357" i="26"/>
  <c r="K357" i="26"/>
  <c r="L357" i="26"/>
  <c r="M357" i="26"/>
  <c r="N357" i="26"/>
  <c r="AC357" i="26"/>
  <c r="AG357" i="26"/>
  <c r="U357" i="26" s="1"/>
  <c r="AJ357" i="26"/>
  <c r="B358" i="26"/>
  <c r="J358" i="26"/>
  <c r="K358" i="26"/>
  <c r="L358" i="26"/>
  <c r="M358" i="26"/>
  <c r="N358" i="26"/>
  <c r="AH358" i="26" s="1"/>
  <c r="S358" i="26"/>
  <c r="U358" i="26"/>
  <c r="AA358" i="26"/>
  <c r="AG358" i="26"/>
  <c r="AC358" i="26" s="1"/>
  <c r="AI358" i="26"/>
  <c r="AJ358" i="26"/>
  <c r="B359" i="26"/>
  <c r="J359" i="26"/>
  <c r="K359" i="26"/>
  <c r="L359" i="26"/>
  <c r="M359" i="26"/>
  <c r="N359" i="26"/>
  <c r="S359" i="26"/>
  <c r="AA359" i="26"/>
  <c r="AG359" i="26"/>
  <c r="AC359" i="26" s="1"/>
  <c r="AH359" i="26"/>
  <c r="AI359" i="26"/>
  <c r="AJ359" i="26"/>
  <c r="B360" i="26"/>
  <c r="J360" i="26"/>
  <c r="K360" i="26"/>
  <c r="L360" i="26"/>
  <c r="M360" i="26"/>
  <c r="N360" i="26"/>
  <c r="S360" i="26" s="1"/>
  <c r="AC360" i="26"/>
  <c r="AG360" i="26"/>
  <c r="U360" i="26" s="1"/>
  <c r="AH360" i="26"/>
  <c r="AI360" i="26"/>
  <c r="AJ360" i="26"/>
  <c r="B361" i="26"/>
  <c r="J361" i="26"/>
  <c r="K361" i="26"/>
  <c r="L361" i="26"/>
  <c r="M361" i="26"/>
  <c r="N361" i="26"/>
  <c r="S361" i="26"/>
  <c r="AA361" i="26"/>
  <c r="AC361" i="26"/>
  <c r="AG361" i="26"/>
  <c r="U361" i="26" s="1"/>
  <c r="AH361" i="26"/>
  <c r="AI361" i="26" s="1"/>
  <c r="AJ361" i="26"/>
  <c r="B362" i="26"/>
  <c r="J362" i="26"/>
  <c r="K362" i="26"/>
  <c r="L362" i="26"/>
  <c r="M362" i="26"/>
  <c r="N362" i="26"/>
  <c r="AH362" i="26" s="1"/>
  <c r="AI362" i="26" s="1"/>
  <c r="U362" i="26"/>
  <c r="AA362" i="26"/>
  <c r="AG362" i="26"/>
  <c r="AC362" i="26" s="1"/>
  <c r="AJ362" i="26"/>
  <c r="B363" i="26"/>
  <c r="J363" i="26"/>
  <c r="K363" i="26"/>
  <c r="L363" i="26"/>
  <c r="M363" i="26"/>
  <c r="N363" i="26"/>
  <c r="AH363" i="26" s="1"/>
  <c r="AI363" i="26" s="1"/>
  <c r="S363" i="26"/>
  <c r="U363" i="26"/>
  <c r="AA363" i="26"/>
  <c r="AG363" i="26"/>
  <c r="AC363" i="26" s="1"/>
  <c r="AJ363" i="26"/>
  <c r="B364" i="26"/>
  <c r="J364" i="26"/>
  <c r="K364" i="26"/>
  <c r="L364" i="26"/>
  <c r="M364" i="26"/>
  <c r="N364" i="26"/>
  <c r="S364" i="26"/>
  <c r="AG364" i="26"/>
  <c r="U364" i="26" s="1"/>
  <c r="AJ364" i="26"/>
  <c r="B365" i="26"/>
  <c r="J365" i="26"/>
  <c r="K365" i="26"/>
  <c r="L365" i="26"/>
  <c r="M365" i="26"/>
  <c r="N365" i="26"/>
  <c r="AG365" i="26"/>
  <c r="AC365" i="26" s="1"/>
  <c r="AJ365" i="26"/>
  <c r="B366" i="26"/>
  <c r="J366" i="26"/>
  <c r="K366" i="26"/>
  <c r="L366" i="26"/>
  <c r="M366" i="26"/>
  <c r="N366" i="26"/>
  <c r="S366" i="26"/>
  <c r="AA366" i="26"/>
  <c r="AC366" i="26"/>
  <c r="AG366" i="26"/>
  <c r="U366" i="26" s="1"/>
  <c r="AH366" i="26"/>
  <c r="AI366" i="26"/>
  <c r="AJ366" i="26"/>
  <c r="B367" i="26"/>
  <c r="J367" i="26"/>
  <c r="K367" i="26"/>
  <c r="L367" i="26"/>
  <c r="M367" i="26"/>
  <c r="N367" i="26"/>
  <c r="S367" i="26"/>
  <c r="U367" i="26"/>
  <c r="AA367" i="26"/>
  <c r="AG367" i="26"/>
  <c r="AC367" i="26" s="1"/>
  <c r="AH367" i="26"/>
  <c r="AI367" i="26"/>
  <c r="AJ367" i="26"/>
  <c r="B368" i="26"/>
  <c r="J368" i="26"/>
  <c r="K368" i="26"/>
  <c r="L368" i="26"/>
  <c r="M368" i="26"/>
  <c r="N368" i="26"/>
  <c r="S368" i="26" s="1"/>
  <c r="AG368" i="26"/>
  <c r="AH368" i="26"/>
  <c r="AI368" i="26" s="1"/>
  <c r="AJ368" i="26"/>
  <c r="B369" i="26"/>
  <c r="J369" i="26"/>
  <c r="K369" i="26"/>
  <c r="L369" i="26"/>
  <c r="M369" i="26"/>
  <c r="N369" i="26"/>
  <c r="S369" i="26"/>
  <c r="AA369" i="26"/>
  <c r="AC369" i="26"/>
  <c r="AG369" i="26"/>
  <c r="U369" i="26" s="1"/>
  <c r="AH369" i="26"/>
  <c r="AI369" i="26" s="1"/>
  <c r="AJ369" i="26"/>
  <c r="B370" i="26"/>
  <c r="J370" i="26"/>
  <c r="K370" i="26"/>
  <c r="L370" i="26"/>
  <c r="M370" i="26"/>
  <c r="N370" i="26"/>
  <c r="AH370" i="26" s="1"/>
  <c r="AI370" i="26" s="1"/>
  <c r="S370" i="26"/>
  <c r="U370" i="26"/>
  <c r="AA370" i="26"/>
  <c r="AC370" i="26"/>
  <c r="AG370" i="26"/>
  <c r="AJ370" i="26"/>
  <c r="B371" i="26"/>
  <c r="J371" i="26"/>
  <c r="K371" i="26"/>
  <c r="L371" i="26"/>
  <c r="M371" i="26"/>
  <c r="N371" i="26"/>
  <c r="AH371" i="26" s="1"/>
  <c r="AI371" i="26" s="1"/>
  <c r="S371" i="26"/>
  <c r="U371" i="26"/>
  <c r="AA371" i="26"/>
  <c r="AG371" i="26"/>
  <c r="AC371" i="26" s="1"/>
  <c r="AJ371" i="26"/>
  <c r="B372" i="26"/>
  <c r="J372" i="26"/>
  <c r="K372" i="26"/>
  <c r="L372" i="26"/>
  <c r="M372" i="26"/>
  <c r="N372" i="26"/>
  <c r="AG372" i="26"/>
  <c r="U372" i="26" s="1"/>
  <c r="AJ372" i="26"/>
  <c r="B373" i="26"/>
  <c r="J373" i="26"/>
  <c r="K373" i="26"/>
  <c r="L373" i="26"/>
  <c r="M373" i="26"/>
  <c r="N373" i="26"/>
  <c r="S373" i="26"/>
  <c r="AA373" i="26"/>
  <c r="AG373" i="26"/>
  <c r="U373" i="26" s="1"/>
  <c r="AH373" i="26"/>
  <c r="AI373" i="26"/>
  <c r="AJ373" i="26"/>
  <c r="B374" i="26"/>
  <c r="J374" i="26"/>
  <c r="K374" i="26"/>
  <c r="L374" i="26"/>
  <c r="M374" i="26"/>
  <c r="N374" i="26"/>
  <c r="S374" i="26"/>
  <c r="AA374" i="26"/>
  <c r="AG374" i="26"/>
  <c r="U374" i="26" s="1"/>
  <c r="AH374" i="26"/>
  <c r="AI374" i="26" s="1"/>
  <c r="AJ374" i="26"/>
  <c r="B375" i="26"/>
  <c r="J375" i="26"/>
  <c r="K375" i="26"/>
  <c r="L375" i="26"/>
  <c r="M375" i="26"/>
  <c r="N375" i="26"/>
  <c r="S375" i="26"/>
  <c r="AA375" i="26"/>
  <c r="AC375" i="26"/>
  <c r="AG375" i="26"/>
  <c r="U375" i="26" s="1"/>
  <c r="AH375" i="26"/>
  <c r="AI375" i="26" s="1"/>
  <c r="AJ375" i="26"/>
  <c r="B376" i="26"/>
  <c r="J376" i="26"/>
  <c r="K376" i="26"/>
  <c r="L376" i="26"/>
  <c r="M376" i="26"/>
  <c r="N376" i="26"/>
  <c r="AH376" i="26" s="1"/>
  <c r="S376" i="26"/>
  <c r="AA376" i="26"/>
  <c r="AG376" i="26"/>
  <c r="U376" i="26" s="1"/>
  <c r="AI376" i="26"/>
  <c r="AJ376" i="26"/>
  <c r="B377" i="26"/>
  <c r="J377" i="26"/>
  <c r="K377" i="26"/>
  <c r="L377" i="26"/>
  <c r="M377" i="26"/>
  <c r="N377" i="26"/>
  <c r="S377" i="26"/>
  <c r="AA377" i="26"/>
  <c r="AG377" i="26"/>
  <c r="AH377" i="26"/>
  <c r="AI377" i="26" s="1"/>
  <c r="AJ377" i="26"/>
  <c r="B378" i="26"/>
  <c r="J378" i="26"/>
  <c r="K378" i="26"/>
  <c r="L378" i="26"/>
  <c r="M378" i="26"/>
  <c r="N378" i="26"/>
  <c r="S378" i="26" s="1"/>
  <c r="AA378" i="26"/>
  <c r="AC378" i="26"/>
  <c r="AG378" i="26"/>
  <c r="U378" i="26" s="1"/>
  <c r="AH378" i="26"/>
  <c r="AI378" i="26" s="1"/>
  <c r="AJ378" i="26"/>
  <c r="B379" i="26"/>
  <c r="J379" i="26"/>
  <c r="K379" i="26"/>
  <c r="L379" i="26"/>
  <c r="M379" i="26"/>
  <c r="N379" i="26"/>
  <c r="S379" i="26"/>
  <c r="U379" i="26"/>
  <c r="AA379" i="26"/>
  <c r="AC379" i="26"/>
  <c r="AG379" i="26"/>
  <c r="AH379" i="26"/>
  <c r="AI379" i="26" s="1"/>
  <c r="AJ379" i="26"/>
  <c r="B380" i="26"/>
  <c r="J380" i="26"/>
  <c r="K380" i="26"/>
  <c r="L380" i="26"/>
  <c r="M380" i="26"/>
  <c r="N380" i="26"/>
  <c r="S380" i="26"/>
  <c r="U380" i="26"/>
  <c r="AC380" i="26"/>
  <c r="AG380" i="26"/>
  <c r="AJ380" i="26"/>
  <c r="B381" i="26"/>
  <c r="J381" i="26"/>
  <c r="K381" i="26"/>
  <c r="L381" i="26"/>
  <c r="M381" i="26"/>
  <c r="N381" i="26"/>
  <c r="AC381" i="26"/>
  <c r="AG381" i="26"/>
  <c r="U381" i="26" s="1"/>
  <c r="AJ381" i="26"/>
  <c r="B382" i="26"/>
  <c r="J382" i="26"/>
  <c r="K382" i="26"/>
  <c r="L382" i="26"/>
  <c r="M382" i="26"/>
  <c r="N382" i="26"/>
  <c r="AH382" i="26" s="1"/>
  <c r="U382" i="26"/>
  <c r="AA382" i="26"/>
  <c r="AG382" i="26"/>
  <c r="AC382" i="26" s="1"/>
  <c r="AI382" i="26"/>
  <c r="AJ382" i="26"/>
  <c r="B383" i="26"/>
  <c r="J383" i="26"/>
  <c r="K383" i="26"/>
  <c r="L383" i="26"/>
  <c r="M383" i="26"/>
  <c r="N383" i="26"/>
  <c r="S383" i="26"/>
  <c r="AA383" i="26"/>
  <c r="AG383" i="26"/>
  <c r="AC383" i="26" s="1"/>
  <c r="AH383" i="26"/>
  <c r="AI383" i="26"/>
  <c r="AJ383" i="26"/>
  <c r="B384" i="26"/>
  <c r="J384" i="26"/>
  <c r="K384" i="26"/>
  <c r="L384" i="26"/>
  <c r="M384" i="26"/>
  <c r="N384" i="26"/>
  <c r="S384" i="26" s="1"/>
  <c r="AC384" i="26"/>
  <c r="AG384" i="26"/>
  <c r="U384" i="26" s="1"/>
  <c r="AH384" i="26"/>
  <c r="AI384" i="26"/>
  <c r="AJ384" i="26"/>
  <c r="B385" i="26"/>
  <c r="J385" i="26"/>
  <c r="K385" i="26"/>
  <c r="L385" i="26"/>
  <c r="M385" i="26"/>
  <c r="N385" i="26"/>
  <c r="S385" i="26"/>
  <c r="AA385" i="26"/>
  <c r="AC385" i="26"/>
  <c r="AG385" i="26"/>
  <c r="U385" i="26" s="1"/>
  <c r="AH385" i="26"/>
  <c r="AI385" i="26"/>
  <c r="AJ385" i="26"/>
  <c r="B386" i="26"/>
  <c r="J386" i="26"/>
  <c r="K386" i="26"/>
  <c r="L386" i="26"/>
  <c r="M386" i="26"/>
  <c r="N386" i="26"/>
  <c r="AH386" i="26" s="1"/>
  <c r="AI386" i="26" s="1"/>
  <c r="AA386" i="26"/>
  <c r="AG386" i="26"/>
  <c r="U386" i="26" s="1"/>
  <c r="AJ386" i="26"/>
  <c r="B387" i="26"/>
  <c r="J387" i="26"/>
  <c r="K387" i="26"/>
  <c r="L387" i="26"/>
  <c r="M387" i="26"/>
  <c r="N387" i="26"/>
  <c r="AH387" i="26" s="1"/>
  <c r="AI387" i="26" s="1"/>
  <c r="U387" i="26"/>
  <c r="AA387" i="26"/>
  <c r="AG387" i="26"/>
  <c r="AC387" i="26" s="1"/>
  <c r="AJ387" i="26"/>
  <c r="B388" i="26"/>
  <c r="J388" i="26"/>
  <c r="K388" i="26"/>
  <c r="L388" i="26"/>
  <c r="M388" i="26"/>
  <c r="N388" i="26"/>
  <c r="S388" i="26"/>
  <c r="AG388" i="26"/>
  <c r="U388" i="26" s="1"/>
  <c r="AJ388" i="26"/>
  <c r="B389" i="26"/>
  <c r="J389" i="26"/>
  <c r="K389" i="26"/>
  <c r="L389" i="26"/>
  <c r="M389" i="26"/>
  <c r="N389" i="26"/>
  <c r="AG389" i="26"/>
  <c r="AC389" i="26" s="1"/>
  <c r="AJ389" i="26"/>
  <c r="B390" i="26"/>
  <c r="J390" i="26"/>
  <c r="K390" i="26"/>
  <c r="L390" i="26"/>
  <c r="M390" i="26"/>
  <c r="N390" i="26"/>
  <c r="S390" i="26"/>
  <c r="AA390" i="26"/>
  <c r="AC390" i="26"/>
  <c r="AG390" i="26"/>
  <c r="U390" i="26" s="1"/>
  <c r="AH390" i="26"/>
  <c r="AI390" i="26"/>
  <c r="AJ390" i="26"/>
  <c r="B391" i="26"/>
  <c r="J391" i="26"/>
  <c r="K391" i="26"/>
  <c r="L391" i="26"/>
  <c r="M391" i="26"/>
  <c r="N391" i="26"/>
  <c r="S391" i="26"/>
  <c r="AA391" i="26"/>
  <c r="AG391" i="26"/>
  <c r="U391" i="26" s="1"/>
  <c r="AH391" i="26"/>
  <c r="AI391" i="26"/>
  <c r="AJ391" i="26"/>
  <c r="B392" i="26"/>
  <c r="J392" i="26"/>
  <c r="K392" i="26"/>
  <c r="L392" i="26"/>
  <c r="M392" i="26"/>
  <c r="N392" i="26"/>
  <c r="S392" i="26" s="1"/>
  <c r="AG392" i="26"/>
  <c r="AH392" i="26"/>
  <c r="AI392" i="26"/>
  <c r="AJ392" i="26"/>
  <c r="B393" i="26"/>
  <c r="J393" i="26"/>
  <c r="K393" i="26"/>
  <c r="L393" i="26"/>
  <c r="M393" i="26"/>
  <c r="N393" i="26"/>
  <c r="S393" i="26"/>
  <c r="AA393" i="26"/>
  <c r="AG393" i="26"/>
  <c r="U393" i="26" s="1"/>
  <c r="AH393" i="26"/>
  <c r="AI393" i="26" s="1"/>
  <c r="AJ393" i="26"/>
  <c r="B394" i="26"/>
  <c r="J394" i="26"/>
  <c r="K394" i="26"/>
  <c r="L394" i="26"/>
  <c r="M394" i="26"/>
  <c r="N394" i="26"/>
  <c r="AH394" i="26" s="1"/>
  <c r="AI394" i="26" s="1"/>
  <c r="S394" i="26"/>
  <c r="U394" i="26"/>
  <c r="AA394" i="26"/>
  <c r="AC394" i="26"/>
  <c r="AG394" i="26"/>
  <c r="AJ394" i="26"/>
  <c r="B395" i="26"/>
  <c r="J395" i="26"/>
  <c r="K395" i="26"/>
  <c r="L395" i="26"/>
  <c r="M395" i="26"/>
  <c r="N395" i="26"/>
  <c r="AH395" i="26" s="1"/>
  <c r="AI395" i="26" s="1"/>
  <c r="U395" i="26"/>
  <c r="AA395" i="26"/>
  <c r="AG395" i="26"/>
  <c r="AC395" i="26" s="1"/>
  <c r="AJ395" i="26"/>
  <c r="B396" i="26"/>
  <c r="J396" i="26"/>
  <c r="K396" i="26"/>
  <c r="L396" i="26"/>
  <c r="M396" i="26"/>
  <c r="N396" i="26"/>
  <c r="AH396" i="26" s="1"/>
  <c r="AI396" i="26" s="1"/>
  <c r="S396" i="26"/>
  <c r="AG396" i="26"/>
  <c r="U396" i="26" s="1"/>
  <c r="AJ396" i="26"/>
  <c r="B397" i="26"/>
  <c r="J397" i="26"/>
  <c r="K397" i="26"/>
  <c r="L397" i="26"/>
  <c r="M397" i="26"/>
  <c r="N397" i="26"/>
  <c r="S397" i="26"/>
  <c r="AA397" i="26"/>
  <c r="AG397" i="26"/>
  <c r="U397" i="26" s="1"/>
  <c r="AH397" i="26"/>
  <c r="AI397" i="26"/>
  <c r="AJ397" i="26"/>
  <c r="B398" i="26"/>
  <c r="J398" i="26"/>
  <c r="K398" i="26"/>
  <c r="L398" i="26"/>
  <c r="M398" i="26"/>
  <c r="N398" i="26"/>
  <c r="S398" i="26"/>
  <c r="AA398" i="26"/>
  <c r="AG398" i="26"/>
  <c r="U398" i="26" s="1"/>
  <c r="AH398" i="26"/>
  <c r="AI398" i="26" s="1"/>
  <c r="AJ398" i="26"/>
  <c r="B399" i="26"/>
  <c r="J399" i="26"/>
  <c r="K399" i="26"/>
  <c r="L399" i="26"/>
  <c r="M399" i="26"/>
  <c r="N399" i="26"/>
  <c r="S399" i="26"/>
  <c r="AA399" i="26"/>
  <c r="AC399" i="26"/>
  <c r="AG399" i="26"/>
  <c r="U399" i="26" s="1"/>
  <c r="AH399" i="26"/>
  <c r="AI399" i="26"/>
  <c r="AJ399" i="26"/>
  <c r="B400" i="26"/>
  <c r="J400" i="26"/>
  <c r="K400" i="26"/>
  <c r="L400" i="26"/>
  <c r="M400" i="26"/>
  <c r="N400" i="26"/>
  <c r="AH400" i="26" s="1"/>
  <c r="S400" i="26"/>
  <c r="AA400" i="26"/>
  <c r="AC400" i="26"/>
  <c r="AG400" i="26"/>
  <c r="U400" i="26" s="1"/>
  <c r="AI400" i="26"/>
  <c r="AJ400" i="26"/>
  <c r="B401" i="26"/>
  <c r="J401" i="26"/>
  <c r="K401" i="26"/>
  <c r="L401" i="26"/>
  <c r="M401" i="26"/>
  <c r="N401" i="26"/>
  <c r="S401" i="26"/>
  <c r="AA401" i="26"/>
  <c r="AG401" i="26"/>
  <c r="AH401" i="26"/>
  <c r="AI401" i="26"/>
  <c r="AJ401" i="26"/>
  <c r="B402" i="26"/>
  <c r="J402" i="26"/>
  <c r="K402" i="26"/>
  <c r="L402" i="26"/>
  <c r="M402" i="26"/>
  <c r="N402" i="26"/>
  <c r="S402" i="26" s="1"/>
  <c r="AA402" i="26"/>
  <c r="AG402" i="26"/>
  <c r="U402" i="26" s="1"/>
  <c r="AH402" i="26"/>
  <c r="AI402" i="26" s="1"/>
  <c r="AJ402" i="26"/>
  <c r="B403" i="26"/>
  <c r="J403" i="26"/>
  <c r="K403" i="26"/>
  <c r="L403" i="26"/>
  <c r="M403" i="26"/>
  <c r="N403" i="26"/>
  <c r="S403" i="26"/>
  <c r="U403" i="26"/>
  <c r="AA403" i="26"/>
  <c r="AC403" i="26"/>
  <c r="AG403" i="26"/>
  <c r="AH403" i="26"/>
  <c r="AI403" i="26" s="1"/>
  <c r="AJ403" i="26"/>
  <c r="B404" i="26"/>
  <c r="J404" i="26"/>
  <c r="K404" i="26"/>
  <c r="L404" i="26"/>
  <c r="M404" i="26"/>
  <c r="N404" i="26"/>
  <c r="S404" i="26" s="1"/>
  <c r="U404" i="26"/>
  <c r="AC404" i="26"/>
  <c r="AG404" i="26"/>
  <c r="AJ404" i="26"/>
  <c r="B405" i="26"/>
  <c r="J405" i="26"/>
  <c r="K405" i="26"/>
  <c r="L405" i="26"/>
  <c r="M405" i="26"/>
  <c r="N405" i="26"/>
  <c r="AC405" i="26"/>
  <c r="AG405" i="26"/>
  <c r="U405" i="26" s="1"/>
  <c r="AJ405" i="26"/>
  <c r="B406" i="26"/>
  <c r="J406" i="26"/>
  <c r="K406" i="26"/>
  <c r="L406" i="26"/>
  <c r="M406" i="26"/>
  <c r="N406" i="26"/>
  <c r="AH406" i="26" s="1"/>
  <c r="AA406" i="26"/>
  <c r="AG406" i="26"/>
  <c r="AI406" i="26"/>
  <c r="AJ406" i="26"/>
  <c r="B407" i="26"/>
  <c r="J407" i="26"/>
  <c r="K407" i="26"/>
  <c r="L407" i="26"/>
  <c r="M407" i="26"/>
  <c r="N407" i="26"/>
  <c r="S407" i="26"/>
  <c r="AA407" i="26"/>
  <c r="AG407" i="26"/>
  <c r="AH407" i="26"/>
  <c r="AI407" i="26"/>
  <c r="AJ407" i="26"/>
  <c r="B408" i="26"/>
  <c r="J408" i="26"/>
  <c r="K408" i="26"/>
  <c r="L408" i="26"/>
  <c r="M408" i="26"/>
  <c r="N408" i="26"/>
  <c r="S408" i="26" s="1"/>
  <c r="AC408" i="26"/>
  <c r="AG408" i="26"/>
  <c r="U408" i="26" s="1"/>
  <c r="AH408" i="26"/>
  <c r="AI408" i="26" s="1"/>
  <c r="AJ408" i="26"/>
  <c r="B409" i="26"/>
  <c r="J409" i="26"/>
  <c r="K409" i="26"/>
  <c r="L409" i="26"/>
  <c r="M409" i="26"/>
  <c r="N409" i="26"/>
  <c r="S409" i="26"/>
  <c r="U409" i="26"/>
  <c r="AA409" i="26"/>
  <c r="AC409" i="26"/>
  <c r="AG409" i="26"/>
  <c r="AH409" i="26"/>
  <c r="AI409" i="26" s="1"/>
  <c r="AJ409" i="26"/>
  <c r="B410" i="26"/>
  <c r="J410" i="26"/>
  <c r="K410" i="26"/>
  <c r="L410" i="26"/>
  <c r="M410" i="26"/>
  <c r="N410" i="26"/>
  <c r="AG410" i="26"/>
  <c r="U410" i="26" s="1"/>
  <c r="AJ410" i="26"/>
  <c r="B411" i="26"/>
  <c r="J411" i="26"/>
  <c r="K411" i="26"/>
  <c r="L411" i="26"/>
  <c r="M411" i="26"/>
  <c r="N411" i="26"/>
  <c r="S411" i="26"/>
  <c r="U411" i="26"/>
  <c r="AG411" i="26"/>
  <c r="AC411" i="26" s="1"/>
  <c r="AJ411" i="26"/>
  <c r="B412" i="26"/>
  <c r="J412" i="26"/>
  <c r="K412" i="26"/>
  <c r="L412" i="26"/>
  <c r="M412" i="26"/>
  <c r="N412" i="26"/>
  <c r="S412" i="26"/>
  <c r="AG412" i="26"/>
  <c r="AJ412" i="26"/>
  <c r="B413" i="26"/>
  <c r="J413" i="26"/>
  <c r="K413" i="26"/>
  <c r="L413" i="26"/>
  <c r="M413" i="26"/>
  <c r="N413" i="26"/>
  <c r="AG413" i="26"/>
  <c r="AJ413" i="26"/>
  <c r="B414" i="26"/>
  <c r="J414" i="26"/>
  <c r="K414" i="26"/>
  <c r="L414" i="26"/>
  <c r="M414" i="26"/>
  <c r="N414" i="26"/>
  <c r="S414" i="26"/>
  <c r="AA414" i="26"/>
  <c r="AC414" i="26"/>
  <c r="AG414" i="26"/>
  <c r="U414" i="26" s="1"/>
  <c r="AH414" i="26"/>
  <c r="AI414" i="26"/>
  <c r="AJ414" i="26"/>
  <c r="B415" i="26"/>
  <c r="J415" i="26"/>
  <c r="K415" i="26"/>
  <c r="L415" i="26"/>
  <c r="M415" i="26"/>
  <c r="N415" i="26"/>
  <c r="S415" i="26"/>
  <c r="AA415" i="26"/>
  <c r="AG415" i="26"/>
  <c r="U415" i="26" s="1"/>
  <c r="AH415" i="26"/>
  <c r="AI415" i="26"/>
  <c r="AJ415" i="26"/>
  <c r="B416" i="26"/>
  <c r="J416" i="26"/>
  <c r="K416" i="26"/>
  <c r="L416" i="26"/>
  <c r="M416" i="26"/>
  <c r="N416" i="26"/>
  <c r="S416" i="26" s="1"/>
  <c r="AA416" i="26"/>
  <c r="AG416" i="26"/>
  <c r="AH416" i="26"/>
  <c r="AI416" i="26" s="1"/>
  <c r="AJ416" i="26"/>
  <c r="B417" i="26"/>
  <c r="J417" i="26"/>
  <c r="K417" i="26"/>
  <c r="L417" i="26"/>
  <c r="M417" i="26"/>
  <c r="N417" i="26"/>
  <c r="S417" i="26"/>
  <c r="AA417" i="26"/>
  <c r="AC417" i="26"/>
  <c r="AG417" i="26"/>
  <c r="U417" i="26" s="1"/>
  <c r="AH417" i="26"/>
  <c r="AI417" i="26" s="1"/>
  <c r="AJ417" i="26"/>
  <c r="B418" i="26"/>
  <c r="J418" i="26"/>
  <c r="K418" i="26"/>
  <c r="L418" i="26"/>
  <c r="M418" i="26"/>
  <c r="N418" i="26"/>
  <c r="AH418" i="26" s="1"/>
  <c r="AI418" i="26" s="1"/>
  <c r="S418" i="26"/>
  <c r="U418" i="26"/>
  <c r="AA418" i="26"/>
  <c r="AC418" i="26"/>
  <c r="AG418" i="26"/>
  <c r="AJ418" i="26"/>
  <c r="B419" i="26"/>
  <c r="J419" i="26"/>
  <c r="K419" i="26"/>
  <c r="L419" i="26"/>
  <c r="M419" i="26"/>
  <c r="N419" i="26"/>
  <c r="AH419" i="26" s="1"/>
  <c r="AI419" i="26" s="1"/>
  <c r="S419" i="26"/>
  <c r="U419" i="26"/>
  <c r="AA419" i="26"/>
  <c r="AG419" i="26"/>
  <c r="AC419" i="26" s="1"/>
  <c r="AJ419" i="26"/>
  <c r="B420" i="26"/>
  <c r="J420" i="26"/>
  <c r="K420" i="26"/>
  <c r="L420" i="26"/>
  <c r="M420" i="26"/>
  <c r="N420" i="26"/>
  <c r="AH420" i="26" s="1"/>
  <c r="AA420" i="26"/>
  <c r="AG420" i="26"/>
  <c r="U420" i="26" s="1"/>
  <c r="AI420" i="26"/>
  <c r="AJ420" i="26"/>
  <c r="B421" i="26"/>
  <c r="J421" i="26"/>
  <c r="K421" i="26"/>
  <c r="L421" i="26"/>
  <c r="M421" i="26"/>
  <c r="N421" i="26"/>
  <c r="S421" i="26"/>
  <c r="AA421" i="26"/>
  <c r="AG421" i="26"/>
  <c r="AH421" i="26"/>
  <c r="AI421" i="26"/>
  <c r="AJ421" i="26"/>
  <c r="B422" i="26"/>
  <c r="J422" i="26"/>
  <c r="K422" i="26"/>
  <c r="L422" i="26"/>
  <c r="M422" i="26"/>
  <c r="N422" i="26"/>
  <c r="S422" i="26"/>
  <c r="AA422" i="26"/>
  <c r="AG422" i="26"/>
  <c r="AH422" i="26"/>
  <c r="AI422" i="26"/>
  <c r="AJ422" i="26"/>
  <c r="B423" i="26"/>
  <c r="J423" i="26"/>
  <c r="K423" i="26"/>
  <c r="L423" i="26"/>
  <c r="M423" i="26"/>
  <c r="N423" i="26"/>
  <c r="S423" i="26"/>
  <c r="AA423" i="26"/>
  <c r="AG423" i="26"/>
  <c r="AH423" i="26"/>
  <c r="AI423" i="26"/>
  <c r="AJ423" i="26"/>
  <c r="B424" i="26"/>
  <c r="J424" i="26"/>
  <c r="K424" i="26"/>
  <c r="L424" i="26"/>
  <c r="M424" i="26"/>
  <c r="N424" i="26"/>
  <c r="AH424" i="26" s="1"/>
  <c r="S424" i="26"/>
  <c r="AA424" i="26"/>
  <c r="AG424" i="26"/>
  <c r="U424" i="26" s="1"/>
  <c r="AI424" i="26"/>
  <c r="AJ424" i="26"/>
  <c r="B425" i="26"/>
  <c r="J425" i="26"/>
  <c r="K425" i="26"/>
  <c r="L425" i="26"/>
  <c r="M425" i="26"/>
  <c r="N425" i="26"/>
  <c r="S425" i="26"/>
  <c r="AA425" i="26"/>
  <c r="AG425" i="26"/>
  <c r="AC425" i="26" s="1"/>
  <c r="AH425" i="26"/>
  <c r="AI425" i="26"/>
  <c r="AJ425" i="26"/>
  <c r="B426" i="26"/>
  <c r="J426" i="26"/>
  <c r="K426" i="26"/>
  <c r="L426" i="26"/>
  <c r="M426" i="26"/>
  <c r="N426" i="26"/>
  <c r="AH426" i="26" s="1"/>
  <c r="AI426" i="26" s="1"/>
  <c r="S426" i="26"/>
  <c r="AA426" i="26"/>
  <c r="AC426" i="26"/>
  <c r="AG426" i="26"/>
  <c r="U426" i="26" s="1"/>
  <c r="AJ426" i="26"/>
  <c r="B427" i="26"/>
  <c r="J427" i="26"/>
  <c r="K427" i="26"/>
  <c r="L427" i="26"/>
  <c r="M427" i="26"/>
  <c r="N427" i="26"/>
  <c r="S427" i="26"/>
  <c r="U427" i="26"/>
  <c r="AA427" i="26"/>
  <c r="AC427" i="26"/>
  <c r="AG427" i="26"/>
  <c r="AH427" i="26"/>
  <c r="AI427" i="26" s="1"/>
  <c r="AJ427" i="26"/>
  <c r="B428" i="26"/>
  <c r="J428" i="26"/>
  <c r="K428" i="26"/>
  <c r="L428" i="26"/>
  <c r="M428" i="26"/>
  <c r="N428" i="26"/>
  <c r="S428" i="26" s="1"/>
  <c r="U428" i="26"/>
  <c r="AC428" i="26"/>
  <c r="AG428" i="26"/>
  <c r="AJ428" i="26"/>
  <c r="B429" i="26"/>
  <c r="J429" i="26"/>
  <c r="K429" i="26"/>
  <c r="L429" i="26"/>
  <c r="M429" i="26"/>
  <c r="N429" i="26"/>
  <c r="AC429" i="26"/>
  <c r="AG429" i="26"/>
  <c r="U429" i="26" s="1"/>
  <c r="AJ429" i="26"/>
  <c r="B430" i="26"/>
  <c r="J430" i="26"/>
  <c r="K430" i="26"/>
  <c r="L430" i="26"/>
  <c r="M430" i="26"/>
  <c r="N430" i="26"/>
  <c r="AH430" i="26" s="1"/>
  <c r="U430" i="26"/>
  <c r="AA430" i="26"/>
  <c r="AC430" i="26"/>
  <c r="AG430" i="26"/>
  <c r="AI430" i="26"/>
  <c r="AJ430" i="26"/>
  <c r="B431" i="26"/>
  <c r="J431" i="26"/>
  <c r="K431" i="26"/>
  <c r="L431" i="26"/>
  <c r="M431" i="26"/>
  <c r="N431" i="26"/>
  <c r="S431" i="26"/>
  <c r="AA431" i="26"/>
  <c r="AG431" i="26"/>
  <c r="AH431" i="26"/>
  <c r="AI431" i="26"/>
  <c r="AJ431" i="26"/>
  <c r="B432" i="26"/>
  <c r="J432" i="26"/>
  <c r="K432" i="26"/>
  <c r="L432" i="26"/>
  <c r="M432" i="26"/>
  <c r="N432" i="26"/>
  <c r="S432" i="26" s="1"/>
  <c r="AA432" i="26"/>
  <c r="AG432" i="26"/>
  <c r="U432" i="26" s="1"/>
  <c r="AJ432" i="26"/>
  <c r="B433" i="26"/>
  <c r="J433" i="26"/>
  <c r="K433" i="26"/>
  <c r="L433" i="26"/>
  <c r="M433" i="26"/>
  <c r="N433" i="26"/>
  <c r="S433" i="26"/>
  <c r="U433" i="26"/>
  <c r="AA433" i="26"/>
  <c r="AG433" i="26"/>
  <c r="AC433" i="26" s="1"/>
  <c r="AH433" i="26"/>
  <c r="AI433" i="26"/>
  <c r="AJ433" i="26"/>
  <c r="B434" i="26"/>
  <c r="J434" i="26"/>
  <c r="K434" i="26"/>
  <c r="L434" i="26"/>
  <c r="M434" i="26"/>
  <c r="N434" i="26"/>
  <c r="S434" i="26" s="1"/>
  <c r="AG434" i="26"/>
  <c r="U434" i="26" s="1"/>
  <c r="AJ434" i="26"/>
  <c r="B435" i="26"/>
  <c r="J435" i="26"/>
  <c r="K435" i="26"/>
  <c r="L435" i="26"/>
  <c r="M435" i="26"/>
  <c r="N435" i="26"/>
  <c r="S435" i="26"/>
  <c r="U435" i="26"/>
  <c r="AG435" i="26"/>
  <c r="AC435" i="26" s="1"/>
  <c r="AJ435" i="26"/>
  <c r="B436" i="26"/>
  <c r="J436" i="26"/>
  <c r="K436" i="26"/>
  <c r="L436" i="26"/>
  <c r="M436" i="26"/>
  <c r="N436" i="26"/>
  <c r="S436" i="26"/>
  <c r="AG436" i="26"/>
  <c r="AJ436" i="26"/>
  <c r="B437" i="26"/>
  <c r="J437" i="26"/>
  <c r="K437" i="26"/>
  <c r="L437" i="26"/>
  <c r="M437" i="26"/>
  <c r="N437" i="26"/>
  <c r="AG437" i="26"/>
  <c r="AJ437" i="26"/>
  <c r="B438" i="26"/>
  <c r="J438" i="26"/>
  <c r="K438" i="26"/>
  <c r="L438" i="26"/>
  <c r="M438" i="26"/>
  <c r="N438" i="26"/>
  <c r="S438" i="26"/>
  <c r="AA438" i="26"/>
  <c r="AC438" i="26"/>
  <c r="AG438" i="26"/>
  <c r="U438" i="26" s="1"/>
  <c r="AH438" i="26"/>
  <c r="AI438" i="26" s="1"/>
  <c r="AJ438" i="26"/>
  <c r="B439" i="26"/>
  <c r="J439" i="26"/>
  <c r="K439" i="26"/>
  <c r="L439" i="26"/>
  <c r="M439" i="26"/>
  <c r="N439" i="26"/>
  <c r="S439" i="26"/>
  <c r="AA439" i="26"/>
  <c r="AG439" i="26"/>
  <c r="U439" i="26" s="1"/>
  <c r="AH439" i="26"/>
  <c r="AI439" i="26" s="1"/>
  <c r="AJ439" i="26"/>
  <c r="B440" i="26"/>
  <c r="J440" i="26"/>
  <c r="K440" i="26"/>
  <c r="L440" i="26"/>
  <c r="M440" i="26"/>
  <c r="N440" i="26"/>
  <c r="S440" i="26"/>
  <c r="U440" i="26"/>
  <c r="AA440" i="26"/>
  <c r="AC440" i="26"/>
  <c r="AG440" i="26"/>
  <c r="AH440" i="26"/>
  <c r="AI440" i="26" s="1"/>
  <c r="AJ440" i="26"/>
  <c r="B441" i="26"/>
  <c r="J441" i="26"/>
  <c r="K441" i="26"/>
  <c r="L441" i="26"/>
  <c r="M441" i="26"/>
  <c r="N441" i="26"/>
  <c r="S441" i="26"/>
  <c r="U441" i="26"/>
  <c r="AC441" i="26"/>
  <c r="AG441" i="26"/>
  <c r="AJ441" i="26"/>
  <c r="B442" i="26"/>
  <c r="J442" i="26"/>
  <c r="K442" i="26"/>
  <c r="L442" i="26"/>
  <c r="M442" i="26"/>
  <c r="N442" i="26"/>
  <c r="S442" i="26" s="1"/>
  <c r="U442" i="26"/>
  <c r="AC442" i="26"/>
  <c r="AG442" i="26"/>
  <c r="AJ442" i="26"/>
  <c r="B443" i="26"/>
  <c r="J443" i="26"/>
  <c r="K443" i="26"/>
  <c r="L443" i="26"/>
  <c r="M443" i="26"/>
  <c r="N443" i="26"/>
  <c r="S443" i="26"/>
  <c r="U443" i="26"/>
  <c r="AG443" i="26"/>
  <c r="AC443" i="26" s="1"/>
  <c r="AJ443" i="26"/>
  <c r="B444" i="26"/>
  <c r="J444" i="26"/>
  <c r="K444" i="26"/>
  <c r="L444" i="26"/>
  <c r="M444" i="26"/>
  <c r="N444" i="26"/>
  <c r="AH444" i="26" s="1"/>
  <c r="AI444" i="26" s="1"/>
  <c r="S444" i="26"/>
  <c r="AA444" i="26"/>
  <c r="AG444" i="26"/>
  <c r="U444" i="26" s="1"/>
  <c r="AJ444" i="26"/>
  <c r="B445" i="26"/>
  <c r="J445" i="26"/>
  <c r="K445" i="26"/>
  <c r="L445" i="26"/>
  <c r="M445" i="26"/>
  <c r="N445" i="26"/>
  <c r="S445" i="26"/>
  <c r="AA445" i="26"/>
  <c r="AG445" i="26"/>
  <c r="AH445" i="26"/>
  <c r="AI445" i="26"/>
  <c r="AJ445" i="26"/>
  <c r="B446" i="26"/>
  <c r="J446" i="26"/>
  <c r="K446" i="26"/>
  <c r="L446" i="26"/>
  <c r="M446" i="26"/>
  <c r="N446" i="26"/>
  <c r="S446" i="26"/>
  <c r="AA446" i="26"/>
  <c r="AC446" i="26"/>
  <c r="AG446" i="26"/>
  <c r="U446" i="26" s="1"/>
  <c r="AH446" i="26"/>
  <c r="AI446" i="26" s="1"/>
  <c r="AJ446" i="26"/>
  <c r="B447" i="26"/>
  <c r="J447" i="26"/>
  <c r="K447" i="26"/>
  <c r="L447" i="26"/>
  <c r="M447" i="26"/>
  <c r="N447" i="26"/>
  <c r="S447" i="26"/>
  <c r="U447" i="26"/>
  <c r="AA447" i="26"/>
  <c r="AC447" i="26"/>
  <c r="AG447" i="26"/>
  <c r="AH447" i="26"/>
  <c r="AI447" i="26" s="1"/>
  <c r="AJ447" i="26"/>
  <c r="B448" i="26"/>
  <c r="J448" i="26"/>
  <c r="K448" i="26"/>
  <c r="L448" i="26"/>
  <c r="M448" i="26"/>
  <c r="N448" i="26"/>
  <c r="U448" i="26"/>
  <c r="AC448" i="26"/>
  <c r="AG448" i="26"/>
  <c r="AJ448" i="26"/>
  <c r="B449" i="26"/>
  <c r="J449" i="26"/>
  <c r="K449" i="26"/>
  <c r="L449" i="26"/>
  <c r="M449" i="26"/>
  <c r="N449" i="26"/>
  <c r="AH449" i="26" s="1"/>
  <c r="AI449" i="26" s="1"/>
  <c r="S449" i="26"/>
  <c r="AA449" i="26"/>
  <c r="AG449" i="26"/>
  <c r="AC449" i="26" s="1"/>
  <c r="AJ449" i="26"/>
  <c r="B450" i="26"/>
  <c r="J450" i="26"/>
  <c r="K450" i="26"/>
  <c r="L450" i="26"/>
  <c r="M450" i="26"/>
  <c r="N450" i="26"/>
  <c r="S450" i="26" s="1"/>
  <c r="AC450" i="26"/>
  <c r="AG450" i="26"/>
  <c r="U450" i="26" s="1"/>
  <c r="AJ450" i="26"/>
  <c r="B451" i="26"/>
  <c r="J451" i="26"/>
  <c r="K451" i="26"/>
  <c r="L451" i="26"/>
  <c r="M451" i="26"/>
  <c r="N451" i="26"/>
  <c r="S451" i="26"/>
  <c r="U451" i="26"/>
  <c r="AA451" i="26"/>
  <c r="AC451" i="26"/>
  <c r="AG451" i="26"/>
  <c r="AH451" i="26"/>
  <c r="AI451" i="26" s="1"/>
  <c r="AJ451" i="26"/>
  <c r="B452" i="26"/>
  <c r="J452" i="26"/>
  <c r="K452" i="26"/>
  <c r="L452" i="26"/>
  <c r="M452" i="26"/>
  <c r="N452" i="26"/>
  <c r="AA452" i="26" s="1"/>
  <c r="S452" i="26"/>
  <c r="U452" i="26"/>
  <c r="AC452" i="26"/>
  <c r="AG452" i="26"/>
  <c r="AJ452" i="26"/>
  <c r="B453" i="26"/>
  <c r="J453" i="26"/>
  <c r="K453" i="26"/>
  <c r="L453" i="26"/>
  <c r="M453" i="26"/>
  <c r="N453" i="26"/>
  <c r="AH453" i="26" s="1"/>
  <c r="AI453" i="26" s="1"/>
  <c r="AG453" i="26"/>
  <c r="U453" i="26" s="1"/>
  <c r="AJ453" i="26"/>
  <c r="B454" i="26"/>
  <c r="J454" i="26"/>
  <c r="K454" i="26"/>
  <c r="L454" i="26"/>
  <c r="M454" i="26"/>
  <c r="N454" i="26"/>
  <c r="AA454" i="26" s="1"/>
  <c r="U454" i="26"/>
  <c r="AC454" i="26"/>
  <c r="AG454" i="26"/>
  <c r="AJ454" i="26"/>
  <c r="B455" i="26"/>
  <c r="J455" i="26"/>
  <c r="K455" i="26"/>
  <c r="L455" i="26"/>
  <c r="M455" i="26"/>
  <c r="N455" i="26"/>
  <c r="S455" i="26"/>
  <c r="U455" i="26"/>
  <c r="AA455" i="26"/>
  <c r="AG455" i="26"/>
  <c r="AC455" i="26" s="1"/>
  <c r="AH455" i="26"/>
  <c r="AI455" i="26"/>
  <c r="AJ455" i="26"/>
  <c r="B456" i="26"/>
  <c r="J456" i="26"/>
  <c r="K456" i="26"/>
  <c r="L456" i="26"/>
  <c r="M456" i="26"/>
  <c r="N456" i="26"/>
  <c r="S456" i="26" s="1"/>
  <c r="AA456" i="26"/>
  <c r="AG456" i="26"/>
  <c r="U456" i="26" s="1"/>
  <c r="AH456" i="26"/>
  <c r="AI456" i="26"/>
  <c r="AJ456" i="26"/>
  <c r="B457" i="26"/>
  <c r="J457" i="26"/>
  <c r="K457" i="26"/>
  <c r="L457" i="26"/>
  <c r="M457" i="26"/>
  <c r="N457" i="26"/>
  <c r="S457" i="26"/>
  <c r="AA457" i="26"/>
  <c r="AC457" i="26"/>
  <c r="AG457" i="26"/>
  <c r="U457" i="26" s="1"/>
  <c r="AH457" i="26"/>
  <c r="AI457" i="26" s="1"/>
  <c r="AJ457" i="26"/>
  <c r="B458" i="26"/>
  <c r="J458" i="26"/>
  <c r="K458" i="26"/>
  <c r="L458" i="26"/>
  <c r="M458" i="26"/>
  <c r="N458" i="26"/>
  <c r="AH458" i="26" s="1"/>
  <c r="S458" i="26"/>
  <c r="U458" i="26"/>
  <c r="AA458" i="26"/>
  <c r="AC458" i="26"/>
  <c r="AG458" i="26"/>
  <c r="AI458" i="26"/>
  <c r="AJ458" i="26"/>
  <c r="B459" i="26"/>
  <c r="J459" i="26"/>
  <c r="K459" i="26"/>
  <c r="L459" i="26"/>
  <c r="M459" i="26"/>
  <c r="N459" i="26"/>
  <c r="AH459" i="26" s="1"/>
  <c r="AI459" i="26" s="1"/>
  <c r="S459" i="26"/>
  <c r="U459" i="26"/>
  <c r="AA459" i="26"/>
  <c r="AG459" i="26"/>
  <c r="AC459" i="26" s="1"/>
  <c r="AJ459" i="26"/>
  <c r="B460" i="26"/>
  <c r="J460" i="26"/>
  <c r="K460" i="26"/>
  <c r="L460" i="26"/>
  <c r="M460" i="26"/>
  <c r="N460" i="26"/>
  <c r="AH460" i="26" s="1"/>
  <c r="S460" i="26"/>
  <c r="AA460" i="26"/>
  <c r="AG460" i="26"/>
  <c r="AI460" i="26"/>
  <c r="AJ460" i="26"/>
  <c r="B461" i="26"/>
  <c r="J461" i="26"/>
  <c r="K461" i="26"/>
  <c r="L461" i="26"/>
  <c r="M461" i="26"/>
  <c r="N461" i="26"/>
  <c r="AG461" i="26"/>
  <c r="AH461" i="26"/>
  <c r="AI461" i="26" s="1"/>
  <c r="AJ461" i="26"/>
  <c r="B462" i="26"/>
  <c r="J462" i="26"/>
  <c r="K462" i="26"/>
  <c r="L462" i="26"/>
  <c r="M462" i="26"/>
  <c r="N462" i="26"/>
  <c r="S462" i="26"/>
  <c r="AA462" i="26"/>
  <c r="AG462" i="26"/>
  <c r="AH462" i="26"/>
  <c r="AI462" i="26" s="1"/>
  <c r="AJ462" i="26"/>
  <c r="B463" i="26"/>
  <c r="J463" i="26"/>
  <c r="K463" i="26"/>
  <c r="L463" i="26"/>
  <c r="M463" i="26"/>
  <c r="N463" i="26"/>
  <c r="S463" i="26"/>
  <c r="U463" i="26"/>
  <c r="AA463" i="26"/>
  <c r="AC463" i="26"/>
  <c r="AG463" i="26"/>
  <c r="AH463" i="26"/>
  <c r="AI463" i="26"/>
  <c r="AJ463" i="26"/>
  <c r="B464" i="26"/>
  <c r="J464" i="26"/>
  <c r="K464" i="26"/>
  <c r="L464" i="26"/>
  <c r="M464" i="26"/>
  <c r="N464" i="26"/>
  <c r="S464" i="26"/>
  <c r="U464" i="26"/>
  <c r="AG464" i="26"/>
  <c r="AC464" i="26" s="1"/>
  <c r="AJ464" i="26"/>
  <c r="B465" i="26"/>
  <c r="J465" i="26"/>
  <c r="K465" i="26"/>
  <c r="L465" i="26"/>
  <c r="M465" i="26"/>
  <c r="N465" i="26"/>
  <c r="U465" i="26"/>
  <c r="AC465" i="26"/>
  <c r="AG465" i="26"/>
  <c r="AJ465" i="26"/>
  <c r="B466" i="26"/>
  <c r="J466" i="26"/>
  <c r="K466" i="26"/>
  <c r="L466" i="26"/>
  <c r="M466" i="26"/>
  <c r="N466" i="26"/>
  <c r="S466" i="26" s="1"/>
  <c r="U466" i="26"/>
  <c r="AG466" i="26"/>
  <c r="AC466" i="26" s="1"/>
  <c r="AJ466" i="26"/>
  <c r="B467" i="26"/>
  <c r="J467" i="26"/>
  <c r="K467" i="26"/>
  <c r="L467" i="26"/>
  <c r="M467" i="26"/>
  <c r="N467" i="26"/>
  <c r="AA467" i="26" s="1"/>
  <c r="S467" i="26"/>
  <c r="AC467" i="26"/>
  <c r="AG467" i="26"/>
  <c r="U467" i="26" s="1"/>
  <c r="AH467" i="26"/>
  <c r="AI467" i="26" s="1"/>
  <c r="AJ467" i="26"/>
  <c r="B468" i="26"/>
  <c r="J468" i="26"/>
  <c r="K468" i="26"/>
  <c r="L468" i="26"/>
  <c r="M468" i="26"/>
  <c r="N468" i="26"/>
  <c r="S468" i="26"/>
  <c r="U468" i="26"/>
  <c r="AA468" i="26"/>
  <c r="AC468" i="26"/>
  <c r="AG468" i="26"/>
  <c r="AH468" i="26"/>
  <c r="AI468" i="26"/>
  <c r="AJ468" i="26"/>
  <c r="B469" i="26"/>
  <c r="J469" i="26"/>
  <c r="K469" i="26"/>
  <c r="L469" i="26"/>
  <c r="M469" i="26"/>
  <c r="N469" i="26"/>
  <c r="S469" i="26" s="1"/>
  <c r="AG469" i="26"/>
  <c r="AH469" i="26"/>
  <c r="AI469" i="26" s="1"/>
  <c r="AJ469" i="26"/>
  <c r="B470" i="26"/>
  <c r="J470" i="26"/>
  <c r="K470" i="26"/>
  <c r="L470" i="26"/>
  <c r="M470" i="26"/>
  <c r="N470" i="26"/>
  <c r="S470" i="26" s="1"/>
  <c r="AA470" i="26"/>
  <c r="AC470" i="26"/>
  <c r="AG470" i="26"/>
  <c r="U470" i="26" s="1"/>
  <c r="AH470" i="26"/>
  <c r="AI470" i="26" s="1"/>
  <c r="AJ470" i="26"/>
  <c r="B471" i="26"/>
  <c r="J471" i="26"/>
  <c r="K471" i="26"/>
  <c r="L471" i="26"/>
  <c r="M471" i="26"/>
  <c r="N471" i="26"/>
  <c r="AH471" i="26" s="1"/>
  <c r="S471" i="26"/>
  <c r="U471" i="26"/>
  <c r="AA471" i="26"/>
  <c r="AC471" i="26"/>
  <c r="AG471" i="26"/>
  <c r="AI471" i="26"/>
  <c r="AJ471" i="26"/>
  <c r="B472" i="26"/>
  <c r="J472" i="26"/>
  <c r="K472" i="26"/>
  <c r="L472" i="26"/>
  <c r="M472" i="26"/>
  <c r="N472" i="26"/>
  <c r="AA472" i="26" s="1"/>
  <c r="U472" i="26"/>
  <c r="AG472" i="26"/>
  <c r="AC472" i="26" s="1"/>
  <c r="AH472" i="26"/>
  <c r="AI472" i="26" s="1"/>
  <c r="AJ472" i="26"/>
  <c r="B473" i="26"/>
  <c r="J473" i="26"/>
  <c r="K473" i="26"/>
  <c r="L473" i="26"/>
  <c r="M473" i="26"/>
  <c r="N473" i="26"/>
  <c r="S473" i="26"/>
  <c r="AG473" i="26"/>
  <c r="AJ473" i="26"/>
  <c r="B474" i="26"/>
  <c r="J474" i="26"/>
  <c r="K474" i="26"/>
  <c r="L474" i="26"/>
  <c r="M474" i="26"/>
  <c r="N474" i="26"/>
  <c r="S474" i="26"/>
  <c r="U474" i="26"/>
  <c r="AA474" i="26"/>
  <c r="AC474" i="26"/>
  <c r="AG474" i="26"/>
  <c r="AH474" i="26"/>
  <c r="AI474" i="26"/>
  <c r="AJ474" i="26"/>
  <c r="B475" i="26"/>
  <c r="J475" i="26"/>
  <c r="K475" i="26"/>
  <c r="L475" i="26"/>
  <c r="M475" i="26"/>
  <c r="N475" i="26"/>
  <c r="AA475" i="26" s="1"/>
  <c r="S475" i="26"/>
  <c r="AG475" i="26"/>
  <c r="U475" i="26" s="1"/>
  <c r="AJ475" i="26"/>
  <c r="B476" i="26"/>
  <c r="J476" i="26"/>
  <c r="K476" i="26"/>
  <c r="L476" i="26"/>
  <c r="M476" i="26"/>
  <c r="N476" i="26"/>
  <c r="S476" i="26" s="1"/>
  <c r="AA476" i="26"/>
  <c r="AG476" i="26"/>
  <c r="U476" i="26" s="1"/>
  <c r="AH476" i="26"/>
  <c r="AI476" i="26" s="1"/>
  <c r="AJ476" i="26"/>
  <c r="B477" i="26"/>
  <c r="J477" i="26"/>
  <c r="K477" i="26"/>
  <c r="L477" i="26"/>
  <c r="M477" i="26"/>
  <c r="N477" i="26"/>
  <c r="AH477" i="26" s="1"/>
  <c r="S477" i="26"/>
  <c r="AA477" i="26"/>
  <c r="AG477" i="26"/>
  <c r="AI477" i="26"/>
  <c r="AJ477" i="26"/>
  <c r="B478" i="26"/>
  <c r="J478" i="26"/>
  <c r="K478" i="26"/>
  <c r="L478" i="26"/>
  <c r="M478" i="26"/>
  <c r="N478" i="26"/>
  <c r="S478" i="26" s="1"/>
  <c r="AA478" i="26"/>
  <c r="AG478" i="26"/>
  <c r="AH478" i="26"/>
  <c r="AI478" i="26" s="1"/>
  <c r="AJ478" i="26"/>
  <c r="B479" i="26"/>
  <c r="J479" i="26"/>
  <c r="K479" i="26"/>
  <c r="L479" i="26"/>
  <c r="M479" i="26"/>
  <c r="N479" i="26"/>
  <c r="S479" i="26"/>
  <c r="AA479" i="26"/>
  <c r="AG479" i="26"/>
  <c r="U479" i="26" s="1"/>
  <c r="AH479" i="26"/>
  <c r="AI479" i="26" s="1"/>
  <c r="AJ479" i="26"/>
  <c r="B480" i="26"/>
  <c r="J480" i="26"/>
  <c r="K480" i="26"/>
  <c r="L480" i="26"/>
  <c r="M480" i="26"/>
  <c r="N480" i="26"/>
  <c r="S480" i="26"/>
  <c r="U480" i="26"/>
  <c r="AA480" i="26"/>
  <c r="AC480" i="26"/>
  <c r="AG480" i="26"/>
  <c r="AH480" i="26"/>
  <c r="AI480" i="26" s="1"/>
  <c r="AJ480" i="26"/>
  <c r="B481" i="26"/>
  <c r="J481" i="26"/>
  <c r="K481" i="26"/>
  <c r="L481" i="26"/>
  <c r="M481" i="26"/>
  <c r="N481" i="26"/>
  <c r="S481" i="26"/>
  <c r="U481" i="26"/>
  <c r="AC481" i="26"/>
  <c r="AG481" i="26"/>
  <c r="AJ481" i="26"/>
  <c r="B482" i="26"/>
  <c r="J482" i="26"/>
  <c r="K482" i="26"/>
  <c r="L482" i="26"/>
  <c r="M482" i="26"/>
  <c r="N482" i="26"/>
  <c r="S482" i="26" s="1"/>
  <c r="U482" i="26"/>
  <c r="AC482" i="26"/>
  <c r="AG482" i="26"/>
  <c r="AJ482" i="26"/>
  <c r="B483" i="26"/>
  <c r="J483" i="26"/>
  <c r="K483" i="26"/>
  <c r="L483" i="26"/>
  <c r="M483" i="26"/>
  <c r="N483" i="26"/>
  <c r="U483" i="26"/>
  <c r="AC483" i="26"/>
  <c r="AG483" i="26"/>
  <c r="AJ483" i="26"/>
  <c r="B484" i="26"/>
  <c r="J484" i="26"/>
  <c r="K484" i="26"/>
  <c r="L484" i="26"/>
  <c r="M484" i="26"/>
  <c r="N484" i="26"/>
  <c r="S484" i="26" s="1"/>
  <c r="U484" i="26"/>
  <c r="AA484" i="26"/>
  <c r="AG484" i="26"/>
  <c r="AC484" i="26" s="1"/>
  <c r="AH484" i="26"/>
  <c r="AI484" i="26"/>
  <c r="AJ484" i="26"/>
  <c r="B485" i="26"/>
  <c r="J485" i="26"/>
  <c r="K485" i="26"/>
  <c r="L485" i="26"/>
  <c r="M485" i="26"/>
  <c r="N485" i="26"/>
  <c r="S485" i="26" s="1"/>
  <c r="AA485" i="26"/>
  <c r="AG485" i="26"/>
  <c r="U485" i="26" s="1"/>
  <c r="AH485" i="26"/>
  <c r="AI485" i="26"/>
  <c r="AJ485" i="26"/>
  <c r="B486" i="26"/>
  <c r="J486" i="26"/>
  <c r="K486" i="26"/>
  <c r="L486" i="26"/>
  <c r="M486" i="26"/>
  <c r="N486" i="26"/>
  <c r="S486" i="26"/>
  <c r="AA486" i="26"/>
  <c r="AC486" i="26"/>
  <c r="AG486" i="26"/>
  <c r="U486" i="26" s="1"/>
  <c r="AH486" i="26"/>
  <c r="AI486" i="26" s="1"/>
  <c r="AJ486" i="26"/>
  <c r="B487" i="26"/>
  <c r="J487" i="26"/>
  <c r="K487" i="26"/>
  <c r="L487" i="26"/>
  <c r="M487" i="26"/>
  <c r="N487" i="26"/>
  <c r="S487" i="26"/>
  <c r="U487" i="26"/>
  <c r="AA487" i="26"/>
  <c r="AC487" i="26"/>
  <c r="AG487" i="26"/>
  <c r="AH487" i="26"/>
  <c r="AI487" i="26"/>
  <c r="AJ487" i="26"/>
  <c r="B488" i="26"/>
  <c r="J488" i="26"/>
  <c r="K488" i="26"/>
  <c r="L488" i="26"/>
  <c r="M488" i="26"/>
  <c r="N488" i="26"/>
  <c r="S488" i="26"/>
  <c r="AG488" i="26"/>
  <c r="AC488" i="26" s="1"/>
  <c r="AJ488" i="26"/>
  <c r="B489" i="26"/>
  <c r="J489" i="26"/>
  <c r="K489" i="26"/>
  <c r="L489" i="26"/>
  <c r="M489" i="26"/>
  <c r="N489" i="26"/>
  <c r="U489" i="26"/>
  <c r="AA489" i="26"/>
  <c r="AC489" i="26"/>
  <c r="AG489" i="26"/>
  <c r="AJ489" i="26"/>
  <c r="B490" i="26"/>
  <c r="J490" i="26"/>
  <c r="K490" i="26"/>
  <c r="L490" i="26"/>
  <c r="M490" i="26"/>
  <c r="N490" i="26"/>
  <c r="S490" i="26" s="1"/>
  <c r="U490" i="26"/>
  <c r="AG490" i="26"/>
  <c r="AC490" i="26" s="1"/>
  <c r="AJ490" i="26"/>
  <c r="B491" i="26"/>
  <c r="J491" i="26"/>
  <c r="K491" i="26"/>
  <c r="L491" i="26"/>
  <c r="M491" i="26"/>
  <c r="N491" i="26"/>
  <c r="AA491" i="26" s="1"/>
  <c r="S491" i="26"/>
  <c r="AC491" i="26"/>
  <c r="AG491" i="26"/>
  <c r="U491" i="26" s="1"/>
  <c r="AH491" i="26"/>
  <c r="AI491" i="26" s="1"/>
  <c r="AJ491" i="26"/>
  <c r="B492" i="26"/>
  <c r="J492" i="26"/>
  <c r="K492" i="26"/>
  <c r="L492" i="26"/>
  <c r="M492" i="26"/>
  <c r="N492" i="26"/>
  <c r="S492" i="26"/>
  <c r="U492" i="26"/>
  <c r="AA492" i="26"/>
  <c r="AC492" i="26"/>
  <c r="AG492" i="26"/>
  <c r="AH492" i="26"/>
  <c r="AI492" i="26"/>
  <c r="AJ492" i="26"/>
  <c r="B493" i="26"/>
  <c r="J493" i="26"/>
  <c r="K493" i="26"/>
  <c r="L493" i="26"/>
  <c r="M493" i="26"/>
  <c r="N493" i="26"/>
  <c r="S493" i="26" s="1"/>
  <c r="AG493" i="26"/>
  <c r="AH493" i="26"/>
  <c r="AI493" i="26" s="1"/>
  <c r="AJ493" i="26"/>
  <c r="B494" i="26"/>
  <c r="J494" i="26"/>
  <c r="K494" i="26"/>
  <c r="L494" i="26"/>
  <c r="M494" i="26"/>
  <c r="N494" i="26"/>
  <c r="S494" i="26" s="1"/>
  <c r="AA494" i="26"/>
  <c r="AG494" i="26"/>
  <c r="U494" i="26" s="1"/>
  <c r="AH494" i="26"/>
  <c r="AI494" i="26" s="1"/>
  <c r="AJ494" i="26"/>
  <c r="B495" i="26"/>
  <c r="J495" i="26"/>
  <c r="K495" i="26"/>
  <c r="L495" i="26"/>
  <c r="M495" i="26"/>
  <c r="N495" i="26"/>
  <c r="AH495" i="26" s="1"/>
  <c r="S495" i="26"/>
  <c r="U495" i="26"/>
  <c r="AA495" i="26"/>
  <c r="AC495" i="26"/>
  <c r="AG495" i="26"/>
  <c r="AI495" i="26"/>
  <c r="AJ495" i="26"/>
  <c r="B496" i="26"/>
  <c r="J496" i="26"/>
  <c r="K496" i="26"/>
  <c r="L496" i="26"/>
  <c r="M496" i="26"/>
  <c r="N496" i="26"/>
  <c r="AH496" i="26" s="1"/>
  <c r="AI496" i="26" s="1"/>
  <c r="U496" i="26"/>
  <c r="AA496" i="26"/>
  <c r="AG496" i="26"/>
  <c r="AC496" i="26" s="1"/>
  <c r="AJ496" i="26"/>
  <c r="B497" i="26"/>
  <c r="J497" i="26"/>
  <c r="K497" i="26"/>
  <c r="L497" i="26"/>
  <c r="M497" i="26"/>
  <c r="N497" i="26"/>
  <c r="AH497" i="26" s="1"/>
  <c r="AI497" i="26" s="1"/>
  <c r="AA497" i="26"/>
  <c r="AG497" i="26"/>
  <c r="AJ497" i="26"/>
  <c r="B498" i="26"/>
  <c r="J498" i="26"/>
  <c r="K498" i="26"/>
  <c r="L498" i="26"/>
  <c r="M498" i="26"/>
  <c r="N498" i="26"/>
  <c r="AH498" i="26" s="1"/>
  <c r="AI498" i="26" s="1"/>
  <c r="U498" i="26"/>
  <c r="AC498" i="26"/>
  <c r="AG498" i="26"/>
  <c r="AJ498" i="26"/>
  <c r="B499" i="26"/>
  <c r="J499" i="26"/>
  <c r="K499" i="26"/>
  <c r="L499" i="26"/>
  <c r="M499" i="26"/>
  <c r="N499" i="26"/>
  <c r="AA499" i="26" s="1"/>
  <c r="S499" i="26"/>
  <c r="AG499" i="26"/>
  <c r="U499" i="26" s="1"/>
  <c r="AJ499" i="26"/>
  <c r="B500" i="26"/>
  <c r="J500" i="26"/>
  <c r="K500" i="26"/>
  <c r="L500" i="26"/>
  <c r="M500" i="26"/>
  <c r="N500" i="26"/>
  <c r="S500" i="26" s="1"/>
  <c r="AA500" i="26"/>
  <c r="AG500" i="26"/>
  <c r="U500" i="26" s="1"/>
  <c r="AH500" i="26"/>
  <c r="AI500" i="26" s="1"/>
  <c r="AJ500" i="26"/>
  <c r="B501" i="26"/>
  <c r="J501" i="26"/>
  <c r="K501" i="26"/>
  <c r="L501" i="26"/>
  <c r="M501" i="26"/>
  <c r="N501" i="26"/>
  <c r="S501" i="26"/>
  <c r="AA501" i="26"/>
  <c r="AG501" i="26"/>
  <c r="U501" i="26" s="1"/>
  <c r="AH501" i="26"/>
  <c r="AI501" i="26"/>
  <c r="AJ501" i="26"/>
  <c r="B502" i="26"/>
  <c r="J502" i="26"/>
  <c r="K502" i="26"/>
  <c r="L502" i="26"/>
  <c r="M502" i="26"/>
  <c r="N502" i="26"/>
  <c r="S502" i="26"/>
  <c r="AA502" i="26"/>
  <c r="AG502" i="26"/>
  <c r="U502" i="26" s="1"/>
  <c r="AH502" i="26"/>
  <c r="AI502" i="26"/>
  <c r="AJ502" i="26"/>
  <c r="B503" i="26"/>
  <c r="J503" i="26"/>
  <c r="K503" i="26"/>
  <c r="L503" i="26"/>
  <c r="M503" i="26"/>
  <c r="N503" i="26"/>
  <c r="AH503" i="26" s="1"/>
  <c r="AI503" i="26" s="1"/>
  <c r="S503" i="26"/>
  <c r="U503" i="26"/>
  <c r="AA503" i="26"/>
  <c r="AG503" i="26"/>
  <c r="AC503" i="26" s="1"/>
  <c r="AJ503" i="26"/>
  <c r="B504" i="26"/>
  <c r="J504" i="26"/>
  <c r="K504" i="26"/>
  <c r="L504" i="26"/>
  <c r="M504" i="26"/>
  <c r="N504" i="26"/>
  <c r="AH504" i="26" s="1"/>
  <c r="AI504" i="26" s="1"/>
  <c r="U504" i="26"/>
  <c r="AA504" i="26"/>
  <c r="AC504" i="26"/>
  <c r="AG504" i="26"/>
  <c r="AJ504" i="26"/>
  <c r="B505" i="26"/>
  <c r="J505" i="26"/>
  <c r="K505" i="26"/>
  <c r="L505" i="26"/>
  <c r="M505" i="26"/>
  <c r="N505" i="26"/>
  <c r="AA505" i="26" s="1"/>
  <c r="S505" i="26"/>
  <c r="AG505" i="26"/>
  <c r="U505" i="26" s="1"/>
  <c r="AJ505" i="26"/>
  <c r="B506" i="26"/>
  <c r="J506" i="26"/>
  <c r="K506" i="26"/>
  <c r="L506" i="26"/>
  <c r="M506" i="26"/>
  <c r="N506" i="26"/>
  <c r="S506" i="26" s="1"/>
  <c r="AA506" i="26"/>
  <c r="AG506" i="26"/>
  <c r="U506" i="26" s="1"/>
  <c r="AH506" i="26"/>
  <c r="AI506" i="26" s="1"/>
  <c r="AJ506" i="26"/>
  <c r="B507" i="26"/>
  <c r="J507" i="26"/>
  <c r="K507" i="26"/>
  <c r="L507" i="26"/>
  <c r="M507" i="26"/>
  <c r="N507" i="26"/>
  <c r="S507" i="26"/>
  <c r="AA507" i="26"/>
  <c r="AG507" i="26"/>
  <c r="U507" i="26" s="1"/>
  <c r="AH507" i="26"/>
  <c r="AI507" i="26"/>
  <c r="AJ507" i="26"/>
  <c r="B508" i="26"/>
  <c r="J508" i="26"/>
  <c r="K508" i="26"/>
  <c r="L508" i="26"/>
  <c r="M508" i="26"/>
  <c r="N508" i="26"/>
  <c r="S508" i="26"/>
  <c r="AA508" i="26"/>
  <c r="AG508" i="26"/>
  <c r="U508" i="26" s="1"/>
  <c r="AH508" i="26"/>
  <c r="AI508" i="26"/>
  <c r="AJ508" i="26"/>
  <c r="B509" i="26"/>
  <c r="J509" i="26"/>
  <c r="K509" i="26"/>
  <c r="L509" i="26"/>
  <c r="M509" i="26"/>
  <c r="N509" i="26"/>
  <c r="AH509" i="26" s="1"/>
  <c r="AI509" i="26" s="1"/>
  <c r="S509" i="26"/>
  <c r="AA509" i="26"/>
  <c r="AG509" i="26"/>
  <c r="AC509" i="26" s="1"/>
  <c r="AJ509" i="26"/>
  <c r="B510" i="26"/>
  <c r="J510" i="26"/>
  <c r="K510" i="26"/>
  <c r="L510" i="26"/>
  <c r="M510" i="26"/>
  <c r="N510" i="26"/>
  <c r="AH510" i="26" s="1"/>
  <c r="AI510" i="26" s="1"/>
  <c r="U510" i="26"/>
  <c r="AC510" i="26"/>
  <c r="AG510" i="26"/>
  <c r="AJ510" i="26"/>
  <c r="B511" i="26"/>
  <c r="J511" i="26"/>
  <c r="K511" i="26"/>
  <c r="L511" i="26"/>
  <c r="M511" i="26"/>
  <c r="N511" i="26"/>
  <c r="AA511" i="26" s="1"/>
  <c r="S511" i="26"/>
  <c r="AG511" i="26"/>
  <c r="U511" i="26" s="1"/>
  <c r="AJ511" i="26"/>
  <c r="B512" i="26"/>
  <c r="J512" i="26"/>
  <c r="K512" i="26"/>
  <c r="L512" i="26"/>
  <c r="M512" i="26"/>
  <c r="N512" i="26"/>
  <c r="S512" i="26" s="1"/>
  <c r="AA512" i="26"/>
  <c r="AG512" i="26"/>
  <c r="U512" i="26" s="1"/>
  <c r="AH512" i="26"/>
  <c r="AI512" i="26" s="1"/>
  <c r="AJ512" i="26"/>
  <c r="B513" i="26"/>
  <c r="J513" i="26"/>
  <c r="K513" i="26"/>
  <c r="L513" i="26"/>
  <c r="M513" i="26"/>
  <c r="N513" i="26"/>
  <c r="S513" i="26"/>
  <c r="AA513" i="26"/>
  <c r="AG513" i="26"/>
  <c r="U513" i="26" s="1"/>
  <c r="AH513" i="26"/>
  <c r="AI513" i="26"/>
  <c r="AJ513" i="26"/>
  <c r="B514" i="26"/>
  <c r="J514" i="26"/>
  <c r="K514" i="26"/>
  <c r="L514" i="26"/>
  <c r="M514" i="26"/>
  <c r="N514" i="26"/>
  <c r="S514" i="26"/>
  <c r="AA514" i="26"/>
  <c r="AG514" i="26"/>
  <c r="U514" i="26" s="1"/>
  <c r="AH514" i="26"/>
  <c r="AI514" i="26"/>
  <c r="AJ514" i="26"/>
  <c r="B515" i="26"/>
  <c r="J515" i="26"/>
  <c r="K515" i="26"/>
  <c r="L515" i="26"/>
  <c r="M515" i="26"/>
  <c r="N515" i="26"/>
  <c r="AH515" i="26" s="1"/>
  <c r="AI515" i="26" s="1"/>
  <c r="S515" i="26"/>
  <c r="AA515" i="26"/>
  <c r="AG515" i="26"/>
  <c r="AC515" i="26" s="1"/>
  <c r="AJ515" i="26"/>
  <c r="B516" i="26"/>
  <c r="J516" i="26"/>
  <c r="K516" i="26"/>
  <c r="L516" i="26"/>
  <c r="M516" i="26"/>
  <c r="N516" i="26"/>
  <c r="U516" i="26"/>
  <c r="AC516" i="26"/>
  <c r="AG516" i="26"/>
  <c r="AJ516" i="26"/>
  <c r="B517" i="26"/>
  <c r="J517" i="26"/>
  <c r="K517" i="26"/>
  <c r="L517" i="26"/>
  <c r="M517" i="26"/>
  <c r="N517" i="26"/>
  <c r="AA517" i="26" s="1"/>
  <c r="S517" i="26"/>
  <c r="AG517" i="26"/>
  <c r="U517" i="26" s="1"/>
  <c r="AJ517" i="26"/>
  <c r="B518" i="26"/>
  <c r="J518" i="26"/>
  <c r="K518" i="26"/>
  <c r="L518" i="26"/>
  <c r="M518" i="26"/>
  <c r="N518" i="26"/>
  <c r="S518" i="26" s="1"/>
  <c r="AA518" i="26"/>
  <c r="AG518" i="26"/>
  <c r="U518" i="26" s="1"/>
  <c r="AH518" i="26"/>
  <c r="AI518" i="26" s="1"/>
  <c r="AJ518" i="26"/>
  <c r="B519" i="26"/>
  <c r="J519" i="26"/>
  <c r="K519" i="26"/>
  <c r="L519" i="26"/>
  <c r="M519" i="26"/>
  <c r="N519" i="26"/>
  <c r="S519" i="26"/>
  <c r="AA519" i="26"/>
  <c r="AG519" i="26"/>
  <c r="AH519" i="26"/>
  <c r="AI519" i="26"/>
  <c r="AJ519" i="26"/>
  <c r="B520" i="26"/>
  <c r="J520" i="26"/>
  <c r="K520" i="26"/>
  <c r="L520" i="26"/>
  <c r="M520" i="26"/>
  <c r="N520" i="26"/>
  <c r="S520" i="26"/>
  <c r="U520" i="26"/>
  <c r="AA520" i="26"/>
  <c r="AG520" i="26"/>
  <c r="AC520" i="26" s="1"/>
  <c r="AH520" i="26"/>
  <c r="AI520" i="26"/>
  <c r="AJ520" i="26"/>
  <c r="B521" i="26"/>
  <c r="J521" i="26"/>
  <c r="K521" i="26"/>
  <c r="L521" i="26"/>
  <c r="M521" i="26"/>
  <c r="N521" i="26"/>
  <c r="AH521" i="26" s="1"/>
  <c r="AI521" i="26" s="1"/>
  <c r="S521" i="26"/>
  <c r="AG521" i="26"/>
  <c r="AC521" i="26" s="1"/>
  <c r="AJ521" i="26"/>
  <c r="B522" i="26"/>
  <c r="J522" i="26"/>
  <c r="K522" i="26"/>
  <c r="L522" i="26"/>
  <c r="M522" i="26"/>
  <c r="N522" i="26"/>
  <c r="AH522" i="26" s="1"/>
  <c r="AI522" i="26" s="1"/>
  <c r="S522" i="26"/>
  <c r="U522" i="26"/>
  <c r="AC522" i="26"/>
  <c r="AG522" i="26"/>
  <c r="AJ522" i="26"/>
  <c r="B523" i="26"/>
  <c r="J523" i="26"/>
  <c r="K523" i="26"/>
  <c r="L523" i="26"/>
  <c r="M523" i="26"/>
  <c r="N523" i="26"/>
  <c r="AA523" i="26" s="1"/>
  <c r="S523" i="26"/>
  <c r="AG523" i="26"/>
  <c r="U523" i="26" s="1"/>
  <c r="AJ523" i="26"/>
  <c r="B524" i="26"/>
  <c r="J524" i="26"/>
  <c r="K524" i="26"/>
  <c r="L524" i="26"/>
  <c r="M524" i="26"/>
  <c r="N524" i="26"/>
  <c r="S524" i="26" s="1"/>
  <c r="AA524" i="26"/>
  <c r="AG524" i="26"/>
  <c r="U524" i="26" s="1"/>
  <c r="AH524" i="26"/>
  <c r="AI524" i="26"/>
  <c r="AJ524" i="26"/>
  <c r="B525" i="26"/>
  <c r="J525" i="26"/>
  <c r="K525" i="26"/>
  <c r="L525" i="26"/>
  <c r="M525" i="26"/>
  <c r="N525" i="26"/>
  <c r="S525" i="26"/>
  <c r="AA525" i="26"/>
  <c r="AG525" i="26"/>
  <c r="U525" i="26" s="1"/>
  <c r="AH525" i="26"/>
  <c r="AI525" i="26"/>
  <c r="AJ525" i="26"/>
  <c r="B526" i="26"/>
  <c r="J526" i="26"/>
  <c r="K526" i="26"/>
  <c r="L526" i="26"/>
  <c r="M526" i="26"/>
  <c r="N526" i="26"/>
  <c r="S526" i="26"/>
  <c r="AA526" i="26"/>
  <c r="AG526" i="26"/>
  <c r="AH526" i="26"/>
  <c r="AI526" i="26"/>
  <c r="AJ526" i="26"/>
  <c r="B527" i="26"/>
  <c r="J527" i="26"/>
  <c r="K527" i="26"/>
  <c r="L527" i="26"/>
  <c r="M527" i="26"/>
  <c r="N527" i="26"/>
  <c r="AH527" i="26" s="1"/>
  <c r="AI527" i="26" s="1"/>
  <c r="S527" i="26"/>
  <c r="U527" i="26"/>
  <c r="AA527" i="26"/>
  <c r="AG527" i="26"/>
  <c r="AC527" i="26" s="1"/>
  <c r="AJ527" i="26"/>
  <c r="B528" i="26"/>
  <c r="J528" i="26"/>
  <c r="K528" i="26"/>
  <c r="L528" i="26"/>
  <c r="M528" i="26"/>
  <c r="N528" i="26"/>
  <c r="AH528" i="26" s="1"/>
  <c r="AI528" i="26" s="1"/>
  <c r="U528" i="26"/>
  <c r="AA528" i="26"/>
  <c r="AC528" i="26"/>
  <c r="AG528" i="26"/>
  <c r="AJ528" i="26"/>
  <c r="B529" i="26"/>
  <c r="J529" i="26"/>
  <c r="K529" i="26"/>
  <c r="L529" i="26"/>
  <c r="M529" i="26"/>
  <c r="N529" i="26"/>
  <c r="AA529" i="26" s="1"/>
  <c r="S529" i="26"/>
  <c r="AG529" i="26"/>
  <c r="U529" i="26" s="1"/>
  <c r="AJ529" i="26"/>
  <c r="B530" i="26"/>
  <c r="J530" i="26"/>
  <c r="K530" i="26"/>
  <c r="L530" i="26"/>
  <c r="M530" i="26"/>
  <c r="N530" i="26"/>
  <c r="S530" i="26" s="1"/>
  <c r="AA530" i="26"/>
  <c r="AG530" i="26"/>
  <c r="U530" i="26" s="1"/>
  <c r="AH530" i="26"/>
  <c r="AI530" i="26" s="1"/>
  <c r="AJ530" i="26"/>
  <c r="B531" i="26"/>
  <c r="J531" i="26"/>
  <c r="K531" i="26"/>
  <c r="L531" i="26"/>
  <c r="M531" i="26"/>
  <c r="N531" i="26"/>
  <c r="S531" i="26"/>
  <c r="AA531" i="26"/>
  <c r="AG531" i="26"/>
  <c r="U531" i="26" s="1"/>
  <c r="AH531" i="26"/>
  <c r="AI531" i="26"/>
  <c r="AJ531" i="26"/>
  <c r="B532" i="26"/>
  <c r="J532" i="26"/>
  <c r="K532" i="26"/>
  <c r="L532" i="26"/>
  <c r="M532" i="26"/>
  <c r="N532" i="26"/>
  <c r="S532" i="26"/>
  <c r="AA532" i="26"/>
  <c r="AG532" i="26"/>
  <c r="U532" i="26" s="1"/>
  <c r="AH532" i="26"/>
  <c r="AI532" i="26"/>
  <c r="AJ532" i="26"/>
  <c r="B533" i="26"/>
  <c r="J533" i="26"/>
  <c r="K533" i="26"/>
  <c r="L533" i="26"/>
  <c r="M533" i="26"/>
  <c r="N533" i="26"/>
  <c r="AH533" i="26" s="1"/>
  <c r="AI533" i="26" s="1"/>
  <c r="S533" i="26"/>
  <c r="AA533" i="26"/>
  <c r="AG533" i="26"/>
  <c r="AC533" i="26" s="1"/>
  <c r="AJ533" i="26"/>
  <c r="B534" i="26"/>
  <c r="J534" i="26"/>
  <c r="K534" i="26"/>
  <c r="L534" i="26"/>
  <c r="M534" i="26"/>
  <c r="N534" i="26"/>
  <c r="AH534" i="26" s="1"/>
  <c r="AI534" i="26" s="1"/>
  <c r="U534" i="26"/>
  <c r="AC534" i="26"/>
  <c r="AG534" i="26"/>
  <c r="AJ534" i="26"/>
  <c r="B535" i="26"/>
  <c r="J535" i="26"/>
  <c r="K535" i="26"/>
  <c r="L535" i="26"/>
  <c r="M535" i="26"/>
  <c r="N535" i="26"/>
  <c r="AA535" i="26" s="1"/>
  <c r="S535" i="26"/>
  <c r="AG535" i="26"/>
  <c r="U535" i="26" s="1"/>
  <c r="AJ535" i="26"/>
  <c r="B536" i="26"/>
  <c r="J536" i="26"/>
  <c r="K536" i="26"/>
  <c r="L536" i="26"/>
  <c r="M536" i="26"/>
  <c r="N536" i="26"/>
  <c r="S536" i="26" s="1"/>
  <c r="AA536" i="26"/>
  <c r="AG536" i="26"/>
  <c r="U536" i="26" s="1"/>
  <c r="AH536" i="26"/>
  <c r="AI536" i="26" s="1"/>
  <c r="AJ536" i="26"/>
  <c r="B537" i="26"/>
  <c r="J537" i="26"/>
  <c r="K537" i="26"/>
  <c r="L537" i="26"/>
  <c r="M537" i="26"/>
  <c r="N537" i="26"/>
  <c r="S537" i="26"/>
  <c r="AA537" i="26"/>
  <c r="AG537" i="26"/>
  <c r="U537" i="26" s="1"/>
  <c r="AH537" i="26"/>
  <c r="AI537" i="26"/>
  <c r="AJ537" i="26"/>
  <c r="B538" i="26"/>
  <c r="J538" i="26"/>
  <c r="K538" i="26"/>
  <c r="L538" i="26"/>
  <c r="M538" i="26"/>
  <c r="N538" i="26"/>
  <c r="S538" i="26"/>
  <c r="AA538" i="26"/>
  <c r="AG538" i="26"/>
  <c r="U538" i="26" s="1"/>
  <c r="AH538" i="26"/>
  <c r="AI538" i="26"/>
  <c r="AJ538" i="26"/>
  <c r="B539" i="26"/>
  <c r="J539" i="26"/>
  <c r="K539" i="26"/>
  <c r="L539" i="26"/>
  <c r="M539" i="26"/>
  <c r="N539" i="26"/>
  <c r="AH539" i="26" s="1"/>
  <c r="AI539" i="26" s="1"/>
  <c r="S539" i="26"/>
  <c r="U539" i="26"/>
  <c r="AA539" i="26"/>
  <c r="AG539" i="26"/>
  <c r="AC539" i="26" s="1"/>
  <c r="AJ539" i="26"/>
  <c r="B540" i="26"/>
  <c r="J540" i="26"/>
  <c r="K540" i="26"/>
  <c r="L540" i="26"/>
  <c r="M540" i="26"/>
  <c r="N540" i="26"/>
  <c r="AH540" i="26" s="1"/>
  <c r="AI540" i="26" s="1"/>
  <c r="U540" i="26"/>
  <c r="AC540" i="26"/>
  <c r="AG540" i="26"/>
  <c r="AJ540" i="26"/>
  <c r="B541" i="26"/>
  <c r="J541" i="26"/>
  <c r="K541" i="26"/>
  <c r="L541" i="26"/>
  <c r="M541" i="26"/>
  <c r="N541" i="26"/>
  <c r="AA541" i="26" s="1"/>
  <c r="S541" i="26"/>
  <c r="AG541" i="26"/>
  <c r="U541" i="26" s="1"/>
  <c r="AJ541" i="26"/>
  <c r="B542" i="26"/>
  <c r="J542" i="26"/>
  <c r="K542" i="26"/>
  <c r="L542" i="26"/>
  <c r="M542" i="26"/>
  <c r="N542" i="26"/>
  <c r="S542" i="26" s="1"/>
  <c r="AA542" i="26"/>
  <c r="AG542" i="26"/>
  <c r="U542" i="26" s="1"/>
  <c r="AH542" i="26"/>
  <c r="AI542" i="26" s="1"/>
  <c r="AJ542" i="26"/>
  <c r="B543" i="26"/>
  <c r="J543" i="26"/>
  <c r="K543" i="26"/>
  <c r="L543" i="26"/>
  <c r="M543" i="26"/>
  <c r="N543" i="26"/>
  <c r="S543" i="26"/>
  <c r="AA543" i="26"/>
  <c r="AG543" i="26"/>
  <c r="U543" i="26" s="1"/>
  <c r="AH543" i="26"/>
  <c r="AI543" i="26"/>
  <c r="AJ543" i="26"/>
  <c r="B544" i="26"/>
  <c r="J544" i="26"/>
  <c r="K544" i="26"/>
  <c r="L544" i="26"/>
  <c r="M544" i="26"/>
  <c r="N544" i="26"/>
  <c r="S544" i="26"/>
  <c r="AA544" i="26"/>
  <c r="AG544" i="26"/>
  <c r="U544" i="26" s="1"/>
  <c r="AH544" i="26"/>
  <c r="AI544" i="26"/>
  <c r="AJ544" i="26"/>
  <c r="B545" i="26"/>
  <c r="J545" i="26"/>
  <c r="K545" i="26"/>
  <c r="L545" i="26"/>
  <c r="M545" i="26"/>
  <c r="N545" i="26"/>
  <c r="AH545" i="26" s="1"/>
  <c r="AI545" i="26" s="1"/>
  <c r="S545" i="26"/>
  <c r="AA545" i="26"/>
  <c r="AG545" i="26"/>
  <c r="AC545" i="26" s="1"/>
  <c r="AJ545" i="26"/>
  <c r="B546" i="26"/>
  <c r="J546" i="26"/>
  <c r="K546" i="26"/>
  <c r="L546" i="26"/>
  <c r="M546" i="26"/>
  <c r="N546" i="26"/>
  <c r="AH546" i="26" s="1"/>
  <c r="AI546" i="26" s="1"/>
  <c r="U546" i="26"/>
  <c r="AC546" i="26"/>
  <c r="AG546" i="26"/>
  <c r="AJ546" i="26"/>
  <c r="B547" i="26"/>
  <c r="J547" i="26"/>
  <c r="K547" i="26"/>
  <c r="L547" i="26"/>
  <c r="M547" i="26"/>
  <c r="N547" i="26"/>
  <c r="AA547" i="26" s="1"/>
  <c r="S547" i="26"/>
  <c r="AG547" i="26"/>
  <c r="U547" i="26" s="1"/>
  <c r="AJ547" i="26"/>
  <c r="B548" i="26"/>
  <c r="J548" i="26"/>
  <c r="K548" i="26"/>
  <c r="L548" i="26"/>
  <c r="M548" i="26"/>
  <c r="N548" i="26"/>
  <c r="S548" i="26" s="1"/>
  <c r="AA548" i="26"/>
  <c r="AG548" i="26"/>
  <c r="U548" i="26" s="1"/>
  <c r="AH548" i="26"/>
  <c r="AI548" i="26" s="1"/>
  <c r="AJ548" i="26"/>
  <c r="B549" i="26"/>
  <c r="J549" i="26"/>
  <c r="K549" i="26"/>
  <c r="L549" i="26"/>
  <c r="M549" i="26"/>
  <c r="N549" i="26"/>
  <c r="S549" i="26"/>
  <c r="AA549" i="26"/>
  <c r="AG549" i="26"/>
  <c r="U549" i="26" s="1"/>
  <c r="AH549" i="26"/>
  <c r="AI549" i="26"/>
  <c r="AJ549" i="26"/>
  <c r="B550" i="26"/>
  <c r="J550" i="26"/>
  <c r="K550" i="26"/>
  <c r="L550" i="26"/>
  <c r="M550" i="26"/>
  <c r="N550" i="26"/>
  <c r="S550" i="26"/>
  <c r="AA550" i="26"/>
  <c r="AG550" i="26"/>
  <c r="U550" i="26" s="1"/>
  <c r="AH550" i="26"/>
  <c r="AI550" i="26"/>
  <c r="AJ550" i="26"/>
  <c r="B551" i="26"/>
  <c r="J551" i="26"/>
  <c r="K551" i="26"/>
  <c r="L551" i="26"/>
  <c r="M551" i="26"/>
  <c r="N551" i="26"/>
  <c r="AH551" i="26" s="1"/>
  <c r="AI551" i="26" s="1"/>
  <c r="S551" i="26"/>
  <c r="AA551" i="26"/>
  <c r="AG551" i="26"/>
  <c r="AC551" i="26" s="1"/>
  <c r="AJ551" i="26"/>
  <c r="B552" i="26"/>
  <c r="J552" i="26"/>
  <c r="K552" i="26"/>
  <c r="L552" i="26"/>
  <c r="M552" i="26"/>
  <c r="N552" i="26"/>
  <c r="U552" i="26"/>
  <c r="AC552" i="26"/>
  <c r="AG552" i="26"/>
  <c r="AJ552" i="26"/>
  <c r="B553" i="26"/>
  <c r="J553" i="26"/>
  <c r="K553" i="26"/>
  <c r="L553" i="26"/>
  <c r="M553" i="26"/>
  <c r="N553" i="26"/>
  <c r="AA553" i="26" s="1"/>
  <c r="S553" i="26"/>
  <c r="AG553" i="26"/>
  <c r="U553" i="26" s="1"/>
  <c r="AJ553" i="26"/>
  <c r="B554" i="26"/>
  <c r="J554" i="26"/>
  <c r="K554" i="26"/>
  <c r="L554" i="26"/>
  <c r="M554" i="26"/>
  <c r="N554" i="26"/>
  <c r="S554" i="26" s="1"/>
  <c r="AA554" i="26"/>
  <c r="AG554" i="26"/>
  <c r="AH554" i="26"/>
  <c r="AI554" i="26"/>
  <c r="AJ554" i="26"/>
  <c r="B555" i="26"/>
  <c r="J555" i="26"/>
  <c r="K555" i="26"/>
  <c r="L555" i="26"/>
  <c r="M555" i="26"/>
  <c r="N555" i="26"/>
  <c r="S555" i="26"/>
  <c r="AA555" i="26"/>
  <c r="AC555" i="26"/>
  <c r="AG555" i="26"/>
  <c r="U555" i="26" s="1"/>
  <c r="AH555" i="26"/>
  <c r="AI555" i="26" s="1"/>
  <c r="AJ555" i="26"/>
  <c r="B556" i="26"/>
  <c r="J556" i="26"/>
  <c r="K556" i="26"/>
  <c r="L556" i="26"/>
  <c r="M556" i="26"/>
  <c r="N556" i="26"/>
  <c r="S556" i="26"/>
  <c r="U556" i="26"/>
  <c r="AA556" i="26"/>
  <c r="AC556" i="26"/>
  <c r="AG556" i="26"/>
  <c r="AH556" i="26"/>
  <c r="AI556" i="26"/>
  <c r="AJ556" i="26"/>
  <c r="B557" i="26"/>
  <c r="J557" i="26"/>
  <c r="K557" i="26"/>
  <c r="L557" i="26"/>
  <c r="M557" i="26"/>
  <c r="N557" i="26"/>
  <c r="AG557" i="26"/>
  <c r="AC557" i="26" s="1"/>
  <c r="AJ557" i="26"/>
  <c r="B558" i="26"/>
  <c r="J558" i="26"/>
  <c r="K558" i="26"/>
  <c r="L558" i="26"/>
  <c r="M558" i="26"/>
  <c r="N558" i="26"/>
  <c r="AH558" i="26" s="1"/>
  <c r="AI558" i="26" s="1"/>
  <c r="S558" i="26"/>
  <c r="U558" i="26"/>
  <c r="AC558" i="26"/>
  <c r="AG558" i="26"/>
  <c r="AJ558" i="26"/>
  <c r="B559" i="26"/>
  <c r="J559" i="26"/>
  <c r="K559" i="26"/>
  <c r="L559" i="26"/>
  <c r="M559" i="26"/>
  <c r="N559" i="26"/>
  <c r="AA559" i="26" s="1"/>
  <c r="S559" i="26"/>
  <c r="AG559" i="26"/>
  <c r="U559" i="26" s="1"/>
  <c r="AJ559" i="26"/>
  <c r="B560" i="26"/>
  <c r="J560" i="26"/>
  <c r="K560" i="26"/>
  <c r="L560" i="26"/>
  <c r="M560" i="26"/>
  <c r="N560" i="26"/>
  <c r="S560" i="26" s="1"/>
  <c r="AA560" i="26"/>
  <c r="AG560" i="26"/>
  <c r="AH560" i="26"/>
  <c r="AI560" i="26" s="1"/>
  <c r="AJ560" i="26"/>
  <c r="B561" i="26"/>
  <c r="J561" i="26"/>
  <c r="K561" i="26"/>
  <c r="L561" i="26"/>
  <c r="M561" i="26"/>
  <c r="N561" i="26"/>
  <c r="S561" i="26"/>
  <c r="AA561" i="26"/>
  <c r="AG561" i="26"/>
  <c r="AH561" i="26"/>
  <c r="AI561" i="26"/>
  <c r="AJ561" i="26"/>
  <c r="B562" i="26"/>
  <c r="J562" i="26"/>
  <c r="K562" i="26"/>
  <c r="L562" i="26"/>
  <c r="M562" i="26"/>
  <c r="N562" i="26"/>
  <c r="S562" i="26"/>
  <c r="U562" i="26"/>
  <c r="AA562" i="26"/>
  <c r="AG562" i="26"/>
  <c r="AC562" i="26" s="1"/>
  <c r="AH562" i="26"/>
  <c r="AI562" i="26"/>
  <c r="AJ562" i="26"/>
  <c r="B563" i="26"/>
  <c r="J563" i="26"/>
  <c r="K563" i="26"/>
  <c r="L563" i="26"/>
  <c r="M563" i="26"/>
  <c r="N563" i="26"/>
  <c r="AH563" i="26" s="1"/>
  <c r="AI563" i="26" s="1"/>
  <c r="S563" i="26"/>
  <c r="AG563" i="26"/>
  <c r="AC563" i="26" s="1"/>
  <c r="AJ563" i="26"/>
  <c r="B564" i="26"/>
  <c r="J564" i="26"/>
  <c r="K564" i="26"/>
  <c r="L564" i="26"/>
  <c r="M564" i="26"/>
  <c r="N564" i="26"/>
  <c r="AH564" i="26" s="1"/>
  <c r="AI564" i="26" s="1"/>
  <c r="S564" i="26"/>
  <c r="U564" i="26"/>
  <c r="AC564" i="26"/>
  <c r="AG564" i="26"/>
  <c r="AJ564" i="26"/>
  <c r="B565" i="26"/>
  <c r="J565" i="26"/>
  <c r="K565" i="26"/>
  <c r="L565" i="26"/>
  <c r="M565" i="26"/>
  <c r="N565" i="26"/>
  <c r="AA565" i="26" s="1"/>
  <c r="S565" i="26"/>
  <c r="AG565" i="26"/>
  <c r="U565" i="26" s="1"/>
  <c r="AJ565" i="26"/>
  <c r="B566" i="26"/>
  <c r="J566" i="26"/>
  <c r="K566" i="26"/>
  <c r="L566" i="26"/>
  <c r="M566" i="26"/>
  <c r="N566" i="26"/>
  <c r="S566" i="26" s="1"/>
  <c r="AA566" i="26"/>
  <c r="AG566" i="26"/>
  <c r="AH566" i="26"/>
  <c r="AI566" i="26"/>
  <c r="AJ566" i="26"/>
  <c r="B567" i="26"/>
  <c r="J567" i="26"/>
  <c r="K567" i="26"/>
  <c r="L567" i="26"/>
  <c r="M567" i="26"/>
  <c r="N567" i="26"/>
  <c r="S567" i="26"/>
  <c r="AA567" i="26"/>
  <c r="AG567" i="26"/>
  <c r="U567" i="26" s="1"/>
  <c r="AH567" i="26"/>
  <c r="AI567" i="26" s="1"/>
  <c r="AJ567" i="26"/>
  <c r="B568" i="26"/>
  <c r="J568" i="26"/>
  <c r="K568" i="26"/>
  <c r="L568" i="26"/>
  <c r="M568" i="26"/>
  <c r="N568" i="26"/>
  <c r="S568" i="26"/>
  <c r="U568" i="26"/>
  <c r="AA568" i="26"/>
  <c r="AC568" i="26"/>
  <c r="AG568" i="26"/>
  <c r="AH568" i="26"/>
  <c r="AI568" i="26"/>
  <c r="AJ568" i="26"/>
  <c r="B569" i="26"/>
  <c r="J569" i="26"/>
  <c r="K569" i="26"/>
  <c r="L569" i="26"/>
  <c r="M569" i="26"/>
  <c r="N569" i="26"/>
  <c r="AH569" i="26" s="1"/>
  <c r="AI569" i="26" s="1"/>
  <c r="S569" i="26"/>
  <c r="U569" i="26"/>
  <c r="AG569" i="26"/>
  <c r="AC569" i="26" s="1"/>
  <c r="AJ569" i="26"/>
  <c r="B570" i="26"/>
  <c r="J570" i="26"/>
  <c r="K570" i="26"/>
  <c r="L570" i="26"/>
  <c r="M570" i="26"/>
  <c r="N570" i="26"/>
  <c r="AH570" i="26" s="1"/>
  <c r="AI570" i="26" s="1"/>
  <c r="S570" i="26"/>
  <c r="U570" i="26"/>
  <c r="AA570" i="26"/>
  <c r="AC570" i="26"/>
  <c r="AG570" i="26"/>
  <c r="AJ570" i="26"/>
  <c r="B571" i="26"/>
  <c r="J571" i="26"/>
  <c r="K571" i="26"/>
  <c r="L571" i="26"/>
  <c r="M571" i="26"/>
  <c r="N571" i="26"/>
  <c r="AA571" i="26" s="1"/>
  <c r="S571" i="26"/>
  <c r="AG571" i="26"/>
  <c r="AJ571" i="26"/>
  <c r="B572" i="26"/>
  <c r="J572" i="26"/>
  <c r="K572" i="26"/>
  <c r="L572" i="26"/>
  <c r="M572" i="26"/>
  <c r="N572" i="26"/>
  <c r="S572" i="26" s="1"/>
  <c r="AA572" i="26"/>
  <c r="AG572" i="26"/>
  <c r="AH572" i="26"/>
  <c r="AI572" i="26"/>
  <c r="AJ572" i="26"/>
  <c r="B573" i="26"/>
  <c r="J573" i="26"/>
  <c r="K573" i="26"/>
  <c r="L573" i="26"/>
  <c r="M573" i="26"/>
  <c r="N573" i="26"/>
  <c r="S573" i="26"/>
  <c r="AA573" i="26"/>
  <c r="AG573" i="26"/>
  <c r="U573" i="26" s="1"/>
  <c r="AH573" i="26"/>
  <c r="AI573" i="26" s="1"/>
  <c r="AJ573" i="26"/>
  <c r="B574" i="26"/>
  <c r="J574" i="26"/>
  <c r="K574" i="26"/>
  <c r="L574" i="26"/>
  <c r="M574" i="26"/>
  <c r="N574" i="26"/>
  <c r="S574" i="26"/>
  <c r="U574" i="26"/>
  <c r="AA574" i="26"/>
  <c r="AC574" i="26"/>
  <c r="AG574" i="26"/>
  <c r="AH574" i="26"/>
  <c r="AI574" i="26"/>
  <c r="AJ574" i="26"/>
  <c r="B575" i="26"/>
  <c r="J575" i="26"/>
  <c r="K575" i="26"/>
  <c r="L575" i="26"/>
  <c r="M575" i="26"/>
  <c r="N575" i="26"/>
  <c r="AH575" i="26" s="1"/>
  <c r="AI575" i="26" s="1"/>
  <c r="S575" i="26"/>
  <c r="U575" i="26"/>
  <c r="AG575" i="26"/>
  <c r="AC575" i="26" s="1"/>
  <c r="AJ575" i="26"/>
  <c r="B576" i="26"/>
  <c r="J576" i="26"/>
  <c r="K576" i="26"/>
  <c r="L576" i="26"/>
  <c r="M576" i="26"/>
  <c r="N576" i="26"/>
  <c r="AH576" i="26" s="1"/>
  <c r="AI576" i="26" s="1"/>
  <c r="S576" i="26"/>
  <c r="U576" i="26"/>
  <c r="AA576" i="26"/>
  <c r="AC576" i="26"/>
  <c r="AG576" i="26"/>
  <c r="AJ576" i="26"/>
  <c r="B577" i="26"/>
  <c r="J577" i="26"/>
  <c r="K577" i="26"/>
  <c r="L577" i="26"/>
  <c r="M577" i="26"/>
  <c r="N577" i="26"/>
  <c r="AA577" i="26" s="1"/>
  <c r="S577" i="26"/>
  <c r="AG577" i="26"/>
  <c r="AJ577" i="26"/>
  <c r="B578" i="26"/>
  <c r="J578" i="26"/>
  <c r="K578" i="26"/>
  <c r="L578" i="26"/>
  <c r="M578" i="26"/>
  <c r="N578" i="26"/>
  <c r="S578" i="26" s="1"/>
  <c r="AA578" i="26"/>
  <c r="AG578" i="26"/>
  <c r="AH578" i="26"/>
  <c r="AI578" i="26"/>
  <c r="AJ578" i="26"/>
  <c r="B579" i="26"/>
  <c r="J579" i="26"/>
  <c r="K579" i="26"/>
  <c r="L579" i="26"/>
  <c r="M579" i="26"/>
  <c r="N579" i="26"/>
  <c r="S579" i="26"/>
  <c r="AA579" i="26"/>
  <c r="AG579" i="26"/>
  <c r="AH579" i="26"/>
  <c r="AI579" i="26" s="1"/>
  <c r="AJ579" i="26"/>
  <c r="B580" i="26"/>
  <c r="J580" i="26"/>
  <c r="K580" i="26"/>
  <c r="L580" i="26"/>
  <c r="M580" i="26"/>
  <c r="N580" i="26"/>
  <c r="S580" i="26"/>
  <c r="U580" i="26"/>
  <c r="AA580" i="26"/>
  <c r="AC580" i="26"/>
  <c r="AG580" i="26"/>
  <c r="AH580" i="26"/>
  <c r="AI580" i="26"/>
  <c r="AJ580" i="26"/>
  <c r="B581" i="26"/>
  <c r="J581" i="26"/>
  <c r="K581" i="26"/>
  <c r="L581" i="26"/>
  <c r="M581" i="26"/>
  <c r="N581" i="26"/>
  <c r="AH581" i="26" s="1"/>
  <c r="AI581" i="26" s="1"/>
  <c r="S581" i="26"/>
  <c r="U581" i="26"/>
  <c r="AG581" i="26"/>
  <c r="AC581" i="26" s="1"/>
  <c r="AJ581" i="26"/>
  <c r="B582" i="26"/>
  <c r="J582" i="26"/>
  <c r="K582" i="26"/>
  <c r="L582" i="26"/>
  <c r="M582" i="26"/>
  <c r="N582" i="26"/>
  <c r="AH582" i="26" s="1"/>
  <c r="AI582" i="26" s="1"/>
  <c r="S582" i="26"/>
  <c r="U582" i="26"/>
  <c r="AA582" i="26"/>
  <c r="AC582" i="26"/>
  <c r="AG582" i="26"/>
  <c r="AJ582" i="26"/>
  <c r="B583" i="26"/>
  <c r="J583" i="26"/>
  <c r="K583" i="26"/>
  <c r="L583" i="26"/>
  <c r="M583" i="26"/>
  <c r="N583" i="26"/>
  <c r="AA583" i="26" s="1"/>
  <c r="S583" i="26"/>
  <c r="AG583" i="26"/>
  <c r="AJ583" i="26"/>
  <c r="B584" i="26"/>
  <c r="J584" i="26"/>
  <c r="K584" i="26"/>
  <c r="L584" i="26"/>
  <c r="M584" i="26"/>
  <c r="N584" i="26"/>
  <c r="S584" i="26" s="1"/>
  <c r="AA584" i="26"/>
  <c r="AG584" i="26"/>
  <c r="AH584" i="26"/>
  <c r="AI584" i="26" s="1"/>
  <c r="AJ584" i="26"/>
  <c r="B585" i="26"/>
  <c r="J585" i="26"/>
  <c r="K585" i="26"/>
  <c r="L585" i="26"/>
  <c r="M585" i="26"/>
  <c r="N585" i="26"/>
  <c r="S585" i="26"/>
  <c r="AA585" i="26"/>
  <c r="AG585" i="26"/>
  <c r="AH585" i="26"/>
  <c r="AI585" i="26" s="1"/>
  <c r="AJ585" i="26"/>
  <c r="B586" i="26"/>
  <c r="J586" i="26"/>
  <c r="K586" i="26"/>
  <c r="L586" i="26"/>
  <c r="M586" i="26"/>
  <c r="N586" i="26"/>
  <c r="S586" i="26"/>
  <c r="U586" i="26"/>
  <c r="AA586" i="26"/>
  <c r="AC586" i="26"/>
  <c r="AG586" i="26"/>
  <c r="AH586" i="26"/>
  <c r="AI586" i="26"/>
  <c r="AJ586" i="26"/>
  <c r="B587" i="26"/>
  <c r="J587" i="26"/>
  <c r="K587" i="26"/>
  <c r="L587" i="26"/>
  <c r="M587" i="26"/>
  <c r="N587" i="26"/>
  <c r="AH587" i="26" s="1"/>
  <c r="AI587" i="26" s="1"/>
  <c r="S587" i="26"/>
  <c r="U587" i="26"/>
  <c r="AC587" i="26"/>
  <c r="AG587" i="26"/>
  <c r="AJ587" i="26"/>
  <c r="B588" i="26"/>
  <c r="J588" i="26"/>
  <c r="K588" i="26"/>
  <c r="L588" i="26"/>
  <c r="M588" i="26"/>
  <c r="N588" i="26"/>
  <c r="AH588" i="26" s="1"/>
  <c r="AI588" i="26" s="1"/>
  <c r="S588" i="26"/>
  <c r="U588" i="26"/>
  <c r="AC588" i="26"/>
  <c r="AG588" i="26"/>
  <c r="AJ588" i="26"/>
  <c r="B589" i="26"/>
  <c r="J589" i="26"/>
  <c r="K589" i="26"/>
  <c r="L589" i="26"/>
  <c r="M589" i="26"/>
  <c r="N589" i="26"/>
  <c r="S589" i="26"/>
  <c r="AG589" i="26"/>
  <c r="AJ589" i="26"/>
  <c r="B590" i="26"/>
  <c r="J590" i="26"/>
  <c r="K590" i="26"/>
  <c r="L590" i="26"/>
  <c r="M590" i="26"/>
  <c r="N590" i="26"/>
  <c r="S590" i="26" s="1"/>
  <c r="AA590" i="26"/>
  <c r="AG590" i="26"/>
  <c r="AH590" i="26"/>
  <c r="AI590" i="26" s="1"/>
  <c r="AJ590" i="26"/>
  <c r="B591" i="26"/>
  <c r="J591" i="26"/>
  <c r="K591" i="26"/>
  <c r="L591" i="26"/>
  <c r="M591" i="26"/>
  <c r="N591" i="26"/>
  <c r="S591" i="26"/>
  <c r="AA591" i="26"/>
  <c r="AG591" i="26"/>
  <c r="AH591" i="26"/>
  <c r="AI591" i="26"/>
  <c r="AJ591" i="26"/>
  <c r="B592" i="26"/>
  <c r="J592" i="26"/>
  <c r="K592" i="26"/>
  <c r="L592" i="26"/>
  <c r="M592" i="26"/>
  <c r="N592" i="26"/>
  <c r="S592" i="26"/>
  <c r="U592" i="26"/>
  <c r="AA592" i="26"/>
  <c r="AG592" i="26"/>
  <c r="AC592" i="26" s="1"/>
  <c r="AH592" i="26"/>
  <c r="AI592" i="26"/>
  <c r="AJ592" i="26"/>
  <c r="B593" i="26"/>
  <c r="J593" i="26"/>
  <c r="K593" i="26"/>
  <c r="L593" i="26"/>
  <c r="M593" i="26"/>
  <c r="N593" i="26"/>
  <c r="S593" i="26"/>
  <c r="AG593" i="26"/>
  <c r="U593" i="26" s="1"/>
  <c r="AJ593" i="26"/>
  <c r="B594" i="26"/>
  <c r="J594" i="26"/>
  <c r="K594" i="26"/>
  <c r="L594" i="26"/>
  <c r="M594" i="26"/>
  <c r="N594" i="26"/>
  <c r="S594" i="26" s="1"/>
  <c r="U594" i="26"/>
  <c r="AC594" i="26"/>
  <c r="AG594" i="26"/>
  <c r="AJ594" i="26"/>
  <c r="B595" i="26"/>
  <c r="J595" i="26"/>
  <c r="K595" i="26"/>
  <c r="L595" i="26"/>
  <c r="M595" i="26"/>
  <c r="N595" i="26"/>
  <c r="AG595" i="26"/>
  <c r="AJ595" i="26"/>
  <c r="B596" i="26"/>
  <c r="J596" i="26"/>
  <c r="K596" i="26"/>
  <c r="L596" i="26"/>
  <c r="M596" i="26"/>
  <c r="N596" i="26"/>
  <c r="S596" i="26" s="1"/>
  <c r="AA596" i="26"/>
  <c r="AG596" i="26"/>
  <c r="AH596" i="26"/>
  <c r="AI596" i="26"/>
  <c r="AJ596" i="26"/>
  <c r="B597" i="26"/>
  <c r="J597" i="26"/>
  <c r="K597" i="26"/>
  <c r="L597" i="26"/>
  <c r="M597" i="26"/>
  <c r="N597" i="26"/>
  <c r="S597" i="26"/>
  <c r="AA597" i="26"/>
  <c r="AC597" i="26"/>
  <c r="AG597" i="26"/>
  <c r="U597" i="26" s="1"/>
  <c r="AH597" i="26"/>
  <c r="AI597" i="26" s="1"/>
  <c r="AJ597" i="26"/>
  <c r="B598" i="26"/>
  <c r="J598" i="26"/>
  <c r="K598" i="26"/>
  <c r="L598" i="26"/>
  <c r="M598" i="26"/>
  <c r="N598" i="26"/>
  <c r="S598" i="26"/>
  <c r="U598" i="26"/>
  <c r="AA598" i="26"/>
  <c r="AC598" i="26"/>
  <c r="AG598" i="26"/>
  <c r="AH598" i="26"/>
  <c r="AI598" i="26" s="1"/>
  <c r="AJ598" i="26"/>
  <c r="B599" i="26"/>
  <c r="J599" i="26"/>
  <c r="K599" i="26"/>
  <c r="L599" i="26"/>
  <c r="M599" i="26"/>
  <c r="N599" i="26"/>
  <c r="U599" i="26"/>
  <c r="AC599" i="26"/>
  <c r="AG599" i="26"/>
  <c r="AJ599" i="26"/>
  <c r="B600" i="26"/>
  <c r="J600" i="26"/>
  <c r="K600" i="26"/>
  <c r="L600" i="26"/>
  <c r="M600" i="26"/>
  <c r="N600" i="26"/>
  <c r="U600" i="26"/>
  <c r="AC600" i="26"/>
  <c r="AG600" i="26"/>
  <c r="AJ600" i="26"/>
  <c r="B601" i="26"/>
  <c r="J601" i="26"/>
  <c r="K601" i="26"/>
  <c r="L601" i="26"/>
  <c r="M601" i="26"/>
  <c r="N601" i="26"/>
  <c r="S601" i="26"/>
  <c r="AG601" i="26"/>
  <c r="AJ601" i="26"/>
  <c r="B602" i="26"/>
  <c r="J602" i="26"/>
  <c r="K602" i="26"/>
  <c r="L602" i="26"/>
  <c r="M602" i="26"/>
  <c r="N602" i="26"/>
  <c r="S602" i="26" s="1"/>
  <c r="AA602" i="26"/>
  <c r="AG602" i="26"/>
  <c r="AH602" i="26"/>
  <c r="AI602" i="26" s="1"/>
  <c r="AJ602" i="26"/>
  <c r="B603" i="26"/>
  <c r="J603" i="26"/>
  <c r="K603" i="26"/>
  <c r="L603" i="26"/>
  <c r="M603" i="26"/>
  <c r="N603" i="26"/>
  <c r="S603" i="26"/>
  <c r="AA603" i="26"/>
  <c r="AG603" i="26"/>
  <c r="U603" i="26" s="1"/>
  <c r="AH603" i="26"/>
  <c r="AI603" i="26"/>
  <c r="AJ603" i="26"/>
  <c r="B604" i="26"/>
  <c r="J604" i="26"/>
  <c r="K604" i="26"/>
  <c r="L604" i="26"/>
  <c r="M604" i="26"/>
  <c r="N604" i="26"/>
  <c r="S604" i="26"/>
  <c r="AA604" i="26"/>
  <c r="AG604" i="26"/>
  <c r="U604" i="26" s="1"/>
  <c r="AH604" i="26"/>
  <c r="AI604" i="26"/>
  <c r="AJ604" i="26"/>
  <c r="B605" i="26"/>
  <c r="J605" i="26"/>
  <c r="K605" i="26"/>
  <c r="L605" i="26"/>
  <c r="M605" i="26"/>
  <c r="N605" i="26"/>
  <c r="AH605" i="26" s="1"/>
  <c r="AI605" i="26" s="1"/>
  <c r="S605" i="26"/>
  <c r="AA605" i="26"/>
  <c r="AG605" i="26"/>
  <c r="U605" i="26" s="1"/>
  <c r="AJ605" i="26"/>
  <c r="B606" i="26"/>
  <c r="J606" i="26"/>
  <c r="K606" i="26"/>
  <c r="L606" i="26"/>
  <c r="M606" i="26"/>
  <c r="N606" i="26"/>
  <c r="AH606" i="26" s="1"/>
  <c r="S606" i="26"/>
  <c r="U606" i="26"/>
  <c r="AA606" i="26"/>
  <c r="AC606" i="26"/>
  <c r="AG606" i="26"/>
  <c r="AI606" i="26"/>
  <c r="AJ606" i="26"/>
  <c r="B607" i="26"/>
  <c r="J607" i="26"/>
  <c r="K607" i="26"/>
  <c r="L607" i="26"/>
  <c r="M607" i="26"/>
  <c r="N607" i="26"/>
  <c r="S607" i="26" s="1"/>
  <c r="AG607" i="26"/>
  <c r="AJ607" i="26"/>
  <c r="B608" i="26"/>
  <c r="J608" i="26"/>
  <c r="K608" i="26"/>
  <c r="L608" i="26"/>
  <c r="M608" i="26"/>
  <c r="N608" i="26"/>
  <c r="S608" i="26" s="1"/>
  <c r="AA608" i="26"/>
  <c r="AG608" i="26"/>
  <c r="AH608" i="26"/>
  <c r="AI608" i="26"/>
  <c r="AJ608" i="26"/>
  <c r="B609" i="26"/>
  <c r="J609" i="26"/>
  <c r="K609" i="26"/>
  <c r="L609" i="26"/>
  <c r="M609" i="26"/>
  <c r="N609" i="26"/>
  <c r="S609" i="26"/>
  <c r="AA609" i="26"/>
  <c r="AC609" i="26"/>
  <c r="AG609" i="26"/>
  <c r="U609" i="26" s="1"/>
  <c r="AH609" i="26"/>
  <c r="AI609" i="26" s="1"/>
  <c r="AJ609" i="26"/>
  <c r="B610" i="26"/>
  <c r="J610" i="26"/>
  <c r="K610" i="26"/>
  <c r="L610" i="26"/>
  <c r="M610" i="26"/>
  <c r="N610" i="26"/>
  <c r="S610" i="26"/>
  <c r="U610" i="26"/>
  <c r="AA610" i="26"/>
  <c r="AC610" i="26"/>
  <c r="AG610" i="26"/>
  <c r="AH610" i="26"/>
  <c r="AI610" i="26" s="1"/>
  <c r="AJ610" i="26"/>
  <c r="B611" i="26"/>
  <c r="J611" i="26"/>
  <c r="K611" i="26"/>
  <c r="L611" i="26"/>
  <c r="M611" i="26"/>
  <c r="N611" i="26"/>
  <c r="AH611" i="26" s="1"/>
  <c r="AI611" i="26" s="1"/>
  <c r="U611" i="26"/>
  <c r="AC611" i="26"/>
  <c r="AG611" i="26"/>
  <c r="AJ611" i="26"/>
  <c r="B612" i="26"/>
  <c r="J612" i="26"/>
  <c r="K612" i="26"/>
  <c r="L612" i="26"/>
  <c r="M612" i="26"/>
  <c r="N612" i="26"/>
  <c r="AH612" i="26" s="1"/>
  <c r="AI612" i="26" s="1"/>
  <c r="U612" i="26"/>
  <c r="AC612" i="26"/>
  <c r="AG612" i="26"/>
  <c r="AJ612" i="26"/>
  <c r="B613" i="26"/>
  <c r="J613" i="26"/>
  <c r="K613" i="26"/>
  <c r="L613" i="26"/>
  <c r="M613" i="26"/>
  <c r="N613" i="26"/>
  <c r="S613" i="26"/>
  <c r="AG613" i="26"/>
  <c r="AJ613" i="26"/>
  <c r="B614" i="26"/>
  <c r="J614" i="26"/>
  <c r="K614" i="26"/>
  <c r="L614" i="26"/>
  <c r="M614" i="26"/>
  <c r="N614" i="26"/>
  <c r="S614" i="26" s="1"/>
  <c r="AA614" i="26"/>
  <c r="AG614" i="26"/>
  <c r="AH614" i="26"/>
  <c r="AI614" i="26" s="1"/>
  <c r="AJ614" i="26"/>
  <c r="B615" i="26"/>
  <c r="J615" i="26"/>
  <c r="K615" i="26"/>
  <c r="L615" i="26"/>
  <c r="M615" i="26"/>
  <c r="N615" i="26"/>
  <c r="S615" i="26"/>
  <c r="AA615" i="26"/>
  <c r="AG615" i="26"/>
  <c r="U615" i="26" s="1"/>
  <c r="AH615" i="26"/>
  <c r="AI615" i="26"/>
  <c r="AJ615" i="26"/>
  <c r="B616" i="26"/>
  <c r="J616" i="26"/>
  <c r="K616" i="26"/>
  <c r="L616" i="26"/>
  <c r="M616" i="26"/>
  <c r="N616" i="26"/>
  <c r="S616" i="26"/>
  <c r="AA616" i="26"/>
  <c r="AG616" i="26"/>
  <c r="U616" i="26" s="1"/>
  <c r="AH616" i="26"/>
  <c r="AI616" i="26"/>
  <c r="AJ616" i="26"/>
  <c r="B617" i="26"/>
  <c r="J617" i="26"/>
  <c r="K617" i="26"/>
  <c r="L617" i="26"/>
  <c r="M617" i="26"/>
  <c r="N617" i="26"/>
  <c r="AH617" i="26" s="1"/>
  <c r="AI617" i="26" s="1"/>
  <c r="S617" i="26"/>
  <c r="AA617" i="26"/>
  <c r="AG617" i="26"/>
  <c r="U617" i="26" s="1"/>
  <c r="AJ617" i="26"/>
  <c r="B618" i="26"/>
  <c r="J618" i="26"/>
  <c r="K618" i="26"/>
  <c r="L618" i="26"/>
  <c r="M618" i="26"/>
  <c r="N618" i="26"/>
  <c r="AH618" i="26" s="1"/>
  <c r="S618" i="26"/>
  <c r="U618" i="26"/>
  <c r="AA618" i="26"/>
  <c r="AC618" i="26"/>
  <c r="AG618" i="26"/>
  <c r="AI618" i="26"/>
  <c r="AJ618" i="26"/>
  <c r="B619" i="26"/>
  <c r="J619" i="26"/>
  <c r="K619" i="26"/>
  <c r="L619" i="26"/>
  <c r="M619" i="26"/>
  <c r="N619" i="26"/>
  <c r="S619" i="26" s="1"/>
  <c r="AG619" i="26"/>
  <c r="AJ619" i="26"/>
  <c r="B620" i="26"/>
  <c r="J620" i="26"/>
  <c r="K620" i="26"/>
  <c r="L620" i="26"/>
  <c r="M620" i="26"/>
  <c r="N620" i="26"/>
  <c r="S620" i="26" s="1"/>
  <c r="AA620" i="26"/>
  <c r="AG620" i="26"/>
  <c r="AH620" i="26"/>
  <c r="AI620" i="26"/>
  <c r="AJ620" i="26"/>
  <c r="B621" i="26"/>
  <c r="J621" i="26"/>
  <c r="K621" i="26"/>
  <c r="L621" i="26"/>
  <c r="M621" i="26"/>
  <c r="N621" i="26"/>
  <c r="S621" i="26"/>
  <c r="AA621" i="26"/>
  <c r="AC621" i="26"/>
  <c r="AG621" i="26"/>
  <c r="U621" i="26" s="1"/>
  <c r="AH621" i="26"/>
  <c r="AI621" i="26" s="1"/>
  <c r="AJ621" i="26"/>
  <c r="B622" i="26"/>
  <c r="J622" i="26"/>
  <c r="K622" i="26"/>
  <c r="L622" i="26"/>
  <c r="M622" i="26"/>
  <c r="N622" i="26"/>
  <c r="S622" i="26"/>
  <c r="U622" i="26"/>
  <c r="AA622" i="26"/>
  <c r="AC622" i="26"/>
  <c r="AG622" i="26"/>
  <c r="AH622" i="26"/>
  <c r="AI622" i="26"/>
  <c r="AJ622" i="26"/>
  <c r="B623" i="26"/>
  <c r="J623" i="26"/>
  <c r="K623" i="26"/>
  <c r="L623" i="26"/>
  <c r="M623" i="26"/>
  <c r="N623" i="26"/>
  <c r="AH623" i="26" s="1"/>
  <c r="AI623" i="26" s="1"/>
  <c r="U623" i="26"/>
  <c r="AG623" i="26"/>
  <c r="AC623" i="26" s="1"/>
  <c r="AJ623" i="26"/>
  <c r="B624" i="26"/>
  <c r="J624" i="26"/>
  <c r="K624" i="26"/>
  <c r="L624" i="26"/>
  <c r="M624" i="26"/>
  <c r="N624" i="26"/>
  <c r="AH624" i="26" s="1"/>
  <c r="U624" i="26"/>
  <c r="AC624" i="26"/>
  <c r="AG624" i="26"/>
  <c r="AI624" i="26"/>
  <c r="AJ624" i="26"/>
  <c r="B625" i="26"/>
  <c r="J625" i="26"/>
  <c r="K625" i="26"/>
  <c r="L625" i="26"/>
  <c r="M625" i="26"/>
  <c r="N625" i="26"/>
  <c r="S625" i="26"/>
  <c r="AG625" i="26"/>
  <c r="AJ625" i="26"/>
  <c r="B626" i="26"/>
  <c r="J626" i="26"/>
  <c r="K626" i="26"/>
  <c r="L626" i="26"/>
  <c r="M626" i="26"/>
  <c r="N626" i="26"/>
  <c r="S626" i="26" s="1"/>
  <c r="AA626" i="26"/>
  <c r="AG626" i="26"/>
  <c r="AH626" i="26"/>
  <c r="AI626" i="26" s="1"/>
  <c r="AJ626" i="26"/>
  <c r="B627" i="26"/>
  <c r="J627" i="26"/>
  <c r="K627" i="26"/>
  <c r="L627" i="26"/>
  <c r="M627" i="26"/>
  <c r="N627" i="26"/>
  <c r="S627" i="26"/>
  <c r="AA627" i="26"/>
  <c r="AG627" i="26"/>
  <c r="U627" i="26" s="1"/>
  <c r="AH627" i="26"/>
  <c r="AI627" i="26"/>
  <c r="AJ627" i="26"/>
  <c r="B628" i="26"/>
  <c r="J628" i="26"/>
  <c r="K628" i="26"/>
  <c r="L628" i="26"/>
  <c r="M628" i="26"/>
  <c r="N628" i="26"/>
  <c r="S628" i="26"/>
  <c r="AA628" i="26"/>
  <c r="AG628" i="26"/>
  <c r="U628" i="26" s="1"/>
  <c r="AH628" i="26"/>
  <c r="AI628" i="26"/>
  <c r="AJ628" i="26"/>
  <c r="B629" i="26"/>
  <c r="J629" i="26"/>
  <c r="K629" i="26"/>
  <c r="L629" i="26"/>
  <c r="M629" i="26"/>
  <c r="N629" i="26"/>
  <c r="S629" i="26"/>
  <c r="AA629" i="26"/>
  <c r="AG629" i="26"/>
  <c r="AH629" i="26"/>
  <c r="AI629" i="26" s="1"/>
  <c r="AJ629" i="26"/>
  <c r="B630" i="26"/>
  <c r="J630" i="26"/>
  <c r="K630" i="26"/>
  <c r="L630" i="26"/>
  <c r="M630" i="26"/>
  <c r="N630" i="26"/>
  <c r="AH630" i="26" s="1"/>
  <c r="U630" i="26"/>
  <c r="AC630" i="26"/>
  <c r="AG630" i="26"/>
  <c r="AI630" i="26"/>
  <c r="AJ630" i="26"/>
  <c r="B631" i="26"/>
  <c r="J631" i="26"/>
  <c r="K631" i="26"/>
  <c r="L631" i="26"/>
  <c r="M631" i="26"/>
  <c r="N631" i="26"/>
  <c r="S631" i="26"/>
  <c r="AG631" i="26"/>
  <c r="AJ631" i="26"/>
  <c r="B632" i="26"/>
  <c r="J632" i="26"/>
  <c r="K632" i="26"/>
  <c r="L632" i="26"/>
  <c r="M632" i="26"/>
  <c r="N632" i="26"/>
  <c r="S632" i="26" s="1"/>
  <c r="AG632" i="26"/>
  <c r="AH632" i="26"/>
  <c r="AI632" i="26" s="1"/>
  <c r="AJ632" i="26"/>
  <c r="B633" i="26"/>
  <c r="J633" i="26"/>
  <c r="K633" i="26"/>
  <c r="L633" i="26"/>
  <c r="M633" i="26"/>
  <c r="N633" i="26"/>
  <c r="S633" i="26"/>
  <c r="AA633" i="26"/>
  <c r="AG633" i="26"/>
  <c r="AH633" i="26"/>
  <c r="AI633" i="26" s="1"/>
  <c r="AJ633" i="26"/>
  <c r="B634" i="26"/>
  <c r="J634" i="26"/>
  <c r="K634" i="26"/>
  <c r="L634" i="26"/>
  <c r="M634" i="26"/>
  <c r="N634" i="26"/>
  <c r="S634" i="26"/>
  <c r="AA634" i="26"/>
  <c r="AG634" i="26"/>
  <c r="AH634" i="26"/>
  <c r="AI634" i="26"/>
  <c r="AJ634" i="26"/>
  <c r="B635" i="26"/>
  <c r="J635" i="26"/>
  <c r="K635" i="26"/>
  <c r="L635" i="26"/>
  <c r="M635" i="26"/>
  <c r="N635" i="26"/>
  <c r="AH635" i="26" s="1"/>
  <c r="AI635" i="26" s="1"/>
  <c r="S635" i="26"/>
  <c r="U635" i="26"/>
  <c r="AA635" i="26"/>
  <c r="AG635" i="26"/>
  <c r="AC635" i="26" s="1"/>
  <c r="AJ635" i="26"/>
  <c r="B636" i="26"/>
  <c r="J636" i="26"/>
  <c r="K636" i="26"/>
  <c r="L636" i="26"/>
  <c r="M636" i="26"/>
  <c r="N636" i="26"/>
  <c r="S636" i="26"/>
  <c r="AG636" i="26"/>
  <c r="U636" i="26" s="1"/>
  <c r="AJ636" i="26"/>
  <c r="B637" i="26"/>
  <c r="J637" i="26"/>
  <c r="K637" i="26"/>
  <c r="L637" i="26"/>
  <c r="M637" i="26"/>
  <c r="N637" i="26"/>
  <c r="U637" i="26"/>
  <c r="AG637" i="26"/>
  <c r="AC637" i="26" s="1"/>
  <c r="AJ637" i="26"/>
  <c r="B638" i="26"/>
  <c r="J638" i="26"/>
  <c r="K638" i="26"/>
  <c r="L638" i="26"/>
  <c r="M638" i="26"/>
  <c r="N638" i="26"/>
  <c r="AG638" i="26"/>
  <c r="AJ638" i="26"/>
  <c r="B639" i="26"/>
  <c r="J639" i="26"/>
  <c r="K639" i="26"/>
  <c r="L639" i="26"/>
  <c r="M639" i="26"/>
  <c r="N639" i="26"/>
  <c r="S639" i="26"/>
  <c r="AA639" i="26"/>
  <c r="AG639" i="26"/>
  <c r="U639" i="26" s="1"/>
  <c r="AH639" i="26"/>
  <c r="AI639" i="26"/>
  <c r="AJ639" i="26"/>
  <c r="B640" i="26"/>
  <c r="J640" i="26"/>
  <c r="K640" i="26"/>
  <c r="L640" i="26"/>
  <c r="M640" i="26"/>
  <c r="N640" i="26"/>
  <c r="S640" i="26"/>
  <c r="AA640" i="26"/>
  <c r="AG640" i="26"/>
  <c r="U640" i="26" s="1"/>
  <c r="AH640" i="26"/>
  <c r="AI640" i="26"/>
  <c r="AJ640" i="26"/>
  <c r="B641" i="26"/>
  <c r="J641" i="26"/>
  <c r="K641" i="26"/>
  <c r="L641" i="26"/>
  <c r="M641" i="26"/>
  <c r="N641" i="26"/>
  <c r="S641" i="26"/>
  <c r="AA641" i="26"/>
  <c r="AG641" i="26"/>
  <c r="U641" i="26" s="1"/>
  <c r="AH641" i="26"/>
  <c r="AI641" i="26"/>
  <c r="AJ641" i="26"/>
  <c r="B642" i="26"/>
  <c r="J642" i="26"/>
  <c r="K642" i="26"/>
  <c r="L642" i="26"/>
  <c r="M642" i="26"/>
  <c r="N642" i="26"/>
  <c r="AH642" i="26" s="1"/>
  <c r="S642" i="26"/>
  <c r="AA642" i="26"/>
  <c r="AG642" i="26"/>
  <c r="AI642" i="26"/>
  <c r="AJ642" i="26"/>
  <c r="B643" i="26"/>
  <c r="J643" i="26"/>
  <c r="K643" i="26"/>
  <c r="L643" i="26"/>
  <c r="M643" i="26"/>
  <c r="N643" i="26"/>
  <c r="AH643" i="26" s="1"/>
  <c r="AG643" i="26"/>
  <c r="AI643" i="26"/>
  <c r="AJ643" i="26"/>
  <c r="B644" i="26"/>
  <c r="J644" i="26"/>
  <c r="K644" i="26"/>
  <c r="L644" i="26"/>
  <c r="M644" i="26"/>
  <c r="N644" i="26"/>
  <c r="S644" i="26" s="1"/>
  <c r="AG644" i="26"/>
  <c r="AH644" i="26"/>
  <c r="AI644" i="26"/>
  <c r="AJ644" i="26"/>
  <c r="B645" i="26"/>
  <c r="J645" i="26"/>
  <c r="K645" i="26"/>
  <c r="L645" i="26"/>
  <c r="M645" i="26"/>
  <c r="N645" i="26"/>
  <c r="S645" i="26"/>
  <c r="AA645" i="26"/>
  <c r="AG645" i="26"/>
  <c r="AH645" i="26"/>
  <c r="AI645" i="26"/>
  <c r="AJ645" i="26"/>
  <c r="B646" i="26"/>
  <c r="J646" i="26"/>
  <c r="K646" i="26"/>
  <c r="L646" i="26"/>
  <c r="M646" i="26"/>
  <c r="N646" i="26"/>
  <c r="S646" i="26"/>
  <c r="AA646" i="26"/>
  <c r="AC646" i="26"/>
  <c r="AG646" i="26"/>
  <c r="U646" i="26" s="1"/>
  <c r="AH646" i="26"/>
  <c r="AI646" i="26"/>
  <c r="AJ646" i="26"/>
  <c r="B647" i="26"/>
  <c r="J647" i="26"/>
  <c r="K647" i="26"/>
  <c r="L647" i="26"/>
  <c r="M647" i="26"/>
  <c r="N647" i="26"/>
  <c r="AH647" i="26" s="1"/>
  <c r="AI647" i="26" s="1"/>
  <c r="S647" i="26"/>
  <c r="U647" i="26"/>
  <c r="AA647" i="26"/>
  <c r="AG647" i="26"/>
  <c r="AC647" i="26" s="1"/>
  <c r="AJ647" i="26"/>
  <c r="B648" i="26"/>
  <c r="J648" i="26"/>
  <c r="K648" i="26"/>
  <c r="L648" i="26"/>
  <c r="M648" i="26"/>
  <c r="N648" i="26"/>
  <c r="S648" i="26" s="1"/>
  <c r="AG648" i="26"/>
  <c r="U648" i="26" s="1"/>
  <c r="AJ648" i="26"/>
  <c r="B649" i="26"/>
  <c r="J649" i="26"/>
  <c r="K649" i="26"/>
  <c r="L649" i="26"/>
  <c r="M649" i="26"/>
  <c r="N649" i="26"/>
  <c r="U649" i="26"/>
  <c r="AG649" i="26"/>
  <c r="AC649" i="26" s="1"/>
  <c r="AJ649" i="26"/>
  <c r="B650" i="26"/>
  <c r="J650" i="26"/>
  <c r="K650" i="26"/>
  <c r="L650" i="26"/>
  <c r="M650" i="26"/>
  <c r="N650" i="26"/>
  <c r="AG650" i="26"/>
  <c r="AJ650" i="26"/>
  <c r="B651" i="26"/>
  <c r="J651" i="26"/>
  <c r="K651" i="26"/>
  <c r="L651" i="26"/>
  <c r="M651" i="26"/>
  <c r="N651" i="26"/>
  <c r="S651" i="26"/>
  <c r="AA651" i="26"/>
  <c r="AG651" i="26"/>
  <c r="U651" i="26" s="1"/>
  <c r="AH651" i="26"/>
  <c r="AI651" i="26"/>
  <c r="AJ651" i="26"/>
  <c r="B652" i="26"/>
  <c r="J652" i="26"/>
  <c r="K652" i="26"/>
  <c r="L652" i="26"/>
  <c r="M652" i="26"/>
  <c r="N652" i="26"/>
  <c r="S652" i="26"/>
  <c r="AA652" i="26"/>
  <c r="AG652" i="26"/>
  <c r="U652" i="26" s="1"/>
  <c r="AH652" i="26"/>
  <c r="AI652" i="26"/>
  <c r="AJ652" i="26"/>
  <c r="B653" i="26"/>
  <c r="J653" i="26"/>
  <c r="K653" i="26"/>
  <c r="L653" i="26"/>
  <c r="M653" i="26"/>
  <c r="N653" i="26"/>
  <c r="S653" i="26"/>
  <c r="AA653" i="26"/>
  <c r="AG653" i="26"/>
  <c r="U653" i="26" s="1"/>
  <c r="AH653" i="26"/>
  <c r="AI653" i="26"/>
  <c r="AJ653" i="26"/>
  <c r="B654" i="26"/>
  <c r="J654" i="26"/>
  <c r="K654" i="26"/>
  <c r="L654" i="26"/>
  <c r="M654" i="26"/>
  <c r="N654" i="26"/>
  <c r="AH654" i="26" s="1"/>
  <c r="S654" i="26"/>
  <c r="AA654" i="26"/>
  <c r="AG654" i="26"/>
  <c r="AI654" i="26"/>
  <c r="AJ654" i="26"/>
  <c r="B655" i="26"/>
  <c r="J655" i="26"/>
  <c r="K655" i="26"/>
  <c r="L655" i="26"/>
  <c r="M655" i="26"/>
  <c r="N655" i="26"/>
  <c r="AG655" i="26"/>
  <c r="AJ655" i="26"/>
  <c r="B656" i="26"/>
  <c r="J656" i="26"/>
  <c r="K656" i="26"/>
  <c r="L656" i="26"/>
  <c r="M656" i="26"/>
  <c r="N656" i="26"/>
  <c r="AG656" i="26"/>
  <c r="AH656" i="26"/>
  <c r="AI656" i="26" s="1"/>
  <c r="AJ656" i="26"/>
  <c r="B657" i="26"/>
  <c r="J657" i="26"/>
  <c r="K657" i="26"/>
  <c r="L657" i="26"/>
  <c r="M657" i="26"/>
  <c r="N657" i="26"/>
  <c r="S657" i="26"/>
  <c r="AA657" i="26"/>
  <c r="AG657" i="26"/>
  <c r="AH657" i="26"/>
  <c r="AI657" i="26" s="1"/>
  <c r="AJ657" i="26"/>
  <c r="B658" i="26"/>
  <c r="J658" i="26"/>
  <c r="K658" i="26"/>
  <c r="L658" i="26"/>
  <c r="M658" i="26"/>
  <c r="N658" i="26"/>
  <c r="S658" i="26"/>
  <c r="AA658" i="26"/>
  <c r="AG658" i="26"/>
  <c r="U658" i="26" s="1"/>
  <c r="AH658" i="26"/>
  <c r="AI658" i="26"/>
  <c r="AJ658" i="26"/>
  <c r="B659" i="26"/>
  <c r="J659" i="26"/>
  <c r="K659" i="26"/>
  <c r="L659" i="26"/>
  <c r="M659" i="26"/>
  <c r="N659" i="26"/>
  <c r="AH659" i="26" s="1"/>
  <c r="AI659" i="26" s="1"/>
  <c r="S659" i="26"/>
  <c r="AA659" i="26"/>
  <c r="AG659" i="26"/>
  <c r="AC659" i="26" s="1"/>
  <c r="AJ659" i="26"/>
  <c r="B660" i="26"/>
  <c r="J660" i="26"/>
  <c r="K660" i="26"/>
  <c r="L660" i="26"/>
  <c r="M660" i="26"/>
  <c r="N660" i="26"/>
  <c r="AG660" i="26"/>
  <c r="U660" i="26" s="1"/>
  <c r="AJ660" i="26"/>
  <c r="B661" i="26"/>
  <c r="J661" i="26"/>
  <c r="K661" i="26"/>
  <c r="L661" i="26"/>
  <c r="M661" i="26"/>
  <c r="N661" i="26"/>
  <c r="U661" i="26"/>
  <c r="AG661" i="26"/>
  <c r="AC661" i="26" s="1"/>
  <c r="AJ661" i="26"/>
  <c r="B662" i="26"/>
  <c r="J662" i="26"/>
  <c r="K662" i="26"/>
  <c r="L662" i="26"/>
  <c r="M662" i="26"/>
  <c r="N662" i="26"/>
  <c r="AA662" i="26" s="1"/>
  <c r="AG662" i="26"/>
  <c r="AJ662" i="26"/>
  <c r="B663" i="26"/>
  <c r="J663" i="26"/>
  <c r="K663" i="26"/>
  <c r="L663" i="26"/>
  <c r="M663" i="26"/>
  <c r="N663" i="26"/>
  <c r="S663" i="26"/>
  <c r="AA663" i="26"/>
  <c r="AG663" i="26"/>
  <c r="U663" i="26" s="1"/>
  <c r="AH663" i="26"/>
  <c r="AI663" i="26"/>
  <c r="AJ663" i="26"/>
  <c r="B664" i="26"/>
  <c r="J664" i="26"/>
  <c r="K664" i="26"/>
  <c r="L664" i="26"/>
  <c r="M664" i="26"/>
  <c r="N664" i="26"/>
  <c r="S664" i="26"/>
  <c r="AA664" i="26"/>
  <c r="AG664" i="26"/>
  <c r="AH664" i="26"/>
  <c r="AI664" i="26"/>
  <c r="AJ664" i="26"/>
  <c r="B665" i="26"/>
  <c r="J665" i="26"/>
  <c r="K665" i="26"/>
  <c r="L665" i="26"/>
  <c r="M665" i="26"/>
  <c r="N665" i="26"/>
  <c r="S665" i="26"/>
  <c r="AA665" i="26"/>
  <c r="AG665" i="26"/>
  <c r="U665" i="26" s="1"/>
  <c r="AH665" i="26"/>
  <c r="AI665" i="26"/>
  <c r="AJ665" i="26"/>
  <c r="B666" i="26"/>
  <c r="J666" i="26"/>
  <c r="K666" i="26"/>
  <c r="L666" i="26"/>
  <c r="M666" i="26"/>
  <c r="N666" i="26"/>
  <c r="AH666" i="26" s="1"/>
  <c r="S666" i="26"/>
  <c r="AA666" i="26"/>
  <c r="AG666" i="26"/>
  <c r="AI666" i="26"/>
  <c r="AJ666" i="26"/>
  <c r="B667" i="26"/>
  <c r="J667" i="26"/>
  <c r="K667" i="26"/>
  <c r="L667" i="26"/>
  <c r="M667" i="26"/>
  <c r="N667" i="26"/>
  <c r="AG667" i="26"/>
  <c r="AC667" i="26" s="1"/>
  <c r="AJ667" i="26"/>
  <c r="B668" i="26"/>
  <c r="J668" i="26"/>
  <c r="K668" i="26"/>
  <c r="L668" i="26"/>
  <c r="M668" i="26"/>
  <c r="N668" i="26"/>
  <c r="S668" i="26" s="1"/>
  <c r="AA668" i="26"/>
  <c r="AG668" i="26"/>
  <c r="AH668" i="26"/>
  <c r="AI668" i="26"/>
  <c r="AJ668" i="26"/>
  <c r="B669" i="26"/>
  <c r="J669" i="26"/>
  <c r="K669" i="26"/>
  <c r="L669" i="26"/>
  <c r="M669" i="26"/>
  <c r="N669" i="26"/>
  <c r="S669" i="26"/>
  <c r="AA669" i="26"/>
  <c r="AG669" i="26"/>
  <c r="AH669" i="26"/>
  <c r="AI669" i="26"/>
  <c r="AJ669" i="26"/>
  <c r="B670" i="26"/>
  <c r="J670" i="26"/>
  <c r="K670" i="26"/>
  <c r="L670" i="26"/>
  <c r="M670" i="26"/>
  <c r="N670" i="26"/>
  <c r="S670" i="26"/>
  <c r="AA670" i="26"/>
  <c r="AG670" i="26"/>
  <c r="U670" i="26" s="1"/>
  <c r="AH670" i="26"/>
  <c r="AI670" i="26"/>
  <c r="AJ670" i="26"/>
  <c r="B671" i="26"/>
  <c r="J671" i="26"/>
  <c r="K671" i="26"/>
  <c r="L671" i="26"/>
  <c r="M671" i="26"/>
  <c r="N671" i="26"/>
  <c r="AH671" i="26" s="1"/>
  <c r="S671" i="26"/>
  <c r="AA671" i="26"/>
  <c r="AG671" i="26"/>
  <c r="AC671" i="26" s="1"/>
  <c r="AI671" i="26"/>
  <c r="AJ671" i="26"/>
  <c r="B672" i="26"/>
  <c r="J672" i="26"/>
  <c r="K672" i="26"/>
  <c r="L672" i="26"/>
  <c r="M672" i="26"/>
  <c r="N672" i="26"/>
  <c r="AH672" i="26" s="1"/>
  <c r="AI672" i="26" s="1"/>
  <c r="S672" i="26"/>
  <c r="AA672" i="26"/>
  <c r="AG672" i="26"/>
  <c r="AJ672" i="26"/>
  <c r="B673" i="26"/>
  <c r="J673" i="26"/>
  <c r="K673" i="26"/>
  <c r="L673" i="26"/>
  <c r="M673" i="26"/>
  <c r="N673" i="26"/>
  <c r="U673" i="26"/>
  <c r="AG673" i="26"/>
  <c r="AC673" i="26" s="1"/>
  <c r="AJ673" i="26"/>
  <c r="B674" i="26"/>
  <c r="J674" i="26"/>
  <c r="K674" i="26"/>
  <c r="L674" i="26"/>
  <c r="M674" i="26"/>
  <c r="N674" i="26"/>
  <c r="S674" i="26" s="1"/>
  <c r="AA674" i="26"/>
  <c r="AG674" i="26"/>
  <c r="AH674" i="26"/>
  <c r="AI674" i="26" s="1"/>
  <c r="AJ674" i="26"/>
  <c r="B675" i="26"/>
  <c r="J675" i="26"/>
  <c r="K675" i="26"/>
  <c r="L675" i="26"/>
  <c r="M675" i="26"/>
  <c r="N675" i="26"/>
  <c r="S675" i="26"/>
  <c r="AA675" i="26"/>
  <c r="AG675" i="26"/>
  <c r="AH675" i="26"/>
  <c r="AI675" i="26"/>
  <c r="AJ675" i="26"/>
  <c r="B676" i="26"/>
  <c r="J676" i="26"/>
  <c r="K676" i="26"/>
  <c r="L676" i="26"/>
  <c r="M676" i="26"/>
  <c r="N676" i="26"/>
  <c r="S676" i="26"/>
  <c r="AA676" i="26"/>
  <c r="AG676" i="26"/>
  <c r="AH676" i="26"/>
  <c r="AI676" i="26"/>
  <c r="AJ676" i="26"/>
  <c r="B677" i="26"/>
  <c r="J677" i="26"/>
  <c r="K677" i="26"/>
  <c r="L677" i="26"/>
  <c r="M677" i="26"/>
  <c r="N677" i="26"/>
  <c r="S677" i="26"/>
  <c r="AA677" i="26"/>
  <c r="AG677" i="26"/>
  <c r="AH677" i="26"/>
  <c r="AI677" i="26"/>
  <c r="AJ677" i="26"/>
  <c r="B678" i="26"/>
  <c r="J678" i="26"/>
  <c r="K678" i="26"/>
  <c r="L678" i="26"/>
  <c r="M678" i="26"/>
  <c r="N678" i="26"/>
  <c r="AH678" i="26" s="1"/>
  <c r="S678" i="26"/>
  <c r="AA678" i="26"/>
  <c r="AG678" i="26"/>
  <c r="AI678" i="26"/>
  <c r="AJ678" i="26"/>
  <c r="B679" i="26"/>
  <c r="J679" i="26"/>
  <c r="K679" i="26"/>
  <c r="L679" i="26"/>
  <c r="M679" i="26"/>
  <c r="N679" i="26"/>
  <c r="AG679" i="26"/>
  <c r="AC679" i="26" s="1"/>
  <c r="AJ679" i="26"/>
  <c r="B680" i="26"/>
  <c r="J680" i="26"/>
  <c r="K680" i="26"/>
  <c r="L680" i="26"/>
  <c r="M680" i="26"/>
  <c r="N680" i="26"/>
  <c r="S680" i="26" s="1"/>
  <c r="AA680" i="26"/>
  <c r="AG680" i="26"/>
  <c r="AH680" i="26"/>
  <c r="AI680" i="26" s="1"/>
  <c r="AJ680" i="26"/>
  <c r="B681" i="26"/>
  <c r="J681" i="26"/>
  <c r="K681" i="26"/>
  <c r="L681" i="26"/>
  <c r="M681" i="26"/>
  <c r="N681" i="26"/>
  <c r="S681" i="26"/>
  <c r="AA681" i="26"/>
  <c r="AG681" i="26"/>
  <c r="AH681" i="26"/>
  <c r="AI681" i="26" s="1"/>
  <c r="AJ681" i="26"/>
  <c r="B682" i="26"/>
  <c r="J682" i="26"/>
  <c r="K682" i="26"/>
  <c r="L682" i="26"/>
  <c r="M682" i="26"/>
  <c r="N682" i="26"/>
  <c r="S682" i="26"/>
  <c r="AA682" i="26"/>
  <c r="AG682" i="26"/>
  <c r="U682" i="26" s="1"/>
  <c r="AH682" i="26"/>
  <c r="AI682" i="26"/>
  <c r="AJ682" i="26"/>
  <c r="B683" i="26"/>
  <c r="J683" i="26"/>
  <c r="K683" i="26"/>
  <c r="L683" i="26"/>
  <c r="M683" i="26"/>
  <c r="N683" i="26"/>
  <c r="AH683" i="26" s="1"/>
  <c r="S683" i="26"/>
  <c r="AA683" i="26"/>
  <c r="AG683" i="26"/>
  <c r="AC683" i="26" s="1"/>
  <c r="AI683" i="26"/>
  <c r="AJ683" i="26"/>
  <c r="B684" i="26"/>
  <c r="J684" i="26"/>
  <c r="K684" i="26"/>
  <c r="L684" i="26"/>
  <c r="M684" i="26"/>
  <c r="N684" i="26"/>
  <c r="AH684" i="26" s="1"/>
  <c r="AI684" i="26" s="1"/>
  <c r="S684" i="26"/>
  <c r="AA684" i="26"/>
  <c r="AG684" i="26"/>
  <c r="AJ684" i="26"/>
  <c r="B685" i="26"/>
  <c r="J685" i="26"/>
  <c r="K685" i="26"/>
  <c r="L685" i="26"/>
  <c r="M685" i="26"/>
  <c r="N685" i="26"/>
  <c r="U685" i="26"/>
  <c r="AG685" i="26"/>
  <c r="AC685" i="26" s="1"/>
  <c r="AJ685" i="26"/>
  <c r="B686" i="26"/>
  <c r="J686" i="26"/>
  <c r="K686" i="26"/>
  <c r="L686" i="26"/>
  <c r="M686" i="26"/>
  <c r="N686" i="26"/>
  <c r="S686" i="26" s="1"/>
  <c r="AA686" i="26"/>
  <c r="AG686" i="26"/>
  <c r="AJ686" i="26"/>
  <c r="B687" i="26"/>
  <c r="J687" i="26"/>
  <c r="K687" i="26"/>
  <c r="L687" i="26"/>
  <c r="M687" i="26"/>
  <c r="N687" i="26"/>
  <c r="S687" i="26"/>
  <c r="AA687" i="26"/>
  <c r="AG687" i="26"/>
  <c r="AH687" i="26"/>
  <c r="AI687" i="26"/>
  <c r="AJ687" i="26"/>
  <c r="B688" i="26"/>
  <c r="J688" i="26"/>
  <c r="K688" i="26"/>
  <c r="L688" i="26"/>
  <c r="M688" i="26"/>
  <c r="N688" i="26"/>
  <c r="S688" i="26"/>
  <c r="AA688" i="26"/>
  <c r="AG688" i="26"/>
  <c r="AH688" i="26"/>
  <c r="AI688" i="26"/>
  <c r="AJ688" i="26"/>
  <c r="B689" i="26"/>
  <c r="J689" i="26"/>
  <c r="K689" i="26"/>
  <c r="L689" i="26"/>
  <c r="M689" i="26"/>
  <c r="N689" i="26"/>
  <c r="S689" i="26"/>
  <c r="AA689" i="26"/>
  <c r="AG689" i="26"/>
  <c r="AH689" i="26"/>
  <c r="AI689" i="26" s="1"/>
  <c r="AJ689" i="26"/>
  <c r="B690" i="26"/>
  <c r="J690" i="26"/>
  <c r="K690" i="26"/>
  <c r="L690" i="26"/>
  <c r="M690" i="26"/>
  <c r="N690" i="26"/>
  <c r="AH690" i="26" s="1"/>
  <c r="S690" i="26"/>
  <c r="AA690" i="26"/>
  <c r="AG690" i="26"/>
  <c r="AI690" i="26"/>
  <c r="AJ690" i="26"/>
  <c r="B691" i="26"/>
  <c r="J691" i="26"/>
  <c r="K691" i="26"/>
  <c r="L691" i="26"/>
  <c r="M691" i="26"/>
  <c r="N691" i="26"/>
  <c r="AA691" i="26"/>
  <c r="AG691" i="26"/>
  <c r="AC691" i="26" s="1"/>
  <c r="AJ691" i="26"/>
  <c r="B692" i="26"/>
  <c r="J692" i="26"/>
  <c r="K692" i="26"/>
  <c r="L692" i="26"/>
  <c r="M692" i="26"/>
  <c r="N692" i="26"/>
  <c r="S692" i="26" s="1"/>
  <c r="AG692" i="26"/>
  <c r="AH692" i="26"/>
  <c r="AI692" i="26"/>
  <c r="AJ692" i="26"/>
  <c r="B693" i="26"/>
  <c r="J693" i="26"/>
  <c r="K693" i="26"/>
  <c r="L693" i="26"/>
  <c r="M693" i="26"/>
  <c r="N693" i="26"/>
  <c r="S693" i="26"/>
  <c r="AA693" i="26"/>
  <c r="AG693" i="26"/>
  <c r="U693" i="26" s="1"/>
  <c r="AH693" i="26"/>
  <c r="AI693" i="26"/>
  <c r="AJ693" i="26"/>
  <c r="B694" i="26"/>
  <c r="J694" i="26"/>
  <c r="K694" i="26"/>
  <c r="L694" i="26"/>
  <c r="M694" i="26"/>
  <c r="N694" i="26"/>
  <c r="S694" i="26"/>
  <c r="AA694" i="26"/>
  <c r="AG694" i="26"/>
  <c r="AH694" i="26"/>
  <c r="AI694" i="26"/>
  <c r="AJ694" i="26"/>
  <c r="B695" i="26"/>
  <c r="J695" i="26"/>
  <c r="K695" i="26"/>
  <c r="L695" i="26"/>
  <c r="M695" i="26"/>
  <c r="N695" i="26"/>
  <c r="AH695" i="26" s="1"/>
  <c r="AI695" i="26" s="1"/>
  <c r="S695" i="26"/>
  <c r="U695" i="26"/>
  <c r="AA695" i="26"/>
  <c r="AG695" i="26"/>
  <c r="AC695" i="26" s="1"/>
  <c r="AJ695" i="26"/>
  <c r="B696" i="26"/>
  <c r="J696" i="26"/>
  <c r="K696" i="26"/>
  <c r="L696" i="26"/>
  <c r="M696" i="26"/>
  <c r="N696" i="26"/>
  <c r="AH696" i="26" s="1"/>
  <c r="AI696" i="26" s="1"/>
  <c r="S696" i="26"/>
  <c r="AA696" i="26"/>
  <c r="AG696" i="26"/>
  <c r="AJ696" i="26"/>
  <c r="B697" i="26"/>
  <c r="J697" i="26"/>
  <c r="K697" i="26"/>
  <c r="L697" i="26"/>
  <c r="M697" i="26"/>
  <c r="N697" i="26"/>
  <c r="AH697" i="26" s="1"/>
  <c r="S697" i="26"/>
  <c r="AA697" i="26"/>
  <c r="AG697" i="26"/>
  <c r="AI697" i="26"/>
  <c r="AJ697" i="26"/>
  <c r="B698" i="26"/>
  <c r="J698" i="26"/>
  <c r="K698" i="26"/>
  <c r="L698" i="26"/>
  <c r="M698" i="26"/>
  <c r="N698" i="26"/>
  <c r="AG698" i="26"/>
  <c r="AC698" i="26" s="1"/>
  <c r="AJ698" i="26"/>
  <c r="B699" i="26"/>
  <c r="J699" i="26"/>
  <c r="K699" i="26"/>
  <c r="L699" i="26"/>
  <c r="M699" i="26"/>
  <c r="N699" i="26"/>
  <c r="S699" i="26"/>
  <c r="AA699" i="26"/>
  <c r="AC699" i="26"/>
  <c r="AG699" i="26"/>
  <c r="U699" i="26" s="1"/>
  <c r="AH699" i="26"/>
  <c r="AI699" i="26"/>
  <c r="AJ699" i="26"/>
  <c r="B700" i="26"/>
  <c r="J700" i="26"/>
  <c r="K700" i="26"/>
  <c r="L700" i="26"/>
  <c r="M700" i="26"/>
  <c r="N700" i="26"/>
  <c r="S700" i="26"/>
  <c r="AA700" i="26"/>
  <c r="AG700" i="26"/>
  <c r="U700" i="26" s="1"/>
  <c r="AH700" i="26"/>
  <c r="AI700" i="26" s="1"/>
  <c r="AJ700" i="26"/>
  <c r="B701" i="26"/>
  <c r="J701" i="26"/>
  <c r="K701" i="26"/>
  <c r="L701" i="26"/>
  <c r="M701" i="26"/>
  <c r="N701" i="26"/>
  <c r="S701" i="26" s="1"/>
  <c r="AA701" i="26"/>
  <c r="AG701" i="26"/>
  <c r="AJ701" i="26"/>
  <c r="B702" i="26"/>
  <c r="J702" i="26"/>
  <c r="K702" i="26"/>
  <c r="L702" i="26"/>
  <c r="M702" i="26"/>
  <c r="N702" i="26"/>
  <c r="AH702" i="26" s="1"/>
  <c r="AI702" i="26" s="1"/>
  <c r="S702" i="26"/>
  <c r="U702" i="26"/>
  <c r="AA702" i="26"/>
  <c r="AC702" i="26"/>
  <c r="AG702" i="26"/>
  <c r="AJ702" i="26"/>
  <c r="B703" i="26"/>
  <c r="J703" i="26"/>
  <c r="K703" i="26"/>
  <c r="L703" i="26"/>
  <c r="M703" i="26"/>
  <c r="N703" i="26"/>
  <c r="S703" i="26"/>
  <c r="U703" i="26"/>
  <c r="AC703" i="26"/>
  <c r="AG703" i="26"/>
  <c r="AJ703" i="26"/>
  <c r="B704" i="26"/>
  <c r="J704" i="26"/>
  <c r="K704" i="26"/>
  <c r="L704" i="26"/>
  <c r="M704" i="26"/>
  <c r="N704" i="26"/>
  <c r="AH704" i="26" s="1"/>
  <c r="AI704" i="26" s="1"/>
  <c r="S704" i="26"/>
  <c r="AA704" i="26"/>
  <c r="AG704" i="26"/>
  <c r="AC704" i="26" s="1"/>
  <c r="AJ704" i="26"/>
  <c r="B705" i="26"/>
  <c r="J705" i="26"/>
  <c r="K705" i="26"/>
  <c r="L705" i="26"/>
  <c r="M705" i="26"/>
  <c r="N705" i="26"/>
  <c r="AA705" i="26"/>
  <c r="AG705" i="26"/>
  <c r="AJ705" i="26"/>
  <c r="B706" i="26"/>
  <c r="J706" i="26"/>
  <c r="K706" i="26"/>
  <c r="L706" i="26"/>
  <c r="M706" i="26"/>
  <c r="N706" i="26"/>
  <c r="S706" i="26"/>
  <c r="AA706" i="26"/>
  <c r="AG706" i="26"/>
  <c r="AH706" i="26"/>
  <c r="AI706" i="26" s="1"/>
  <c r="AJ706" i="26"/>
  <c r="B707" i="26"/>
  <c r="J707" i="26"/>
  <c r="K707" i="26"/>
  <c r="L707" i="26"/>
  <c r="M707" i="26"/>
  <c r="N707" i="26"/>
  <c r="S707" i="26"/>
  <c r="AA707" i="26"/>
  <c r="AG707" i="26"/>
  <c r="U707" i="26" s="1"/>
  <c r="AH707" i="26"/>
  <c r="AI707" i="26"/>
  <c r="AJ707" i="26"/>
  <c r="B708" i="26"/>
  <c r="J708" i="26"/>
  <c r="K708" i="26"/>
  <c r="L708" i="26"/>
  <c r="M708" i="26"/>
  <c r="N708" i="26"/>
  <c r="S708" i="26"/>
  <c r="AA708" i="26"/>
  <c r="AG708" i="26"/>
  <c r="AH708" i="26"/>
  <c r="AI708" i="26"/>
  <c r="AJ708" i="26"/>
  <c r="B709" i="26"/>
  <c r="J709" i="26"/>
  <c r="K709" i="26"/>
  <c r="L709" i="26"/>
  <c r="M709" i="26"/>
  <c r="N709" i="26"/>
  <c r="AH709" i="26" s="1"/>
  <c r="AI709" i="26" s="1"/>
  <c r="S709" i="26"/>
  <c r="U709" i="26"/>
  <c r="AA709" i="26"/>
  <c r="AG709" i="26"/>
  <c r="AC709" i="26" s="1"/>
  <c r="AJ709" i="26"/>
  <c r="B710" i="26"/>
  <c r="J710" i="26"/>
  <c r="K710" i="26"/>
  <c r="L710" i="26"/>
  <c r="M710" i="26"/>
  <c r="N710" i="26"/>
  <c r="AH710" i="26" s="1"/>
  <c r="AI710" i="26" s="1"/>
  <c r="S710" i="26"/>
  <c r="U710" i="26"/>
  <c r="AA710" i="26"/>
  <c r="AG710" i="26"/>
  <c r="AC710" i="26" s="1"/>
  <c r="AJ710" i="26"/>
  <c r="B711" i="26"/>
  <c r="J711" i="26"/>
  <c r="K711" i="26"/>
  <c r="L711" i="26"/>
  <c r="M711" i="26"/>
  <c r="N711" i="26"/>
  <c r="AH711" i="26" s="1"/>
  <c r="AI711" i="26" s="1"/>
  <c r="S711" i="26"/>
  <c r="AA711" i="26"/>
  <c r="AC711" i="26"/>
  <c r="AG711" i="26"/>
  <c r="U711" i="26" s="1"/>
  <c r="AJ711" i="26"/>
  <c r="B712" i="26"/>
  <c r="J712" i="26"/>
  <c r="K712" i="26"/>
  <c r="L712" i="26"/>
  <c r="M712" i="26"/>
  <c r="N712" i="26"/>
  <c r="S712" i="26"/>
  <c r="U712" i="26"/>
  <c r="AA712" i="26"/>
  <c r="AC712" i="26"/>
  <c r="AG712" i="26"/>
  <c r="AH712" i="26"/>
  <c r="AI712" i="26" s="1"/>
  <c r="AJ712" i="26"/>
  <c r="B713" i="26"/>
  <c r="J713" i="26"/>
  <c r="K713" i="26"/>
  <c r="L713" i="26"/>
  <c r="M713" i="26"/>
  <c r="N713" i="26"/>
  <c r="U713" i="26"/>
  <c r="AC713" i="26"/>
  <c r="AG713" i="26"/>
  <c r="AJ713" i="26"/>
  <c r="B714" i="26"/>
  <c r="J714" i="26"/>
  <c r="K714" i="26"/>
  <c r="L714" i="26"/>
  <c r="M714" i="26"/>
  <c r="N714" i="26"/>
  <c r="S714" i="26" s="1"/>
  <c r="U714" i="26"/>
  <c r="AA714" i="26"/>
  <c r="AG714" i="26"/>
  <c r="AC714" i="26" s="1"/>
  <c r="AJ714" i="26"/>
  <c r="B715" i="26"/>
  <c r="J715" i="26"/>
  <c r="K715" i="26"/>
  <c r="L715" i="26"/>
  <c r="M715" i="26"/>
  <c r="N715" i="26"/>
  <c r="AH715" i="26" s="1"/>
  <c r="AI715" i="26" s="1"/>
  <c r="S715" i="26"/>
  <c r="AG715" i="26"/>
  <c r="U715" i="26" s="1"/>
  <c r="AJ715" i="26"/>
  <c r="B716" i="26"/>
  <c r="J716" i="26"/>
  <c r="K716" i="26"/>
  <c r="L716" i="26"/>
  <c r="M716" i="26"/>
  <c r="N716" i="26"/>
  <c r="AG716" i="26"/>
  <c r="AC716" i="26" s="1"/>
  <c r="AJ716" i="26"/>
  <c r="B717" i="26"/>
  <c r="J717" i="26"/>
  <c r="K717" i="26"/>
  <c r="L717" i="26"/>
  <c r="M717" i="26"/>
  <c r="N717" i="26"/>
  <c r="S717" i="26"/>
  <c r="AA717" i="26"/>
  <c r="AG717" i="26"/>
  <c r="U717" i="26" s="1"/>
  <c r="AH717" i="26"/>
  <c r="AI717" i="26"/>
  <c r="AJ717" i="26"/>
  <c r="B718" i="26"/>
  <c r="J718" i="26"/>
  <c r="K718" i="26"/>
  <c r="L718" i="26"/>
  <c r="M718" i="26"/>
  <c r="N718" i="26"/>
  <c r="S718" i="26"/>
  <c r="AA718" i="26"/>
  <c r="AG718" i="26"/>
  <c r="U718" i="26" s="1"/>
  <c r="AH718" i="26"/>
  <c r="AI718" i="26"/>
  <c r="AJ718" i="26"/>
  <c r="B719" i="26"/>
  <c r="J719" i="26"/>
  <c r="K719" i="26"/>
  <c r="L719" i="26"/>
  <c r="M719" i="26"/>
  <c r="N719" i="26"/>
  <c r="AH719" i="26" s="1"/>
  <c r="S719" i="26"/>
  <c r="AA719" i="26"/>
  <c r="AG719" i="26"/>
  <c r="AC719" i="26" s="1"/>
  <c r="AI719" i="26"/>
  <c r="AJ719" i="26"/>
  <c r="B720" i="26"/>
  <c r="J720" i="26"/>
  <c r="K720" i="26"/>
  <c r="L720" i="26"/>
  <c r="M720" i="26"/>
  <c r="N720" i="26"/>
  <c r="S720" i="26"/>
  <c r="AA720" i="26"/>
  <c r="AG720" i="26"/>
  <c r="AH720" i="26"/>
  <c r="AI720" i="26"/>
  <c r="AJ720" i="26"/>
  <c r="B721" i="26"/>
  <c r="J721" i="26"/>
  <c r="K721" i="26"/>
  <c r="L721" i="26"/>
  <c r="M721" i="26"/>
  <c r="N721" i="26"/>
  <c r="AH721" i="26" s="1"/>
  <c r="S721" i="26"/>
  <c r="AA721" i="26"/>
  <c r="AC721" i="26"/>
  <c r="AG721" i="26"/>
  <c r="U721" i="26" s="1"/>
  <c r="AI721" i="26"/>
  <c r="AJ721" i="26"/>
  <c r="B722" i="26"/>
  <c r="J722" i="26"/>
  <c r="K722" i="26"/>
  <c r="L722" i="26"/>
  <c r="M722" i="26"/>
  <c r="N722" i="26"/>
  <c r="S722" i="26" s="1"/>
  <c r="AA722" i="26"/>
  <c r="AG722" i="26"/>
  <c r="AC722" i="26" s="1"/>
  <c r="AH722" i="26"/>
  <c r="AI722" i="26"/>
  <c r="AJ722" i="26"/>
  <c r="B723" i="26"/>
  <c r="J723" i="26"/>
  <c r="K723" i="26"/>
  <c r="L723" i="26"/>
  <c r="M723" i="26"/>
  <c r="N723" i="26"/>
  <c r="S723" i="26"/>
  <c r="AA723" i="26"/>
  <c r="AC723" i="26"/>
  <c r="AG723" i="26"/>
  <c r="U723" i="26" s="1"/>
  <c r="AH723" i="26"/>
  <c r="AI723" i="26"/>
  <c r="AJ723" i="26"/>
  <c r="B724" i="26"/>
  <c r="J724" i="26"/>
  <c r="K724" i="26"/>
  <c r="L724" i="26"/>
  <c r="M724" i="26"/>
  <c r="N724" i="26"/>
  <c r="S724" i="26"/>
  <c r="AA724" i="26"/>
  <c r="AG724" i="26"/>
  <c r="U724" i="26" s="1"/>
  <c r="AH724" i="26"/>
  <c r="AI724" i="26"/>
  <c r="AJ724" i="26"/>
  <c r="B725" i="26"/>
  <c r="J725" i="26"/>
  <c r="K725" i="26"/>
  <c r="L725" i="26"/>
  <c r="M725" i="26"/>
  <c r="N725" i="26"/>
  <c r="AH725" i="26" s="1"/>
  <c r="AI725" i="26" s="1"/>
  <c r="AA725" i="26"/>
  <c r="AG725" i="26"/>
  <c r="AJ725" i="26"/>
  <c r="B726" i="26"/>
  <c r="J726" i="26"/>
  <c r="K726" i="26"/>
  <c r="L726" i="26"/>
  <c r="M726" i="26"/>
  <c r="N726" i="26"/>
  <c r="AH726" i="26" s="1"/>
  <c r="AI726" i="26" s="1"/>
  <c r="S726" i="26"/>
  <c r="U726" i="26"/>
  <c r="AA726" i="26"/>
  <c r="AC726" i="26"/>
  <c r="AG726" i="26"/>
  <c r="AJ726" i="26"/>
  <c r="B727" i="26"/>
  <c r="J727" i="26"/>
  <c r="K727" i="26"/>
  <c r="L727" i="26"/>
  <c r="M727" i="26"/>
  <c r="N727" i="26"/>
  <c r="S727" i="26"/>
  <c r="U727" i="26"/>
  <c r="AC727" i="26"/>
  <c r="AG727" i="26"/>
  <c r="AJ727" i="26"/>
  <c r="B728" i="26"/>
  <c r="J728" i="26"/>
  <c r="K728" i="26"/>
  <c r="L728" i="26"/>
  <c r="M728" i="26"/>
  <c r="N728" i="26"/>
  <c r="AH728" i="26" s="1"/>
  <c r="AI728" i="26" s="1"/>
  <c r="S728" i="26"/>
  <c r="AA728" i="26"/>
  <c r="AG728" i="26"/>
  <c r="AC728" i="26" s="1"/>
  <c r="AJ728" i="26"/>
  <c r="B729" i="26"/>
  <c r="J729" i="26"/>
  <c r="K729" i="26"/>
  <c r="L729" i="26"/>
  <c r="M729" i="26"/>
  <c r="N729" i="26"/>
  <c r="S729" i="26" s="1"/>
  <c r="AA729" i="26"/>
  <c r="AG729" i="26"/>
  <c r="AH729" i="26"/>
  <c r="AI729" i="26" s="1"/>
  <c r="AJ729" i="26"/>
  <c r="B730" i="26"/>
  <c r="J730" i="26"/>
  <c r="K730" i="26"/>
  <c r="L730" i="26"/>
  <c r="M730" i="26"/>
  <c r="N730" i="26"/>
  <c r="S730" i="26"/>
  <c r="AA730" i="26"/>
  <c r="AG730" i="26"/>
  <c r="AH730" i="26"/>
  <c r="AI730" i="26"/>
  <c r="AJ730" i="26"/>
  <c r="B731" i="26"/>
  <c r="J731" i="26"/>
  <c r="K731" i="26"/>
  <c r="L731" i="26"/>
  <c r="M731" i="26"/>
  <c r="N731" i="26"/>
  <c r="S731" i="26"/>
  <c r="U731" i="26"/>
  <c r="AA731" i="26"/>
  <c r="AG731" i="26"/>
  <c r="AC731" i="26" s="1"/>
  <c r="AH731" i="26"/>
  <c r="AI731" i="26"/>
  <c r="AJ731" i="26"/>
  <c r="B732" i="26"/>
  <c r="J732" i="26"/>
  <c r="K732" i="26"/>
  <c r="L732" i="26"/>
  <c r="M732" i="26"/>
  <c r="N732" i="26"/>
  <c r="AA732" i="26" s="1"/>
  <c r="S732" i="26"/>
  <c r="AG732" i="26"/>
  <c r="U732" i="26" s="1"/>
  <c r="AJ732" i="26"/>
  <c r="B733" i="26"/>
  <c r="J733" i="26"/>
  <c r="K733" i="26"/>
  <c r="L733" i="26"/>
  <c r="M733" i="26"/>
  <c r="N733" i="26"/>
  <c r="AH733" i="26" s="1"/>
  <c r="AI733" i="26" s="1"/>
  <c r="S733" i="26"/>
  <c r="AA733" i="26"/>
  <c r="AG733" i="26"/>
  <c r="U733" i="26" s="1"/>
  <c r="AJ733" i="26"/>
  <c r="B734" i="26"/>
  <c r="J734" i="26"/>
  <c r="K734" i="26"/>
  <c r="L734" i="26"/>
  <c r="M734" i="26"/>
  <c r="N734" i="26"/>
  <c r="AH734" i="26" s="1"/>
  <c r="S734" i="26"/>
  <c r="AA734" i="26"/>
  <c r="AG734" i="26"/>
  <c r="AC734" i="26" s="1"/>
  <c r="AI734" i="26"/>
  <c r="AJ734" i="26"/>
  <c r="B735" i="26"/>
  <c r="J735" i="26"/>
  <c r="K735" i="26"/>
  <c r="L735" i="26"/>
  <c r="M735" i="26"/>
  <c r="N735" i="26"/>
  <c r="S735" i="26"/>
  <c r="AA735" i="26"/>
  <c r="AC735" i="26"/>
  <c r="AG735" i="26"/>
  <c r="U735" i="26" s="1"/>
  <c r="AH735" i="26"/>
  <c r="AI735" i="26" s="1"/>
  <c r="AJ735" i="26"/>
  <c r="B736" i="26"/>
  <c r="J736" i="26"/>
  <c r="K736" i="26"/>
  <c r="L736" i="26"/>
  <c r="M736" i="26"/>
  <c r="N736" i="26"/>
  <c r="S736" i="26"/>
  <c r="U736" i="26"/>
  <c r="AA736" i="26"/>
  <c r="AC736" i="26"/>
  <c r="AG736" i="26"/>
  <c r="AH736" i="26"/>
  <c r="AI736" i="26" s="1"/>
  <c r="AJ736" i="26"/>
  <c r="B737" i="26"/>
  <c r="J737" i="26"/>
  <c r="K737" i="26"/>
  <c r="L737" i="26"/>
  <c r="M737" i="26"/>
  <c r="N737" i="26"/>
  <c r="AG737" i="26"/>
  <c r="U737" i="26" s="1"/>
  <c r="AH737" i="26"/>
  <c r="AI737" i="26" s="1"/>
  <c r="AJ737" i="26"/>
  <c r="B738" i="26"/>
  <c r="J738" i="26"/>
  <c r="K738" i="26"/>
  <c r="L738" i="26"/>
  <c r="M738" i="26"/>
  <c r="N738" i="26"/>
  <c r="S738" i="26" s="1"/>
  <c r="AA738" i="26"/>
  <c r="AG738" i="26"/>
  <c r="U738" i="26" s="1"/>
  <c r="AH738" i="26"/>
  <c r="AI738" i="26"/>
  <c r="AJ738" i="26"/>
  <c r="B739" i="26"/>
  <c r="J739" i="26"/>
  <c r="K739" i="26"/>
  <c r="L739" i="26"/>
  <c r="M739" i="26"/>
  <c r="N739" i="26"/>
  <c r="AH739" i="26" s="1"/>
  <c r="S739" i="26"/>
  <c r="AA739" i="26"/>
  <c r="AG739" i="26"/>
  <c r="U739" i="26" s="1"/>
  <c r="AI739" i="26"/>
  <c r="AJ739" i="26"/>
  <c r="B740" i="26"/>
  <c r="J740" i="26"/>
  <c r="K740" i="26"/>
  <c r="L740" i="26"/>
  <c r="M740" i="26"/>
  <c r="N740" i="26"/>
  <c r="S740" i="26"/>
  <c r="AA740" i="26"/>
  <c r="AG740" i="26"/>
  <c r="AC740" i="26" s="1"/>
  <c r="AH740" i="26"/>
  <c r="AI740" i="26" s="1"/>
  <c r="AJ740" i="26"/>
  <c r="B741" i="26"/>
  <c r="J741" i="26"/>
  <c r="K741" i="26"/>
  <c r="L741" i="26"/>
  <c r="M741" i="26"/>
  <c r="N741" i="26"/>
  <c r="AA741" i="26" s="1"/>
  <c r="S741" i="26"/>
  <c r="AG741" i="26"/>
  <c r="U741" i="26" s="1"/>
  <c r="AH741" i="26"/>
  <c r="AI741" i="26"/>
  <c r="AJ741" i="26"/>
  <c r="B742" i="26"/>
  <c r="J742" i="26"/>
  <c r="K742" i="26"/>
  <c r="L742" i="26"/>
  <c r="M742" i="26"/>
  <c r="N742" i="26"/>
  <c r="S742" i="26"/>
  <c r="AA742" i="26"/>
  <c r="AG742" i="26"/>
  <c r="AH742" i="26"/>
  <c r="AI742" i="26"/>
  <c r="AJ742" i="26"/>
  <c r="B743" i="26"/>
  <c r="J743" i="26"/>
  <c r="K743" i="26"/>
  <c r="L743" i="26"/>
  <c r="M743" i="26"/>
  <c r="N743" i="26"/>
  <c r="AH743" i="26" s="1"/>
  <c r="AI743" i="26" s="1"/>
  <c r="S743" i="26"/>
  <c r="U743" i="26"/>
  <c r="AA743" i="26"/>
  <c r="AG743" i="26"/>
  <c r="AC743" i="26" s="1"/>
  <c r="AJ743" i="26"/>
  <c r="B744" i="26"/>
  <c r="J744" i="26"/>
  <c r="K744" i="26"/>
  <c r="L744" i="26"/>
  <c r="M744" i="26"/>
  <c r="N744" i="26"/>
  <c r="AH744" i="26" s="1"/>
  <c r="AI744" i="26" s="1"/>
  <c r="S744" i="26"/>
  <c r="AA744" i="26"/>
  <c r="AC744" i="26"/>
  <c r="AG744" i="26"/>
  <c r="U744" i="26" s="1"/>
  <c r="AJ744" i="26"/>
  <c r="B745" i="26"/>
  <c r="J745" i="26"/>
  <c r="K745" i="26"/>
  <c r="L745" i="26"/>
  <c r="M745" i="26"/>
  <c r="N745" i="26"/>
  <c r="AH745" i="26" s="1"/>
  <c r="S745" i="26"/>
  <c r="U745" i="26"/>
  <c r="AA745" i="26"/>
  <c r="AC745" i="26"/>
  <c r="AG745" i="26"/>
  <c r="AI745" i="26"/>
  <c r="AJ745" i="26"/>
  <c r="B746" i="26"/>
  <c r="J746" i="26"/>
  <c r="K746" i="26"/>
  <c r="L746" i="26"/>
  <c r="M746" i="26"/>
  <c r="N746" i="26"/>
  <c r="AA746" i="26" s="1"/>
  <c r="S746" i="26"/>
  <c r="AG746" i="26"/>
  <c r="AC746" i="26" s="1"/>
  <c r="AJ746" i="26"/>
  <c r="B747" i="26"/>
  <c r="J747" i="26"/>
  <c r="K747" i="26"/>
  <c r="L747" i="26"/>
  <c r="M747" i="26"/>
  <c r="N747" i="26"/>
  <c r="AG747" i="26"/>
  <c r="U747" i="26" s="1"/>
  <c r="AJ747" i="26"/>
  <c r="B748" i="26"/>
  <c r="J748" i="26"/>
  <c r="K748" i="26"/>
  <c r="L748" i="26"/>
  <c r="M748" i="26"/>
  <c r="N748" i="26"/>
  <c r="S748" i="26"/>
  <c r="AA748" i="26"/>
  <c r="AG748" i="26"/>
  <c r="U748" i="26" s="1"/>
  <c r="AH748" i="26"/>
  <c r="AI748" i="26" s="1"/>
  <c r="AJ748" i="26"/>
  <c r="B749" i="26"/>
  <c r="J749" i="26"/>
  <c r="K749" i="26"/>
  <c r="L749" i="26"/>
  <c r="M749" i="26"/>
  <c r="N749" i="26"/>
  <c r="S749" i="26"/>
  <c r="AA749" i="26"/>
  <c r="AC749" i="26"/>
  <c r="AG749" i="26"/>
  <c r="U749" i="26" s="1"/>
  <c r="AH749" i="26"/>
  <c r="AI749" i="26" s="1"/>
  <c r="AJ749" i="26"/>
  <c r="B750" i="26"/>
  <c r="J750" i="26"/>
  <c r="K750" i="26"/>
  <c r="L750" i="26"/>
  <c r="M750" i="26"/>
  <c r="N750" i="26"/>
  <c r="S750" i="26"/>
  <c r="U750" i="26"/>
  <c r="AA750" i="26"/>
  <c r="AC750" i="26"/>
  <c r="AG750" i="26"/>
  <c r="AH750" i="26"/>
  <c r="AI750" i="26" s="1"/>
  <c r="AJ750" i="26"/>
  <c r="B751" i="26"/>
  <c r="J751" i="26"/>
  <c r="K751" i="26"/>
  <c r="L751" i="26"/>
  <c r="M751" i="26"/>
  <c r="N751" i="26"/>
  <c r="S751" i="26"/>
  <c r="AG751" i="26"/>
  <c r="U751" i="26" s="1"/>
  <c r="AJ751" i="26"/>
  <c r="B752" i="26"/>
  <c r="J752" i="26"/>
  <c r="K752" i="26"/>
  <c r="L752" i="26"/>
  <c r="M752" i="26"/>
  <c r="N752" i="26"/>
  <c r="AA752" i="26" s="1"/>
  <c r="S752" i="26"/>
  <c r="AG752" i="26"/>
  <c r="AH752" i="26"/>
  <c r="AI752" i="26" s="1"/>
  <c r="AJ752" i="26"/>
  <c r="B753" i="26"/>
  <c r="J753" i="26"/>
  <c r="K753" i="26"/>
  <c r="L753" i="26"/>
  <c r="M753" i="26"/>
  <c r="N753" i="26"/>
  <c r="S753" i="26" s="1"/>
  <c r="AA753" i="26"/>
  <c r="AG753" i="26"/>
  <c r="U753" i="26" s="1"/>
  <c r="AH753" i="26"/>
  <c r="AI753" i="26" s="1"/>
  <c r="AJ753" i="26"/>
  <c r="B754" i="26"/>
  <c r="J754" i="26"/>
  <c r="K754" i="26"/>
  <c r="L754" i="26"/>
  <c r="M754" i="26"/>
  <c r="N754" i="26"/>
  <c r="S754" i="26"/>
  <c r="AA754" i="26"/>
  <c r="AC754" i="26"/>
  <c r="AG754" i="26"/>
  <c r="U754" i="26" s="1"/>
  <c r="AH754" i="26"/>
  <c r="AI754" i="26" s="1"/>
  <c r="AJ754" i="26"/>
  <c r="B755" i="26"/>
  <c r="J755" i="26"/>
  <c r="K755" i="26"/>
  <c r="L755" i="26"/>
  <c r="M755" i="26"/>
  <c r="N755" i="26"/>
  <c r="AH755" i="26" s="1"/>
  <c r="AI755" i="26" s="1"/>
  <c r="S755" i="26"/>
  <c r="U755" i="26"/>
  <c r="AA755" i="26"/>
  <c r="AC755" i="26"/>
  <c r="AG755" i="26"/>
  <c r="AJ755" i="26"/>
  <c r="B756" i="26"/>
  <c r="J756" i="26"/>
  <c r="K756" i="26"/>
  <c r="L756" i="26"/>
  <c r="M756" i="26"/>
  <c r="N756" i="26"/>
  <c r="AA756" i="26" s="1"/>
  <c r="U756" i="26"/>
  <c r="AC756" i="26"/>
  <c r="AG756" i="26"/>
  <c r="AJ756" i="26"/>
  <c r="B757" i="26"/>
  <c r="J757" i="26"/>
  <c r="K757" i="26"/>
  <c r="L757" i="26"/>
  <c r="M757" i="26"/>
  <c r="N757" i="26"/>
  <c r="AG757" i="26"/>
  <c r="U757" i="26" s="1"/>
  <c r="AJ757" i="26"/>
  <c r="B758" i="26"/>
  <c r="J758" i="26"/>
  <c r="K758" i="26"/>
  <c r="L758" i="26"/>
  <c r="M758" i="26"/>
  <c r="N758" i="26"/>
  <c r="AG758" i="26"/>
  <c r="AC758" i="26" s="1"/>
  <c r="AJ758" i="26"/>
  <c r="B759" i="26"/>
  <c r="J759" i="26"/>
  <c r="K759" i="26"/>
  <c r="L759" i="26"/>
  <c r="M759" i="26"/>
  <c r="N759" i="26"/>
  <c r="AC759" i="26"/>
  <c r="AG759" i="26"/>
  <c r="U759" i="26" s="1"/>
  <c r="AJ759" i="26"/>
  <c r="B760" i="26"/>
  <c r="J760" i="26"/>
  <c r="K760" i="26"/>
  <c r="L760" i="26"/>
  <c r="M760" i="26"/>
  <c r="N760" i="26"/>
  <c r="S760" i="26"/>
  <c r="AA760" i="26"/>
  <c r="AG760" i="26"/>
  <c r="U760" i="26" s="1"/>
  <c r="AH760" i="26"/>
  <c r="AI760" i="26" s="1"/>
  <c r="AJ760" i="26"/>
  <c r="B761" i="26"/>
  <c r="J761" i="26"/>
  <c r="K761" i="26"/>
  <c r="L761" i="26"/>
  <c r="M761" i="26"/>
  <c r="N761" i="26"/>
  <c r="S761" i="26" s="1"/>
  <c r="AA761" i="26"/>
  <c r="AG761" i="26"/>
  <c r="U761" i="26" s="1"/>
  <c r="AH761" i="26"/>
  <c r="AI761" i="26"/>
  <c r="AJ761" i="26"/>
  <c r="B762" i="26"/>
  <c r="J762" i="26"/>
  <c r="K762" i="26"/>
  <c r="L762" i="26"/>
  <c r="M762" i="26"/>
  <c r="N762" i="26"/>
  <c r="S762" i="26"/>
  <c r="AA762" i="26"/>
  <c r="AG762" i="26"/>
  <c r="U762" i="26" s="1"/>
  <c r="AH762" i="26"/>
  <c r="AI762" i="26" s="1"/>
  <c r="AJ762" i="26"/>
  <c r="B763" i="26"/>
  <c r="J763" i="26"/>
  <c r="K763" i="26"/>
  <c r="L763" i="26"/>
  <c r="M763" i="26"/>
  <c r="N763" i="26"/>
  <c r="AH763" i="26" s="1"/>
  <c r="S763" i="26"/>
  <c r="AA763" i="26"/>
  <c r="AC763" i="26"/>
  <c r="AG763" i="26"/>
  <c r="U763" i="26" s="1"/>
  <c r="AI763" i="26"/>
  <c r="AJ763" i="26"/>
  <c r="B764" i="26"/>
  <c r="J764" i="26"/>
  <c r="K764" i="26"/>
  <c r="L764" i="26"/>
  <c r="M764" i="26"/>
  <c r="N764" i="26"/>
  <c r="S764" i="26" s="1"/>
  <c r="AA764" i="26"/>
  <c r="AG764" i="26"/>
  <c r="AC764" i="26" s="1"/>
  <c r="AH764" i="26"/>
  <c r="AI764" i="26" s="1"/>
  <c r="AJ764" i="26"/>
  <c r="B765" i="26"/>
  <c r="J765" i="26"/>
  <c r="K765" i="26"/>
  <c r="L765" i="26"/>
  <c r="M765" i="26"/>
  <c r="N765" i="26"/>
  <c r="AH765" i="26" s="1"/>
  <c r="AI765" i="26" s="1"/>
  <c r="S765" i="26"/>
  <c r="AA765" i="26"/>
  <c r="AG765" i="26"/>
  <c r="AJ765" i="26"/>
  <c r="B766" i="26"/>
  <c r="J766" i="26"/>
  <c r="K766" i="26"/>
  <c r="L766" i="26"/>
  <c r="M766" i="26"/>
  <c r="N766" i="26"/>
  <c r="S766" i="26"/>
  <c r="U766" i="26"/>
  <c r="AA766" i="26"/>
  <c r="AG766" i="26"/>
  <c r="AC766" i="26" s="1"/>
  <c r="AH766" i="26"/>
  <c r="AI766" i="26"/>
  <c r="AJ766" i="26"/>
  <c r="B767" i="26"/>
  <c r="J767" i="26"/>
  <c r="K767" i="26"/>
  <c r="L767" i="26"/>
  <c r="M767" i="26"/>
  <c r="N767" i="26"/>
  <c r="AA767" i="26" s="1"/>
  <c r="S767" i="26"/>
  <c r="AG767" i="26"/>
  <c r="AC767" i="26" s="1"/>
  <c r="AJ767" i="26"/>
  <c r="B768" i="26"/>
  <c r="J768" i="26"/>
  <c r="K768" i="26"/>
  <c r="L768" i="26"/>
  <c r="M768" i="26"/>
  <c r="N768" i="26"/>
  <c r="AG768" i="26"/>
  <c r="U768" i="26" s="1"/>
  <c r="AJ768" i="26"/>
  <c r="B769" i="26"/>
  <c r="J769" i="26"/>
  <c r="K769" i="26"/>
  <c r="L769" i="26"/>
  <c r="M769" i="26"/>
  <c r="N769" i="26"/>
  <c r="AH769" i="26" s="1"/>
  <c r="S769" i="26"/>
  <c r="AA769" i="26"/>
  <c r="AG769" i="26"/>
  <c r="U769" i="26" s="1"/>
  <c r="AI769" i="26"/>
  <c r="AJ769" i="26"/>
  <c r="B770" i="26"/>
  <c r="J770" i="26"/>
  <c r="K770" i="26"/>
  <c r="L770" i="26"/>
  <c r="M770" i="26"/>
  <c r="N770" i="26"/>
  <c r="S770" i="26" s="1"/>
  <c r="AA770" i="26"/>
  <c r="AG770" i="26"/>
  <c r="AC770" i="26" s="1"/>
  <c r="AH770" i="26"/>
  <c r="AI770" i="26" s="1"/>
  <c r="AJ770" i="26"/>
  <c r="B771" i="26"/>
  <c r="J771" i="26"/>
  <c r="K771" i="26"/>
  <c r="L771" i="26"/>
  <c r="M771" i="26"/>
  <c r="N771" i="26"/>
  <c r="S771" i="26"/>
  <c r="AA771" i="26"/>
  <c r="AG771" i="26"/>
  <c r="U771" i="26" s="1"/>
  <c r="AH771" i="26"/>
  <c r="AI771" i="26"/>
  <c r="AJ771" i="26"/>
  <c r="B772" i="26"/>
  <c r="J772" i="26"/>
  <c r="K772" i="26"/>
  <c r="L772" i="26"/>
  <c r="M772" i="26"/>
  <c r="N772" i="26"/>
  <c r="S772" i="26"/>
  <c r="AA772" i="26"/>
  <c r="AG772" i="26"/>
  <c r="U772" i="26" s="1"/>
  <c r="AH772" i="26"/>
  <c r="AI772" i="26" s="1"/>
  <c r="AJ772" i="26"/>
  <c r="B773" i="26"/>
  <c r="J773" i="26"/>
  <c r="K773" i="26"/>
  <c r="L773" i="26"/>
  <c r="M773" i="26"/>
  <c r="N773" i="26"/>
  <c r="S773" i="26"/>
  <c r="AA773" i="26"/>
  <c r="AC773" i="26"/>
  <c r="AG773" i="26"/>
  <c r="U773" i="26" s="1"/>
  <c r="AH773" i="26"/>
  <c r="AI773" i="26" s="1"/>
  <c r="AJ773" i="26"/>
  <c r="B774" i="26"/>
  <c r="J774" i="26"/>
  <c r="K774" i="26"/>
  <c r="L774" i="26"/>
  <c r="M774" i="26"/>
  <c r="N774" i="26"/>
  <c r="AH774" i="26" s="1"/>
  <c r="AI774" i="26" s="1"/>
  <c r="U774" i="26"/>
  <c r="AA774" i="26"/>
  <c r="AC774" i="26"/>
  <c r="AG774" i="26"/>
  <c r="AJ774" i="26"/>
  <c r="B775" i="26"/>
  <c r="J775" i="26"/>
  <c r="K775" i="26"/>
  <c r="L775" i="26"/>
  <c r="M775" i="26"/>
  <c r="N775" i="26"/>
  <c r="U775" i="26"/>
  <c r="AC775" i="26"/>
  <c r="AG775" i="26"/>
  <c r="AJ775" i="26"/>
  <c r="B776" i="26"/>
  <c r="J776" i="26"/>
  <c r="K776" i="26"/>
  <c r="L776" i="26"/>
  <c r="M776" i="26"/>
  <c r="N776" i="26"/>
  <c r="AC776" i="26"/>
  <c r="AG776" i="26"/>
  <c r="U776" i="26" s="1"/>
  <c r="AJ776" i="26"/>
  <c r="B777" i="26"/>
  <c r="J777" i="26"/>
  <c r="K777" i="26"/>
  <c r="L777" i="26"/>
  <c r="M777" i="26"/>
  <c r="N777" i="26"/>
  <c r="S777" i="26"/>
  <c r="U777" i="26"/>
  <c r="AA777" i="26"/>
  <c r="AC777" i="26"/>
  <c r="AG777" i="26"/>
  <c r="AH777" i="26"/>
  <c r="AI777" i="26"/>
  <c r="AJ777" i="26"/>
  <c r="B778" i="26"/>
  <c r="J778" i="26"/>
  <c r="K778" i="26"/>
  <c r="L778" i="26"/>
  <c r="M778" i="26"/>
  <c r="N778" i="26"/>
  <c r="AG778" i="26"/>
  <c r="U778" i="26" s="1"/>
  <c r="AJ778" i="26"/>
  <c r="B779" i="26"/>
  <c r="J779" i="26"/>
  <c r="K779" i="26"/>
  <c r="L779" i="26"/>
  <c r="M779" i="26"/>
  <c r="N779" i="26"/>
  <c r="S779" i="26" s="1"/>
  <c r="AA779" i="26"/>
  <c r="AG779" i="26"/>
  <c r="U779" i="26" s="1"/>
  <c r="AH779" i="26"/>
  <c r="AI779" i="26"/>
  <c r="AJ779" i="26"/>
  <c r="B780" i="26"/>
  <c r="J780" i="26"/>
  <c r="K780" i="26"/>
  <c r="L780" i="26"/>
  <c r="M780" i="26"/>
  <c r="N780" i="26"/>
  <c r="AH780" i="26" s="1"/>
  <c r="S780" i="26"/>
  <c r="AA780" i="26"/>
  <c r="AG780" i="26"/>
  <c r="AI780" i="26"/>
  <c r="AJ780" i="26"/>
  <c r="B781" i="26"/>
  <c r="J781" i="26"/>
  <c r="K781" i="26"/>
  <c r="L781" i="26"/>
  <c r="M781" i="26"/>
  <c r="N781" i="26"/>
  <c r="S781" i="26"/>
  <c r="AA781" i="26"/>
  <c r="AG781" i="26"/>
  <c r="AH781" i="26"/>
  <c r="AI781" i="26" s="1"/>
  <c r="AJ781" i="26"/>
  <c r="B782" i="26"/>
  <c r="J782" i="26"/>
  <c r="K782" i="26"/>
  <c r="L782" i="26"/>
  <c r="M782" i="26"/>
  <c r="N782" i="26"/>
  <c r="AA782" i="26" s="1"/>
  <c r="S782" i="26"/>
  <c r="AC782" i="26"/>
  <c r="AG782" i="26"/>
  <c r="U782" i="26" s="1"/>
  <c r="AH782" i="26"/>
  <c r="AI782" i="26"/>
  <c r="AJ782" i="26"/>
  <c r="B783" i="26"/>
  <c r="J783" i="26"/>
  <c r="K783" i="26"/>
  <c r="L783" i="26"/>
  <c r="M783" i="26"/>
  <c r="N783" i="26"/>
  <c r="S783" i="26"/>
  <c r="AA783" i="26"/>
  <c r="AG783" i="26"/>
  <c r="AC783" i="26" s="1"/>
  <c r="AH783" i="26"/>
  <c r="AI783" i="26"/>
  <c r="AJ783" i="26"/>
  <c r="B784" i="26"/>
  <c r="J784" i="26"/>
  <c r="K784" i="26"/>
  <c r="L784" i="26"/>
  <c r="M784" i="26"/>
  <c r="N784" i="26"/>
  <c r="U784" i="26"/>
  <c r="AA784" i="26"/>
  <c r="AG784" i="26"/>
  <c r="AC784" i="26" s="1"/>
  <c r="AJ784" i="26"/>
  <c r="B785" i="26"/>
  <c r="J785" i="26"/>
  <c r="K785" i="26"/>
  <c r="L785" i="26"/>
  <c r="M785" i="26"/>
  <c r="N785" i="26"/>
  <c r="AA785" i="26" s="1"/>
  <c r="S785" i="26"/>
  <c r="AG785" i="26"/>
  <c r="U785" i="26" s="1"/>
  <c r="AJ785" i="26"/>
  <c r="B786" i="26"/>
  <c r="J786" i="26"/>
  <c r="K786" i="26"/>
  <c r="L786" i="26"/>
  <c r="M786" i="26"/>
  <c r="N786" i="26"/>
  <c r="AH786" i="26" s="1"/>
  <c r="S786" i="26"/>
  <c r="AA786" i="26"/>
  <c r="AG786" i="26"/>
  <c r="U786" i="26" s="1"/>
  <c r="AI786" i="26"/>
  <c r="AJ786" i="26"/>
  <c r="B787" i="26"/>
  <c r="J787" i="26"/>
  <c r="K787" i="26"/>
  <c r="L787" i="26"/>
  <c r="M787" i="26"/>
  <c r="N787" i="26"/>
  <c r="S787" i="26" s="1"/>
  <c r="AA787" i="26"/>
  <c r="AG787" i="26"/>
  <c r="AC787" i="26" s="1"/>
  <c r="AH787" i="26"/>
  <c r="AI787" i="26" s="1"/>
  <c r="AJ787" i="26"/>
  <c r="B788" i="26"/>
  <c r="J788" i="26"/>
  <c r="K788" i="26"/>
  <c r="L788" i="26"/>
  <c r="M788" i="26"/>
  <c r="N788" i="26"/>
  <c r="S788" i="26"/>
  <c r="AA788" i="26"/>
  <c r="AG788" i="26"/>
  <c r="U788" i="26" s="1"/>
  <c r="AH788" i="26"/>
  <c r="AI788" i="26"/>
  <c r="AJ788" i="26"/>
  <c r="B789" i="26"/>
  <c r="J789" i="26"/>
  <c r="K789" i="26"/>
  <c r="L789" i="26"/>
  <c r="M789" i="26"/>
  <c r="N789" i="26"/>
  <c r="S789" i="26"/>
  <c r="AA789" i="26"/>
  <c r="AG789" i="26"/>
  <c r="AH789" i="26"/>
  <c r="AI789" i="26" s="1"/>
  <c r="AJ789" i="26"/>
  <c r="B790" i="26"/>
  <c r="J790" i="26"/>
  <c r="K790" i="26"/>
  <c r="L790" i="26"/>
  <c r="M790" i="26"/>
  <c r="N790" i="26"/>
  <c r="S790" i="26"/>
  <c r="AA790" i="26"/>
  <c r="AC790" i="26"/>
  <c r="AG790" i="26"/>
  <c r="U790" i="26" s="1"/>
  <c r="AH790" i="26"/>
  <c r="AI790" i="26" s="1"/>
  <c r="AJ790" i="26"/>
  <c r="B791" i="26"/>
  <c r="J791" i="26"/>
  <c r="K791" i="26"/>
  <c r="L791" i="26"/>
  <c r="M791" i="26"/>
  <c r="N791" i="26"/>
  <c r="AH791" i="26" s="1"/>
  <c r="AI791" i="26" s="1"/>
  <c r="S791" i="26"/>
  <c r="U791" i="26"/>
  <c r="AA791" i="26"/>
  <c r="AC791" i="26"/>
  <c r="AG791" i="26"/>
  <c r="AJ791" i="26"/>
  <c r="B792" i="26"/>
  <c r="J792" i="26"/>
  <c r="K792" i="26"/>
  <c r="L792" i="26"/>
  <c r="M792" i="26"/>
  <c r="N792" i="26"/>
  <c r="AH792" i="26" s="1"/>
  <c r="AI792" i="26" s="1"/>
  <c r="U792" i="26"/>
  <c r="AC792" i="26"/>
  <c r="AG792" i="26"/>
  <c r="AJ792" i="26"/>
  <c r="B793" i="26"/>
  <c r="J793" i="26"/>
  <c r="K793" i="26"/>
  <c r="L793" i="26"/>
  <c r="M793" i="26"/>
  <c r="N793" i="26"/>
  <c r="AA793" i="26" s="1"/>
  <c r="S793" i="26"/>
  <c r="AG793" i="26"/>
  <c r="AC793" i="26" s="1"/>
  <c r="AJ793" i="26"/>
  <c r="B794" i="26"/>
  <c r="J794" i="26"/>
  <c r="K794" i="26"/>
  <c r="L794" i="26"/>
  <c r="M794" i="26"/>
  <c r="N794" i="26"/>
  <c r="AG794" i="26"/>
  <c r="U794" i="26" s="1"/>
  <c r="AJ794" i="26"/>
  <c r="B795" i="26"/>
  <c r="J795" i="26"/>
  <c r="K795" i="26"/>
  <c r="L795" i="26"/>
  <c r="M795" i="26"/>
  <c r="N795" i="26"/>
  <c r="S795" i="26"/>
  <c r="AA795" i="26"/>
  <c r="AG795" i="26"/>
  <c r="U795" i="26" s="1"/>
  <c r="AH795" i="26"/>
  <c r="AI795" i="26" s="1"/>
  <c r="AJ795" i="26"/>
  <c r="B796" i="26"/>
  <c r="J796" i="26"/>
  <c r="K796" i="26"/>
  <c r="L796" i="26"/>
  <c r="M796" i="26"/>
  <c r="N796" i="26"/>
  <c r="S796" i="26"/>
  <c r="AA796" i="26"/>
  <c r="AC796" i="26"/>
  <c r="AG796" i="26"/>
  <c r="U796" i="26" s="1"/>
  <c r="AH796" i="26"/>
  <c r="AI796" i="26"/>
  <c r="AJ796" i="26"/>
  <c r="B797" i="26"/>
  <c r="J797" i="26"/>
  <c r="K797" i="26"/>
  <c r="L797" i="26"/>
  <c r="M797" i="26"/>
  <c r="N797" i="26"/>
  <c r="S797" i="26"/>
  <c r="AA797" i="26"/>
  <c r="AG797" i="26"/>
  <c r="AH797" i="26"/>
  <c r="AI797" i="26"/>
  <c r="AJ797" i="26"/>
  <c r="B798" i="26"/>
  <c r="J798" i="26"/>
  <c r="K798" i="26"/>
  <c r="L798" i="26"/>
  <c r="M798" i="26"/>
  <c r="N798" i="26"/>
  <c r="AH798" i="26" s="1"/>
  <c r="AI798" i="26" s="1"/>
  <c r="AA798" i="26"/>
  <c r="AG798" i="26"/>
  <c r="AJ798" i="26"/>
  <c r="B799" i="26"/>
  <c r="J799" i="26"/>
  <c r="K799" i="26"/>
  <c r="L799" i="26"/>
  <c r="M799" i="26"/>
  <c r="N799" i="26"/>
  <c r="AH799" i="26" s="1"/>
  <c r="AI799" i="26" s="1"/>
  <c r="S799" i="26"/>
  <c r="U799" i="26"/>
  <c r="AA799" i="26"/>
  <c r="AG799" i="26"/>
  <c r="AC799" i="26" s="1"/>
  <c r="AJ799" i="26"/>
  <c r="B800" i="26"/>
  <c r="J800" i="26"/>
  <c r="K800" i="26"/>
  <c r="L800" i="26"/>
  <c r="M800" i="26"/>
  <c r="N800" i="26"/>
  <c r="AA800" i="26" s="1"/>
  <c r="S800" i="26"/>
  <c r="AG800" i="26"/>
  <c r="U800" i="26" s="1"/>
  <c r="AJ800" i="26"/>
  <c r="B801" i="26"/>
  <c r="J801" i="26"/>
  <c r="K801" i="26"/>
  <c r="L801" i="26"/>
  <c r="M801" i="26"/>
  <c r="N801" i="26"/>
  <c r="S801" i="26"/>
  <c r="AA801" i="26"/>
  <c r="AG801" i="26"/>
  <c r="U801" i="26" s="1"/>
  <c r="AH801" i="26"/>
  <c r="AI801" i="26" s="1"/>
  <c r="AJ801" i="26"/>
  <c r="B802" i="26"/>
  <c r="J802" i="26"/>
  <c r="K802" i="26"/>
  <c r="L802" i="26"/>
  <c r="M802" i="26"/>
  <c r="N802" i="26"/>
  <c r="S802" i="26"/>
  <c r="AA802" i="26"/>
  <c r="AC802" i="26"/>
  <c r="AG802" i="26"/>
  <c r="U802" i="26" s="1"/>
  <c r="AH802" i="26"/>
  <c r="AI802" i="26"/>
  <c r="AJ802" i="26"/>
  <c r="B803" i="26"/>
  <c r="J803" i="26"/>
  <c r="K803" i="26"/>
  <c r="L803" i="26"/>
  <c r="M803" i="26"/>
  <c r="N803" i="26"/>
  <c r="S803" i="26"/>
  <c r="AA803" i="26"/>
  <c r="AG803" i="26"/>
  <c r="U803" i="26" s="1"/>
  <c r="AH803" i="26"/>
  <c r="AI803" i="26"/>
  <c r="AJ803" i="26"/>
  <c r="B804" i="26"/>
  <c r="J804" i="26"/>
  <c r="K804" i="26"/>
  <c r="L804" i="26"/>
  <c r="M804" i="26"/>
  <c r="N804" i="26"/>
  <c r="AA804" i="26" s="1"/>
  <c r="U804" i="26"/>
  <c r="AG804" i="26"/>
  <c r="AC804" i="26" s="1"/>
  <c r="AJ804" i="26"/>
  <c r="B805" i="26"/>
  <c r="J805" i="26"/>
  <c r="K805" i="26"/>
  <c r="L805" i="26"/>
  <c r="M805" i="26"/>
  <c r="N805" i="26"/>
  <c r="AH805" i="26" s="1"/>
  <c r="AI805" i="26" s="1"/>
  <c r="U805" i="26"/>
  <c r="AA805" i="26"/>
  <c r="AG805" i="26"/>
  <c r="AC805" i="26" s="1"/>
  <c r="AJ805" i="26"/>
  <c r="B806" i="26"/>
  <c r="J806" i="26"/>
  <c r="K806" i="26"/>
  <c r="L806" i="26"/>
  <c r="M806" i="26"/>
  <c r="N806" i="26"/>
  <c r="AA806" i="26" s="1"/>
  <c r="S806" i="26"/>
  <c r="AG806" i="26"/>
  <c r="U806" i="26" s="1"/>
  <c r="AJ806" i="26"/>
  <c r="B807" i="26"/>
  <c r="J807" i="26"/>
  <c r="K807" i="26"/>
  <c r="L807" i="26"/>
  <c r="M807" i="26"/>
  <c r="N807" i="26"/>
  <c r="S807" i="26"/>
  <c r="AA807" i="26"/>
  <c r="AG807" i="26"/>
  <c r="U807" i="26" s="1"/>
  <c r="AH807" i="26"/>
  <c r="AI807" i="26" s="1"/>
  <c r="AJ807" i="26"/>
  <c r="B808" i="26"/>
  <c r="J808" i="26"/>
  <c r="K808" i="26"/>
  <c r="L808" i="26"/>
  <c r="M808" i="26"/>
  <c r="N808" i="26"/>
  <c r="S808" i="26"/>
  <c r="AA808" i="26"/>
  <c r="AC808" i="26"/>
  <c r="AG808" i="26"/>
  <c r="U808" i="26" s="1"/>
  <c r="AH808" i="26"/>
  <c r="AI808" i="26" s="1"/>
  <c r="AJ808" i="26"/>
  <c r="B809" i="26"/>
  <c r="J809" i="26"/>
  <c r="K809" i="26"/>
  <c r="L809" i="26"/>
  <c r="M809" i="26"/>
  <c r="N809" i="26"/>
  <c r="S809" i="26"/>
  <c r="U809" i="26"/>
  <c r="AA809" i="26"/>
  <c r="AC809" i="26"/>
  <c r="AG809" i="26"/>
  <c r="AH809" i="26"/>
  <c r="AI809" i="26"/>
  <c r="AJ809" i="26"/>
  <c r="B810" i="26"/>
  <c r="J810" i="26"/>
  <c r="K810" i="26"/>
  <c r="L810" i="26"/>
  <c r="M810" i="26"/>
  <c r="N810" i="26"/>
  <c r="AG810" i="26"/>
  <c r="U810" i="26" s="1"/>
  <c r="AJ810" i="26"/>
  <c r="B811" i="26"/>
  <c r="J811" i="26"/>
  <c r="K811" i="26"/>
  <c r="L811" i="26"/>
  <c r="M811" i="26"/>
  <c r="N811" i="26"/>
  <c r="S811" i="26"/>
  <c r="U811" i="26"/>
  <c r="AG811" i="26"/>
  <c r="AC811" i="26" s="1"/>
  <c r="AJ811" i="26"/>
  <c r="B812" i="26"/>
  <c r="J812" i="26"/>
  <c r="K812" i="26"/>
  <c r="L812" i="26"/>
  <c r="M812" i="26"/>
  <c r="N812" i="26"/>
  <c r="S812" i="26"/>
  <c r="AG812" i="26"/>
  <c r="U812" i="26" s="1"/>
  <c r="AJ812" i="26"/>
  <c r="B813" i="26"/>
  <c r="J813" i="26"/>
  <c r="K813" i="26"/>
  <c r="L813" i="26"/>
  <c r="M813" i="26"/>
  <c r="N813" i="26"/>
  <c r="S813" i="26"/>
  <c r="AA813" i="26"/>
  <c r="AG813" i="26"/>
  <c r="U813" i="26" s="1"/>
  <c r="AH813" i="26"/>
  <c r="AI813" i="26" s="1"/>
  <c r="AJ813" i="26"/>
  <c r="B814" i="26"/>
  <c r="J814" i="26"/>
  <c r="K814" i="26"/>
  <c r="L814" i="26"/>
  <c r="M814" i="26"/>
  <c r="N814" i="26"/>
  <c r="S814" i="26"/>
  <c r="AA814" i="26"/>
  <c r="AC814" i="26"/>
  <c r="AG814" i="26"/>
  <c r="U814" i="26" s="1"/>
  <c r="AH814" i="26"/>
  <c r="AI814" i="26" s="1"/>
  <c r="AJ814" i="26"/>
  <c r="B815" i="26"/>
  <c r="J815" i="26"/>
  <c r="K815" i="26"/>
  <c r="L815" i="26"/>
  <c r="M815" i="26"/>
  <c r="N815" i="26"/>
  <c r="S815" i="26"/>
  <c r="AA815" i="26"/>
  <c r="AG815" i="26"/>
  <c r="U815" i="26" s="1"/>
  <c r="AH815" i="26"/>
  <c r="AI815" i="26"/>
  <c r="AJ815" i="26"/>
  <c r="B816" i="26"/>
  <c r="J816" i="26"/>
  <c r="K816" i="26"/>
  <c r="L816" i="26"/>
  <c r="M816" i="26"/>
  <c r="N816" i="26"/>
  <c r="U816" i="26"/>
  <c r="AA816" i="26"/>
  <c r="AC816" i="26"/>
  <c r="AG816" i="26"/>
  <c r="AJ816" i="26"/>
  <c r="B817" i="26"/>
  <c r="J817" i="26"/>
  <c r="K817" i="26"/>
  <c r="L817" i="26"/>
  <c r="M817" i="26"/>
  <c r="N817" i="26"/>
  <c r="AH817" i="26" s="1"/>
  <c r="AI817" i="26" s="1"/>
  <c r="U817" i="26"/>
  <c r="AA817" i="26"/>
  <c r="AG817" i="26"/>
  <c r="AC817" i="26" s="1"/>
  <c r="AJ817" i="26"/>
  <c r="B818" i="26"/>
  <c r="J818" i="26"/>
  <c r="K818" i="26"/>
  <c r="L818" i="26"/>
  <c r="M818" i="26"/>
  <c r="N818" i="26"/>
  <c r="AH818" i="26" s="1"/>
  <c r="S818" i="26"/>
  <c r="AG818" i="26"/>
  <c r="U818" i="26" s="1"/>
  <c r="AI818" i="26"/>
  <c r="AJ818" i="26"/>
  <c r="B819" i="26"/>
  <c r="J819" i="26"/>
  <c r="K819" i="26"/>
  <c r="L819" i="26"/>
  <c r="M819" i="26"/>
  <c r="N819" i="26"/>
  <c r="S819" i="26"/>
  <c r="AA819" i="26"/>
  <c r="AG819" i="26"/>
  <c r="AH819" i="26"/>
  <c r="AI819" i="26" s="1"/>
  <c r="AJ819" i="26"/>
  <c r="B820" i="26"/>
  <c r="J820" i="26"/>
  <c r="K820" i="26"/>
  <c r="L820" i="26"/>
  <c r="M820" i="26"/>
  <c r="N820" i="26"/>
  <c r="S820" i="26"/>
  <c r="AA820" i="26"/>
  <c r="AC820" i="26"/>
  <c r="AG820" i="26"/>
  <c r="U820" i="26" s="1"/>
  <c r="AH820" i="26"/>
  <c r="AI820" i="26"/>
  <c r="AJ820" i="26"/>
  <c r="B821" i="26"/>
  <c r="J821" i="26"/>
  <c r="K821" i="26"/>
  <c r="L821" i="26"/>
  <c r="M821" i="26"/>
  <c r="N821" i="26"/>
  <c r="S821" i="26"/>
  <c r="AA821" i="26"/>
  <c r="AG821" i="26"/>
  <c r="U821" i="26" s="1"/>
  <c r="AH821" i="26"/>
  <c r="AI821" i="26"/>
  <c r="AJ821" i="26"/>
  <c r="B822" i="26"/>
  <c r="J822" i="26"/>
  <c r="K822" i="26"/>
  <c r="L822" i="26"/>
  <c r="M822" i="26"/>
  <c r="N822" i="26"/>
  <c r="U822" i="26"/>
  <c r="AA822" i="26"/>
  <c r="AC822" i="26"/>
  <c r="AG822" i="26"/>
  <c r="AJ822" i="26"/>
  <c r="B823" i="26"/>
  <c r="J823" i="26"/>
  <c r="K823" i="26"/>
  <c r="L823" i="26"/>
  <c r="M823" i="26"/>
  <c r="N823" i="26"/>
  <c r="AH823" i="26" s="1"/>
  <c r="AI823" i="26" s="1"/>
  <c r="U823" i="26"/>
  <c r="AA823" i="26"/>
  <c r="AG823" i="26"/>
  <c r="AC823" i="26" s="1"/>
  <c r="AJ823" i="26"/>
  <c r="B824" i="26"/>
  <c r="J824" i="26"/>
  <c r="K824" i="26"/>
  <c r="L824" i="26"/>
  <c r="M824" i="26"/>
  <c r="N824" i="26"/>
  <c r="AH824" i="26" s="1"/>
  <c r="S824" i="26"/>
  <c r="AG824" i="26"/>
  <c r="U824" i="26" s="1"/>
  <c r="AI824" i="26"/>
  <c r="AJ824" i="26"/>
  <c r="B825" i="26"/>
  <c r="J825" i="26"/>
  <c r="K825" i="26"/>
  <c r="L825" i="26"/>
  <c r="M825" i="26"/>
  <c r="N825" i="26"/>
  <c r="S825" i="26"/>
  <c r="AA825" i="26"/>
  <c r="AG825" i="26"/>
  <c r="AH825" i="26"/>
  <c r="AI825" i="26" s="1"/>
  <c r="AJ825" i="26"/>
  <c r="B826" i="26"/>
  <c r="J826" i="26"/>
  <c r="K826" i="26"/>
  <c r="L826" i="26"/>
  <c r="M826" i="26"/>
  <c r="N826" i="26"/>
  <c r="S826" i="26"/>
  <c r="AA826" i="26"/>
  <c r="AC826" i="26"/>
  <c r="AG826" i="26"/>
  <c r="U826" i="26" s="1"/>
  <c r="AH826" i="26"/>
  <c r="AI826" i="26"/>
  <c r="AJ826" i="26"/>
  <c r="B827" i="26"/>
  <c r="J827" i="26"/>
  <c r="K827" i="26"/>
  <c r="L827" i="26"/>
  <c r="M827" i="26"/>
  <c r="N827" i="26"/>
  <c r="S827" i="26"/>
  <c r="AA827" i="26"/>
  <c r="AG827" i="26"/>
  <c r="U827" i="26" s="1"/>
  <c r="AH827" i="26"/>
  <c r="AI827" i="26"/>
  <c r="AJ827" i="26"/>
  <c r="B828" i="26"/>
  <c r="J828" i="26"/>
  <c r="K828" i="26"/>
  <c r="L828" i="26"/>
  <c r="M828" i="26"/>
  <c r="N828" i="26"/>
  <c r="U828" i="26"/>
  <c r="AA828" i="26"/>
  <c r="AC828" i="26"/>
  <c r="AG828" i="26"/>
  <c r="AJ828" i="26"/>
  <c r="B829" i="26"/>
  <c r="J829" i="26"/>
  <c r="K829" i="26"/>
  <c r="L829" i="26"/>
  <c r="M829" i="26"/>
  <c r="N829" i="26"/>
  <c r="AH829" i="26" s="1"/>
  <c r="AI829" i="26" s="1"/>
  <c r="U829" i="26"/>
  <c r="AA829" i="26"/>
  <c r="AG829" i="26"/>
  <c r="AC829" i="26" s="1"/>
  <c r="AJ829" i="26"/>
  <c r="B830" i="26"/>
  <c r="J830" i="26"/>
  <c r="K830" i="26"/>
  <c r="L830" i="26"/>
  <c r="M830" i="26"/>
  <c r="N830" i="26"/>
  <c r="AH830" i="26" s="1"/>
  <c r="S830" i="26"/>
  <c r="AG830" i="26"/>
  <c r="U830" i="26" s="1"/>
  <c r="AI830" i="26"/>
  <c r="AJ830" i="26"/>
  <c r="B831" i="26"/>
  <c r="J831" i="26"/>
  <c r="K831" i="26"/>
  <c r="L831" i="26"/>
  <c r="M831" i="26"/>
  <c r="N831" i="26"/>
  <c r="S831" i="26"/>
  <c r="AA831" i="26"/>
  <c r="AG831" i="26"/>
  <c r="AH831" i="26"/>
  <c r="AI831" i="26" s="1"/>
  <c r="AJ831" i="26"/>
  <c r="B832" i="26"/>
  <c r="J832" i="26"/>
  <c r="K832" i="26"/>
  <c r="L832" i="26"/>
  <c r="M832" i="26"/>
  <c r="N832" i="26"/>
  <c r="S832" i="26"/>
  <c r="AA832" i="26"/>
  <c r="AG832" i="26"/>
  <c r="AH832" i="26"/>
  <c r="AI832" i="26" s="1"/>
  <c r="AJ832" i="26"/>
  <c r="B833" i="26"/>
  <c r="J833" i="26"/>
  <c r="K833" i="26"/>
  <c r="L833" i="26"/>
  <c r="M833" i="26"/>
  <c r="N833" i="26"/>
  <c r="S833" i="26"/>
  <c r="U833" i="26"/>
  <c r="AA833" i="26"/>
  <c r="AC833" i="26"/>
  <c r="AG833" i="26"/>
  <c r="AH833" i="26"/>
  <c r="AI833" i="26" s="1"/>
  <c r="AJ833" i="26"/>
  <c r="B834" i="26"/>
  <c r="J834" i="26"/>
  <c r="K834" i="26"/>
  <c r="L834" i="26"/>
  <c r="M834" i="26"/>
  <c r="N834" i="26"/>
  <c r="AH834" i="26" s="1"/>
  <c r="AI834" i="26" s="1"/>
  <c r="S834" i="26"/>
  <c r="U834" i="26"/>
  <c r="AC834" i="26"/>
  <c r="AG834" i="26"/>
  <c r="AJ834" i="26"/>
  <c r="B835" i="26"/>
  <c r="J835" i="26"/>
  <c r="K835" i="26"/>
  <c r="L835" i="26"/>
  <c r="M835" i="26"/>
  <c r="N835" i="26"/>
  <c r="S835" i="26"/>
  <c r="AG835" i="26"/>
  <c r="AC835" i="26" s="1"/>
  <c r="AJ835" i="26"/>
  <c r="B836" i="26"/>
  <c r="J836" i="26"/>
  <c r="K836" i="26"/>
  <c r="L836" i="26"/>
  <c r="M836" i="26"/>
  <c r="N836" i="26"/>
  <c r="AH836" i="26" s="1"/>
  <c r="AI836" i="26" s="1"/>
  <c r="S836" i="26"/>
  <c r="AA836" i="26"/>
  <c r="AG836" i="26"/>
  <c r="U836" i="26" s="1"/>
  <c r="AJ836" i="26"/>
  <c r="B837" i="26"/>
  <c r="J837" i="26"/>
  <c r="K837" i="26"/>
  <c r="L837" i="26"/>
  <c r="M837" i="26"/>
  <c r="N837" i="26"/>
  <c r="S837" i="26"/>
  <c r="AA837" i="26"/>
  <c r="AG837" i="26"/>
  <c r="AH837" i="26"/>
  <c r="AI837" i="26"/>
  <c r="AJ837" i="26"/>
  <c r="B838" i="26"/>
  <c r="J838" i="26"/>
  <c r="K838" i="26"/>
  <c r="L838" i="26"/>
  <c r="M838" i="26"/>
  <c r="N838" i="26"/>
  <c r="S838" i="26"/>
  <c r="AA838" i="26"/>
  <c r="AC838" i="26"/>
  <c r="AG838" i="26"/>
  <c r="U838" i="26" s="1"/>
  <c r="AH838" i="26"/>
  <c r="AI838" i="26" s="1"/>
  <c r="AJ838" i="26"/>
  <c r="B839" i="26"/>
  <c r="J839" i="26"/>
  <c r="K839" i="26"/>
  <c r="L839" i="26"/>
  <c r="M839" i="26"/>
  <c r="N839" i="26"/>
  <c r="S839" i="26"/>
  <c r="U839" i="26"/>
  <c r="AA839" i="26"/>
  <c r="AC839" i="26"/>
  <c r="AG839" i="26"/>
  <c r="AH839" i="26"/>
  <c r="AI839" i="26"/>
  <c r="AJ839" i="26"/>
  <c r="B840" i="26"/>
  <c r="J840" i="26"/>
  <c r="K840" i="26"/>
  <c r="L840" i="26"/>
  <c r="M840" i="26"/>
  <c r="N840" i="26"/>
  <c r="AG840" i="26"/>
  <c r="U840" i="26" s="1"/>
  <c r="AJ840" i="26"/>
  <c r="B841" i="26"/>
  <c r="J841" i="26"/>
  <c r="K841" i="26"/>
  <c r="L841" i="26"/>
  <c r="M841" i="26"/>
  <c r="N841" i="26"/>
  <c r="AH841" i="26" s="1"/>
  <c r="AI841" i="26" s="1"/>
  <c r="S841" i="26"/>
  <c r="AA841" i="26"/>
  <c r="AG841" i="26"/>
  <c r="AC841" i="26" s="1"/>
  <c r="AJ841" i="26"/>
  <c r="B842" i="26"/>
  <c r="J842" i="26"/>
  <c r="K842" i="26"/>
  <c r="L842" i="26"/>
  <c r="M842" i="26"/>
  <c r="N842" i="26"/>
  <c r="AG842" i="26"/>
  <c r="U842" i="26" s="1"/>
  <c r="AJ842" i="26"/>
  <c r="B843" i="26"/>
  <c r="J843" i="26"/>
  <c r="K843" i="26"/>
  <c r="L843" i="26"/>
  <c r="M843" i="26"/>
  <c r="N843" i="26"/>
  <c r="S843" i="26"/>
  <c r="AA843" i="26"/>
  <c r="AG843" i="26"/>
  <c r="AH843" i="26"/>
  <c r="AI843" i="26"/>
  <c r="AJ843" i="26"/>
  <c r="B844" i="26"/>
  <c r="J844" i="26"/>
  <c r="K844" i="26"/>
  <c r="L844" i="26"/>
  <c r="M844" i="26"/>
  <c r="N844" i="26"/>
  <c r="S844" i="26"/>
  <c r="AA844" i="26"/>
  <c r="AC844" i="26"/>
  <c r="AG844" i="26"/>
  <c r="U844" i="26" s="1"/>
  <c r="AH844" i="26"/>
  <c r="AI844" i="26"/>
  <c r="AJ844" i="26"/>
  <c r="B845" i="26"/>
  <c r="J845" i="26"/>
  <c r="K845" i="26"/>
  <c r="L845" i="26"/>
  <c r="M845" i="26"/>
  <c r="N845" i="26"/>
  <c r="S845" i="26"/>
  <c r="AA845" i="26"/>
  <c r="AG845" i="26"/>
  <c r="U845" i="26" s="1"/>
  <c r="AH845" i="26"/>
  <c r="AI845" i="26"/>
  <c r="AJ845" i="26"/>
  <c r="B846" i="26"/>
  <c r="J846" i="26"/>
  <c r="K846" i="26"/>
  <c r="L846" i="26"/>
  <c r="M846" i="26"/>
  <c r="N846" i="26"/>
  <c r="AH846" i="26" s="1"/>
  <c r="U846" i="26"/>
  <c r="AA846" i="26"/>
  <c r="AG846" i="26"/>
  <c r="AC846" i="26" s="1"/>
  <c r="AI846" i="26"/>
  <c r="AJ846" i="26"/>
  <c r="B847" i="26"/>
  <c r="J847" i="26"/>
  <c r="K847" i="26"/>
  <c r="L847" i="26"/>
  <c r="M847" i="26"/>
  <c r="N847" i="26"/>
  <c r="AH847" i="26" s="1"/>
  <c r="AI847" i="26" s="1"/>
  <c r="S847" i="26"/>
  <c r="U847" i="26"/>
  <c r="AA847" i="26"/>
  <c r="AG847" i="26"/>
  <c r="AC847" i="26" s="1"/>
  <c r="AJ847" i="26"/>
  <c r="B848" i="26"/>
  <c r="J848" i="26"/>
  <c r="K848" i="26"/>
  <c r="L848" i="26"/>
  <c r="M848" i="26"/>
  <c r="N848" i="26"/>
  <c r="AH848" i="26" s="1"/>
  <c r="AI848" i="26" s="1"/>
  <c r="AA848" i="26"/>
  <c r="AG848" i="26"/>
  <c r="U848" i="26" s="1"/>
  <c r="AJ848" i="26"/>
  <c r="B849" i="26"/>
  <c r="J849" i="26"/>
  <c r="K849" i="26"/>
  <c r="L849" i="26"/>
  <c r="M849" i="26"/>
  <c r="N849" i="26"/>
  <c r="S849" i="26"/>
  <c r="AA849" i="26"/>
  <c r="AG849" i="26"/>
  <c r="AH849" i="26"/>
  <c r="AI849" i="26" s="1"/>
  <c r="AJ849" i="26"/>
  <c r="B850" i="26"/>
  <c r="J850" i="26"/>
  <c r="K850" i="26"/>
  <c r="L850" i="26"/>
  <c r="M850" i="26"/>
  <c r="N850" i="26"/>
  <c r="S850" i="26"/>
  <c r="AA850" i="26"/>
  <c r="AG850" i="26"/>
  <c r="U850" i="26" s="1"/>
  <c r="AH850" i="26"/>
  <c r="AI850" i="26"/>
  <c r="AJ850" i="26"/>
  <c r="B851" i="26"/>
  <c r="J851" i="26"/>
  <c r="K851" i="26"/>
  <c r="L851" i="26"/>
  <c r="M851" i="26"/>
  <c r="N851" i="26"/>
  <c r="S851" i="26"/>
  <c r="U851" i="26"/>
  <c r="AA851" i="26"/>
  <c r="AG851" i="26"/>
  <c r="AC851" i="26" s="1"/>
  <c r="AH851" i="26"/>
  <c r="AI851" i="26" s="1"/>
  <c r="AJ851" i="26"/>
  <c r="B852" i="26"/>
  <c r="J852" i="26"/>
  <c r="K852" i="26"/>
  <c r="L852" i="26"/>
  <c r="M852" i="26"/>
  <c r="N852" i="26"/>
  <c r="AH852" i="26" s="1"/>
  <c r="AI852" i="26" s="1"/>
  <c r="S852" i="26"/>
  <c r="AC852" i="26"/>
  <c r="AG852" i="26"/>
  <c r="U852" i="26" s="1"/>
  <c r="AJ852" i="26"/>
  <c r="B853" i="26"/>
  <c r="J853" i="26"/>
  <c r="K853" i="26"/>
  <c r="L853" i="26"/>
  <c r="M853" i="26"/>
  <c r="N853" i="26"/>
  <c r="AH853" i="26" s="1"/>
  <c r="AI853" i="26" s="1"/>
  <c r="AA853" i="26"/>
  <c r="AG853" i="26"/>
  <c r="AC853" i="26" s="1"/>
  <c r="AJ853" i="26"/>
  <c r="B854" i="26"/>
  <c r="J854" i="26"/>
  <c r="K854" i="26"/>
  <c r="L854" i="26"/>
  <c r="M854" i="26"/>
  <c r="N854" i="26"/>
  <c r="S854" i="26" s="1"/>
  <c r="AG854" i="26"/>
  <c r="AH854" i="26"/>
  <c r="AI854" i="26" s="1"/>
  <c r="AJ854" i="26"/>
  <c r="B855" i="26"/>
  <c r="J855" i="26"/>
  <c r="K855" i="26"/>
  <c r="L855" i="26"/>
  <c r="M855" i="26"/>
  <c r="N855" i="26"/>
  <c r="S855" i="26"/>
  <c r="AA855" i="26"/>
  <c r="AC855" i="26"/>
  <c r="AG855" i="26"/>
  <c r="U855" i="26" s="1"/>
  <c r="AH855" i="26"/>
  <c r="AI855" i="26"/>
  <c r="AJ855" i="26"/>
  <c r="B856" i="26"/>
  <c r="J856" i="26"/>
  <c r="K856" i="26"/>
  <c r="L856" i="26"/>
  <c r="M856" i="26"/>
  <c r="N856" i="26"/>
  <c r="S856" i="26"/>
  <c r="AA856" i="26"/>
  <c r="AG856" i="26"/>
  <c r="AH856" i="26"/>
  <c r="AI856" i="26" s="1"/>
  <c r="AJ856" i="26"/>
  <c r="B857" i="26"/>
  <c r="J857" i="26"/>
  <c r="K857" i="26"/>
  <c r="L857" i="26"/>
  <c r="M857" i="26"/>
  <c r="N857" i="26"/>
  <c r="AH857" i="26" s="1"/>
  <c r="AI857" i="26" s="1"/>
  <c r="U857" i="26"/>
  <c r="AA857" i="26"/>
  <c r="AC857" i="26"/>
  <c r="AG857" i="26"/>
  <c r="AJ857" i="26"/>
  <c r="B858" i="26"/>
  <c r="J858" i="26"/>
  <c r="K858" i="26"/>
  <c r="L858" i="26"/>
  <c r="M858" i="26"/>
  <c r="N858" i="26"/>
  <c r="AH858" i="26" s="1"/>
  <c r="AI858" i="26" s="1"/>
  <c r="S858" i="26"/>
  <c r="U858" i="26"/>
  <c r="AC858" i="26"/>
  <c r="AG858" i="26"/>
  <c r="AJ858" i="26"/>
  <c r="B859" i="26"/>
  <c r="J859" i="26"/>
  <c r="K859" i="26"/>
  <c r="L859" i="26"/>
  <c r="M859" i="26"/>
  <c r="N859" i="26"/>
  <c r="S859" i="26"/>
  <c r="AG859" i="26"/>
  <c r="AC859" i="26" s="1"/>
  <c r="AJ859" i="26"/>
  <c r="B860" i="26"/>
  <c r="J860" i="26"/>
  <c r="K860" i="26"/>
  <c r="L860" i="26"/>
  <c r="M860" i="26"/>
  <c r="N860" i="26"/>
  <c r="S860" i="26" s="1"/>
  <c r="AG860" i="26"/>
  <c r="AJ860" i="26"/>
  <c r="B861" i="26"/>
  <c r="J861" i="26"/>
  <c r="K861" i="26"/>
  <c r="L861" i="26"/>
  <c r="M861" i="26"/>
  <c r="N861" i="26"/>
  <c r="S861" i="26"/>
  <c r="AA861" i="26"/>
  <c r="AC861" i="26"/>
  <c r="AG861" i="26"/>
  <c r="U861" i="26" s="1"/>
  <c r="AH861" i="26"/>
  <c r="AI861" i="26"/>
  <c r="AJ861" i="26"/>
  <c r="B862" i="26"/>
  <c r="J862" i="26"/>
  <c r="K862" i="26"/>
  <c r="L862" i="26"/>
  <c r="M862" i="26"/>
  <c r="N862" i="26"/>
  <c r="S862" i="26"/>
  <c r="AA862" i="26"/>
  <c r="AG862" i="26"/>
  <c r="U862" i="26" s="1"/>
  <c r="AH862" i="26"/>
  <c r="AI862" i="26"/>
  <c r="AJ862" i="26"/>
  <c r="B863" i="26"/>
  <c r="J863" i="26"/>
  <c r="K863" i="26"/>
  <c r="L863" i="26"/>
  <c r="M863" i="26"/>
  <c r="N863" i="26"/>
  <c r="S863" i="26" s="1"/>
  <c r="U863" i="26"/>
  <c r="AA863" i="26"/>
  <c r="AG863" i="26"/>
  <c r="AC863" i="26" s="1"/>
  <c r="AH863" i="26"/>
  <c r="AI863" i="26"/>
  <c r="AJ863" i="26"/>
  <c r="B864" i="26"/>
  <c r="J864" i="26"/>
  <c r="K864" i="26"/>
  <c r="L864" i="26"/>
  <c r="M864" i="26"/>
  <c r="N864" i="26"/>
  <c r="AH864" i="26" s="1"/>
  <c r="AI864" i="26" s="1"/>
  <c r="S864" i="26"/>
  <c r="AG864" i="26"/>
  <c r="U864" i="26" s="1"/>
  <c r="AJ864" i="26"/>
  <c r="B865" i="26"/>
  <c r="J865" i="26"/>
  <c r="K865" i="26"/>
  <c r="L865" i="26"/>
  <c r="M865" i="26"/>
  <c r="N865" i="26"/>
  <c r="AH865" i="26" s="1"/>
  <c r="AI865" i="26" s="1"/>
  <c r="AA865" i="26"/>
  <c r="AG865" i="26"/>
  <c r="AC865" i="26" s="1"/>
  <c r="AJ865" i="26"/>
  <c r="B866" i="26"/>
  <c r="J866" i="26"/>
  <c r="K866" i="26"/>
  <c r="L866" i="26"/>
  <c r="M866" i="26"/>
  <c r="N866" i="26"/>
  <c r="S866" i="26" s="1"/>
  <c r="AG866" i="26"/>
  <c r="AH866" i="26"/>
  <c r="AI866" i="26" s="1"/>
  <c r="AJ866" i="26"/>
  <c r="B867" i="26"/>
  <c r="J867" i="26"/>
  <c r="K867" i="26"/>
  <c r="L867" i="26"/>
  <c r="M867" i="26"/>
  <c r="N867" i="26"/>
  <c r="S867" i="26"/>
  <c r="AA867" i="26"/>
  <c r="AG867" i="26"/>
  <c r="U867" i="26" s="1"/>
  <c r="AH867" i="26"/>
  <c r="AI867" i="26"/>
  <c r="AJ867" i="26"/>
  <c r="B868" i="26"/>
  <c r="J868" i="26"/>
  <c r="K868" i="26"/>
  <c r="L868" i="26"/>
  <c r="M868" i="26"/>
  <c r="N868" i="26"/>
  <c r="S868" i="26"/>
  <c r="AA868" i="26"/>
  <c r="AG868" i="26"/>
  <c r="AH868" i="26"/>
  <c r="AI868" i="26" s="1"/>
  <c r="AJ868" i="26"/>
  <c r="B869" i="26"/>
  <c r="J869" i="26"/>
  <c r="K869" i="26"/>
  <c r="L869" i="26"/>
  <c r="M869" i="26"/>
  <c r="N869" i="26"/>
  <c r="AH869" i="26" s="1"/>
  <c r="AI869" i="26" s="1"/>
  <c r="S869" i="26"/>
  <c r="U869" i="26"/>
  <c r="AA869" i="26"/>
  <c r="AC869" i="26"/>
  <c r="AG869" i="26"/>
  <c r="AJ869" i="26"/>
  <c r="B870" i="26"/>
  <c r="J870" i="26"/>
  <c r="K870" i="26"/>
  <c r="L870" i="26"/>
  <c r="M870" i="26"/>
  <c r="N870" i="26"/>
  <c r="AH870" i="26" s="1"/>
  <c r="AI870" i="26" s="1"/>
  <c r="S870" i="26"/>
  <c r="U870" i="26"/>
  <c r="AC870" i="26"/>
  <c r="AG870" i="26"/>
  <c r="AJ870" i="26"/>
  <c r="B871" i="26"/>
  <c r="J871" i="26"/>
  <c r="K871" i="26"/>
  <c r="L871" i="26"/>
  <c r="M871" i="26"/>
  <c r="N871" i="26"/>
  <c r="S871" i="26"/>
  <c r="AG871" i="26"/>
  <c r="AC871" i="26" s="1"/>
  <c r="AJ871" i="26"/>
  <c r="B872" i="26"/>
  <c r="J872" i="26"/>
  <c r="K872" i="26"/>
  <c r="L872" i="26"/>
  <c r="M872" i="26"/>
  <c r="N872" i="26"/>
  <c r="S872" i="26"/>
  <c r="AG872" i="26"/>
  <c r="AJ872" i="26"/>
  <c r="B873" i="26"/>
  <c r="J873" i="26"/>
  <c r="K873" i="26"/>
  <c r="L873" i="26"/>
  <c r="M873" i="26"/>
  <c r="N873" i="26"/>
  <c r="S873" i="26"/>
  <c r="AA873" i="26"/>
  <c r="AC873" i="26"/>
  <c r="AG873" i="26"/>
  <c r="U873" i="26" s="1"/>
  <c r="AH873" i="26"/>
  <c r="AI873" i="26"/>
  <c r="AJ873" i="26"/>
  <c r="B874" i="26"/>
  <c r="J874" i="26"/>
  <c r="K874" i="26"/>
  <c r="L874" i="26"/>
  <c r="M874" i="26"/>
  <c r="N874" i="26"/>
  <c r="S874" i="26"/>
  <c r="AA874" i="26"/>
  <c r="AG874" i="26"/>
  <c r="U874" i="26" s="1"/>
  <c r="AH874" i="26"/>
  <c r="AI874" i="26"/>
  <c r="AJ874" i="26"/>
  <c r="B875" i="26"/>
  <c r="J875" i="26"/>
  <c r="K875" i="26"/>
  <c r="L875" i="26"/>
  <c r="M875" i="26"/>
  <c r="N875" i="26"/>
  <c r="S875" i="26" s="1"/>
  <c r="AA875" i="26"/>
  <c r="AG875" i="26"/>
  <c r="U875" i="26" s="1"/>
  <c r="AH875" i="26"/>
  <c r="AI875" i="26"/>
  <c r="AJ875" i="26"/>
  <c r="B876" i="26"/>
  <c r="J876" i="26"/>
  <c r="K876" i="26"/>
  <c r="L876" i="26"/>
  <c r="M876" i="26"/>
  <c r="N876" i="26"/>
  <c r="AH876" i="26" s="1"/>
  <c r="AI876" i="26" s="1"/>
  <c r="S876" i="26"/>
  <c r="AA876" i="26"/>
  <c r="AG876" i="26"/>
  <c r="U876" i="26" s="1"/>
  <c r="AJ876" i="26"/>
  <c r="B877" i="26"/>
  <c r="J877" i="26"/>
  <c r="K877" i="26"/>
  <c r="L877" i="26"/>
  <c r="M877" i="26"/>
  <c r="N877" i="26"/>
  <c r="AH877" i="26" s="1"/>
  <c r="AI877" i="26" s="1"/>
  <c r="AA877" i="26"/>
  <c r="AG877" i="26"/>
  <c r="AC877" i="26" s="1"/>
  <c r="AJ877" i="26"/>
  <c r="B878" i="26"/>
  <c r="J878" i="26"/>
  <c r="K878" i="26"/>
  <c r="L878" i="26"/>
  <c r="M878" i="26"/>
  <c r="N878" i="26"/>
  <c r="S878" i="26" s="1"/>
  <c r="AG878" i="26"/>
  <c r="AH878" i="26"/>
  <c r="AI878" i="26" s="1"/>
  <c r="AJ878" i="26"/>
  <c r="B879" i="26"/>
  <c r="J879" i="26"/>
  <c r="K879" i="26"/>
  <c r="L879" i="26"/>
  <c r="M879" i="26"/>
  <c r="N879" i="26"/>
  <c r="S879" i="26"/>
  <c r="AA879" i="26"/>
  <c r="AG879" i="26"/>
  <c r="U879" i="26" s="1"/>
  <c r="AH879" i="26"/>
  <c r="AI879" i="26"/>
  <c r="AJ879" i="26"/>
  <c r="B880" i="26"/>
  <c r="J880" i="26"/>
  <c r="K880" i="26"/>
  <c r="L880" i="26"/>
  <c r="M880" i="26"/>
  <c r="N880" i="26"/>
  <c r="S880" i="26"/>
  <c r="AA880" i="26"/>
  <c r="AG880" i="26"/>
  <c r="AH880" i="26"/>
  <c r="AI880" i="26" s="1"/>
  <c r="AJ880" i="26"/>
  <c r="B881" i="26"/>
  <c r="J881" i="26"/>
  <c r="K881" i="26"/>
  <c r="L881" i="26"/>
  <c r="M881" i="26"/>
  <c r="N881" i="26"/>
  <c r="AH881" i="26" s="1"/>
  <c r="AI881" i="26" s="1"/>
  <c r="S881" i="26"/>
  <c r="U881" i="26"/>
  <c r="AA881" i="26"/>
  <c r="AC881" i="26"/>
  <c r="AG881" i="26"/>
  <c r="AJ881" i="26"/>
  <c r="B882" i="26"/>
  <c r="J882" i="26"/>
  <c r="K882" i="26"/>
  <c r="L882" i="26"/>
  <c r="M882" i="26"/>
  <c r="N882" i="26"/>
  <c r="AH882" i="26" s="1"/>
  <c r="AI882" i="26" s="1"/>
  <c r="S882" i="26"/>
  <c r="U882" i="26"/>
  <c r="AC882" i="26"/>
  <c r="AG882" i="26"/>
  <c r="AJ882" i="26"/>
  <c r="B883" i="26"/>
  <c r="J883" i="26"/>
  <c r="K883" i="26"/>
  <c r="L883" i="26"/>
  <c r="M883" i="26"/>
  <c r="N883" i="26"/>
  <c r="S883" i="26"/>
  <c r="AG883" i="26"/>
  <c r="AC883" i="26" s="1"/>
  <c r="AJ883" i="26"/>
  <c r="B884" i="26"/>
  <c r="J884" i="26"/>
  <c r="K884" i="26"/>
  <c r="L884" i="26"/>
  <c r="M884" i="26"/>
  <c r="N884" i="26"/>
  <c r="S884" i="26"/>
  <c r="AG884" i="26"/>
  <c r="AJ884" i="26"/>
  <c r="B885" i="26"/>
  <c r="J885" i="26"/>
  <c r="K885" i="26"/>
  <c r="L885" i="26"/>
  <c r="M885" i="26"/>
  <c r="N885" i="26"/>
  <c r="S885" i="26"/>
  <c r="AA885" i="26"/>
  <c r="AC885" i="26"/>
  <c r="AG885" i="26"/>
  <c r="U885" i="26" s="1"/>
  <c r="AH885" i="26"/>
  <c r="AI885" i="26"/>
  <c r="AJ885" i="26"/>
  <c r="B886" i="26"/>
  <c r="J886" i="26"/>
  <c r="K886" i="26"/>
  <c r="L886" i="26"/>
  <c r="M886" i="26"/>
  <c r="N886" i="26"/>
  <c r="S886" i="26"/>
  <c r="AA886" i="26"/>
  <c r="AG886" i="26"/>
  <c r="U886" i="26" s="1"/>
  <c r="AH886" i="26"/>
  <c r="AI886" i="26"/>
  <c r="AJ886" i="26"/>
  <c r="B887" i="26"/>
  <c r="J887" i="26"/>
  <c r="K887" i="26"/>
  <c r="L887" i="26"/>
  <c r="M887" i="26"/>
  <c r="N887" i="26"/>
  <c r="S887" i="26" s="1"/>
  <c r="AA887" i="26"/>
  <c r="AG887" i="26"/>
  <c r="U887" i="26" s="1"/>
  <c r="AH887" i="26"/>
  <c r="AI887" i="26"/>
  <c r="AJ887" i="26"/>
  <c r="B888" i="26"/>
  <c r="J888" i="26"/>
  <c r="K888" i="26"/>
  <c r="L888" i="26"/>
  <c r="M888" i="26"/>
  <c r="N888" i="26"/>
  <c r="AH888" i="26" s="1"/>
  <c r="S888" i="26"/>
  <c r="AA888" i="26"/>
  <c r="AG888" i="26"/>
  <c r="U888" i="26" s="1"/>
  <c r="AI888" i="26"/>
  <c r="AJ888" i="26"/>
  <c r="B889" i="26"/>
  <c r="J889" i="26"/>
  <c r="K889" i="26"/>
  <c r="L889" i="26"/>
  <c r="M889" i="26"/>
  <c r="N889" i="26"/>
  <c r="AH889" i="26" s="1"/>
  <c r="AI889" i="26" s="1"/>
  <c r="AA889" i="26"/>
  <c r="AG889" i="26"/>
  <c r="AC889" i="26" s="1"/>
  <c r="AJ889" i="26"/>
  <c r="B890" i="26"/>
  <c r="J890" i="26"/>
  <c r="K890" i="26"/>
  <c r="L890" i="26"/>
  <c r="M890" i="26"/>
  <c r="N890" i="26"/>
  <c r="S890" i="26" s="1"/>
  <c r="AG890" i="26"/>
  <c r="AH890" i="26"/>
  <c r="AI890" i="26" s="1"/>
  <c r="AJ890" i="26"/>
  <c r="B891" i="26"/>
  <c r="J891" i="26"/>
  <c r="K891" i="26"/>
  <c r="L891" i="26"/>
  <c r="M891" i="26"/>
  <c r="N891" i="26"/>
  <c r="S891" i="26"/>
  <c r="AA891" i="26"/>
  <c r="AG891" i="26"/>
  <c r="U891" i="26" s="1"/>
  <c r="AH891" i="26"/>
  <c r="AI891" i="26"/>
  <c r="AJ891" i="26"/>
  <c r="B892" i="26"/>
  <c r="J892" i="26"/>
  <c r="K892" i="26"/>
  <c r="L892" i="26"/>
  <c r="M892" i="26"/>
  <c r="N892" i="26"/>
  <c r="S892" i="26"/>
  <c r="AA892" i="26"/>
  <c r="AG892" i="26"/>
  <c r="AH892" i="26"/>
  <c r="AI892" i="26" s="1"/>
  <c r="AJ892" i="26"/>
  <c r="B893" i="26"/>
  <c r="J893" i="26"/>
  <c r="K893" i="26"/>
  <c r="L893" i="26"/>
  <c r="M893" i="26"/>
  <c r="N893" i="26"/>
  <c r="AH893" i="26" s="1"/>
  <c r="AI893" i="26" s="1"/>
  <c r="S893" i="26"/>
  <c r="U893" i="26"/>
  <c r="AA893" i="26"/>
  <c r="AC893" i="26"/>
  <c r="AG893" i="26"/>
  <c r="AJ893" i="26"/>
  <c r="B894" i="26"/>
  <c r="J894" i="26"/>
  <c r="K894" i="26"/>
  <c r="L894" i="26"/>
  <c r="M894" i="26"/>
  <c r="N894" i="26"/>
  <c r="AH894" i="26" s="1"/>
  <c r="AI894" i="26" s="1"/>
  <c r="S894" i="26"/>
  <c r="U894" i="26"/>
  <c r="AC894" i="26"/>
  <c r="AG894" i="26"/>
  <c r="AJ894" i="26"/>
  <c r="B895" i="26"/>
  <c r="J895" i="26"/>
  <c r="K895" i="26"/>
  <c r="L895" i="26"/>
  <c r="M895" i="26"/>
  <c r="N895" i="26"/>
  <c r="S895" i="26"/>
  <c r="AG895" i="26"/>
  <c r="AC895" i="26" s="1"/>
  <c r="AJ895" i="26"/>
  <c r="B896" i="26"/>
  <c r="J896" i="26"/>
  <c r="K896" i="26"/>
  <c r="L896" i="26"/>
  <c r="M896" i="26"/>
  <c r="N896" i="26"/>
  <c r="S896" i="26"/>
  <c r="AG896" i="26"/>
  <c r="AJ896" i="26"/>
  <c r="B897" i="26"/>
  <c r="J897" i="26"/>
  <c r="K897" i="26"/>
  <c r="L897" i="26"/>
  <c r="M897" i="26"/>
  <c r="N897" i="26"/>
  <c r="S897" i="26"/>
  <c r="AA897" i="26"/>
  <c r="AC897" i="26"/>
  <c r="AG897" i="26"/>
  <c r="U897" i="26" s="1"/>
  <c r="AH897" i="26"/>
  <c r="AI897" i="26"/>
  <c r="AJ897" i="26"/>
  <c r="B898" i="26"/>
  <c r="J898" i="26"/>
  <c r="K898" i="26"/>
  <c r="L898" i="26"/>
  <c r="M898" i="26"/>
  <c r="N898" i="26"/>
  <c r="S898" i="26"/>
  <c r="AA898" i="26"/>
  <c r="AG898" i="26"/>
  <c r="U898" i="26" s="1"/>
  <c r="AH898" i="26"/>
  <c r="AI898" i="26"/>
  <c r="AJ898" i="26"/>
  <c r="B899" i="26"/>
  <c r="J899" i="26"/>
  <c r="K899" i="26"/>
  <c r="L899" i="26"/>
  <c r="M899" i="26"/>
  <c r="N899" i="26"/>
  <c r="S899" i="26" s="1"/>
  <c r="AA899" i="26"/>
  <c r="AG899" i="26"/>
  <c r="U899" i="26" s="1"/>
  <c r="AH899" i="26"/>
  <c r="AI899" i="26"/>
  <c r="AJ899" i="26"/>
  <c r="B900" i="26"/>
  <c r="J900" i="26"/>
  <c r="K900" i="26"/>
  <c r="L900" i="26"/>
  <c r="M900" i="26"/>
  <c r="N900" i="26"/>
  <c r="AH900" i="26" s="1"/>
  <c r="S900" i="26"/>
  <c r="AA900" i="26"/>
  <c r="AG900" i="26"/>
  <c r="U900" i="26" s="1"/>
  <c r="AI900" i="26"/>
  <c r="AJ900" i="26"/>
  <c r="B901" i="26"/>
  <c r="J901" i="26"/>
  <c r="K901" i="26"/>
  <c r="L901" i="26"/>
  <c r="M901" i="26"/>
  <c r="N901" i="26"/>
  <c r="AH901" i="26" s="1"/>
  <c r="AI901" i="26" s="1"/>
  <c r="AA901" i="26"/>
  <c r="AG901" i="26"/>
  <c r="AC901" i="26" s="1"/>
  <c r="AJ901" i="26"/>
  <c r="B902" i="26"/>
  <c r="J902" i="26"/>
  <c r="K902" i="26"/>
  <c r="L902" i="26"/>
  <c r="M902" i="26"/>
  <c r="N902" i="26"/>
  <c r="S902" i="26" s="1"/>
  <c r="AG902" i="26"/>
  <c r="AH902" i="26"/>
  <c r="AI902" i="26" s="1"/>
  <c r="AJ902" i="26"/>
  <c r="B903" i="26"/>
  <c r="J903" i="26"/>
  <c r="K903" i="26"/>
  <c r="L903" i="26"/>
  <c r="M903" i="26"/>
  <c r="N903" i="26"/>
  <c r="S903" i="26"/>
  <c r="AA903" i="26"/>
  <c r="AG903" i="26"/>
  <c r="U903" i="26" s="1"/>
  <c r="AH903" i="26"/>
  <c r="AI903" i="26"/>
  <c r="AJ903" i="26"/>
  <c r="B904" i="26"/>
  <c r="J904" i="26"/>
  <c r="K904" i="26"/>
  <c r="L904" i="26"/>
  <c r="M904" i="26"/>
  <c r="N904" i="26"/>
  <c r="S904" i="26"/>
  <c r="AA904" i="26"/>
  <c r="AG904" i="26"/>
  <c r="AH904" i="26"/>
  <c r="AI904" i="26" s="1"/>
  <c r="AJ904" i="26"/>
  <c r="B905" i="26"/>
  <c r="J905" i="26"/>
  <c r="K905" i="26"/>
  <c r="L905" i="26"/>
  <c r="M905" i="26"/>
  <c r="N905" i="26"/>
  <c r="AH905" i="26" s="1"/>
  <c r="AI905" i="26" s="1"/>
  <c r="S905" i="26"/>
  <c r="U905" i="26"/>
  <c r="AA905" i="26"/>
  <c r="AC905" i="26"/>
  <c r="AG905" i="26"/>
  <c r="AJ905" i="26"/>
  <c r="B906" i="26"/>
  <c r="J906" i="26"/>
  <c r="K906" i="26"/>
  <c r="L906" i="26"/>
  <c r="M906" i="26"/>
  <c r="N906" i="26"/>
  <c r="AH906" i="26" s="1"/>
  <c r="AI906" i="26" s="1"/>
  <c r="S906" i="26"/>
  <c r="U906" i="26"/>
  <c r="AC906" i="26"/>
  <c r="AG906" i="26"/>
  <c r="AJ906" i="26"/>
  <c r="B907" i="26"/>
  <c r="J907" i="26"/>
  <c r="K907" i="26"/>
  <c r="L907" i="26"/>
  <c r="M907" i="26"/>
  <c r="N907" i="26"/>
  <c r="S907" i="26"/>
  <c r="AG907" i="26"/>
  <c r="AC907" i="26" s="1"/>
  <c r="AJ907" i="26"/>
  <c r="B908" i="26"/>
  <c r="J908" i="26"/>
  <c r="K908" i="26"/>
  <c r="L908" i="26"/>
  <c r="M908" i="26"/>
  <c r="N908" i="26"/>
  <c r="S908" i="26" s="1"/>
  <c r="AG908" i="26"/>
  <c r="AJ908" i="26"/>
  <c r="B909" i="26"/>
  <c r="J909" i="26"/>
  <c r="K909" i="26"/>
  <c r="L909" i="26"/>
  <c r="M909" i="26"/>
  <c r="N909" i="26"/>
  <c r="S909" i="26"/>
  <c r="AA909" i="26"/>
  <c r="AC909" i="26"/>
  <c r="AG909" i="26"/>
  <c r="U909" i="26" s="1"/>
  <c r="AH909" i="26"/>
  <c r="AI909" i="26"/>
  <c r="AJ909" i="26"/>
  <c r="B910" i="26"/>
  <c r="J910" i="26"/>
  <c r="K910" i="26"/>
  <c r="L910" i="26"/>
  <c r="M910" i="26"/>
  <c r="N910" i="26"/>
  <c r="S910" i="26"/>
  <c r="AA910" i="26"/>
  <c r="AG910" i="26"/>
  <c r="U910" i="26" s="1"/>
  <c r="AH910" i="26"/>
  <c r="AI910" i="26"/>
  <c r="AJ910" i="26"/>
  <c r="B911" i="26"/>
  <c r="J911" i="26"/>
  <c r="K911" i="26"/>
  <c r="L911" i="26"/>
  <c r="M911" i="26"/>
  <c r="N911" i="26"/>
  <c r="S911" i="26" s="1"/>
  <c r="AA911" i="26"/>
  <c r="AG911" i="26"/>
  <c r="U911" i="26" s="1"/>
  <c r="AH911" i="26"/>
  <c r="AI911" i="26"/>
  <c r="AJ911" i="26"/>
  <c r="B912" i="26"/>
  <c r="J912" i="26"/>
  <c r="K912" i="26"/>
  <c r="L912" i="26"/>
  <c r="M912" i="26"/>
  <c r="N912" i="26"/>
  <c r="AH912" i="26" s="1"/>
  <c r="AI912" i="26" s="1"/>
  <c r="S912" i="26"/>
  <c r="AA912" i="26"/>
  <c r="AG912" i="26"/>
  <c r="U912" i="26" s="1"/>
  <c r="AJ912" i="26"/>
  <c r="B913" i="26"/>
  <c r="J913" i="26"/>
  <c r="K913" i="26"/>
  <c r="L913" i="26"/>
  <c r="M913" i="26"/>
  <c r="N913" i="26"/>
  <c r="AH913" i="26" s="1"/>
  <c r="AI913" i="26" s="1"/>
  <c r="AA913" i="26"/>
  <c r="AG913" i="26"/>
  <c r="AC913" i="26" s="1"/>
  <c r="AJ913" i="26"/>
  <c r="B914" i="26"/>
  <c r="J914" i="26"/>
  <c r="K914" i="26"/>
  <c r="L914" i="26"/>
  <c r="M914" i="26"/>
  <c r="N914" i="26"/>
  <c r="S914" i="26" s="1"/>
  <c r="AG914" i="26"/>
  <c r="AH914" i="26"/>
  <c r="AI914" i="26" s="1"/>
  <c r="AJ914" i="26"/>
  <c r="B915" i="26"/>
  <c r="J915" i="26"/>
  <c r="K915" i="26"/>
  <c r="L915" i="26"/>
  <c r="M915" i="26"/>
  <c r="N915" i="26"/>
  <c r="S915" i="26"/>
  <c r="AA915" i="26"/>
  <c r="AG915" i="26"/>
  <c r="U915" i="26" s="1"/>
  <c r="AH915" i="26"/>
  <c r="AI915" i="26"/>
  <c r="AJ915" i="26"/>
  <c r="B916" i="26"/>
  <c r="J916" i="26"/>
  <c r="K916" i="26"/>
  <c r="L916" i="26"/>
  <c r="M916" i="26"/>
  <c r="N916" i="26"/>
  <c r="S916" i="26"/>
  <c r="AA916" i="26"/>
  <c r="AG916" i="26"/>
  <c r="AH916" i="26"/>
  <c r="AI916" i="26" s="1"/>
  <c r="AJ916" i="26"/>
  <c r="B917" i="26"/>
  <c r="J917" i="26"/>
  <c r="K917" i="26"/>
  <c r="L917" i="26"/>
  <c r="M917" i="26"/>
  <c r="N917" i="26"/>
  <c r="AH917" i="26" s="1"/>
  <c r="AI917" i="26" s="1"/>
  <c r="S917" i="26"/>
  <c r="U917" i="26"/>
  <c r="AA917" i="26"/>
  <c r="AC917" i="26"/>
  <c r="AG917" i="26"/>
  <c r="AJ917" i="26"/>
  <c r="B918" i="26"/>
  <c r="J918" i="26"/>
  <c r="K918" i="26"/>
  <c r="L918" i="26"/>
  <c r="M918" i="26"/>
  <c r="N918" i="26"/>
  <c r="AH918" i="26" s="1"/>
  <c r="AI918" i="26" s="1"/>
  <c r="S918" i="26"/>
  <c r="U918" i="26"/>
  <c r="AC918" i="26"/>
  <c r="AG918" i="26"/>
  <c r="AJ918" i="26"/>
  <c r="B919" i="26"/>
  <c r="J919" i="26"/>
  <c r="K919" i="26"/>
  <c r="L919" i="26"/>
  <c r="M919" i="26"/>
  <c r="N919" i="26"/>
  <c r="S919" i="26"/>
  <c r="AG919" i="26"/>
  <c r="AC919" i="26" s="1"/>
  <c r="AJ919" i="26"/>
  <c r="B920" i="26"/>
  <c r="J920" i="26"/>
  <c r="K920" i="26"/>
  <c r="L920" i="26"/>
  <c r="M920" i="26"/>
  <c r="N920" i="26"/>
  <c r="AG920" i="26"/>
  <c r="AJ920" i="26"/>
  <c r="B921" i="26"/>
  <c r="J921" i="26"/>
  <c r="K921" i="26"/>
  <c r="L921" i="26"/>
  <c r="M921" i="26"/>
  <c r="N921" i="26"/>
  <c r="S921" i="26"/>
  <c r="AA921" i="26"/>
  <c r="AC921" i="26"/>
  <c r="AG921" i="26"/>
  <c r="U921" i="26" s="1"/>
  <c r="AH921" i="26"/>
  <c r="AI921" i="26"/>
  <c r="AJ921" i="26"/>
  <c r="B922" i="26"/>
  <c r="J922" i="26"/>
  <c r="K922" i="26"/>
  <c r="L922" i="26"/>
  <c r="M922" i="26"/>
  <c r="N922" i="26"/>
  <c r="S922" i="26"/>
  <c r="AA922" i="26"/>
  <c r="AG922" i="26"/>
  <c r="U922" i="26" s="1"/>
  <c r="AH922" i="26"/>
  <c r="AI922" i="26"/>
  <c r="AJ922" i="26"/>
  <c r="B923" i="26"/>
  <c r="J923" i="26"/>
  <c r="K923" i="26"/>
  <c r="L923" i="26"/>
  <c r="M923" i="26"/>
  <c r="N923" i="26"/>
  <c r="S923" i="26" s="1"/>
  <c r="AA923" i="26"/>
  <c r="AG923" i="26"/>
  <c r="U923" i="26" s="1"/>
  <c r="AH923" i="26"/>
  <c r="AI923" i="26"/>
  <c r="AJ923" i="26"/>
  <c r="B924" i="26"/>
  <c r="J924" i="26"/>
  <c r="K924" i="26"/>
  <c r="L924" i="26"/>
  <c r="M924" i="26"/>
  <c r="N924" i="26"/>
  <c r="AH924" i="26" s="1"/>
  <c r="S924" i="26"/>
  <c r="AA924" i="26"/>
  <c r="AG924" i="26"/>
  <c r="U924" i="26" s="1"/>
  <c r="AI924" i="26"/>
  <c r="AJ924" i="26"/>
  <c r="B925" i="26"/>
  <c r="J925" i="26"/>
  <c r="K925" i="26"/>
  <c r="L925" i="26"/>
  <c r="M925" i="26"/>
  <c r="N925" i="26"/>
  <c r="AH925" i="26" s="1"/>
  <c r="AI925" i="26" s="1"/>
  <c r="AA925" i="26"/>
  <c r="AG925" i="26"/>
  <c r="AC925" i="26" s="1"/>
  <c r="AJ925" i="26"/>
  <c r="B926" i="26"/>
  <c r="J926" i="26"/>
  <c r="K926" i="26"/>
  <c r="L926" i="26"/>
  <c r="M926" i="26"/>
  <c r="N926" i="26"/>
  <c r="S926" i="26" s="1"/>
  <c r="AG926" i="26"/>
  <c r="AH926" i="26"/>
  <c r="AI926" i="26" s="1"/>
  <c r="AJ926" i="26"/>
  <c r="B927" i="26"/>
  <c r="J927" i="26"/>
  <c r="K927" i="26"/>
  <c r="L927" i="26"/>
  <c r="M927" i="26"/>
  <c r="N927" i="26"/>
  <c r="S927" i="26"/>
  <c r="AA927" i="26"/>
  <c r="AG927" i="26"/>
  <c r="U927" i="26" s="1"/>
  <c r="AH927" i="26"/>
  <c r="AI927" i="26"/>
  <c r="AJ927" i="26"/>
  <c r="B928" i="26"/>
  <c r="J928" i="26"/>
  <c r="K928" i="26"/>
  <c r="L928" i="26"/>
  <c r="M928" i="26"/>
  <c r="N928" i="26"/>
  <c r="S928" i="26"/>
  <c r="AA928" i="26"/>
  <c r="AG928" i="26"/>
  <c r="AH928" i="26"/>
  <c r="AI928" i="26" s="1"/>
  <c r="AJ928" i="26"/>
  <c r="B929" i="26"/>
  <c r="J929" i="26"/>
  <c r="K929" i="26"/>
  <c r="L929" i="26"/>
  <c r="M929" i="26"/>
  <c r="N929" i="26"/>
  <c r="AH929" i="26" s="1"/>
  <c r="AI929" i="26" s="1"/>
  <c r="S929" i="26"/>
  <c r="U929" i="26"/>
  <c r="AA929" i="26"/>
  <c r="AC929" i="26"/>
  <c r="AG929" i="26"/>
  <c r="AJ929" i="26"/>
  <c r="B930" i="26"/>
  <c r="J930" i="26"/>
  <c r="K930" i="26"/>
  <c r="L930" i="26"/>
  <c r="M930" i="26"/>
  <c r="N930" i="26"/>
  <c r="AH930" i="26" s="1"/>
  <c r="AI930" i="26" s="1"/>
  <c r="S930" i="26"/>
  <c r="U930" i="26"/>
  <c r="AC930" i="26"/>
  <c r="AG930" i="26"/>
  <c r="AJ930" i="26"/>
  <c r="B931" i="26"/>
  <c r="J931" i="26"/>
  <c r="K931" i="26"/>
  <c r="L931" i="26"/>
  <c r="M931" i="26"/>
  <c r="N931" i="26"/>
  <c r="AG931" i="26"/>
  <c r="AC931" i="26" s="1"/>
  <c r="AJ931" i="26"/>
  <c r="B932" i="26"/>
  <c r="J932" i="26"/>
  <c r="K932" i="26"/>
  <c r="L932" i="26"/>
  <c r="M932" i="26"/>
  <c r="N932" i="26"/>
  <c r="S932" i="26"/>
  <c r="AG932" i="26"/>
  <c r="AJ932" i="26"/>
  <c r="B933" i="26"/>
  <c r="J933" i="26"/>
  <c r="K933" i="26"/>
  <c r="L933" i="26"/>
  <c r="M933" i="26"/>
  <c r="N933" i="26"/>
  <c r="S933" i="26"/>
  <c r="AA933" i="26"/>
  <c r="AC933" i="26"/>
  <c r="AG933" i="26"/>
  <c r="U933" i="26" s="1"/>
  <c r="AH933" i="26"/>
  <c r="AI933" i="26"/>
  <c r="AJ933" i="26"/>
  <c r="B934" i="26"/>
  <c r="J934" i="26"/>
  <c r="K934" i="26"/>
  <c r="L934" i="26"/>
  <c r="M934" i="26"/>
  <c r="N934" i="26"/>
  <c r="S934" i="26"/>
  <c r="AA934" i="26"/>
  <c r="AG934" i="26"/>
  <c r="U934" i="26" s="1"/>
  <c r="AH934" i="26"/>
  <c r="AI934" i="26"/>
  <c r="AJ934" i="26"/>
  <c r="B935" i="26"/>
  <c r="J935" i="26"/>
  <c r="K935" i="26"/>
  <c r="L935" i="26"/>
  <c r="M935" i="26"/>
  <c r="N935" i="26"/>
  <c r="S935" i="26" s="1"/>
  <c r="AA935" i="26"/>
  <c r="AG935" i="26"/>
  <c r="U935" i="26" s="1"/>
  <c r="AH935" i="26"/>
  <c r="AI935" i="26"/>
  <c r="AJ935" i="26"/>
  <c r="B936" i="26"/>
  <c r="J936" i="26"/>
  <c r="K936" i="26"/>
  <c r="L936" i="26"/>
  <c r="M936" i="26"/>
  <c r="N936" i="26"/>
  <c r="AH936" i="26" s="1"/>
  <c r="S936" i="26"/>
  <c r="AA936" i="26"/>
  <c r="AG936" i="26"/>
  <c r="U936" i="26" s="1"/>
  <c r="AI936" i="26"/>
  <c r="AJ936" i="26"/>
  <c r="B937" i="26"/>
  <c r="J937" i="26"/>
  <c r="K937" i="26"/>
  <c r="L937" i="26"/>
  <c r="M937" i="26"/>
  <c r="N937" i="26"/>
  <c r="AH937" i="26" s="1"/>
  <c r="AI937" i="26" s="1"/>
  <c r="AA937" i="26"/>
  <c r="AG937" i="26"/>
  <c r="AC937" i="26" s="1"/>
  <c r="AJ937" i="26"/>
  <c r="B938" i="26"/>
  <c r="J938" i="26"/>
  <c r="K938" i="26"/>
  <c r="L938" i="26"/>
  <c r="M938" i="26"/>
  <c r="N938" i="26"/>
  <c r="S938" i="26" s="1"/>
  <c r="AG938" i="26"/>
  <c r="AH938" i="26"/>
  <c r="AI938" i="26" s="1"/>
  <c r="AJ938" i="26"/>
  <c r="B939" i="26"/>
  <c r="J939" i="26"/>
  <c r="K939" i="26"/>
  <c r="L939" i="26"/>
  <c r="M939" i="26"/>
  <c r="N939" i="26"/>
  <c r="S939" i="26"/>
  <c r="AA939" i="26"/>
  <c r="AG939" i="26"/>
  <c r="U939" i="26" s="1"/>
  <c r="AH939" i="26"/>
  <c r="AI939" i="26"/>
  <c r="AJ939" i="26"/>
  <c r="B940" i="26"/>
  <c r="J940" i="26"/>
  <c r="K940" i="26"/>
  <c r="L940" i="26"/>
  <c r="M940" i="26"/>
  <c r="N940" i="26"/>
  <c r="S940" i="26"/>
  <c r="AA940" i="26"/>
  <c r="AG940" i="26"/>
  <c r="AH940" i="26"/>
  <c r="AI940" i="26" s="1"/>
  <c r="AJ940" i="26"/>
  <c r="B941" i="26"/>
  <c r="J941" i="26"/>
  <c r="K941" i="26"/>
  <c r="L941" i="26"/>
  <c r="M941" i="26"/>
  <c r="N941" i="26"/>
  <c r="AH941" i="26" s="1"/>
  <c r="AI941" i="26" s="1"/>
  <c r="S941" i="26"/>
  <c r="U941" i="26"/>
  <c r="AA941" i="26"/>
  <c r="AC941" i="26"/>
  <c r="AG941" i="26"/>
  <c r="AJ941" i="26"/>
  <c r="B942" i="26"/>
  <c r="J942" i="26"/>
  <c r="K942" i="26"/>
  <c r="L942" i="26"/>
  <c r="M942" i="26"/>
  <c r="N942" i="26"/>
  <c r="AH942" i="26" s="1"/>
  <c r="AI942" i="26" s="1"/>
  <c r="S942" i="26"/>
  <c r="U942" i="26"/>
  <c r="AC942" i="26"/>
  <c r="AG942" i="26"/>
  <c r="AJ942" i="26"/>
  <c r="B943" i="26"/>
  <c r="J943" i="26"/>
  <c r="K943" i="26"/>
  <c r="L943" i="26"/>
  <c r="M943" i="26"/>
  <c r="N943" i="26"/>
  <c r="S943" i="26"/>
  <c r="AG943" i="26"/>
  <c r="AC943" i="26" s="1"/>
  <c r="AJ943" i="26"/>
  <c r="B944" i="26"/>
  <c r="J944" i="26"/>
  <c r="K944" i="26"/>
  <c r="L944" i="26"/>
  <c r="M944" i="26"/>
  <c r="N944" i="26"/>
  <c r="S944" i="26" s="1"/>
  <c r="AG944" i="26"/>
  <c r="AJ944" i="26"/>
  <c r="B945" i="26"/>
  <c r="J945" i="26"/>
  <c r="K945" i="26"/>
  <c r="L945" i="26"/>
  <c r="M945" i="26"/>
  <c r="N945" i="26"/>
  <c r="S945" i="26"/>
  <c r="AA945" i="26"/>
  <c r="AC945" i="26"/>
  <c r="AG945" i="26"/>
  <c r="U945" i="26" s="1"/>
  <c r="AH945" i="26"/>
  <c r="AI945" i="26"/>
  <c r="AJ945" i="26"/>
  <c r="B946" i="26"/>
  <c r="J946" i="26"/>
  <c r="K946" i="26"/>
  <c r="L946" i="26"/>
  <c r="M946" i="26"/>
  <c r="N946" i="26"/>
  <c r="S946" i="26"/>
  <c r="AA946" i="26"/>
  <c r="AG946" i="26"/>
  <c r="U946" i="26" s="1"/>
  <c r="AH946" i="26"/>
  <c r="AI946" i="26"/>
  <c r="AJ946" i="26"/>
  <c r="B947" i="26"/>
  <c r="J947" i="26"/>
  <c r="K947" i="26"/>
  <c r="L947" i="26"/>
  <c r="M947" i="26"/>
  <c r="N947" i="26"/>
  <c r="S947" i="26" s="1"/>
  <c r="AA947" i="26"/>
  <c r="AG947" i="26"/>
  <c r="U947" i="26" s="1"/>
  <c r="AH947" i="26"/>
  <c r="AI947" i="26"/>
  <c r="AJ947" i="26"/>
  <c r="B948" i="26"/>
  <c r="J948" i="26"/>
  <c r="K948" i="26"/>
  <c r="L948" i="26"/>
  <c r="M948" i="26"/>
  <c r="N948" i="26"/>
  <c r="AH948" i="26" s="1"/>
  <c r="S948" i="26"/>
  <c r="AA948" i="26"/>
  <c r="AG948" i="26"/>
  <c r="U948" i="26" s="1"/>
  <c r="AI948" i="26"/>
  <c r="AJ948" i="26"/>
  <c r="B949" i="26"/>
  <c r="J949" i="26"/>
  <c r="K949" i="26"/>
  <c r="L949" i="26"/>
  <c r="M949" i="26"/>
  <c r="N949" i="26"/>
  <c r="AH949" i="26" s="1"/>
  <c r="AI949" i="26" s="1"/>
  <c r="AA949" i="26"/>
  <c r="AG949" i="26"/>
  <c r="AC949" i="26" s="1"/>
  <c r="AJ949" i="26"/>
  <c r="B950" i="26"/>
  <c r="J950" i="26"/>
  <c r="K950" i="26"/>
  <c r="L950" i="26"/>
  <c r="M950" i="26"/>
  <c r="N950" i="26"/>
  <c r="S950" i="26" s="1"/>
  <c r="AG950" i="26"/>
  <c r="AH950" i="26"/>
  <c r="AI950" i="26" s="1"/>
  <c r="AJ950" i="26"/>
  <c r="B951" i="26"/>
  <c r="J951" i="26"/>
  <c r="K951" i="26"/>
  <c r="L951" i="26"/>
  <c r="M951" i="26"/>
  <c r="N951" i="26"/>
  <c r="S951" i="26"/>
  <c r="AA951" i="26"/>
  <c r="AG951" i="26"/>
  <c r="U951" i="26" s="1"/>
  <c r="AH951" i="26"/>
  <c r="AI951" i="26"/>
  <c r="AJ951" i="26"/>
  <c r="B952" i="26"/>
  <c r="J952" i="26"/>
  <c r="K952" i="26"/>
  <c r="L952" i="26"/>
  <c r="M952" i="26"/>
  <c r="N952" i="26"/>
  <c r="S952" i="26"/>
  <c r="AA952" i="26"/>
  <c r="AG952" i="26"/>
  <c r="AH952" i="26"/>
  <c r="AI952" i="26" s="1"/>
  <c r="AJ952" i="26"/>
  <c r="B953" i="26"/>
  <c r="J953" i="26"/>
  <c r="K953" i="26"/>
  <c r="L953" i="26"/>
  <c r="M953" i="26"/>
  <c r="N953" i="26"/>
  <c r="AH953" i="26" s="1"/>
  <c r="AI953" i="26" s="1"/>
  <c r="S953" i="26"/>
  <c r="U953" i="26"/>
  <c r="AA953" i="26"/>
  <c r="AC953" i="26"/>
  <c r="AG953" i="26"/>
  <c r="AJ953" i="26"/>
  <c r="B954" i="26"/>
  <c r="J954" i="26"/>
  <c r="K954" i="26"/>
  <c r="L954" i="26"/>
  <c r="M954" i="26"/>
  <c r="N954" i="26"/>
  <c r="AH954" i="26" s="1"/>
  <c r="AI954" i="26" s="1"/>
  <c r="S954" i="26"/>
  <c r="U954" i="26"/>
  <c r="AC954" i="26"/>
  <c r="AG954" i="26"/>
  <c r="AJ954" i="26"/>
  <c r="B955" i="26"/>
  <c r="J955" i="26"/>
  <c r="K955" i="26"/>
  <c r="L955" i="26"/>
  <c r="M955" i="26"/>
  <c r="N955" i="26"/>
  <c r="S955" i="26" s="1"/>
  <c r="AG955" i="26"/>
  <c r="AC955" i="26" s="1"/>
  <c r="AJ955" i="26"/>
  <c r="B956" i="26"/>
  <c r="J956" i="26"/>
  <c r="K956" i="26"/>
  <c r="L956" i="26"/>
  <c r="M956" i="26"/>
  <c r="N956" i="26"/>
  <c r="S956" i="26"/>
  <c r="AG956" i="26"/>
  <c r="AJ956" i="26"/>
  <c r="B957" i="26"/>
  <c r="J957" i="26"/>
  <c r="K957" i="26"/>
  <c r="L957" i="26"/>
  <c r="M957" i="26"/>
  <c r="N957" i="26"/>
  <c r="S957" i="26"/>
  <c r="AA957" i="26"/>
  <c r="AC957" i="26"/>
  <c r="AG957" i="26"/>
  <c r="U957" i="26" s="1"/>
  <c r="AH957" i="26"/>
  <c r="AI957" i="26"/>
  <c r="AJ957" i="26"/>
  <c r="B958" i="26"/>
  <c r="J958" i="26"/>
  <c r="K958" i="26"/>
  <c r="L958" i="26"/>
  <c r="M958" i="26"/>
  <c r="N958" i="26"/>
  <c r="S958" i="26"/>
  <c r="AA958" i="26"/>
  <c r="AG958" i="26"/>
  <c r="U958" i="26" s="1"/>
  <c r="AH958" i="26"/>
  <c r="AI958" i="26"/>
  <c r="AJ958" i="26"/>
  <c r="B959" i="26"/>
  <c r="J959" i="26"/>
  <c r="K959" i="26"/>
  <c r="L959" i="26"/>
  <c r="M959" i="26"/>
  <c r="N959" i="26"/>
  <c r="S959" i="26" s="1"/>
  <c r="AA959" i="26"/>
  <c r="AG959" i="26"/>
  <c r="U959" i="26" s="1"/>
  <c r="AH959" i="26"/>
  <c r="AI959" i="26"/>
  <c r="AJ959" i="26"/>
  <c r="B960" i="26"/>
  <c r="J960" i="26"/>
  <c r="K960" i="26"/>
  <c r="L960" i="26"/>
  <c r="M960" i="26"/>
  <c r="N960" i="26"/>
  <c r="AH960" i="26" s="1"/>
  <c r="S960" i="26"/>
  <c r="AA960" i="26"/>
  <c r="AG960" i="26"/>
  <c r="U960" i="26" s="1"/>
  <c r="AI960" i="26"/>
  <c r="AJ960" i="26"/>
  <c r="B961" i="26"/>
  <c r="J961" i="26"/>
  <c r="K961" i="26"/>
  <c r="L961" i="26"/>
  <c r="M961" i="26"/>
  <c r="N961" i="26"/>
  <c r="AH961" i="26" s="1"/>
  <c r="AI961" i="26" s="1"/>
  <c r="AA961" i="26"/>
  <c r="AG961" i="26"/>
  <c r="AC961" i="26" s="1"/>
  <c r="AJ961" i="26"/>
  <c r="B962" i="26"/>
  <c r="J962" i="26"/>
  <c r="K962" i="26"/>
  <c r="L962" i="26"/>
  <c r="M962" i="26"/>
  <c r="N962" i="26"/>
  <c r="S962" i="26" s="1"/>
  <c r="AG962" i="26"/>
  <c r="AH962" i="26"/>
  <c r="AI962" i="26" s="1"/>
  <c r="AJ962" i="26"/>
  <c r="B963" i="26"/>
  <c r="J963" i="26"/>
  <c r="K963" i="26"/>
  <c r="L963" i="26"/>
  <c r="M963" i="26"/>
  <c r="N963" i="26"/>
  <c r="S963" i="26"/>
  <c r="AA963" i="26"/>
  <c r="AG963" i="26"/>
  <c r="U963" i="26" s="1"/>
  <c r="AH963" i="26"/>
  <c r="AI963" i="26"/>
  <c r="AJ963" i="26"/>
  <c r="B964" i="26"/>
  <c r="J964" i="26"/>
  <c r="K964" i="26"/>
  <c r="L964" i="26"/>
  <c r="M964" i="26"/>
  <c r="N964" i="26"/>
  <c r="S964" i="26"/>
  <c r="AA964" i="26"/>
  <c r="AG964" i="26"/>
  <c r="AH964" i="26"/>
  <c r="AI964" i="26" s="1"/>
  <c r="AJ964" i="26"/>
  <c r="B965" i="26"/>
  <c r="J965" i="26"/>
  <c r="K965" i="26"/>
  <c r="L965" i="26"/>
  <c r="M965" i="26"/>
  <c r="N965" i="26"/>
  <c r="AH965" i="26" s="1"/>
  <c r="AI965" i="26" s="1"/>
  <c r="S965" i="26"/>
  <c r="U965" i="26"/>
  <c r="AA965" i="26"/>
  <c r="AC965" i="26"/>
  <c r="AG965" i="26"/>
  <c r="AJ965" i="26"/>
  <c r="B966" i="26"/>
  <c r="J966" i="26"/>
  <c r="K966" i="26"/>
  <c r="L966" i="26"/>
  <c r="M966" i="26"/>
  <c r="N966" i="26"/>
  <c r="AH966" i="26" s="1"/>
  <c r="AI966" i="26" s="1"/>
  <c r="S966" i="26"/>
  <c r="U966" i="26"/>
  <c r="AC966" i="26"/>
  <c r="AG966" i="26"/>
  <c r="AJ966" i="26"/>
  <c r="B967" i="26"/>
  <c r="J967" i="26"/>
  <c r="K967" i="26"/>
  <c r="L967" i="26"/>
  <c r="M967" i="26"/>
  <c r="N967" i="26"/>
  <c r="S967" i="26"/>
  <c r="AG967" i="26"/>
  <c r="AC967" i="26" s="1"/>
  <c r="AJ967" i="26"/>
  <c r="B968" i="26"/>
  <c r="J968" i="26"/>
  <c r="K968" i="26"/>
  <c r="L968" i="26"/>
  <c r="M968" i="26"/>
  <c r="N968" i="26"/>
  <c r="AG968" i="26"/>
  <c r="AJ968" i="26"/>
  <c r="B969" i="26"/>
  <c r="J969" i="26"/>
  <c r="K969" i="26"/>
  <c r="L969" i="26"/>
  <c r="M969" i="26"/>
  <c r="N969" i="26"/>
  <c r="S969" i="26"/>
  <c r="AA969" i="26"/>
  <c r="AC969" i="26"/>
  <c r="AG969" i="26"/>
  <c r="U969" i="26" s="1"/>
  <c r="AH969" i="26"/>
  <c r="AI969" i="26"/>
  <c r="AJ969" i="26"/>
  <c r="B970" i="26"/>
  <c r="J970" i="26"/>
  <c r="K970" i="26"/>
  <c r="L970" i="26"/>
  <c r="M970" i="26"/>
  <c r="N970" i="26"/>
  <c r="S970" i="26"/>
  <c r="AA970" i="26"/>
  <c r="AG970" i="26"/>
  <c r="U970" i="26" s="1"/>
  <c r="AH970" i="26"/>
  <c r="AI970" i="26"/>
  <c r="AJ970" i="26"/>
  <c r="B971" i="26"/>
  <c r="J971" i="26"/>
  <c r="K971" i="26"/>
  <c r="L971" i="26"/>
  <c r="M971" i="26"/>
  <c r="N971" i="26"/>
  <c r="S971" i="26" s="1"/>
  <c r="AA971" i="26"/>
  <c r="AG971" i="26"/>
  <c r="U971" i="26" s="1"/>
  <c r="AH971" i="26"/>
  <c r="AI971" i="26"/>
  <c r="AJ971" i="26"/>
  <c r="B972" i="26"/>
  <c r="J972" i="26"/>
  <c r="K972" i="26"/>
  <c r="L972" i="26"/>
  <c r="M972" i="26"/>
  <c r="N972" i="26"/>
  <c r="AH972" i="26" s="1"/>
  <c r="S972" i="26"/>
  <c r="AA972" i="26"/>
  <c r="AG972" i="26"/>
  <c r="U972" i="26" s="1"/>
  <c r="AI972" i="26"/>
  <c r="AJ972" i="26"/>
  <c r="B973" i="26"/>
  <c r="J973" i="26"/>
  <c r="K973" i="26"/>
  <c r="L973" i="26"/>
  <c r="M973" i="26"/>
  <c r="N973" i="26"/>
  <c r="AH973" i="26" s="1"/>
  <c r="AI973" i="26" s="1"/>
  <c r="AA973" i="26"/>
  <c r="AG973" i="26"/>
  <c r="AC973" i="26" s="1"/>
  <c r="AJ973" i="26"/>
  <c r="B974" i="26"/>
  <c r="J974" i="26"/>
  <c r="K974" i="26"/>
  <c r="L974" i="26"/>
  <c r="M974" i="26"/>
  <c r="N974" i="26"/>
  <c r="S974" i="26" s="1"/>
  <c r="AG974" i="26"/>
  <c r="AH974" i="26"/>
  <c r="AI974" i="26" s="1"/>
  <c r="AJ974" i="26"/>
  <c r="B975" i="26"/>
  <c r="J975" i="26"/>
  <c r="K975" i="26"/>
  <c r="L975" i="26"/>
  <c r="M975" i="26"/>
  <c r="N975" i="26"/>
  <c r="S975" i="26"/>
  <c r="AA975" i="26"/>
  <c r="AG975" i="26"/>
  <c r="U975" i="26" s="1"/>
  <c r="AH975" i="26"/>
  <c r="AI975" i="26"/>
  <c r="AJ975" i="26"/>
  <c r="B976" i="26"/>
  <c r="J976" i="26"/>
  <c r="K976" i="26"/>
  <c r="L976" i="26"/>
  <c r="M976" i="26"/>
  <c r="N976" i="26"/>
  <c r="S976" i="26"/>
  <c r="AA976" i="26"/>
  <c r="AG976" i="26"/>
  <c r="AH976" i="26"/>
  <c r="AI976" i="26" s="1"/>
  <c r="AJ976" i="26"/>
  <c r="B977" i="26"/>
  <c r="J977" i="26"/>
  <c r="K977" i="26"/>
  <c r="L977" i="26"/>
  <c r="M977" i="26"/>
  <c r="N977" i="26"/>
  <c r="AH977" i="26" s="1"/>
  <c r="AI977" i="26" s="1"/>
  <c r="S977" i="26"/>
  <c r="U977" i="26"/>
  <c r="AA977" i="26"/>
  <c r="AC977" i="26"/>
  <c r="AG977" i="26"/>
  <c r="AJ977" i="26"/>
  <c r="B978" i="26"/>
  <c r="J978" i="26"/>
  <c r="K978" i="26"/>
  <c r="L978" i="26"/>
  <c r="M978" i="26"/>
  <c r="N978" i="26"/>
  <c r="AH978" i="26" s="1"/>
  <c r="AI978" i="26" s="1"/>
  <c r="S978" i="26"/>
  <c r="U978" i="26"/>
  <c r="AC978" i="26"/>
  <c r="AG978" i="26"/>
  <c r="AJ978" i="26"/>
  <c r="B979" i="26"/>
  <c r="J979" i="26"/>
  <c r="K979" i="26"/>
  <c r="L979" i="26"/>
  <c r="M979" i="26"/>
  <c r="N979" i="26"/>
  <c r="AG979" i="26"/>
  <c r="AC979" i="26" s="1"/>
  <c r="AJ979" i="26"/>
  <c r="B980" i="26"/>
  <c r="J980" i="26"/>
  <c r="K980" i="26"/>
  <c r="L980" i="26"/>
  <c r="M980" i="26"/>
  <c r="N980" i="26"/>
  <c r="S980" i="26"/>
  <c r="AG980" i="26"/>
  <c r="AJ980" i="26"/>
  <c r="B981" i="26"/>
  <c r="J981" i="26"/>
  <c r="K981" i="26"/>
  <c r="L981" i="26"/>
  <c r="M981" i="26"/>
  <c r="N981" i="26"/>
  <c r="S981" i="26"/>
  <c r="AA981" i="26"/>
  <c r="AC981" i="26"/>
  <c r="AG981" i="26"/>
  <c r="U981" i="26" s="1"/>
  <c r="AH981" i="26"/>
  <c r="AI981" i="26"/>
  <c r="AJ981" i="26"/>
  <c r="B982" i="26"/>
  <c r="J982" i="26"/>
  <c r="K982" i="26"/>
  <c r="L982" i="26"/>
  <c r="M982" i="26"/>
  <c r="N982" i="26"/>
  <c r="S982" i="26"/>
  <c r="AA982" i="26"/>
  <c r="AG982" i="26"/>
  <c r="U982" i="26" s="1"/>
  <c r="AH982" i="26"/>
  <c r="AI982" i="26"/>
  <c r="AJ982" i="26"/>
  <c r="B983" i="26"/>
  <c r="J983" i="26"/>
  <c r="K983" i="26"/>
  <c r="L983" i="26"/>
  <c r="M983" i="26"/>
  <c r="N983" i="26"/>
  <c r="S983" i="26" s="1"/>
  <c r="AA983" i="26"/>
  <c r="AG983" i="26"/>
  <c r="U983" i="26" s="1"/>
  <c r="AH983" i="26"/>
  <c r="AI983" i="26"/>
  <c r="AJ983" i="26"/>
  <c r="B984" i="26"/>
  <c r="J984" i="26"/>
  <c r="K984" i="26"/>
  <c r="L984" i="26"/>
  <c r="M984" i="26"/>
  <c r="N984" i="26"/>
  <c r="AH984" i="26" s="1"/>
  <c r="S984" i="26"/>
  <c r="AA984" i="26"/>
  <c r="AG984" i="26"/>
  <c r="U984" i="26" s="1"/>
  <c r="AI984" i="26"/>
  <c r="AJ984" i="26"/>
  <c r="B985" i="26"/>
  <c r="J985" i="26"/>
  <c r="K985" i="26"/>
  <c r="L985" i="26"/>
  <c r="M985" i="26"/>
  <c r="N985" i="26"/>
  <c r="AH985" i="26" s="1"/>
  <c r="AI985" i="26" s="1"/>
  <c r="AA985" i="26"/>
  <c r="AG985" i="26"/>
  <c r="AC985" i="26" s="1"/>
  <c r="AJ985" i="26"/>
  <c r="B986" i="26"/>
  <c r="J986" i="26"/>
  <c r="K986" i="26"/>
  <c r="L986" i="26"/>
  <c r="M986" i="26"/>
  <c r="N986" i="26"/>
  <c r="S986" i="26" s="1"/>
  <c r="AG986" i="26"/>
  <c r="AH986" i="26"/>
  <c r="AI986" i="26" s="1"/>
  <c r="AJ986" i="26"/>
  <c r="B987" i="26"/>
  <c r="J987" i="26"/>
  <c r="K987" i="26"/>
  <c r="L987" i="26"/>
  <c r="M987" i="26"/>
  <c r="N987" i="26"/>
  <c r="S987" i="26"/>
  <c r="AA987" i="26"/>
  <c r="AG987" i="26"/>
  <c r="U987" i="26" s="1"/>
  <c r="AH987" i="26"/>
  <c r="AI987" i="26"/>
  <c r="AJ987" i="26"/>
  <c r="B988" i="26"/>
  <c r="J988" i="26"/>
  <c r="K988" i="26"/>
  <c r="L988" i="26"/>
  <c r="M988" i="26"/>
  <c r="N988" i="26"/>
  <c r="S988" i="26"/>
  <c r="AA988" i="26"/>
  <c r="AG988" i="26"/>
  <c r="AH988" i="26"/>
  <c r="AI988" i="26" s="1"/>
  <c r="AJ988" i="26"/>
  <c r="B989" i="26"/>
  <c r="J989" i="26"/>
  <c r="K989" i="26"/>
  <c r="L989" i="26"/>
  <c r="M989" i="26"/>
  <c r="N989" i="26"/>
  <c r="AH989" i="26" s="1"/>
  <c r="AI989" i="26" s="1"/>
  <c r="S989" i="26"/>
  <c r="U989" i="26"/>
  <c r="AA989" i="26"/>
  <c r="AC989" i="26"/>
  <c r="AG989" i="26"/>
  <c r="AJ989" i="26"/>
  <c r="B990" i="26"/>
  <c r="J990" i="26"/>
  <c r="K990" i="26"/>
  <c r="L990" i="26"/>
  <c r="M990" i="26"/>
  <c r="N990" i="26"/>
  <c r="AH990" i="26" s="1"/>
  <c r="AI990" i="26" s="1"/>
  <c r="S990" i="26"/>
  <c r="U990" i="26"/>
  <c r="AC990" i="26"/>
  <c r="AG990" i="26"/>
  <c r="AJ990" i="26"/>
  <c r="B991" i="26"/>
  <c r="J991" i="26"/>
  <c r="K991" i="26"/>
  <c r="L991" i="26"/>
  <c r="M991" i="26"/>
  <c r="N991" i="26"/>
  <c r="S991" i="26"/>
  <c r="AG991" i="26"/>
  <c r="AC991" i="26" s="1"/>
  <c r="AJ991" i="26"/>
  <c r="B992" i="26"/>
  <c r="J992" i="26"/>
  <c r="K992" i="26"/>
  <c r="L992" i="26"/>
  <c r="M992" i="26"/>
  <c r="N992" i="26"/>
  <c r="S992" i="26" s="1"/>
  <c r="AG992" i="26"/>
  <c r="AJ992" i="26"/>
  <c r="B993" i="26"/>
  <c r="J993" i="26"/>
  <c r="K993" i="26"/>
  <c r="L993" i="26"/>
  <c r="M993" i="26"/>
  <c r="N993" i="26"/>
  <c r="S993" i="26"/>
  <c r="AA993" i="26"/>
  <c r="AC993" i="26"/>
  <c r="AG993" i="26"/>
  <c r="U993" i="26" s="1"/>
  <c r="AH993" i="26"/>
  <c r="AI993" i="26"/>
  <c r="AJ993" i="26"/>
  <c r="B994" i="26"/>
  <c r="J994" i="26"/>
  <c r="K994" i="26"/>
  <c r="L994" i="26"/>
  <c r="M994" i="26"/>
  <c r="N994" i="26"/>
  <c r="S994" i="26"/>
  <c r="AA994" i="26"/>
  <c r="AG994" i="26"/>
  <c r="U994" i="26" s="1"/>
  <c r="AH994" i="26"/>
  <c r="AI994" i="26"/>
  <c r="AJ994" i="26"/>
  <c r="B995" i="26"/>
  <c r="J995" i="26"/>
  <c r="K995" i="26"/>
  <c r="L995" i="26"/>
  <c r="M995" i="26"/>
  <c r="N995" i="26"/>
  <c r="S995" i="26" s="1"/>
  <c r="AA995" i="26"/>
  <c r="AG995" i="26"/>
  <c r="U995" i="26" s="1"/>
  <c r="AH995" i="26"/>
  <c r="AI995" i="26"/>
  <c r="AJ995" i="26"/>
  <c r="B996" i="26"/>
  <c r="J996" i="26"/>
  <c r="K996" i="26"/>
  <c r="L996" i="26"/>
  <c r="M996" i="26"/>
  <c r="N996" i="26"/>
  <c r="AH996" i="26" s="1"/>
  <c r="S996" i="26"/>
  <c r="AA996" i="26"/>
  <c r="AG996" i="26"/>
  <c r="U996" i="26" s="1"/>
  <c r="AI996" i="26"/>
  <c r="AJ996" i="26"/>
  <c r="B997" i="26"/>
  <c r="J997" i="26"/>
  <c r="K997" i="26"/>
  <c r="L997" i="26"/>
  <c r="M997" i="26"/>
  <c r="N997" i="26"/>
  <c r="AH997" i="26" s="1"/>
  <c r="AI997" i="26" s="1"/>
  <c r="AG997" i="26"/>
  <c r="AC997" i="26" s="1"/>
  <c r="AJ997" i="26"/>
  <c r="B998" i="26"/>
  <c r="J998" i="26"/>
  <c r="K998" i="26"/>
  <c r="L998" i="26"/>
  <c r="M998" i="26"/>
  <c r="N998" i="26"/>
  <c r="S998" i="26" s="1"/>
  <c r="AG998" i="26"/>
  <c r="AH998" i="26"/>
  <c r="AI998" i="26" s="1"/>
  <c r="AJ998" i="26"/>
  <c r="B999" i="26"/>
  <c r="J999" i="26"/>
  <c r="K999" i="26"/>
  <c r="L999" i="26"/>
  <c r="M999" i="26"/>
  <c r="N999" i="26"/>
  <c r="S999" i="26"/>
  <c r="AA999" i="26"/>
  <c r="AG999" i="26"/>
  <c r="AH999" i="26"/>
  <c r="AI999" i="26"/>
  <c r="AJ999" i="26"/>
  <c r="B1000" i="26"/>
  <c r="J1000" i="26"/>
  <c r="K1000" i="26"/>
  <c r="L1000" i="26"/>
  <c r="M1000" i="26"/>
  <c r="N1000" i="26"/>
  <c r="S1000" i="26"/>
  <c r="AA1000" i="26"/>
  <c r="AG1000" i="26"/>
  <c r="AH1000" i="26"/>
  <c r="AI1000" i="26" s="1"/>
  <c r="AJ1000" i="26"/>
  <c r="B1001" i="26"/>
  <c r="J1001" i="26"/>
  <c r="K1001" i="26"/>
  <c r="L1001" i="26"/>
  <c r="M1001" i="26"/>
  <c r="N1001" i="26"/>
  <c r="AH1001" i="26" s="1"/>
  <c r="AI1001" i="26" s="1"/>
  <c r="S1001" i="26"/>
  <c r="U1001" i="26"/>
  <c r="AA1001" i="26"/>
  <c r="AC1001" i="26"/>
  <c r="AG1001" i="26"/>
  <c r="AJ1001" i="26"/>
  <c r="B1002" i="26"/>
  <c r="J1002" i="26"/>
  <c r="K1002" i="26"/>
  <c r="L1002" i="26"/>
  <c r="M1002" i="26"/>
  <c r="N1002" i="26"/>
  <c r="AH1002" i="26" s="1"/>
  <c r="AI1002" i="26" s="1"/>
  <c r="S1002" i="26"/>
  <c r="U1002" i="26"/>
  <c r="AC1002" i="26"/>
  <c r="AG1002" i="26"/>
  <c r="AJ1002" i="26"/>
  <c r="B1003" i="26"/>
  <c r="J1003" i="26"/>
  <c r="K1003" i="26"/>
  <c r="L1003" i="26"/>
  <c r="M1003" i="26"/>
  <c r="N1003" i="26"/>
  <c r="S1003" i="26"/>
  <c r="AG1003" i="26"/>
  <c r="AC1003" i="26" s="1"/>
  <c r="AJ1003" i="26"/>
  <c r="B1004" i="26"/>
  <c r="J1004" i="26"/>
  <c r="K1004" i="26"/>
  <c r="L1004" i="26"/>
  <c r="M1004" i="26"/>
  <c r="N1004" i="26"/>
  <c r="AC1004" i="26"/>
  <c r="AG1004" i="26"/>
  <c r="U1004" i="26" s="1"/>
  <c r="AJ1004" i="26"/>
  <c r="B1005" i="26"/>
  <c r="J1005" i="26"/>
  <c r="K1005" i="26"/>
  <c r="L1005" i="26"/>
  <c r="M1005" i="26"/>
  <c r="N1005" i="26"/>
  <c r="S1005" i="26"/>
  <c r="U1005" i="26"/>
  <c r="AA1005" i="26"/>
  <c r="AC1005" i="26"/>
  <c r="AG1005" i="26"/>
  <c r="AH1005" i="26"/>
  <c r="AI1005" i="26" s="1"/>
  <c r="AJ1005" i="26"/>
  <c r="B1006" i="26"/>
  <c r="J1006" i="26"/>
  <c r="K1006" i="26"/>
  <c r="L1006" i="26"/>
  <c r="M1006" i="26"/>
  <c r="N1006" i="26"/>
  <c r="S1006" i="26" s="1"/>
  <c r="U1006" i="26"/>
  <c r="AC1006" i="26"/>
  <c r="AG1006" i="26"/>
  <c r="AH1006" i="26"/>
  <c r="AI1006" i="26" s="1"/>
  <c r="AJ1006" i="26"/>
  <c r="B1007" i="26"/>
  <c r="J1007" i="26"/>
  <c r="K1007" i="26"/>
  <c r="L1007" i="26"/>
  <c r="M1007" i="26"/>
  <c r="N1007" i="26"/>
  <c r="S1007" i="26" s="1"/>
  <c r="U1007" i="26"/>
  <c r="AC1007" i="26"/>
  <c r="AG1007" i="26"/>
  <c r="AH1007" i="26"/>
  <c r="AI1007" i="26"/>
  <c r="AJ1007" i="26"/>
  <c r="B1008" i="26"/>
  <c r="J1008" i="26"/>
  <c r="K1008" i="26"/>
  <c r="L1008" i="26"/>
  <c r="M1008" i="26"/>
  <c r="N1008" i="26"/>
  <c r="AH1008" i="26" s="1"/>
  <c r="AI1008" i="26" s="1"/>
  <c r="U1008" i="26"/>
  <c r="AC1008" i="26"/>
  <c r="AG1008" i="26"/>
  <c r="AJ1008" i="26"/>
  <c r="B1009" i="26"/>
  <c r="J1009" i="26"/>
  <c r="K1009" i="26"/>
  <c r="L1009" i="26"/>
  <c r="M1009" i="26"/>
  <c r="N1009" i="26"/>
  <c r="AH1009" i="26" s="1"/>
  <c r="AI1009" i="26" s="1"/>
  <c r="S1009" i="26"/>
  <c r="AA1009" i="26"/>
  <c r="AG1009" i="26"/>
  <c r="AJ1009" i="26"/>
  <c r="B1010" i="26"/>
  <c r="J1010" i="26"/>
  <c r="K1010" i="26"/>
  <c r="L1010" i="26"/>
  <c r="M1010" i="26"/>
  <c r="N1010" i="26"/>
  <c r="AA1010" i="26"/>
  <c r="AC1010" i="26"/>
  <c r="AG1010" i="26"/>
  <c r="U1010" i="26" s="1"/>
  <c r="AJ1010" i="26"/>
  <c r="B1011" i="26"/>
  <c r="J1011" i="26"/>
  <c r="K1011" i="26"/>
  <c r="L1011" i="26"/>
  <c r="M1011" i="26"/>
  <c r="N1011" i="26"/>
  <c r="S1011" i="26"/>
  <c r="U1011" i="26"/>
  <c r="AA1011" i="26"/>
  <c r="AC1011" i="26"/>
  <c r="AG1011" i="26"/>
  <c r="AH1011" i="26"/>
  <c r="AI1011" i="26"/>
  <c r="AJ1011" i="26"/>
  <c r="B1012" i="26"/>
  <c r="J1012" i="26"/>
  <c r="K1012" i="26"/>
  <c r="L1012" i="26"/>
  <c r="M1012" i="26"/>
  <c r="N1012" i="26"/>
  <c r="AG1012" i="26"/>
  <c r="U1012" i="26" s="1"/>
  <c r="AJ1012" i="26"/>
  <c r="B1013" i="26"/>
  <c r="J1013" i="26"/>
  <c r="K1013" i="26"/>
  <c r="L1013" i="26"/>
  <c r="M1013" i="26"/>
  <c r="N1013" i="26"/>
  <c r="S1013" i="26" s="1"/>
  <c r="AA1013" i="26"/>
  <c r="AG1013" i="26"/>
  <c r="U1013" i="26" s="1"/>
  <c r="AH1013" i="26"/>
  <c r="AI1013" i="26"/>
  <c r="AJ1013" i="26"/>
  <c r="B1014" i="26"/>
  <c r="J1014" i="26"/>
  <c r="K1014" i="26"/>
  <c r="L1014" i="26"/>
  <c r="M1014" i="26"/>
  <c r="N1014" i="26"/>
  <c r="AH1014" i="26" s="1"/>
  <c r="S1014" i="26"/>
  <c r="AA1014" i="26"/>
  <c r="AG1014" i="26"/>
  <c r="AI1014" i="26"/>
  <c r="AJ1014" i="26"/>
  <c r="B1015" i="26"/>
  <c r="J1015" i="26"/>
  <c r="K1015" i="26"/>
  <c r="L1015" i="26"/>
  <c r="M1015" i="26"/>
  <c r="N1015" i="26"/>
  <c r="S1015" i="26" s="1"/>
  <c r="AG1015" i="26"/>
  <c r="AJ1015" i="26"/>
  <c r="B1016" i="26"/>
  <c r="J1016" i="26"/>
  <c r="K1016" i="26"/>
  <c r="L1016" i="26"/>
  <c r="M1016" i="26"/>
  <c r="N1016" i="26"/>
  <c r="S1016" i="26"/>
  <c r="AA1016" i="26"/>
  <c r="AC1016" i="26"/>
  <c r="AG1016" i="26"/>
  <c r="U1016" i="26" s="1"/>
  <c r="AH1016" i="26"/>
  <c r="AI1016" i="26"/>
  <c r="AJ1016" i="26"/>
  <c r="B1017" i="26"/>
  <c r="J1017" i="26"/>
  <c r="K1017" i="26"/>
  <c r="L1017" i="26"/>
  <c r="M1017" i="26"/>
  <c r="N1017" i="26"/>
  <c r="S1017" i="26"/>
  <c r="AA1017" i="26"/>
  <c r="AG1017" i="26"/>
  <c r="U1017" i="26" s="1"/>
  <c r="AH1017" i="26"/>
  <c r="AI1017" i="26"/>
  <c r="AJ1017" i="26"/>
  <c r="B1018" i="26"/>
  <c r="J1018" i="26"/>
  <c r="K1018" i="26"/>
  <c r="L1018" i="26"/>
  <c r="M1018" i="26"/>
  <c r="N1018" i="26"/>
  <c r="U1018" i="26"/>
  <c r="AA1018" i="26"/>
  <c r="AG1018" i="26"/>
  <c r="AC1018" i="26" s="1"/>
  <c r="AJ1018" i="26"/>
  <c r="B1019" i="26"/>
  <c r="J1019" i="26"/>
  <c r="K1019" i="26"/>
  <c r="L1019" i="26"/>
  <c r="M1019" i="26"/>
  <c r="N1019" i="26"/>
  <c r="S1019" i="26"/>
  <c r="AC1019" i="26"/>
  <c r="AG1019" i="26"/>
  <c r="U1019" i="26" s="1"/>
  <c r="AJ1019" i="26"/>
  <c r="B1020" i="26"/>
  <c r="J1020" i="26"/>
  <c r="K1020" i="26"/>
  <c r="L1020" i="26"/>
  <c r="M1020" i="26"/>
  <c r="N1020" i="26"/>
  <c r="AH1020" i="26" s="1"/>
  <c r="S1020" i="26"/>
  <c r="U1020" i="26"/>
  <c r="AA1020" i="26"/>
  <c r="AC1020" i="26"/>
  <c r="AG1020" i="26"/>
  <c r="AI1020" i="26"/>
  <c r="AJ1020" i="26"/>
  <c r="B1021" i="26"/>
  <c r="J1021" i="26"/>
  <c r="K1021" i="26"/>
  <c r="L1021" i="26"/>
  <c r="M1021" i="26"/>
  <c r="N1021" i="26"/>
  <c r="S1021" i="26" s="1"/>
  <c r="U1021" i="26"/>
  <c r="AA1021" i="26"/>
  <c r="AG1021" i="26"/>
  <c r="AC1021" i="26" s="1"/>
  <c r="AH1021" i="26"/>
  <c r="AI1021" i="26" s="1"/>
  <c r="AJ1021" i="26"/>
  <c r="B1022" i="26"/>
  <c r="J1022" i="26"/>
  <c r="K1022" i="26"/>
  <c r="L1022" i="26"/>
  <c r="M1022" i="26"/>
  <c r="N1022" i="26"/>
  <c r="S1022" i="26" s="1"/>
  <c r="AA1022" i="26"/>
  <c r="AG1022" i="26"/>
  <c r="U1022" i="26" s="1"/>
  <c r="AH1022" i="26"/>
  <c r="AI1022" i="26"/>
  <c r="AJ1022" i="26"/>
  <c r="B1023" i="26"/>
  <c r="J1023" i="26"/>
  <c r="K1023" i="26"/>
  <c r="L1023" i="26"/>
  <c r="M1023" i="26"/>
  <c r="N1023" i="26"/>
  <c r="S1023" i="26"/>
  <c r="AA1023" i="26"/>
  <c r="AG1023" i="26"/>
  <c r="AH1023" i="26"/>
  <c r="AI1023" i="26"/>
  <c r="AJ1023" i="26"/>
  <c r="B1024" i="26"/>
  <c r="J1024" i="26"/>
  <c r="K1024" i="26"/>
  <c r="L1024" i="26"/>
  <c r="M1024" i="26"/>
  <c r="N1024" i="26"/>
  <c r="S1024" i="26"/>
  <c r="AA1024" i="26"/>
  <c r="AG1024" i="26"/>
  <c r="AH1024" i="26"/>
  <c r="AI1024" i="26" s="1"/>
  <c r="AJ1024" i="26"/>
  <c r="B1025" i="26"/>
  <c r="J1025" i="26"/>
  <c r="K1025" i="26"/>
  <c r="L1025" i="26"/>
  <c r="M1025" i="26"/>
  <c r="N1025" i="26"/>
  <c r="AH1025" i="26" s="1"/>
  <c r="AI1025" i="26" s="1"/>
  <c r="S1025" i="26"/>
  <c r="U1025" i="26"/>
  <c r="AA1025" i="26"/>
  <c r="AC1025" i="26"/>
  <c r="AG1025" i="26"/>
  <c r="AJ1025" i="26"/>
  <c r="B1026" i="26"/>
  <c r="J1026" i="26"/>
  <c r="K1026" i="26"/>
  <c r="L1026" i="26"/>
  <c r="M1026" i="26"/>
  <c r="N1026" i="26"/>
  <c r="AH1026" i="26" s="1"/>
  <c r="AI1026" i="26" s="1"/>
  <c r="S1026" i="26"/>
  <c r="U1026" i="26"/>
  <c r="AC1026" i="26"/>
  <c r="AG1026" i="26"/>
  <c r="AJ1026" i="26"/>
  <c r="B1027" i="26"/>
  <c r="J1027" i="26"/>
  <c r="K1027" i="26"/>
  <c r="L1027" i="26"/>
  <c r="M1027" i="26"/>
  <c r="N1027" i="26"/>
  <c r="S1027" i="26" s="1"/>
  <c r="AG1027" i="26"/>
  <c r="AC1027" i="26" s="1"/>
  <c r="AJ1027" i="26"/>
  <c r="B1028" i="26"/>
  <c r="J1028" i="26"/>
  <c r="K1028" i="26"/>
  <c r="L1028" i="26"/>
  <c r="M1028" i="26"/>
  <c r="N1028" i="26"/>
  <c r="AC1028" i="26"/>
  <c r="AG1028" i="26"/>
  <c r="U1028" i="26" s="1"/>
  <c r="AJ1028" i="26"/>
  <c r="B1029" i="26"/>
  <c r="J1029" i="26"/>
  <c r="K1029" i="26"/>
  <c r="L1029" i="26"/>
  <c r="M1029" i="26"/>
  <c r="N1029" i="26"/>
  <c r="S1029" i="26"/>
  <c r="U1029" i="26"/>
  <c r="AA1029" i="26"/>
  <c r="AC1029" i="26"/>
  <c r="AG1029" i="26"/>
  <c r="AH1029" i="26"/>
  <c r="AI1029" i="26" s="1"/>
  <c r="AJ1029" i="26"/>
  <c r="B1030" i="26"/>
  <c r="J1030" i="26"/>
  <c r="K1030" i="26"/>
  <c r="L1030" i="26"/>
  <c r="M1030" i="26"/>
  <c r="N1030" i="26"/>
  <c r="S1030" i="26" s="1"/>
  <c r="U1030" i="26"/>
  <c r="AC1030" i="26"/>
  <c r="AG1030" i="26"/>
  <c r="AH1030" i="26"/>
  <c r="AI1030" i="26" s="1"/>
  <c r="AJ1030" i="26"/>
  <c r="B1031" i="26"/>
  <c r="J1031" i="26"/>
  <c r="K1031" i="26"/>
  <c r="L1031" i="26"/>
  <c r="M1031" i="26"/>
  <c r="N1031" i="26"/>
  <c r="S1031" i="26" s="1"/>
  <c r="U1031" i="26"/>
  <c r="AC1031" i="26"/>
  <c r="AG1031" i="26"/>
  <c r="AH1031" i="26"/>
  <c r="AI1031" i="26" s="1"/>
  <c r="AJ1031" i="26"/>
  <c r="B1032" i="26"/>
  <c r="J1032" i="26"/>
  <c r="K1032" i="26"/>
  <c r="L1032" i="26"/>
  <c r="M1032" i="26"/>
  <c r="N1032" i="26"/>
  <c r="AH1032" i="26" s="1"/>
  <c r="AI1032" i="26" s="1"/>
  <c r="AG1032" i="26"/>
  <c r="U1032" i="26" s="1"/>
  <c r="AJ1032" i="26"/>
  <c r="B1033" i="26"/>
  <c r="J1033" i="26"/>
  <c r="K1033" i="26"/>
  <c r="L1033" i="26"/>
  <c r="M1033" i="26"/>
  <c r="N1033" i="26"/>
  <c r="AH1033" i="26" s="1"/>
  <c r="AI1033" i="26" s="1"/>
  <c r="S1033" i="26"/>
  <c r="AA1033" i="26"/>
  <c r="AG1033" i="26"/>
  <c r="AJ1033" i="26"/>
  <c r="B1034" i="26"/>
  <c r="J1034" i="26"/>
  <c r="K1034" i="26"/>
  <c r="L1034" i="26"/>
  <c r="M1034" i="26"/>
  <c r="N1034" i="26"/>
  <c r="AC1034" i="26"/>
  <c r="AG1034" i="26"/>
  <c r="U1034" i="26" s="1"/>
  <c r="AJ1034" i="26"/>
  <c r="B1035" i="26"/>
  <c r="J1035" i="26"/>
  <c r="K1035" i="26"/>
  <c r="L1035" i="26"/>
  <c r="M1035" i="26"/>
  <c r="N1035" i="26"/>
  <c r="S1035" i="26"/>
  <c r="U1035" i="26"/>
  <c r="AA1035" i="26"/>
  <c r="AC1035" i="26"/>
  <c r="AG1035" i="26"/>
  <c r="AH1035" i="26"/>
  <c r="AI1035" i="26"/>
  <c r="AJ1035" i="26"/>
  <c r="B1036" i="26"/>
  <c r="J1036" i="26"/>
  <c r="K1036" i="26"/>
  <c r="L1036" i="26"/>
  <c r="M1036" i="26"/>
  <c r="N1036" i="26"/>
  <c r="AG1036" i="26"/>
  <c r="U1036" i="26" s="1"/>
  <c r="AJ1036" i="26"/>
  <c r="B1037" i="26"/>
  <c r="J1037" i="26"/>
  <c r="K1037" i="26"/>
  <c r="L1037" i="26"/>
  <c r="M1037" i="26"/>
  <c r="N1037" i="26"/>
  <c r="S1037" i="26" s="1"/>
  <c r="AA1037" i="26"/>
  <c r="AG1037" i="26"/>
  <c r="U1037" i="26" s="1"/>
  <c r="AH1037" i="26"/>
  <c r="AI1037" i="26"/>
  <c r="AJ1037" i="26"/>
  <c r="B1038" i="26"/>
  <c r="J1038" i="26"/>
  <c r="K1038" i="26"/>
  <c r="L1038" i="26"/>
  <c r="M1038" i="26"/>
  <c r="N1038" i="26"/>
  <c r="AH1038" i="26" s="1"/>
  <c r="S1038" i="26"/>
  <c r="AA1038" i="26"/>
  <c r="AG1038" i="26"/>
  <c r="AI1038" i="26"/>
  <c r="AJ1038" i="26"/>
  <c r="B1039" i="26"/>
  <c r="J1039" i="26"/>
  <c r="K1039" i="26"/>
  <c r="L1039" i="26"/>
  <c r="M1039" i="26"/>
  <c r="N1039" i="26"/>
  <c r="S1039" i="26" s="1"/>
  <c r="AG1039" i="26"/>
  <c r="AJ1039" i="26"/>
  <c r="B1040" i="26"/>
  <c r="J1040" i="26"/>
  <c r="K1040" i="26"/>
  <c r="L1040" i="26"/>
  <c r="M1040" i="26"/>
  <c r="N1040" i="26"/>
  <c r="S1040" i="26"/>
  <c r="AA1040" i="26"/>
  <c r="AC1040" i="26"/>
  <c r="AG1040" i="26"/>
  <c r="U1040" i="26" s="1"/>
  <c r="AH1040" i="26"/>
  <c r="AI1040" i="26" s="1"/>
  <c r="AJ1040" i="26"/>
  <c r="B1041" i="26"/>
  <c r="J1041" i="26"/>
  <c r="K1041" i="26"/>
  <c r="L1041" i="26"/>
  <c r="M1041" i="26"/>
  <c r="N1041" i="26"/>
  <c r="S1041" i="26"/>
  <c r="AA1041" i="26"/>
  <c r="AC1041" i="26"/>
  <c r="AG1041" i="26"/>
  <c r="U1041" i="26" s="1"/>
  <c r="AH1041" i="26"/>
  <c r="AI1041" i="26"/>
  <c r="AJ1041" i="26"/>
  <c r="B1042" i="26"/>
  <c r="J1042" i="26"/>
  <c r="K1042" i="26"/>
  <c r="L1042" i="26"/>
  <c r="M1042" i="26"/>
  <c r="N1042" i="26"/>
  <c r="U1042" i="26"/>
  <c r="AA1042" i="26"/>
  <c r="AG1042" i="26"/>
  <c r="AC1042" i="26" s="1"/>
  <c r="AJ1042" i="26"/>
  <c r="B1043" i="26"/>
  <c r="J1043" i="26"/>
  <c r="K1043" i="26"/>
  <c r="L1043" i="26"/>
  <c r="M1043" i="26"/>
  <c r="N1043" i="26"/>
  <c r="AC1043" i="26"/>
  <c r="AG1043" i="26"/>
  <c r="U1043" i="26" s="1"/>
  <c r="AJ1043" i="26"/>
  <c r="B1044" i="26"/>
  <c r="J1044" i="26"/>
  <c r="K1044" i="26"/>
  <c r="L1044" i="26"/>
  <c r="M1044" i="26"/>
  <c r="N1044" i="26"/>
  <c r="AH1044" i="26" s="1"/>
  <c r="S1044" i="26"/>
  <c r="U1044" i="26"/>
  <c r="AA1044" i="26"/>
  <c r="AC1044" i="26"/>
  <c r="AG1044" i="26"/>
  <c r="AI1044" i="26"/>
  <c r="AJ1044" i="26"/>
  <c r="B1045" i="26"/>
  <c r="J1045" i="26"/>
  <c r="K1045" i="26"/>
  <c r="L1045" i="26"/>
  <c r="M1045" i="26"/>
  <c r="N1045" i="26"/>
  <c r="S1045" i="26" s="1"/>
  <c r="U1045" i="26"/>
  <c r="AA1045" i="26"/>
  <c r="AG1045" i="26"/>
  <c r="AC1045" i="26" s="1"/>
  <c r="AH1045" i="26"/>
  <c r="AI1045" i="26" s="1"/>
  <c r="AJ1045" i="26"/>
  <c r="B1046" i="26"/>
  <c r="J1046" i="26"/>
  <c r="K1046" i="26"/>
  <c r="L1046" i="26"/>
  <c r="M1046" i="26"/>
  <c r="N1046" i="26"/>
  <c r="S1046" i="26" s="1"/>
  <c r="AA1046" i="26"/>
  <c r="AG1046" i="26"/>
  <c r="AH1046" i="26"/>
  <c r="AI1046" i="26"/>
  <c r="AJ1046" i="26"/>
  <c r="B1047" i="26"/>
  <c r="J1047" i="26"/>
  <c r="K1047" i="26"/>
  <c r="L1047" i="26"/>
  <c r="M1047" i="26"/>
  <c r="N1047" i="26"/>
  <c r="S1047" i="26"/>
  <c r="AA1047" i="26"/>
  <c r="AG1047" i="26"/>
  <c r="AH1047" i="26"/>
  <c r="AI1047" i="26"/>
  <c r="AJ1047" i="26"/>
  <c r="B1048" i="26"/>
  <c r="J1048" i="26"/>
  <c r="K1048" i="26"/>
  <c r="L1048" i="26"/>
  <c r="M1048" i="26"/>
  <c r="N1048" i="26"/>
  <c r="S1048" i="26"/>
  <c r="AA1048" i="26"/>
  <c r="AG1048" i="26"/>
  <c r="AH1048" i="26"/>
  <c r="AI1048" i="26" s="1"/>
  <c r="AJ1048" i="26"/>
  <c r="B1049" i="26"/>
  <c r="J1049" i="26"/>
  <c r="K1049" i="26"/>
  <c r="L1049" i="26"/>
  <c r="M1049" i="26"/>
  <c r="N1049" i="26"/>
  <c r="AH1049" i="26" s="1"/>
  <c r="AI1049" i="26" s="1"/>
  <c r="S1049" i="26"/>
  <c r="U1049" i="26"/>
  <c r="AA1049" i="26"/>
  <c r="AC1049" i="26"/>
  <c r="AG1049" i="26"/>
  <c r="AJ1049" i="26"/>
  <c r="B1050" i="26"/>
  <c r="J1050" i="26"/>
  <c r="K1050" i="26"/>
  <c r="L1050" i="26"/>
  <c r="M1050" i="26"/>
  <c r="N1050" i="26"/>
  <c r="AH1050" i="26" s="1"/>
  <c r="AI1050" i="26" s="1"/>
  <c r="S1050" i="26"/>
  <c r="U1050" i="26"/>
  <c r="AC1050" i="26"/>
  <c r="AG1050" i="26"/>
  <c r="AJ1050" i="26"/>
  <c r="B1051" i="26"/>
  <c r="J1051" i="26"/>
  <c r="K1051" i="26"/>
  <c r="L1051" i="26"/>
  <c r="M1051" i="26"/>
  <c r="N1051" i="26"/>
  <c r="AG1051" i="26"/>
  <c r="AC1051" i="26" s="1"/>
  <c r="AJ1051" i="26"/>
  <c r="B1052" i="26"/>
  <c r="J1052" i="26"/>
  <c r="K1052" i="26"/>
  <c r="L1052" i="26"/>
  <c r="M1052" i="26"/>
  <c r="N1052" i="26"/>
  <c r="AC1052" i="26"/>
  <c r="AG1052" i="26"/>
  <c r="U1052" i="26" s="1"/>
  <c r="AJ1052" i="26"/>
  <c r="B1053" i="26"/>
  <c r="J1053" i="26"/>
  <c r="K1053" i="26"/>
  <c r="L1053" i="26"/>
  <c r="M1053" i="26"/>
  <c r="N1053" i="26"/>
  <c r="S1053" i="26"/>
  <c r="U1053" i="26"/>
  <c r="AA1053" i="26"/>
  <c r="AC1053" i="26"/>
  <c r="AG1053" i="26"/>
  <c r="AH1053" i="26"/>
  <c r="AI1053" i="26" s="1"/>
  <c r="AJ1053" i="26"/>
  <c r="B1054" i="26"/>
  <c r="J1054" i="26"/>
  <c r="K1054" i="26"/>
  <c r="L1054" i="26"/>
  <c r="M1054" i="26"/>
  <c r="N1054" i="26"/>
  <c r="S1054" i="26" s="1"/>
  <c r="AG1054" i="26"/>
  <c r="AH1054" i="26"/>
  <c r="AI1054" i="26" s="1"/>
  <c r="AJ1054" i="26"/>
  <c r="B1055" i="26"/>
  <c r="J1055" i="26"/>
  <c r="K1055" i="26"/>
  <c r="L1055" i="26"/>
  <c r="M1055" i="26"/>
  <c r="N1055" i="26"/>
  <c r="S1055" i="26" s="1"/>
  <c r="U1055" i="26"/>
  <c r="AA1055" i="26"/>
  <c r="AC1055" i="26"/>
  <c r="AG1055" i="26"/>
  <c r="AJ1055" i="26"/>
  <c r="B1056" i="26"/>
  <c r="J1056" i="26"/>
  <c r="K1056" i="26"/>
  <c r="L1056" i="26"/>
  <c r="M1056" i="26"/>
  <c r="N1056" i="26"/>
  <c r="S1056" i="26"/>
  <c r="U1056" i="26"/>
  <c r="AC1056" i="26"/>
  <c r="AG1056" i="26"/>
  <c r="AJ1056" i="26"/>
  <c r="B1057" i="26"/>
  <c r="J1057" i="26"/>
  <c r="K1057" i="26"/>
  <c r="L1057" i="26"/>
  <c r="M1057" i="26"/>
  <c r="N1057" i="26"/>
  <c r="AH1057" i="26" s="1"/>
  <c r="AI1057" i="26" s="1"/>
  <c r="AA1057" i="26"/>
  <c r="AG1057" i="26"/>
  <c r="AJ1057" i="26"/>
  <c r="B1058" i="26"/>
  <c r="J1058" i="26"/>
  <c r="K1058" i="26"/>
  <c r="L1058" i="26"/>
  <c r="M1058" i="26"/>
  <c r="N1058" i="26"/>
  <c r="U1058" i="26"/>
  <c r="AA1058" i="26"/>
  <c r="AG1058" i="26"/>
  <c r="AC1058" i="26" s="1"/>
  <c r="AJ1058" i="26"/>
  <c r="B1059" i="26"/>
  <c r="J1059" i="26"/>
  <c r="K1059" i="26"/>
  <c r="L1059" i="26"/>
  <c r="M1059" i="26"/>
  <c r="N1059" i="26"/>
  <c r="AC1059" i="26"/>
  <c r="AG1059" i="26"/>
  <c r="U1059" i="26" s="1"/>
  <c r="AJ1059" i="26"/>
  <c r="B1060" i="26"/>
  <c r="J1060" i="26"/>
  <c r="K1060" i="26"/>
  <c r="L1060" i="26"/>
  <c r="M1060" i="26"/>
  <c r="N1060" i="26"/>
  <c r="S1060" i="26"/>
  <c r="U1060" i="26"/>
  <c r="AA1060" i="26"/>
  <c r="AC1060" i="26"/>
  <c r="AG1060" i="26"/>
  <c r="AH1060" i="26"/>
  <c r="AI1060" i="26"/>
  <c r="AJ1060" i="26"/>
  <c r="B1061" i="26"/>
  <c r="J1061" i="26"/>
  <c r="K1061" i="26"/>
  <c r="L1061" i="26"/>
  <c r="M1061" i="26"/>
  <c r="N1061" i="26"/>
  <c r="S1061" i="26" s="1"/>
  <c r="AG1061" i="26"/>
  <c r="U1061" i="26" s="1"/>
  <c r="AH1061" i="26"/>
  <c r="AI1061" i="26" s="1"/>
  <c r="AJ1061" i="26"/>
  <c r="B1062" i="26"/>
  <c r="J1062" i="26"/>
  <c r="K1062" i="26"/>
  <c r="L1062" i="26"/>
  <c r="M1062" i="26"/>
  <c r="N1062" i="26"/>
  <c r="U1062" i="26"/>
  <c r="AC1062" i="26"/>
  <c r="AG1062" i="26"/>
  <c r="AJ1062" i="26"/>
  <c r="B1063" i="26"/>
  <c r="J1063" i="26"/>
  <c r="K1063" i="26"/>
  <c r="L1063" i="26"/>
  <c r="M1063" i="26"/>
  <c r="N1063" i="26"/>
  <c r="S1063" i="26" s="1"/>
  <c r="AC1063" i="26"/>
  <c r="AG1063" i="26"/>
  <c r="U1063" i="26" s="1"/>
  <c r="AJ1063" i="26"/>
  <c r="B1064" i="26"/>
  <c r="J1064" i="26"/>
  <c r="K1064" i="26"/>
  <c r="L1064" i="26"/>
  <c r="M1064" i="26"/>
  <c r="N1064" i="26"/>
  <c r="U1064" i="26"/>
  <c r="AG1064" i="26"/>
  <c r="AC1064" i="26" s="1"/>
  <c r="AJ1064" i="26"/>
  <c r="B1065" i="26"/>
  <c r="J1065" i="26"/>
  <c r="K1065" i="26"/>
  <c r="L1065" i="26"/>
  <c r="M1065" i="26"/>
  <c r="N1065" i="26"/>
  <c r="AA1065" i="26" s="1"/>
  <c r="AC1065" i="26"/>
  <c r="AG1065" i="26"/>
  <c r="U1065" i="26" s="1"/>
  <c r="AH1065" i="26"/>
  <c r="AI1065" i="26" s="1"/>
  <c r="AJ1065" i="26"/>
  <c r="B1066" i="26"/>
  <c r="J1066" i="26"/>
  <c r="K1066" i="26"/>
  <c r="L1066" i="26"/>
  <c r="M1066" i="26"/>
  <c r="N1066" i="26"/>
  <c r="S1066" i="26"/>
  <c r="U1066" i="26"/>
  <c r="AA1066" i="26"/>
  <c r="AC1066" i="26"/>
  <c r="AG1066" i="26"/>
  <c r="AH1066" i="26"/>
  <c r="AI1066" i="26"/>
  <c r="AJ1066" i="26"/>
  <c r="B1067" i="26"/>
  <c r="J1067" i="26"/>
  <c r="K1067" i="26"/>
  <c r="L1067" i="26"/>
  <c r="M1067" i="26"/>
  <c r="N1067" i="26"/>
  <c r="S1067" i="26" s="1"/>
  <c r="U1067" i="26"/>
  <c r="AG1067" i="26"/>
  <c r="AC1067" i="26" s="1"/>
  <c r="AH1067" i="26"/>
  <c r="AI1067" i="26" s="1"/>
  <c r="AJ1067" i="26"/>
  <c r="B1068" i="26"/>
  <c r="J1068" i="26"/>
  <c r="K1068" i="26"/>
  <c r="L1068" i="26"/>
  <c r="M1068" i="26"/>
  <c r="N1068" i="26"/>
  <c r="S1068" i="26" s="1"/>
  <c r="U1068" i="26"/>
  <c r="AA1068" i="26"/>
  <c r="AC1068" i="26"/>
  <c r="AG1068" i="26"/>
  <c r="AH1068" i="26"/>
  <c r="AI1068" i="26"/>
  <c r="AJ1068" i="26"/>
  <c r="B1069" i="26"/>
  <c r="J1069" i="26"/>
  <c r="K1069" i="26"/>
  <c r="L1069" i="26"/>
  <c r="M1069" i="26"/>
  <c r="N1069" i="26"/>
  <c r="S1069" i="26"/>
  <c r="AG1069" i="26"/>
  <c r="U1069" i="26" s="1"/>
  <c r="AJ1069" i="26"/>
  <c r="B1070" i="26"/>
  <c r="J1070" i="26"/>
  <c r="K1070" i="26"/>
  <c r="L1070" i="26"/>
  <c r="M1070" i="26"/>
  <c r="N1070" i="26"/>
  <c r="U1070" i="26"/>
  <c r="AA1070" i="26"/>
  <c r="AG1070" i="26"/>
  <c r="AC1070" i="26" s="1"/>
  <c r="AJ1070" i="26"/>
  <c r="B1071" i="26"/>
  <c r="J1071" i="26"/>
  <c r="K1071" i="26"/>
  <c r="L1071" i="26"/>
  <c r="M1071" i="26"/>
  <c r="N1071" i="26"/>
  <c r="AC1071" i="26"/>
  <c r="AG1071" i="26"/>
  <c r="U1071" i="26" s="1"/>
  <c r="AJ1071" i="26"/>
  <c r="B1072" i="26"/>
  <c r="J1072" i="26"/>
  <c r="K1072" i="26"/>
  <c r="L1072" i="26"/>
  <c r="M1072" i="26"/>
  <c r="N1072" i="26"/>
  <c r="S1072" i="26"/>
  <c r="U1072" i="26"/>
  <c r="AA1072" i="26"/>
  <c r="AC1072" i="26"/>
  <c r="AG1072" i="26"/>
  <c r="AH1072" i="26"/>
  <c r="AI1072" i="26" s="1"/>
  <c r="AJ1072" i="26"/>
  <c r="B1073" i="26"/>
  <c r="J1073" i="26"/>
  <c r="K1073" i="26"/>
  <c r="L1073" i="26"/>
  <c r="M1073" i="26"/>
  <c r="N1073" i="26"/>
  <c r="S1073" i="26" s="1"/>
  <c r="AG1073" i="26"/>
  <c r="AH1073" i="26"/>
  <c r="AI1073" i="26" s="1"/>
  <c r="AJ1073" i="26"/>
  <c r="B1074" i="26"/>
  <c r="J1074" i="26"/>
  <c r="K1074" i="26"/>
  <c r="L1074" i="26"/>
  <c r="M1074" i="26"/>
  <c r="N1074" i="26"/>
  <c r="U1074" i="26"/>
  <c r="AC1074" i="26"/>
  <c r="AG1074" i="26"/>
  <c r="AJ1074" i="26"/>
  <c r="B1075" i="26"/>
  <c r="J1075" i="26"/>
  <c r="K1075" i="26"/>
  <c r="L1075" i="26"/>
  <c r="M1075" i="26"/>
  <c r="N1075" i="26"/>
  <c r="S1075" i="26"/>
  <c r="AC1075" i="26"/>
  <c r="AG1075" i="26"/>
  <c r="U1075" i="26" s="1"/>
  <c r="AJ1075" i="26"/>
  <c r="B1076" i="26"/>
  <c r="J1076" i="26"/>
  <c r="K1076" i="26"/>
  <c r="L1076" i="26"/>
  <c r="M1076" i="26"/>
  <c r="N1076" i="26"/>
  <c r="U1076" i="26"/>
  <c r="AG1076" i="26"/>
  <c r="AC1076" i="26" s="1"/>
  <c r="AJ1076" i="26"/>
  <c r="B1077" i="26"/>
  <c r="J1077" i="26"/>
  <c r="K1077" i="26"/>
  <c r="L1077" i="26"/>
  <c r="M1077" i="26"/>
  <c r="N1077" i="26"/>
  <c r="AA1077" i="26" s="1"/>
  <c r="AC1077" i="26"/>
  <c r="AG1077" i="26"/>
  <c r="U1077" i="26" s="1"/>
  <c r="AJ1077" i="26"/>
  <c r="B1078" i="26"/>
  <c r="J1078" i="26"/>
  <c r="K1078" i="26"/>
  <c r="L1078" i="26"/>
  <c r="M1078" i="26"/>
  <c r="N1078" i="26"/>
  <c r="S1078" i="26"/>
  <c r="U1078" i="26"/>
  <c r="AA1078" i="26"/>
  <c r="AC1078" i="26"/>
  <c r="AG1078" i="26"/>
  <c r="AH1078" i="26"/>
  <c r="AI1078" i="26"/>
  <c r="AJ1078" i="26"/>
  <c r="B1079" i="26"/>
  <c r="J1079" i="26"/>
  <c r="K1079" i="26"/>
  <c r="L1079" i="26"/>
  <c r="M1079" i="26"/>
  <c r="N1079" i="26"/>
  <c r="S1079" i="26" s="1"/>
  <c r="U1079" i="26"/>
  <c r="AG1079" i="26"/>
  <c r="AC1079" i="26" s="1"/>
  <c r="AH1079" i="26"/>
  <c r="AI1079" i="26" s="1"/>
  <c r="AJ1079" i="26"/>
  <c r="B1080" i="26"/>
  <c r="J1080" i="26"/>
  <c r="K1080" i="26"/>
  <c r="L1080" i="26"/>
  <c r="M1080" i="26"/>
  <c r="N1080" i="26"/>
  <c r="S1080" i="26" s="1"/>
  <c r="U1080" i="26"/>
  <c r="AA1080" i="26"/>
  <c r="AC1080" i="26"/>
  <c r="AG1080" i="26"/>
  <c r="AJ1080" i="26"/>
  <c r="B1081" i="26"/>
  <c r="J1081" i="26"/>
  <c r="K1081" i="26"/>
  <c r="L1081" i="26"/>
  <c r="M1081" i="26"/>
  <c r="N1081" i="26"/>
  <c r="S1081" i="26"/>
  <c r="AC1081" i="26"/>
  <c r="AG1081" i="26"/>
  <c r="U1081" i="26" s="1"/>
  <c r="AJ1081" i="26"/>
  <c r="B1082" i="26"/>
  <c r="J1082" i="26"/>
  <c r="K1082" i="26"/>
  <c r="L1082" i="26"/>
  <c r="M1082" i="26"/>
  <c r="N1082" i="26"/>
  <c r="U1082" i="26"/>
  <c r="AA1082" i="26"/>
  <c r="AG1082" i="26"/>
  <c r="AC1082" i="26" s="1"/>
  <c r="AJ1082" i="26"/>
  <c r="B1083" i="26"/>
  <c r="J1083" i="26"/>
  <c r="K1083" i="26"/>
  <c r="L1083" i="26"/>
  <c r="M1083" i="26"/>
  <c r="N1083" i="26"/>
  <c r="AA1083" i="26" s="1"/>
  <c r="AC1083" i="26"/>
  <c r="AG1083" i="26"/>
  <c r="U1083" i="26" s="1"/>
  <c r="AH1083" i="26"/>
  <c r="AI1083" i="26" s="1"/>
  <c r="AJ1083" i="26"/>
  <c r="B1084" i="26"/>
  <c r="J1084" i="26"/>
  <c r="K1084" i="26"/>
  <c r="L1084" i="26"/>
  <c r="M1084" i="26"/>
  <c r="N1084" i="26"/>
  <c r="S1084" i="26"/>
  <c r="U1084" i="26"/>
  <c r="AA1084" i="26"/>
  <c r="AC1084" i="26"/>
  <c r="AG1084" i="26"/>
  <c r="AH1084" i="26"/>
  <c r="AI1084" i="26"/>
  <c r="AJ1084" i="26"/>
  <c r="B1085" i="26"/>
  <c r="J1085" i="26"/>
  <c r="K1085" i="26"/>
  <c r="L1085" i="26"/>
  <c r="M1085" i="26"/>
  <c r="N1085" i="26"/>
  <c r="S1085" i="26" s="1"/>
  <c r="AG1085" i="26"/>
  <c r="AH1085" i="26"/>
  <c r="AI1085" i="26"/>
  <c r="AJ1085" i="26"/>
  <c r="B1086" i="26"/>
  <c r="J1086" i="26"/>
  <c r="K1086" i="26"/>
  <c r="L1086" i="26"/>
  <c r="M1086" i="26"/>
  <c r="N1086" i="26"/>
  <c r="S1086" i="26" s="1"/>
  <c r="U1086" i="26"/>
  <c r="AA1086" i="26"/>
  <c r="AC1086" i="26"/>
  <c r="AG1086" i="26"/>
  <c r="AJ1086" i="26"/>
  <c r="B1087" i="26"/>
  <c r="J1087" i="26"/>
  <c r="K1087" i="26"/>
  <c r="L1087" i="26"/>
  <c r="M1087" i="26"/>
  <c r="N1087" i="26"/>
  <c r="AH1087" i="26" s="1"/>
  <c r="AI1087" i="26" s="1"/>
  <c r="U1087" i="26"/>
  <c r="AC1087" i="26"/>
  <c r="AG1087" i="26"/>
  <c r="AJ1087" i="26"/>
  <c r="B1088" i="26"/>
  <c r="J1088" i="26"/>
  <c r="K1088" i="26"/>
  <c r="L1088" i="26"/>
  <c r="M1088" i="26"/>
  <c r="N1088" i="26"/>
  <c r="AH1088" i="26" s="1"/>
  <c r="AI1088" i="26" s="1"/>
  <c r="U1088" i="26"/>
  <c r="AG1088" i="26"/>
  <c r="AC1088" i="26" s="1"/>
  <c r="AJ1088" i="26"/>
  <c r="B1089" i="26"/>
  <c r="J1089" i="26"/>
  <c r="K1089" i="26"/>
  <c r="L1089" i="26"/>
  <c r="M1089" i="26"/>
  <c r="N1089" i="26"/>
  <c r="AA1089" i="26" s="1"/>
  <c r="S1089" i="26"/>
  <c r="AC1089" i="26"/>
  <c r="AG1089" i="26"/>
  <c r="U1089" i="26" s="1"/>
  <c r="AJ1089" i="26"/>
  <c r="B1090" i="26"/>
  <c r="J1090" i="26"/>
  <c r="K1090" i="26"/>
  <c r="L1090" i="26"/>
  <c r="M1090" i="26"/>
  <c r="N1090" i="26"/>
  <c r="S1090" i="26"/>
  <c r="U1090" i="26"/>
  <c r="AA1090" i="26"/>
  <c r="AC1090" i="26"/>
  <c r="AG1090" i="26"/>
  <c r="AH1090" i="26"/>
  <c r="AI1090" i="26" s="1"/>
  <c r="AJ1090" i="26"/>
  <c r="B1091" i="26"/>
  <c r="J1091" i="26"/>
  <c r="K1091" i="26"/>
  <c r="L1091" i="26"/>
  <c r="M1091" i="26"/>
  <c r="N1091" i="26"/>
  <c r="S1091" i="26" s="1"/>
  <c r="U1091" i="26"/>
  <c r="AC1091" i="26"/>
  <c r="AG1091" i="26"/>
  <c r="AH1091" i="26"/>
  <c r="AI1091" i="26" s="1"/>
  <c r="AJ1091" i="26"/>
  <c r="B1092" i="26"/>
  <c r="J1092" i="26"/>
  <c r="K1092" i="26"/>
  <c r="L1092" i="26"/>
  <c r="M1092" i="26"/>
  <c r="N1092" i="26"/>
  <c r="S1092" i="26" s="1"/>
  <c r="U1092" i="26"/>
  <c r="AA1092" i="26"/>
  <c r="AG1092" i="26"/>
  <c r="AC1092" i="26" s="1"/>
  <c r="AJ1092" i="26"/>
  <c r="B1093" i="26"/>
  <c r="J1093" i="26"/>
  <c r="K1093" i="26"/>
  <c r="L1093" i="26"/>
  <c r="M1093" i="26"/>
  <c r="N1093" i="26"/>
  <c r="AH1093" i="26" s="1"/>
  <c r="AI1093" i="26" s="1"/>
  <c r="S1093" i="26"/>
  <c r="AG1093" i="26"/>
  <c r="AJ1093" i="26"/>
  <c r="B1094" i="26"/>
  <c r="J1094" i="26"/>
  <c r="K1094" i="26"/>
  <c r="L1094" i="26"/>
  <c r="M1094" i="26"/>
  <c r="N1094" i="26"/>
  <c r="AH1094" i="26" s="1"/>
  <c r="AI1094" i="26" s="1"/>
  <c r="S1094" i="26"/>
  <c r="U1094" i="26"/>
  <c r="AG1094" i="26"/>
  <c r="AC1094" i="26" s="1"/>
  <c r="AJ1094" i="26"/>
  <c r="B1095" i="26"/>
  <c r="J1095" i="26"/>
  <c r="K1095" i="26"/>
  <c r="L1095" i="26"/>
  <c r="M1095" i="26"/>
  <c r="N1095" i="26"/>
  <c r="AA1095" i="26" s="1"/>
  <c r="AC1095" i="26"/>
  <c r="AG1095" i="26"/>
  <c r="U1095" i="26" s="1"/>
  <c r="AJ1095" i="26"/>
  <c r="B1096" i="26"/>
  <c r="J1096" i="26"/>
  <c r="K1096" i="26"/>
  <c r="L1096" i="26"/>
  <c r="M1096" i="26"/>
  <c r="N1096" i="26"/>
  <c r="S1096" i="26"/>
  <c r="U1096" i="26"/>
  <c r="AA1096" i="26"/>
  <c r="AC1096" i="26"/>
  <c r="AG1096" i="26"/>
  <c r="AH1096" i="26"/>
  <c r="AI1096" i="26"/>
  <c r="AJ1096" i="26"/>
  <c r="B1097" i="26"/>
  <c r="J1097" i="26"/>
  <c r="K1097" i="26"/>
  <c r="L1097" i="26"/>
  <c r="M1097" i="26"/>
  <c r="N1097" i="26"/>
  <c r="S1097" i="26" s="1"/>
  <c r="U1097" i="26"/>
  <c r="AG1097" i="26"/>
  <c r="AC1097" i="26" s="1"/>
  <c r="AH1097" i="26"/>
  <c r="AI1097" i="26"/>
  <c r="AJ1097" i="26"/>
  <c r="B1098" i="26"/>
  <c r="J1098" i="26"/>
  <c r="K1098" i="26"/>
  <c r="L1098" i="26"/>
  <c r="M1098" i="26"/>
  <c r="N1098" i="26"/>
  <c r="S1098" i="26" s="1"/>
  <c r="U1098" i="26"/>
  <c r="AC1098" i="26"/>
  <c r="AG1098" i="26"/>
  <c r="AH1098" i="26"/>
  <c r="AI1098" i="26" s="1"/>
  <c r="AJ1098" i="26"/>
  <c r="B1099" i="26"/>
  <c r="J1099" i="26"/>
  <c r="K1099" i="26"/>
  <c r="L1099" i="26"/>
  <c r="M1099" i="26"/>
  <c r="N1099" i="26"/>
  <c r="AC1099" i="26"/>
  <c r="AG1099" i="26"/>
  <c r="U1099" i="26" s="1"/>
  <c r="AJ1099" i="26"/>
  <c r="B1100" i="26"/>
  <c r="J1100" i="26"/>
  <c r="K1100" i="26"/>
  <c r="L1100" i="26"/>
  <c r="M1100" i="26"/>
  <c r="N1100" i="26"/>
  <c r="U1100" i="26"/>
  <c r="AG1100" i="26"/>
  <c r="AC1100" i="26" s="1"/>
  <c r="AJ1100" i="26"/>
  <c r="B1101" i="26"/>
  <c r="J1101" i="26"/>
  <c r="K1101" i="26"/>
  <c r="L1101" i="26"/>
  <c r="M1101" i="26"/>
  <c r="N1101" i="26"/>
  <c r="AA1101" i="26" s="1"/>
  <c r="S1101" i="26"/>
  <c r="AC1101" i="26"/>
  <c r="AG1101" i="26"/>
  <c r="U1101" i="26" s="1"/>
  <c r="AJ1101" i="26"/>
  <c r="B1102" i="26"/>
  <c r="J1102" i="26"/>
  <c r="K1102" i="26"/>
  <c r="L1102" i="26"/>
  <c r="M1102" i="26"/>
  <c r="N1102" i="26"/>
  <c r="S1102" i="26"/>
  <c r="U1102" i="26"/>
  <c r="AA1102" i="26"/>
  <c r="AC1102" i="26"/>
  <c r="AG1102" i="26"/>
  <c r="AH1102" i="26"/>
  <c r="AI1102" i="26" s="1"/>
  <c r="AJ1102" i="26"/>
  <c r="B1103" i="26"/>
  <c r="J1103" i="26"/>
  <c r="K1103" i="26"/>
  <c r="L1103" i="26"/>
  <c r="M1103" i="26"/>
  <c r="N1103" i="26"/>
  <c r="AA1103" i="26" s="1"/>
  <c r="S1103" i="26"/>
  <c r="AG1103" i="26"/>
  <c r="AH1103" i="26"/>
  <c r="AI1103" i="26" s="1"/>
  <c r="AJ1103" i="26"/>
  <c r="B1104" i="26"/>
  <c r="J1104" i="26"/>
  <c r="K1104" i="26"/>
  <c r="L1104" i="26"/>
  <c r="M1104" i="26"/>
  <c r="N1104" i="26"/>
  <c r="S1104" i="26" s="1"/>
  <c r="AA1104" i="26"/>
  <c r="AC1104" i="26"/>
  <c r="AG1104" i="26"/>
  <c r="U1104" i="26" s="1"/>
  <c r="AH1104" i="26"/>
  <c r="AI1104" i="26"/>
  <c r="AJ1104" i="26"/>
  <c r="B1105" i="26"/>
  <c r="J1105" i="26"/>
  <c r="K1105" i="26"/>
  <c r="L1105" i="26"/>
  <c r="M1105" i="26"/>
  <c r="N1105" i="26"/>
  <c r="AH1105" i="26" s="1"/>
  <c r="U1105" i="26"/>
  <c r="AA1105" i="26"/>
  <c r="AG1105" i="26"/>
  <c r="AC1105" i="26" s="1"/>
  <c r="AI1105" i="26"/>
  <c r="AJ1105" i="26"/>
  <c r="B1106" i="26"/>
  <c r="J1106" i="26"/>
  <c r="K1106" i="26"/>
  <c r="L1106" i="26"/>
  <c r="M1106" i="26"/>
  <c r="N1106" i="26"/>
  <c r="AH1106" i="26" s="1"/>
  <c r="AI1106" i="26" s="1"/>
  <c r="S1106" i="26"/>
  <c r="AA1106" i="26"/>
  <c r="AG1106" i="26"/>
  <c r="AC1106" i="26" s="1"/>
  <c r="AJ1106" i="26"/>
  <c r="B1107" i="26"/>
  <c r="J1107" i="26"/>
  <c r="K1107" i="26"/>
  <c r="L1107" i="26"/>
  <c r="M1107" i="26"/>
  <c r="N1107" i="26"/>
  <c r="S1107" i="26" s="1"/>
  <c r="AA1107" i="26"/>
  <c r="AG1107" i="26"/>
  <c r="U1107" i="26" s="1"/>
  <c r="AH1107" i="26"/>
  <c r="AI1107" i="26" s="1"/>
  <c r="AJ1107" i="26"/>
  <c r="B1108" i="26"/>
  <c r="J1108" i="26"/>
  <c r="K1108" i="26"/>
  <c r="L1108" i="26"/>
  <c r="M1108" i="26"/>
  <c r="N1108" i="26"/>
  <c r="S1108" i="26"/>
  <c r="U1108" i="26"/>
  <c r="AA1108" i="26"/>
  <c r="AC1108" i="26"/>
  <c r="AG1108" i="26"/>
  <c r="AH1108" i="26"/>
  <c r="AI1108" i="26"/>
  <c r="AJ1108" i="26"/>
  <c r="B1109" i="26"/>
  <c r="J1109" i="26"/>
  <c r="K1109" i="26"/>
  <c r="L1109" i="26"/>
  <c r="M1109" i="26"/>
  <c r="N1109" i="26"/>
  <c r="AA1109" i="26" s="1"/>
  <c r="S1109" i="26"/>
  <c r="AG1109" i="26"/>
  <c r="U1109" i="26" s="1"/>
  <c r="AH1109" i="26"/>
  <c r="AI1109" i="26" s="1"/>
  <c r="AJ1109" i="26"/>
  <c r="B1110" i="26"/>
  <c r="J1110" i="26"/>
  <c r="K1110" i="26"/>
  <c r="L1110" i="26"/>
  <c r="M1110" i="26"/>
  <c r="N1110" i="26"/>
  <c r="AG1110" i="26"/>
  <c r="U1110" i="26" s="1"/>
  <c r="AJ1110" i="26"/>
  <c r="B1111" i="26"/>
  <c r="J1111" i="26"/>
  <c r="K1111" i="26"/>
  <c r="L1111" i="26"/>
  <c r="M1111" i="26"/>
  <c r="N1111" i="26"/>
  <c r="AH1111" i="26" s="1"/>
  <c r="AA1111" i="26"/>
  <c r="AG1111" i="26"/>
  <c r="U1111" i="26" s="1"/>
  <c r="AI1111" i="26"/>
  <c r="AJ1111" i="26"/>
  <c r="B1112" i="26"/>
  <c r="J1112" i="26"/>
  <c r="K1112" i="26"/>
  <c r="L1112" i="26"/>
  <c r="M1112" i="26"/>
  <c r="N1112" i="26"/>
  <c r="AH1112" i="26" s="1"/>
  <c r="AI1112" i="26" s="1"/>
  <c r="S1112" i="26"/>
  <c r="AA1112" i="26"/>
  <c r="AG1112" i="26"/>
  <c r="AC1112" i="26" s="1"/>
  <c r="AJ1112" i="26"/>
  <c r="B1113" i="26"/>
  <c r="J1113" i="26"/>
  <c r="K1113" i="26"/>
  <c r="L1113" i="26"/>
  <c r="M1113" i="26"/>
  <c r="N1113" i="26"/>
  <c r="S1113" i="26" s="1"/>
  <c r="AA1113" i="26"/>
  <c r="AG1113" i="26"/>
  <c r="U1113" i="26" s="1"/>
  <c r="AH1113" i="26"/>
  <c r="AI1113" i="26" s="1"/>
  <c r="AJ1113" i="26"/>
  <c r="B1114" i="26"/>
  <c r="J1114" i="26"/>
  <c r="K1114" i="26"/>
  <c r="L1114" i="26"/>
  <c r="M1114" i="26"/>
  <c r="N1114" i="26"/>
  <c r="S1114" i="26"/>
  <c r="U1114" i="26"/>
  <c r="AA1114" i="26"/>
  <c r="AC1114" i="26"/>
  <c r="AG1114" i="26"/>
  <c r="AH1114" i="26"/>
  <c r="AI1114" i="26" s="1"/>
  <c r="AJ1114" i="26"/>
  <c r="B1115" i="26"/>
  <c r="J1115" i="26"/>
  <c r="K1115" i="26"/>
  <c r="L1115" i="26"/>
  <c r="M1115" i="26"/>
  <c r="N1115" i="26"/>
  <c r="AA1115" i="26" s="1"/>
  <c r="S1115" i="26"/>
  <c r="AG1115" i="26"/>
  <c r="U1115" i="26" s="1"/>
  <c r="AH1115" i="26"/>
  <c r="AI1115" i="26"/>
  <c r="AJ1115" i="26"/>
  <c r="B1116" i="26"/>
  <c r="J1116" i="26"/>
  <c r="K1116" i="26"/>
  <c r="L1116" i="26"/>
  <c r="M1116" i="26"/>
  <c r="N1116" i="26"/>
  <c r="S1116" i="26" s="1"/>
  <c r="AC1116" i="26"/>
  <c r="AG1116" i="26"/>
  <c r="U1116" i="26" s="1"/>
  <c r="AH1116" i="26"/>
  <c r="AI1116" i="26" s="1"/>
  <c r="AJ1116" i="26"/>
  <c r="B1117" i="26"/>
  <c r="J1117" i="26"/>
  <c r="K1117" i="26"/>
  <c r="L1117" i="26"/>
  <c r="M1117" i="26"/>
  <c r="N1117" i="26"/>
  <c r="AH1117" i="26" s="1"/>
  <c r="AI1117" i="26" s="1"/>
  <c r="U1117" i="26"/>
  <c r="AA1117" i="26"/>
  <c r="AC1117" i="26"/>
  <c r="AG1117" i="26"/>
  <c r="AJ1117" i="26"/>
  <c r="B1118" i="26"/>
  <c r="J1118" i="26"/>
  <c r="K1118" i="26"/>
  <c r="L1118" i="26"/>
  <c r="M1118" i="26"/>
  <c r="N1118" i="26"/>
  <c r="AH1118" i="26" s="1"/>
  <c r="AI1118" i="26" s="1"/>
  <c r="S1118" i="26"/>
  <c r="U1118" i="26"/>
  <c r="AA1118" i="26"/>
  <c r="AG1118" i="26"/>
  <c r="AC1118" i="26" s="1"/>
  <c r="AJ1118" i="26"/>
  <c r="B1119" i="26"/>
  <c r="J1119" i="26"/>
  <c r="K1119" i="26"/>
  <c r="L1119" i="26"/>
  <c r="M1119" i="26"/>
  <c r="N1119" i="26"/>
  <c r="S1119" i="26" s="1"/>
  <c r="AA1119" i="26"/>
  <c r="AG1119" i="26"/>
  <c r="U1119" i="26" s="1"/>
  <c r="AH1119" i="26"/>
  <c r="AI1119" i="26" s="1"/>
  <c r="AJ1119" i="26"/>
  <c r="B1120" i="26"/>
  <c r="J1120" i="26"/>
  <c r="K1120" i="26"/>
  <c r="L1120" i="26"/>
  <c r="M1120" i="26"/>
  <c r="N1120" i="26"/>
  <c r="S1120" i="26"/>
  <c r="U1120" i="26"/>
  <c r="AA1120" i="26"/>
  <c r="AC1120" i="26"/>
  <c r="AG1120" i="26"/>
  <c r="AH1120" i="26"/>
  <c r="AI1120" i="26"/>
  <c r="AJ1120" i="26"/>
  <c r="B1121" i="26"/>
  <c r="J1121" i="26"/>
  <c r="K1121" i="26"/>
  <c r="L1121" i="26"/>
  <c r="M1121" i="26"/>
  <c r="N1121" i="26"/>
  <c r="AA1121" i="26" s="1"/>
  <c r="S1121" i="26"/>
  <c r="U1121" i="26"/>
  <c r="AC1121" i="26"/>
  <c r="AG1121" i="26"/>
  <c r="AH1121" i="26"/>
  <c r="AI1121" i="26" s="1"/>
  <c r="AJ1121" i="26"/>
  <c r="B1122" i="26"/>
  <c r="J1122" i="26"/>
  <c r="K1122" i="26"/>
  <c r="L1122" i="26"/>
  <c r="M1122" i="26"/>
  <c r="N1122" i="26"/>
  <c r="S1122" i="26" s="1"/>
  <c r="U1122" i="26"/>
  <c r="AA1122" i="26"/>
  <c r="AG1122" i="26"/>
  <c r="AC1122" i="26" s="1"/>
  <c r="AJ1122" i="26"/>
  <c r="B1123" i="26"/>
  <c r="J1123" i="26"/>
  <c r="K1123" i="26"/>
  <c r="L1123" i="26"/>
  <c r="M1123" i="26"/>
  <c r="N1123" i="26"/>
  <c r="AH1123" i="26" s="1"/>
  <c r="AI1123" i="26" s="1"/>
  <c r="S1123" i="26"/>
  <c r="AG1123" i="26"/>
  <c r="AJ1123" i="26"/>
  <c r="B1124" i="26"/>
  <c r="J1124" i="26"/>
  <c r="K1124" i="26"/>
  <c r="L1124" i="26"/>
  <c r="M1124" i="26"/>
  <c r="N1124" i="26"/>
  <c r="AG1124" i="26"/>
  <c r="AJ1124" i="26"/>
  <c r="B1125" i="26"/>
  <c r="J1125" i="26"/>
  <c r="K1125" i="26"/>
  <c r="L1125" i="26"/>
  <c r="M1125" i="26"/>
  <c r="N1125" i="26"/>
  <c r="AG1125" i="26"/>
  <c r="AH1125" i="26"/>
  <c r="AI1125" i="26" s="1"/>
  <c r="AJ1125" i="26"/>
  <c r="B1126" i="26"/>
  <c r="J1126" i="26"/>
  <c r="K1126" i="26"/>
  <c r="L1126" i="26"/>
  <c r="M1126" i="26"/>
  <c r="N1126" i="26"/>
  <c r="S1126" i="26"/>
  <c r="U1126" i="26"/>
  <c r="AA1126" i="26"/>
  <c r="AC1126" i="26"/>
  <c r="AG1126" i="26"/>
  <c r="AH1126" i="26"/>
  <c r="AI1126" i="26" s="1"/>
  <c r="AJ1126" i="26"/>
  <c r="B1127" i="26"/>
  <c r="J1127" i="26"/>
  <c r="K1127" i="26"/>
  <c r="L1127" i="26"/>
  <c r="M1127" i="26"/>
  <c r="N1127" i="26"/>
  <c r="AA1127" i="26" s="1"/>
  <c r="S1127" i="26"/>
  <c r="AC1127" i="26"/>
  <c r="AG1127" i="26"/>
  <c r="U1127" i="26" s="1"/>
  <c r="AH1127" i="26"/>
  <c r="AI1127" i="26"/>
  <c r="AJ1127" i="26"/>
  <c r="B1128" i="26"/>
  <c r="J1128" i="26"/>
  <c r="K1128" i="26"/>
  <c r="L1128" i="26"/>
  <c r="M1128" i="26"/>
  <c r="N1128" i="26"/>
  <c r="S1128" i="26" s="1"/>
  <c r="AA1128" i="26"/>
  <c r="AC1128" i="26"/>
  <c r="AG1128" i="26"/>
  <c r="U1128" i="26" s="1"/>
  <c r="AH1128" i="26"/>
  <c r="AI1128" i="26"/>
  <c r="AJ1128" i="26"/>
  <c r="B1129" i="26"/>
  <c r="J1129" i="26"/>
  <c r="K1129" i="26"/>
  <c r="L1129" i="26"/>
  <c r="M1129" i="26"/>
  <c r="N1129" i="26"/>
  <c r="AH1129" i="26" s="1"/>
  <c r="S1129" i="26"/>
  <c r="AA1129" i="26"/>
  <c r="AG1129" i="26"/>
  <c r="U1129" i="26" s="1"/>
  <c r="AI1129" i="26"/>
  <c r="AJ1129" i="26"/>
  <c r="B1130" i="26"/>
  <c r="J1130" i="26"/>
  <c r="K1130" i="26"/>
  <c r="L1130" i="26"/>
  <c r="M1130" i="26"/>
  <c r="N1130" i="26"/>
  <c r="AG1130" i="26"/>
  <c r="AC1130" i="26" s="1"/>
  <c r="AJ1130" i="26"/>
  <c r="B1131" i="26"/>
  <c r="J1131" i="26"/>
  <c r="K1131" i="26"/>
  <c r="L1131" i="26"/>
  <c r="M1131" i="26"/>
  <c r="N1131" i="26"/>
  <c r="AG1131" i="26"/>
  <c r="AJ1131" i="26"/>
  <c r="B1132" i="26"/>
  <c r="J1132" i="26"/>
  <c r="K1132" i="26"/>
  <c r="L1132" i="26"/>
  <c r="M1132" i="26"/>
  <c r="N1132" i="26"/>
  <c r="S1132" i="26"/>
  <c r="U1132" i="26"/>
  <c r="AA1132" i="26"/>
  <c r="AC1132" i="26"/>
  <c r="AG1132" i="26"/>
  <c r="AH1132" i="26"/>
  <c r="AI1132" i="26"/>
  <c r="AJ1132" i="26"/>
  <c r="B1133" i="26"/>
  <c r="J1133" i="26"/>
  <c r="K1133" i="26"/>
  <c r="L1133" i="26"/>
  <c r="M1133" i="26"/>
  <c r="N1133" i="26"/>
  <c r="AA1133" i="26" s="1"/>
  <c r="S1133" i="26"/>
  <c r="U1133" i="26"/>
  <c r="AC1133" i="26"/>
  <c r="AG1133" i="26"/>
  <c r="AH1133" i="26"/>
  <c r="AI1133" i="26" s="1"/>
  <c r="AJ1133" i="26"/>
  <c r="B1134" i="26"/>
  <c r="J1134" i="26"/>
  <c r="K1134" i="26"/>
  <c r="L1134" i="26"/>
  <c r="M1134" i="26"/>
  <c r="N1134" i="26"/>
  <c r="S1134" i="26" s="1"/>
  <c r="AA1134" i="26"/>
  <c r="AG1134" i="26"/>
  <c r="U1134" i="26" s="1"/>
  <c r="AH1134" i="26"/>
  <c r="AI1134" i="26"/>
  <c r="AJ1134" i="26"/>
  <c r="B1135" i="26"/>
  <c r="J1135" i="26"/>
  <c r="K1135" i="26"/>
  <c r="L1135" i="26"/>
  <c r="M1135" i="26"/>
  <c r="N1135" i="26"/>
  <c r="AH1135" i="26" s="1"/>
  <c r="AI1135" i="26" s="1"/>
  <c r="S1135" i="26"/>
  <c r="AA1135" i="26"/>
  <c r="AG1135" i="26"/>
  <c r="AJ1135" i="26"/>
  <c r="B1136" i="26"/>
  <c r="J1136" i="26"/>
  <c r="K1136" i="26"/>
  <c r="L1136" i="26"/>
  <c r="M1136" i="26"/>
  <c r="N1136" i="26"/>
  <c r="AH1136" i="26" s="1"/>
  <c r="AI1136" i="26" s="1"/>
  <c r="AG1136" i="26"/>
  <c r="AJ1136" i="26"/>
  <c r="B1137" i="26"/>
  <c r="J1137" i="26"/>
  <c r="K1137" i="26"/>
  <c r="L1137" i="26"/>
  <c r="M1137" i="26"/>
  <c r="N1137" i="26"/>
  <c r="S1137" i="26" s="1"/>
  <c r="AA1137" i="26"/>
  <c r="AG1137" i="26"/>
  <c r="AH1137" i="26"/>
  <c r="AI1137" i="26" s="1"/>
  <c r="AJ1137" i="26"/>
  <c r="B1138" i="26"/>
  <c r="J1138" i="26"/>
  <c r="K1138" i="26"/>
  <c r="L1138" i="26"/>
  <c r="M1138" i="26"/>
  <c r="N1138" i="26"/>
  <c r="S1138" i="26"/>
  <c r="U1138" i="26"/>
  <c r="AA1138" i="26"/>
  <c r="AC1138" i="26"/>
  <c r="AG1138" i="26"/>
  <c r="AH1138" i="26"/>
  <c r="AI1138" i="26"/>
  <c r="AJ1138" i="26"/>
  <c r="B1139" i="26"/>
  <c r="J1139" i="26"/>
  <c r="K1139" i="26"/>
  <c r="L1139" i="26"/>
  <c r="M1139" i="26"/>
  <c r="N1139" i="26"/>
  <c r="AA1139" i="26" s="1"/>
  <c r="S1139" i="26"/>
  <c r="U1139" i="26"/>
  <c r="AC1139" i="26"/>
  <c r="AG1139" i="26"/>
  <c r="AJ1139" i="26"/>
  <c r="B1140" i="26"/>
  <c r="J1140" i="26"/>
  <c r="K1140" i="26"/>
  <c r="L1140" i="26"/>
  <c r="M1140" i="26"/>
  <c r="N1140" i="26"/>
  <c r="S1140" i="26" s="1"/>
  <c r="U1140" i="26"/>
  <c r="AA1140" i="26"/>
  <c r="AG1140" i="26"/>
  <c r="AC1140" i="26" s="1"/>
  <c r="AJ1140" i="26"/>
  <c r="B1141" i="26"/>
  <c r="J1141" i="26"/>
  <c r="K1141" i="26"/>
  <c r="L1141" i="26"/>
  <c r="M1141" i="26"/>
  <c r="N1141" i="26"/>
  <c r="AH1141" i="26" s="1"/>
  <c r="AI1141" i="26" s="1"/>
  <c r="S1141" i="26"/>
  <c r="AG1141" i="26"/>
  <c r="AJ1141" i="26"/>
  <c r="B1142" i="26"/>
  <c r="J1142" i="26"/>
  <c r="K1142" i="26"/>
  <c r="L1142" i="26"/>
  <c r="M1142" i="26"/>
  <c r="N1142" i="26"/>
  <c r="AG1142" i="26"/>
  <c r="AJ1142" i="26"/>
  <c r="B1143" i="26"/>
  <c r="J1143" i="26"/>
  <c r="K1143" i="26"/>
  <c r="L1143" i="26"/>
  <c r="M1143" i="26"/>
  <c r="N1143" i="26"/>
  <c r="S1143" i="26"/>
  <c r="AA1143" i="26"/>
  <c r="AC1143" i="26"/>
  <c r="AG1143" i="26"/>
  <c r="U1143" i="26" s="1"/>
  <c r="AH1143" i="26"/>
  <c r="AI1143" i="26" s="1"/>
  <c r="AJ1143" i="26"/>
  <c r="B1144" i="26"/>
  <c r="J1144" i="26"/>
  <c r="K1144" i="26"/>
  <c r="L1144" i="26"/>
  <c r="M1144" i="26"/>
  <c r="N1144" i="26"/>
  <c r="S1144" i="26"/>
  <c r="U1144" i="26"/>
  <c r="AA1144" i="26"/>
  <c r="AC1144" i="26"/>
  <c r="AG1144" i="26"/>
  <c r="AH1144" i="26"/>
  <c r="AI1144" i="26"/>
  <c r="AJ1144" i="26"/>
  <c r="B1145" i="26"/>
  <c r="J1145" i="26"/>
  <c r="K1145" i="26"/>
  <c r="L1145" i="26"/>
  <c r="M1145" i="26"/>
  <c r="N1145" i="26"/>
  <c r="AA1145" i="26" s="1"/>
  <c r="S1145" i="26"/>
  <c r="AG1145" i="26"/>
  <c r="U1145" i="26" s="1"/>
  <c r="AH1145" i="26"/>
  <c r="AI1145" i="26" s="1"/>
  <c r="AJ1145" i="26"/>
  <c r="B1146" i="26"/>
  <c r="J1146" i="26"/>
  <c r="K1146" i="26"/>
  <c r="L1146" i="26"/>
  <c r="M1146" i="26"/>
  <c r="N1146" i="26"/>
  <c r="AG1146" i="26"/>
  <c r="U1146" i="26" s="1"/>
  <c r="AJ1146" i="26"/>
  <c r="B1147" i="26"/>
  <c r="J1147" i="26"/>
  <c r="K1147" i="26"/>
  <c r="L1147" i="26"/>
  <c r="M1147" i="26"/>
  <c r="N1147" i="26"/>
  <c r="AH1147" i="26" s="1"/>
  <c r="S1147" i="26"/>
  <c r="AA1147" i="26"/>
  <c r="AG1147" i="26"/>
  <c r="U1147" i="26" s="1"/>
  <c r="AI1147" i="26"/>
  <c r="AJ1147" i="26"/>
  <c r="B1148" i="26"/>
  <c r="J1148" i="26"/>
  <c r="K1148" i="26"/>
  <c r="L1148" i="26"/>
  <c r="M1148" i="26"/>
  <c r="N1148" i="26"/>
  <c r="S1148" i="26"/>
  <c r="AA1148" i="26"/>
  <c r="AG1148" i="26"/>
  <c r="AC1148" i="26" s="1"/>
  <c r="AH1148" i="26"/>
  <c r="AI1148" i="26"/>
  <c r="AJ1148" i="26"/>
  <c r="B1149" i="26"/>
  <c r="J1149" i="26"/>
  <c r="K1149" i="26"/>
  <c r="L1149" i="26"/>
  <c r="M1149" i="26"/>
  <c r="N1149" i="26"/>
  <c r="AA1149" i="26" s="1"/>
  <c r="S1149" i="26"/>
  <c r="AC1149" i="26"/>
  <c r="AG1149" i="26"/>
  <c r="U1149" i="26" s="1"/>
  <c r="AH1149" i="26"/>
  <c r="AI1149" i="26" s="1"/>
  <c r="AJ1149" i="26"/>
  <c r="B1150" i="26"/>
  <c r="J1150" i="26"/>
  <c r="K1150" i="26"/>
  <c r="L1150" i="26"/>
  <c r="M1150" i="26"/>
  <c r="N1150" i="26"/>
  <c r="S1150" i="26"/>
  <c r="U1150" i="26"/>
  <c r="AA1150" i="26"/>
  <c r="AC1150" i="26"/>
  <c r="AG1150" i="26"/>
  <c r="AH1150" i="26"/>
  <c r="AI1150" i="26" s="1"/>
  <c r="AJ1150" i="26"/>
  <c r="B1151" i="26"/>
  <c r="J1151" i="26"/>
  <c r="K1151" i="26"/>
  <c r="L1151" i="26"/>
  <c r="M1151" i="26"/>
  <c r="N1151" i="26"/>
  <c r="AA1151" i="26" s="1"/>
  <c r="U1151" i="26"/>
  <c r="AC1151" i="26"/>
  <c r="AG1151" i="26"/>
  <c r="AH1151" i="26"/>
  <c r="AI1151" i="26" s="1"/>
  <c r="AJ1151" i="26"/>
  <c r="B1152" i="26"/>
  <c r="J1152" i="26"/>
  <c r="K1152" i="26"/>
  <c r="L1152" i="26"/>
  <c r="M1152" i="26"/>
  <c r="N1152" i="26"/>
  <c r="AC1152" i="26"/>
  <c r="AG1152" i="26"/>
  <c r="U1152" i="26" s="1"/>
  <c r="AJ1152" i="26"/>
  <c r="B1153" i="26"/>
  <c r="J1153" i="26"/>
  <c r="K1153" i="26"/>
  <c r="L1153" i="26"/>
  <c r="M1153" i="26"/>
  <c r="N1153" i="26"/>
  <c r="AH1153" i="26" s="1"/>
  <c r="U1153" i="26"/>
  <c r="AA1153" i="26"/>
  <c r="AG1153" i="26"/>
  <c r="AC1153" i="26" s="1"/>
  <c r="AI1153" i="26"/>
  <c r="AJ1153" i="26"/>
  <c r="B1154" i="26"/>
  <c r="J1154" i="26"/>
  <c r="K1154" i="26"/>
  <c r="L1154" i="26"/>
  <c r="M1154" i="26"/>
  <c r="N1154" i="26"/>
  <c r="S1154" i="26"/>
  <c r="AA1154" i="26"/>
  <c r="AG1154" i="26"/>
  <c r="AC1154" i="26" s="1"/>
  <c r="AH1154" i="26"/>
  <c r="AI1154" i="26" s="1"/>
  <c r="AJ1154" i="26"/>
  <c r="B1155" i="26"/>
  <c r="J1155" i="26"/>
  <c r="K1155" i="26"/>
  <c r="L1155" i="26"/>
  <c r="M1155" i="26"/>
  <c r="N1155" i="26"/>
  <c r="AG1155" i="26"/>
  <c r="U1155" i="26" s="1"/>
  <c r="AJ1155" i="26"/>
  <c r="B1156" i="26"/>
  <c r="J1156" i="26"/>
  <c r="K1156" i="26"/>
  <c r="L1156" i="26"/>
  <c r="M1156" i="26"/>
  <c r="N1156" i="26"/>
  <c r="S1156" i="26"/>
  <c r="AA1156" i="26"/>
  <c r="AG1156" i="26"/>
  <c r="U1156" i="26" s="1"/>
  <c r="AH1156" i="26"/>
  <c r="AI1156" i="26"/>
  <c r="AJ1156" i="26"/>
  <c r="B1157" i="26"/>
  <c r="J1157" i="26"/>
  <c r="K1157" i="26"/>
  <c r="L1157" i="26"/>
  <c r="M1157" i="26"/>
  <c r="N1157" i="26"/>
  <c r="AH1157" i="26" s="1"/>
  <c r="AI1157" i="26" s="1"/>
  <c r="S1157" i="26"/>
  <c r="AA1157" i="26"/>
  <c r="AG1157" i="26"/>
  <c r="AJ1157" i="26"/>
  <c r="B1158" i="26"/>
  <c r="J1158" i="26"/>
  <c r="K1158" i="26"/>
  <c r="L1158" i="26"/>
  <c r="M1158" i="26"/>
  <c r="N1158" i="26"/>
  <c r="AH1158" i="26" s="1"/>
  <c r="S1158" i="26"/>
  <c r="U1158" i="26"/>
  <c r="AA1158" i="26"/>
  <c r="AG1158" i="26"/>
  <c r="AC1158" i="26" s="1"/>
  <c r="AI1158" i="26"/>
  <c r="AJ1158" i="26"/>
  <c r="B1159" i="26"/>
  <c r="J1159" i="26"/>
  <c r="K1159" i="26"/>
  <c r="L1159" i="26"/>
  <c r="M1159" i="26"/>
  <c r="N1159" i="26"/>
  <c r="AH1159" i="26" s="1"/>
  <c r="AI1159" i="26" s="1"/>
  <c r="S1159" i="26"/>
  <c r="AG1159" i="26"/>
  <c r="AJ1159" i="26"/>
  <c r="B1160" i="26"/>
  <c r="J1160" i="26"/>
  <c r="K1160" i="26"/>
  <c r="L1160" i="26"/>
  <c r="M1160" i="26"/>
  <c r="N1160" i="26"/>
  <c r="AG1160" i="26"/>
  <c r="AJ1160" i="26"/>
  <c r="B1161" i="26"/>
  <c r="J1161" i="26"/>
  <c r="K1161" i="26"/>
  <c r="L1161" i="26"/>
  <c r="M1161" i="26"/>
  <c r="N1161" i="26"/>
  <c r="S1161" i="26"/>
  <c r="AA1161" i="26"/>
  <c r="AC1161" i="26"/>
  <c r="AG1161" i="26"/>
  <c r="U1161" i="26" s="1"/>
  <c r="AH1161" i="26"/>
  <c r="AI1161" i="26"/>
  <c r="AJ1161" i="26"/>
  <c r="B1162" i="26"/>
  <c r="J1162" i="26"/>
  <c r="K1162" i="26"/>
  <c r="L1162" i="26"/>
  <c r="M1162" i="26"/>
  <c r="N1162" i="26"/>
  <c r="S1162" i="26"/>
  <c r="U1162" i="26"/>
  <c r="AA1162" i="26"/>
  <c r="AG1162" i="26"/>
  <c r="AC1162" i="26" s="1"/>
  <c r="AH1162" i="26"/>
  <c r="AI1162" i="26" s="1"/>
  <c r="AJ1162" i="26"/>
  <c r="B1163" i="26"/>
  <c r="J1163" i="26"/>
  <c r="K1163" i="26"/>
  <c r="L1163" i="26"/>
  <c r="M1163" i="26"/>
  <c r="N1163" i="26"/>
  <c r="AC1163" i="26"/>
  <c r="AG1163" i="26"/>
  <c r="U1163" i="26" s="1"/>
  <c r="AJ1163" i="26"/>
  <c r="B1164" i="26"/>
  <c r="J1164" i="26"/>
  <c r="K1164" i="26"/>
  <c r="L1164" i="26"/>
  <c r="M1164" i="26"/>
  <c r="N1164" i="26"/>
  <c r="S1164" i="26"/>
  <c r="AA1164" i="26"/>
  <c r="AC1164" i="26"/>
  <c r="AG1164" i="26"/>
  <c r="U1164" i="26" s="1"/>
  <c r="AH1164" i="26"/>
  <c r="AI1164" i="26" s="1"/>
  <c r="AJ1164" i="26"/>
  <c r="B1165" i="26"/>
  <c r="J1165" i="26"/>
  <c r="K1165" i="26"/>
  <c r="L1165" i="26"/>
  <c r="M1165" i="26"/>
  <c r="N1165" i="26"/>
  <c r="AH1165" i="26" s="1"/>
  <c r="AI1165" i="26" s="1"/>
  <c r="U1165" i="26"/>
  <c r="AA1165" i="26"/>
  <c r="AC1165" i="26"/>
  <c r="AG1165" i="26"/>
  <c r="AJ1165" i="26"/>
  <c r="B1166" i="26"/>
  <c r="J1166" i="26"/>
  <c r="K1166" i="26"/>
  <c r="L1166" i="26"/>
  <c r="M1166" i="26"/>
  <c r="N1166" i="26"/>
  <c r="AH1166" i="26" s="1"/>
  <c r="AI1166" i="26" s="1"/>
  <c r="S1166" i="26"/>
  <c r="U1166" i="26"/>
  <c r="AA1166" i="26"/>
  <c r="AG1166" i="26"/>
  <c r="AC1166" i="26" s="1"/>
  <c r="AJ1166" i="26"/>
  <c r="B1167" i="26"/>
  <c r="J1167" i="26"/>
  <c r="K1167" i="26"/>
  <c r="L1167" i="26"/>
  <c r="M1167" i="26"/>
  <c r="N1167" i="26"/>
  <c r="AH1167" i="26" s="1"/>
  <c r="AA1167" i="26"/>
  <c r="AG1167" i="26"/>
  <c r="U1167" i="26" s="1"/>
  <c r="AI1167" i="26"/>
  <c r="AJ1167" i="26"/>
  <c r="B1168" i="26"/>
  <c r="J1168" i="26"/>
  <c r="K1168" i="26"/>
  <c r="L1168" i="26"/>
  <c r="M1168" i="26"/>
  <c r="N1168" i="26"/>
  <c r="S1168" i="26"/>
  <c r="AA1168" i="26"/>
  <c r="AG1168" i="26"/>
  <c r="AH1168" i="26"/>
  <c r="AI1168" i="26"/>
  <c r="AJ1168" i="26"/>
  <c r="B1169" i="26"/>
  <c r="J1169" i="26"/>
  <c r="K1169" i="26"/>
  <c r="L1169" i="26"/>
  <c r="M1169" i="26"/>
  <c r="N1169" i="26"/>
  <c r="S1169" i="26"/>
  <c r="AA1169" i="26"/>
  <c r="AG1169" i="26"/>
  <c r="U1169" i="26" s="1"/>
  <c r="AH1169" i="26"/>
  <c r="AI1169" i="26"/>
  <c r="AJ1169" i="26"/>
  <c r="B1170" i="26"/>
  <c r="J1170" i="26"/>
  <c r="K1170" i="26"/>
  <c r="L1170" i="26"/>
  <c r="M1170" i="26"/>
  <c r="N1170" i="26"/>
  <c r="S1170" i="26"/>
  <c r="AA1170" i="26"/>
  <c r="AG1170" i="26"/>
  <c r="U1170" i="26" s="1"/>
  <c r="AH1170" i="26"/>
  <c r="AI1170" i="26"/>
  <c r="AJ1170" i="26"/>
  <c r="B1171" i="26"/>
  <c r="J1171" i="26"/>
  <c r="K1171" i="26"/>
  <c r="L1171" i="26"/>
  <c r="M1171" i="26"/>
  <c r="N1171" i="26"/>
  <c r="AH1171" i="26" s="1"/>
  <c r="S1171" i="26"/>
  <c r="AA1171" i="26"/>
  <c r="AG1171" i="26"/>
  <c r="U1171" i="26" s="1"/>
  <c r="AI1171" i="26"/>
  <c r="AJ1171" i="26"/>
  <c r="B1172" i="26"/>
  <c r="J1172" i="26"/>
  <c r="K1172" i="26"/>
  <c r="L1172" i="26"/>
  <c r="M1172" i="26"/>
  <c r="N1172" i="26"/>
  <c r="S1172" i="26"/>
  <c r="AA1172" i="26"/>
  <c r="AG1172" i="26"/>
  <c r="AC1172" i="26" s="1"/>
  <c r="AH1172" i="26"/>
  <c r="AI1172" i="26"/>
  <c r="AJ1172" i="26"/>
  <c r="B1173" i="26"/>
  <c r="J1173" i="26"/>
  <c r="K1173" i="26"/>
  <c r="L1173" i="26"/>
  <c r="M1173" i="26"/>
  <c r="N1173" i="26"/>
  <c r="AA1173" i="26" s="1"/>
  <c r="S1173" i="26"/>
  <c r="AC1173" i="26"/>
  <c r="AG1173" i="26"/>
  <c r="U1173" i="26" s="1"/>
  <c r="AH1173" i="26"/>
  <c r="AI1173" i="26" s="1"/>
  <c r="AJ1173" i="26"/>
  <c r="B1174" i="26"/>
  <c r="J1174" i="26"/>
  <c r="K1174" i="26"/>
  <c r="L1174" i="26"/>
  <c r="M1174" i="26"/>
  <c r="N1174" i="26"/>
  <c r="S1174" i="26"/>
  <c r="U1174" i="26"/>
  <c r="AA1174" i="26"/>
  <c r="AC1174" i="26"/>
  <c r="AG1174" i="26"/>
  <c r="AH1174" i="26"/>
  <c r="AI1174" i="26" s="1"/>
  <c r="AJ1174" i="26"/>
  <c r="B1175" i="26"/>
  <c r="J1175" i="26"/>
  <c r="K1175" i="26"/>
  <c r="L1175" i="26"/>
  <c r="M1175" i="26"/>
  <c r="N1175" i="26"/>
  <c r="AA1175" i="26" s="1"/>
  <c r="U1175" i="26"/>
  <c r="AC1175" i="26"/>
  <c r="AG1175" i="26"/>
  <c r="AH1175" i="26"/>
  <c r="AI1175" i="26" s="1"/>
  <c r="AJ1175" i="26"/>
  <c r="B1176" i="26"/>
  <c r="J1176" i="26"/>
  <c r="K1176" i="26"/>
  <c r="L1176" i="26"/>
  <c r="M1176" i="26"/>
  <c r="N1176" i="26"/>
  <c r="AC1176" i="26"/>
  <c r="AG1176" i="26"/>
  <c r="U1176" i="26" s="1"/>
  <c r="AJ1176" i="26"/>
  <c r="B1177" i="26"/>
  <c r="J1177" i="26"/>
  <c r="K1177" i="26"/>
  <c r="L1177" i="26"/>
  <c r="M1177" i="26"/>
  <c r="N1177" i="26"/>
  <c r="AH1177" i="26" s="1"/>
  <c r="U1177" i="26"/>
  <c r="AA1177" i="26"/>
  <c r="AG1177" i="26"/>
  <c r="AC1177" i="26" s="1"/>
  <c r="AI1177" i="26"/>
  <c r="AJ1177" i="26"/>
  <c r="B1178" i="26"/>
  <c r="J1178" i="26"/>
  <c r="K1178" i="26"/>
  <c r="L1178" i="26"/>
  <c r="M1178" i="26"/>
  <c r="N1178" i="26"/>
  <c r="S1178" i="26"/>
  <c r="AA1178" i="26"/>
  <c r="AG1178" i="26"/>
  <c r="AC1178" i="26" s="1"/>
  <c r="AH1178" i="26"/>
  <c r="AI1178" i="26" s="1"/>
  <c r="AJ1178" i="26"/>
  <c r="B1179" i="26"/>
  <c r="J1179" i="26"/>
  <c r="K1179" i="26"/>
  <c r="L1179" i="26"/>
  <c r="M1179" i="26"/>
  <c r="N1179" i="26"/>
  <c r="AG1179" i="26"/>
  <c r="U1179" i="26" s="1"/>
  <c r="AJ1179" i="26"/>
  <c r="B1180" i="26"/>
  <c r="J1180" i="26"/>
  <c r="K1180" i="26"/>
  <c r="L1180" i="26"/>
  <c r="M1180" i="26"/>
  <c r="N1180" i="26"/>
  <c r="S1180" i="26"/>
  <c r="AA1180" i="26"/>
  <c r="AG1180" i="26"/>
  <c r="U1180" i="26" s="1"/>
  <c r="AH1180" i="26"/>
  <c r="AI1180" i="26"/>
  <c r="AJ1180" i="26"/>
  <c r="B1181" i="26"/>
  <c r="J1181" i="26"/>
  <c r="K1181" i="26"/>
  <c r="L1181" i="26"/>
  <c r="M1181" i="26"/>
  <c r="N1181" i="26"/>
  <c r="AH1181" i="26" s="1"/>
  <c r="AI1181" i="26" s="1"/>
  <c r="S1181" i="26"/>
  <c r="AA1181" i="26"/>
  <c r="AG1181" i="26"/>
  <c r="AJ1181" i="26"/>
  <c r="B1182" i="26"/>
  <c r="J1182" i="26"/>
  <c r="K1182" i="26"/>
  <c r="L1182" i="26"/>
  <c r="M1182" i="26"/>
  <c r="N1182" i="26"/>
  <c r="AH1182" i="26" s="1"/>
  <c r="S1182" i="26"/>
  <c r="U1182" i="26"/>
  <c r="AA1182" i="26"/>
  <c r="AG1182" i="26"/>
  <c r="AC1182" i="26" s="1"/>
  <c r="AI1182" i="26"/>
  <c r="AJ1182" i="26"/>
  <c r="B1183" i="26"/>
  <c r="J1183" i="26"/>
  <c r="K1183" i="26"/>
  <c r="L1183" i="26"/>
  <c r="M1183" i="26"/>
  <c r="N1183" i="26"/>
  <c r="AH1183" i="26" s="1"/>
  <c r="AI1183" i="26" s="1"/>
  <c r="S1183" i="26"/>
  <c r="AG1183" i="26"/>
  <c r="AJ1183" i="26"/>
  <c r="B1184" i="26"/>
  <c r="J1184" i="26"/>
  <c r="K1184" i="26"/>
  <c r="L1184" i="26"/>
  <c r="M1184" i="26"/>
  <c r="N1184" i="26"/>
  <c r="AG1184" i="26"/>
  <c r="AJ1184" i="26"/>
  <c r="B1185" i="26"/>
  <c r="J1185" i="26"/>
  <c r="K1185" i="26"/>
  <c r="L1185" i="26"/>
  <c r="M1185" i="26"/>
  <c r="N1185" i="26"/>
  <c r="S1185" i="26"/>
  <c r="AA1185" i="26"/>
  <c r="AC1185" i="26"/>
  <c r="AG1185" i="26"/>
  <c r="U1185" i="26" s="1"/>
  <c r="AH1185" i="26"/>
  <c r="AI1185" i="26"/>
  <c r="AJ1185" i="26"/>
  <c r="B1186" i="26"/>
  <c r="J1186" i="26"/>
  <c r="K1186" i="26"/>
  <c r="L1186" i="26"/>
  <c r="M1186" i="26"/>
  <c r="N1186" i="26"/>
  <c r="S1186" i="26"/>
  <c r="U1186" i="26"/>
  <c r="AA1186" i="26"/>
  <c r="AG1186" i="26"/>
  <c r="AC1186" i="26" s="1"/>
  <c r="AH1186" i="26"/>
  <c r="AI1186" i="26" s="1"/>
  <c r="AJ1186" i="26"/>
  <c r="B1187" i="26"/>
  <c r="J1187" i="26"/>
  <c r="K1187" i="26"/>
  <c r="L1187" i="26"/>
  <c r="M1187" i="26"/>
  <c r="N1187" i="26"/>
  <c r="AC1187" i="26"/>
  <c r="AG1187" i="26"/>
  <c r="U1187" i="26" s="1"/>
  <c r="AJ1187" i="26"/>
  <c r="B1188" i="26"/>
  <c r="J1188" i="26"/>
  <c r="K1188" i="26"/>
  <c r="L1188" i="26"/>
  <c r="M1188" i="26"/>
  <c r="N1188" i="26"/>
  <c r="S1188" i="26"/>
  <c r="AA1188" i="26"/>
  <c r="AG1188" i="26"/>
  <c r="U1188" i="26" s="1"/>
  <c r="AH1188" i="26"/>
  <c r="AI1188" i="26" s="1"/>
  <c r="AJ1188" i="26"/>
  <c r="B1189" i="26"/>
  <c r="J1189" i="26"/>
  <c r="K1189" i="26"/>
  <c r="L1189" i="26"/>
  <c r="M1189" i="26"/>
  <c r="N1189" i="26"/>
  <c r="AH1189" i="26" s="1"/>
  <c r="AI1189" i="26" s="1"/>
  <c r="U1189" i="26"/>
  <c r="AA1189" i="26"/>
  <c r="AC1189" i="26"/>
  <c r="AG1189" i="26"/>
  <c r="AJ1189" i="26"/>
  <c r="B1190" i="26"/>
  <c r="J1190" i="26"/>
  <c r="K1190" i="26"/>
  <c r="L1190" i="26"/>
  <c r="M1190" i="26"/>
  <c r="N1190" i="26"/>
  <c r="AH1190" i="26" s="1"/>
  <c r="AI1190" i="26" s="1"/>
  <c r="S1190" i="26"/>
  <c r="U1190" i="26"/>
  <c r="AA1190" i="26"/>
  <c r="AG1190" i="26"/>
  <c r="AC1190" i="26" s="1"/>
  <c r="AJ1190" i="26"/>
  <c r="B1191" i="26"/>
  <c r="J1191" i="26"/>
  <c r="K1191" i="26"/>
  <c r="L1191" i="26"/>
  <c r="M1191" i="26"/>
  <c r="N1191" i="26"/>
  <c r="AH1191" i="26" s="1"/>
  <c r="S1191" i="26"/>
  <c r="AA1191" i="26"/>
  <c r="AG1191" i="26"/>
  <c r="U1191" i="26" s="1"/>
  <c r="AI1191" i="26"/>
  <c r="AJ1191" i="26"/>
  <c r="B1192" i="26"/>
  <c r="J1192" i="26"/>
  <c r="K1192" i="26"/>
  <c r="L1192" i="26"/>
  <c r="M1192" i="26"/>
  <c r="N1192" i="26"/>
  <c r="S1192" i="26"/>
  <c r="AA1192" i="26"/>
  <c r="AG1192" i="26"/>
  <c r="AH1192" i="26"/>
  <c r="AI1192" i="26"/>
  <c r="AJ1192" i="26"/>
  <c r="B1193" i="26"/>
  <c r="J1193" i="26"/>
  <c r="K1193" i="26"/>
  <c r="L1193" i="26"/>
  <c r="M1193" i="26"/>
  <c r="N1193" i="26"/>
  <c r="S1193" i="26"/>
  <c r="AA1193" i="26"/>
  <c r="AG1193" i="26"/>
  <c r="U1193" i="26" s="1"/>
  <c r="AH1193" i="26"/>
  <c r="AI1193" i="26"/>
  <c r="AJ1193" i="26"/>
  <c r="B1194" i="26"/>
  <c r="J1194" i="26"/>
  <c r="K1194" i="26"/>
  <c r="L1194" i="26"/>
  <c r="M1194" i="26"/>
  <c r="N1194" i="26"/>
  <c r="S1194" i="26"/>
  <c r="AA1194" i="26"/>
  <c r="AG1194" i="26"/>
  <c r="U1194" i="26" s="1"/>
  <c r="AH1194" i="26"/>
  <c r="AI1194" i="26"/>
  <c r="AJ1194" i="26"/>
  <c r="B1195" i="26"/>
  <c r="J1195" i="26"/>
  <c r="K1195" i="26"/>
  <c r="L1195" i="26"/>
  <c r="M1195" i="26"/>
  <c r="N1195" i="26"/>
  <c r="AH1195" i="26" s="1"/>
  <c r="S1195" i="26"/>
  <c r="AA1195" i="26"/>
  <c r="AG1195" i="26"/>
  <c r="U1195" i="26" s="1"/>
  <c r="AI1195" i="26"/>
  <c r="AJ1195" i="26"/>
  <c r="B1196" i="26"/>
  <c r="J1196" i="26"/>
  <c r="K1196" i="26"/>
  <c r="L1196" i="26"/>
  <c r="M1196" i="26"/>
  <c r="N1196" i="26"/>
  <c r="S1196" i="26"/>
  <c r="U1196" i="26"/>
  <c r="AA1196" i="26"/>
  <c r="AG1196" i="26"/>
  <c r="AC1196" i="26" s="1"/>
  <c r="AH1196" i="26"/>
  <c r="AI1196" i="26"/>
  <c r="AJ1196" i="26"/>
  <c r="B1197" i="26"/>
  <c r="J1197" i="26"/>
  <c r="K1197" i="26"/>
  <c r="L1197" i="26"/>
  <c r="M1197" i="26"/>
  <c r="N1197" i="26"/>
  <c r="AA1197" i="26" s="1"/>
  <c r="S1197" i="26"/>
  <c r="AG1197" i="26"/>
  <c r="U1197" i="26" s="1"/>
  <c r="AH1197" i="26"/>
  <c r="AI1197" i="26" s="1"/>
  <c r="AJ1197" i="26"/>
  <c r="B1198" i="26"/>
  <c r="J1198" i="26"/>
  <c r="K1198" i="26"/>
  <c r="L1198" i="26"/>
  <c r="M1198" i="26"/>
  <c r="N1198" i="26"/>
  <c r="S1198" i="26"/>
  <c r="U1198" i="26"/>
  <c r="AA1198" i="26"/>
  <c r="AC1198" i="26"/>
  <c r="AG1198" i="26"/>
  <c r="AH1198" i="26"/>
  <c r="AI1198" i="26" s="1"/>
  <c r="AJ1198" i="26"/>
  <c r="B1199" i="26"/>
  <c r="J1199" i="26"/>
  <c r="K1199" i="26"/>
  <c r="L1199" i="26"/>
  <c r="M1199" i="26"/>
  <c r="N1199" i="26"/>
  <c r="AA1199" i="26" s="1"/>
  <c r="S1199" i="26"/>
  <c r="U1199" i="26"/>
  <c r="AC1199" i="26"/>
  <c r="AG1199" i="26"/>
  <c r="AH1199" i="26"/>
  <c r="AI1199" i="26" s="1"/>
  <c r="AJ1199" i="26"/>
  <c r="B1200" i="26"/>
  <c r="J1200" i="26"/>
  <c r="K1200" i="26"/>
  <c r="L1200" i="26"/>
  <c r="M1200" i="26"/>
  <c r="N1200" i="26"/>
  <c r="AC1200" i="26"/>
  <c r="AG1200" i="26"/>
  <c r="U1200" i="26" s="1"/>
  <c r="AJ1200" i="26"/>
  <c r="B152" i="16"/>
  <c r="Z152" i="16"/>
  <c r="B153" i="16"/>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B139" i="16"/>
  <c r="Z139" i="16"/>
  <c r="B140" i="16"/>
  <c r="Z140" i="16"/>
  <c r="B141" i="16"/>
  <c r="B142" i="16" s="1"/>
  <c r="B143" i="16" s="1"/>
  <c r="B144" i="16" s="1"/>
  <c r="B145" i="16" s="1"/>
  <c r="B146" i="16" s="1"/>
  <c r="B147" i="16" s="1"/>
  <c r="B148" i="16" s="1"/>
  <c r="B149" i="16" s="1"/>
  <c r="B150" i="16" s="1"/>
  <c r="B151" i="16" s="1"/>
  <c r="Z141" i="16"/>
  <c r="Z142" i="16"/>
  <c r="Z143" i="16"/>
  <c r="Z144" i="16"/>
  <c r="Z145" i="16"/>
  <c r="Z146" i="16"/>
  <c r="Z147" i="16"/>
  <c r="Z148" i="16"/>
  <c r="Z149" i="16"/>
  <c r="Z150" i="16"/>
  <c r="Z151" i="16"/>
  <c r="S1209" i="26" l="1"/>
  <c r="AA1208" i="26"/>
  <c r="S1203" i="26"/>
  <c r="AA1202" i="26"/>
  <c r="AC1212" i="26"/>
  <c r="AC1206" i="26"/>
  <c r="AC1211" i="26"/>
  <c r="AH1210" i="26"/>
  <c r="AI1210" i="26" s="1"/>
  <c r="AC1205" i="26"/>
  <c r="AH1204" i="26"/>
  <c r="AI1204" i="26" s="1"/>
  <c r="AA1211" i="26"/>
  <c r="AA1205" i="26"/>
  <c r="AH1209" i="26"/>
  <c r="AI1209" i="26" s="1"/>
  <c r="AH1203" i="26"/>
  <c r="AI1203" i="26" s="1"/>
  <c r="AA1210" i="26"/>
  <c r="AA1204" i="26"/>
  <c r="S1163" i="26"/>
  <c r="AA1163" i="26"/>
  <c r="AH1163" i="26"/>
  <c r="AI1163" i="26" s="1"/>
  <c r="S1155" i="26"/>
  <c r="AA1155" i="26"/>
  <c r="AH1155" i="26"/>
  <c r="AI1155" i="26" s="1"/>
  <c r="S1125" i="26"/>
  <c r="AA1125" i="26"/>
  <c r="AH1099" i="26"/>
  <c r="AI1099" i="26" s="1"/>
  <c r="S1099" i="26"/>
  <c r="AA1099" i="26"/>
  <c r="U904" i="26"/>
  <c r="AC904" i="26"/>
  <c r="U1157" i="26"/>
  <c r="AC1157" i="26"/>
  <c r="S1146" i="26"/>
  <c r="AA1146" i="26"/>
  <c r="AH1146" i="26"/>
  <c r="AI1146" i="26" s="1"/>
  <c r="AA1051" i="26"/>
  <c r="AH1051" i="26"/>
  <c r="AI1051" i="26" s="1"/>
  <c r="S1051" i="26"/>
  <c r="AA920" i="26"/>
  <c r="AH920" i="26"/>
  <c r="AI920" i="26" s="1"/>
  <c r="S920" i="26"/>
  <c r="S1187" i="26"/>
  <c r="AA1187" i="26"/>
  <c r="AH1187" i="26"/>
  <c r="AI1187" i="26" s="1"/>
  <c r="S1179" i="26"/>
  <c r="AA1179" i="26"/>
  <c r="AH1179" i="26"/>
  <c r="AI1179" i="26" s="1"/>
  <c r="S1110" i="26"/>
  <c r="AA1110" i="26"/>
  <c r="AH1110" i="26"/>
  <c r="AI1110" i="26" s="1"/>
  <c r="U1093" i="26"/>
  <c r="AC1093" i="26"/>
  <c r="AH1064" i="26"/>
  <c r="AI1064" i="26" s="1"/>
  <c r="S1064" i="26"/>
  <c r="AA1064" i="26"/>
  <c r="AH931" i="26"/>
  <c r="AI931" i="26" s="1"/>
  <c r="AA931" i="26"/>
  <c r="S931" i="26"/>
  <c r="U1181" i="26"/>
  <c r="AC1181" i="26"/>
  <c r="AH1130" i="26"/>
  <c r="AI1130" i="26" s="1"/>
  <c r="S1130" i="26"/>
  <c r="AA1130" i="26"/>
  <c r="U1123" i="26"/>
  <c r="AC1123" i="26"/>
  <c r="AH1100" i="26"/>
  <c r="AI1100" i="26" s="1"/>
  <c r="S1100" i="26"/>
  <c r="AA1100" i="26"/>
  <c r="S1074" i="26"/>
  <c r="AA1074" i="26"/>
  <c r="AH1074" i="26"/>
  <c r="AI1074" i="26" s="1"/>
  <c r="U1168" i="26"/>
  <c r="AC1168" i="26"/>
  <c r="U1159" i="26"/>
  <c r="AC1159" i="26"/>
  <c r="U1141" i="26"/>
  <c r="AC1141" i="26"/>
  <c r="U1085" i="26"/>
  <c r="AC1085" i="26"/>
  <c r="U1103" i="26"/>
  <c r="AC1103" i="26"/>
  <c r="AA1059" i="26"/>
  <c r="S1059" i="26"/>
  <c r="AH1059" i="26"/>
  <c r="AI1059" i="26" s="1"/>
  <c r="AA968" i="26"/>
  <c r="AH968" i="26"/>
  <c r="AI968" i="26" s="1"/>
  <c r="S968" i="26"/>
  <c r="U916" i="26"/>
  <c r="AC916" i="26"/>
  <c r="S1184" i="26"/>
  <c r="AA1184" i="26"/>
  <c r="AH1184" i="26"/>
  <c r="AI1184" i="26" s="1"/>
  <c r="U1192" i="26"/>
  <c r="AC1192" i="26"/>
  <c r="U1183" i="26"/>
  <c r="AC1183" i="26"/>
  <c r="U1054" i="26"/>
  <c r="AC1054" i="26"/>
  <c r="AH979" i="26"/>
  <c r="AI979" i="26" s="1"/>
  <c r="AA979" i="26"/>
  <c r="S979" i="26"/>
  <c r="AC1184" i="26"/>
  <c r="U1184" i="26"/>
  <c r="AC1136" i="26"/>
  <c r="U1136" i="26"/>
  <c r="AA1071" i="26"/>
  <c r="S1071" i="26"/>
  <c r="S1152" i="26"/>
  <c r="AA1152" i="26"/>
  <c r="AH1152" i="26"/>
  <c r="AI1152" i="26" s="1"/>
  <c r="U1135" i="26"/>
  <c r="AC1135" i="26"/>
  <c r="S1131" i="26"/>
  <c r="AA1131" i="26"/>
  <c r="AH1131" i="26"/>
  <c r="AI1131" i="26" s="1"/>
  <c r="AC1124" i="26"/>
  <c r="U1124" i="26"/>
  <c r="AH1076" i="26"/>
  <c r="AI1076" i="26" s="1"/>
  <c r="S1076" i="26"/>
  <c r="AA1076" i="26"/>
  <c r="AA1043" i="26"/>
  <c r="S1043" i="26"/>
  <c r="AH1043" i="26"/>
  <c r="AI1043" i="26" s="1"/>
  <c r="AH1034" i="26"/>
  <c r="AI1034" i="26" s="1"/>
  <c r="S1034" i="26"/>
  <c r="AA1034" i="26"/>
  <c r="AC1160" i="26"/>
  <c r="U1160" i="26"/>
  <c r="AC1142" i="26"/>
  <c r="U1142" i="26"/>
  <c r="AH1124" i="26"/>
  <c r="AI1124" i="26" s="1"/>
  <c r="S1124" i="26"/>
  <c r="AA1124" i="26"/>
  <c r="AH1071" i="26"/>
  <c r="AI1071" i="26" s="1"/>
  <c r="S1036" i="26"/>
  <c r="AA1036" i="26"/>
  <c r="AH1036" i="26"/>
  <c r="AI1036" i="26" s="1"/>
  <c r="AC1009" i="26"/>
  <c r="U1009" i="26"/>
  <c r="S1200" i="26"/>
  <c r="AA1200" i="26"/>
  <c r="AH1200" i="26"/>
  <c r="AI1200" i="26" s="1"/>
  <c r="U1073" i="26"/>
  <c r="AC1073" i="26"/>
  <c r="S1176" i="26"/>
  <c r="AA1176" i="26"/>
  <c r="AH1176" i="26"/>
  <c r="AI1176" i="26" s="1"/>
  <c r="S1160" i="26"/>
  <c r="AA1160" i="26"/>
  <c r="AH1160" i="26"/>
  <c r="AI1160" i="26" s="1"/>
  <c r="S1142" i="26"/>
  <c r="AA1142" i="26"/>
  <c r="AH1142" i="26"/>
  <c r="AI1142" i="26" s="1"/>
  <c r="S1062" i="26"/>
  <c r="AA1062" i="26"/>
  <c r="AH1062" i="26"/>
  <c r="AI1062" i="26" s="1"/>
  <c r="U964" i="26"/>
  <c r="AC964" i="26"/>
  <c r="S1175" i="26"/>
  <c r="S1167" i="26"/>
  <c r="S1151" i="26"/>
  <c r="U1137" i="26"/>
  <c r="AC1137" i="26"/>
  <c r="AA1136" i="26"/>
  <c r="S1095" i="26"/>
  <c r="S1088" i="26"/>
  <c r="S1087" i="26"/>
  <c r="AH1081" i="26"/>
  <c r="AI1081" i="26" s="1"/>
  <c r="AA1081" i="26"/>
  <c r="S1077" i="26"/>
  <c r="AC1057" i="26"/>
  <c r="U1057" i="26"/>
  <c r="S1012" i="26"/>
  <c r="AA1012" i="26"/>
  <c r="AH1012" i="26"/>
  <c r="AI1012" i="26" s="1"/>
  <c r="AH1010" i="26"/>
  <c r="AI1010" i="26" s="1"/>
  <c r="S1010" i="26"/>
  <c r="AH907" i="26"/>
  <c r="AI907" i="26" s="1"/>
  <c r="AA907" i="26"/>
  <c r="AA896" i="26"/>
  <c r="AH896" i="26"/>
  <c r="AI896" i="26" s="1"/>
  <c r="AH811" i="26"/>
  <c r="AI811" i="26" s="1"/>
  <c r="AA811" i="26"/>
  <c r="AH660" i="26"/>
  <c r="AI660" i="26" s="1"/>
  <c r="S660" i="26"/>
  <c r="AA660" i="26"/>
  <c r="AC1197" i="26"/>
  <c r="AC1188" i="26"/>
  <c r="AH1082" i="26"/>
  <c r="AI1082" i="26" s="1"/>
  <c r="S1082" i="26"/>
  <c r="S1052" i="26"/>
  <c r="AA1052" i="26"/>
  <c r="U1038" i="26"/>
  <c r="AC1038" i="26"/>
  <c r="AA1027" i="26"/>
  <c r="AH1027" i="26"/>
  <c r="AI1027" i="26" s="1"/>
  <c r="AA992" i="26"/>
  <c r="AH992" i="26"/>
  <c r="AI992" i="26" s="1"/>
  <c r="AH955" i="26"/>
  <c r="AI955" i="26" s="1"/>
  <c r="AA955" i="26"/>
  <c r="AA944" i="26"/>
  <c r="AH944" i="26"/>
  <c r="AI944" i="26" s="1"/>
  <c r="U880" i="26"/>
  <c r="AC880" i="26"/>
  <c r="AA860" i="26"/>
  <c r="AH860" i="26"/>
  <c r="AI860" i="26" s="1"/>
  <c r="AH758" i="26"/>
  <c r="AI758" i="26" s="1"/>
  <c r="S758" i="26"/>
  <c r="AA758" i="26"/>
  <c r="U742" i="26"/>
  <c r="AC742" i="26"/>
  <c r="AC1195" i="26"/>
  <c r="S1189" i="26"/>
  <c r="AC1180" i="26"/>
  <c r="AC1171" i="26"/>
  <c r="S1165" i="26"/>
  <c r="AC1156" i="26"/>
  <c r="AC1147" i="26"/>
  <c r="S1136" i="26"/>
  <c r="AC1134" i="26"/>
  <c r="S1117" i="26"/>
  <c r="AA1116" i="26"/>
  <c r="AC1115" i="26"/>
  <c r="AC1111" i="26"/>
  <c r="S1083" i="26"/>
  <c r="S1057" i="26"/>
  <c r="AH1056" i="26"/>
  <c r="AI1056" i="26" s="1"/>
  <c r="AA1056" i="26"/>
  <c r="U1014" i="26"/>
  <c r="AC1014" i="26"/>
  <c r="AA1003" i="26"/>
  <c r="AH1003" i="26"/>
  <c r="AI1003" i="26" s="1"/>
  <c r="U976" i="26"/>
  <c r="AC976" i="26"/>
  <c r="U928" i="26"/>
  <c r="AC928" i="26"/>
  <c r="AH871" i="26"/>
  <c r="AI871" i="26" s="1"/>
  <c r="AA871" i="26"/>
  <c r="U832" i="26"/>
  <c r="AC832" i="26"/>
  <c r="AC815" i="26"/>
  <c r="S794" i="26"/>
  <c r="AA794" i="26"/>
  <c r="AH794" i="26"/>
  <c r="AI794" i="26" s="1"/>
  <c r="U1172" i="26"/>
  <c r="U1148" i="26"/>
  <c r="U1112" i="26"/>
  <c r="AA908" i="26"/>
  <c r="AH908" i="26"/>
  <c r="AI908" i="26" s="1"/>
  <c r="AH842" i="26"/>
  <c r="AI842" i="26" s="1"/>
  <c r="S842" i="26"/>
  <c r="AA842" i="26"/>
  <c r="U797" i="26"/>
  <c r="AC797" i="26"/>
  <c r="AC1194" i="26"/>
  <c r="AC1179" i="26"/>
  <c r="AC1170" i="26"/>
  <c r="AC1155" i="26"/>
  <c r="AC1146" i="26"/>
  <c r="U1131" i="26"/>
  <c r="AC1131" i="26"/>
  <c r="AC1129" i="26"/>
  <c r="AC1110" i="26"/>
  <c r="AC1061" i="26"/>
  <c r="AC1039" i="26"/>
  <c r="U1039" i="26"/>
  <c r="S1028" i="26"/>
  <c r="AA1028" i="26"/>
  <c r="AH1028" i="26"/>
  <c r="AI1028" i="26" s="1"/>
  <c r="AC1017" i="26"/>
  <c r="AH967" i="26"/>
  <c r="AI967" i="26" s="1"/>
  <c r="AA967" i="26"/>
  <c r="AA956" i="26"/>
  <c r="AH956" i="26"/>
  <c r="AI956" i="26" s="1"/>
  <c r="AH919" i="26"/>
  <c r="AI919" i="26" s="1"/>
  <c r="AA919" i="26"/>
  <c r="U892" i="26"/>
  <c r="AC892" i="26"/>
  <c r="U856" i="26"/>
  <c r="AC856" i="26"/>
  <c r="AC798" i="26"/>
  <c r="U798" i="26"/>
  <c r="AC1145" i="26"/>
  <c r="U1130" i="26"/>
  <c r="S1111" i="26"/>
  <c r="AC1109" i="26"/>
  <c r="AC1069" i="26"/>
  <c r="AH1058" i="26"/>
  <c r="AI1058" i="26" s="1"/>
  <c r="S1058" i="26"/>
  <c r="AH1042" i="26"/>
  <c r="AI1042" i="26" s="1"/>
  <c r="S1042" i="26"/>
  <c r="AC1032" i="26"/>
  <c r="AC1015" i="26"/>
  <c r="U1015" i="26"/>
  <c r="S1004" i="26"/>
  <c r="AA1004" i="26"/>
  <c r="AH1004" i="26"/>
  <c r="AI1004" i="26" s="1"/>
  <c r="U988" i="26"/>
  <c r="AC988" i="26"/>
  <c r="U940" i="26"/>
  <c r="AC940" i="26"/>
  <c r="AA872" i="26"/>
  <c r="AH872" i="26"/>
  <c r="AI872" i="26" s="1"/>
  <c r="AC1193" i="26"/>
  <c r="U1178" i="26"/>
  <c r="AC1169" i="26"/>
  <c r="U1154" i="26"/>
  <c r="U1106" i="26"/>
  <c r="AH1063" i="26"/>
  <c r="AI1063" i="26" s="1"/>
  <c r="AA1063" i="26"/>
  <c r="U1048" i="26"/>
  <c r="AC1048" i="26"/>
  <c r="U1047" i="26"/>
  <c r="AC1047" i="26"/>
  <c r="U1046" i="26"/>
  <c r="AC1046" i="26"/>
  <c r="AC1033" i="26"/>
  <c r="U1033" i="26"/>
  <c r="AH1018" i="26"/>
  <c r="AI1018" i="26" s="1"/>
  <c r="S1018" i="26"/>
  <c r="AH883" i="26"/>
  <c r="AI883" i="26" s="1"/>
  <c r="AA883" i="26"/>
  <c r="AH835" i="26"/>
  <c r="AI835" i="26" s="1"/>
  <c r="AA835" i="26"/>
  <c r="AC821" i="26"/>
  <c r="S1177" i="26"/>
  <c r="S1153" i="26"/>
  <c r="AH1140" i="26"/>
  <c r="AI1140" i="26" s="1"/>
  <c r="U1125" i="26"/>
  <c r="AC1125" i="26"/>
  <c r="AH1122" i="26"/>
  <c r="AI1122" i="26" s="1"/>
  <c r="S1105" i="26"/>
  <c r="AH1101" i="26"/>
  <c r="AI1101" i="26" s="1"/>
  <c r="AH1092" i="26"/>
  <c r="AI1092" i="26" s="1"/>
  <c r="AH1080" i="26"/>
  <c r="AI1080" i="26" s="1"/>
  <c r="AH1069" i="26"/>
  <c r="AI1069" i="26" s="1"/>
  <c r="AA1069" i="26"/>
  <c r="S1065" i="26"/>
  <c r="U1024" i="26"/>
  <c r="AC1024" i="26"/>
  <c r="U1023" i="26"/>
  <c r="AC1023" i="26"/>
  <c r="AA1019" i="26"/>
  <c r="AH1019" i="26"/>
  <c r="AI1019" i="26" s="1"/>
  <c r="U952" i="26"/>
  <c r="AC952" i="26"/>
  <c r="U837" i="26"/>
  <c r="AC837" i="26"/>
  <c r="AH810" i="26"/>
  <c r="AI810" i="26" s="1"/>
  <c r="S810" i="26"/>
  <c r="AA810" i="26"/>
  <c r="AA1183" i="26"/>
  <c r="AA1159" i="26"/>
  <c r="AA1141" i="26"/>
  <c r="AH1139" i="26"/>
  <c r="AI1139" i="26" s="1"/>
  <c r="AA1123" i="26"/>
  <c r="AH1095" i="26"/>
  <c r="AI1095" i="26" s="1"/>
  <c r="AA1094" i="26"/>
  <c r="AA1093" i="26"/>
  <c r="AH1086" i="26"/>
  <c r="AI1086" i="26" s="1"/>
  <c r="AH1077" i="26"/>
  <c r="AI1077" i="26" s="1"/>
  <c r="AH1070" i="26"/>
  <c r="AI1070" i="26" s="1"/>
  <c r="S1070" i="26"/>
  <c r="U1000" i="26"/>
  <c r="AC1000" i="26"/>
  <c r="U999" i="26"/>
  <c r="AC999" i="26"/>
  <c r="AH895" i="26"/>
  <c r="AI895" i="26" s="1"/>
  <c r="AA895" i="26"/>
  <c r="AA884" i="26"/>
  <c r="AH884" i="26"/>
  <c r="AI884" i="26" s="1"/>
  <c r="U868" i="26"/>
  <c r="AC868" i="26"/>
  <c r="AH840" i="26"/>
  <c r="AI840" i="26" s="1"/>
  <c r="S840" i="26"/>
  <c r="AA840" i="26"/>
  <c r="AC1191" i="26"/>
  <c r="AC1167" i="26"/>
  <c r="AA1098" i="26"/>
  <c r="AH1089" i="26"/>
  <c r="AI1089" i="26" s="1"/>
  <c r="AA1088" i="26"/>
  <c r="AA1087" i="26"/>
  <c r="AH1075" i="26"/>
  <c r="AI1075" i="26" s="1"/>
  <c r="AA1075" i="26"/>
  <c r="AH1055" i="26"/>
  <c r="AI1055" i="26" s="1"/>
  <c r="AH1052" i="26"/>
  <c r="AI1052" i="26" s="1"/>
  <c r="AH991" i="26"/>
  <c r="AI991" i="26" s="1"/>
  <c r="AA991" i="26"/>
  <c r="AA980" i="26"/>
  <c r="AH980" i="26"/>
  <c r="AI980" i="26" s="1"/>
  <c r="AH943" i="26"/>
  <c r="AI943" i="26" s="1"/>
  <c r="AA943" i="26"/>
  <c r="AA932" i="26"/>
  <c r="AH932" i="26"/>
  <c r="AI932" i="26" s="1"/>
  <c r="AH859" i="26"/>
  <c r="AI859" i="26" s="1"/>
  <c r="AA859" i="26"/>
  <c r="AC827" i="26"/>
  <c r="AH1039" i="26"/>
  <c r="AI1039" i="26" s="1"/>
  <c r="AA1032" i="26"/>
  <c r="AH1015" i="26"/>
  <c r="AI1015" i="26" s="1"/>
  <c r="AA1008" i="26"/>
  <c r="U831" i="26"/>
  <c r="AC831" i="26"/>
  <c r="AA830" i="26"/>
  <c r="S829" i="26"/>
  <c r="U825" i="26"/>
  <c r="AC825" i="26"/>
  <c r="AA824" i="26"/>
  <c r="S823" i="26"/>
  <c r="U819" i="26"/>
  <c r="AC819" i="26"/>
  <c r="AA818" i="26"/>
  <c r="S817" i="26"/>
  <c r="AA812" i="26"/>
  <c r="AH812" i="26"/>
  <c r="AI812" i="26" s="1"/>
  <c r="AH775" i="26"/>
  <c r="AI775" i="26" s="1"/>
  <c r="AA775" i="26"/>
  <c r="S775" i="26"/>
  <c r="U730" i="26"/>
  <c r="AC730" i="26"/>
  <c r="U591" i="26"/>
  <c r="AC591" i="26"/>
  <c r="S857" i="26"/>
  <c r="AH828" i="26"/>
  <c r="AI828" i="26" s="1"/>
  <c r="S828" i="26"/>
  <c r="AH822" i="26"/>
  <c r="AI822" i="26" s="1"/>
  <c r="S822" i="26"/>
  <c r="AH816" i="26"/>
  <c r="AI816" i="26" s="1"/>
  <c r="S816" i="26"/>
  <c r="AH600" i="26"/>
  <c r="AI600" i="26" s="1"/>
  <c r="S600" i="26"/>
  <c r="AA600" i="26"/>
  <c r="AA1039" i="26"/>
  <c r="S1032" i="26"/>
  <c r="AA1031" i="26"/>
  <c r="AA1015" i="26"/>
  <c r="S1008" i="26"/>
  <c r="AA1007" i="26"/>
  <c r="U998" i="26"/>
  <c r="AC998" i="26"/>
  <c r="AA997" i="26"/>
  <c r="AC996" i="26"/>
  <c r="AC987" i="26"/>
  <c r="U986" i="26"/>
  <c r="AC986" i="26"/>
  <c r="AC984" i="26"/>
  <c r="AC975" i="26"/>
  <c r="U974" i="26"/>
  <c r="AC974" i="26"/>
  <c r="AC972" i="26"/>
  <c r="AC963" i="26"/>
  <c r="U962" i="26"/>
  <c r="AC962" i="26"/>
  <c r="AC960" i="26"/>
  <c r="AC951" i="26"/>
  <c r="U950" i="26"/>
  <c r="AC950" i="26"/>
  <c r="AC948" i="26"/>
  <c r="AC939" i="26"/>
  <c r="U938" i="26"/>
  <c r="AC938" i="26"/>
  <c r="AC936" i="26"/>
  <c r="AC927" i="26"/>
  <c r="U926" i="26"/>
  <c r="AC926" i="26"/>
  <c r="AC924" i="26"/>
  <c r="AC915" i="26"/>
  <c r="U914" i="26"/>
  <c r="AC914" i="26"/>
  <c r="AC912" i="26"/>
  <c r="AC903" i="26"/>
  <c r="U902" i="26"/>
  <c r="AC902" i="26"/>
  <c r="AC900" i="26"/>
  <c r="AC891" i="26"/>
  <c r="U890" i="26"/>
  <c r="AC890" i="26"/>
  <c r="AC888" i="26"/>
  <c r="AC879" i="26"/>
  <c r="U878" i="26"/>
  <c r="AC878" i="26"/>
  <c r="AC876" i="26"/>
  <c r="AC867" i="26"/>
  <c r="U866" i="26"/>
  <c r="AC866" i="26"/>
  <c r="AC864" i="26"/>
  <c r="U854" i="26"/>
  <c r="AC854" i="26"/>
  <c r="U789" i="26"/>
  <c r="AC789" i="26"/>
  <c r="AH776" i="26"/>
  <c r="AI776" i="26" s="1"/>
  <c r="S776" i="26"/>
  <c r="AA776" i="26"/>
  <c r="S716" i="26"/>
  <c r="AA716" i="26"/>
  <c r="AH716" i="26"/>
  <c r="AI716" i="26" s="1"/>
  <c r="U708" i="26"/>
  <c r="AC708" i="26"/>
  <c r="AA998" i="26"/>
  <c r="U997" i="26"/>
  <c r="AA986" i="26"/>
  <c r="U985" i="26"/>
  <c r="AA974" i="26"/>
  <c r="U973" i="26"/>
  <c r="AA962" i="26"/>
  <c r="U961" i="26"/>
  <c r="AA950" i="26"/>
  <c r="U949" i="26"/>
  <c r="AA938" i="26"/>
  <c r="U937" i="26"/>
  <c r="AA926" i="26"/>
  <c r="U925" i="26"/>
  <c r="AA914" i="26"/>
  <c r="U913" i="26"/>
  <c r="AA902" i="26"/>
  <c r="U901" i="26"/>
  <c r="AA890" i="26"/>
  <c r="U889" i="26"/>
  <c r="AA878" i="26"/>
  <c r="U877" i="26"/>
  <c r="AA866" i="26"/>
  <c r="U865" i="26"/>
  <c r="AA864" i="26"/>
  <c r="AA854" i="26"/>
  <c r="U853" i="26"/>
  <c r="AA852" i="26"/>
  <c r="S778" i="26"/>
  <c r="AA778" i="26"/>
  <c r="AH778" i="26"/>
  <c r="AI778" i="26" s="1"/>
  <c r="S768" i="26"/>
  <c r="AA768" i="26"/>
  <c r="AH768" i="26"/>
  <c r="AI768" i="26" s="1"/>
  <c r="S759" i="26"/>
  <c r="AA759" i="26"/>
  <c r="AH759" i="26"/>
  <c r="AI759" i="26" s="1"/>
  <c r="U690" i="26"/>
  <c r="AC690" i="26"/>
  <c r="AA1097" i="26"/>
  <c r="AA1091" i="26"/>
  <c r="AA1085" i="26"/>
  <c r="AA1079" i="26"/>
  <c r="AA1073" i="26"/>
  <c r="AA1067" i="26"/>
  <c r="AA1061" i="26"/>
  <c r="AA1054" i="26"/>
  <c r="AC1037" i="26"/>
  <c r="AA1030" i="26"/>
  <c r="AC1022" i="26"/>
  <c r="AC1013" i="26"/>
  <c r="AA1006" i="26"/>
  <c r="S997" i="26"/>
  <c r="AC995" i="26"/>
  <c r="S985" i="26"/>
  <c r="AC983" i="26"/>
  <c r="S973" i="26"/>
  <c r="AC971" i="26"/>
  <c r="S961" i="26"/>
  <c r="AC959" i="26"/>
  <c r="S949" i="26"/>
  <c r="AC947" i="26"/>
  <c r="S937" i="26"/>
  <c r="AC935" i="26"/>
  <c r="S925" i="26"/>
  <c r="AC923" i="26"/>
  <c r="S913" i="26"/>
  <c r="AC911" i="26"/>
  <c r="S901" i="26"/>
  <c r="AC899" i="26"/>
  <c r="S889" i="26"/>
  <c r="AC887" i="26"/>
  <c r="S877" i="26"/>
  <c r="AC875" i="26"/>
  <c r="S865" i="26"/>
  <c r="S853" i="26"/>
  <c r="AC803" i="26"/>
  <c r="U780" i="26"/>
  <c r="AC780" i="26"/>
  <c r="U725" i="26"/>
  <c r="AC725" i="26"/>
  <c r="U701" i="26"/>
  <c r="AC701" i="26"/>
  <c r="U634" i="26"/>
  <c r="AC634" i="26"/>
  <c r="AC1036" i="26"/>
  <c r="AC1012" i="26"/>
  <c r="AC994" i="26"/>
  <c r="AC982" i="26"/>
  <c r="AC970" i="26"/>
  <c r="AC958" i="26"/>
  <c r="AC946" i="26"/>
  <c r="AC934" i="26"/>
  <c r="AC922" i="26"/>
  <c r="AC910" i="26"/>
  <c r="AC898" i="26"/>
  <c r="AC886" i="26"/>
  <c r="AC874" i="26"/>
  <c r="AC862" i="26"/>
  <c r="AC850" i="26"/>
  <c r="U849" i="26"/>
  <c r="AC849" i="26"/>
  <c r="AC845" i="26"/>
  <c r="AC840" i="26"/>
  <c r="AH804" i="26"/>
  <c r="AI804" i="26" s="1"/>
  <c r="S804" i="26"/>
  <c r="AC781" i="26"/>
  <c r="U781" i="26"/>
  <c r="S747" i="26"/>
  <c r="AA747" i="26"/>
  <c r="AH747" i="26"/>
  <c r="AI747" i="26" s="1"/>
  <c r="AC1119" i="26"/>
  <c r="AC1113" i="26"/>
  <c r="AC1107" i="26"/>
  <c r="S848" i="26"/>
  <c r="S846" i="26"/>
  <c r="U841" i="26"/>
  <c r="AC810" i="26"/>
  <c r="S805" i="26"/>
  <c r="AH757" i="26"/>
  <c r="AI757" i="26" s="1"/>
  <c r="S757" i="26"/>
  <c r="AA757" i="26"/>
  <c r="U992" i="26"/>
  <c r="AC992" i="26"/>
  <c r="U980" i="26"/>
  <c r="AC980" i="26"/>
  <c r="U968" i="26"/>
  <c r="AC968" i="26"/>
  <c r="U956" i="26"/>
  <c r="AC956" i="26"/>
  <c r="U944" i="26"/>
  <c r="AC944" i="26"/>
  <c r="U932" i="26"/>
  <c r="AC932" i="26"/>
  <c r="U920" i="26"/>
  <c r="AC920" i="26"/>
  <c r="U908" i="26"/>
  <c r="AC908" i="26"/>
  <c r="U896" i="26"/>
  <c r="AC896" i="26"/>
  <c r="U884" i="26"/>
  <c r="AC884" i="26"/>
  <c r="U872" i="26"/>
  <c r="AC872" i="26"/>
  <c r="U860" i="26"/>
  <c r="AC860" i="26"/>
  <c r="U843" i="26"/>
  <c r="AC843" i="26"/>
  <c r="U783" i="26"/>
  <c r="U765" i="26"/>
  <c r="AC765" i="26"/>
  <c r="U694" i="26"/>
  <c r="AC694" i="26"/>
  <c r="U1051" i="26"/>
  <c r="AA1050" i="26"/>
  <c r="U1027" i="26"/>
  <c r="AA1026" i="26"/>
  <c r="U1003" i="26"/>
  <c r="AA1002" i="26"/>
  <c r="U991" i="26"/>
  <c r="AA990" i="26"/>
  <c r="U979" i="26"/>
  <c r="AA978" i="26"/>
  <c r="U967" i="26"/>
  <c r="AA966" i="26"/>
  <c r="U955" i="26"/>
  <c r="AA954" i="26"/>
  <c r="U943" i="26"/>
  <c r="AA942" i="26"/>
  <c r="U931" i="26"/>
  <c r="AA930" i="26"/>
  <c r="U919" i="26"/>
  <c r="AA918" i="26"/>
  <c r="U907" i="26"/>
  <c r="AA906" i="26"/>
  <c r="U895" i="26"/>
  <c r="AA894" i="26"/>
  <c r="U883" i="26"/>
  <c r="AA882" i="26"/>
  <c r="U871" i="26"/>
  <c r="AA870" i="26"/>
  <c r="U859" i="26"/>
  <c r="AA858" i="26"/>
  <c r="U835" i="26"/>
  <c r="AA834" i="26"/>
  <c r="AH784" i="26"/>
  <c r="AI784" i="26" s="1"/>
  <c r="S784" i="26"/>
  <c r="U696" i="26"/>
  <c r="AC696" i="26"/>
  <c r="U590" i="26"/>
  <c r="AC590" i="26"/>
  <c r="S792" i="26"/>
  <c r="S756" i="26"/>
  <c r="U729" i="26"/>
  <c r="AC729" i="26"/>
  <c r="U697" i="26"/>
  <c r="AC697" i="26"/>
  <c r="U689" i="26"/>
  <c r="AC689" i="26"/>
  <c r="U688" i="26"/>
  <c r="AC688" i="26"/>
  <c r="U687" i="26"/>
  <c r="AC687" i="26"/>
  <c r="AH673" i="26"/>
  <c r="AI673" i="26" s="1"/>
  <c r="S673" i="26"/>
  <c r="AA673" i="26"/>
  <c r="U633" i="26"/>
  <c r="AC633" i="26"/>
  <c r="U554" i="26"/>
  <c r="AC554" i="26"/>
  <c r="U519" i="26"/>
  <c r="AC519" i="26"/>
  <c r="AH448" i="26"/>
  <c r="AI448" i="26" s="1"/>
  <c r="S448" i="26"/>
  <c r="AA448" i="26"/>
  <c r="AH372" i="26"/>
  <c r="AI372" i="26" s="1"/>
  <c r="S372" i="26"/>
  <c r="AA372" i="26"/>
  <c r="S713" i="26"/>
  <c r="AA713" i="26"/>
  <c r="U705" i="26"/>
  <c r="AC705" i="26"/>
  <c r="AC700" i="26"/>
  <c r="AH661" i="26"/>
  <c r="AI661" i="26" s="1"/>
  <c r="S661" i="26"/>
  <c r="AA661" i="26"/>
  <c r="S650" i="26"/>
  <c r="AA650" i="26"/>
  <c r="AH650" i="26"/>
  <c r="AI650" i="26" s="1"/>
  <c r="AC643" i="26"/>
  <c r="U643" i="26"/>
  <c r="AH593" i="26"/>
  <c r="AI593" i="26" s="1"/>
  <c r="AA593" i="26"/>
  <c r="U579" i="26"/>
  <c r="AC579" i="26"/>
  <c r="AH557" i="26"/>
  <c r="AI557" i="26" s="1"/>
  <c r="S557" i="26"/>
  <c r="AA557" i="26"/>
  <c r="U764" i="26"/>
  <c r="AC752" i="26"/>
  <c r="U752" i="26"/>
  <c r="AC751" i="26"/>
  <c r="AC741" i="26"/>
  <c r="AH727" i="26"/>
  <c r="AI727" i="26" s="1"/>
  <c r="AA727" i="26"/>
  <c r="AC724" i="26"/>
  <c r="AC707" i="26"/>
  <c r="U706" i="26"/>
  <c r="AC706" i="26"/>
  <c r="AH703" i="26"/>
  <c r="AI703" i="26" s="1"/>
  <c r="AA703" i="26"/>
  <c r="AC693" i="26"/>
  <c r="U692" i="26"/>
  <c r="AC692" i="26"/>
  <c r="U691" i="26"/>
  <c r="U678" i="26"/>
  <c r="AC678" i="26"/>
  <c r="U677" i="26"/>
  <c r="AC677" i="26"/>
  <c r="U676" i="26"/>
  <c r="AC676" i="26"/>
  <c r="U675" i="26"/>
  <c r="AC675" i="26"/>
  <c r="U654" i="26"/>
  <c r="AC654" i="26"/>
  <c r="U462" i="26"/>
  <c r="AC462" i="26"/>
  <c r="S798" i="26"/>
  <c r="S774" i="26"/>
  <c r="AC772" i="26"/>
  <c r="AC762" i="26"/>
  <c r="AC753" i="26"/>
  <c r="AC739" i="26"/>
  <c r="S725" i="26"/>
  <c r="S705" i="26"/>
  <c r="AH705" i="26"/>
  <c r="AI705" i="26" s="1"/>
  <c r="U698" i="26"/>
  <c r="AA692" i="26"/>
  <c r="AH691" i="26"/>
  <c r="AI691" i="26" s="1"/>
  <c r="S691" i="26"/>
  <c r="AH636" i="26"/>
  <c r="AI636" i="26" s="1"/>
  <c r="AA636" i="26"/>
  <c r="U583" i="26"/>
  <c r="AC583" i="26"/>
  <c r="U740" i="26"/>
  <c r="U720" i="26"/>
  <c r="AC720" i="26"/>
  <c r="S698" i="26"/>
  <c r="AA698" i="26"/>
  <c r="AH698" i="26"/>
  <c r="AI698" i="26" s="1"/>
  <c r="U666" i="26"/>
  <c r="AC666" i="26"/>
  <c r="U664" i="26"/>
  <c r="AC664" i="26"/>
  <c r="S662" i="26"/>
  <c r="AH662" i="26"/>
  <c r="AI662" i="26" s="1"/>
  <c r="U645" i="26"/>
  <c r="AC645" i="26"/>
  <c r="AH594" i="26"/>
  <c r="AI594" i="26" s="1"/>
  <c r="AA594" i="26"/>
  <c r="AC788" i="26"/>
  <c r="AC779" i="26"/>
  <c r="AC771" i="26"/>
  <c r="AC761" i="26"/>
  <c r="AH751" i="26"/>
  <c r="AI751" i="26" s="1"/>
  <c r="AA751" i="26"/>
  <c r="AC738" i="26"/>
  <c r="U719" i="26"/>
  <c r="AC718" i="26"/>
  <c r="U684" i="26"/>
  <c r="AC684" i="26"/>
  <c r="U679" i="26"/>
  <c r="AC655" i="26"/>
  <c r="U655" i="26"/>
  <c r="AA595" i="26"/>
  <c r="AH595" i="26"/>
  <c r="AI595" i="26" s="1"/>
  <c r="S595" i="26"/>
  <c r="U571" i="26"/>
  <c r="AC571" i="26"/>
  <c r="AC813" i="26"/>
  <c r="AC807" i="26"/>
  <c r="AH806" i="26"/>
  <c r="AI806" i="26" s="1"/>
  <c r="AC801" i="26"/>
  <c r="AH800" i="26"/>
  <c r="AI800" i="26" s="1"/>
  <c r="AC795" i="26"/>
  <c r="AC786" i="26"/>
  <c r="AH785" i="26"/>
  <c r="AI785" i="26" s="1"/>
  <c r="AC769" i="26"/>
  <c r="AC760" i="26"/>
  <c r="AC748" i="26"/>
  <c r="AC737" i="26"/>
  <c r="AC733" i="26"/>
  <c r="AH732" i="26"/>
  <c r="AI732" i="26" s="1"/>
  <c r="U722" i="26"/>
  <c r="U683" i="26"/>
  <c r="AC682" i="26"/>
  <c r="U681" i="26"/>
  <c r="AC681" i="26"/>
  <c r="AH679" i="26"/>
  <c r="AI679" i="26" s="1"/>
  <c r="S679" i="26"/>
  <c r="AA679" i="26"/>
  <c r="AH655" i="26"/>
  <c r="AI655" i="26" s="1"/>
  <c r="S655" i="26"/>
  <c r="AA655" i="26"/>
  <c r="AH637" i="26"/>
  <c r="AI637" i="26" s="1"/>
  <c r="S637" i="26"/>
  <c r="AA637" i="26"/>
  <c r="U629" i="26"/>
  <c r="AC629" i="26"/>
  <c r="U585" i="26"/>
  <c r="AC585" i="26"/>
  <c r="U477" i="26"/>
  <c r="AC477" i="26"/>
  <c r="AH793" i="26"/>
  <c r="AI793" i="26" s="1"/>
  <c r="U787" i="26"/>
  <c r="AC778" i="26"/>
  <c r="U770" i="26"/>
  <c r="AH767" i="26"/>
  <c r="AI767" i="26" s="1"/>
  <c r="AC757" i="26"/>
  <c r="AH756" i="26"/>
  <c r="AI756" i="26" s="1"/>
  <c r="AH746" i="26"/>
  <c r="AI746" i="26" s="1"/>
  <c r="AC717" i="26"/>
  <c r="U672" i="26"/>
  <c r="AC672" i="26"/>
  <c r="U667" i="26"/>
  <c r="AH648" i="26"/>
  <c r="AI648" i="26" s="1"/>
  <c r="AA648" i="26"/>
  <c r="U596" i="26"/>
  <c r="AC596" i="26"/>
  <c r="U526" i="26"/>
  <c r="AC526" i="26"/>
  <c r="AC848" i="26"/>
  <c r="AC842" i="26"/>
  <c r="AC836" i="26"/>
  <c r="AC830" i="26"/>
  <c r="AC824" i="26"/>
  <c r="AC818" i="26"/>
  <c r="AC812" i="26"/>
  <c r="AC806" i="26"/>
  <c r="AC800" i="26"/>
  <c r="AC794" i="26"/>
  <c r="AC785" i="26"/>
  <c r="AC768" i="26"/>
  <c r="AC747" i="26"/>
  <c r="S737" i="26"/>
  <c r="AA737" i="26"/>
  <c r="U734" i="26"/>
  <c r="AC732" i="26"/>
  <c r="AC715" i="26"/>
  <c r="AH714" i="26"/>
  <c r="AI714" i="26" s="1"/>
  <c r="U671" i="26"/>
  <c r="AC670" i="26"/>
  <c r="U669" i="26"/>
  <c r="AC669" i="26"/>
  <c r="AH667" i="26"/>
  <c r="AI667" i="26" s="1"/>
  <c r="S667" i="26"/>
  <c r="AA667" i="26"/>
  <c r="U659" i="26"/>
  <c r="AC658" i="26"/>
  <c r="U657" i="26"/>
  <c r="AC657" i="26"/>
  <c r="U561" i="26"/>
  <c r="AC561" i="26"/>
  <c r="AH516" i="26"/>
  <c r="AI516" i="26" s="1"/>
  <c r="S516" i="26"/>
  <c r="AA516" i="26"/>
  <c r="U758" i="26"/>
  <c r="U716" i="26"/>
  <c r="AA715" i="26"/>
  <c r="AH713" i="26"/>
  <c r="AI713" i="26" s="1"/>
  <c r="S656" i="26"/>
  <c r="AA656" i="26"/>
  <c r="S638" i="26"/>
  <c r="AA638" i="26"/>
  <c r="AH638" i="26"/>
  <c r="AI638" i="26" s="1"/>
  <c r="AC631" i="26"/>
  <c r="U631" i="26"/>
  <c r="AH599" i="26"/>
  <c r="AI599" i="26" s="1"/>
  <c r="S599" i="26"/>
  <c r="AA599" i="26"/>
  <c r="AH552" i="26"/>
  <c r="AI552" i="26" s="1"/>
  <c r="S552" i="26"/>
  <c r="AA552" i="26"/>
  <c r="U793" i="26"/>
  <c r="AA792" i="26"/>
  <c r="U767" i="26"/>
  <c r="U746" i="26"/>
  <c r="AH701" i="26"/>
  <c r="AI701" i="26" s="1"/>
  <c r="AH686" i="26"/>
  <c r="AI686" i="26" s="1"/>
  <c r="AH685" i="26"/>
  <c r="AI685" i="26" s="1"/>
  <c r="S685" i="26"/>
  <c r="AA685" i="26"/>
  <c r="AH649" i="26"/>
  <c r="AI649" i="26" s="1"/>
  <c r="S649" i="26"/>
  <c r="AA649" i="26"/>
  <c r="U642" i="26"/>
  <c r="AC642" i="26"/>
  <c r="AA589" i="26"/>
  <c r="AH589" i="26"/>
  <c r="AI589" i="26" s="1"/>
  <c r="U577" i="26"/>
  <c r="AC577" i="26"/>
  <c r="U560" i="26"/>
  <c r="AC560" i="26"/>
  <c r="U497" i="26"/>
  <c r="AC497" i="26"/>
  <c r="U493" i="26"/>
  <c r="AC493" i="26"/>
  <c r="AC461" i="26"/>
  <c r="U461" i="26"/>
  <c r="AH435" i="26"/>
  <c r="AI435" i="26" s="1"/>
  <c r="AA435" i="26"/>
  <c r="U584" i="26"/>
  <c r="AC584" i="26"/>
  <c r="U578" i="26"/>
  <c r="AC578" i="26"/>
  <c r="AC573" i="26"/>
  <c r="U572" i="26"/>
  <c r="AC572" i="26"/>
  <c r="AC567" i="26"/>
  <c r="U566" i="26"/>
  <c r="AC566" i="26"/>
  <c r="AC494" i="26"/>
  <c r="AC478" i="26"/>
  <c r="U478" i="26"/>
  <c r="AA464" i="26"/>
  <c r="AH464" i="26"/>
  <c r="AI464" i="26" s="1"/>
  <c r="U680" i="26"/>
  <c r="AC680" i="26"/>
  <c r="U668" i="26"/>
  <c r="AC668" i="26"/>
  <c r="U656" i="26"/>
  <c r="AC656" i="26"/>
  <c r="U644" i="26"/>
  <c r="AC644" i="26"/>
  <c r="AA643" i="26"/>
  <c r="U632" i="26"/>
  <c r="AC632" i="26"/>
  <c r="AA630" i="26"/>
  <c r="AA534" i="26"/>
  <c r="U533" i="26"/>
  <c r="AC532" i="26"/>
  <c r="S528" i="26"/>
  <c r="AC525" i="26"/>
  <c r="AA498" i="26"/>
  <c r="S497" i="26"/>
  <c r="S496" i="26"/>
  <c r="AC479" i="26"/>
  <c r="AH436" i="26"/>
  <c r="AI436" i="26" s="1"/>
  <c r="AA436" i="26"/>
  <c r="AC424" i="26"/>
  <c r="U423" i="26"/>
  <c r="AC423" i="26"/>
  <c r="AH410" i="26"/>
  <c r="AI410" i="26" s="1"/>
  <c r="S410" i="26"/>
  <c r="AA410" i="26"/>
  <c r="AH340" i="26"/>
  <c r="AI340" i="26" s="1"/>
  <c r="AA340" i="26"/>
  <c r="S340" i="26"/>
  <c r="AA644" i="26"/>
  <c r="AA632" i="26"/>
  <c r="AH465" i="26"/>
  <c r="AI465" i="26" s="1"/>
  <c r="S465" i="26"/>
  <c r="AA465" i="26"/>
  <c r="U425" i="26"/>
  <c r="U274" i="26"/>
  <c r="AC274" i="26"/>
  <c r="AC665" i="26"/>
  <c r="AC653" i="26"/>
  <c r="S643" i="26"/>
  <c r="AC641" i="26"/>
  <c r="AA631" i="26"/>
  <c r="AH631" i="26"/>
  <c r="AI631" i="26" s="1"/>
  <c r="S630" i="26"/>
  <c r="AC628" i="26"/>
  <c r="U625" i="26"/>
  <c r="AC625" i="26"/>
  <c r="AA624" i="26"/>
  <c r="AA623" i="26"/>
  <c r="AC617" i="26"/>
  <c r="AA540" i="26"/>
  <c r="AC538" i="26"/>
  <c r="S534" i="26"/>
  <c r="AC531" i="26"/>
  <c r="AC502" i="26"/>
  <c r="S498" i="26"/>
  <c r="AA481" i="26"/>
  <c r="AH481" i="26"/>
  <c r="AI481" i="26" s="1"/>
  <c r="AC439" i="26"/>
  <c r="AA428" i="26"/>
  <c r="AH428" i="26"/>
  <c r="AI428" i="26" s="1"/>
  <c r="U286" i="26"/>
  <c r="AC286" i="26"/>
  <c r="AA284" i="26"/>
  <c r="AH284" i="26"/>
  <c r="AI284" i="26" s="1"/>
  <c r="U619" i="26"/>
  <c r="AC619" i="26"/>
  <c r="AC431" i="26"/>
  <c r="U431" i="26"/>
  <c r="S429" i="26"/>
  <c r="AA429" i="26"/>
  <c r="AH429" i="26"/>
  <c r="AI429" i="26" s="1"/>
  <c r="U312" i="26"/>
  <c r="AC312" i="26"/>
  <c r="AC288" i="26"/>
  <c r="U287" i="26"/>
  <c r="AC287" i="26"/>
  <c r="S285" i="26"/>
  <c r="AH285" i="26"/>
  <c r="AI285" i="26" s="1"/>
  <c r="AC652" i="26"/>
  <c r="AC640" i="26"/>
  <c r="AC627" i="26"/>
  <c r="U626" i="26"/>
  <c r="AC626" i="26"/>
  <c r="AA625" i="26"/>
  <c r="AH625" i="26"/>
  <c r="AI625" i="26" s="1"/>
  <c r="S624" i="26"/>
  <c r="S623" i="26"/>
  <c r="AC616" i="26"/>
  <c r="U613" i="26"/>
  <c r="AC613" i="26"/>
  <c r="AA612" i="26"/>
  <c r="AA611" i="26"/>
  <c r="AC605" i="26"/>
  <c r="AA546" i="26"/>
  <c r="U545" i="26"/>
  <c r="AC544" i="26"/>
  <c r="S540" i="26"/>
  <c r="AC537" i="26"/>
  <c r="AA510" i="26"/>
  <c r="U509" i="26"/>
  <c r="AC508" i="26"/>
  <c r="S504" i="26"/>
  <c r="AC501" i="26"/>
  <c r="U488" i="26"/>
  <c r="U469" i="26"/>
  <c r="AC469" i="26"/>
  <c r="AA441" i="26"/>
  <c r="AH441" i="26"/>
  <c r="AI441" i="26" s="1"/>
  <c r="AC432" i="26"/>
  <c r="AH411" i="26"/>
  <c r="AI411" i="26" s="1"/>
  <c r="AA411" i="26"/>
  <c r="AA380" i="26"/>
  <c r="AH380" i="26"/>
  <c r="AI380" i="26" s="1"/>
  <c r="U316" i="26"/>
  <c r="AC316" i="26"/>
  <c r="U620" i="26"/>
  <c r="AC620" i="26"/>
  <c r="AA619" i="26"/>
  <c r="AH619" i="26"/>
  <c r="AI619" i="26" s="1"/>
  <c r="U607" i="26"/>
  <c r="AC607" i="26"/>
  <c r="AH483" i="26"/>
  <c r="AI483" i="26" s="1"/>
  <c r="S483" i="26"/>
  <c r="AA483" i="26"/>
  <c r="AH442" i="26"/>
  <c r="AI442" i="26" s="1"/>
  <c r="AA442" i="26"/>
  <c r="S389" i="26"/>
  <c r="AA389" i="26"/>
  <c r="AH389" i="26"/>
  <c r="AI389" i="26" s="1"/>
  <c r="AH325" i="26"/>
  <c r="AI325" i="26" s="1"/>
  <c r="S325" i="26"/>
  <c r="AA325" i="26"/>
  <c r="U686" i="26"/>
  <c r="AC686" i="26"/>
  <c r="U674" i="26"/>
  <c r="AC674" i="26"/>
  <c r="AC663" i="26"/>
  <c r="U662" i="26"/>
  <c r="AC662" i="26"/>
  <c r="AC660" i="26"/>
  <c r="AC651" i="26"/>
  <c r="U650" i="26"/>
  <c r="AC650" i="26"/>
  <c r="AC648" i="26"/>
  <c r="AC639" i="26"/>
  <c r="U638" i="26"/>
  <c r="AC638" i="26"/>
  <c r="AC636" i="26"/>
  <c r="AC615" i="26"/>
  <c r="U614" i="26"/>
  <c r="AC614" i="26"/>
  <c r="AA613" i="26"/>
  <c r="AH613" i="26"/>
  <c r="AI613" i="26" s="1"/>
  <c r="S612" i="26"/>
  <c r="S611" i="26"/>
  <c r="AC604" i="26"/>
  <c r="U601" i="26"/>
  <c r="AC601" i="26"/>
  <c r="AC593" i="26"/>
  <c r="U551" i="26"/>
  <c r="AC550" i="26"/>
  <c r="S546" i="26"/>
  <c r="AC543" i="26"/>
  <c r="U515" i="26"/>
  <c r="AC514" i="26"/>
  <c r="S510" i="26"/>
  <c r="AC507" i="26"/>
  <c r="AA488" i="26"/>
  <c r="AH488" i="26"/>
  <c r="AI488" i="26" s="1"/>
  <c r="U473" i="26"/>
  <c r="AC473" i="26"/>
  <c r="S472" i="26"/>
  <c r="AH443" i="26"/>
  <c r="AI443" i="26" s="1"/>
  <c r="AA443" i="26"/>
  <c r="AH412" i="26"/>
  <c r="AI412" i="26" s="1"/>
  <c r="AA412" i="26"/>
  <c r="U608" i="26"/>
  <c r="AC608" i="26"/>
  <c r="AA607" i="26"/>
  <c r="AH607" i="26"/>
  <c r="AI607" i="26" s="1"/>
  <c r="U595" i="26"/>
  <c r="AC595" i="26"/>
  <c r="AA563" i="26"/>
  <c r="AA558" i="26"/>
  <c r="U557" i="26"/>
  <c r="AA521" i="26"/>
  <c r="U460" i="26"/>
  <c r="AC460" i="26"/>
  <c r="U445" i="26"/>
  <c r="AC445" i="26"/>
  <c r="AH434" i="26"/>
  <c r="AI434" i="26" s="1"/>
  <c r="AA434" i="26"/>
  <c r="AC393" i="26"/>
  <c r="U392" i="26"/>
  <c r="AC392" i="26"/>
  <c r="U728" i="26"/>
  <c r="U704" i="26"/>
  <c r="AC603" i="26"/>
  <c r="U602" i="26"/>
  <c r="AC602" i="26"/>
  <c r="AA601" i="26"/>
  <c r="AH601" i="26"/>
  <c r="AI601" i="26" s="1"/>
  <c r="U589" i="26"/>
  <c r="AC589" i="26"/>
  <c r="AA588" i="26"/>
  <c r="AA587" i="26"/>
  <c r="AA581" i="26"/>
  <c r="AA575" i="26"/>
  <c r="AA569" i="26"/>
  <c r="AA564" i="26"/>
  <c r="U563" i="26"/>
  <c r="AC549" i="26"/>
  <c r="AA522" i="26"/>
  <c r="U521" i="26"/>
  <c r="AC513" i="26"/>
  <c r="AH489" i="26"/>
  <c r="AI489" i="26" s="1"/>
  <c r="S489" i="26"/>
  <c r="AA473" i="26"/>
  <c r="AH473" i="26"/>
  <c r="AI473" i="26" s="1"/>
  <c r="AC416" i="26"/>
  <c r="U416" i="26"/>
  <c r="AC415" i="26"/>
  <c r="AH326" i="26"/>
  <c r="AI326" i="26" s="1"/>
  <c r="AA326" i="26"/>
  <c r="AC437" i="26"/>
  <c r="U437" i="26"/>
  <c r="U422" i="26"/>
  <c r="AC422" i="26"/>
  <c r="U421" i="26"/>
  <c r="AC421" i="26"/>
  <c r="AC413" i="26"/>
  <c r="U413" i="26"/>
  <c r="S381" i="26"/>
  <c r="AA381" i="26"/>
  <c r="AH381" i="26"/>
  <c r="AI381" i="26" s="1"/>
  <c r="S341" i="26"/>
  <c r="AA341" i="26"/>
  <c r="AH341" i="26"/>
  <c r="AI341" i="26" s="1"/>
  <c r="U328" i="26"/>
  <c r="AC328" i="26"/>
  <c r="AH327" i="26"/>
  <c r="AI327" i="26" s="1"/>
  <c r="S327" i="26"/>
  <c r="U317" i="26"/>
  <c r="AC317" i="26"/>
  <c r="S207" i="26"/>
  <c r="AA207" i="26"/>
  <c r="AH207" i="26"/>
  <c r="AI207" i="26" s="1"/>
  <c r="S135" i="26"/>
  <c r="AA135" i="26"/>
  <c r="AH135" i="26"/>
  <c r="AI135" i="26" s="1"/>
  <c r="AC132" i="26"/>
  <c r="AC114" i="26"/>
  <c r="AH583" i="26"/>
  <c r="AI583" i="26" s="1"/>
  <c r="AH577" i="26"/>
  <c r="AI577" i="26" s="1"/>
  <c r="AH571" i="26"/>
  <c r="AI571" i="26" s="1"/>
  <c r="AH565" i="26"/>
  <c r="AI565" i="26" s="1"/>
  <c r="AH559" i="26"/>
  <c r="AI559" i="26" s="1"/>
  <c r="AH553" i="26"/>
  <c r="AI553" i="26" s="1"/>
  <c r="AC548" i="26"/>
  <c r="AH547" i="26"/>
  <c r="AI547" i="26" s="1"/>
  <c r="AC542" i="26"/>
  <c r="AH541" i="26"/>
  <c r="AI541" i="26" s="1"/>
  <c r="AC536" i="26"/>
  <c r="AH535" i="26"/>
  <c r="AI535" i="26" s="1"/>
  <c r="AC530" i="26"/>
  <c r="AH529" i="26"/>
  <c r="AI529" i="26" s="1"/>
  <c r="AC524" i="26"/>
  <c r="AH523" i="26"/>
  <c r="AI523" i="26" s="1"/>
  <c r="AC518" i="26"/>
  <c r="AH517" i="26"/>
  <c r="AI517" i="26" s="1"/>
  <c r="AC512" i="26"/>
  <c r="AH511" i="26"/>
  <c r="AI511" i="26" s="1"/>
  <c r="AC506" i="26"/>
  <c r="AH505" i="26"/>
  <c r="AI505" i="26" s="1"/>
  <c r="AC500" i="26"/>
  <c r="AH499" i="26"/>
  <c r="AI499" i="26" s="1"/>
  <c r="AA493" i="26"/>
  <c r="AC485" i="26"/>
  <c r="AC476" i="26"/>
  <c r="AH475" i="26"/>
  <c r="AI475" i="26" s="1"/>
  <c r="AA469" i="26"/>
  <c r="S461" i="26"/>
  <c r="AA461" i="26"/>
  <c r="AC456" i="26"/>
  <c r="AH452" i="26"/>
  <c r="AI452" i="26" s="1"/>
  <c r="S437" i="26"/>
  <c r="AA437" i="26"/>
  <c r="AH437" i="26"/>
  <c r="AI437" i="26" s="1"/>
  <c r="S420" i="26"/>
  <c r="S413" i="26"/>
  <c r="AA413" i="26"/>
  <c r="AH413" i="26"/>
  <c r="AI413" i="26" s="1"/>
  <c r="AA396" i="26"/>
  <c r="S395" i="26"/>
  <c r="AC386" i="26"/>
  <c r="AH364" i="26"/>
  <c r="AI364" i="26" s="1"/>
  <c r="AA364" i="26"/>
  <c r="AA347" i="26"/>
  <c r="AC345" i="26"/>
  <c r="U344" i="26"/>
  <c r="AC344" i="26"/>
  <c r="AC329" i="26"/>
  <c r="AA328" i="26"/>
  <c r="AC318" i="26"/>
  <c r="U301" i="26"/>
  <c r="AC301" i="26"/>
  <c r="AH482" i="26"/>
  <c r="AI482" i="26" s="1"/>
  <c r="AH450" i="26"/>
  <c r="AI450" i="26" s="1"/>
  <c r="AC401" i="26"/>
  <c r="U401" i="26"/>
  <c r="AA331" i="26"/>
  <c r="AH331" i="26"/>
  <c r="AI331" i="26" s="1"/>
  <c r="U302" i="26"/>
  <c r="AC302" i="26"/>
  <c r="S219" i="26"/>
  <c r="AA219" i="26"/>
  <c r="AH219" i="26"/>
  <c r="AI219" i="26" s="1"/>
  <c r="AC565" i="26"/>
  <c r="AC559" i="26"/>
  <c r="AC553" i="26"/>
  <c r="AC547" i="26"/>
  <c r="AC541" i="26"/>
  <c r="AC535" i="26"/>
  <c r="AC529" i="26"/>
  <c r="AC523" i="26"/>
  <c r="AC517" i="26"/>
  <c r="AC511" i="26"/>
  <c r="AC505" i="26"/>
  <c r="AC499" i="26"/>
  <c r="AH490" i="26"/>
  <c r="AI490" i="26" s="1"/>
  <c r="AC475" i="26"/>
  <c r="AH466" i="26"/>
  <c r="AI466" i="26" s="1"/>
  <c r="AC453" i="26"/>
  <c r="AC402" i="26"/>
  <c r="AA348" i="26"/>
  <c r="S347" i="26"/>
  <c r="AH320" i="26"/>
  <c r="AI320" i="26" s="1"/>
  <c r="AA320" i="26"/>
  <c r="S387" i="26"/>
  <c r="S365" i="26"/>
  <c r="AA365" i="26"/>
  <c r="AH365" i="26"/>
  <c r="AI365" i="26" s="1"/>
  <c r="AC353" i="26"/>
  <c r="U353" i="26"/>
  <c r="S348" i="26"/>
  <c r="AH321" i="26"/>
  <c r="AI321" i="26" s="1"/>
  <c r="AA321" i="26"/>
  <c r="AA254" i="26"/>
  <c r="AH254" i="26"/>
  <c r="AI254" i="26" s="1"/>
  <c r="AA490" i="26"/>
  <c r="AA482" i="26"/>
  <c r="AA466" i="26"/>
  <c r="AH454" i="26"/>
  <c r="AI454" i="26" s="1"/>
  <c r="S454" i="26"/>
  <c r="S453" i="26"/>
  <c r="AA453" i="26"/>
  <c r="AA450" i="26"/>
  <c r="AA404" i="26"/>
  <c r="AH404" i="26"/>
  <c r="AI404" i="26" s="1"/>
  <c r="U368" i="26"/>
  <c r="AC368" i="26"/>
  <c r="AA272" i="26"/>
  <c r="AH272" i="26"/>
  <c r="AI272" i="26" s="1"/>
  <c r="S272" i="26"/>
  <c r="U449" i="26"/>
  <c r="AC434" i="26"/>
  <c r="AC410" i="26"/>
  <c r="U406" i="26"/>
  <c r="AC406" i="26"/>
  <c r="S405" i="26"/>
  <c r="AA405" i="26"/>
  <c r="AH405" i="26"/>
  <c r="AI405" i="26" s="1"/>
  <c r="AH388" i="26"/>
  <c r="AI388" i="26" s="1"/>
  <c r="AA388" i="26"/>
  <c r="AA356" i="26"/>
  <c r="AH356" i="26"/>
  <c r="AI356" i="26" s="1"/>
  <c r="U323" i="26"/>
  <c r="AC323" i="26"/>
  <c r="AH322" i="26"/>
  <c r="AI322" i="26" s="1"/>
  <c r="AA322" i="26"/>
  <c r="AC309" i="26"/>
  <c r="U309" i="26"/>
  <c r="AC308" i="26"/>
  <c r="AC407" i="26"/>
  <c r="U407" i="26"/>
  <c r="S273" i="26"/>
  <c r="AA273" i="26"/>
  <c r="AH273" i="26"/>
  <c r="AI273" i="26" s="1"/>
  <c r="U436" i="26"/>
  <c r="AC436" i="26"/>
  <c r="AH432" i="26"/>
  <c r="AI432" i="26" s="1"/>
  <c r="U412" i="26"/>
  <c r="AC412" i="26"/>
  <c r="AC377" i="26"/>
  <c r="U377" i="26"/>
  <c r="AC376" i="26"/>
  <c r="S357" i="26"/>
  <c r="AA357" i="26"/>
  <c r="AH357" i="26"/>
  <c r="AI357" i="26" s="1"/>
  <c r="U310" i="26"/>
  <c r="AC310" i="26"/>
  <c r="S386" i="26"/>
  <c r="S362" i="26"/>
  <c r="S338" i="26"/>
  <c r="U311" i="26"/>
  <c r="AC311" i="26"/>
  <c r="AA310" i="26"/>
  <c r="AA308" i="26"/>
  <c r="AH290" i="26"/>
  <c r="AI290" i="26" s="1"/>
  <c r="AA290" i="26"/>
  <c r="S255" i="26"/>
  <c r="AA255" i="26"/>
  <c r="AH255" i="26"/>
  <c r="AI255" i="26" s="1"/>
  <c r="AA182" i="26"/>
  <c r="AH182" i="26"/>
  <c r="AI182" i="26" s="1"/>
  <c r="S182" i="26"/>
  <c r="AA392" i="26"/>
  <c r="AA368" i="26"/>
  <c r="AA344" i="26"/>
  <c r="AH291" i="26"/>
  <c r="AI291" i="26" s="1"/>
  <c r="AA291" i="26"/>
  <c r="U275" i="26"/>
  <c r="AC275" i="26"/>
  <c r="S274" i="26"/>
  <c r="AH274" i="26"/>
  <c r="AI274" i="26" s="1"/>
  <c r="U256" i="26"/>
  <c r="AC256" i="26"/>
  <c r="S165" i="26"/>
  <c r="AA165" i="26"/>
  <c r="AH165" i="26"/>
  <c r="AI165" i="26" s="1"/>
  <c r="AA408" i="26"/>
  <c r="AC391" i="26"/>
  <c r="AA384" i="26"/>
  <c r="AA360" i="26"/>
  <c r="AA336" i="26"/>
  <c r="U304" i="26"/>
  <c r="AC304" i="26"/>
  <c r="AC276" i="26"/>
  <c r="AA230" i="26"/>
  <c r="AH230" i="26"/>
  <c r="AI230" i="26" s="1"/>
  <c r="S183" i="26"/>
  <c r="AA183" i="26"/>
  <c r="AH183" i="26"/>
  <c r="AI183" i="26" s="1"/>
  <c r="AC162" i="26"/>
  <c r="S147" i="26"/>
  <c r="AA147" i="26"/>
  <c r="AH147" i="26"/>
  <c r="AI147" i="26" s="1"/>
  <c r="AC144" i="26"/>
  <c r="AC398" i="26"/>
  <c r="U383" i="26"/>
  <c r="AC374" i="26"/>
  <c r="U359" i="26"/>
  <c r="AC350" i="26"/>
  <c r="U335" i="26"/>
  <c r="U334" i="26"/>
  <c r="AC332" i="26"/>
  <c r="AC306" i="26"/>
  <c r="U305" i="26"/>
  <c r="AC305" i="26"/>
  <c r="AH292" i="26"/>
  <c r="AI292" i="26" s="1"/>
  <c r="AA292" i="26"/>
  <c r="AC258" i="26"/>
  <c r="S256" i="26"/>
  <c r="AH256" i="26"/>
  <c r="AI256" i="26" s="1"/>
  <c r="S231" i="26"/>
  <c r="AA231" i="26"/>
  <c r="AH231" i="26"/>
  <c r="AI231" i="26" s="1"/>
  <c r="AC222" i="26"/>
  <c r="S177" i="26"/>
  <c r="AA177" i="26"/>
  <c r="AH177" i="26"/>
  <c r="AI177" i="26" s="1"/>
  <c r="U280" i="26"/>
  <c r="AC280" i="26"/>
  <c r="AA278" i="26"/>
  <c r="AH278" i="26"/>
  <c r="AI278" i="26" s="1"/>
  <c r="S430" i="26"/>
  <c r="S406" i="26"/>
  <c r="AC397" i="26"/>
  <c r="AC388" i="26"/>
  <c r="S382" i="26"/>
  <c r="AC373" i="26"/>
  <c r="AC364" i="26"/>
  <c r="AC349" i="26"/>
  <c r="AC340" i="26"/>
  <c r="AC331" i="26"/>
  <c r="S279" i="26"/>
  <c r="AH279" i="26"/>
  <c r="AI279" i="26" s="1"/>
  <c r="U389" i="26"/>
  <c r="U365" i="26"/>
  <c r="U341" i="26"/>
  <c r="U322" i="26"/>
  <c r="AC322" i="26"/>
  <c r="U281" i="26"/>
  <c r="AC281" i="26"/>
  <c r="AA242" i="26"/>
  <c r="AH242" i="26"/>
  <c r="AI242" i="26" s="1"/>
  <c r="AC444" i="26"/>
  <c r="AC420" i="26"/>
  <c r="AC396" i="26"/>
  <c r="AC372" i="26"/>
  <c r="AC348" i="26"/>
  <c r="AC326" i="26"/>
  <c r="AC282" i="26"/>
  <c r="S243" i="26"/>
  <c r="AA243" i="26"/>
  <c r="AH243" i="26"/>
  <c r="AI243" i="26" s="1"/>
  <c r="AA206" i="26"/>
  <c r="AH206" i="26"/>
  <c r="AI206" i="26" s="1"/>
  <c r="S206" i="26"/>
  <c r="S304" i="26"/>
  <c r="S303" i="26"/>
  <c r="U262" i="26"/>
  <c r="AC262" i="26"/>
  <c r="S261" i="26"/>
  <c r="AA261" i="26"/>
  <c r="AH261" i="26"/>
  <c r="AI261" i="26" s="1"/>
  <c r="AA260" i="26"/>
  <c r="AH260" i="26"/>
  <c r="AI260" i="26" s="1"/>
  <c r="U244" i="26"/>
  <c r="AC244" i="26"/>
  <c r="AA212" i="26"/>
  <c r="AH212" i="26"/>
  <c r="AI212" i="26" s="1"/>
  <c r="S117" i="26"/>
  <c r="AA117" i="26"/>
  <c r="AH117" i="26"/>
  <c r="AI117" i="26" s="1"/>
  <c r="S302" i="26"/>
  <c r="U298" i="26"/>
  <c r="AC298" i="26"/>
  <c r="AA297" i="26"/>
  <c r="S244" i="26"/>
  <c r="AA244" i="26"/>
  <c r="AH244" i="26"/>
  <c r="AI244" i="26" s="1"/>
  <c r="AA224" i="26"/>
  <c r="AH224" i="26"/>
  <c r="AI224" i="26" s="1"/>
  <c r="S213" i="26"/>
  <c r="AA213" i="26"/>
  <c r="AH213" i="26"/>
  <c r="AI213" i="26" s="1"/>
  <c r="S159" i="26"/>
  <c r="AA159" i="26"/>
  <c r="AH159" i="26"/>
  <c r="AI159" i="26" s="1"/>
  <c r="U299" i="26"/>
  <c r="AC299" i="26"/>
  <c r="AA298" i="26"/>
  <c r="AA296" i="26"/>
  <c r="AC264" i="26"/>
  <c r="S262" i="26"/>
  <c r="AH262" i="26"/>
  <c r="AI262" i="26" s="1"/>
  <c r="AC246" i="26"/>
  <c r="S225" i="26"/>
  <c r="AA225" i="26"/>
  <c r="AH225" i="26"/>
  <c r="AI225" i="26" s="1"/>
  <c r="AC156" i="26"/>
  <c r="S129" i="26"/>
  <c r="AA129" i="26"/>
  <c r="AH129" i="26"/>
  <c r="AI129" i="26" s="1"/>
  <c r="AC126" i="26"/>
  <c r="S298" i="26"/>
  <c r="S297" i="26"/>
  <c r="U249" i="26"/>
  <c r="AA236" i="26"/>
  <c r="AH236" i="26"/>
  <c r="AI236" i="26" s="1"/>
  <c r="AC192" i="26"/>
  <c r="S171" i="26"/>
  <c r="AA171" i="26"/>
  <c r="AH171" i="26"/>
  <c r="AI171" i="26" s="1"/>
  <c r="S296" i="26"/>
  <c r="U292" i="26"/>
  <c r="AC292" i="26"/>
  <c r="U268" i="26"/>
  <c r="AC268" i="26"/>
  <c r="S267" i="26"/>
  <c r="AA267" i="26"/>
  <c r="AH267" i="26"/>
  <c r="AI267" i="26" s="1"/>
  <c r="AA266" i="26"/>
  <c r="AH266" i="26"/>
  <c r="AI266" i="26" s="1"/>
  <c r="U250" i="26"/>
  <c r="AC250" i="26"/>
  <c r="S249" i="26"/>
  <c r="AA249" i="26"/>
  <c r="AH249" i="26"/>
  <c r="AI249" i="26" s="1"/>
  <c r="AA248" i="26"/>
  <c r="AH248" i="26"/>
  <c r="AI248" i="26" s="1"/>
  <c r="S237" i="26"/>
  <c r="AA237" i="26"/>
  <c r="AH237" i="26"/>
  <c r="AI237" i="26" s="1"/>
  <c r="AC216" i="26"/>
  <c r="AC198" i="26"/>
  <c r="AA194" i="26"/>
  <c r="AH194" i="26"/>
  <c r="AI194" i="26" s="1"/>
  <c r="S141" i="26"/>
  <c r="AA141" i="26"/>
  <c r="AH141" i="26"/>
  <c r="AI141" i="26" s="1"/>
  <c r="AC138" i="26"/>
  <c r="U293" i="26"/>
  <c r="AC293" i="26"/>
  <c r="AC270" i="26"/>
  <c r="U269" i="26"/>
  <c r="AC269" i="26"/>
  <c r="AA200" i="26"/>
  <c r="AH200" i="26"/>
  <c r="AI200" i="26" s="1"/>
  <c r="S195" i="26"/>
  <c r="AA195" i="26"/>
  <c r="AH195" i="26"/>
  <c r="AI195" i="26" s="1"/>
  <c r="AA188" i="26"/>
  <c r="AH188" i="26"/>
  <c r="AI188" i="26" s="1"/>
  <c r="S268" i="26"/>
  <c r="AH268" i="26"/>
  <c r="AI268" i="26" s="1"/>
  <c r="S250" i="26"/>
  <c r="AH250" i="26"/>
  <c r="AI250" i="26" s="1"/>
  <c r="U238" i="26"/>
  <c r="AC238" i="26"/>
  <c r="AA218" i="26"/>
  <c r="AH218" i="26"/>
  <c r="AI218" i="26" s="1"/>
  <c r="S201" i="26"/>
  <c r="AA201" i="26"/>
  <c r="AH201" i="26"/>
  <c r="AI201" i="26" s="1"/>
  <c r="S189" i="26"/>
  <c r="AA189" i="26"/>
  <c r="AH189" i="26"/>
  <c r="AI189" i="26" s="1"/>
  <c r="S153" i="26"/>
  <c r="AA153" i="26"/>
  <c r="AH153" i="26"/>
  <c r="AI153" i="26" s="1"/>
  <c r="AC150" i="26"/>
  <c r="S123" i="26"/>
  <c r="AA123" i="26"/>
  <c r="AH123" i="26"/>
  <c r="AI123" i="26" s="1"/>
  <c r="AC120" i="26"/>
  <c r="AC263" i="26"/>
  <c r="AC257" i="26"/>
  <c r="AC251" i="26"/>
  <c r="AC245" i="26"/>
  <c r="AC239" i="26"/>
  <c r="AH238" i="26"/>
  <c r="AI238" i="26" s="1"/>
  <c r="AC233" i="26"/>
  <c r="AH232" i="26"/>
  <c r="AI232" i="26" s="1"/>
  <c r="AC227" i="26"/>
  <c r="AH226" i="26"/>
  <c r="AI226" i="26" s="1"/>
  <c r="AC221" i="26"/>
  <c r="AH220" i="26"/>
  <c r="AI220" i="26" s="1"/>
  <c r="AC215" i="26"/>
  <c r="AH214" i="26"/>
  <c r="AI214" i="26" s="1"/>
  <c r="AH208" i="26"/>
  <c r="AI208" i="26" s="1"/>
  <c r="AC232" i="26"/>
  <c r="AC226" i="26"/>
  <c r="AC220" i="26"/>
  <c r="AC214" i="26"/>
  <c r="AC208" i="26"/>
  <c r="AA238" i="26"/>
  <c r="AA232" i="26"/>
  <c r="AA226" i="26"/>
  <c r="AA220" i="26"/>
  <c r="AA214" i="26"/>
  <c r="AA208"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T49" i="15" l="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<sst xmlns="http://schemas.openxmlformats.org/spreadsheetml/2006/main" count="4377" uniqueCount="2146">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</sst>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theme="1" tint="0.499984740745262"/>
      </right>
      <top style="thin">
        <color theme="1" tint="0.499984740745262"/>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34">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11" fillId="4" borderId="24" xfId="0" applyFont="1" applyFill="1" applyBorder="1" applyProtection="1">
      <alignment vertical="center"/>
      <protection locked="0"/>
    </xf>
    <xf numFmtId="0" fontId="11" fillId="0" borderId="2" xfId="0" applyFont="1" applyBorder="1" applyAlignment="1" applyProtection="1">
      <alignment horizontal="center" vertical="center"/>
    </xf>
    <xf numFmtId="176" fontId="20" fillId="0" borderId="58" xfId="0" applyNumberFormat="1" applyFont="1" applyFill="1" applyBorder="1" applyAlignment="1" applyProtection="1">
      <alignment horizontal="right" vertical="center" shrinkToFit="1"/>
    </xf>
    <xf numFmtId="176" fontId="20" fillId="30" borderId="63" xfId="0" applyNumberFormat="1" applyFont="1" applyFill="1" applyBorder="1" applyAlignment="1" applyProtection="1">
      <alignment horizontal="right" vertical="center" shrinkToFit="1"/>
      <protection locked="0"/>
    </xf>
    <xf numFmtId="0" fontId="11" fillId="0" borderId="5" xfId="0" applyFont="1" applyBorder="1" applyAlignment="1" applyProtection="1">
      <alignment horizontal="center" vertical="center"/>
    </xf>
    <xf numFmtId="0" fontId="11" fillId="4" borderId="37" xfId="0" applyFont="1" applyFill="1" applyBorder="1" applyProtection="1">
      <alignment vertical="center"/>
      <protection locked="0"/>
    </xf>
    <xf numFmtId="0" fontId="11" fillId="4" borderId="13" xfId="0" applyFont="1" applyFill="1" applyBorder="1" applyAlignment="1" applyProtection="1">
      <alignment vertical="center" wrapText="1"/>
      <protection locked="0"/>
    </xf>
    <xf numFmtId="176" fontId="11" fillId="0" borderId="7" xfId="0" applyNumberFormat="1" applyFont="1" applyBorder="1" applyAlignment="1" applyProtection="1">
      <alignment horizontal="center" vertical="center"/>
    </xf>
    <xf numFmtId="0" fontId="11" fillId="0" borderId="24" xfId="0" applyFont="1" applyBorder="1" applyAlignment="1" applyProtection="1">
      <alignment horizontal="center" vertical="center"/>
    </xf>
    <xf numFmtId="0" fontId="11" fillId="4" borderId="24" xfId="0" applyFont="1" applyFill="1" applyBorder="1" applyAlignment="1" applyProtection="1">
      <alignment vertical="center" wrapText="1"/>
      <protection locked="0"/>
    </xf>
    <xf numFmtId="176" fontId="11" fillId="0" borderId="24" xfId="0" applyNumberFormat="1" applyFont="1" applyBorder="1" applyAlignment="1" applyProtection="1">
      <alignment horizontal="center" vertical="center"/>
    </xf>
    <xf numFmtId="0" fontId="11" fillId="0" borderId="0" xfId="0" applyFont="1" applyBorder="1" applyAlignment="1" applyProtection="1">
      <alignment horizontal="center" vertical="center"/>
    </xf>
    <xf numFmtId="0" fontId="11" fillId="4" borderId="0" xfId="0" applyFont="1" applyFill="1" applyBorder="1" applyProtection="1">
      <alignment vertical="center"/>
      <protection locked="0"/>
    </xf>
    <xf numFmtId="0" fontId="11" fillId="4" borderId="0" xfId="0" applyFont="1" applyFill="1" applyBorder="1" applyAlignment="1" applyProtection="1">
      <alignment vertical="center" wrapText="1"/>
      <protection locked="0"/>
    </xf>
    <xf numFmtId="176" fontId="11" fillId="0" borderId="0" xfId="0" applyNumberFormat="1" applyFont="1" applyBorder="1" applyAlignment="1" applyProtection="1">
      <alignment horizontal="center" vertical="center"/>
    </xf>
    <xf numFmtId="176" fontId="75" fillId="2" borderId="176" xfId="0" applyNumberFormat="1" applyFont="1" applyFill="1" applyBorder="1" applyAlignment="1" applyProtection="1">
      <alignment horizontal="right" vertical="center" shrinkToFit="1"/>
    </xf>
    <xf numFmtId="176" fontId="75" fillId="2" borderId="155" xfId="0" applyNumberFormat="1" applyFont="1" applyFill="1" applyBorder="1" applyAlignment="1" applyProtection="1">
      <alignment horizontal="right" vertical="center" shrinkToFit="1"/>
    </xf>
    <xf numFmtId="0" fontId="76" fillId="2" borderId="176" xfId="0" applyFont="1" applyFill="1" applyBorder="1" applyProtection="1">
      <alignment vertical="center"/>
    </xf>
    <xf numFmtId="0" fontId="76" fillId="2" borderId="155" xfId="0" applyFont="1" applyFill="1" applyBorder="1" applyProtection="1">
      <alignment vertical="center"/>
    </xf>
    <xf numFmtId="177" fontId="20" fillId="0" borderId="0" xfId="0" applyNumberFormat="1" applyFont="1" applyBorder="1" applyProtection="1">
      <alignment vertical="center"/>
    </xf>
    <xf numFmtId="0" fontId="20" fillId="2" borderId="0" xfId="0" applyFont="1" applyFill="1" applyBorder="1" applyAlignment="1" applyProtection="1">
      <alignment vertical="center" shrinkToFit="1"/>
    </xf>
    <xf numFmtId="0" fontId="20" fillId="2" borderId="0" xfId="0" applyFont="1" applyFill="1" applyBorder="1" applyAlignment="1" applyProtection="1">
      <alignment vertical="center" wrapText="1" shrinkToFit="1"/>
    </xf>
    <xf numFmtId="0" fontId="65" fillId="2" borderId="0" xfId="0" applyFont="1" applyFill="1" applyBorder="1" applyAlignment="1" applyProtection="1">
      <alignment horizontal="center" vertical="center" wrapText="1" shrinkToFit="1"/>
      <protection locked="0"/>
    </xf>
    <xf numFmtId="176" fontId="65" fillId="0" borderId="0" xfId="0" applyNumberFormat="1" applyFont="1" applyFill="1" applyBorder="1" applyAlignment="1" applyProtection="1">
      <alignment horizontal="center" vertical="center" shrinkToFit="1"/>
      <protection locked="0"/>
    </xf>
    <xf numFmtId="38" fontId="20" fillId="0" borderId="0" xfId="5" applyFont="1" applyFill="1" applyBorder="1" applyAlignment="1" applyProtection="1">
      <alignment horizontal="right" vertical="center" shrinkToFit="1"/>
    </xf>
    <xf numFmtId="176" fontId="20" fillId="0" borderId="0" xfId="0" applyNumberFormat="1" applyFont="1" applyFill="1" applyBorder="1" applyAlignment="1" applyProtection="1">
      <alignment horizontal="center" vertical="center" shrinkToFit="1"/>
      <protection locked="0"/>
    </xf>
    <xf numFmtId="176" fontId="20"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right" vertical="center" shrinkToFit="1"/>
      <protection locked="0"/>
    </xf>
    <xf numFmtId="176" fontId="21"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center" vertical="center" shrinkToFit="1"/>
      <protection locked="0"/>
    </xf>
    <xf numFmtId="176" fontId="75" fillId="2" borderId="0" xfId="0" applyNumberFormat="1" applyFont="1" applyFill="1" applyBorder="1" applyAlignment="1" applyProtection="1">
      <alignment horizontal="right" vertical="center" shrinkToFit="1"/>
    </xf>
    <xf numFmtId="0" fontId="76" fillId="2" borderId="0" xfId="0" applyFont="1" applyFill="1" applyBorder="1" applyProtection="1">
      <alignment vertical="center"/>
    </xf>
    <xf numFmtId="0" fontId="0" fillId="0" borderId="0" xfId="0" applyBorder="1" applyProtection="1">
      <alignment vertical="center"/>
    </xf>
    <xf numFmtId="177" fontId="20" fillId="0" borderId="46" xfId="0" applyNumberFormat="1" applyFont="1" applyBorder="1" applyProtection="1">
      <alignment vertical="center"/>
    </xf>
    <xf numFmtId="0" fontId="20" fillId="2" borderId="32" xfId="0" applyFont="1" applyFill="1" applyBorder="1" applyAlignment="1" applyProtection="1">
      <alignment vertical="center" shrinkToFit="1"/>
    </xf>
    <xf numFmtId="0" fontId="20" fillId="2" borderId="33" xfId="0" applyFont="1" applyFill="1" applyBorder="1" applyAlignment="1" applyProtection="1">
      <alignment vertical="center" wrapText="1" shrinkToFit="1"/>
    </xf>
    <xf numFmtId="0" fontId="65" fillId="2" borderId="33" xfId="0" applyFont="1" applyFill="1" applyBorder="1" applyAlignment="1" applyProtection="1">
      <alignment horizontal="center" vertical="center" wrapText="1" shrinkToFit="1"/>
      <protection locked="0"/>
    </xf>
    <xf numFmtId="176" fontId="65" fillId="0" borderId="21" xfId="0" applyNumberFormat="1" applyFont="1" applyFill="1" applyBorder="1" applyAlignment="1" applyProtection="1">
      <alignment horizontal="center" vertical="center" shrinkToFit="1"/>
      <protection locked="0"/>
    </xf>
    <xf numFmtId="38" fontId="20" fillId="0" borderId="32" xfId="5" applyFont="1" applyFill="1" applyBorder="1" applyAlignment="1" applyProtection="1">
      <alignment horizontal="right" vertical="center" shrinkToFit="1"/>
    </xf>
    <xf numFmtId="176" fontId="20" fillId="0" borderId="178" xfId="0" applyNumberFormat="1" applyFont="1" applyFill="1" applyBorder="1" applyAlignment="1" applyProtection="1">
      <alignment horizontal="center" vertical="center" shrinkToFit="1"/>
      <protection locked="0"/>
    </xf>
    <xf numFmtId="176" fontId="20" fillId="0" borderId="32" xfId="0" applyNumberFormat="1" applyFont="1" applyFill="1" applyBorder="1" applyAlignment="1" applyProtection="1">
      <alignment horizontal="right" vertical="center" shrinkToFit="1"/>
    </xf>
    <xf numFmtId="176" fontId="20" fillId="0" borderId="32" xfId="0" applyNumberFormat="1" applyFont="1" applyFill="1" applyBorder="1" applyAlignment="1" applyProtection="1">
      <alignment horizontal="center" vertical="center" shrinkToFit="1"/>
      <protection locked="0"/>
    </xf>
    <xf numFmtId="176" fontId="65" fillId="0" borderId="46" xfId="0" applyNumberFormat="1" applyFont="1" applyFill="1" applyBorder="1" applyAlignment="1" applyProtection="1">
      <alignment horizontal="center"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1" fillId="0" borderId="32" xfId="0" applyNumberFormat="1" applyFont="1" applyFill="1" applyBorder="1" applyAlignment="1" applyProtection="1">
      <alignment horizontal="right" vertical="center" shrinkToFit="1"/>
    </xf>
    <xf numFmtId="176" fontId="20" fillId="30" borderId="177" xfId="0" applyNumberFormat="1" applyFont="1" applyFill="1" applyBorder="1" applyAlignment="1" applyProtection="1">
      <alignment horizontal="center" vertical="center" shrinkToFit="1"/>
      <protection locked="0"/>
    </xf>
    <xf numFmtId="176" fontId="20" fillId="0" borderId="177" xfId="0" applyNumberFormat="1" applyFont="1" applyFill="1" applyBorder="1" applyAlignment="1" applyProtection="1">
      <alignment horizontal="center" vertical="center" shrinkToFit="1"/>
      <protection locked="0"/>
    </xf>
    <xf numFmtId="176" fontId="20" fillId="30" borderId="33" xfId="0" applyNumberFormat="1" applyFont="1" applyFill="1" applyBorder="1" applyAlignment="1" applyProtection="1">
      <alignment horizontal="right"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6" fillId="0" borderId="0" xfId="0" applyFont="1" applyAlignment="1" applyProtection="1">
      <alignment horizontal="left" vertical="center" wrapText="1"/>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49" fontId="16" fillId="4" borderId="34" xfId="0" applyNumberFormat="1" applyFont="1" applyFill="1" applyBorder="1" applyAlignment="1" applyProtection="1">
      <alignment horizontal="center" vertical="center"/>
      <protection locked="0"/>
    </xf>
    <xf numFmtId="49" fontId="16" fillId="4" borderId="0" xfId="0" applyNumberFormat="1" applyFont="1" applyFill="1" applyBorder="1" applyAlignment="1" applyProtection="1">
      <alignment horizontal="center" vertical="center"/>
      <protection locked="0"/>
    </xf>
    <xf numFmtId="49" fontId="16" fillId="4" borderId="18" xfId="0" applyNumberFormat="1" applyFont="1" applyFill="1" applyBorder="1" applyAlignment="1" applyProtection="1">
      <alignment horizontal="center" vertical="center"/>
      <protection locked="0"/>
    </xf>
    <xf numFmtId="0" fontId="11" fillId="4" borderId="13" xfId="0" applyFont="1" applyFill="1" applyBorder="1" applyAlignment="1" applyProtection="1">
      <alignment vertical="center"/>
      <protection locked="0"/>
    </xf>
    <xf numFmtId="0" fontId="11" fillId="4" borderId="5" xfId="0" applyFont="1" applyFill="1" applyBorder="1" applyAlignment="1" applyProtection="1">
      <alignment vertical="center"/>
      <protection locked="0"/>
    </xf>
    <xf numFmtId="0" fontId="11" fillId="4" borderId="6" xfId="0" applyFont="1" applyFill="1" applyBorder="1" applyAlignment="1" applyProtection="1">
      <alignment vertical="center"/>
      <protection locked="0"/>
    </xf>
    <xf numFmtId="0" fontId="11" fillId="4" borderId="7" xfId="0" applyFont="1" applyFill="1" applyBorder="1" applyAlignment="1" applyProtection="1">
      <alignment vertical="center"/>
      <protection locked="0"/>
    </xf>
    <xf numFmtId="49" fontId="16" fillId="4" borderId="24" xfId="0" applyNumberFormat="1" applyFont="1" applyFill="1" applyBorder="1" applyAlignment="1" applyProtection="1">
      <alignment horizontal="center" vertical="center"/>
      <protection locked="0"/>
    </xf>
    <xf numFmtId="0" fontId="11" fillId="4" borderId="24" xfId="0" applyFont="1" applyFill="1" applyBorder="1" applyAlignment="1" applyProtection="1">
      <alignment vertical="center"/>
      <protection locked="0"/>
    </xf>
    <xf numFmtId="0" fontId="11" fillId="4" borderId="0" xfId="0" applyFont="1" applyFill="1" applyBorder="1" applyAlignment="1" applyProtection="1">
      <alignment vertical="center"/>
      <protection locked="0"/>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4" fillId="2" borderId="9" xfId="0" applyFont="1" applyFill="1" applyBorder="1" applyAlignment="1" applyProtection="1">
      <alignment vertical="center" wrapText="1"/>
    </xf>
    <xf numFmtId="0" fontId="24" fillId="2" borderId="1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0" borderId="0" xfId="0" applyFont="1" applyFill="1" applyAlignment="1" applyProtection="1">
      <alignment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65"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75" fillId="2" borderId="148"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58"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20" fillId="0" borderId="177" xfId="0" applyFont="1" applyBorder="1" applyAlignment="1" applyProtection="1">
      <alignment horizontal="center" vertical="center"/>
    </xf>
    <xf numFmtId="0" fontId="20" fillId="0" borderId="22" xfId="0" applyFont="1" applyBorder="1" applyAlignment="1" applyProtection="1">
      <alignment horizontal="center" vertical="center"/>
    </xf>
    <xf numFmtId="0" fontId="20" fillId="0" borderId="178" xfId="0" applyFont="1" applyBorder="1" applyAlignment="1" applyProtection="1">
      <alignment horizontal="center" vertical="center"/>
    </xf>
    <xf numFmtId="176" fontId="20" fillId="0" borderId="177" xfId="0" applyNumberFormat="1" applyFont="1" applyFill="1" applyBorder="1" applyAlignment="1" applyProtection="1">
      <alignment horizontal="right" vertical="center" shrinkToFit="1"/>
      <protection locked="0"/>
    </xf>
    <xf numFmtId="176" fontId="20" fillId="0" borderId="178" xfId="0" applyNumberFormat="1" applyFont="1" applyFill="1" applyBorder="1" applyAlignment="1" applyProtection="1">
      <alignment horizontal="right"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0" fillId="30" borderId="42" xfId="0" applyNumberFormat="1" applyFont="1" applyFill="1" applyBorder="1" applyAlignment="1" applyProtection="1">
      <alignment horizontal="right" vertical="center" shrinkToFit="1"/>
      <protection locked="0"/>
    </xf>
    <xf numFmtId="176" fontId="20" fillId="0" borderId="32" xfId="0" applyNumberFormat="1" applyFont="1" applyFill="1" applyBorder="1" applyAlignment="1" applyProtection="1">
      <alignment horizontal="right" vertical="center" shrinkToFit="1"/>
    </xf>
    <xf numFmtId="0" fontId="20" fillId="0" borderId="0" xfId="0" applyFont="1" applyBorder="1" applyAlignment="1" applyProtection="1">
      <alignment horizontal="center" vertical="center"/>
    </xf>
    <xf numFmtId="176" fontId="20" fillId="0" borderId="0" xfId="0" applyNumberFormat="1" applyFont="1" applyFill="1" applyBorder="1" applyAlignment="1" applyProtection="1">
      <alignment horizontal="right" vertical="center" shrinkToFit="1"/>
      <protection locked="0"/>
    </xf>
    <xf numFmtId="176" fontId="20" fillId="30" borderId="0" xfId="0" applyNumberFormat="1" applyFont="1" applyFill="1" applyBorder="1" applyAlignment="1" applyProtection="1">
      <alignment horizontal="right" vertical="center" shrinkToFit="1"/>
      <protection locked="0"/>
    </xf>
    <xf numFmtId="176" fontId="20" fillId="0" borderId="0" xfId="0" applyNumberFormat="1" applyFont="1" applyFill="1" applyBorder="1" applyAlignment="1" applyProtection="1">
      <alignment horizontal="right" vertical="center" shrinkToFi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49" xfId="0" applyFont="1" applyBorder="1" applyAlignment="1">
      <alignment horizontal="center" vertical="center"/>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52"/>
  <sheetViews>
    <sheetView showGridLines="0" tabSelected="1" view="pageBreakPreview" zoomScaleNormal="100" zoomScaleSheetLayoutView="100" workbookViewId="0"/>
  </sheetViews>
  <sheetFormatPr defaultColWidth="9" defaultRowHeight="20.100000000000001" customHeight="1"/>
  <cols>
    <col min="1" max="1" width="4.625" style="111" customWidth="1"/>
    <col min="2" max="2" width="11" style="111" customWidth="1"/>
    <col min="3" max="12" width="2.625" style="155" customWidth="1"/>
    <col min="13" max="17" width="2.75" style="155" customWidth="1"/>
    <col min="18" max="22" width="2.625" style="155" customWidth="1"/>
    <col min="23" max="23" width="14.125" style="155" customWidth="1"/>
    <col min="24" max="24" width="25" style="155" customWidth="1"/>
    <col min="25" max="25" width="30.75" style="155" customWidth="1"/>
    <col min="26" max="26" width="8.625" style="111" customWidth="1"/>
    <col min="27" max="27" width="9.125" style="111" customWidth="1"/>
    <col min="28" max="28" width="7.625" style="111" customWidth="1"/>
    <col min="29" max="29" width="9" style="111" hidden="1" customWidth="1"/>
    <col min="30" max="16384" width="9" style="111"/>
  </cols>
  <sheetData>
    <row r="1" spans="1:29" ht="20.100000000000001"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613" t="s">
        <v>1</v>
      </c>
      <c r="B3" s="613"/>
      <c r="C3" s="613"/>
      <c r="D3" s="613"/>
      <c r="E3" s="613"/>
      <c r="F3" s="613"/>
      <c r="G3" s="613"/>
      <c r="H3" s="613"/>
      <c r="I3" s="613"/>
      <c r="J3" s="613"/>
      <c r="K3" s="613"/>
      <c r="L3" s="613"/>
      <c r="M3" s="613"/>
      <c r="N3" s="613"/>
      <c r="O3" s="613"/>
      <c r="P3" s="613"/>
      <c r="Q3" s="613"/>
      <c r="R3" s="613"/>
      <c r="S3" s="613"/>
      <c r="T3" s="613"/>
      <c r="U3" s="613"/>
      <c r="V3" s="613"/>
      <c r="W3" s="613"/>
      <c r="X3" s="613"/>
      <c r="Y3" s="613"/>
      <c r="Z3" s="613"/>
    </row>
    <row r="4" spans="1:29" s="391" customFormat="1" ht="30.75" customHeight="1">
      <c r="A4" s="633" t="s">
        <v>2</v>
      </c>
      <c r="B4" s="633"/>
      <c r="C4" s="633"/>
      <c r="D4" s="633"/>
      <c r="E4" s="633"/>
      <c r="F4" s="633"/>
      <c r="G4" s="633"/>
      <c r="H4" s="633"/>
      <c r="I4" s="633"/>
      <c r="J4" s="633"/>
      <c r="K4" s="633"/>
      <c r="L4" s="633"/>
      <c r="M4" s="633"/>
      <c r="N4" s="633"/>
      <c r="O4" s="633"/>
      <c r="P4" s="633"/>
      <c r="Q4" s="633"/>
      <c r="R4" s="633"/>
      <c r="S4" s="633"/>
      <c r="T4" s="633"/>
      <c r="U4" s="633"/>
      <c r="V4" s="633"/>
      <c r="W4" s="633"/>
      <c r="X4" s="633"/>
      <c r="Y4" s="633"/>
      <c r="Z4" s="633"/>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00000000000001" customHeight="1">
      <c r="A6" s="634" t="s">
        <v>1993</v>
      </c>
      <c r="B6" s="634"/>
      <c r="C6" s="634"/>
      <c r="D6" s="634"/>
      <c r="E6" s="634"/>
      <c r="F6" s="634"/>
      <c r="G6" s="634"/>
      <c r="H6" s="634"/>
      <c r="I6" s="634"/>
      <c r="J6" s="634"/>
      <c r="K6" s="634"/>
      <c r="L6" s="634"/>
      <c r="M6" s="634"/>
      <c r="N6" s="634"/>
      <c r="O6" s="634"/>
      <c r="P6" s="634"/>
      <c r="Q6" s="634"/>
      <c r="R6" s="634"/>
      <c r="S6" s="634"/>
      <c r="T6" s="634"/>
      <c r="U6" s="634"/>
      <c r="V6" s="634"/>
      <c r="W6" s="634"/>
      <c r="X6" s="634"/>
      <c r="Y6" s="634"/>
      <c r="Z6" s="634"/>
      <c r="AA6" s="393"/>
    </row>
    <row r="7" spans="1:29" ht="20.100000000000001"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00000000000001"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00000000000001"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00000000000001"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00000000000001"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00000000000001"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613" t="s">
        <v>1910</v>
      </c>
      <c r="B14" s="613"/>
      <c r="C14" s="613"/>
      <c r="D14" s="613"/>
      <c r="E14" s="613"/>
      <c r="F14" s="613"/>
      <c r="G14" s="613"/>
      <c r="H14" s="613"/>
      <c r="I14" s="613"/>
      <c r="J14" s="613"/>
      <c r="K14" s="613"/>
      <c r="L14" s="613"/>
      <c r="M14" s="613"/>
      <c r="N14" s="613"/>
      <c r="O14" s="613"/>
      <c r="P14" s="613"/>
      <c r="Q14" s="613"/>
      <c r="R14" s="613"/>
      <c r="S14" s="613"/>
      <c r="T14" s="613"/>
      <c r="U14" s="613"/>
      <c r="V14" s="613"/>
      <c r="W14" s="613"/>
      <c r="X14" s="613"/>
      <c r="Y14" s="613"/>
      <c r="Z14" s="613"/>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00000000000001"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00000000000001" customHeight="1" thickBot="1">
      <c r="A18" s="239"/>
      <c r="B18" s="396" t="s">
        <v>4</v>
      </c>
      <c r="C18" s="604"/>
      <c r="D18" s="605"/>
      <c r="E18" s="605"/>
      <c r="F18" s="605"/>
      <c r="G18" s="605"/>
      <c r="H18" s="605"/>
      <c r="I18" s="605"/>
      <c r="J18" s="605"/>
      <c r="K18" s="605"/>
      <c r="L18" s="606"/>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00000000000001"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00000000000001"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00000000000001" customHeight="1">
      <c r="A22" s="239"/>
      <c r="B22" s="397" t="s">
        <v>7</v>
      </c>
      <c r="C22" s="602" t="s">
        <v>8</v>
      </c>
      <c r="D22" s="602"/>
      <c r="E22" s="602"/>
      <c r="F22" s="602"/>
      <c r="G22" s="602"/>
      <c r="H22" s="602"/>
      <c r="I22" s="602"/>
      <c r="J22" s="602"/>
      <c r="K22" s="602"/>
      <c r="L22" s="603"/>
      <c r="M22" s="607"/>
      <c r="N22" s="608"/>
      <c r="O22" s="608"/>
      <c r="P22" s="608"/>
      <c r="Q22" s="608"/>
      <c r="R22" s="608"/>
      <c r="S22" s="608"/>
      <c r="T22" s="608"/>
      <c r="U22" s="608"/>
      <c r="V22" s="608"/>
      <c r="W22" s="609"/>
      <c r="X22" s="610"/>
      <c r="Y22" s="239"/>
      <c r="Z22" s="239"/>
      <c r="AA22" s="239"/>
    </row>
    <row r="23" spans="1:29" ht="20.100000000000001" customHeight="1" thickBot="1">
      <c r="A23" s="239"/>
      <c r="B23" s="398"/>
      <c r="C23" s="602" t="s">
        <v>9</v>
      </c>
      <c r="D23" s="602"/>
      <c r="E23" s="602"/>
      <c r="F23" s="602"/>
      <c r="G23" s="602"/>
      <c r="H23" s="602"/>
      <c r="I23" s="602"/>
      <c r="J23" s="602"/>
      <c r="K23" s="602"/>
      <c r="L23" s="603"/>
      <c r="M23" s="598"/>
      <c r="N23" s="599"/>
      <c r="O23" s="599"/>
      <c r="P23" s="599"/>
      <c r="Q23" s="599"/>
      <c r="R23" s="599"/>
      <c r="S23" s="599"/>
      <c r="T23" s="599"/>
      <c r="U23" s="630"/>
      <c r="V23" s="630"/>
      <c r="W23" s="631"/>
      <c r="X23" s="632"/>
      <c r="Y23" s="239"/>
      <c r="Z23" s="239"/>
      <c r="AA23" s="239"/>
      <c r="AC23" s="111" t="s">
        <v>10</v>
      </c>
    </row>
    <row r="24" spans="1:29" ht="20.100000000000001" customHeight="1" thickBot="1">
      <c r="A24" s="239"/>
      <c r="B24" s="397" t="s">
        <v>11</v>
      </c>
      <c r="C24" s="602" t="s">
        <v>12</v>
      </c>
      <c r="D24" s="602"/>
      <c r="E24" s="602"/>
      <c r="F24" s="602"/>
      <c r="G24" s="602"/>
      <c r="H24" s="602"/>
      <c r="I24" s="602"/>
      <c r="J24" s="602"/>
      <c r="K24" s="602"/>
      <c r="L24" s="603"/>
      <c r="M24" s="1"/>
      <c r="N24" s="425"/>
      <c r="O24" s="2"/>
      <c r="P24" s="399" t="s">
        <v>13</v>
      </c>
      <c r="Q24" s="2"/>
      <c r="R24" s="2"/>
      <c r="S24" s="2"/>
      <c r="T24" s="3"/>
      <c r="U24" s="400"/>
      <c r="V24" s="401"/>
      <c r="W24" s="401"/>
      <c r="X24" s="401"/>
      <c r="Y24" s="239"/>
      <c r="Z24" s="239"/>
      <c r="AA24" s="239"/>
      <c r="AC24" s="111" t="str">
        <f>CONCATENATE(M24,N24,O24,P24,Q24,R24,S24,T24)</f>
        <v>－</v>
      </c>
    </row>
    <row r="25" spans="1:29" ht="20.100000000000001" customHeight="1">
      <c r="A25" s="239"/>
      <c r="B25" s="402"/>
      <c r="C25" s="602" t="s">
        <v>14</v>
      </c>
      <c r="D25" s="602"/>
      <c r="E25" s="602"/>
      <c r="F25" s="602"/>
      <c r="G25" s="602"/>
      <c r="H25" s="602"/>
      <c r="I25" s="602"/>
      <c r="J25" s="602"/>
      <c r="K25" s="602"/>
      <c r="L25" s="603"/>
      <c r="M25" s="598"/>
      <c r="N25" s="599"/>
      <c r="O25" s="599"/>
      <c r="P25" s="599"/>
      <c r="Q25" s="599"/>
      <c r="R25" s="599"/>
      <c r="S25" s="599"/>
      <c r="T25" s="599"/>
      <c r="U25" s="627"/>
      <c r="V25" s="627"/>
      <c r="W25" s="628"/>
      <c r="X25" s="629"/>
      <c r="Y25" s="239"/>
      <c r="Z25" s="239"/>
      <c r="AA25" s="239"/>
    </row>
    <row r="26" spans="1:29" ht="20.100000000000001" customHeight="1">
      <c r="A26" s="239"/>
      <c r="B26" s="398"/>
      <c r="C26" s="602" t="s">
        <v>15</v>
      </c>
      <c r="D26" s="602"/>
      <c r="E26" s="602"/>
      <c r="F26" s="602"/>
      <c r="G26" s="602"/>
      <c r="H26" s="602"/>
      <c r="I26" s="602"/>
      <c r="J26" s="602"/>
      <c r="K26" s="602"/>
      <c r="L26" s="603"/>
      <c r="M26" s="598"/>
      <c r="N26" s="599"/>
      <c r="O26" s="599"/>
      <c r="P26" s="599"/>
      <c r="Q26" s="599"/>
      <c r="R26" s="599"/>
      <c r="S26" s="599"/>
      <c r="T26" s="599"/>
      <c r="U26" s="599"/>
      <c r="V26" s="599"/>
      <c r="W26" s="600"/>
      <c r="X26" s="601"/>
      <c r="Y26" s="239"/>
      <c r="Z26" s="239"/>
      <c r="AA26" s="239"/>
    </row>
    <row r="27" spans="1:29" ht="20.100000000000001" customHeight="1">
      <c r="A27" s="239"/>
      <c r="B27" s="397" t="s">
        <v>16</v>
      </c>
      <c r="C27" s="602" t="s">
        <v>17</v>
      </c>
      <c r="D27" s="602"/>
      <c r="E27" s="602"/>
      <c r="F27" s="602"/>
      <c r="G27" s="602"/>
      <c r="H27" s="602"/>
      <c r="I27" s="602"/>
      <c r="J27" s="602"/>
      <c r="K27" s="602"/>
      <c r="L27" s="603"/>
      <c r="M27" s="598"/>
      <c r="N27" s="599"/>
      <c r="O27" s="599"/>
      <c r="P27" s="599"/>
      <c r="Q27" s="599"/>
      <c r="R27" s="599"/>
      <c r="S27" s="599"/>
      <c r="T27" s="599"/>
      <c r="U27" s="599"/>
      <c r="V27" s="599"/>
      <c r="W27" s="600"/>
      <c r="X27" s="601"/>
      <c r="Y27" s="239"/>
      <c r="Z27" s="239"/>
      <c r="AA27" s="239"/>
    </row>
    <row r="28" spans="1:29" ht="20.100000000000001" customHeight="1">
      <c r="A28" s="239"/>
      <c r="B28" s="398"/>
      <c r="C28" s="602" t="s">
        <v>18</v>
      </c>
      <c r="D28" s="602"/>
      <c r="E28" s="602"/>
      <c r="F28" s="602"/>
      <c r="G28" s="602"/>
      <c r="H28" s="602"/>
      <c r="I28" s="602"/>
      <c r="J28" s="602"/>
      <c r="K28" s="602"/>
      <c r="L28" s="603"/>
      <c r="M28" s="621"/>
      <c r="N28" s="622"/>
      <c r="O28" s="622"/>
      <c r="P28" s="622"/>
      <c r="Q28" s="622"/>
      <c r="R28" s="622"/>
      <c r="S28" s="622"/>
      <c r="T28" s="622"/>
      <c r="U28" s="622"/>
      <c r="V28" s="622"/>
      <c r="W28" s="622"/>
      <c r="X28" s="623"/>
      <c r="Y28" s="239"/>
      <c r="Z28" s="239"/>
      <c r="AA28" s="239"/>
    </row>
    <row r="29" spans="1:29" ht="20.100000000000001" customHeight="1">
      <c r="A29" s="239"/>
      <c r="B29" s="624" t="s">
        <v>19</v>
      </c>
      <c r="C29" s="602" t="s">
        <v>8</v>
      </c>
      <c r="D29" s="602"/>
      <c r="E29" s="602"/>
      <c r="F29" s="602"/>
      <c r="G29" s="602"/>
      <c r="H29" s="602"/>
      <c r="I29" s="602"/>
      <c r="J29" s="602"/>
      <c r="K29" s="602"/>
      <c r="L29" s="603"/>
      <c r="M29" s="598"/>
      <c r="N29" s="599"/>
      <c r="O29" s="599"/>
      <c r="P29" s="599"/>
      <c r="Q29" s="599"/>
      <c r="R29" s="599"/>
      <c r="S29" s="599"/>
      <c r="T29" s="599"/>
      <c r="U29" s="599"/>
      <c r="V29" s="599"/>
      <c r="W29" s="600"/>
      <c r="X29" s="601"/>
      <c r="Y29" s="239"/>
      <c r="Z29" s="239"/>
      <c r="AA29" s="239"/>
    </row>
    <row r="30" spans="1:29" ht="20.100000000000001" customHeight="1">
      <c r="A30" s="239"/>
      <c r="B30" s="625"/>
      <c r="C30" s="626" t="s">
        <v>18</v>
      </c>
      <c r="D30" s="626"/>
      <c r="E30" s="626"/>
      <c r="F30" s="626"/>
      <c r="G30" s="626"/>
      <c r="H30" s="626"/>
      <c r="I30" s="626"/>
      <c r="J30" s="626"/>
      <c r="K30" s="626"/>
      <c r="L30" s="626"/>
      <c r="M30" s="598"/>
      <c r="N30" s="599"/>
      <c r="O30" s="599"/>
      <c r="P30" s="599"/>
      <c r="Q30" s="599"/>
      <c r="R30" s="599"/>
      <c r="S30" s="599"/>
      <c r="T30" s="599"/>
      <c r="U30" s="599"/>
      <c r="V30" s="599"/>
      <c r="W30" s="600"/>
      <c r="X30" s="601"/>
      <c r="Y30" s="239"/>
      <c r="Z30" s="239"/>
      <c r="AA30" s="239"/>
    </row>
    <row r="31" spans="1:29" ht="20.100000000000001" customHeight="1">
      <c r="A31" s="239"/>
      <c r="B31" s="397" t="s">
        <v>20</v>
      </c>
      <c r="C31" s="602" t="s">
        <v>21</v>
      </c>
      <c r="D31" s="602"/>
      <c r="E31" s="602"/>
      <c r="F31" s="602"/>
      <c r="G31" s="602"/>
      <c r="H31" s="602"/>
      <c r="I31" s="602"/>
      <c r="J31" s="602"/>
      <c r="K31" s="602"/>
      <c r="L31" s="603"/>
      <c r="M31" s="614"/>
      <c r="N31" s="615"/>
      <c r="O31" s="615"/>
      <c r="P31" s="615"/>
      <c r="Q31" s="615"/>
      <c r="R31" s="615"/>
      <c r="S31" s="615"/>
      <c r="T31" s="615"/>
      <c r="U31" s="615"/>
      <c r="V31" s="615"/>
      <c r="W31" s="615"/>
      <c r="X31" s="616"/>
      <c r="Y31" s="239"/>
      <c r="Z31" s="239"/>
      <c r="AA31" s="239"/>
    </row>
    <row r="32" spans="1:29" ht="20.100000000000001" customHeight="1" thickBot="1">
      <c r="A32" s="239"/>
      <c r="B32" s="403"/>
      <c r="C32" s="602" t="s">
        <v>22</v>
      </c>
      <c r="D32" s="602"/>
      <c r="E32" s="602"/>
      <c r="F32" s="602"/>
      <c r="G32" s="602"/>
      <c r="H32" s="602"/>
      <c r="I32" s="602"/>
      <c r="J32" s="602"/>
      <c r="K32" s="602"/>
      <c r="L32" s="603"/>
      <c r="M32" s="617"/>
      <c r="N32" s="618"/>
      <c r="O32" s="618"/>
      <c r="P32" s="618"/>
      <c r="Q32" s="618"/>
      <c r="R32" s="618"/>
      <c r="S32" s="618"/>
      <c r="T32" s="618"/>
      <c r="U32" s="618"/>
      <c r="V32" s="618"/>
      <c r="W32" s="619"/>
      <c r="X32" s="620"/>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00000000000001"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25">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5">
      <c r="A36" s="239"/>
      <c r="B36" s="405"/>
      <c r="C36" s="611"/>
      <c r="D36" s="611"/>
      <c r="E36" s="611"/>
      <c r="F36" s="611"/>
      <c r="G36" s="611"/>
      <c r="H36" s="611"/>
      <c r="I36" s="611"/>
      <c r="J36" s="611"/>
      <c r="K36" s="611"/>
      <c r="L36" s="611"/>
      <c r="M36" s="611"/>
      <c r="N36" s="611"/>
      <c r="O36" s="611"/>
      <c r="P36" s="611"/>
      <c r="Q36" s="611"/>
      <c r="R36" s="611"/>
      <c r="S36" s="611"/>
      <c r="T36" s="611"/>
      <c r="U36" s="611"/>
      <c r="V36" s="611"/>
      <c r="W36" s="611"/>
      <c r="X36" s="611"/>
      <c r="Y36" s="611"/>
      <c r="Z36" s="611"/>
      <c r="AA36" s="611"/>
    </row>
    <row r="37" spans="1:27" ht="28.5" customHeight="1">
      <c r="A37" s="239"/>
      <c r="B37" s="594" t="s">
        <v>24</v>
      </c>
      <c r="C37" s="612" t="s">
        <v>2006</v>
      </c>
      <c r="D37" s="594"/>
      <c r="E37" s="594"/>
      <c r="F37" s="594"/>
      <c r="G37" s="594"/>
      <c r="H37" s="594"/>
      <c r="I37" s="594"/>
      <c r="J37" s="594"/>
      <c r="K37" s="594"/>
      <c r="L37" s="594"/>
      <c r="M37" s="594" t="s">
        <v>25</v>
      </c>
      <c r="N37" s="594"/>
      <c r="O37" s="594"/>
      <c r="P37" s="594"/>
      <c r="Q37" s="594"/>
      <c r="R37" s="649" t="s">
        <v>26</v>
      </c>
      <c r="S37" s="650"/>
      <c r="T37" s="650"/>
      <c r="U37" s="650"/>
      <c r="V37" s="650"/>
      <c r="W37" s="651"/>
      <c r="X37" s="594" t="s">
        <v>27</v>
      </c>
      <c r="Y37" s="596" t="s">
        <v>28</v>
      </c>
      <c r="Z37" s="612" t="s">
        <v>1972</v>
      </c>
      <c r="AA37" s="406"/>
    </row>
    <row r="38" spans="1:27" ht="28.5" customHeight="1" thickBot="1">
      <c r="A38" s="239"/>
      <c r="B38" s="594"/>
      <c r="C38" s="595"/>
      <c r="D38" s="595"/>
      <c r="E38" s="595"/>
      <c r="F38" s="595"/>
      <c r="G38" s="595"/>
      <c r="H38" s="595"/>
      <c r="I38" s="595"/>
      <c r="J38" s="595"/>
      <c r="K38" s="595"/>
      <c r="L38" s="595"/>
      <c r="M38" s="595"/>
      <c r="N38" s="595"/>
      <c r="O38" s="595"/>
      <c r="P38" s="595"/>
      <c r="Q38" s="595"/>
      <c r="R38" s="645" t="s">
        <v>29</v>
      </c>
      <c r="S38" s="595"/>
      <c r="T38" s="595"/>
      <c r="U38" s="595"/>
      <c r="V38" s="595"/>
      <c r="W38" s="407" t="s">
        <v>30</v>
      </c>
      <c r="X38" s="595"/>
      <c r="Y38" s="597"/>
      <c r="Z38" s="612"/>
      <c r="AA38" s="404"/>
    </row>
    <row r="39" spans="1:27" ht="33.950000000000003" customHeight="1">
      <c r="A39" s="239"/>
      <c r="B39" s="408">
        <v>1</v>
      </c>
      <c r="C39" s="652"/>
      <c r="D39" s="653"/>
      <c r="E39" s="653"/>
      <c r="F39" s="653"/>
      <c r="G39" s="653"/>
      <c r="H39" s="653"/>
      <c r="I39" s="653"/>
      <c r="J39" s="653"/>
      <c r="K39" s="653"/>
      <c r="L39" s="654"/>
      <c r="M39" s="646"/>
      <c r="N39" s="647"/>
      <c r="O39" s="647"/>
      <c r="P39" s="647"/>
      <c r="Q39" s="648"/>
      <c r="R39" s="638"/>
      <c r="S39" s="638"/>
      <c r="T39" s="638"/>
      <c r="U39" s="638"/>
      <c r="V39" s="638"/>
      <c r="W39" s="416"/>
      <c r="X39" s="416"/>
      <c r="Y39" s="35"/>
      <c r="Z39" s="409" t="str">
        <f>IFERROR(VLOOKUP(Y39, 【参考】数式用!$A$2:$B$50, 2, FALSE), "")</f>
        <v/>
      </c>
      <c r="AA39" s="410"/>
    </row>
    <row r="40" spans="1:27" ht="33.950000000000003" customHeight="1">
      <c r="A40" s="239"/>
      <c r="B40" s="411">
        <f>B39+1</f>
        <v>2</v>
      </c>
      <c r="C40" s="639"/>
      <c r="D40" s="640"/>
      <c r="E40" s="640"/>
      <c r="F40" s="640"/>
      <c r="G40" s="640"/>
      <c r="H40" s="640"/>
      <c r="I40" s="640"/>
      <c r="J40" s="640"/>
      <c r="K40" s="640"/>
      <c r="L40" s="641"/>
      <c r="M40" s="642"/>
      <c r="N40" s="643"/>
      <c r="O40" s="643"/>
      <c r="P40" s="643"/>
      <c r="Q40" s="644"/>
      <c r="R40" s="638"/>
      <c r="S40" s="638"/>
      <c r="T40" s="638"/>
      <c r="U40" s="638"/>
      <c r="V40" s="638"/>
      <c r="W40" s="416"/>
      <c r="X40" s="4"/>
      <c r="Y40" s="5"/>
      <c r="Z40" s="409" t="str">
        <f>IFERROR(VLOOKUP(Y40, 【参考】数式用!$A$2:$B$50, 2, FALSE), "")</f>
        <v/>
      </c>
      <c r="AA40" s="410"/>
    </row>
    <row r="41" spans="1:27" ht="33.950000000000003" customHeight="1">
      <c r="A41" s="239"/>
      <c r="B41" s="411">
        <f t="shared" ref="B41:B104" si="0">B40+1</f>
        <v>3</v>
      </c>
      <c r="C41" s="639"/>
      <c r="D41" s="640"/>
      <c r="E41" s="640"/>
      <c r="F41" s="640"/>
      <c r="G41" s="640"/>
      <c r="H41" s="640"/>
      <c r="I41" s="640"/>
      <c r="J41" s="640"/>
      <c r="K41" s="640"/>
      <c r="L41" s="641"/>
      <c r="M41" s="642"/>
      <c r="N41" s="643"/>
      <c r="O41" s="643"/>
      <c r="P41" s="643"/>
      <c r="Q41" s="644"/>
      <c r="R41" s="638"/>
      <c r="S41" s="638"/>
      <c r="T41" s="638"/>
      <c r="U41" s="638"/>
      <c r="V41" s="638"/>
      <c r="W41" s="416"/>
      <c r="X41" s="4"/>
      <c r="Y41" s="5"/>
      <c r="Z41" s="409" t="str">
        <f>IFERROR(VLOOKUP(Y41, 【参考】数式用!$A$2:$B$50, 2, FALSE), "")</f>
        <v/>
      </c>
      <c r="AA41" s="410"/>
    </row>
    <row r="42" spans="1:27" ht="33.950000000000003" customHeight="1">
      <c r="A42" s="239"/>
      <c r="B42" s="411">
        <f t="shared" si="0"/>
        <v>4</v>
      </c>
      <c r="C42" s="639"/>
      <c r="D42" s="640"/>
      <c r="E42" s="640"/>
      <c r="F42" s="640"/>
      <c r="G42" s="640"/>
      <c r="H42" s="640"/>
      <c r="I42" s="640"/>
      <c r="J42" s="640"/>
      <c r="K42" s="640"/>
      <c r="L42" s="641"/>
      <c r="M42" s="642"/>
      <c r="N42" s="643"/>
      <c r="O42" s="643"/>
      <c r="P42" s="643"/>
      <c r="Q42" s="644"/>
      <c r="R42" s="638"/>
      <c r="S42" s="638"/>
      <c r="T42" s="638"/>
      <c r="U42" s="638"/>
      <c r="V42" s="638"/>
      <c r="W42" s="416"/>
      <c r="X42" s="4"/>
      <c r="Y42" s="5"/>
      <c r="Z42" s="409" t="str">
        <f>IFERROR(VLOOKUP(Y42, 【参考】数式用!$A$2:$B$50, 2, FALSE), "")</f>
        <v/>
      </c>
      <c r="AA42" s="410"/>
    </row>
    <row r="43" spans="1:27" ht="33.950000000000003" customHeight="1">
      <c r="A43" s="239"/>
      <c r="B43" s="411">
        <f t="shared" si="0"/>
        <v>5</v>
      </c>
      <c r="C43" s="639"/>
      <c r="D43" s="640"/>
      <c r="E43" s="640"/>
      <c r="F43" s="640"/>
      <c r="G43" s="640"/>
      <c r="H43" s="640"/>
      <c r="I43" s="640"/>
      <c r="J43" s="640"/>
      <c r="K43" s="640"/>
      <c r="L43" s="641"/>
      <c r="M43" s="642"/>
      <c r="N43" s="643"/>
      <c r="O43" s="643"/>
      <c r="P43" s="643"/>
      <c r="Q43" s="644"/>
      <c r="R43" s="638"/>
      <c r="S43" s="638"/>
      <c r="T43" s="638"/>
      <c r="U43" s="638"/>
      <c r="V43" s="638"/>
      <c r="W43" s="416"/>
      <c r="X43" s="4"/>
      <c r="Y43" s="5"/>
      <c r="Z43" s="409" t="str">
        <f>IFERROR(VLOOKUP(Y43, 【参考】数式用!$A$2:$B$50, 2, FALSE), "")</f>
        <v/>
      </c>
      <c r="AA43" s="410"/>
    </row>
    <row r="44" spans="1:27" ht="33.950000000000003" customHeight="1">
      <c r="A44" s="239"/>
      <c r="B44" s="411">
        <f t="shared" si="0"/>
        <v>6</v>
      </c>
      <c r="C44" s="639"/>
      <c r="D44" s="640"/>
      <c r="E44" s="640"/>
      <c r="F44" s="640"/>
      <c r="G44" s="640"/>
      <c r="H44" s="640"/>
      <c r="I44" s="640"/>
      <c r="J44" s="640"/>
      <c r="K44" s="640"/>
      <c r="L44" s="641"/>
      <c r="M44" s="642"/>
      <c r="N44" s="643"/>
      <c r="O44" s="643"/>
      <c r="P44" s="643"/>
      <c r="Q44" s="644"/>
      <c r="R44" s="638"/>
      <c r="S44" s="638"/>
      <c r="T44" s="638"/>
      <c r="U44" s="638"/>
      <c r="V44" s="638"/>
      <c r="W44" s="416"/>
      <c r="X44" s="4"/>
      <c r="Y44" s="5"/>
      <c r="Z44" s="409" t="str">
        <f>IFERROR(VLOOKUP(Y44, 【参考】数式用!$A$2:$B$50, 2, FALSE), "")</f>
        <v/>
      </c>
      <c r="AA44" s="410"/>
    </row>
    <row r="45" spans="1:27" ht="33.950000000000003" customHeight="1">
      <c r="A45" s="239"/>
      <c r="B45" s="411">
        <f t="shared" si="0"/>
        <v>7</v>
      </c>
      <c r="C45" s="639"/>
      <c r="D45" s="640"/>
      <c r="E45" s="640"/>
      <c r="F45" s="640"/>
      <c r="G45" s="640"/>
      <c r="H45" s="640"/>
      <c r="I45" s="640"/>
      <c r="J45" s="640"/>
      <c r="K45" s="640"/>
      <c r="L45" s="641"/>
      <c r="M45" s="642"/>
      <c r="N45" s="643"/>
      <c r="O45" s="643"/>
      <c r="P45" s="643"/>
      <c r="Q45" s="644"/>
      <c r="R45" s="638"/>
      <c r="S45" s="638"/>
      <c r="T45" s="638"/>
      <c r="U45" s="638"/>
      <c r="V45" s="638"/>
      <c r="W45" s="416"/>
      <c r="X45" s="4"/>
      <c r="Y45" s="39"/>
      <c r="Z45" s="409" t="str">
        <f>IFERROR(VLOOKUP(Y45, 【参考】数式用!$A$2:$B$50, 2, FALSE), "")</f>
        <v/>
      </c>
      <c r="AA45" s="410"/>
    </row>
    <row r="46" spans="1:27" ht="33.950000000000003" customHeight="1">
      <c r="A46" s="239"/>
      <c r="B46" s="411">
        <f t="shared" si="0"/>
        <v>8</v>
      </c>
      <c r="C46" s="639"/>
      <c r="D46" s="640"/>
      <c r="E46" s="640"/>
      <c r="F46" s="640"/>
      <c r="G46" s="640"/>
      <c r="H46" s="640"/>
      <c r="I46" s="640"/>
      <c r="J46" s="640"/>
      <c r="K46" s="640"/>
      <c r="L46" s="641"/>
      <c r="M46" s="635"/>
      <c r="N46" s="636"/>
      <c r="O46" s="636"/>
      <c r="P46" s="636"/>
      <c r="Q46" s="637"/>
      <c r="R46" s="638"/>
      <c r="S46" s="638"/>
      <c r="T46" s="638"/>
      <c r="U46" s="638"/>
      <c r="V46" s="638"/>
      <c r="W46" s="416"/>
      <c r="X46" s="4"/>
      <c r="Y46" s="39"/>
      <c r="Z46" s="409" t="str">
        <f>IFERROR(VLOOKUP(Y46, 【参考】数式用!$A$2:$B$50, 2, FALSE), "")</f>
        <v/>
      </c>
      <c r="AA46" s="410"/>
    </row>
    <row r="47" spans="1:27" ht="33.950000000000003" customHeight="1">
      <c r="A47" s="239"/>
      <c r="B47" s="411">
        <f t="shared" si="0"/>
        <v>9</v>
      </c>
      <c r="C47" s="639"/>
      <c r="D47" s="640"/>
      <c r="E47" s="640"/>
      <c r="F47" s="640"/>
      <c r="G47" s="640"/>
      <c r="H47" s="640"/>
      <c r="I47" s="640"/>
      <c r="J47" s="640"/>
      <c r="K47" s="640"/>
      <c r="L47" s="641"/>
      <c r="M47" s="635"/>
      <c r="N47" s="636"/>
      <c r="O47" s="636"/>
      <c r="P47" s="636"/>
      <c r="Q47" s="637"/>
      <c r="R47" s="638"/>
      <c r="S47" s="638"/>
      <c r="T47" s="638"/>
      <c r="U47" s="638"/>
      <c r="V47" s="638"/>
      <c r="W47" s="416"/>
      <c r="X47" s="4"/>
      <c r="Y47" s="5"/>
      <c r="Z47" s="409" t="str">
        <f>IFERROR(VLOOKUP(Y47, 【参考】数式用!$A$2:$B$50, 2, FALSE), "")</f>
        <v/>
      </c>
      <c r="AA47" s="410"/>
    </row>
    <row r="48" spans="1:27" ht="33.950000000000003" customHeight="1">
      <c r="A48" s="239"/>
      <c r="B48" s="411">
        <f t="shared" si="0"/>
        <v>10</v>
      </c>
      <c r="C48" s="639"/>
      <c r="D48" s="640"/>
      <c r="E48" s="640"/>
      <c r="F48" s="640"/>
      <c r="G48" s="640"/>
      <c r="H48" s="640"/>
      <c r="I48" s="640"/>
      <c r="J48" s="640"/>
      <c r="K48" s="640"/>
      <c r="L48" s="641"/>
      <c r="M48" s="635"/>
      <c r="N48" s="636"/>
      <c r="O48" s="636"/>
      <c r="P48" s="636"/>
      <c r="Q48" s="637"/>
      <c r="R48" s="638"/>
      <c r="S48" s="638"/>
      <c r="T48" s="638"/>
      <c r="U48" s="638"/>
      <c r="V48" s="638"/>
      <c r="W48" s="416"/>
      <c r="X48" s="4"/>
      <c r="Y48" s="39"/>
      <c r="Z48" s="409" t="str">
        <f>IFERROR(VLOOKUP(Y48, 【参考】数式用!$A$2:$B$50, 2, FALSE), "")</f>
        <v/>
      </c>
      <c r="AA48" s="410"/>
    </row>
    <row r="49" spans="1:27" ht="33.950000000000003" customHeight="1">
      <c r="A49" s="239"/>
      <c r="B49" s="411">
        <f t="shared" si="0"/>
        <v>11</v>
      </c>
      <c r="C49" s="639"/>
      <c r="D49" s="640"/>
      <c r="E49" s="640"/>
      <c r="F49" s="640"/>
      <c r="G49" s="640"/>
      <c r="H49" s="640"/>
      <c r="I49" s="640"/>
      <c r="J49" s="640"/>
      <c r="K49" s="640"/>
      <c r="L49" s="641"/>
      <c r="M49" s="635"/>
      <c r="N49" s="636"/>
      <c r="O49" s="636"/>
      <c r="P49" s="636"/>
      <c r="Q49" s="637"/>
      <c r="R49" s="638"/>
      <c r="S49" s="638"/>
      <c r="T49" s="638"/>
      <c r="U49" s="638"/>
      <c r="V49" s="638"/>
      <c r="W49" s="416"/>
      <c r="X49" s="4"/>
      <c r="Y49" s="5"/>
      <c r="Z49" s="409" t="str">
        <f>IFERROR(VLOOKUP(Y49, 【参考】数式用!$A$2:$B$50, 2, FALSE), "")</f>
        <v/>
      </c>
      <c r="AA49" s="410"/>
    </row>
    <row r="50" spans="1:27" ht="33.950000000000003" customHeight="1">
      <c r="A50" s="239"/>
      <c r="B50" s="411">
        <f t="shared" si="0"/>
        <v>12</v>
      </c>
      <c r="C50" s="639"/>
      <c r="D50" s="640"/>
      <c r="E50" s="640"/>
      <c r="F50" s="640"/>
      <c r="G50" s="640"/>
      <c r="H50" s="640"/>
      <c r="I50" s="640"/>
      <c r="J50" s="640"/>
      <c r="K50" s="640"/>
      <c r="L50" s="641"/>
      <c r="M50" s="635"/>
      <c r="N50" s="636"/>
      <c r="O50" s="636"/>
      <c r="P50" s="636"/>
      <c r="Q50" s="637"/>
      <c r="R50" s="638"/>
      <c r="S50" s="638"/>
      <c r="T50" s="638"/>
      <c r="U50" s="638"/>
      <c r="V50" s="638"/>
      <c r="W50" s="416"/>
      <c r="X50" s="4"/>
      <c r="Y50" s="5"/>
      <c r="Z50" s="409" t="str">
        <f>IFERROR(VLOOKUP(Y50, 【参考】数式用!$A$2:$B$50, 2, FALSE), "")</f>
        <v/>
      </c>
      <c r="AA50" s="410"/>
    </row>
    <row r="51" spans="1:27" ht="33.950000000000003" customHeight="1">
      <c r="A51" s="239"/>
      <c r="B51" s="411">
        <f t="shared" si="0"/>
        <v>13</v>
      </c>
      <c r="C51" s="639"/>
      <c r="D51" s="640"/>
      <c r="E51" s="640"/>
      <c r="F51" s="640"/>
      <c r="G51" s="640"/>
      <c r="H51" s="640"/>
      <c r="I51" s="640"/>
      <c r="J51" s="640"/>
      <c r="K51" s="640"/>
      <c r="L51" s="641"/>
      <c r="M51" s="635"/>
      <c r="N51" s="636"/>
      <c r="O51" s="636"/>
      <c r="P51" s="636"/>
      <c r="Q51" s="637"/>
      <c r="R51" s="638"/>
      <c r="S51" s="638"/>
      <c r="T51" s="638"/>
      <c r="U51" s="638"/>
      <c r="V51" s="638"/>
      <c r="W51" s="416"/>
      <c r="X51" s="4"/>
      <c r="Y51" s="5"/>
      <c r="Z51" s="409" t="str">
        <f>IFERROR(VLOOKUP(Y51, 【参考】数式用!$A$2:$B$50, 2, FALSE), "")</f>
        <v/>
      </c>
      <c r="AA51" s="410"/>
    </row>
    <row r="52" spans="1:27" ht="33.950000000000003" customHeight="1">
      <c r="A52" s="239"/>
      <c r="B52" s="411">
        <f t="shared" si="0"/>
        <v>14</v>
      </c>
      <c r="C52" s="639"/>
      <c r="D52" s="640"/>
      <c r="E52" s="640"/>
      <c r="F52" s="640"/>
      <c r="G52" s="640"/>
      <c r="H52" s="640"/>
      <c r="I52" s="640"/>
      <c r="J52" s="640"/>
      <c r="K52" s="640"/>
      <c r="L52" s="641"/>
      <c r="M52" s="635"/>
      <c r="N52" s="636"/>
      <c r="O52" s="636"/>
      <c r="P52" s="636"/>
      <c r="Q52" s="637"/>
      <c r="R52" s="638"/>
      <c r="S52" s="638"/>
      <c r="T52" s="638"/>
      <c r="U52" s="638"/>
      <c r="V52" s="638"/>
      <c r="W52" s="416"/>
      <c r="X52" s="4"/>
      <c r="Y52" s="5"/>
      <c r="Z52" s="409" t="str">
        <f>IFERROR(VLOOKUP(Y52, 【参考】数式用!$A$2:$B$50, 2, FALSE), "")</f>
        <v/>
      </c>
      <c r="AA52" s="410"/>
    </row>
    <row r="53" spans="1:27" ht="33.950000000000003" customHeight="1">
      <c r="A53" s="239"/>
      <c r="B53" s="411">
        <f t="shared" si="0"/>
        <v>15</v>
      </c>
      <c r="C53" s="639"/>
      <c r="D53" s="640"/>
      <c r="E53" s="640"/>
      <c r="F53" s="640"/>
      <c r="G53" s="640"/>
      <c r="H53" s="640"/>
      <c r="I53" s="640"/>
      <c r="J53" s="640"/>
      <c r="K53" s="640"/>
      <c r="L53" s="641"/>
      <c r="M53" s="635"/>
      <c r="N53" s="636"/>
      <c r="O53" s="636"/>
      <c r="P53" s="636"/>
      <c r="Q53" s="637"/>
      <c r="R53" s="638"/>
      <c r="S53" s="638"/>
      <c r="T53" s="638"/>
      <c r="U53" s="638"/>
      <c r="V53" s="638"/>
      <c r="W53" s="416"/>
      <c r="X53" s="4"/>
      <c r="Y53" s="5"/>
      <c r="Z53" s="409" t="str">
        <f>IFERROR(VLOOKUP(Y53, 【参考】数式用!$A$2:$B$50, 2, FALSE), "")</f>
        <v/>
      </c>
      <c r="AA53" s="410"/>
    </row>
    <row r="54" spans="1:27" ht="33.950000000000003" customHeight="1">
      <c r="A54" s="239"/>
      <c r="B54" s="411">
        <f t="shared" si="0"/>
        <v>16</v>
      </c>
      <c r="C54" s="639"/>
      <c r="D54" s="640"/>
      <c r="E54" s="640"/>
      <c r="F54" s="640"/>
      <c r="G54" s="640"/>
      <c r="H54" s="640"/>
      <c r="I54" s="640"/>
      <c r="J54" s="640"/>
      <c r="K54" s="640"/>
      <c r="L54" s="641"/>
      <c r="M54" s="635"/>
      <c r="N54" s="636"/>
      <c r="O54" s="636"/>
      <c r="P54" s="636"/>
      <c r="Q54" s="637"/>
      <c r="R54" s="638"/>
      <c r="S54" s="638"/>
      <c r="T54" s="638"/>
      <c r="U54" s="638"/>
      <c r="V54" s="638"/>
      <c r="W54" s="416"/>
      <c r="X54" s="4"/>
      <c r="Y54" s="5"/>
      <c r="Z54" s="409" t="str">
        <f>IFERROR(VLOOKUP(Y54, 【参考】数式用!$A$2:$B$50, 2, FALSE), "")</f>
        <v/>
      </c>
      <c r="AA54" s="410"/>
    </row>
    <row r="55" spans="1:27" ht="33.950000000000003" customHeight="1">
      <c r="A55" s="239"/>
      <c r="B55" s="411">
        <f t="shared" si="0"/>
        <v>17</v>
      </c>
      <c r="C55" s="639"/>
      <c r="D55" s="640"/>
      <c r="E55" s="640"/>
      <c r="F55" s="640"/>
      <c r="G55" s="640"/>
      <c r="H55" s="640"/>
      <c r="I55" s="640"/>
      <c r="J55" s="640"/>
      <c r="K55" s="640"/>
      <c r="L55" s="641"/>
      <c r="M55" s="635"/>
      <c r="N55" s="636"/>
      <c r="O55" s="636"/>
      <c r="P55" s="636"/>
      <c r="Q55" s="637"/>
      <c r="R55" s="638"/>
      <c r="S55" s="638"/>
      <c r="T55" s="638"/>
      <c r="U55" s="638"/>
      <c r="V55" s="638"/>
      <c r="W55" s="416"/>
      <c r="X55" s="4"/>
      <c r="Y55" s="5"/>
      <c r="Z55" s="409" t="str">
        <f>IFERROR(VLOOKUP(Y55, 【参考】数式用!$A$2:$B$50, 2, FALSE), "")</f>
        <v/>
      </c>
      <c r="AA55" s="410"/>
    </row>
    <row r="56" spans="1:27" ht="33.950000000000003" customHeight="1">
      <c r="A56" s="239"/>
      <c r="B56" s="411">
        <f t="shared" si="0"/>
        <v>18</v>
      </c>
      <c r="C56" s="639"/>
      <c r="D56" s="640"/>
      <c r="E56" s="640"/>
      <c r="F56" s="640"/>
      <c r="G56" s="640"/>
      <c r="H56" s="640"/>
      <c r="I56" s="640"/>
      <c r="J56" s="640"/>
      <c r="K56" s="640"/>
      <c r="L56" s="641"/>
      <c r="M56" s="635"/>
      <c r="N56" s="636"/>
      <c r="O56" s="636"/>
      <c r="P56" s="636"/>
      <c r="Q56" s="637"/>
      <c r="R56" s="638"/>
      <c r="S56" s="638"/>
      <c r="T56" s="638"/>
      <c r="U56" s="638"/>
      <c r="V56" s="638"/>
      <c r="W56" s="416"/>
      <c r="X56" s="4"/>
      <c r="Y56" s="5"/>
      <c r="Z56" s="409" t="str">
        <f>IFERROR(VLOOKUP(Y56, 【参考】数式用!$A$2:$B$50, 2, FALSE), "")</f>
        <v/>
      </c>
      <c r="AA56" s="410"/>
    </row>
    <row r="57" spans="1:27" ht="33.950000000000003" customHeight="1">
      <c r="A57" s="239"/>
      <c r="B57" s="411">
        <f t="shared" si="0"/>
        <v>19</v>
      </c>
      <c r="C57" s="639"/>
      <c r="D57" s="640"/>
      <c r="E57" s="640"/>
      <c r="F57" s="640"/>
      <c r="G57" s="640"/>
      <c r="H57" s="640"/>
      <c r="I57" s="640"/>
      <c r="J57" s="640"/>
      <c r="K57" s="640"/>
      <c r="L57" s="641"/>
      <c r="M57" s="635"/>
      <c r="N57" s="636"/>
      <c r="O57" s="636"/>
      <c r="P57" s="636"/>
      <c r="Q57" s="637"/>
      <c r="R57" s="638"/>
      <c r="S57" s="638"/>
      <c r="T57" s="638"/>
      <c r="U57" s="638"/>
      <c r="V57" s="638"/>
      <c r="W57" s="416"/>
      <c r="X57" s="4"/>
      <c r="Y57" s="5"/>
      <c r="Z57" s="409" t="str">
        <f>IFERROR(VLOOKUP(Y57, 【参考】数式用!$A$2:$B$50, 2, FALSE), "")</f>
        <v/>
      </c>
      <c r="AA57" s="410"/>
    </row>
    <row r="58" spans="1:27" ht="33.950000000000003" customHeight="1">
      <c r="A58" s="239"/>
      <c r="B58" s="411">
        <f t="shared" si="0"/>
        <v>20</v>
      </c>
      <c r="C58" s="639"/>
      <c r="D58" s="640"/>
      <c r="E58" s="640"/>
      <c r="F58" s="640"/>
      <c r="G58" s="640"/>
      <c r="H58" s="640"/>
      <c r="I58" s="640"/>
      <c r="J58" s="640"/>
      <c r="K58" s="640"/>
      <c r="L58" s="641"/>
      <c r="M58" s="635"/>
      <c r="N58" s="636"/>
      <c r="O58" s="636"/>
      <c r="P58" s="636"/>
      <c r="Q58" s="637"/>
      <c r="R58" s="638"/>
      <c r="S58" s="638"/>
      <c r="T58" s="638"/>
      <c r="U58" s="638"/>
      <c r="V58" s="638"/>
      <c r="W58" s="416"/>
      <c r="X58" s="4"/>
      <c r="Y58" s="5"/>
      <c r="Z58" s="409" t="str">
        <f>IFERROR(VLOOKUP(Y58, 【参考】数式用!$A$2:$B$50, 2, FALSE), "")</f>
        <v/>
      </c>
      <c r="AA58" s="410"/>
    </row>
    <row r="59" spans="1:27" ht="33.950000000000003" customHeight="1">
      <c r="A59" s="239"/>
      <c r="B59" s="411">
        <f t="shared" si="0"/>
        <v>21</v>
      </c>
      <c r="C59" s="639"/>
      <c r="D59" s="640"/>
      <c r="E59" s="640"/>
      <c r="F59" s="640"/>
      <c r="G59" s="640"/>
      <c r="H59" s="640"/>
      <c r="I59" s="640"/>
      <c r="J59" s="640"/>
      <c r="K59" s="640"/>
      <c r="L59" s="641"/>
      <c r="M59" s="635"/>
      <c r="N59" s="636"/>
      <c r="O59" s="636"/>
      <c r="P59" s="636"/>
      <c r="Q59" s="637"/>
      <c r="R59" s="638"/>
      <c r="S59" s="638"/>
      <c r="T59" s="638"/>
      <c r="U59" s="638"/>
      <c r="V59" s="638"/>
      <c r="W59" s="416"/>
      <c r="X59" s="4"/>
      <c r="Y59" s="5"/>
      <c r="Z59" s="409" t="str">
        <f>IFERROR(VLOOKUP(Y59, 【参考】数式用!$A$2:$B$50, 2, FALSE), "")</f>
        <v/>
      </c>
      <c r="AA59" s="410"/>
    </row>
    <row r="60" spans="1:27" ht="33.950000000000003" customHeight="1">
      <c r="A60" s="239"/>
      <c r="B60" s="411">
        <f t="shared" si="0"/>
        <v>22</v>
      </c>
      <c r="C60" s="639"/>
      <c r="D60" s="640"/>
      <c r="E60" s="640"/>
      <c r="F60" s="640"/>
      <c r="G60" s="640"/>
      <c r="H60" s="640"/>
      <c r="I60" s="640"/>
      <c r="J60" s="640"/>
      <c r="K60" s="640"/>
      <c r="L60" s="641"/>
      <c r="M60" s="635"/>
      <c r="N60" s="636"/>
      <c r="O60" s="636"/>
      <c r="P60" s="636"/>
      <c r="Q60" s="637"/>
      <c r="R60" s="638"/>
      <c r="S60" s="638"/>
      <c r="T60" s="638"/>
      <c r="U60" s="638"/>
      <c r="V60" s="638"/>
      <c r="W60" s="416"/>
      <c r="X60" s="4"/>
      <c r="Y60" s="5"/>
      <c r="Z60" s="409" t="str">
        <f>IFERROR(VLOOKUP(Y60, 【参考】数式用!$A$2:$B$50, 2, FALSE), "")</f>
        <v/>
      </c>
      <c r="AA60" s="410"/>
    </row>
    <row r="61" spans="1:27" ht="33.950000000000003" customHeight="1">
      <c r="A61" s="239"/>
      <c r="B61" s="411">
        <f t="shared" si="0"/>
        <v>23</v>
      </c>
      <c r="C61" s="639"/>
      <c r="D61" s="640"/>
      <c r="E61" s="640"/>
      <c r="F61" s="640"/>
      <c r="G61" s="640"/>
      <c r="H61" s="640"/>
      <c r="I61" s="640"/>
      <c r="J61" s="640"/>
      <c r="K61" s="640"/>
      <c r="L61" s="641"/>
      <c r="M61" s="635"/>
      <c r="N61" s="636"/>
      <c r="O61" s="636"/>
      <c r="P61" s="636"/>
      <c r="Q61" s="637"/>
      <c r="R61" s="638"/>
      <c r="S61" s="638"/>
      <c r="T61" s="638"/>
      <c r="U61" s="638"/>
      <c r="V61" s="638"/>
      <c r="W61" s="416"/>
      <c r="X61" s="4"/>
      <c r="Y61" s="5"/>
      <c r="Z61" s="409" t="str">
        <f>IFERROR(VLOOKUP(Y61, 【参考】数式用!$A$2:$B$50, 2, FALSE), "")</f>
        <v/>
      </c>
      <c r="AA61" s="410"/>
    </row>
    <row r="62" spans="1:27" ht="33.950000000000003" customHeight="1">
      <c r="A62" s="239"/>
      <c r="B62" s="411">
        <f t="shared" si="0"/>
        <v>24</v>
      </c>
      <c r="C62" s="639"/>
      <c r="D62" s="640"/>
      <c r="E62" s="640"/>
      <c r="F62" s="640"/>
      <c r="G62" s="640"/>
      <c r="H62" s="640"/>
      <c r="I62" s="640"/>
      <c r="J62" s="640"/>
      <c r="K62" s="640"/>
      <c r="L62" s="641"/>
      <c r="M62" s="635"/>
      <c r="N62" s="636"/>
      <c r="O62" s="636"/>
      <c r="P62" s="636"/>
      <c r="Q62" s="637"/>
      <c r="R62" s="638"/>
      <c r="S62" s="638"/>
      <c r="T62" s="638"/>
      <c r="U62" s="638"/>
      <c r="V62" s="638"/>
      <c r="W62" s="416"/>
      <c r="X62" s="4"/>
      <c r="Y62" s="5"/>
      <c r="Z62" s="409" t="str">
        <f>IFERROR(VLOOKUP(Y62, 【参考】数式用!$A$2:$B$50, 2, FALSE), "")</f>
        <v/>
      </c>
      <c r="AA62" s="410"/>
    </row>
    <row r="63" spans="1:27" ht="33.950000000000003" customHeight="1">
      <c r="A63" s="239"/>
      <c r="B63" s="411">
        <f t="shared" si="0"/>
        <v>25</v>
      </c>
      <c r="C63" s="639"/>
      <c r="D63" s="640"/>
      <c r="E63" s="640"/>
      <c r="F63" s="640"/>
      <c r="G63" s="640"/>
      <c r="H63" s="640"/>
      <c r="I63" s="640"/>
      <c r="J63" s="640"/>
      <c r="K63" s="640"/>
      <c r="L63" s="641"/>
      <c r="M63" s="635"/>
      <c r="N63" s="636"/>
      <c r="O63" s="636"/>
      <c r="P63" s="636"/>
      <c r="Q63" s="637"/>
      <c r="R63" s="638"/>
      <c r="S63" s="638"/>
      <c r="T63" s="638"/>
      <c r="U63" s="638"/>
      <c r="V63" s="638"/>
      <c r="W63" s="416"/>
      <c r="X63" s="4"/>
      <c r="Y63" s="5"/>
      <c r="Z63" s="409" t="str">
        <f>IFERROR(VLOOKUP(Y63, 【参考】数式用!$A$2:$B$50, 2, FALSE), "")</f>
        <v/>
      </c>
      <c r="AA63" s="410"/>
    </row>
    <row r="64" spans="1:27" ht="33.950000000000003" customHeight="1">
      <c r="A64" s="239"/>
      <c r="B64" s="411">
        <f t="shared" si="0"/>
        <v>26</v>
      </c>
      <c r="C64" s="639"/>
      <c r="D64" s="640"/>
      <c r="E64" s="640"/>
      <c r="F64" s="640"/>
      <c r="G64" s="640"/>
      <c r="H64" s="640"/>
      <c r="I64" s="640"/>
      <c r="J64" s="640"/>
      <c r="K64" s="640"/>
      <c r="L64" s="641"/>
      <c r="M64" s="635"/>
      <c r="N64" s="636"/>
      <c r="O64" s="636"/>
      <c r="P64" s="636"/>
      <c r="Q64" s="637"/>
      <c r="R64" s="638"/>
      <c r="S64" s="638"/>
      <c r="T64" s="638"/>
      <c r="U64" s="638"/>
      <c r="V64" s="638"/>
      <c r="W64" s="416"/>
      <c r="X64" s="4"/>
      <c r="Y64" s="5"/>
      <c r="Z64" s="409" t="str">
        <f>IFERROR(VLOOKUP(Y64, 【参考】数式用!$A$2:$B$50, 2, FALSE), "")</f>
        <v/>
      </c>
      <c r="AA64" s="410"/>
    </row>
    <row r="65" spans="1:27" ht="33.950000000000003" customHeight="1">
      <c r="A65" s="239"/>
      <c r="B65" s="411">
        <f t="shared" si="0"/>
        <v>27</v>
      </c>
      <c r="C65" s="639"/>
      <c r="D65" s="640"/>
      <c r="E65" s="640"/>
      <c r="F65" s="640"/>
      <c r="G65" s="640"/>
      <c r="H65" s="640"/>
      <c r="I65" s="640"/>
      <c r="J65" s="640"/>
      <c r="K65" s="640"/>
      <c r="L65" s="641"/>
      <c r="M65" s="635"/>
      <c r="N65" s="636"/>
      <c r="O65" s="636"/>
      <c r="P65" s="636"/>
      <c r="Q65" s="637"/>
      <c r="R65" s="638"/>
      <c r="S65" s="638"/>
      <c r="T65" s="638"/>
      <c r="U65" s="638"/>
      <c r="V65" s="638"/>
      <c r="W65" s="416"/>
      <c r="X65" s="4"/>
      <c r="Y65" s="5"/>
      <c r="Z65" s="409" t="str">
        <f>IFERROR(VLOOKUP(Y65, 【参考】数式用!$A$2:$B$50, 2, FALSE), "")</f>
        <v/>
      </c>
      <c r="AA65" s="410"/>
    </row>
    <row r="66" spans="1:27" ht="33.950000000000003" customHeight="1">
      <c r="A66" s="239"/>
      <c r="B66" s="411">
        <f t="shared" si="0"/>
        <v>28</v>
      </c>
      <c r="C66" s="639"/>
      <c r="D66" s="640"/>
      <c r="E66" s="640"/>
      <c r="F66" s="640"/>
      <c r="G66" s="640"/>
      <c r="H66" s="640"/>
      <c r="I66" s="640"/>
      <c r="J66" s="640"/>
      <c r="K66" s="640"/>
      <c r="L66" s="641"/>
      <c r="M66" s="635"/>
      <c r="N66" s="636"/>
      <c r="O66" s="636"/>
      <c r="P66" s="636"/>
      <c r="Q66" s="637"/>
      <c r="R66" s="638"/>
      <c r="S66" s="638"/>
      <c r="T66" s="638"/>
      <c r="U66" s="638"/>
      <c r="V66" s="638"/>
      <c r="W66" s="416"/>
      <c r="X66" s="4"/>
      <c r="Y66" s="5"/>
      <c r="Z66" s="409" t="str">
        <f>IFERROR(VLOOKUP(Y66, 【参考】数式用!$A$2:$B$50, 2, FALSE), "")</f>
        <v/>
      </c>
      <c r="AA66" s="410"/>
    </row>
    <row r="67" spans="1:27" ht="33.950000000000003" customHeight="1">
      <c r="A67" s="239"/>
      <c r="B67" s="411">
        <f t="shared" si="0"/>
        <v>29</v>
      </c>
      <c r="C67" s="639"/>
      <c r="D67" s="640"/>
      <c r="E67" s="640"/>
      <c r="F67" s="640"/>
      <c r="G67" s="640"/>
      <c r="H67" s="640"/>
      <c r="I67" s="640"/>
      <c r="J67" s="640"/>
      <c r="K67" s="640"/>
      <c r="L67" s="641"/>
      <c r="M67" s="635"/>
      <c r="N67" s="636"/>
      <c r="O67" s="636"/>
      <c r="P67" s="636"/>
      <c r="Q67" s="637"/>
      <c r="R67" s="638"/>
      <c r="S67" s="638"/>
      <c r="T67" s="638"/>
      <c r="U67" s="638"/>
      <c r="V67" s="638"/>
      <c r="W67" s="416"/>
      <c r="X67" s="4"/>
      <c r="Y67" s="5"/>
      <c r="Z67" s="409" t="str">
        <f>IFERROR(VLOOKUP(Y67, 【参考】数式用!$A$2:$B$50, 2, FALSE), "")</f>
        <v/>
      </c>
      <c r="AA67" s="410"/>
    </row>
    <row r="68" spans="1:27" ht="33.950000000000003" customHeight="1">
      <c r="A68" s="239"/>
      <c r="B68" s="411">
        <f t="shared" si="0"/>
        <v>30</v>
      </c>
      <c r="C68" s="639"/>
      <c r="D68" s="640"/>
      <c r="E68" s="640"/>
      <c r="F68" s="640"/>
      <c r="G68" s="640"/>
      <c r="H68" s="640"/>
      <c r="I68" s="640"/>
      <c r="J68" s="640"/>
      <c r="K68" s="640"/>
      <c r="L68" s="641"/>
      <c r="M68" s="635"/>
      <c r="N68" s="636"/>
      <c r="O68" s="636"/>
      <c r="P68" s="636"/>
      <c r="Q68" s="637"/>
      <c r="R68" s="638"/>
      <c r="S68" s="638"/>
      <c r="T68" s="638"/>
      <c r="U68" s="638"/>
      <c r="V68" s="638"/>
      <c r="W68" s="416"/>
      <c r="X68" s="4"/>
      <c r="Y68" s="5"/>
      <c r="Z68" s="409" t="str">
        <f>IFERROR(VLOOKUP(Y68, 【参考】数式用!$A$2:$B$50, 2, FALSE), "")</f>
        <v/>
      </c>
      <c r="AA68" s="410"/>
    </row>
    <row r="69" spans="1:27" ht="33.950000000000003" customHeight="1">
      <c r="A69" s="239"/>
      <c r="B69" s="411">
        <f t="shared" si="0"/>
        <v>31</v>
      </c>
      <c r="C69" s="639"/>
      <c r="D69" s="640"/>
      <c r="E69" s="640"/>
      <c r="F69" s="640"/>
      <c r="G69" s="640"/>
      <c r="H69" s="640"/>
      <c r="I69" s="640"/>
      <c r="J69" s="640"/>
      <c r="K69" s="640"/>
      <c r="L69" s="641"/>
      <c r="M69" s="635"/>
      <c r="N69" s="636"/>
      <c r="O69" s="636"/>
      <c r="P69" s="636"/>
      <c r="Q69" s="637"/>
      <c r="R69" s="638"/>
      <c r="S69" s="638"/>
      <c r="T69" s="638"/>
      <c r="U69" s="638"/>
      <c r="V69" s="638"/>
      <c r="W69" s="416"/>
      <c r="X69" s="4"/>
      <c r="Y69" s="5"/>
      <c r="Z69" s="409" t="str">
        <f>IFERROR(VLOOKUP(Y69, 【参考】数式用!$A$2:$B$50, 2, FALSE), "")</f>
        <v/>
      </c>
      <c r="AA69" s="410"/>
    </row>
    <row r="70" spans="1:27" ht="33.950000000000003" customHeight="1">
      <c r="A70" s="239"/>
      <c r="B70" s="411">
        <f t="shared" si="0"/>
        <v>32</v>
      </c>
      <c r="C70" s="639"/>
      <c r="D70" s="640"/>
      <c r="E70" s="640"/>
      <c r="F70" s="640"/>
      <c r="G70" s="640"/>
      <c r="H70" s="640"/>
      <c r="I70" s="640"/>
      <c r="J70" s="640"/>
      <c r="K70" s="640"/>
      <c r="L70" s="641"/>
      <c r="M70" s="635"/>
      <c r="N70" s="636"/>
      <c r="O70" s="636"/>
      <c r="P70" s="636"/>
      <c r="Q70" s="637"/>
      <c r="R70" s="638"/>
      <c r="S70" s="638"/>
      <c r="T70" s="638"/>
      <c r="U70" s="638"/>
      <c r="V70" s="638"/>
      <c r="W70" s="416"/>
      <c r="X70" s="4"/>
      <c r="Y70" s="5"/>
      <c r="Z70" s="409" t="str">
        <f>IFERROR(VLOOKUP(Y70, 【参考】数式用!$A$2:$B$50, 2, FALSE), "")</f>
        <v/>
      </c>
      <c r="AA70" s="410"/>
    </row>
    <row r="71" spans="1:27" ht="33.950000000000003" customHeight="1">
      <c r="A71" s="239"/>
      <c r="B71" s="411">
        <f t="shared" si="0"/>
        <v>33</v>
      </c>
      <c r="C71" s="639"/>
      <c r="D71" s="640"/>
      <c r="E71" s="640"/>
      <c r="F71" s="640"/>
      <c r="G71" s="640"/>
      <c r="H71" s="640"/>
      <c r="I71" s="640"/>
      <c r="J71" s="640"/>
      <c r="K71" s="640"/>
      <c r="L71" s="641"/>
      <c r="M71" s="635"/>
      <c r="N71" s="636"/>
      <c r="O71" s="636"/>
      <c r="P71" s="636"/>
      <c r="Q71" s="637"/>
      <c r="R71" s="638"/>
      <c r="S71" s="638"/>
      <c r="T71" s="638"/>
      <c r="U71" s="638"/>
      <c r="V71" s="638"/>
      <c r="W71" s="416"/>
      <c r="X71" s="4"/>
      <c r="Y71" s="5"/>
      <c r="Z71" s="409" t="str">
        <f>IFERROR(VLOOKUP(Y71, 【参考】数式用!$A$2:$B$50, 2, FALSE), "")</f>
        <v/>
      </c>
      <c r="AA71" s="410"/>
    </row>
    <row r="72" spans="1:27" ht="33.950000000000003" customHeight="1">
      <c r="A72" s="239"/>
      <c r="B72" s="411">
        <f t="shared" si="0"/>
        <v>34</v>
      </c>
      <c r="C72" s="639"/>
      <c r="D72" s="640"/>
      <c r="E72" s="640"/>
      <c r="F72" s="640"/>
      <c r="G72" s="640"/>
      <c r="H72" s="640"/>
      <c r="I72" s="640"/>
      <c r="J72" s="640"/>
      <c r="K72" s="640"/>
      <c r="L72" s="641"/>
      <c r="M72" s="635"/>
      <c r="N72" s="636"/>
      <c r="O72" s="636"/>
      <c r="P72" s="636"/>
      <c r="Q72" s="637"/>
      <c r="R72" s="638"/>
      <c r="S72" s="638"/>
      <c r="T72" s="638"/>
      <c r="U72" s="638"/>
      <c r="V72" s="638"/>
      <c r="W72" s="416"/>
      <c r="X72" s="4"/>
      <c r="Y72" s="5"/>
      <c r="Z72" s="409" t="str">
        <f>IFERROR(VLOOKUP(Y72, 【参考】数式用!$A$2:$B$50, 2, FALSE), "")</f>
        <v/>
      </c>
      <c r="AA72" s="410"/>
    </row>
    <row r="73" spans="1:27" ht="33.950000000000003" customHeight="1">
      <c r="A73" s="239"/>
      <c r="B73" s="411">
        <f t="shared" si="0"/>
        <v>35</v>
      </c>
      <c r="C73" s="639"/>
      <c r="D73" s="640"/>
      <c r="E73" s="640"/>
      <c r="F73" s="640"/>
      <c r="G73" s="640"/>
      <c r="H73" s="640"/>
      <c r="I73" s="640"/>
      <c r="J73" s="640"/>
      <c r="K73" s="640"/>
      <c r="L73" s="641"/>
      <c r="M73" s="635"/>
      <c r="N73" s="636"/>
      <c r="O73" s="636"/>
      <c r="P73" s="636"/>
      <c r="Q73" s="637"/>
      <c r="R73" s="638"/>
      <c r="S73" s="638"/>
      <c r="T73" s="638"/>
      <c r="U73" s="638"/>
      <c r="V73" s="638"/>
      <c r="W73" s="416"/>
      <c r="X73" s="4"/>
      <c r="Y73" s="5"/>
      <c r="Z73" s="409" t="str">
        <f>IFERROR(VLOOKUP(Y73, 【参考】数式用!$A$2:$B$50, 2, FALSE), "")</f>
        <v/>
      </c>
      <c r="AA73" s="410"/>
    </row>
    <row r="74" spans="1:27" ht="33.950000000000003" customHeight="1">
      <c r="A74" s="239"/>
      <c r="B74" s="411">
        <f t="shared" si="0"/>
        <v>36</v>
      </c>
      <c r="C74" s="639"/>
      <c r="D74" s="640"/>
      <c r="E74" s="640"/>
      <c r="F74" s="640"/>
      <c r="G74" s="640"/>
      <c r="H74" s="640"/>
      <c r="I74" s="640"/>
      <c r="J74" s="640"/>
      <c r="K74" s="640"/>
      <c r="L74" s="641"/>
      <c r="M74" s="635"/>
      <c r="N74" s="636"/>
      <c r="O74" s="636"/>
      <c r="P74" s="636"/>
      <c r="Q74" s="637"/>
      <c r="R74" s="638"/>
      <c r="S74" s="638"/>
      <c r="T74" s="638"/>
      <c r="U74" s="638"/>
      <c r="V74" s="638"/>
      <c r="W74" s="416"/>
      <c r="X74" s="4"/>
      <c r="Y74" s="5"/>
      <c r="Z74" s="409" t="str">
        <f>IFERROR(VLOOKUP(Y74, 【参考】数式用!$A$2:$B$50, 2, FALSE), "")</f>
        <v/>
      </c>
      <c r="AA74" s="410"/>
    </row>
    <row r="75" spans="1:27" ht="33.950000000000003" customHeight="1">
      <c r="A75" s="239"/>
      <c r="B75" s="411">
        <f t="shared" si="0"/>
        <v>37</v>
      </c>
      <c r="C75" s="639"/>
      <c r="D75" s="640"/>
      <c r="E75" s="640"/>
      <c r="F75" s="640"/>
      <c r="G75" s="640"/>
      <c r="H75" s="640"/>
      <c r="I75" s="640"/>
      <c r="J75" s="640"/>
      <c r="K75" s="640"/>
      <c r="L75" s="641"/>
      <c r="M75" s="635"/>
      <c r="N75" s="636"/>
      <c r="O75" s="636"/>
      <c r="P75" s="636"/>
      <c r="Q75" s="637"/>
      <c r="R75" s="638"/>
      <c r="S75" s="638"/>
      <c r="T75" s="638"/>
      <c r="U75" s="638"/>
      <c r="V75" s="638"/>
      <c r="W75" s="416"/>
      <c r="X75" s="4"/>
      <c r="Y75" s="5"/>
      <c r="Z75" s="409" t="str">
        <f>IFERROR(VLOOKUP(Y75, 【参考】数式用!$A$2:$B$50, 2, FALSE), "")</f>
        <v/>
      </c>
      <c r="AA75" s="410"/>
    </row>
    <row r="76" spans="1:27" ht="33.950000000000003" customHeight="1">
      <c r="A76" s="239"/>
      <c r="B76" s="411">
        <f t="shared" si="0"/>
        <v>38</v>
      </c>
      <c r="C76" s="639"/>
      <c r="D76" s="640"/>
      <c r="E76" s="640"/>
      <c r="F76" s="640"/>
      <c r="G76" s="640"/>
      <c r="H76" s="640"/>
      <c r="I76" s="640"/>
      <c r="J76" s="640"/>
      <c r="K76" s="640"/>
      <c r="L76" s="641"/>
      <c r="M76" s="635"/>
      <c r="N76" s="636"/>
      <c r="O76" s="636"/>
      <c r="P76" s="636"/>
      <c r="Q76" s="637"/>
      <c r="R76" s="638"/>
      <c r="S76" s="638"/>
      <c r="T76" s="638"/>
      <c r="U76" s="638"/>
      <c r="V76" s="638"/>
      <c r="W76" s="416"/>
      <c r="X76" s="4"/>
      <c r="Y76" s="5"/>
      <c r="Z76" s="409" t="str">
        <f>IFERROR(VLOOKUP(Y76, 【参考】数式用!$A$2:$B$50, 2, FALSE), "")</f>
        <v/>
      </c>
      <c r="AA76" s="410"/>
    </row>
    <row r="77" spans="1:27" ht="33.950000000000003" customHeight="1">
      <c r="A77" s="239"/>
      <c r="B77" s="411">
        <f t="shared" si="0"/>
        <v>39</v>
      </c>
      <c r="C77" s="639"/>
      <c r="D77" s="640"/>
      <c r="E77" s="640"/>
      <c r="F77" s="640"/>
      <c r="G77" s="640"/>
      <c r="H77" s="640"/>
      <c r="I77" s="640"/>
      <c r="J77" s="640"/>
      <c r="K77" s="640"/>
      <c r="L77" s="641"/>
      <c r="M77" s="635"/>
      <c r="N77" s="636"/>
      <c r="O77" s="636"/>
      <c r="P77" s="636"/>
      <c r="Q77" s="637"/>
      <c r="R77" s="638"/>
      <c r="S77" s="638"/>
      <c r="T77" s="638"/>
      <c r="U77" s="638"/>
      <c r="V77" s="638"/>
      <c r="W77" s="416"/>
      <c r="X77" s="4"/>
      <c r="Y77" s="5"/>
      <c r="Z77" s="409" t="str">
        <f>IFERROR(VLOOKUP(Y77, 【参考】数式用!$A$2:$B$50, 2, FALSE), "")</f>
        <v/>
      </c>
      <c r="AA77" s="410"/>
    </row>
    <row r="78" spans="1:27" ht="33.950000000000003" customHeight="1">
      <c r="A78" s="239"/>
      <c r="B78" s="411">
        <f t="shared" si="0"/>
        <v>40</v>
      </c>
      <c r="C78" s="639"/>
      <c r="D78" s="640"/>
      <c r="E78" s="640"/>
      <c r="F78" s="640"/>
      <c r="G78" s="640"/>
      <c r="H78" s="640"/>
      <c r="I78" s="640"/>
      <c r="J78" s="640"/>
      <c r="K78" s="640"/>
      <c r="L78" s="641"/>
      <c r="M78" s="635"/>
      <c r="N78" s="636"/>
      <c r="O78" s="636"/>
      <c r="P78" s="636"/>
      <c r="Q78" s="637"/>
      <c r="R78" s="638"/>
      <c r="S78" s="638"/>
      <c r="T78" s="638"/>
      <c r="U78" s="638"/>
      <c r="V78" s="638"/>
      <c r="W78" s="416"/>
      <c r="X78" s="4"/>
      <c r="Y78" s="5"/>
      <c r="Z78" s="409" t="str">
        <f>IFERROR(VLOOKUP(Y78, 【参考】数式用!$A$2:$B$50, 2, FALSE), "")</f>
        <v/>
      </c>
      <c r="AA78" s="410"/>
    </row>
    <row r="79" spans="1:27" ht="33.950000000000003" customHeight="1">
      <c r="A79" s="239"/>
      <c r="B79" s="411">
        <f t="shared" si="0"/>
        <v>41</v>
      </c>
      <c r="C79" s="639"/>
      <c r="D79" s="640"/>
      <c r="E79" s="640"/>
      <c r="F79" s="640"/>
      <c r="G79" s="640"/>
      <c r="H79" s="640"/>
      <c r="I79" s="640"/>
      <c r="J79" s="640"/>
      <c r="K79" s="640"/>
      <c r="L79" s="641"/>
      <c r="M79" s="635"/>
      <c r="N79" s="636"/>
      <c r="O79" s="636"/>
      <c r="P79" s="636"/>
      <c r="Q79" s="637"/>
      <c r="R79" s="638"/>
      <c r="S79" s="638"/>
      <c r="T79" s="638"/>
      <c r="U79" s="638"/>
      <c r="V79" s="638"/>
      <c r="W79" s="416"/>
      <c r="X79" s="4"/>
      <c r="Y79" s="5"/>
      <c r="Z79" s="409" t="str">
        <f>IFERROR(VLOOKUP(Y79, 【参考】数式用!$A$2:$B$50, 2, FALSE), "")</f>
        <v/>
      </c>
      <c r="AA79" s="410"/>
    </row>
    <row r="80" spans="1:27" ht="33.950000000000003" customHeight="1">
      <c r="A80" s="239"/>
      <c r="B80" s="411">
        <f t="shared" si="0"/>
        <v>42</v>
      </c>
      <c r="C80" s="639"/>
      <c r="D80" s="640"/>
      <c r="E80" s="640"/>
      <c r="F80" s="640"/>
      <c r="G80" s="640"/>
      <c r="H80" s="640"/>
      <c r="I80" s="640"/>
      <c r="J80" s="640"/>
      <c r="K80" s="640"/>
      <c r="L80" s="641"/>
      <c r="M80" s="635"/>
      <c r="N80" s="636"/>
      <c r="O80" s="636"/>
      <c r="P80" s="636"/>
      <c r="Q80" s="637"/>
      <c r="R80" s="638"/>
      <c r="S80" s="638"/>
      <c r="T80" s="638"/>
      <c r="U80" s="638"/>
      <c r="V80" s="638"/>
      <c r="W80" s="416"/>
      <c r="X80" s="4"/>
      <c r="Y80" s="5"/>
      <c r="Z80" s="409" t="str">
        <f>IFERROR(VLOOKUP(Y80, 【参考】数式用!$A$2:$B$50, 2, FALSE), "")</f>
        <v/>
      </c>
      <c r="AA80" s="410"/>
    </row>
    <row r="81" spans="1:27" ht="33.950000000000003" customHeight="1">
      <c r="A81" s="239"/>
      <c r="B81" s="411">
        <f t="shared" si="0"/>
        <v>43</v>
      </c>
      <c r="C81" s="639"/>
      <c r="D81" s="640"/>
      <c r="E81" s="640"/>
      <c r="F81" s="640"/>
      <c r="G81" s="640"/>
      <c r="H81" s="640"/>
      <c r="I81" s="640"/>
      <c r="J81" s="640"/>
      <c r="K81" s="640"/>
      <c r="L81" s="641"/>
      <c r="M81" s="635"/>
      <c r="N81" s="636"/>
      <c r="O81" s="636"/>
      <c r="P81" s="636"/>
      <c r="Q81" s="637"/>
      <c r="R81" s="638"/>
      <c r="S81" s="638"/>
      <c r="T81" s="638"/>
      <c r="U81" s="638"/>
      <c r="V81" s="638"/>
      <c r="W81" s="416"/>
      <c r="X81" s="4"/>
      <c r="Y81" s="5"/>
      <c r="Z81" s="409" t="str">
        <f>IFERROR(VLOOKUP(Y81, 【参考】数式用!$A$2:$B$50, 2, FALSE), "")</f>
        <v/>
      </c>
      <c r="AA81" s="410"/>
    </row>
    <row r="82" spans="1:27" ht="33.950000000000003" customHeight="1">
      <c r="A82" s="239"/>
      <c r="B82" s="411">
        <f t="shared" si="0"/>
        <v>44</v>
      </c>
      <c r="C82" s="639"/>
      <c r="D82" s="640"/>
      <c r="E82" s="640"/>
      <c r="F82" s="640"/>
      <c r="G82" s="640"/>
      <c r="H82" s="640"/>
      <c r="I82" s="640"/>
      <c r="J82" s="640"/>
      <c r="K82" s="640"/>
      <c r="L82" s="641"/>
      <c r="M82" s="635"/>
      <c r="N82" s="636"/>
      <c r="O82" s="636"/>
      <c r="P82" s="636"/>
      <c r="Q82" s="637"/>
      <c r="R82" s="638"/>
      <c r="S82" s="638"/>
      <c r="T82" s="638"/>
      <c r="U82" s="638"/>
      <c r="V82" s="638"/>
      <c r="W82" s="416"/>
      <c r="X82" s="4"/>
      <c r="Y82" s="5"/>
      <c r="Z82" s="409" t="str">
        <f>IFERROR(VLOOKUP(Y82, 【参考】数式用!$A$2:$B$50, 2, FALSE), "")</f>
        <v/>
      </c>
      <c r="AA82" s="410"/>
    </row>
    <row r="83" spans="1:27" ht="33.950000000000003" customHeight="1">
      <c r="A83" s="239"/>
      <c r="B83" s="411">
        <f t="shared" si="0"/>
        <v>45</v>
      </c>
      <c r="C83" s="639"/>
      <c r="D83" s="640"/>
      <c r="E83" s="640"/>
      <c r="F83" s="640"/>
      <c r="G83" s="640"/>
      <c r="H83" s="640"/>
      <c r="I83" s="640"/>
      <c r="J83" s="640"/>
      <c r="K83" s="640"/>
      <c r="L83" s="641"/>
      <c r="M83" s="635"/>
      <c r="N83" s="636"/>
      <c r="O83" s="636"/>
      <c r="P83" s="636"/>
      <c r="Q83" s="637"/>
      <c r="R83" s="638"/>
      <c r="S83" s="638"/>
      <c r="T83" s="638"/>
      <c r="U83" s="638"/>
      <c r="V83" s="638"/>
      <c r="W83" s="416"/>
      <c r="X83" s="4"/>
      <c r="Y83" s="5"/>
      <c r="Z83" s="409" t="str">
        <f>IFERROR(VLOOKUP(Y83, 【参考】数式用!$A$2:$B$50, 2, FALSE), "")</f>
        <v/>
      </c>
      <c r="AA83" s="410"/>
    </row>
    <row r="84" spans="1:27" ht="33.950000000000003" customHeight="1">
      <c r="A84" s="239"/>
      <c r="B84" s="411">
        <f t="shared" si="0"/>
        <v>46</v>
      </c>
      <c r="C84" s="639"/>
      <c r="D84" s="640"/>
      <c r="E84" s="640"/>
      <c r="F84" s="640"/>
      <c r="G84" s="640"/>
      <c r="H84" s="640"/>
      <c r="I84" s="640"/>
      <c r="J84" s="640"/>
      <c r="K84" s="640"/>
      <c r="L84" s="641"/>
      <c r="M84" s="635"/>
      <c r="N84" s="636"/>
      <c r="O84" s="636"/>
      <c r="P84" s="636"/>
      <c r="Q84" s="637"/>
      <c r="R84" s="638"/>
      <c r="S84" s="638"/>
      <c r="T84" s="638"/>
      <c r="U84" s="638"/>
      <c r="V84" s="638"/>
      <c r="W84" s="416"/>
      <c r="X84" s="4"/>
      <c r="Y84" s="5"/>
      <c r="Z84" s="409" t="str">
        <f>IFERROR(VLOOKUP(Y84, 【参考】数式用!$A$2:$B$50, 2, FALSE), "")</f>
        <v/>
      </c>
      <c r="AA84" s="410"/>
    </row>
    <row r="85" spans="1:27" ht="33.950000000000003" customHeight="1">
      <c r="A85" s="239"/>
      <c r="B85" s="411">
        <f t="shared" si="0"/>
        <v>47</v>
      </c>
      <c r="C85" s="639"/>
      <c r="D85" s="640"/>
      <c r="E85" s="640"/>
      <c r="F85" s="640"/>
      <c r="G85" s="640"/>
      <c r="H85" s="640"/>
      <c r="I85" s="640"/>
      <c r="J85" s="640"/>
      <c r="K85" s="640"/>
      <c r="L85" s="641"/>
      <c r="M85" s="635"/>
      <c r="N85" s="636"/>
      <c r="O85" s="636"/>
      <c r="P85" s="636"/>
      <c r="Q85" s="637"/>
      <c r="R85" s="638"/>
      <c r="S85" s="638"/>
      <c r="T85" s="638"/>
      <c r="U85" s="638"/>
      <c r="V85" s="638"/>
      <c r="W85" s="416"/>
      <c r="X85" s="4"/>
      <c r="Y85" s="5"/>
      <c r="Z85" s="409" t="str">
        <f>IFERROR(VLOOKUP(Y85, 【参考】数式用!$A$2:$B$50, 2, FALSE), "")</f>
        <v/>
      </c>
      <c r="AA85" s="410"/>
    </row>
    <row r="86" spans="1:27" ht="33.950000000000003" customHeight="1">
      <c r="A86" s="239"/>
      <c r="B86" s="411">
        <f t="shared" si="0"/>
        <v>48</v>
      </c>
      <c r="C86" s="639"/>
      <c r="D86" s="640"/>
      <c r="E86" s="640"/>
      <c r="F86" s="640"/>
      <c r="G86" s="640"/>
      <c r="H86" s="640"/>
      <c r="I86" s="640"/>
      <c r="J86" s="640"/>
      <c r="K86" s="640"/>
      <c r="L86" s="641"/>
      <c r="M86" s="659"/>
      <c r="N86" s="659"/>
      <c r="O86" s="659"/>
      <c r="P86" s="659"/>
      <c r="Q86" s="659"/>
      <c r="R86" s="635"/>
      <c r="S86" s="636"/>
      <c r="T86" s="636"/>
      <c r="U86" s="636"/>
      <c r="V86" s="637"/>
      <c r="W86" s="416"/>
      <c r="X86" s="4"/>
      <c r="Y86" s="5"/>
      <c r="Z86" s="409" t="str">
        <f>IFERROR(VLOOKUP(Y86, 【参考】数式用!$A$2:$B$50, 2, FALSE), "")</f>
        <v/>
      </c>
      <c r="AA86" s="410"/>
    </row>
    <row r="87" spans="1:27" ht="33.950000000000003" customHeight="1">
      <c r="A87" s="239"/>
      <c r="B87" s="411">
        <f t="shared" si="0"/>
        <v>49</v>
      </c>
      <c r="C87" s="639"/>
      <c r="D87" s="640"/>
      <c r="E87" s="640"/>
      <c r="F87" s="640"/>
      <c r="G87" s="640"/>
      <c r="H87" s="640"/>
      <c r="I87" s="640"/>
      <c r="J87" s="640"/>
      <c r="K87" s="640"/>
      <c r="L87" s="641"/>
      <c r="M87" s="659"/>
      <c r="N87" s="659"/>
      <c r="O87" s="659"/>
      <c r="P87" s="659"/>
      <c r="Q87" s="659"/>
      <c r="R87" s="635"/>
      <c r="S87" s="636"/>
      <c r="T87" s="636"/>
      <c r="U87" s="636"/>
      <c r="V87" s="637"/>
      <c r="W87" s="24"/>
      <c r="X87" s="4"/>
      <c r="Y87" s="5"/>
      <c r="Z87" s="409" t="str">
        <f>IFERROR(VLOOKUP(Y87, 【参考】数式用!$A$2:$B$50, 2, FALSE), "")</f>
        <v/>
      </c>
      <c r="AA87" s="410"/>
    </row>
    <row r="88" spans="1:27" ht="33.950000000000003" customHeight="1">
      <c r="A88" s="239"/>
      <c r="B88" s="411">
        <f t="shared" si="0"/>
        <v>50</v>
      </c>
      <c r="C88" s="639"/>
      <c r="D88" s="640"/>
      <c r="E88" s="640"/>
      <c r="F88" s="640"/>
      <c r="G88" s="640"/>
      <c r="H88" s="640"/>
      <c r="I88" s="640"/>
      <c r="J88" s="640"/>
      <c r="K88" s="640"/>
      <c r="L88" s="641"/>
      <c r="M88" s="659"/>
      <c r="N88" s="659"/>
      <c r="O88" s="659"/>
      <c r="P88" s="659"/>
      <c r="Q88" s="659"/>
      <c r="R88" s="635"/>
      <c r="S88" s="636"/>
      <c r="T88" s="636"/>
      <c r="U88" s="636"/>
      <c r="V88" s="637"/>
      <c r="W88" s="24"/>
      <c r="X88" s="4"/>
      <c r="Y88" s="5"/>
      <c r="Z88" s="409" t="str">
        <f>IFERROR(VLOOKUP(Y88, 【参考】数式用!$A$2:$B$50, 2, FALSE), "")</f>
        <v/>
      </c>
      <c r="AA88" s="410"/>
    </row>
    <row r="89" spans="1:27" ht="33.950000000000003" customHeight="1">
      <c r="A89" s="239"/>
      <c r="B89" s="411">
        <f t="shared" si="0"/>
        <v>51</v>
      </c>
      <c r="C89" s="639"/>
      <c r="D89" s="640"/>
      <c r="E89" s="640"/>
      <c r="F89" s="640"/>
      <c r="G89" s="640"/>
      <c r="H89" s="640"/>
      <c r="I89" s="640"/>
      <c r="J89" s="640"/>
      <c r="K89" s="640"/>
      <c r="L89" s="641"/>
      <c r="M89" s="659"/>
      <c r="N89" s="659"/>
      <c r="O89" s="659"/>
      <c r="P89" s="659"/>
      <c r="Q89" s="659"/>
      <c r="R89" s="635"/>
      <c r="S89" s="636"/>
      <c r="T89" s="636"/>
      <c r="U89" s="636"/>
      <c r="V89" s="637"/>
      <c r="W89" s="24"/>
      <c r="X89" s="4"/>
      <c r="Y89" s="5"/>
      <c r="Z89" s="409" t="str">
        <f>IFERROR(VLOOKUP(Y89, 【参考】数式用!$A$2:$B$50, 2, FALSE), "")</f>
        <v/>
      </c>
      <c r="AA89" s="410"/>
    </row>
    <row r="90" spans="1:27" ht="33.950000000000003" customHeight="1">
      <c r="A90" s="239"/>
      <c r="B90" s="411">
        <f t="shared" si="0"/>
        <v>52</v>
      </c>
      <c r="C90" s="639"/>
      <c r="D90" s="640"/>
      <c r="E90" s="640"/>
      <c r="F90" s="640"/>
      <c r="G90" s="640"/>
      <c r="H90" s="640"/>
      <c r="I90" s="640"/>
      <c r="J90" s="640"/>
      <c r="K90" s="640"/>
      <c r="L90" s="641"/>
      <c r="M90" s="659"/>
      <c r="N90" s="659"/>
      <c r="O90" s="659"/>
      <c r="P90" s="659"/>
      <c r="Q90" s="659"/>
      <c r="R90" s="635"/>
      <c r="S90" s="636"/>
      <c r="T90" s="636"/>
      <c r="U90" s="636"/>
      <c r="V90" s="637"/>
      <c r="W90" s="24"/>
      <c r="X90" s="4"/>
      <c r="Y90" s="5"/>
      <c r="Z90" s="409" t="str">
        <f>IFERROR(VLOOKUP(Y90, 【参考】数式用!$A$2:$B$50, 2, FALSE), "")</f>
        <v/>
      </c>
      <c r="AA90" s="410"/>
    </row>
    <row r="91" spans="1:27" ht="33.950000000000003" customHeight="1">
      <c r="A91" s="239"/>
      <c r="B91" s="411">
        <f t="shared" si="0"/>
        <v>53</v>
      </c>
      <c r="C91" s="639"/>
      <c r="D91" s="640"/>
      <c r="E91" s="640"/>
      <c r="F91" s="640"/>
      <c r="G91" s="640"/>
      <c r="H91" s="640"/>
      <c r="I91" s="640"/>
      <c r="J91" s="640"/>
      <c r="K91" s="640"/>
      <c r="L91" s="641"/>
      <c r="M91" s="659"/>
      <c r="N91" s="659"/>
      <c r="O91" s="659"/>
      <c r="P91" s="659"/>
      <c r="Q91" s="659"/>
      <c r="R91" s="635"/>
      <c r="S91" s="636"/>
      <c r="T91" s="636"/>
      <c r="U91" s="636"/>
      <c r="V91" s="637"/>
      <c r="W91" s="24"/>
      <c r="X91" s="4"/>
      <c r="Y91" s="5"/>
      <c r="Z91" s="409" t="str">
        <f>IFERROR(VLOOKUP(Y91, 【参考】数式用!$A$2:$B$50, 2, FALSE), "")</f>
        <v/>
      </c>
      <c r="AA91" s="410"/>
    </row>
    <row r="92" spans="1:27" ht="33.950000000000003" customHeight="1">
      <c r="A92" s="239"/>
      <c r="B92" s="411">
        <f t="shared" si="0"/>
        <v>54</v>
      </c>
      <c r="C92" s="639"/>
      <c r="D92" s="640"/>
      <c r="E92" s="640"/>
      <c r="F92" s="640"/>
      <c r="G92" s="640"/>
      <c r="H92" s="640"/>
      <c r="I92" s="640"/>
      <c r="J92" s="640"/>
      <c r="K92" s="640"/>
      <c r="L92" s="641"/>
      <c r="M92" s="659"/>
      <c r="N92" s="659"/>
      <c r="O92" s="659"/>
      <c r="P92" s="659"/>
      <c r="Q92" s="659"/>
      <c r="R92" s="635"/>
      <c r="S92" s="636"/>
      <c r="T92" s="636"/>
      <c r="U92" s="636"/>
      <c r="V92" s="637"/>
      <c r="W92" s="24"/>
      <c r="X92" s="4"/>
      <c r="Y92" s="5"/>
      <c r="Z92" s="409" t="str">
        <f>IFERROR(VLOOKUP(Y92, 【参考】数式用!$A$2:$B$50, 2, FALSE), "")</f>
        <v/>
      </c>
      <c r="AA92" s="410"/>
    </row>
    <row r="93" spans="1:27" ht="33.950000000000003" customHeight="1">
      <c r="A93" s="239"/>
      <c r="B93" s="411">
        <f t="shared" si="0"/>
        <v>55</v>
      </c>
      <c r="C93" s="639"/>
      <c r="D93" s="640"/>
      <c r="E93" s="640"/>
      <c r="F93" s="640"/>
      <c r="G93" s="640"/>
      <c r="H93" s="640"/>
      <c r="I93" s="640"/>
      <c r="J93" s="640"/>
      <c r="K93" s="640"/>
      <c r="L93" s="641"/>
      <c r="M93" s="659"/>
      <c r="N93" s="659"/>
      <c r="O93" s="659"/>
      <c r="P93" s="659"/>
      <c r="Q93" s="659"/>
      <c r="R93" s="635"/>
      <c r="S93" s="636"/>
      <c r="T93" s="636"/>
      <c r="U93" s="636"/>
      <c r="V93" s="637"/>
      <c r="W93" s="24"/>
      <c r="X93" s="4"/>
      <c r="Y93" s="5"/>
      <c r="Z93" s="409" t="str">
        <f>IFERROR(VLOOKUP(Y93, 【参考】数式用!$A$2:$B$50, 2, FALSE), "")</f>
        <v/>
      </c>
      <c r="AA93" s="410"/>
    </row>
    <row r="94" spans="1:27" ht="33.950000000000003" customHeight="1">
      <c r="A94" s="239"/>
      <c r="B94" s="411">
        <f t="shared" si="0"/>
        <v>56</v>
      </c>
      <c r="C94" s="639"/>
      <c r="D94" s="640"/>
      <c r="E94" s="640"/>
      <c r="F94" s="640"/>
      <c r="G94" s="640"/>
      <c r="H94" s="640"/>
      <c r="I94" s="640"/>
      <c r="J94" s="640"/>
      <c r="K94" s="640"/>
      <c r="L94" s="641"/>
      <c r="M94" s="659"/>
      <c r="N94" s="659"/>
      <c r="O94" s="659"/>
      <c r="P94" s="659"/>
      <c r="Q94" s="659"/>
      <c r="R94" s="635"/>
      <c r="S94" s="636"/>
      <c r="T94" s="636"/>
      <c r="U94" s="636"/>
      <c r="V94" s="637"/>
      <c r="W94" s="24"/>
      <c r="X94" s="4"/>
      <c r="Y94" s="5"/>
      <c r="Z94" s="409" t="str">
        <f>IFERROR(VLOOKUP(Y94, 【参考】数式用!$A$2:$B$50, 2, FALSE), "")</f>
        <v/>
      </c>
      <c r="AA94" s="410"/>
    </row>
    <row r="95" spans="1:27" ht="33.950000000000003" customHeight="1">
      <c r="A95" s="239"/>
      <c r="B95" s="411">
        <f t="shared" si="0"/>
        <v>57</v>
      </c>
      <c r="C95" s="639"/>
      <c r="D95" s="640"/>
      <c r="E95" s="640"/>
      <c r="F95" s="640"/>
      <c r="G95" s="640"/>
      <c r="H95" s="640"/>
      <c r="I95" s="640"/>
      <c r="J95" s="640"/>
      <c r="K95" s="640"/>
      <c r="L95" s="641"/>
      <c r="M95" s="659"/>
      <c r="N95" s="659"/>
      <c r="O95" s="659"/>
      <c r="P95" s="659"/>
      <c r="Q95" s="659"/>
      <c r="R95" s="635"/>
      <c r="S95" s="636"/>
      <c r="T95" s="636"/>
      <c r="U95" s="636"/>
      <c r="V95" s="637"/>
      <c r="W95" s="24"/>
      <c r="X95" s="4"/>
      <c r="Y95" s="5"/>
      <c r="Z95" s="409" t="str">
        <f>IFERROR(VLOOKUP(Y95, 【参考】数式用!$A$2:$B$50, 2, FALSE), "")</f>
        <v/>
      </c>
      <c r="AA95" s="410"/>
    </row>
    <row r="96" spans="1:27" ht="33.950000000000003" customHeight="1">
      <c r="A96" s="239"/>
      <c r="B96" s="411">
        <f t="shared" si="0"/>
        <v>58</v>
      </c>
      <c r="C96" s="639"/>
      <c r="D96" s="640"/>
      <c r="E96" s="640"/>
      <c r="F96" s="640"/>
      <c r="G96" s="640"/>
      <c r="H96" s="640"/>
      <c r="I96" s="640"/>
      <c r="J96" s="640"/>
      <c r="K96" s="640"/>
      <c r="L96" s="641"/>
      <c r="M96" s="659"/>
      <c r="N96" s="659"/>
      <c r="O96" s="659"/>
      <c r="P96" s="659"/>
      <c r="Q96" s="659"/>
      <c r="R96" s="635"/>
      <c r="S96" s="636"/>
      <c r="T96" s="636"/>
      <c r="U96" s="636"/>
      <c r="V96" s="637"/>
      <c r="W96" s="24"/>
      <c r="X96" s="4"/>
      <c r="Y96" s="5"/>
      <c r="Z96" s="409" t="str">
        <f>IFERROR(VLOOKUP(Y96, 【参考】数式用!$A$2:$B$50, 2, FALSE), "")</f>
        <v/>
      </c>
      <c r="AA96" s="410"/>
    </row>
    <row r="97" spans="1:27" ht="33.950000000000003" customHeight="1">
      <c r="A97" s="239"/>
      <c r="B97" s="411">
        <f t="shared" si="0"/>
        <v>59</v>
      </c>
      <c r="C97" s="639"/>
      <c r="D97" s="640"/>
      <c r="E97" s="640"/>
      <c r="F97" s="640"/>
      <c r="G97" s="640"/>
      <c r="H97" s="640"/>
      <c r="I97" s="640"/>
      <c r="J97" s="640"/>
      <c r="K97" s="640"/>
      <c r="L97" s="641"/>
      <c r="M97" s="659"/>
      <c r="N97" s="659"/>
      <c r="O97" s="659"/>
      <c r="P97" s="659"/>
      <c r="Q97" s="659"/>
      <c r="R97" s="635"/>
      <c r="S97" s="636"/>
      <c r="T97" s="636"/>
      <c r="U97" s="636"/>
      <c r="V97" s="637"/>
      <c r="W97" s="24"/>
      <c r="X97" s="4"/>
      <c r="Y97" s="5"/>
      <c r="Z97" s="409" t="str">
        <f>IFERROR(VLOOKUP(Y97, 【参考】数式用!$A$2:$B$50, 2, FALSE), "")</f>
        <v/>
      </c>
      <c r="AA97" s="410"/>
    </row>
    <row r="98" spans="1:27" ht="33.950000000000003" customHeight="1">
      <c r="A98" s="239"/>
      <c r="B98" s="411">
        <f t="shared" si="0"/>
        <v>60</v>
      </c>
      <c r="C98" s="639"/>
      <c r="D98" s="640"/>
      <c r="E98" s="640"/>
      <c r="F98" s="640"/>
      <c r="G98" s="640"/>
      <c r="H98" s="640"/>
      <c r="I98" s="640"/>
      <c r="J98" s="640"/>
      <c r="K98" s="640"/>
      <c r="L98" s="641"/>
      <c r="M98" s="659"/>
      <c r="N98" s="659"/>
      <c r="O98" s="659"/>
      <c r="P98" s="659"/>
      <c r="Q98" s="659"/>
      <c r="R98" s="635"/>
      <c r="S98" s="636"/>
      <c r="T98" s="636"/>
      <c r="U98" s="636"/>
      <c r="V98" s="637"/>
      <c r="W98" s="24"/>
      <c r="X98" s="4"/>
      <c r="Y98" s="5"/>
      <c r="Z98" s="409" t="str">
        <f>IFERROR(VLOOKUP(Y98, 【参考】数式用!$A$2:$B$50, 2, FALSE), "")</f>
        <v/>
      </c>
      <c r="AA98" s="410"/>
    </row>
    <row r="99" spans="1:27" ht="33.950000000000003" customHeight="1">
      <c r="A99" s="239"/>
      <c r="B99" s="411">
        <f t="shared" si="0"/>
        <v>61</v>
      </c>
      <c r="C99" s="639"/>
      <c r="D99" s="640"/>
      <c r="E99" s="640"/>
      <c r="F99" s="640"/>
      <c r="G99" s="640"/>
      <c r="H99" s="640"/>
      <c r="I99" s="640"/>
      <c r="J99" s="640"/>
      <c r="K99" s="640"/>
      <c r="L99" s="641"/>
      <c r="M99" s="659"/>
      <c r="N99" s="659"/>
      <c r="O99" s="659"/>
      <c r="P99" s="659"/>
      <c r="Q99" s="659"/>
      <c r="R99" s="635"/>
      <c r="S99" s="636"/>
      <c r="T99" s="636"/>
      <c r="U99" s="636"/>
      <c r="V99" s="637"/>
      <c r="W99" s="24"/>
      <c r="X99" s="4"/>
      <c r="Y99" s="5"/>
      <c r="Z99" s="409" t="str">
        <f>IFERROR(VLOOKUP(Y99, 【参考】数式用!$A$2:$B$50, 2, FALSE), "")</f>
        <v/>
      </c>
      <c r="AA99" s="410"/>
    </row>
    <row r="100" spans="1:27" ht="33.950000000000003" customHeight="1">
      <c r="A100" s="239"/>
      <c r="B100" s="411">
        <f t="shared" si="0"/>
        <v>62</v>
      </c>
      <c r="C100" s="639"/>
      <c r="D100" s="640"/>
      <c r="E100" s="640"/>
      <c r="F100" s="640"/>
      <c r="G100" s="640"/>
      <c r="H100" s="640"/>
      <c r="I100" s="640"/>
      <c r="J100" s="640"/>
      <c r="K100" s="640"/>
      <c r="L100" s="641"/>
      <c r="M100" s="659"/>
      <c r="N100" s="659"/>
      <c r="O100" s="659"/>
      <c r="P100" s="659"/>
      <c r="Q100" s="659"/>
      <c r="R100" s="635"/>
      <c r="S100" s="636"/>
      <c r="T100" s="636"/>
      <c r="U100" s="636"/>
      <c r="V100" s="637"/>
      <c r="W100" s="24"/>
      <c r="X100" s="4"/>
      <c r="Y100" s="5"/>
      <c r="Z100" s="409" t="str">
        <f>IFERROR(VLOOKUP(Y100, 【参考】数式用!$A$2:$B$50, 2, FALSE), "")</f>
        <v/>
      </c>
      <c r="AA100" s="410"/>
    </row>
    <row r="101" spans="1:27" ht="33.950000000000003" customHeight="1">
      <c r="A101" s="239"/>
      <c r="B101" s="411">
        <f t="shared" si="0"/>
        <v>63</v>
      </c>
      <c r="C101" s="639"/>
      <c r="D101" s="640"/>
      <c r="E101" s="640"/>
      <c r="F101" s="640"/>
      <c r="G101" s="640"/>
      <c r="H101" s="640"/>
      <c r="I101" s="640"/>
      <c r="J101" s="640"/>
      <c r="K101" s="640"/>
      <c r="L101" s="641"/>
      <c r="M101" s="659"/>
      <c r="N101" s="659"/>
      <c r="O101" s="659"/>
      <c r="P101" s="659"/>
      <c r="Q101" s="659"/>
      <c r="R101" s="635"/>
      <c r="S101" s="636"/>
      <c r="T101" s="636"/>
      <c r="U101" s="636"/>
      <c r="V101" s="637"/>
      <c r="W101" s="24"/>
      <c r="X101" s="4"/>
      <c r="Y101" s="5"/>
      <c r="Z101" s="409" t="str">
        <f>IFERROR(VLOOKUP(Y101, 【参考】数式用!$A$2:$B$50, 2, FALSE), "")</f>
        <v/>
      </c>
      <c r="AA101" s="410"/>
    </row>
    <row r="102" spans="1:27" ht="33.950000000000003" customHeight="1">
      <c r="A102" s="239"/>
      <c r="B102" s="411">
        <f t="shared" si="0"/>
        <v>64</v>
      </c>
      <c r="C102" s="639"/>
      <c r="D102" s="640"/>
      <c r="E102" s="640"/>
      <c r="F102" s="640"/>
      <c r="G102" s="640"/>
      <c r="H102" s="640"/>
      <c r="I102" s="640"/>
      <c r="J102" s="640"/>
      <c r="K102" s="640"/>
      <c r="L102" s="641"/>
      <c r="M102" s="659"/>
      <c r="N102" s="659"/>
      <c r="O102" s="659"/>
      <c r="P102" s="659"/>
      <c r="Q102" s="659"/>
      <c r="R102" s="635"/>
      <c r="S102" s="636"/>
      <c r="T102" s="636"/>
      <c r="U102" s="636"/>
      <c r="V102" s="637"/>
      <c r="W102" s="24"/>
      <c r="X102" s="4"/>
      <c r="Y102" s="5"/>
      <c r="Z102" s="409" t="str">
        <f>IFERROR(VLOOKUP(Y102, 【参考】数式用!$A$2:$B$50, 2, FALSE), "")</f>
        <v/>
      </c>
      <c r="AA102" s="410"/>
    </row>
    <row r="103" spans="1:27" ht="33.950000000000003" customHeight="1">
      <c r="A103" s="239"/>
      <c r="B103" s="411">
        <f t="shared" si="0"/>
        <v>65</v>
      </c>
      <c r="C103" s="639"/>
      <c r="D103" s="640"/>
      <c r="E103" s="640"/>
      <c r="F103" s="640"/>
      <c r="G103" s="640"/>
      <c r="H103" s="640"/>
      <c r="I103" s="640"/>
      <c r="J103" s="640"/>
      <c r="K103" s="640"/>
      <c r="L103" s="641"/>
      <c r="M103" s="659"/>
      <c r="N103" s="659"/>
      <c r="O103" s="659"/>
      <c r="P103" s="659"/>
      <c r="Q103" s="659"/>
      <c r="R103" s="635"/>
      <c r="S103" s="636"/>
      <c r="T103" s="636"/>
      <c r="U103" s="636"/>
      <c r="V103" s="637"/>
      <c r="W103" s="24"/>
      <c r="X103" s="4"/>
      <c r="Y103" s="5"/>
      <c r="Z103" s="409" t="str">
        <f>IFERROR(VLOOKUP(Y103, 【参考】数式用!$A$2:$B$50, 2, FALSE), "")</f>
        <v/>
      </c>
      <c r="AA103" s="410"/>
    </row>
    <row r="104" spans="1:27" ht="33.950000000000003" customHeight="1">
      <c r="A104" s="239"/>
      <c r="B104" s="411">
        <f t="shared" si="0"/>
        <v>66</v>
      </c>
      <c r="C104" s="639"/>
      <c r="D104" s="640"/>
      <c r="E104" s="640"/>
      <c r="F104" s="640"/>
      <c r="G104" s="640"/>
      <c r="H104" s="640"/>
      <c r="I104" s="640"/>
      <c r="J104" s="640"/>
      <c r="K104" s="640"/>
      <c r="L104" s="641"/>
      <c r="M104" s="659"/>
      <c r="N104" s="659"/>
      <c r="O104" s="659"/>
      <c r="P104" s="659"/>
      <c r="Q104" s="659"/>
      <c r="R104" s="635"/>
      <c r="S104" s="636"/>
      <c r="T104" s="636"/>
      <c r="U104" s="636"/>
      <c r="V104" s="637"/>
      <c r="W104" s="24"/>
      <c r="X104" s="4"/>
      <c r="Y104" s="5"/>
      <c r="Z104" s="409" t="str">
        <f>IFERROR(VLOOKUP(Y104, 【参考】数式用!$A$2:$B$50, 2, FALSE), "")</f>
        <v/>
      </c>
      <c r="AA104" s="410"/>
    </row>
    <row r="105" spans="1:27" ht="33.950000000000003" customHeight="1">
      <c r="A105" s="239"/>
      <c r="B105" s="411">
        <f t="shared" ref="B105:B168" si="1">B104+1</f>
        <v>67</v>
      </c>
      <c r="C105" s="639"/>
      <c r="D105" s="640"/>
      <c r="E105" s="640"/>
      <c r="F105" s="640"/>
      <c r="G105" s="640"/>
      <c r="H105" s="640"/>
      <c r="I105" s="640"/>
      <c r="J105" s="640"/>
      <c r="K105" s="640"/>
      <c r="L105" s="641"/>
      <c r="M105" s="659"/>
      <c r="N105" s="659"/>
      <c r="O105" s="659"/>
      <c r="P105" s="659"/>
      <c r="Q105" s="659"/>
      <c r="R105" s="635"/>
      <c r="S105" s="636"/>
      <c r="T105" s="636"/>
      <c r="U105" s="636"/>
      <c r="V105" s="637"/>
      <c r="W105" s="24"/>
      <c r="X105" s="4"/>
      <c r="Y105" s="5"/>
      <c r="Z105" s="409" t="str">
        <f>IFERROR(VLOOKUP(Y105, 【参考】数式用!$A$2:$B$50, 2, FALSE), "")</f>
        <v/>
      </c>
      <c r="AA105" s="410"/>
    </row>
    <row r="106" spans="1:27" ht="33.950000000000003" customHeight="1">
      <c r="A106" s="239"/>
      <c r="B106" s="411">
        <f t="shared" si="1"/>
        <v>68</v>
      </c>
      <c r="C106" s="639"/>
      <c r="D106" s="640"/>
      <c r="E106" s="640"/>
      <c r="F106" s="640"/>
      <c r="G106" s="640"/>
      <c r="H106" s="640"/>
      <c r="I106" s="640"/>
      <c r="J106" s="640"/>
      <c r="K106" s="640"/>
      <c r="L106" s="641"/>
      <c r="M106" s="659"/>
      <c r="N106" s="659"/>
      <c r="O106" s="659"/>
      <c r="P106" s="659"/>
      <c r="Q106" s="659"/>
      <c r="R106" s="635"/>
      <c r="S106" s="636"/>
      <c r="T106" s="636"/>
      <c r="U106" s="636"/>
      <c r="V106" s="637"/>
      <c r="W106" s="24"/>
      <c r="X106" s="4"/>
      <c r="Y106" s="5"/>
      <c r="Z106" s="409" t="str">
        <f>IFERROR(VLOOKUP(Y106, 【参考】数式用!$A$2:$B$50, 2, FALSE), "")</f>
        <v/>
      </c>
      <c r="AA106" s="410"/>
    </row>
    <row r="107" spans="1:27" ht="33.950000000000003" customHeight="1">
      <c r="A107" s="239"/>
      <c r="B107" s="411">
        <f t="shared" si="1"/>
        <v>69</v>
      </c>
      <c r="C107" s="639"/>
      <c r="D107" s="640"/>
      <c r="E107" s="640"/>
      <c r="F107" s="640"/>
      <c r="G107" s="640"/>
      <c r="H107" s="640"/>
      <c r="I107" s="640"/>
      <c r="J107" s="640"/>
      <c r="K107" s="640"/>
      <c r="L107" s="641"/>
      <c r="M107" s="659"/>
      <c r="N107" s="659"/>
      <c r="O107" s="659"/>
      <c r="P107" s="659"/>
      <c r="Q107" s="659"/>
      <c r="R107" s="635"/>
      <c r="S107" s="636"/>
      <c r="T107" s="636"/>
      <c r="U107" s="636"/>
      <c r="V107" s="637"/>
      <c r="W107" s="24"/>
      <c r="X107" s="4"/>
      <c r="Y107" s="5"/>
      <c r="Z107" s="409" t="str">
        <f>IFERROR(VLOOKUP(Y107, 【参考】数式用!$A$2:$B$50, 2, FALSE), "")</f>
        <v/>
      </c>
      <c r="AA107" s="410"/>
    </row>
    <row r="108" spans="1:27" ht="33.950000000000003" customHeight="1">
      <c r="A108" s="239"/>
      <c r="B108" s="411">
        <f t="shared" si="1"/>
        <v>70</v>
      </c>
      <c r="C108" s="639"/>
      <c r="D108" s="640"/>
      <c r="E108" s="640"/>
      <c r="F108" s="640"/>
      <c r="G108" s="640"/>
      <c r="H108" s="640"/>
      <c r="I108" s="640"/>
      <c r="J108" s="640"/>
      <c r="K108" s="640"/>
      <c r="L108" s="641"/>
      <c r="M108" s="659"/>
      <c r="N108" s="659"/>
      <c r="O108" s="659"/>
      <c r="P108" s="659"/>
      <c r="Q108" s="659"/>
      <c r="R108" s="635"/>
      <c r="S108" s="636"/>
      <c r="T108" s="636"/>
      <c r="U108" s="636"/>
      <c r="V108" s="637"/>
      <c r="W108" s="24"/>
      <c r="X108" s="4"/>
      <c r="Y108" s="5"/>
      <c r="Z108" s="409" t="str">
        <f>IFERROR(VLOOKUP(Y108, 【参考】数式用!$A$2:$B$50, 2, FALSE), "")</f>
        <v/>
      </c>
      <c r="AA108" s="410"/>
    </row>
    <row r="109" spans="1:27" ht="33.950000000000003" customHeight="1">
      <c r="A109" s="239"/>
      <c r="B109" s="411">
        <f t="shared" si="1"/>
        <v>71</v>
      </c>
      <c r="C109" s="639"/>
      <c r="D109" s="640"/>
      <c r="E109" s="640"/>
      <c r="F109" s="640"/>
      <c r="G109" s="640"/>
      <c r="H109" s="640"/>
      <c r="I109" s="640"/>
      <c r="J109" s="640"/>
      <c r="K109" s="640"/>
      <c r="L109" s="641"/>
      <c r="M109" s="659"/>
      <c r="N109" s="659"/>
      <c r="O109" s="659"/>
      <c r="P109" s="659"/>
      <c r="Q109" s="659"/>
      <c r="R109" s="635"/>
      <c r="S109" s="636"/>
      <c r="T109" s="636"/>
      <c r="U109" s="636"/>
      <c r="V109" s="637"/>
      <c r="W109" s="24"/>
      <c r="X109" s="4"/>
      <c r="Y109" s="5"/>
      <c r="Z109" s="409" t="str">
        <f>IFERROR(VLOOKUP(Y109, 【参考】数式用!$A$2:$B$50, 2, FALSE), "")</f>
        <v/>
      </c>
      <c r="AA109" s="410"/>
    </row>
    <row r="110" spans="1:27" ht="33.950000000000003" customHeight="1">
      <c r="A110" s="239"/>
      <c r="B110" s="411">
        <f t="shared" si="1"/>
        <v>72</v>
      </c>
      <c r="C110" s="639"/>
      <c r="D110" s="640"/>
      <c r="E110" s="640"/>
      <c r="F110" s="640"/>
      <c r="G110" s="640"/>
      <c r="H110" s="640"/>
      <c r="I110" s="640"/>
      <c r="J110" s="640"/>
      <c r="K110" s="640"/>
      <c r="L110" s="641"/>
      <c r="M110" s="659"/>
      <c r="N110" s="659"/>
      <c r="O110" s="659"/>
      <c r="P110" s="659"/>
      <c r="Q110" s="659"/>
      <c r="R110" s="635"/>
      <c r="S110" s="636"/>
      <c r="T110" s="636"/>
      <c r="U110" s="636"/>
      <c r="V110" s="637"/>
      <c r="W110" s="24"/>
      <c r="X110" s="4"/>
      <c r="Y110" s="5"/>
      <c r="Z110" s="409" t="str">
        <f>IFERROR(VLOOKUP(Y110, 【参考】数式用!$A$2:$B$50, 2, FALSE), "")</f>
        <v/>
      </c>
      <c r="AA110" s="410"/>
    </row>
    <row r="111" spans="1:27" ht="33.950000000000003" customHeight="1">
      <c r="A111" s="239"/>
      <c r="B111" s="411">
        <f t="shared" si="1"/>
        <v>73</v>
      </c>
      <c r="C111" s="639"/>
      <c r="D111" s="640"/>
      <c r="E111" s="640"/>
      <c r="F111" s="640"/>
      <c r="G111" s="640"/>
      <c r="H111" s="640"/>
      <c r="I111" s="640"/>
      <c r="J111" s="640"/>
      <c r="K111" s="640"/>
      <c r="L111" s="641"/>
      <c r="M111" s="659"/>
      <c r="N111" s="659"/>
      <c r="O111" s="659"/>
      <c r="P111" s="659"/>
      <c r="Q111" s="659"/>
      <c r="R111" s="635"/>
      <c r="S111" s="636"/>
      <c r="T111" s="636"/>
      <c r="U111" s="636"/>
      <c r="V111" s="637"/>
      <c r="W111" s="24"/>
      <c r="X111" s="4"/>
      <c r="Y111" s="5"/>
      <c r="Z111" s="409" t="str">
        <f>IFERROR(VLOOKUP(Y111, 【参考】数式用!$A$2:$B$50, 2, FALSE), "")</f>
        <v/>
      </c>
      <c r="AA111" s="410"/>
    </row>
    <row r="112" spans="1:27" ht="33.950000000000003" customHeight="1">
      <c r="A112" s="239"/>
      <c r="B112" s="411">
        <f t="shared" si="1"/>
        <v>74</v>
      </c>
      <c r="C112" s="639"/>
      <c r="D112" s="640"/>
      <c r="E112" s="640"/>
      <c r="F112" s="640"/>
      <c r="G112" s="640"/>
      <c r="H112" s="640"/>
      <c r="I112" s="640"/>
      <c r="J112" s="640"/>
      <c r="K112" s="640"/>
      <c r="L112" s="641"/>
      <c r="M112" s="659"/>
      <c r="N112" s="659"/>
      <c r="O112" s="659"/>
      <c r="P112" s="659"/>
      <c r="Q112" s="659"/>
      <c r="R112" s="635"/>
      <c r="S112" s="636"/>
      <c r="T112" s="636"/>
      <c r="U112" s="636"/>
      <c r="V112" s="637"/>
      <c r="W112" s="24"/>
      <c r="X112" s="4"/>
      <c r="Y112" s="5"/>
      <c r="Z112" s="409" t="str">
        <f>IFERROR(VLOOKUP(Y112, 【参考】数式用!$A$2:$B$50, 2, FALSE), "")</f>
        <v/>
      </c>
      <c r="AA112" s="410"/>
    </row>
    <row r="113" spans="1:27" ht="33.950000000000003" customHeight="1">
      <c r="A113" s="239"/>
      <c r="B113" s="411">
        <f t="shared" si="1"/>
        <v>75</v>
      </c>
      <c r="C113" s="639"/>
      <c r="D113" s="640"/>
      <c r="E113" s="640"/>
      <c r="F113" s="640"/>
      <c r="G113" s="640"/>
      <c r="H113" s="640"/>
      <c r="I113" s="640"/>
      <c r="J113" s="640"/>
      <c r="K113" s="640"/>
      <c r="L113" s="641"/>
      <c r="M113" s="659"/>
      <c r="N113" s="659"/>
      <c r="O113" s="659"/>
      <c r="P113" s="659"/>
      <c r="Q113" s="659"/>
      <c r="R113" s="635"/>
      <c r="S113" s="636"/>
      <c r="T113" s="636"/>
      <c r="U113" s="636"/>
      <c r="V113" s="637"/>
      <c r="W113" s="24"/>
      <c r="X113" s="4"/>
      <c r="Y113" s="5"/>
      <c r="Z113" s="409" t="str">
        <f>IFERROR(VLOOKUP(Y113, 【参考】数式用!$A$2:$B$50, 2, FALSE), "")</f>
        <v/>
      </c>
      <c r="AA113" s="410"/>
    </row>
    <row r="114" spans="1:27" ht="33.950000000000003" customHeight="1">
      <c r="A114" s="239"/>
      <c r="B114" s="411">
        <f t="shared" si="1"/>
        <v>76</v>
      </c>
      <c r="C114" s="639"/>
      <c r="D114" s="640"/>
      <c r="E114" s="640"/>
      <c r="F114" s="640"/>
      <c r="G114" s="640"/>
      <c r="H114" s="640"/>
      <c r="I114" s="640"/>
      <c r="J114" s="640"/>
      <c r="K114" s="640"/>
      <c r="L114" s="641"/>
      <c r="M114" s="659"/>
      <c r="N114" s="659"/>
      <c r="O114" s="659"/>
      <c r="P114" s="659"/>
      <c r="Q114" s="659"/>
      <c r="R114" s="635"/>
      <c r="S114" s="636"/>
      <c r="T114" s="636"/>
      <c r="U114" s="636"/>
      <c r="V114" s="637"/>
      <c r="W114" s="24"/>
      <c r="X114" s="4"/>
      <c r="Y114" s="5"/>
      <c r="Z114" s="409" t="str">
        <f>IFERROR(VLOOKUP(Y114, 【参考】数式用!$A$2:$B$50, 2, FALSE), "")</f>
        <v/>
      </c>
      <c r="AA114" s="410"/>
    </row>
    <row r="115" spans="1:27" ht="33.950000000000003" customHeight="1">
      <c r="A115" s="239"/>
      <c r="B115" s="411">
        <f t="shared" si="1"/>
        <v>77</v>
      </c>
      <c r="C115" s="639"/>
      <c r="D115" s="640"/>
      <c r="E115" s="640"/>
      <c r="F115" s="640"/>
      <c r="G115" s="640"/>
      <c r="H115" s="640"/>
      <c r="I115" s="640"/>
      <c r="J115" s="640"/>
      <c r="K115" s="640"/>
      <c r="L115" s="641"/>
      <c r="M115" s="659"/>
      <c r="N115" s="659"/>
      <c r="O115" s="659"/>
      <c r="P115" s="659"/>
      <c r="Q115" s="659"/>
      <c r="R115" s="635"/>
      <c r="S115" s="636"/>
      <c r="T115" s="636"/>
      <c r="U115" s="636"/>
      <c r="V115" s="637"/>
      <c r="W115" s="24"/>
      <c r="X115" s="4"/>
      <c r="Y115" s="5"/>
      <c r="Z115" s="409" t="str">
        <f>IFERROR(VLOOKUP(Y115, 【参考】数式用!$A$2:$B$50, 2, FALSE), "")</f>
        <v/>
      </c>
      <c r="AA115" s="410"/>
    </row>
    <row r="116" spans="1:27" ht="33.950000000000003" customHeight="1">
      <c r="A116" s="239"/>
      <c r="B116" s="411">
        <f t="shared" si="1"/>
        <v>78</v>
      </c>
      <c r="C116" s="639"/>
      <c r="D116" s="640"/>
      <c r="E116" s="640"/>
      <c r="F116" s="640"/>
      <c r="G116" s="640"/>
      <c r="H116" s="640"/>
      <c r="I116" s="640"/>
      <c r="J116" s="640"/>
      <c r="K116" s="640"/>
      <c r="L116" s="641"/>
      <c r="M116" s="659"/>
      <c r="N116" s="659"/>
      <c r="O116" s="659"/>
      <c r="P116" s="659"/>
      <c r="Q116" s="659"/>
      <c r="R116" s="635"/>
      <c r="S116" s="636"/>
      <c r="T116" s="636"/>
      <c r="U116" s="636"/>
      <c r="V116" s="637"/>
      <c r="W116" s="24"/>
      <c r="X116" s="4"/>
      <c r="Y116" s="5"/>
      <c r="Z116" s="409" t="str">
        <f>IFERROR(VLOOKUP(Y116, 【参考】数式用!$A$2:$B$50, 2, FALSE), "")</f>
        <v/>
      </c>
      <c r="AA116" s="410"/>
    </row>
    <row r="117" spans="1:27" ht="33.950000000000003" customHeight="1">
      <c r="A117" s="239"/>
      <c r="B117" s="411">
        <f t="shared" si="1"/>
        <v>79</v>
      </c>
      <c r="C117" s="639"/>
      <c r="D117" s="640"/>
      <c r="E117" s="640"/>
      <c r="F117" s="640"/>
      <c r="G117" s="640"/>
      <c r="H117" s="640"/>
      <c r="I117" s="640"/>
      <c r="J117" s="640"/>
      <c r="K117" s="640"/>
      <c r="L117" s="641"/>
      <c r="M117" s="659"/>
      <c r="N117" s="659"/>
      <c r="O117" s="659"/>
      <c r="P117" s="659"/>
      <c r="Q117" s="659"/>
      <c r="R117" s="635"/>
      <c r="S117" s="636"/>
      <c r="T117" s="636"/>
      <c r="U117" s="636"/>
      <c r="V117" s="637"/>
      <c r="W117" s="24"/>
      <c r="X117" s="4"/>
      <c r="Y117" s="5"/>
      <c r="Z117" s="409" t="str">
        <f>IFERROR(VLOOKUP(Y117, 【参考】数式用!$A$2:$B$50, 2, FALSE), "")</f>
        <v/>
      </c>
      <c r="AA117" s="410"/>
    </row>
    <row r="118" spans="1:27" ht="33.950000000000003" customHeight="1">
      <c r="A118" s="239"/>
      <c r="B118" s="411">
        <f t="shared" si="1"/>
        <v>80</v>
      </c>
      <c r="C118" s="639"/>
      <c r="D118" s="640"/>
      <c r="E118" s="640"/>
      <c r="F118" s="640"/>
      <c r="G118" s="640"/>
      <c r="H118" s="640"/>
      <c r="I118" s="640"/>
      <c r="J118" s="640"/>
      <c r="K118" s="640"/>
      <c r="L118" s="641"/>
      <c r="M118" s="659"/>
      <c r="N118" s="659"/>
      <c r="O118" s="659"/>
      <c r="P118" s="659"/>
      <c r="Q118" s="659"/>
      <c r="R118" s="635"/>
      <c r="S118" s="636"/>
      <c r="T118" s="636"/>
      <c r="U118" s="636"/>
      <c r="V118" s="637"/>
      <c r="W118" s="24"/>
      <c r="X118" s="4"/>
      <c r="Y118" s="5"/>
      <c r="Z118" s="409" t="str">
        <f>IFERROR(VLOOKUP(Y118, 【参考】数式用!$A$2:$B$50, 2, FALSE), "")</f>
        <v/>
      </c>
      <c r="AA118" s="410"/>
    </row>
    <row r="119" spans="1:27" ht="33.950000000000003" customHeight="1">
      <c r="A119" s="239"/>
      <c r="B119" s="411">
        <f t="shared" si="1"/>
        <v>81</v>
      </c>
      <c r="C119" s="639"/>
      <c r="D119" s="640"/>
      <c r="E119" s="640"/>
      <c r="F119" s="640"/>
      <c r="G119" s="640"/>
      <c r="H119" s="640"/>
      <c r="I119" s="640"/>
      <c r="J119" s="640"/>
      <c r="K119" s="640"/>
      <c r="L119" s="641"/>
      <c r="M119" s="659"/>
      <c r="N119" s="659"/>
      <c r="O119" s="659"/>
      <c r="P119" s="659"/>
      <c r="Q119" s="659"/>
      <c r="R119" s="635"/>
      <c r="S119" s="636"/>
      <c r="T119" s="636"/>
      <c r="U119" s="636"/>
      <c r="V119" s="637"/>
      <c r="W119" s="24"/>
      <c r="X119" s="4"/>
      <c r="Y119" s="5"/>
      <c r="Z119" s="409" t="str">
        <f>IFERROR(VLOOKUP(Y119, 【参考】数式用!$A$2:$B$50, 2, FALSE), "")</f>
        <v/>
      </c>
      <c r="AA119" s="410"/>
    </row>
    <row r="120" spans="1:27" ht="33.950000000000003" customHeight="1">
      <c r="A120" s="239"/>
      <c r="B120" s="411">
        <f t="shared" si="1"/>
        <v>82</v>
      </c>
      <c r="C120" s="639"/>
      <c r="D120" s="640"/>
      <c r="E120" s="640"/>
      <c r="F120" s="640"/>
      <c r="G120" s="640"/>
      <c r="H120" s="640"/>
      <c r="I120" s="640"/>
      <c r="J120" s="640"/>
      <c r="K120" s="640"/>
      <c r="L120" s="641"/>
      <c r="M120" s="659"/>
      <c r="N120" s="659"/>
      <c r="O120" s="659"/>
      <c r="P120" s="659"/>
      <c r="Q120" s="659"/>
      <c r="R120" s="635"/>
      <c r="S120" s="636"/>
      <c r="T120" s="636"/>
      <c r="U120" s="636"/>
      <c r="V120" s="637"/>
      <c r="W120" s="24"/>
      <c r="X120" s="4"/>
      <c r="Y120" s="5"/>
      <c r="Z120" s="409" t="str">
        <f>IFERROR(VLOOKUP(Y120, 【参考】数式用!$A$2:$B$50, 2, FALSE), "")</f>
        <v/>
      </c>
      <c r="AA120" s="410"/>
    </row>
    <row r="121" spans="1:27" ht="33.950000000000003" customHeight="1">
      <c r="A121" s="239"/>
      <c r="B121" s="411">
        <f t="shared" si="1"/>
        <v>83</v>
      </c>
      <c r="C121" s="639"/>
      <c r="D121" s="640"/>
      <c r="E121" s="640"/>
      <c r="F121" s="640"/>
      <c r="G121" s="640"/>
      <c r="H121" s="640"/>
      <c r="I121" s="640"/>
      <c r="J121" s="640"/>
      <c r="K121" s="640"/>
      <c r="L121" s="641"/>
      <c r="M121" s="659"/>
      <c r="N121" s="659"/>
      <c r="O121" s="659"/>
      <c r="P121" s="659"/>
      <c r="Q121" s="659"/>
      <c r="R121" s="635"/>
      <c r="S121" s="636"/>
      <c r="T121" s="636"/>
      <c r="U121" s="636"/>
      <c r="V121" s="637"/>
      <c r="W121" s="24"/>
      <c r="X121" s="4"/>
      <c r="Y121" s="5"/>
      <c r="Z121" s="409" t="str">
        <f>IFERROR(VLOOKUP(Y121, 【参考】数式用!$A$2:$B$50, 2, FALSE), "")</f>
        <v/>
      </c>
      <c r="AA121" s="410"/>
    </row>
    <row r="122" spans="1:27" ht="33.950000000000003" customHeight="1">
      <c r="A122" s="239"/>
      <c r="B122" s="411">
        <f t="shared" si="1"/>
        <v>84</v>
      </c>
      <c r="C122" s="639"/>
      <c r="D122" s="640"/>
      <c r="E122" s="640"/>
      <c r="F122" s="640"/>
      <c r="G122" s="640"/>
      <c r="H122" s="640"/>
      <c r="I122" s="640"/>
      <c r="J122" s="640"/>
      <c r="K122" s="640"/>
      <c r="L122" s="641"/>
      <c r="M122" s="659"/>
      <c r="N122" s="659"/>
      <c r="O122" s="659"/>
      <c r="P122" s="659"/>
      <c r="Q122" s="659"/>
      <c r="R122" s="635"/>
      <c r="S122" s="636"/>
      <c r="T122" s="636"/>
      <c r="U122" s="636"/>
      <c r="V122" s="637"/>
      <c r="W122" s="24"/>
      <c r="X122" s="4"/>
      <c r="Y122" s="5"/>
      <c r="Z122" s="409" t="str">
        <f>IFERROR(VLOOKUP(Y122, 【参考】数式用!$A$2:$B$50, 2, FALSE), "")</f>
        <v/>
      </c>
      <c r="AA122" s="410"/>
    </row>
    <row r="123" spans="1:27" ht="33.950000000000003" customHeight="1">
      <c r="A123" s="239"/>
      <c r="B123" s="411">
        <f t="shared" si="1"/>
        <v>85</v>
      </c>
      <c r="C123" s="639"/>
      <c r="D123" s="640"/>
      <c r="E123" s="640"/>
      <c r="F123" s="640"/>
      <c r="G123" s="640"/>
      <c r="H123" s="640"/>
      <c r="I123" s="640"/>
      <c r="J123" s="640"/>
      <c r="K123" s="640"/>
      <c r="L123" s="641"/>
      <c r="M123" s="659"/>
      <c r="N123" s="659"/>
      <c r="O123" s="659"/>
      <c r="P123" s="659"/>
      <c r="Q123" s="659"/>
      <c r="R123" s="635"/>
      <c r="S123" s="636"/>
      <c r="T123" s="636"/>
      <c r="U123" s="636"/>
      <c r="V123" s="637"/>
      <c r="W123" s="24"/>
      <c r="X123" s="4"/>
      <c r="Y123" s="5"/>
      <c r="Z123" s="409" t="str">
        <f>IFERROR(VLOOKUP(Y123, 【参考】数式用!$A$2:$B$50, 2, FALSE), "")</f>
        <v/>
      </c>
      <c r="AA123" s="410"/>
    </row>
    <row r="124" spans="1:27" ht="33.950000000000003" customHeight="1">
      <c r="A124" s="239"/>
      <c r="B124" s="411">
        <f t="shared" si="1"/>
        <v>86</v>
      </c>
      <c r="C124" s="639"/>
      <c r="D124" s="640"/>
      <c r="E124" s="640"/>
      <c r="F124" s="640"/>
      <c r="G124" s="640"/>
      <c r="H124" s="640"/>
      <c r="I124" s="640"/>
      <c r="J124" s="640"/>
      <c r="K124" s="640"/>
      <c r="L124" s="641"/>
      <c r="M124" s="659"/>
      <c r="N124" s="659"/>
      <c r="O124" s="659"/>
      <c r="P124" s="659"/>
      <c r="Q124" s="659"/>
      <c r="R124" s="635"/>
      <c r="S124" s="636"/>
      <c r="T124" s="636"/>
      <c r="U124" s="636"/>
      <c r="V124" s="637"/>
      <c r="W124" s="24"/>
      <c r="X124" s="4"/>
      <c r="Y124" s="5"/>
      <c r="Z124" s="409" t="str">
        <f>IFERROR(VLOOKUP(Y124, 【参考】数式用!$A$2:$B$50, 2, FALSE), "")</f>
        <v/>
      </c>
      <c r="AA124" s="410"/>
    </row>
    <row r="125" spans="1:27" ht="33.950000000000003" customHeight="1">
      <c r="A125" s="239"/>
      <c r="B125" s="411">
        <f t="shared" si="1"/>
        <v>87</v>
      </c>
      <c r="C125" s="639"/>
      <c r="D125" s="640"/>
      <c r="E125" s="640"/>
      <c r="F125" s="640"/>
      <c r="G125" s="640"/>
      <c r="H125" s="640"/>
      <c r="I125" s="640"/>
      <c r="J125" s="640"/>
      <c r="K125" s="640"/>
      <c r="L125" s="641"/>
      <c r="M125" s="659"/>
      <c r="N125" s="659"/>
      <c r="O125" s="659"/>
      <c r="P125" s="659"/>
      <c r="Q125" s="659"/>
      <c r="R125" s="635"/>
      <c r="S125" s="636"/>
      <c r="T125" s="636"/>
      <c r="U125" s="636"/>
      <c r="V125" s="637"/>
      <c r="W125" s="24"/>
      <c r="X125" s="4"/>
      <c r="Y125" s="5"/>
      <c r="Z125" s="409" t="str">
        <f>IFERROR(VLOOKUP(Y125, 【参考】数式用!$A$2:$B$50, 2, FALSE), "")</f>
        <v/>
      </c>
      <c r="AA125" s="410"/>
    </row>
    <row r="126" spans="1:27" ht="33.950000000000003" customHeight="1">
      <c r="A126" s="239"/>
      <c r="B126" s="411">
        <f t="shared" si="1"/>
        <v>88</v>
      </c>
      <c r="C126" s="639"/>
      <c r="D126" s="640"/>
      <c r="E126" s="640"/>
      <c r="F126" s="640"/>
      <c r="G126" s="640"/>
      <c r="H126" s="640"/>
      <c r="I126" s="640"/>
      <c r="J126" s="640"/>
      <c r="K126" s="640"/>
      <c r="L126" s="641"/>
      <c r="M126" s="659"/>
      <c r="N126" s="659"/>
      <c r="O126" s="659"/>
      <c r="P126" s="659"/>
      <c r="Q126" s="659"/>
      <c r="R126" s="635"/>
      <c r="S126" s="636"/>
      <c r="T126" s="636"/>
      <c r="U126" s="636"/>
      <c r="V126" s="637"/>
      <c r="W126" s="24"/>
      <c r="X126" s="4"/>
      <c r="Y126" s="5"/>
      <c r="Z126" s="409" t="str">
        <f>IFERROR(VLOOKUP(Y126, 【参考】数式用!$A$2:$B$50, 2, FALSE), "")</f>
        <v/>
      </c>
      <c r="AA126" s="410"/>
    </row>
    <row r="127" spans="1:27" ht="33.950000000000003" customHeight="1">
      <c r="A127" s="239"/>
      <c r="B127" s="411">
        <f t="shared" si="1"/>
        <v>89</v>
      </c>
      <c r="C127" s="639"/>
      <c r="D127" s="640"/>
      <c r="E127" s="640"/>
      <c r="F127" s="640"/>
      <c r="G127" s="640"/>
      <c r="H127" s="640"/>
      <c r="I127" s="640"/>
      <c r="J127" s="640"/>
      <c r="K127" s="640"/>
      <c r="L127" s="641"/>
      <c r="M127" s="659"/>
      <c r="N127" s="659"/>
      <c r="O127" s="659"/>
      <c r="P127" s="659"/>
      <c r="Q127" s="659"/>
      <c r="R127" s="635"/>
      <c r="S127" s="636"/>
      <c r="T127" s="636"/>
      <c r="U127" s="636"/>
      <c r="V127" s="637"/>
      <c r="W127" s="24"/>
      <c r="X127" s="4"/>
      <c r="Y127" s="5"/>
      <c r="Z127" s="409" t="str">
        <f>IFERROR(VLOOKUP(Y127, 【参考】数式用!$A$2:$B$50, 2, FALSE), "")</f>
        <v/>
      </c>
      <c r="AA127" s="410"/>
    </row>
    <row r="128" spans="1:27" ht="33.950000000000003" customHeight="1">
      <c r="A128" s="239"/>
      <c r="B128" s="411">
        <f t="shared" si="1"/>
        <v>90</v>
      </c>
      <c r="C128" s="639"/>
      <c r="D128" s="640"/>
      <c r="E128" s="640"/>
      <c r="F128" s="640"/>
      <c r="G128" s="640"/>
      <c r="H128" s="640"/>
      <c r="I128" s="640"/>
      <c r="J128" s="640"/>
      <c r="K128" s="640"/>
      <c r="L128" s="641"/>
      <c r="M128" s="659"/>
      <c r="N128" s="659"/>
      <c r="O128" s="659"/>
      <c r="P128" s="659"/>
      <c r="Q128" s="659"/>
      <c r="R128" s="635"/>
      <c r="S128" s="636"/>
      <c r="T128" s="636"/>
      <c r="U128" s="636"/>
      <c r="V128" s="637"/>
      <c r="W128" s="24"/>
      <c r="X128" s="4"/>
      <c r="Y128" s="5"/>
      <c r="Z128" s="409" t="str">
        <f>IFERROR(VLOOKUP(Y128, 【参考】数式用!$A$2:$B$50, 2, FALSE), "")</f>
        <v/>
      </c>
      <c r="AA128" s="410"/>
    </row>
    <row r="129" spans="1:27" ht="33.950000000000003" customHeight="1">
      <c r="A129" s="239"/>
      <c r="B129" s="411">
        <f t="shared" si="1"/>
        <v>91</v>
      </c>
      <c r="C129" s="639"/>
      <c r="D129" s="640"/>
      <c r="E129" s="640"/>
      <c r="F129" s="640"/>
      <c r="G129" s="640"/>
      <c r="H129" s="640"/>
      <c r="I129" s="640"/>
      <c r="J129" s="640"/>
      <c r="K129" s="640"/>
      <c r="L129" s="641"/>
      <c r="M129" s="659"/>
      <c r="N129" s="659"/>
      <c r="O129" s="659"/>
      <c r="P129" s="659"/>
      <c r="Q129" s="659"/>
      <c r="R129" s="635"/>
      <c r="S129" s="636"/>
      <c r="T129" s="636"/>
      <c r="U129" s="636"/>
      <c r="V129" s="637"/>
      <c r="W129" s="24"/>
      <c r="X129" s="4"/>
      <c r="Y129" s="5"/>
      <c r="Z129" s="409" t="str">
        <f>IFERROR(VLOOKUP(Y129, 【参考】数式用!$A$2:$B$50, 2, FALSE), "")</f>
        <v/>
      </c>
      <c r="AA129" s="410"/>
    </row>
    <row r="130" spans="1:27" ht="33.950000000000003" customHeight="1">
      <c r="A130" s="239"/>
      <c r="B130" s="411">
        <f t="shared" si="1"/>
        <v>92</v>
      </c>
      <c r="C130" s="639"/>
      <c r="D130" s="640"/>
      <c r="E130" s="640"/>
      <c r="F130" s="640"/>
      <c r="G130" s="640"/>
      <c r="H130" s="640"/>
      <c r="I130" s="640"/>
      <c r="J130" s="640"/>
      <c r="K130" s="640"/>
      <c r="L130" s="641"/>
      <c r="M130" s="659"/>
      <c r="N130" s="659"/>
      <c r="O130" s="659"/>
      <c r="P130" s="659"/>
      <c r="Q130" s="659"/>
      <c r="R130" s="635"/>
      <c r="S130" s="636"/>
      <c r="T130" s="636"/>
      <c r="U130" s="636"/>
      <c r="V130" s="637"/>
      <c r="W130" s="24"/>
      <c r="X130" s="4"/>
      <c r="Y130" s="5"/>
      <c r="Z130" s="409" t="str">
        <f>IFERROR(VLOOKUP(Y130, 【参考】数式用!$A$2:$B$50, 2, FALSE), "")</f>
        <v/>
      </c>
      <c r="AA130" s="410"/>
    </row>
    <row r="131" spans="1:27" ht="33.950000000000003" customHeight="1">
      <c r="A131" s="239"/>
      <c r="B131" s="411">
        <f t="shared" si="1"/>
        <v>93</v>
      </c>
      <c r="C131" s="639"/>
      <c r="D131" s="640"/>
      <c r="E131" s="640"/>
      <c r="F131" s="640"/>
      <c r="G131" s="640"/>
      <c r="H131" s="640"/>
      <c r="I131" s="640"/>
      <c r="J131" s="640"/>
      <c r="K131" s="640"/>
      <c r="L131" s="641"/>
      <c r="M131" s="659"/>
      <c r="N131" s="659"/>
      <c r="O131" s="659"/>
      <c r="P131" s="659"/>
      <c r="Q131" s="659"/>
      <c r="R131" s="635"/>
      <c r="S131" s="636"/>
      <c r="T131" s="636"/>
      <c r="U131" s="636"/>
      <c r="V131" s="637"/>
      <c r="W131" s="24"/>
      <c r="X131" s="4"/>
      <c r="Y131" s="5"/>
      <c r="Z131" s="409" t="str">
        <f>IFERROR(VLOOKUP(Y131, 【参考】数式用!$A$2:$B$50, 2, FALSE), "")</f>
        <v/>
      </c>
      <c r="AA131" s="410"/>
    </row>
    <row r="132" spans="1:27" ht="33.950000000000003" customHeight="1">
      <c r="A132" s="239"/>
      <c r="B132" s="411">
        <f t="shared" si="1"/>
        <v>94</v>
      </c>
      <c r="C132" s="639"/>
      <c r="D132" s="640"/>
      <c r="E132" s="640"/>
      <c r="F132" s="640"/>
      <c r="G132" s="640"/>
      <c r="H132" s="640"/>
      <c r="I132" s="640"/>
      <c r="J132" s="640"/>
      <c r="K132" s="640"/>
      <c r="L132" s="641"/>
      <c r="M132" s="659"/>
      <c r="N132" s="659"/>
      <c r="O132" s="659"/>
      <c r="P132" s="659"/>
      <c r="Q132" s="659"/>
      <c r="R132" s="635"/>
      <c r="S132" s="636"/>
      <c r="T132" s="636"/>
      <c r="U132" s="636"/>
      <c r="V132" s="637"/>
      <c r="W132" s="24"/>
      <c r="X132" s="4"/>
      <c r="Y132" s="5"/>
      <c r="Z132" s="409" t="str">
        <f>IFERROR(VLOOKUP(Y132, 【参考】数式用!$A$2:$B$50, 2, FALSE), "")</f>
        <v/>
      </c>
      <c r="AA132" s="410"/>
    </row>
    <row r="133" spans="1:27" ht="33.950000000000003" customHeight="1">
      <c r="A133" s="239"/>
      <c r="B133" s="411">
        <f t="shared" si="1"/>
        <v>95</v>
      </c>
      <c r="C133" s="639"/>
      <c r="D133" s="640"/>
      <c r="E133" s="640"/>
      <c r="F133" s="640"/>
      <c r="G133" s="640"/>
      <c r="H133" s="640"/>
      <c r="I133" s="640"/>
      <c r="J133" s="640"/>
      <c r="K133" s="640"/>
      <c r="L133" s="641"/>
      <c r="M133" s="659"/>
      <c r="N133" s="659"/>
      <c r="O133" s="659"/>
      <c r="P133" s="659"/>
      <c r="Q133" s="659"/>
      <c r="R133" s="635"/>
      <c r="S133" s="636"/>
      <c r="T133" s="636"/>
      <c r="U133" s="636"/>
      <c r="V133" s="637"/>
      <c r="W133" s="24"/>
      <c r="X133" s="4"/>
      <c r="Y133" s="5"/>
      <c r="Z133" s="409" t="str">
        <f>IFERROR(VLOOKUP(Y133, 【参考】数式用!$A$2:$B$50, 2, FALSE), "")</f>
        <v/>
      </c>
      <c r="AA133" s="410"/>
    </row>
    <row r="134" spans="1:27" ht="33.950000000000003" customHeight="1">
      <c r="A134" s="239"/>
      <c r="B134" s="411">
        <f t="shared" si="1"/>
        <v>96</v>
      </c>
      <c r="C134" s="639"/>
      <c r="D134" s="640"/>
      <c r="E134" s="640"/>
      <c r="F134" s="640"/>
      <c r="G134" s="640"/>
      <c r="H134" s="640"/>
      <c r="I134" s="640"/>
      <c r="J134" s="640"/>
      <c r="K134" s="640"/>
      <c r="L134" s="641"/>
      <c r="M134" s="659"/>
      <c r="N134" s="659"/>
      <c r="O134" s="659"/>
      <c r="P134" s="659"/>
      <c r="Q134" s="659"/>
      <c r="R134" s="635"/>
      <c r="S134" s="636"/>
      <c r="T134" s="636"/>
      <c r="U134" s="636"/>
      <c r="V134" s="637"/>
      <c r="W134" s="24"/>
      <c r="X134" s="4"/>
      <c r="Y134" s="5"/>
      <c r="Z134" s="409" t="str">
        <f>IFERROR(VLOOKUP(Y134, 【参考】数式用!$A$2:$B$50, 2, FALSE), "")</f>
        <v/>
      </c>
      <c r="AA134" s="410"/>
    </row>
    <row r="135" spans="1:27" ht="33.950000000000003" customHeight="1">
      <c r="A135" s="239"/>
      <c r="B135" s="411">
        <f t="shared" si="1"/>
        <v>97</v>
      </c>
      <c r="C135" s="639"/>
      <c r="D135" s="640"/>
      <c r="E135" s="640"/>
      <c r="F135" s="640"/>
      <c r="G135" s="640"/>
      <c r="H135" s="640"/>
      <c r="I135" s="640"/>
      <c r="J135" s="640"/>
      <c r="K135" s="640"/>
      <c r="L135" s="641"/>
      <c r="M135" s="659"/>
      <c r="N135" s="659"/>
      <c r="O135" s="659"/>
      <c r="P135" s="659"/>
      <c r="Q135" s="659"/>
      <c r="R135" s="635"/>
      <c r="S135" s="636"/>
      <c r="T135" s="636"/>
      <c r="U135" s="636"/>
      <c r="V135" s="637"/>
      <c r="W135" s="24"/>
      <c r="X135" s="4"/>
      <c r="Y135" s="5"/>
      <c r="Z135" s="409" t="str">
        <f>IFERROR(VLOOKUP(Y135, 【参考】数式用!$A$2:$B$50, 2, FALSE), "")</f>
        <v/>
      </c>
      <c r="AA135" s="410"/>
    </row>
    <row r="136" spans="1:27" ht="33.950000000000003" customHeight="1">
      <c r="A136" s="239"/>
      <c r="B136" s="411">
        <f t="shared" si="1"/>
        <v>98</v>
      </c>
      <c r="C136" s="639"/>
      <c r="D136" s="640"/>
      <c r="E136" s="640"/>
      <c r="F136" s="640"/>
      <c r="G136" s="640"/>
      <c r="H136" s="640"/>
      <c r="I136" s="640"/>
      <c r="J136" s="640"/>
      <c r="K136" s="640"/>
      <c r="L136" s="641"/>
      <c r="M136" s="659"/>
      <c r="N136" s="659"/>
      <c r="O136" s="659"/>
      <c r="P136" s="659"/>
      <c r="Q136" s="659"/>
      <c r="R136" s="635"/>
      <c r="S136" s="636"/>
      <c r="T136" s="636"/>
      <c r="U136" s="636"/>
      <c r="V136" s="637"/>
      <c r="W136" s="24"/>
      <c r="X136" s="4"/>
      <c r="Y136" s="5"/>
      <c r="Z136" s="409" t="str">
        <f>IFERROR(VLOOKUP(Y136, 【参考】数式用!$A$2:$B$50, 2, FALSE), "")</f>
        <v/>
      </c>
      <c r="AA136" s="410"/>
    </row>
    <row r="137" spans="1:27" ht="33.950000000000003" customHeight="1">
      <c r="A137" s="239"/>
      <c r="B137" s="411">
        <f t="shared" si="1"/>
        <v>99</v>
      </c>
      <c r="C137" s="639"/>
      <c r="D137" s="640"/>
      <c r="E137" s="640"/>
      <c r="F137" s="640"/>
      <c r="G137" s="640"/>
      <c r="H137" s="640"/>
      <c r="I137" s="640"/>
      <c r="J137" s="640"/>
      <c r="K137" s="640"/>
      <c r="L137" s="641"/>
      <c r="M137" s="659"/>
      <c r="N137" s="659"/>
      <c r="O137" s="659"/>
      <c r="P137" s="659"/>
      <c r="Q137" s="659"/>
      <c r="R137" s="635"/>
      <c r="S137" s="636"/>
      <c r="T137" s="636"/>
      <c r="U137" s="636"/>
      <c r="V137" s="637"/>
      <c r="W137" s="24"/>
      <c r="X137" s="4"/>
      <c r="Y137" s="5"/>
      <c r="Z137" s="409" t="str">
        <f>IFERROR(VLOOKUP(Y137, 【参考】数式用!$A$2:$B$50, 2, FALSE), "")</f>
        <v/>
      </c>
      <c r="AA137" s="410"/>
    </row>
    <row r="138" spans="1:27" ht="33.950000000000003" customHeight="1" thickBot="1">
      <c r="A138" s="239"/>
      <c r="B138" s="411">
        <f t="shared" si="1"/>
        <v>100</v>
      </c>
      <c r="C138" s="660"/>
      <c r="D138" s="661"/>
      <c r="E138" s="661"/>
      <c r="F138" s="661"/>
      <c r="G138" s="661"/>
      <c r="H138" s="661"/>
      <c r="I138" s="661"/>
      <c r="J138" s="661"/>
      <c r="K138" s="661"/>
      <c r="L138" s="662"/>
      <c r="M138" s="655"/>
      <c r="N138" s="655"/>
      <c r="O138" s="655"/>
      <c r="P138" s="655"/>
      <c r="Q138" s="655"/>
      <c r="R138" s="656"/>
      <c r="S138" s="657"/>
      <c r="T138" s="657"/>
      <c r="U138" s="657"/>
      <c r="V138" s="658"/>
      <c r="W138" s="36"/>
      <c r="X138" s="37"/>
      <c r="Y138" s="38"/>
      <c r="Z138" s="409" t="str">
        <f>IFERROR(VLOOKUP(Y138, 【参考】数式用!$A$2:$B$50, 2, FALSE), "")</f>
        <v/>
      </c>
      <c r="AA138" s="410"/>
    </row>
    <row r="139" spans="1:27" ht="34.5" customHeight="1" thickBot="1">
      <c r="B139" s="547">
        <f t="shared" si="1"/>
        <v>101</v>
      </c>
      <c r="C139" s="660"/>
      <c r="D139" s="661"/>
      <c r="E139" s="661"/>
      <c r="F139" s="661"/>
      <c r="G139" s="661"/>
      <c r="H139" s="661"/>
      <c r="I139" s="661"/>
      <c r="J139" s="661"/>
      <c r="K139" s="661"/>
      <c r="L139" s="662"/>
      <c r="M139" s="655"/>
      <c r="N139" s="655"/>
      <c r="O139" s="655"/>
      <c r="P139" s="655"/>
      <c r="Q139" s="655"/>
      <c r="R139" s="656"/>
      <c r="S139" s="657"/>
      <c r="T139" s="657"/>
      <c r="U139" s="657"/>
      <c r="V139" s="658"/>
      <c r="W139" s="36"/>
      <c r="X139" s="37"/>
      <c r="Y139" s="38"/>
      <c r="Z139" s="409" t="str">
        <f>IFERROR(VLOOKUP(Y139, 【参考】数式用!$A$2:$B$50, 2, FALSE), "")</f>
        <v/>
      </c>
    </row>
    <row r="140" spans="1:27" ht="34.5" customHeight="1" thickBot="1">
      <c r="B140" s="547">
        <f t="shared" si="1"/>
        <v>102</v>
      </c>
      <c r="C140" s="660"/>
      <c r="D140" s="661"/>
      <c r="E140" s="661"/>
      <c r="F140" s="661"/>
      <c r="G140" s="661"/>
      <c r="H140" s="661"/>
      <c r="I140" s="661"/>
      <c r="J140" s="661"/>
      <c r="K140" s="661"/>
      <c r="L140" s="662"/>
      <c r="M140" s="655"/>
      <c r="N140" s="655"/>
      <c r="O140" s="655"/>
      <c r="P140" s="655"/>
      <c r="Q140" s="655"/>
      <c r="R140" s="656"/>
      <c r="S140" s="657"/>
      <c r="T140" s="657"/>
      <c r="U140" s="657"/>
      <c r="V140" s="658"/>
      <c r="W140" s="36"/>
      <c r="X140" s="37"/>
      <c r="Y140" s="38"/>
      <c r="Z140" s="409" t="str">
        <f>IFERROR(VLOOKUP(Y140, 【参考】数式用!$A$2:$B$50, 2, FALSE), "")</f>
        <v/>
      </c>
    </row>
    <row r="141" spans="1:27" ht="34.5" customHeight="1" thickBot="1">
      <c r="B141" s="547">
        <f t="shared" si="1"/>
        <v>103</v>
      </c>
      <c r="C141" s="660"/>
      <c r="D141" s="661"/>
      <c r="E141" s="661"/>
      <c r="F141" s="661"/>
      <c r="G141" s="661"/>
      <c r="H141" s="661"/>
      <c r="I141" s="661"/>
      <c r="J141" s="661"/>
      <c r="K141" s="661"/>
      <c r="L141" s="662"/>
      <c r="M141" s="655"/>
      <c r="N141" s="655"/>
      <c r="O141" s="655"/>
      <c r="P141" s="655"/>
      <c r="Q141" s="655"/>
      <c r="R141" s="656"/>
      <c r="S141" s="657"/>
      <c r="T141" s="657"/>
      <c r="U141" s="657"/>
      <c r="V141" s="658"/>
      <c r="W141" s="36"/>
      <c r="X141" s="37"/>
      <c r="Y141" s="38"/>
      <c r="Z141" s="409" t="str">
        <f>IFERROR(VLOOKUP(Y141, 【参考】数式用!$A$2:$B$50, 2, FALSE), "")</f>
        <v/>
      </c>
    </row>
    <row r="142" spans="1:27" ht="34.5" customHeight="1" thickBot="1">
      <c r="B142" s="547">
        <f t="shared" si="1"/>
        <v>104</v>
      </c>
      <c r="C142" s="660"/>
      <c r="D142" s="661"/>
      <c r="E142" s="661"/>
      <c r="F142" s="661"/>
      <c r="G142" s="661"/>
      <c r="H142" s="661"/>
      <c r="I142" s="661"/>
      <c r="J142" s="661"/>
      <c r="K142" s="661"/>
      <c r="L142" s="662"/>
      <c r="M142" s="655"/>
      <c r="N142" s="655"/>
      <c r="O142" s="655"/>
      <c r="P142" s="655"/>
      <c r="Q142" s="655"/>
      <c r="R142" s="656"/>
      <c r="S142" s="657"/>
      <c r="T142" s="657"/>
      <c r="U142" s="657"/>
      <c r="V142" s="658"/>
      <c r="W142" s="36"/>
      <c r="X142" s="37"/>
      <c r="Y142" s="38"/>
      <c r="Z142" s="409" t="str">
        <f>IFERROR(VLOOKUP(Y142, 【参考】数式用!$A$2:$B$50, 2, FALSE), "")</f>
        <v/>
      </c>
    </row>
    <row r="143" spans="1:27" ht="34.5" customHeight="1" thickBot="1">
      <c r="B143" s="547">
        <f t="shared" si="1"/>
        <v>105</v>
      </c>
      <c r="C143" s="660"/>
      <c r="D143" s="661"/>
      <c r="E143" s="661"/>
      <c r="F143" s="661"/>
      <c r="G143" s="661"/>
      <c r="H143" s="661"/>
      <c r="I143" s="661"/>
      <c r="J143" s="661"/>
      <c r="K143" s="661"/>
      <c r="L143" s="662"/>
      <c r="M143" s="655"/>
      <c r="N143" s="655"/>
      <c r="O143" s="655"/>
      <c r="P143" s="655"/>
      <c r="Q143" s="655"/>
      <c r="R143" s="656"/>
      <c r="S143" s="657"/>
      <c r="T143" s="657"/>
      <c r="U143" s="657"/>
      <c r="V143" s="658"/>
      <c r="W143" s="36"/>
      <c r="X143" s="37"/>
      <c r="Y143" s="38"/>
      <c r="Z143" s="409" t="str">
        <f>IFERROR(VLOOKUP(Y143, 【参考】数式用!$A$2:$B$50, 2, FALSE), "")</f>
        <v/>
      </c>
    </row>
    <row r="144" spans="1:27" ht="34.5" customHeight="1" thickBot="1">
      <c r="B144" s="547">
        <f t="shared" si="1"/>
        <v>106</v>
      </c>
      <c r="C144" s="660"/>
      <c r="D144" s="661"/>
      <c r="E144" s="661"/>
      <c r="F144" s="661"/>
      <c r="G144" s="661"/>
      <c r="H144" s="661"/>
      <c r="I144" s="661"/>
      <c r="J144" s="661"/>
      <c r="K144" s="661"/>
      <c r="L144" s="662"/>
      <c r="M144" s="655"/>
      <c r="N144" s="655"/>
      <c r="O144" s="655"/>
      <c r="P144" s="655"/>
      <c r="Q144" s="655"/>
      <c r="R144" s="656"/>
      <c r="S144" s="657"/>
      <c r="T144" s="657"/>
      <c r="U144" s="657"/>
      <c r="V144" s="658"/>
      <c r="W144" s="36"/>
      <c r="X144" s="37"/>
      <c r="Y144" s="38"/>
      <c r="Z144" s="409" t="str">
        <f>IFERROR(VLOOKUP(Y144, 【参考】数式用!$A$2:$B$50, 2, FALSE), "")</f>
        <v/>
      </c>
    </row>
    <row r="145" spans="2:26" ht="34.5" customHeight="1" thickBot="1">
      <c r="B145" s="547">
        <f t="shared" si="1"/>
        <v>107</v>
      </c>
      <c r="C145" s="660"/>
      <c r="D145" s="661"/>
      <c r="E145" s="661"/>
      <c r="F145" s="661"/>
      <c r="G145" s="661"/>
      <c r="H145" s="661"/>
      <c r="I145" s="661"/>
      <c r="J145" s="661"/>
      <c r="K145" s="661"/>
      <c r="L145" s="662"/>
      <c r="M145" s="655"/>
      <c r="N145" s="655"/>
      <c r="O145" s="655"/>
      <c r="P145" s="655"/>
      <c r="Q145" s="655"/>
      <c r="R145" s="656"/>
      <c r="S145" s="657"/>
      <c r="T145" s="657"/>
      <c r="U145" s="657"/>
      <c r="V145" s="658"/>
      <c r="W145" s="36"/>
      <c r="X145" s="37"/>
      <c r="Y145" s="38"/>
      <c r="Z145" s="409" t="str">
        <f>IFERROR(VLOOKUP(Y145, 【参考】数式用!$A$2:$B$50, 2, FALSE), "")</f>
        <v/>
      </c>
    </row>
    <row r="146" spans="2:26" ht="34.5" customHeight="1" thickBot="1">
      <c r="B146" s="547">
        <f t="shared" si="1"/>
        <v>108</v>
      </c>
      <c r="C146" s="660"/>
      <c r="D146" s="661"/>
      <c r="E146" s="661"/>
      <c r="F146" s="661"/>
      <c r="G146" s="661"/>
      <c r="H146" s="661"/>
      <c r="I146" s="661"/>
      <c r="J146" s="661"/>
      <c r="K146" s="661"/>
      <c r="L146" s="662"/>
      <c r="M146" s="655"/>
      <c r="N146" s="655"/>
      <c r="O146" s="655"/>
      <c r="P146" s="655"/>
      <c r="Q146" s="655"/>
      <c r="R146" s="656"/>
      <c r="S146" s="657"/>
      <c r="T146" s="657"/>
      <c r="U146" s="657"/>
      <c r="V146" s="658"/>
      <c r="W146" s="36"/>
      <c r="X146" s="37"/>
      <c r="Y146" s="38"/>
      <c r="Z146" s="409" t="str">
        <f>IFERROR(VLOOKUP(Y146, 【参考】数式用!$A$2:$B$50, 2, FALSE), "")</f>
        <v/>
      </c>
    </row>
    <row r="147" spans="2:26" ht="34.5" customHeight="1" thickBot="1">
      <c r="B147" s="547">
        <f t="shared" si="1"/>
        <v>109</v>
      </c>
      <c r="C147" s="660"/>
      <c r="D147" s="661"/>
      <c r="E147" s="661"/>
      <c r="F147" s="661"/>
      <c r="G147" s="661"/>
      <c r="H147" s="661"/>
      <c r="I147" s="661"/>
      <c r="J147" s="661"/>
      <c r="K147" s="661"/>
      <c r="L147" s="662"/>
      <c r="M147" s="655"/>
      <c r="N147" s="655"/>
      <c r="O147" s="655"/>
      <c r="P147" s="655"/>
      <c r="Q147" s="655"/>
      <c r="R147" s="656"/>
      <c r="S147" s="657"/>
      <c r="T147" s="657"/>
      <c r="U147" s="657"/>
      <c r="V147" s="658"/>
      <c r="W147" s="36"/>
      <c r="X147" s="37"/>
      <c r="Y147" s="38"/>
      <c r="Z147" s="409" t="str">
        <f>IFERROR(VLOOKUP(Y147, 【参考】数式用!$A$2:$B$50, 2, FALSE), "")</f>
        <v/>
      </c>
    </row>
    <row r="148" spans="2:26" ht="34.5" customHeight="1" thickBot="1">
      <c r="B148" s="547">
        <f t="shared" si="1"/>
        <v>110</v>
      </c>
      <c r="C148" s="660"/>
      <c r="D148" s="661"/>
      <c r="E148" s="661"/>
      <c r="F148" s="661"/>
      <c r="G148" s="661"/>
      <c r="H148" s="661"/>
      <c r="I148" s="661"/>
      <c r="J148" s="661"/>
      <c r="K148" s="661"/>
      <c r="L148" s="662"/>
      <c r="M148" s="655"/>
      <c r="N148" s="655"/>
      <c r="O148" s="655"/>
      <c r="P148" s="655"/>
      <c r="Q148" s="655"/>
      <c r="R148" s="656"/>
      <c r="S148" s="657"/>
      <c r="T148" s="657"/>
      <c r="U148" s="657"/>
      <c r="V148" s="658"/>
      <c r="W148" s="36"/>
      <c r="X148" s="37"/>
      <c r="Y148" s="38"/>
      <c r="Z148" s="409" t="str">
        <f>IFERROR(VLOOKUP(Y148, 【参考】数式用!$A$2:$B$50, 2, FALSE), "")</f>
        <v/>
      </c>
    </row>
    <row r="149" spans="2:26" ht="34.5" customHeight="1" thickBot="1">
      <c r="B149" s="547">
        <f t="shared" si="1"/>
        <v>111</v>
      </c>
      <c r="C149" s="660"/>
      <c r="D149" s="661"/>
      <c r="E149" s="661"/>
      <c r="F149" s="661"/>
      <c r="G149" s="661"/>
      <c r="H149" s="661"/>
      <c r="I149" s="661"/>
      <c r="J149" s="661"/>
      <c r="K149" s="661"/>
      <c r="L149" s="662"/>
      <c r="M149" s="655"/>
      <c r="N149" s="655"/>
      <c r="O149" s="655"/>
      <c r="P149" s="655"/>
      <c r="Q149" s="655"/>
      <c r="R149" s="656"/>
      <c r="S149" s="657"/>
      <c r="T149" s="657"/>
      <c r="U149" s="657"/>
      <c r="V149" s="658"/>
      <c r="W149" s="36"/>
      <c r="X149" s="37"/>
      <c r="Y149" s="38"/>
      <c r="Z149" s="409" t="str">
        <f>IFERROR(VLOOKUP(Y149, 【参考】数式用!$A$2:$B$50, 2, FALSE), "")</f>
        <v/>
      </c>
    </row>
    <row r="150" spans="2:26" ht="34.5" customHeight="1" thickBot="1">
      <c r="B150" s="547">
        <f t="shared" si="1"/>
        <v>112</v>
      </c>
      <c r="C150" s="660"/>
      <c r="D150" s="661"/>
      <c r="E150" s="661"/>
      <c r="F150" s="661"/>
      <c r="G150" s="661"/>
      <c r="H150" s="661"/>
      <c r="I150" s="661"/>
      <c r="J150" s="661"/>
      <c r="K150" s="661"/>
      <c r="L150" s="662"/>
      <c r="M150" s="655"/>
      <c r="N150" s="655"/>
      <c r="O150" s="655"/>
      <c r="P150" s="655"/>
      <c r="Q150" s="655"/>
      <c r="R150" s="656"/>
      <c r="S150" s="657"/>
      <c r="T150" s="657"/>
      <c r="U150" s="657"/>
      <c r="V150" s="658"/>
      <c r="W150" s="36"/>
      <c r="X150" s="37"/>
      <c r="Y150" s="38"/>
      <c r="Z150" s="409" t="str">
        <f>IFERROR(VLOOKUP(Y150, 【参考】数式用!$A$2:$B$50, 2, FALSE), "")</f>
        <v/>
      </c>
    </row>
    <row r="151" spans="2:26" ht="34.5" customHeight="1" thickBot="1">
      <c r="B151" s="547">
        <f t="shared" si="1"/>
        <v>113</v>
      </c>
      <c r="C151" s="660"/>
      <c r="D151" s="661"/>
      <c r="E151" s="661"/>
      <c r="F151" s="661"/>
      <c r="G151" s="661"/>
      <c r="H151" s="661"/>
      <c r="I151" s="661"/>
      <c r="J151" s="661"/>
      <c r="K151" s="661"/>
      <c r="L151" s="662"/>
      <c r="M151" s="655"/>
      <c r="N151" s="655"/>
      <c r="O151" s="655"/>
      <c r="P151" s="655"/>
      <c r="Q151" s="655"/>
      <c r="R151" s="656"/>
      <c r="S151" s="657"/>
      <c r="T151" s="657"/>
      <c r="U151" s="657"/>
      <c r="V151" s="658"/>
      <c r="W151" s="36"/>
      <c r="X151" s="37"/>
      <c r="Y151" s="38"/>
      <c r="Z151" s="409" t="str">
        <f>IFERROR(VLOOKUP(Y151, 【参考】数式用!$A$2:$B$50, 2, FALSE), "")</f>
        <v/>
      </c>
    </row>
    <row r="152" spans="2:26" ht="34.5" customHeight="1" thickBot="1">
      <c r="B152" s="547">
        <f t="shared" si="1"/>
        <v>114</v>
      </c>
      <c r="C152" s="660"/>
      <c r="D152" s="661"/>
      <c r="E152" s="661"/>
      <c r="F152" s="661"/>
      <c r="G152" s="661"/>
      <c r="H152" s="661"/>
      <c r="I152" s="661"/>
      <c r="J152" s="661"/>
      <c r="K152" s="661"/>
      <c r="L152" s="662"/>
      <c r="M152" s="655"/>
      <c r="N152" s="655"/>
      <c r="O152" s="655"/>
      <c r="P152" s="655"/>
      <c r="Q152" s="655"/>
      <c r="R152" s="656"/>
      <c r="S152" s="657"/>
      <c r="T152" s="657"/>
      <c r="U152" s="657"/>
      <c r="V152" s="658"/>
      <c r="W152" s="36"/>
      <c r="X152" s="37"/>
      <c r="Y152" s="38"/>
      <c r="Z152" s="409" t="str">
        <f>IFERROR(VLOOKUP(Y152, 【参考】数式用!$A$2:$B$50, 2, FALSE), "")</f>
        <v/>
      </c>
    </row>
    <row r="153" spans="2:26" ht="34.5" customHeight="1" thickBot="1">
      <c r="B153" s="547">
        <f t="shared" si="1"/>
        <v>115</v>
      </c>
      <c r="C153" s="660"/>
      <c r="D153" s="661"/>
      <c r="E153" s="661"/>
      <c r="F153" s="661"/>
      <c r="G153" s="661"/>
      <c r="H153" s="661"/>
      <c r="I153" s="661"/>
      <c r="J153" s="661"/>
      <c r="K153" s="661"/>
      <c r="L153" s="662"/>
      <c r="M153" s="655"/>
      <c r="N153" s="655"/>
      <c r="O153" s="655"/>
      <c r="P153" s="655"/>
      <c r="Q153" s="655"/>
      <c r="R153" s="656"/>
      <c r="S153" s="657"/>
      <c r="T153" s="657"/>
      <c r="U153" s="657"/>
      <c r="V153" s="658"/>
      <c r="W153" s="36"/>
      <c r="X153" s="37"/>
      <c r="Y153" s="38"/>
      <c r="Z153" s="409" t="str">
        <f>IFERROR(VLOOKUP(Y153, 【参考】数式用!$A$2:$B$50, 2, FALSE), "")</f>
        <v/>
      </c>
    </row>
    <row r="154" spans="2:26" ht="34.5" customHeight="1" thickBot="1">
      <c r="B154" s="547">
        <f t="shared" si="1"/>
        <v>116</v>
      </c>
      <c r="C154" s="660"/>
      <c r="D154" s="661"/>
      <c r="E154" s="661"/>
      <c r="F154" s="661"/>
      <c r="G154" s="661"/>
      <c r="H154" s="661"/>
      <c r="I154" s="661"/>
      <c r="J154" s="661"/>
      <c r="K154" s="661"/>
      <c r="L154" s="662"/>
      <c r="M154" s="655"/>
      <c r="N154" s="655"/>
      <c r="O154" s="655"/>
      <c r="P154" s="655"/>
      <c r="Q154" s="655"/>
      <c r="R154" s="656"/>
      <c r="S154" s="657"/>
      <c r="T154" s="657"/>
      <c r="U154" s="657"/>
      <c r="V154" s="658"/>
      <c r="W154" s="36"/>
      <c r="X154" s="37"/>
      <c r="Y154" s="38"/>
      <c r="Z154" s="409" t="str">
        <f>IFERROR(VLOOKUP(Y154, 【参考】数式用!$A$2:$B$50, 2, FALSE), "")</f>
        <v/>
      </c>
    </row>
    <row r="155" spans="2:26" ht="34.5" customHeight="1" thickBot="1">
      <c r="B155" s="547">
        <f t="shared" si="1"/>
        <v>117</v>
      </c>
      <c r="C155" s="660"/>
      <c r="D155" s="661"/>
      <c r="E155" s="661"/>
      <c r="F155" s="661"/>
      <c r="G155" s="661"/>
      <c r="H155" s="661"/>
      <c r="I155" s="661"/>
      <c r="J155" s="661"/>
      <c r="K155" s="661"/>
      <c r="L155" s="662"/>
      <c r="M155" s="655"/>
      <c r="N155" s="655"/>
      <c r="O155" s="655"/>
      <c r="P155" s="655"/>
      <c r="Q155" s="655"/>
      <c r="R155" s="656"/>
      <c r="S155" s="657"/>
      <c r="T155" s="657"/>
      <c r="U155" s="657"/>
      <c r="V155" s="658"/>
      <c r="W155" s="36"/>
      <c r="X155" s="37"/>
      <c r="Y155" s="38"/>
      <c r="Z155" s="409" t="str">
        <f>IFERROR(VLOOKUP(Y155, 【参考】数式用!$A$2:$B$50, 2, FALSE), "")</f>
        <v/>
      </c>
    </row>
    <row r="156" spans="2:26" ht="34.5" customHeight="1" thickBot="1">
      <c r="B156" s="547">
        <f t="shared" si="1"/>
        <v>118</v>
      </c>
      <c r="C156" s="660"/>
      <c r="D156" s="661"/>
      <c r="E156" s="661"/>
      <c r="F156" s="661"/>
      <c r="G156" s="661"/>
      <c r="H156" s="661"/>
      <c r="I156" s="661"/>
      <c r="J156" s="661"/>
      <c r="K156" s="661"/>
      <c r="L156" s="662"/>
      <c r="M156" s="655"/>
      <c r="N156" s="655"/>
      <c r="O156" s="655"/>
      <c r="P156" s="655"/>
      <c r="Q156" s="655"/>
      <c r="R156" s="656"/>
      <c r="S156" s="657"/>
      <c r="T156" s="657"/>
      <c r="U156" s="657"/>
      <c r="V156" s="658"/>
      <c r="W156" s="36"/>
      <c r="X156" s="37"/>
      <c r="Y156" s="38"/>
      <c r="Z156" s="409" t="str">
        <f>IFERROR(VLOOKUP(Y156, 【参考】数式用!$A$2:$B$50, 2, FALSE), "")</f>
        <v/>
      </c>
    </row>
    <row r="157" spans="2:26" ht="34.5" customHeight="1" thickBot="1">
      <c r="B157" s="547">
        <f t="shared" si="1"/>
        <v>119</v>
      </c>
      <c r="C157" s="660"/>
      <c r="D157" s="661"/>
      <c r="E157" s="661"/>
      <c r="F157" s="661"/>
      <c r="G157" s="661"/>
      <c r="H157" s="661"/>
      <c r="I157" s="661"/>
      <c r="J157" s="661"/>
      <c r="K157" s="661"/>
      <c r="L157" s="662"/>
      <c r="M157" s="655"/>
      <c r="N157" s="655"/>
      <c r="O157" s="655"/>
      <c r="P157" s="655"/>
      <c r="Q157" s="655"/>
      <c r="R157" s="656"/>
      <c r="S157" s="657"/>
      <c r="T157" s="657"/>
      <c r="U157" s="657"/>
      <c r="V157" s="658"/>
      <c r="W157" s="36"/>
      <c r="X157" s="37"/>
      <c r="Y157" s="38"/>
      <c r="Z157" s="409" t="str">
        <f>IFERROR(VLOOKUP(Y157, 【参考】数式用!$A$2:$B$50, 2, FALSE), "")</f>
        <v/>
      </c>
    </row>
    <row r="158" spans="2:26" ht="34.5" customHeight="1" thickBot="1">
      <c r="B158" s="547">
        <f t="shared" si="1"/>
        <v>120</v>
      </c>
      <c r="C158" s="660"/>
      <c r="D158" s="661"/>
      <c r="E158" s="661"/>
      <c r="F158" s="661"/>
      <c r="G158" s="661"/>
      <c r="H158" s="661"/>
      <c r="I158" s="661"/>
      <c r="J158" s="661"/>
      <c r="K158" s="661"/>
      <c r="L158" s="662"/>
      <c r="M158" s="655"/>
      <c r="N158" s="655"/>
      <c r="O158" s="655"/>
      <c r="P158" s="655"/>
      <c r="Q158" s="655"/>
      <c r="R158" s="656"/>
      <c r="S158" s="657"/>
      <c r="T158" s="657"/>
      <c r="U158" s="657"/>
      <c r="V158" s="658"/>
      <c r="W158" s="36"/>
      <c r="X158" s="37"/>
      <c r="Y158" s="38"/>
      <c r="Z158" s="409" t="str">
        <f>IFERROR(VLOOKUP(Y158, 【参考】数式用!$A$2:$B$50, 2, FALSE), "")</f>
        <v/>
      </c>
    </row>
    <row r="159" spans="2:26" ht="34.5" customHeight="1" thickBot="1">
      <c r="B159" s="547">
        <f t="shared" si="1"/>
        <v>121</v>
      </c>
      <c r="C159" s="660"/>
      <c r="D159" s="661"/>
      <c r="E159" s="661"/>
      <c r="F159" s="661"/>
      <c r="G159" s="661"/>
      <c r="H159" s="661"/>
      <c r="I159" s="661"/>
      <c r="J159" s="661"/>
      <c r="K159" s="661"/>
      <c r="L159" s="662"/>
      <c r="M159" s="655"/>
      <c r="N159" s="655"/>
      <c r="O159" s="655"/>
      <c r="P159" s="655"/>
      <c r="Q159" s="655"/>
      <c r="R159" s="656"/>
      <c r="S159" s="657"/>
      <c r="T159" s="657"/>
      <c r="U159" s="657"/>
      <c r="V159" s="658"/>
      <c r="W159" s="36"/>
      <c r="X159" s="37"/>
      <c r="Y159" s="38"/>
      <c r="Z159" s="409" t="str">
        <f>IFERROR(VLOOKUP(Y159, 【参考】数式用!$A$2:$B$50, 2, FALSE), "")</f>
        <v/>
      </c>
    </row>
    <row r="160" spans="2:26" ht="34.5" customHeight="1" thickBot="1">
      <c r="B160" s="547">
        <f t="shared" si="1"/>
        <v>122</v>
      </c>
      <c r="C160" s="660"/>
      <c r="D160" s="661"/>
      <c r="E160" s="661"/>
      <c r="F160" s="661"/>
      <c r="G160" s="661"/>
      <c r="H160" s="661"/>
      <c r="I160" s="661"/>
      <c r="J160" s="661"/>
      <c r="K160" s="661"/>
      <c r="L160" s="662"/>
      <c r="M160" s="655"/>
      <c r="N160" s="655"/>
      <c r="O160" s="655"/>
      <c r="P160" s="655"/>
      <c r="Q160" s="655"/>
      <c r="R160" s="656"/>
      <c r="S160" s="657"/>
      <c r="T160" s="657"/>
      <c r="U160" s="657"/>
      <c r="V160" s="658"/>
      <c r="W160" s="36"/>
      <c r="X160" s="37"/>
      <c r="Y160" s="38"/>
      <c r="Z160" s="409" t="str">
        <f>IFERROR(VLOOKUP(Y160, 【参考】数式用!$A$2:$B$50, 2, FALSE), "")</f>
        <v/>
      </c>
    </row>
    <row r="161" spans="2:26" ht="34.5" customHeight="1" thickBot="1">
      <c r="B161" s="547">
        <f t="shared" si="1"/>
        <v>123</v>
      </c>
      <c r="C161" s="660"/>
      <c r="D161" s="661"/>
      <c r="E161" s="661"/>
      <c r="F161" s="661"/>
      <c r="G161" s="661"/>
      <c r="H161" s="661"/>
      <c r="I161" s="661"/>
      <c r="J161" s="661"/>
      <c r="K161" s="661"/>
      <c r="L161" s="662"/>
      <c r="M161" s="655"/>
      <c r="N161" s="655"/>
      <c r="O161" s="655"/>
      <c r="P161" s="655"/>
      <c r="Q161" s="655"/>
      <c r="R161" s="656"/>
      <c r="S161" s="657"/>
      <c r="T161" s="657"/>
      <c r="U161" s="657"/>
      <c r="V161" s="658"/>
      <c r="W161" s="36"/>
      <c r="X161" s="37"/>
      <c r="Y161" s="38"/>
      <c r="Z161" s="409" t="str">
        <f>IFERROR(VLOOKUP(Y161, 【参考】数式用!$A$2:$B$50, 2, FALSE), "")</f>
        <v/>
      </c>
    </row>
    <row r="162" spans="2:26" ht="34.5" customHeight="1" thickBot="1">
      <c r="B162" s="547">
        <f t="shared" si="1"/>
        <v>124</v>
      </c>
      <c r="C162" s="660"/>
      <c r="D162" s="661"/>
      <c r="E162" s="661"/>
      <c r="F162" s="661"/>
      <c r="G162" s="661"/>
      <c r="H162" s="661"/>
      <c r="I162" s="661"/>
      <c r="J162" s="661"/>
      <c r="K162" s="661"/>
      <c r="L162" s="662"/>
      <c r="M162" s="655"/>
      <c r="N162" s="655"/>
      <c r="O162" s="655"/>
      <c r="P162" s="655"/>
      <c r="Q162" s="655"/>
      <c r="R162" s="656"/>
      <c r="S162" s="657"/>
      <c r="T162" s="657"/>
      <c r="U162" s="657"/>
      <c r="V162" s="658"/>
      <c r="W162" s="36"/>
      <c r="X162" s="37"/>
      <c r="Y162" s="38"/>
      <c r="Z162" s="409" t="str">
        <f>IFERROR(VLOOKUP(Y162, 【参考】数式用!$A$2:$B$50, 2, FALSE), "")</f>
        <v/>
      </c>
    </row>
    <row r="163" spans="2:26" ht="34.5" customHeight="1" thickBot="1">
      <c r="B163" s="547">
        <f t="shared" si="1"/>
        <v>125</v>
      </c>
      <c r="C163" s="660"/>
      <c r="D163" s="661"/>
      <c r="E163" s="661"/>
      <c r="F163" s="661"/>
      <c r="G163" s="661"/>
      <c r="H163" s="661"/>
      <c r="I163" s="661"/>
      <c r="J163" s="661"/>
      <c r="K163" s="661"/>
      <c r="L163" s="662"/>
      <c r="M163" s="655"/>
      <c r="N163" s="655"/>
      <c r="O163" s="655"/>
      <c r="P163" s="655"/>
      <c r="Q163" s="655"/>
      <c r="R163" s="656"/>
      <c r="S163" s="657"/>
      <c r="T163" s="657"/>
      <c r="U163" s="657"/>
      <c r="V163" s="658"/>
      <c r="W163" s="36"/>
      <c r="X163" s="37"/>
      <c r="Y163" s="38"/>
      <c r="Z163" s="409" t="str">
        <f>IFERROR(VLOOKUP(Y163, 【参考】数式用!$A$2:$B$50, 2, FALSE), "")</f>
        <v/>
      </c>
    </row>
    <row r="164" spans="2:26" ht="34.5" customHeight="1" thickBot="1">
      <c r="B164" s="547">
        <f t="shared" si="1"/>
        <v>126</v>
      </c>
      <c r="C164" s="660"/>
      <c r="D164" s="661"/>
      <c r="E164" s="661"/>
      <c r="F164" s="661"/>
      <c r="G164" s="661"/>
      <c r="H164" s="661"/>
      <c r="I164" s="661"/>
      <c r="J164" s="661"/>
      <c r="K164" s="661"/>
      <c r="L164" s="662"/>
      <c r="M164" s="655"/>
      <c r="N164" s="655"/>
      <c r="O164" s="655"/>
      <c r="P164" s="655"/>
      <c r="Q164" s="655"/>
      <c r="R164" s="656"/>
      <c r="S164" s="657"/>
      <c r="T164" s="657"/>
      <c r="U164" s="657"/>
      <c r="V164" s="658"/>
      <c r="W164" s="36"/>
      <c r="X164" s="37"/>
      <c r="Y164" s="38"/>
      <c r="Z164" s="409" t="str">
        <f>IFERROR(VLOOKUP(Y164, 【参考】数式用!$A$2:$B$50, 2, FALSE), "")</f>
        <v/>
      </c>
    </row>
    <row r="165" spans="2:26" ht="34.5" customHeight="1" thickBot="1">
      <c r="B165" s="547">
        <f t="shared" si="1"/>
        <v>127</v>
      </c>
      <c r="C165" s="660"/>
      <c r="D165" s="661"/>
      <c r="E165" s="661"/>
      <c r="F165" s="661"/>
      <c r="G165" s="661"/>
      <c r="H165" s="661"/>
      <c r="I165" s="661"/>
      <c r="J165" s="661"/>
      <c r="K165" s="661"/>
      <c r="L165" s="662"/>
      <c r="M165" s="655"/>
      <c r="N165" s="655"/>
      <c r="O165" s="655"/>
      <c r="P165" s="655"/>
      <c r="Q165" s="655"/>
      <c r="R165" s="656"/>
      <c r="S165" s="657"/>
      <c r="T165" s="657"/>
      <c r="U165" s="657"/>
      <c r="V165" s="658"/>
      <c r="W165" s="36"/>
      <c r="X165" s="37"/>
      <c r="Y165" s="38"/>
      <c r="Z165" s="409" t="str">
        <f>IFERROR(VLOOKUP(Y165, 【参考】数式用!$A$2:$B$50, 2, FALSE), "")</f>
        <v/>
      </c>
    </row>
    <row r="166" spans="2:26" ht="34.5" customHeight="1" thickBot="1">
      <c r="B166" s="547">
        <f t="shared" si="1"/>
        <v>128</v>
      </c>
      <c r="C166" s="660"/>
      <c r="D166" s="661"/>
      <c r="E166" s="661"/>
      <c r="F166" s="661"/>
      <c r="G166" s="661"/>
      <c r="H166" s="661"/>
      <c r="I166" s="661"/>
      <c r="J166" s="661"/>
      <c r="K166" s="661"/>
      <c r="L166" s="662"/>
      <c r="M166" s="655"/>
      <c r="N166" s="655"/>
      <c r="O166" s="655"/>
      <c r="P166" s="655"/>
      <c r="Q166" s="655"/>
      <c r="R166" s="656"/>
      <c r="S166" s="657"/>
      <c r="T166" s="657"/>
      <c r="U166" s="657"/>
      <c r="V166" s="658"/>
      <c r="W166" s="36"/>
      <c r="X166" s="37"/>
      <c r="Y166" s="38"/>
      <c r="Z166" s="409" t="str">
        <f>IFERROR(VLOOKUP(Y166, 【参考】数式用!$A$2:$B$50, 2, FALSE), "")</f>
        <v/>
      </c>
    </row>
    <row r="167" spans="2:26" ht="34.5" customHeight="1" thickBot="1">
      <c r="B167" s="547">
        <f t="shared" si="1"/>
        <v>129</v>
      </c>
      <c r="C167" s="660"/>
      <c r="D167" s="661"/>
      <c r="E167" s="661"/>
      <c r="F167" s="661"/>
      <c r="G167" s="661"/>
      <c r="H167" s="661"/>
      <c r="I167" s="661"/>
      <c r="J167" s="661"/>
      <c r="K167" s="661"/>
      <c r="L167" s="662"/>
      <c r="M167" s="655"/>
      <c r="N167" s="655"/>
      <c r="O167" s="655"/>
      <c r="P167" s="655"/>
      <c r="Q167" s="655"/>
      <c r="R167" s="656"/>
      <c r="S167" s="657"/>
      <c r="T167" s="657"/>
      <c r="U167" s="657"/>
      <c r="V167" s="658"/>
      <c r="W167" s="36"/>
      <c r="X167" s="37"/>
      <c r="Y167" s="38"/>
      <c r="Z167" s="409" t="str">
        <f>IFERROR(VLOOKUP(Y167, 【参考】数式用!$A$2:$B$50, 2, FALSE), "")</f>
        <v/>
      </c>
    </row>
    <row r="168" spans="2:26" ht="34.5" customHeight="1" thickBot="1">
      <c r="B168" s="547">
        <f t="shared" si="1"/>
        <v>130</v>
      </c>
      <c r="C168" s="660"/>
      <c r="D168" s="661"/>
      <c r="E168" s="661"/>
      <c r="F168" s="661"/>
      <c r="G168" s="661"/>
      <c r="H168" s="661"/>
      <c r="I168" s="661"/>
      <c r="J168" s="661"/>
      <c r="K168" s="661"/>
      <c r="L168" s="662"/>
      <c r="M168" s="655"/>
      <c r="N168" s="655"/>
      <c r="O168" s="655"/>
      <c r="P168" s="655"/>
      <c r="Q168" s="655"/>
      <c r="R168" s="656"/>
      <c r="S168" s="657"/>
      <c r="T168" s="657"/>
      <c r="U168" s="657"/>
      <c r="V168" s="658"/>
      <c r="W168" s="36"/>
      <c r="X168" s="37"/>
      <c r="Y168" s="38"/>
      <c r="Z168" s="409" t="str">
        <f>IFERROR(VLOOKUP(Y168, 【参考】数式用!$A$2:$B$50, 2, FALSE), "")</f>
        <v/>
      </c>
    </row>
    <row r="169" spans="2:26" ht="34.5" customHeight="1" thickBot="1">
      <c r="B169" s="547">
        <f t="shared" ref="B169:B232" si="2">B168+1</f>
        <v>131</v>
      </c>
      <c r="C169" s="660"/>
      <c r="D169" s="661"/>
      <c r="E169" s="661"/>
      <c r="F169" s="661"/>
      <c r="G169" s="661"/>
      <c r="H169" s="661"/>
      <c r="I169" s="661"/>
      <c r="J169" s="661"/>
      <c r="K169" s="661"/>
      <c r="L169" s="662"/>
      <c r="M169" s="655"/>
      <c r="N169" s="655"/>
      <c r="O169" s="655"/>
      <c r="P169" s="655"/>
      <c r="Q169" s="655"/>
      <c r="R169" s="656"/>
      <c r="S169" s="657"/>
      <c r="T169" s="657"/>
      <c r="U169" s="657"/>
      <c r="V169" s="658"/>
      <c r="W169" s="36"/>
      <c r="X169" s="37"/>
      <c r="Y169" s="38"/>
      <c r="Z169" s="409" t="str">
        <f>IFERROR(VLOOKUP(Y169, 【参考】数式用!$A$2:$B$50, 2, FALSE), "")</f>
        <v/>
      </c>
    </row>
    <row r="170" spans="2:26" ht="34.5" customHeight="1" thickBot="1">
      <c r="B170" s="547">
        <f t="shared" si="2"/>
        <v>132</v>
      </c>
      <c r="C170" s="660"/>
      <c r="D170" s="661"/>
      <c r="E170" s="661"/>
      <c r="F170" s="661"/>
      <c r="G170" s="661"/>
      <c r="H170" s="661"/>
      <c r="I170" s="661"/>
      <c r="J170" s="661"/>
      <c r="K170" s="661"/>
      <c r="L170" s="662"/>
      <c r="M170" s="655"/>
      <c r="N170" s="655"/>
      <c r="O170" s="655"/>
      <c r="P170" s="655"/>
      <c r="Q170" s="655"/>
      <c r="R170" s="656"/>
      <c r="S170" s="657"/>
      <c r="T170" s="657"/>
      <c r="U170" s="657"/>
      <c r="V170" s="658"/>
      <c r="W170" s="36"/>
      <c r="X170" s="37"/>
      <c r="Y170" s="38"/>
      <c r="Z170" s="409" t="str">
        <f>IFERROR(VLOOKUP(Y170, 【参考】数式用!$A$2:$B$50, 2, FALSE), "")</f>
        <v/>
      </c>
    </row>
    <row r="171" spans="2:26" ht="34.5" customHeight="1" thickBot="1">
      <c r="B171" s="547">
        <f t="shared" si="2"/>
        <v>133</v>
      </c>
      <c r="C171" s="660"/>
      <c r="D171" s="661"/>
      <c r="E171" s="661"/>
      <c r="F171" s="661"/>
      <c r="G171" s="661"/>
      <c r="H171" s="661"/>
      <c r="I171" s="661"/>
      <c r="J171" s="661"/>
      <c r="K171" s="661"/>
      <c r="L171" s="662"/>
      <c r="M171" s="655"/>
      <c r="N171" s="655"/>
      <c r="O171" s="655"/>
      <c r="P171" s="655"/>
      <c r="Q171" s="655"/>
      <c r="R171" s="656"/>
      <c r="S171" s="657"/>
      <c r="T171" s="657"/>
      <c r="U171" s="657"/>
      <c r="V171" s="658"/>
      <c r="W171" s="36"/>
      <c r="X171" s="37"/>
      <c r="Y171" s="38"/>
      <c r="Z171" s="409" t="str">
        <f>IFERROR(VLOOKUP(Y171, 【参考】数式用!$A$2:$B$50, 2, FALSE), "")</f>
        <v/>
      </c>
    </row>
    <row r="172" spans="2:26" ht="34.5" customHeight="1" thickBot="1">
      <c r="B172" s="547">
        <f t="shared" si="2"/>
        <v>134</v>
      </c>
      <c r="C172" s="660"/>
      <c r="D172" s="661"/>
      <c r="E172" s="661"/>
      <c r="F172" s="661"/>
      <c r="G172" s="661"/>
      <c r="H172" s="661"/>
      <c r="I172" s="661"/>
      <c r="J172" s="661"/>
      <c r="K172" s="661"/>
      <c r="L172" s="662"/>
      <c r="M172" s="655"/>
      <c r="N172" s="655"/>
      <c r="O172" s="655"/>
      <c r="P172" s="655"/>
      <c r="Q172" s="655"/>
      <c r="R172" s="656"/>
      <c r="S172" s="657"/>
      <c r="T172" s="657"/>
      <c r="U172" s="657"/>
      <c r="V172" s="658"/>
      <c r="W172" s="36"/>
      <c r="X172" s="37"/>
      <c r="Y172" s="38"/>
      <c r="Z172" s="409" t="str">
        <f>IFERROR(VLOOKUP(Y172, 【参考】数式用!$A$2:$B$50, 2, FALSE), "")</f>
        <v/>
      </c>
    </row>
    <row r="173" spans="2:26" ht="34.5" customHeight="1" thickBot="1">
      <c r="B173" s="547">
        <f t="shared" si="2"/>
        <v>135</v>
      </c>
      <c r="C173" s="660"/>
      <c r="D173" s="661"/>
      <c r="E173" s="661"/>
      <c r="F173" s="661"/>
      <c r="G173" s="661"/>
      <c r="H173" s="661"/>
      <c r="I173" s="661"/>
      <c r="J173" s="661"/>
      <c r="K173" s="661"/>
      <c r="L173" s="662"/>
      <c r="M173" s="655"/>
      <c r="N173" s="655"/>
      <c r="O173" s="655"/>
      <c r="P173" s="655"/>
      <c r="Q173" s="655"/>
      <c r="R173" s="656"/>
      <c r="S173" s="657"/>
      <c r="T173" s="657"/>
      <c r="U173" s="657"/>
      <c r="V173" s="658"/>
      <c r="W173" s="36"/>
      <c r="X173" s="37"/>
      <c r="Y173" s="38"/>
      <c r="Z173" s="409" t="str">
        <f>IFERROR(VLOOKUP(Y173, 【参考】数式用!$A$2:$B$50, 2, FALSE), "")</f>
        <v/>
      </c>
    </row>
    <row r="174" spans="2:26" ht="34.5" customHeight="1" thickBot="1">
      <c r="B174" s="547">
        <f t="shared" si="2"/>
        <v>136</v>
      </c>
      <c r="C174" s="660"/>
      <c r="D174" s="661"/>
      <c r="E174" s="661"/>
      <c r="F174" s="661"/>
      <c r="G174" s="661"/>
      <c r="H174" s="661"/>
      <c r="I174" s="661"/>
      <c r="J174" s="661"/>
      <c r="K174" s="661"/>
      <c r="L174" s="662"/>
      <c r="M174" s="655"/>
      <c r="N174" s="655"/>
      <c r="O174" s="655"/>
      <c r="P174" s="655"/>
      <c r="Q174" s="655"/>
      <c r="R174" s="656"/>
      <c r="S174" s="657"/>
      <c r="T174" s="657"/>
      <c r="U174" s="657"/>
      <c r="V174" s="658"/>
      <c r="W174" s="36"/>
      <c r="X174" s="37"/>
      <c r="Y174" s="38"/>
      <c r="Z174" s="409" t="str">
        <f>IFERROR(VLOOKUP(Y174, 【参考】数式用!$A$2:$B$50, 2, FALSE), "")</f>
        <v/>
      </c>
    </row>
    <row r="175" spans="2:26" ht="34.5" customHeight="1" thickBot="1">
      <c r="B175" s="547">
        <f t="shared" si="2"/>
        <v>137</v>
      </c>
      <c r="C175" s="660"/>
      <c r="D175" s="661"/>
      <c r="E175" s="661"/>
      <c r="F175" s="661"/>
      <c r="G175" s="661"/>
      <c r="H175" s="661"/>
      <c r="I175" s="661"/>
      <c r="J175" s="661"/>
      <c r="K175" s="661"/>
      <c r="L175" s="662"/>
      <c r="M175" s="655"/>
      <c r="N175" s="655"/>
      <c r="O175" s="655"/>
      <c r="P175" s="655"/>
      <c r="Q175" s="655"/>
      <c r="R175" s="656"/>
      <c r="S175" s="657"/>
      <c r="T175" s="657"/>
      <c r="U175" s="657"/>
      <c r="V175" s="658"/>
      <c r="W175" s="36"/>
      <c r="X175" s="37"/>
      <c r="Y175" s="38"/>
      <c r="Z175" s="409" t="str">
        <f>IFERROR(VLOOKUP(Y175, 【参考】数式用!$A$2:$B$50, 2, FALSE), "")</f>
        <v/>
      </c>
    </row>
    <row r="176" spans="2:26" ht="34.5" customHeight="1" thickBot="1">
      <c r="B176" s="547">
        <f t="shared" si="2"/>
        <v>138</v>
      </c>
      <c r="C176" s="660"/>
      <c r="D176" s="661"/>
      <c r="E176" s="661"/>
      <c r="F176" s="661"/>
      <c r="G176" s="661"/>
      <c r="H176" s="661"/>
      <c r="I176" s="661"/>
      <c r="J176" s="661"/>
      <c r="K176" s="661"/>
      <c r="L176" s="662"/>
      <c r="M176" s="655"/>
      <c r="N176" s="655"/>
      <c r="O176" s="655"/>
      <c r="P176" s="655"/>
      <c r="Q176" s="655"/>
      <c r="R176" s="656"/>
      <c r="S176" s="657"/>
      <c r="T176" s="657"/>
      <c r="U176" s="657"/>
      <c r="V176" s="658"/>
      <c r="W176" s="36"/>
      <c r="X176" s="37"/>
      <c r="Y176" s="38"/>
      <c r="Z176" s="409" t="str">
        <f>IFERROR(VLOOKUP(Y176, 【参考】数式用!$A$2:$B$50, 2, FALSE), "")</f>
        <v/>
      </c>
    </row>
    <row r="177" spans="2:26" ht="34.5" customHeight="1" thickBot="1">
      <c r="B177" s="547">
        <f t="shared" si="2"/>
        <v>139</v>
      </c>
      <c r="C177" s="660"/>
      <c r="D177" s="661"/>
      <c r="E177" s="661"/>
      <c r="F177" s="661"/>
      <c r="G177" s="661"/>
      <c r="H177" s="661"/>
      <c r="I177" s="661"/>
      <c r="J177" s="661"/>
      <c r="K177" s="661"/>
      <c r="L177" s="662"/>
      <c r="M177" s="655"/>
      <c r="N177" s="655"/>
      <c r="O177" s="655"/>
      <c r="P177" s="655"/>
      <c r="Q177" s="655"/>
      <c r="R177" s="656"/>
      <c r="S177" s="657"/>
      <c r="T177" s="657"/>
      <c r="U177" s="657"/>
      <c r="V177" s="658"/>
      <c r="W177" s="36"/>
      <c r="X177" s="37"/>
      <c r="Y177" s="38"/>
      <c r="Z177" s="409" t="str">
        <f>IFERROR(VLOOKUP(Y177, 【参考】数式用!$A$2:$B$50, 2, FALSE), "")</f>
        <v/>
      </c>
    </row>
    <row r="178" spans="2:26" ht="34.5" customHeight="1" thickBot="1">
      <c r="B178" s="547">
        <f t="shared" si="2"/>
        <v>140</v>
      </c>
      <c r="C178" s="660"/>
      <c r="D178" s="661"/>
      <c r="E178" s="661"/>
      <c r="F178" s="661"/>
      <c r="G178" s="661"/>
      <c r="H178" s="661"/>
      <c r="I178" s="661"/>
      <c r="J178" s="661"/>
      <c r="K178" s="661"/>
      <c r="L178" s="662"/>
      <c r="M178" s="655"/>
      <c r="N178" s="655"/>
      <c r="O178" s="655"/>
      <c r="P178" s="655"/>
      <c r="Q178" s="655"/>
      <c r="R178" s="656"/>
      <c r="S178" s="657"/>
      <c r="T178" s="657"/>
      <c r="U178" s="657"/>
      <c r="V178" s="658"/>
      <c r="W178" s="36"/>
      <c r="X178" s="37"/>
      <c r="Y178" s="38"/>
      <c r="Z178" s="409" t="str">
        <f>IFERROR(VLOOKUP(Y178, 【参考】数式用!$A$2:$B$50, 2, FALSE), "")</f>
        <v/>
      </c>
    </row>
    <row r="179" spans="2:26" ht="34.5" customHeight="1" thickBot="1">
      <c r="B179" s="547">
        <f t="shared" si="2"/>
        <v>141</v>
      </c>
      <c r="C179" s="660"/>
      <c r="D179" s="661"/>
      <c r="E179" s="661"/>
      <c r="F179" s="661"/>
      <c r="G179" s="661"/>
      <c r="H179" s="661"/>
      <c r="I179" s="661"/>
      <c r="J179" s="661"/>
      <c r="K179" s="661"/>
      <c r="L179" s="662"/>
      <c r="M179" s="655"/>
      <c r="N179" s="655"/>
      <c r="O179" s="655"/>
      <c r="P179" s="655"/>
      <c r="Q179" s="655"/>
      <c r="R179" s="656"/>
      <c r="S179" s="657"/>
      <c r="T179" s="657"/>
      <c r="U179" s="657"/>
      <c r="V179" s="658"/>
      <c r="W179" s="36"/>
      <c r="X179" s="37"/>
      <c r="Y179" s="38"/>
      <c r="Z179" s="409" t="str">
        <f>IFERROR(VLOOKUP(Y179, 【参考】数式用!$A$2:$B$50, 2, FALSE), "")</f>
        <v/>
      </c>
    </row>
    <row r="180" spans="2:26" ht="34.5" customHeight="1" thickBot="1">
      <c r="B180" s="547">
        <f t="shared" si="2"/>
        <v>142</v>
      </c>
      <c r="C180" s="660"/>
      <c r="D180" s="661"/>
      <c r="E180" s="661"/>
      <c r="F180" s="661"/>
      <c r="G180" s="661"/>
      <c r="H180" s="661"/>
      <c r="I180" s="661"/>
      <c r="J180" s="661"/>
      <c r="K180" s="661"/>
      <c r="L180" s="662"/>
      <c r="M180" s="655"/>
      <c r="N180" s="655"/>
      <c r="O180" s="655"/>
      <c r="P180" s="655"/>
      <c r="Q180" s="655"/>
      <c r="R180" s="656"/>
      <c r="S180" s="657"/>
      <c r="T180" s="657"/>
      <c r="U180" s="657"/>
      <c r="V180" s="658"/>
      <c r="W180" s="36"/>
      <c r="X180" s="37"/>
      <c r="Y180" s="38"/>
      <c r="Z180" s="409" t="str">
        <f>IFERROR(VLOOKUP(Y180, 【参考】数式用!$A$2:$B$50, 2, FALSE), "")</f>
        <v/>
      </c>
    </row>
    <row r="181" spans="2:26" ht="34.5" customHeight="1" thickBot="1">
      <c r="B181" s="547">
        <f t="shared" si="2"/>
        <v>143</v>
      </c>
      <c r="C181" s="660"/>
      <c r="D181" s="661"/>
      <c r="E181" s="661"/>
      <c r="F181" s="661"/>
      <c r="G181" s="661"/>
      <c r="H181" s="661"/>
      <c r="I181" s="661"/>
      <c r="J181" s="661"/>
      <c r="K181" s="661"/>
      <c r="L181" s="662"/>
      <c r="M181" s="655"/>
      <c r="N181" s="655"/>
      <c r="O181" s="655"/>
      <c r="P181" s="655"/>
      <c r="Q181" s="655"/>
      <c r="R181" s="656"/>
      <c r="S181" s="657"/>
      <c r="T181" s="657"/>
      <c r="U181" s="657"/>
      <c r="V181" s="658"/>
      <c r="W181" s="36"/>
      <c r="X181" s="37"/>
      <c r="Y181" s="38"/>
      <c r="Z181" s="409" t="str">
        <f>IFERROR(VLOOKUP(Y181, 【参考】数式用!$A$2:$B$50, 2, FALSE), "")</f>
        <v/>
      </c>
    </row>
    <row r="182" spans="2:26" ht="34.5" customHeight="1" thickBot="1">
      <c r="B182" s="547">
        <f t="shared" si="2"/>
        <v>144</v>
      </c>
      <c r="C182" s="660"/>
      <c r="D182" s="661"/>
      <c r="E182" s="661"/>
      <c r="F182" s="661"/>
      <c r="G182" s="661"/>
      <c r="H182" s="661"/>
      <c r="I182" s="661"/>
      <c r="J182" s="661"/>
      <c r="K182" s="661"/>
      <c r="L182" s="662"/>
      <c r="M182" s="655"/>
      <c r="N182" s="655"/>
      <c r="O182" s="655"/>
      <c r="P182" s="655"/>
      <c r="Q182" s="655"/>
      <c r="R182" s="656"/>
      <c r="S182" s="657"/>
      <c r="T182" s="657"/>
      <c r="U182" s="657"/>
      <c r="V182" s="658"/>
      <c r="W182" s="36"/>
      <c r="X182" s="37"/>
      <c r="Y182" s="38"/>
      <c r="Z182" s="409" t="str">
        <f>IFERROR(VLOOKUP(Y182, 【参考】数式用!$A$2:$B$50, 2, FALSE), "")</f>
        <v/>
      </c>
    </row>
    <row r="183" spans="2:26" ht="34.5" customHeight="1" thickBot="1">
      <c r="B183" s="547">
        <f t="shared" si="2"/>
        <v>145</v>
      </c>
      <c r="C183" s="660"/>
      <c r="D183" s="661"/>
      <c r="E183" s="661"/>
      <c r="F183" s="661"/>
      <c r="G183" s="661"/>
      <c r="H183" s="661"/>
      <c r="I183" s="661"/>
      <c r="J183" s="661"/>
      <c r="K183" s="661"/>
      <c r="L183" s="662"/>
      <c r="M183" s="655"/>
      <c r="N183" s="655"/>
      <c r="O183" s="655"/>
      <c r="P183" s="655"/>
      <c r="Q183" s="655"/>
      <c r="R183" s="656"/>
      <c r="S183" s="657"/>
      <c r="T183" s="657"/>
      <c r="U183" s="657"/>
      <c r="V183" s="658"/>
      <c r="W183" s="36"/>
      <c r="X183" s="37"/>
      <c r="Y183" s="38"/>
      <c r="Z183" s="409" t="str">
        <f>IFERROR(VLOOKUP(Y183, 【参考】数式用!$A$2:$B$50, 2, FALSE), "")</f>
        <v/>
      </c>
    </row>
    <row r="184" spans="2:26" ht="34.5" customHeight="1" thickBot="1">
      <c r="B184" s="547">
        <f t="shared" si="2"/>
        <v>146</v>
      </c>
      <c r="C184" s="660"/>
      <c r="D184" s="661"/>
      <c r="E184" s="661"/>
      <c r="F184" s="661"/>
      <c r="G184" s="661"/>
      <c r="H184" s="661"/>
      <c r="I184" s="661"/>
      <c r="J184" s="661"/>
      <c r="K184" s="661"/>
      <c r="L184" s="662"/>
      <c r="M184" s="655"/>
      <c r="N184" s="655"/>
      <c r="O184" s="655"/>
      <c r="P184" s="655"/>
      <c r="Q184" s="655"/>
      <c r="R184" s="656"/>
      <c r="S184" s="657"/>
      <c r="T184" s="657"/>
      <c r="U184" s="657"/>
      <c r="V184" s="658"/>
      <c r="W184" s="36"/>
      <c r="X184" s="37"/>
      <c r="Y184" s="38"/>
      <c r="Z184" s="409" t="str">
        <f>IFERROR(VLOOKUP(Y184, 【参考】数式用!$A$2:$B$50, 2, FALSE), "")</f>
        <v/>
      </c>
    </row>
    <row r="185" spans="2:26" ht="34.5" customHeight="1" thickBot="1">
      <c r="B185" s="547">
        <f t="shared" si="2"/>
        <v>147</v>
      </c>
      <c r="C185" s="660"/>
      <c r="D185" s="661"/>
      <c r="E185" s="661"/>
      <c r="F185" s="661"/>
      <c r="G185" s="661"/>
      <c r="H185" s="661"/>
      <c r="I185" s="661"/>
      <c r="J185" s="661"/>
      <c r="K185" s="661"/>
      <c r="L185" s="662"/>
      <c r="M185" s="655"/>
      <c r="N185" s="655"/>
      <c r="O185" s="655"/>
      <c r="P185" s="655"/>
      <c r="Q185" s="655"/>
      <c r="R185" s="656"/>
      <c r="S185" s="657"/>
      <c r="T185" s="657"/>
      <c r="U185" s="657"/>
      <c r="V185" s="658"/>
      <c r="W185" s="36"/>
      <c r="X185" s="37"/>
      <c r="Y185" s="38"/>
      <c r="Z185" s="409" t="str">
        <f>IFERROR(VLOOKUP(Y185, 【参考】数式用!$A$2:$B$50, 2, FALSE), "")</f>
        <v/>
      </c>
    </row>
    <row r="186" spans="2:26" ht="34.5" customHeight="1" thickBot="1">
      <c r="B186" s="547">
        <f t="shared" si="2"/>
        <v>148</v>
      </c>
      <c r="C186" s="660"/>
      <c r="D186" s="661"/>
      <c r="E186" s="661"/>
      <c r="F186" s="661"/>
      <c r="G186" s="661"/>
      <c r="H186" s="661"/>
      <c r="I186" s="661"/>
      <c r="J186" s="661"/>
      <c r="K186" s="661"/>
      <c r="L186" s="662"/>
      <c r="M186" s="655"/>
      <c r="N186" s="655"/>
      <c r="O186" s="655"/>
      <c r="P186" s="655"/>
      <c r="Q186" s="655"/>
      <c r="R186" s="656"/>
      <c r="S186" s="657"/>
      <c r="T186" s="657"/>
      <c r="U186" s="657"/>
      <c r="V186" s="658"/>
      <c r="W186" s="36"/>
      <c r="X186" s="37"/>
      <c r="Y186" s="38"/>
      <c r="Z186" s="409" t="str">
        <f>IFERROR(VLOOKUP(Y186, 【参考】数式用!$A$2:$B$50, 2, FALSE), "")</f>
        <v/>
      </c>
    </row>
    <row r="187" spans="2:26" ht="34.5" customHeight="1" thickBot="1">
      <c r="B187" s="547">
        <f t="shared" si="2"/>
        <v>149</v>
      </c>
      <c r="C187" s="660"/>
      <c r="D187" s="661"/>
      <c r="E187" s="661"/>
      <c r="F187" s="661"/>
      <c r="G187" s="661"/>
      <c r="H187" s="661"/>
      <c r="I187" s="661"/>
      <c r="J187" s="661"/>
      <c r="K187" s="661"/>
      <c r="L187" s="662"/>
      <c r="M187" s="655"/>
      <c r="N187" s="655"/>
      <c r="O187" s="655"/>
      <c r="P187" s="655"/>
      <c r="Q187" s="655"/>
      <c r="R187" s="656"/>
      <c r="S187" s="657"/>
      <c r="T187" s="657"/>
      <c r="U187" s="657"/>
      <c r="V187" s="658"/>
      <c r="W187" s="36"/>
      <c r="X187" s="37"/>
      <c r="Y187" s="38"/>
      <c r="Z187" s="409" t="str">
        <f>IFERROR(VLOOKUP(Y187, 【参考】数式用!$A$2:$B$50, 2, FALSE), "")</f>
        <v/>
      </c>
    </row>
    <row r="188" spans="2:26" ht="34.5" customHeight="1" thickBot="1">
      <c r="B188" s="547">
        <f t="shared" si="2"/>
        <v>150</v>
      </c>
      <c r="C188" s="660"/>
      <c r="D188" s="661"/>
      <c r="E188" s="661"/>
      <c r="F188" s="661"/>
      <c r="G188" s="661"/>
      <c r="H188" s="661"/>
      <c r="I188" s="661"/>
      <c r="J188" s="661"/>
      <c r="K188" s="661"/>
      <c r="L188" s="662"/>
      <c r="M188" s="655"/>
      <c r="N188" s="655"/>
      <c r="O188" s="655"/>
      <c r="P188" s="655"/>
      <c r="Q188" s="655"/>
      <c r="R188" s="656"/>
      <c r="S188" s="657"/>
      <c r="T188" s="657"/>
      <c r="U188" s="657"/>
      <c r="V188" s="658"/>
      <c r="W188" s="36"/>
      <c r="X188" s="37"/>
      <c r="Y188" s="38"/>
      <c r="Z188" s="409" t="str">
        <f>IFERROR(VLOOKUP(Y188, 【参考】数式用!$A$2:$B$50, 2, FALSE), "")</f>
        <v/>
      </c>
    </row>
    <row r="189" spans="2:26" ht="34.5" customHeight="1" thickBot="1">
      <c r="B189" s="547">
        <f t="shared" si="2"/>
        <v>151</v>
      </c>
      <c r="C189" s="660"/>
      <c r="D189" s="661"/>
      <c r="E189" s="661"/>
      <c r="F189" s="661"/>
      <c r="G189" s="661"/>
      <c r="H189" s="661"/>
      <c r="I189" s="661"/>
      <c r="J189" s="661"/>
      <c r="K189" s="661"/>
      <c r="L189" s="662"/>
      <c r="M189" s="655"/>
      <c r="N189" s="655"/>
      <c r="O189" s="655"/>
      <c r="P189" s="655"/>
      <c r="Q189" s="655"/>
      <c r="R189" s="656"/>
      <c r="S189" s="657"/>
      <c r="T189" s="657"/>
      <c r="U189" s="657"/>
      <c r="V189" s="658"/>
      <c r="W189" s="36"/>
      <c r="X189" s="37"/>
      <c r="Y189" s="38"/>
      <c r="Z189" s="409" t="str">
        <f>IFERROR(VLOOKUP(Y189, 【参考】数式用!$A$2:$B$50, 2, FALSE), "")</f>
        <v/>
      </c>
    </row>
    <row r="190" spans="2:26" ht="34.5" customHeight="1" thickBot="1">
      <c r="B190" s="547">
        <f t="shared" si="2"/>
        <v>152</v>
      </c>
      <c r="C190" s="660"/>
      <c r="D190" s="661"/>
      <c r="E190" s="661"/>
      <c r="F190" s="661"/>
      <c r="G190" s="661"/>
      <c r="H190" s="661"/>
      <c r="I190" s="661"/>
      <c r="J190" s="661"/>
      <c r="K190" s="661"/>
      <c r="L190" s="662"/>
      <c r="M190" s="655"/>
      <c r="N190" s="655"/>
      <c r="O190" s="655"/>
      <c r="P190" s="655"/>
      <c r="Q190" s="655"/>
      <c r="R190" s="656"/>
      <c r="S190" s="657"/>
      <c r="T190" s="657"/>
      <c r="U190" s="657"/>
      <c r="V190" s="658"/>
      <c r="W190" s="36"/>
      <c r="X190" s="37"/>
      <c r="Y190" s="38"/>
      <c r="Z190" s="409" t="str">
        <f>IFERROR(VLOOKUP(Y190, 【参考】数式用!$A$2:$B$50, 2, FALSE), "")</f>
        <v/>
      </c>
    </row>
    <row r="191" spans="2:26" ht="34.5" customHeight="1" thickBot="1">
      <c r="B191" s="547">
        <f t="shared" si="2"/>
        <v>153</v>
      </c>
      <c r="C191" s="660"/>
      <c r="D191" s="661"/>
      <c r="E191" s="661"/>
      <c r="F191" s="661"/>
      <c r="G191" s="661"/>
      <c r="H191" s="661"/>
      <c r="I191" s="661"/>
      <c r="J191" s="661"/>
      <c r="K191" s="661"/>
      <c r="L191" s="662"/>
      <c r="M191" s="655"/>
      <c r="N191" s="655"/>
      <c r="O191" s="655"/>
      <c r="P191" s="655"/>
      <c r="Q191" s="655"/>
      <c r="R191" s="656"/>
      <c r="S191" s="657"/>
      <c r="T191" s="657"/>
      <c r="U191" s="657"/>
      <c r="V191" s="658"/>
      <c r="W191" s="36"/>
      <c r="X191" s="37"/>
      <c r="Y191" s="38"/>
      <c r="Z191" s="409" t="str">
        <f>IFERROR(VLOOKUP(Y191, 【参考】数式用!$A$2:$B$50, 2, FALSE), "")</f>
        <v/>
      </c>
    </row>
    <row r="192" spans="2:26" ht="34.5" customHeight="1" thickBot="1">
      <c r="B192" s="547">
        <f t="shared" si="2"/>
        <v>154</v>
      </c>
      <c r="C192" s="660"/>
      <c r="D192" s="661"/>
      <c r="E192" s="661"/>
      <c r="F192" s="661"/>
      <c r="G192" s="661"/>
      <c r="H192" s="661"/>
      <c r="I192" s="661"/>
      <c r="J192" s="661"/>
      <c r="K192" s="661"/>
      <c r="L192" s="662"/>
      <c r="M192" s="655"/>
      <c r="N192" s="655"/>
      <c r="O192" s="655"/>
      <c r="P192" s="655"/>
      <c r="Q192" s="655"/>
      <c r="R192" s="656"/>
      <c r="S192" s="657"/>
      <c r="T192" s="657"/>
      <c r="U192" s="657"/>
      <c r="V192" s="658"/>
      <c r="W192" s="36"/>
      <c r="X192" s="37"/>
      <c r="Y192" s="38"/>
      <c r="Z192" s="409" t="str">
        <f>IFERROR(VLOOKUP(Y192, 【参考】数式用!$A$2:$B$50, 2, FALSE), "")</f>
        <v/>
      </c>
    </row>
    <row r="193" spans="2:26" ht="34.5" customHeight="1" thickBot="1">
      <c r="B193" s="547">
        <f t="shared" si="2"/>
        <v>155</v>
      </c>
      <c r="C193" s="660"/>
      <c r="D193" s="661"/>
      <c r="E193" s="661"/>
      <c r="F193" s="661"/>
      <c r="G193" s="661"/>
      <c r="H193" s="661"/>
      <c r="I193" s="661"/>
      <c r="J193" s="661"/>
      <c r="K193" s="661"/>
      <c r="L193" s="662"/>
      <c r="M193" s="655"/>
      <c r="N193" s="655"/>
      <c r="O193" s="655"/>
      <c r="P193" s="655"/>
      <c r="Q193" s="655"/>
      <c r="R193" s="656"/>
      <c r="S193" s="657"/>
      <c r="T193" s="657"/>
      <c r="U193" s="657"/>
      <c r="V193" s="658"/>
      <c r="W193" s="36"/>
      <c r="X193" s="37"/>
      <c r="Y193" s="38"/>
      <c r="Z193" s="409" t="str">
        <f>IFERROR(VLOOKUP(Y193, 【参考】数式用!$A$2:$B$50, 2, FALSE), "")</f>
        <v/>
      </c>
    </row>
    <row r="194" spans="2:26" ht="34.5" customHeight="1" thickBot="1">
      <c r="B194" s="547">
        <f t="shared" si="2"/>
        <v>156</v>
      </c>
      <c r="C194" s="660"/>
      <c r="D194" s="661"/>
      <c r="E194" s="661"/>
      <c r="F194" s="661"/>
      <c r="G194" s="661"/>
      <c r="H194" s="661"/>
      <c r="I194" s="661"/>
      <c r="J194" s="661"/>
      <c r="K194" s="661"/>
      <c r="L194" s="662"/>
      <c r="M194" s="655"/>
      <c r="N194" s="655"/>
      <c r="O194" s="655"/>
      <c r="P194" s="655"/>
      <c r="Q194" s="655"/>
      <c r="R194" s="656"/>
      <c r="S194" s="657"/>
      <c r="T194" s="657"/>
      <c r="U194" s="657"/>
      <c r="V194" s="658"/>
      <c r="W194" s="36"/>
      <c r="X194" s="37"/>
      <c r="Y194" s="38"/>
      <c r="Z194" s="409" t="str">
        <f>IFERROR(VLOOKUP(Y194, 【参考】数式用!$A$2:$B$50, 2, FALSE), "")</f>
        <v/>
      </c>
    </row>
    <row r="195" spans="2:26" ht="34.5" customHeight="1" thickBot="1">
      <c r="B195" s="547">
        <f t="shared" si="2"/>
        <v>157</v>
      </c>
      <c r="C195" s="660"/>
      <c r="D195" s="661"/>
      <c r="E195" s="661"/>
      <c r="F195" s="661"/>
      <c r="G195" s="661"/>
      <c r="H195" s="661"/>
      <c r="I195" s="661"/>
      <c r="J195" s="661"/>
      <c r="K195" s="661"/>
      <c r="L195" s="662"/>
      <c r="M195" s="655"/>
      <c r="N195" s="655"/>
      <c r="O195" s="655"/>
      <c r="P195" s="655"/>
      <c r="Q195" s="655"/>
      <c r="R195" s="656"/>
      <c r="S195" s="657"/>
      <c r="T195" s="657"/>
      <c r="U195" s="657"/>
      <c r="V195" s="658"/>
      <c r="W195" s="36"/>
      <c r="X195" s="37"/>
      <c r="Y195" s="38"/>
      <c r="Z195" s="409" t="str">
        <f>IFERROR(VLOOKUP(Y195, 【参考】数式用!$A$2:$B$50, 2, FALSE), "")</f>
        <v/>
      </c>
    </row>
    <row r="196" spans="2:26" ht="34.5" customHeight="1" thickBot="1">
      <c r="B196" s="547">
        <f t="shared" si="2"/>
        <v>158</v>
      </c>
      <c r="C196" s="660"/>
      <c r="D196" s="661"/>
      <c r="E196" s="661"/>
      <c r="F196" s="661"/>
      <c r="G196" s="661"/>
      <c r="H196" s="661"/>
      <c r="I196" s="661"/>
      <c r="J196" s="661"/>
      <c r="K196" s="661"/>
      <c r="L196" s="662"/>
      <c r="M196" s="655"/>
      <c r="N196" s="655"/>
      <c r="O196" s="655"/>
      <c r="P196" s="655"/>
      <c r="Q196" s="655"/>
      <c r="R196" s="656"/>
      <c r="S196" s="657"/>
      <c r="T196" s="657"/>
      <c r="U196" s="657"/>
      <c r="V196" s="658"/>
      <c r="W196" s="36"/>
      <c r="X196" s="37"/>
      <c r="Y196" s="38"/>
      <c r="Z196" s="409" t="str">
        <f>IFERROR(VLOOKUP(Y196, 【参考】数式用!$A$2:$B$50, 2, FALSE), "")</f>
        <v/>
      </c>
    </row>
    <row r="197" spans="2:26" ht="34.5" customHeight="1" thickBot="1">
      <c r="B197" s="547">
        <f t="shared" si="2"/>
        <v>159</v>
      </c>
      <c r="C197" s="660"/>
      <c r="D197" s="661"/>
      <c r="E197" s="661"/>
      <c r="F197" s="661"/>
      <c r="G197" s="661"/>
      <c r="H197" s="661"/>
      <c r="I197" s="661"/>
      <c r="J197" s="661"/>
      <c r="K197" s="661"/>
      <c r="L197" s="662"/>
      <c r="M197" s="655"/>
      <c r="N197" s="655"/>
      <c r="O197" s="655"/>
      <c r="P197" s="655"/>
      <c r="Q197" s="655"/>
      <c r="R197" s="656"/>
      <c r="S197" s="657"/>
      <c r="T197" s="657"/>
      <c r="U197" s="657"/>
      <c r="V197" s="658"/>
      <c r="W197" s="36"/>
      <c r="X197" s="37"/>
      <c r="Y197" s="38"/>
      <c r="Z197" s="409" t="str">
        <f>IFERROR(VLOOKUP(Y197, 【参考】数式用!$A$2:$B$50, 2, FALSE), "")</f>
        <v/>
      </c>
    </row>
    <row r="198" spans="2:26" ht="34.5" customHeight="1" thickBot="1">
      <c r="B198" s="547">
        <f t="shared" si="2"/>
        <v>160</v>
      </c>
      <c r="C198" s="660"/>
      <c r="D198" s="661"/>
      <c r="E198" s="661"/>
      <c r="F198" s="661"/>
      <c r="G198" s="661"/>
      <c r="H198" s="661"/>
      <c r="I198" s="661"/>
      <c r="J198" s="661"/>
      <c r="K198" s="661"/>
      <c r="L198" s="662"/>
      <c r="M198" s="655"/>
      <c r="N198" s="655"/>
      <c r="O198" s="655"/>
      <c r="P198" s="655"/>
      <c r="Q198" s="655"/>
      <c r="R198" s="656"/>
      <c r="S198" s="657"/>
      <c r="T198" s="657"/>
      <c r="U198" s="657"/>
      <c r="V198" s="658"/>
      <c r="W198" s="36"/>
      <c r="X198" s="37"/>
      <c r="Y198" s="38"/>
      <c r="Z198" s="409" t="str">
        <f>IFERROR(VLOOKUP(Y198, 【参考】数式用!$A$2:$B$50, 2, FALSE), "")</f>
        <v/>
      </c>
    </row>
    <row r="199" spans="2:26" ht="34.5" customHeight="1" thickBot="1">
      <c r="B199" s="547">
        <f t="shared" si="2"/>
        <v>161</v>
      </c>
      <c r="C199" s="660"/>
      <c r="D199" s="661"/>
      <c r="E199" s="661"/>
      <c r="F199" s="661"/>
      <c r="G199" s="661"/>
      <c r="H199" s="661"/>
      <c r="I199" s="661"/>
      <c r="J199" s="661"/>
      <c r="K199" s="661"/>
      <c r="L199" s="662"/>
      <c r="M199" s="655"/>
      <c r="N199" s="655"/>
      <c r="O199" s="655"/>
      <c r="P199" s="655"/>
      <c r="Q199" s="655"/>
      <c r="R199" s="656"/>
      <c r="S199" s="657"/>
      <c r="T199" s="657"/>
      <c r="U199" s="657"/>
      <c r="V199" s="658"/>
      <c r="W199" s="36"/>
      <c r="X199" s="37"/>
      <c r="Y199" s="38"/>
      <c r="Z199" s="409" t="str">
        <f>IFERROR(VLOOKUP(Y199, 【参考】数式用!$A$2:$B$50, 2, FALSE), "")</f>
        <v/>
      </c>
    </row>
    <row r="200" spans="2:26" ht="34.5" customHeight="1" thickBot="1">
      <c r="B200" s="547">
        <f t="shared" si="2"/>
        <v>162</v>
      </c>
      <c r="C200" s="660"/>
      <c r="D200" s="661"/>
      <c r="E200" s="661"/>
      <c r="F200" s="661"/>
      <c r="G200" s="661"/>
      <c r="H200" s="661"/>
      <c r="I200" s="661"/>
      <c r="J200" s="661"/>
      <c r="K200" s="661"/>
      <c r="L200" s="662"/>
      <c r="M200" s="655"/>
      <c r="N200" s="655"/>
      <c r="O200" s="655"/>
      <c r="P200" s="655"/>
      <c r="Q200" s="655"/>
      <c r="R200" s="656"/>
      <c r="S200" s="657"/>
      <c r="T200" s="657"/>
      <c r="U200" s="657"/>
      <c r="V200" s="658"/>
      <c r="W200" s="36"/>
      <c r="X200" s="37"/>
      <c r="Y200" s="38"/>
      <c r="Z200" s="409" t="str">
        <f>IFERROR(VLOOKUP(Y200, 【参考】数式用!$A$2:$B$50, 2, FALSE), "")</f>
        <v/>
      </c>
    </row>
    <row r="201" spans="2:26" ht="34.5" customHeight="1" thickBot="1">
      <c r="B201" s="547">
        <f t="shared" si="2"/>
        <v>163</v>
      </c>
      <c r="C201" s="660"/>
      <c r="D201" s="661"/>
      <c r="E201" s="661"/>
      <c r="F201" s="661"/>
      <c r="G201" s="661"/>
      <c r="H201" s="661"/>
      <c r="I201" s="661"/>
      <c r="J201" s="661"/>
      <c r="K201" s="661"/>
      <c r="L201" s="662"/>
      <c r="M201" s="655"/>
      <c r="N201" s="655"/>
      <c r="O201" s="655"/>
      <c r="P201" s="655"/>
      <c r="Q201" s="655"/>
      <c r="R201" s="656"/>
      <c r="S201" s="657"/>
      <c r="T201" s="657"/>
      <c r="U201" s="657"/>
      <c r="V201" s="658"/>
      <c r="W201" s="36"/>
      <c r="X201" s="37"/>
      <c r="Y201" s="38"/>
      <c r="Z201" s="409" t="str">
        <f>IFERROR(VLOOKUP(Y201, 【参考】数式用!$A$2:$B$50, 2, FALSE), "")</f>
        <v/>
      </c>
    </row>
    <row r="202" spans="2:26" ht="34.5" customHeight="1" thickBot="1">
      <c r="B202" s="547">
        <f t="shared" si="2"/>
        <v>164</v>
      </c>
      <c r="C202" s="660"/>
      <c r="D202" s="661"/>
      <c r="E202" s="661"/>
      <c r="F202" s="661"/>
      <c r="G202" s="661"/>
      <c r="H202" s="661"/>
      <c r="I202" s="661"/>
      <c r="J202" s="661"/>
      <c r="K202" s="661"/>
      <c r="L202" s="662"/>
      <c r="M202" s="655"/>
      <c r="N202" s="655"/>
      <c r="O202" s="655"/>
      <c r="P202" s="655"/>
      <c r="Q202" s="655"/>
      <c r="R202" s="656"/>
      <c r="S202" s="657"/>
      <c r="T202" s="657"/>
      <c r="U202" s="657"/>
      <c r="V202" s="658"/>
      <c r="W202" s="36"/>
      <c r="X202" s="37"/>
      <c r="Y202" s="38"/>
      <c r="Z202" s="409" t="str">
        <f>IFERROR(VLOOKUP(Y202, 【参考】数式用!$A$2:$B$50, 2, FALSE), "")</f>
        <v/>
      </c>
    </row>
    <row r="203" spans="2:26" ht="34.5" customHeight="1" thickBot="1">
      <c r="B203" s="547">
        <f t="shared" si="2"/>
        <v>165</v>
      </c>
      <c r="C203" s="660"/>
      <c r="D203" s="661"/>
      <c r="E203" s="661"/>
      <c r="F203" s="661"/>
      <c r="G203" s="661"/>
      <c r="H203" s="661"/>
      <c r="I203" s="661"/>
      <c r="J203" s="661"/>
      <c r="K203" s="661"/>
      <c r="L203" s="662"/>
      <c r="M203" s="655"/>
      <c r="N203" s="655"/>
      <c r="O203" s="655"/>
      <c r="P203" s="655"/>
      <c r="Q203" s="655"/>
      <c r="R203" s="656"/>
      <c r="S203" s="657"/>
      <c r="T203" s="657"/>
      <c r="U203" s="657"/>
      <c r="V203" s="658"/>
      <c r="W203" s="36"/>
      <c r="X203" s="37"/>
      <c r="Y203" s="38"/>
      <c r="Z203" s="409" t="str">
        <f>IFERROR(VLOOKUP(Y203, 【参考】数式用!$A$2:$B$50, 2, FALSE), "")</f>
        <v/>
      </c>
    </row>
    <row r="204" spans="2:26" ht="34.5" customHeight="1" thickBot="1">
      <c r="B204" s="547">
        <f t="shared" si="2"/>
        <v>166</v>
      </c>
      <c r="C204" s="660"/>
      <c r="D204" s="661"/>
      <c r="E204" s="661"/>
      <c r="F204" s="661"/>
      <c r="G204" s="661"/>
      <c r="H204" s="661"/>
      <c r="I204" s="661"/>
      <c r="J204" s="661"/>
      <c r="K204" s="661"/>
      <c r="L204" s="662"/>
      <c r="M204" s="655"/>
      <c r="N204" s="655"/>
      <c r="O204" s="655"/>
      <c r="P204" s="655"/>
      <c r="Q204" s="655"/>
      <c r="R204" s="656"/>
      <c r="S204" s="657"/>
      <c r="T204" s="657"/>
      <c r="U204" s="657"/>
      <c r="V204" s="658"/>
      <c r="W204" s="36"/>
      <c r="X204" s="37"/>
      <c r="Y204" s="38"/>
      <c r="Z204" s="409" t="str">
        <f>IFERROR(VLOOKUP(Y204, 【参考】数式用!$A$2:$B$50, 2, FALSE), "")</f>
        <v/>
      </c>
    </row>
    <row r="205" spans="2:26" ht="34.5" customHeight="1" thickBot="1">
      <c r="B205" s="547">
        <f t="shared" si="2"/>
        <v>167</v>
      </c>
      <c r="C205" s="660"/>
      <c r="D205" s="661"/>
      <c r="E205" s="661"/>
      <c r="F205" s="661"/>
      <c r="G205" s="661"/>
      <c r="H205" s="661"/>
      <c r="I205" s="661"/>
      <c r="J205" s="661"/>
      <c r="K205" s="661"/>
      <c r="L205" s="662"/>
      <c r="M205" s="655"/>
      <c r="N205" s="655"/>
      <c r="O205" s="655"/>
      <c r="P205" s="655"/>
      <c r="Q205" s="655"/>
      <c r="R205" s="656"/>
      <c r="S205" s="657"/>
      <c r="T205" s="657"/>
      <c r="U205" s="657"/>
      <c r="V205" s="658"/>
      <c r="W205" s="36"/>
      <c r="X205" s="37"/>
      <c r="Y205" s="38"/>
      <c r="Z205" s="409" t="str">
        <f>IFERROR(VLOOKUP(Y205, 【参考】数式用!$A$2:$B$50, 2, FALSE), "")</f>
        <v/>
      </c>
    </row>
    <row r="206" spans="2:26" ht="34.5" customHeight="1" thickBot="1">
      <c r="B206" s="547">
        <f t="shared" si="2"/>
        <v>168</v>
      </c>
      <c r="C206" s="660"/>
      <c r="D206" s="661"/>
      <c r="E206" s="661"/>
      <c r="F206" s="661"/>
      <c r="G206" s="661"/>
      <c r="H206" s="661"/>
      <c r="I206" s="661"/>
      <c r="J206" s="661"/>
      <c r="K206" s="661"/>
      <c r="L206" s="662"/>
      <c r="M206" s="655"/>
      <c r="N206" s="655"/>
      <c r="O206" s="655"/>
      <c r="P206" s="655"/>
      <c r="Q206" s="655"/>
      <c r="R206" s="656"/>
      <c r="S206" s="657"/>
      <c r="T206" s="657"/>
      <c r="U206" s="657"/>
      <c r="V206" s="658"/>
      <c r="W206" s="36"/>
      <c r="X206" s="37"/>
      <c r="Y206" s="38"/>
      <c r="Z206" s="409" t="str">
        <f>IFERROR(VLOOKUP(Y206, 【参考】数式用!$A$2:$B$50, 2, FALSE), "")</f>
        <v/>
      </c>
    </row>
    <row r="207" spans="2:26" ht="34.5" customHeight="1" thickBot="1">
      <c r="B207" s="547">
        <f t="shared" si="2"/>
        <v>169</v>
      </c>
      <c r="C207" s="660"/>
      <c r="D207" s="661"/>
      <c r="E207" s="661"/>
      <c r="F207" s="661"/>
      <c r="G207" s="661"/>
      <c r="H207" s="661"/>
      <c r="I207" s="661"/>
      <c r="J207" s="661"/>
      <c r="K207" s="661"/>
      <c r="L207" s="662"/>
      <c r="M207" s="655"/>
      <c r="N207" s="655"/>
      <c r="O207" s="655"/>
      <c r="P207" s="655"/>
      <c r="Q207" s="655"/>
      <c r="R207" s="656"/>
      <c r="S207" s="657"/>
      <c r="T207" s="657"/>
      <c r="U207" s="657"/>
      <c r="V207" s="658"/>
      <c r="W207" s="36"/>
      <c r="X207" s="37"/>
      <c r="Y207" s="38"/>
      <c r="Z207" s="409" t="str">
        <f>IFERROR(VLOOKUP(Y207, 【参考】数式用!$A$2:$B$50, 2, FALSE), "")</f>
        <v/>
      </c>
    </row>
    <row r="208" spans="2:26" ht="34.5" customHeight="1" thickBot="1">
      <c r="B208" s="547">
        <f t="shared" si="2"/>
        <v>170</v>
      </c>
      <c r="C208" s="660"/>
      <c r="D208" s="661"/>
      <c r="E208" s="661"/>
      <c r="F208" s="661"/>
      <c r="G208" s="661"/>
      <c r="H208" s="661"/>
      <c r="I208" s="661"/>
      <c r="J208" s="661"/>
      <c r="K208" s="661"/>
      <c r="L208" s="662"/>
      <c r="M208" s="655"/>
      <c r="N208" s="655"/>
      <c r="O208" s="655"/>
      <c r="P208" s="655"/>
      <c r="Q208" s="655"/>
      <c r="R208" s="656"/>
      <c r="S208" s="657"/>
      <c r="T208" s="657"/>
      <c r="U208" s="657"/>
      <c r="V208" s="658"/>
      <c r="W208" s="36"/>
      <c r="X208" s="37"/>
      <c r="Y208" s="38"/>
      <c r="Z208" s="409" t="str">
        <f>IFERROR(VLOOKUP(Y208, 【参考】数式用!$A$2:$B$50, 2, FALSE), "")</f>
        <v/>
      </c>
    </row>
    <row r="209" spans="2:26" ht="34.5" customHeight="1" thickBot="1">
      <c r="B209" s="547">
        <f t="shared" si="2"/>
        <v>171</v>
      </c>
      <c r="C209" s="660"/>
      <c r="D209" s="661"/>
      <c r="E209" s="661"/>
      <c r="F209" s="661"/>
      <c r="G209" s="661"/>
      <c r="H209" s="661"/>
      <c r="I209" s="661"/>
      <c r="J209" s="661"/>
      <c r="K209" s="661"/>
      <c r="L209" s="662"/>
      <c r="M209" s="655"/>
      <c r="N209" s="655"/>
      <c r="O209" s="655"/>
      <c r="P209" s="655"/>
      <c r="Q209" s="655"/>
      <c r="R209" s="656"/>
      <c r="S209" s="657"/>
      <c r="T209" s="657"/>
      <c r="U209" s="657"/>
      <c r="V209" s="658"/>
      <c r="W209" s="36"/>
      <c r="X209" s="37"/>
      <c r="Y209" s="38"/>
      <c r="Z209" s="409" t="str">
        <f>IFERROR(VLOOKUP(Y209, 【参考】数式用!$A$2:$B$50, 2, FALSE), "")</f>
        <v/>
      </c>
    </row>
    <row r="210" spans="2:26" ht="34.5" customHeight="1" thickBot="1">
      <c r="B210" s="547">
        <f t="shared" si="2"/>
        <v>172</v>
      </c>
      <c r="C210" s="660"/>
      <c r="D210" s="661"/>
      <c r="E210" s="661"/>
      <c r="F210" s="661"/>
      <c r="G210" s="661"/>
      <c r="H210" s="661"/>
      <c r="I210" s="661"/>
      <c r="J210" s="661"/>
      <c r="K210" s="661"/>
      <c r="L210" s="662"/>
      <c r="M210" s="655"/>
      <c r="N210" s="655"/>
      <c r="O210" s="655"/>
      <c r="P210" s="655"/>
      <c r="Q210" s="655"/>
      <c r="R210" s="656"/>
      <c r="S210" s="657"/>
      <c r="T210" s="657"/>
      <c r="U210" s="657"/>
      <c r="V210" s="658"/>
      <c r="W210" s="36"/>
      <c r="X210" s="37"/>
      <c r="Y210" s="38"/>
      <c r="Z210" s="409" t="str">
        <f>IFERROR(VLOOKUP(Y210, 【参考】数式用!$A$2:$B$50, 2, FALSE), "")</f>
        <v/>
      </c>
    </row>
    <row r="211" spans="2:26" ht="34.5" customHeight="1" thickBot="1">
      <c r="B211" s="547">
        <f t="shared" si="2"/>
        <v>173</v>
      </c>
      <c r="C211" s="660"/>
      <c r="D211" s="661"/>
      <c r="E211" s="661"/>
      <c r="F211" s="661"/>
      <c r="G211" s="661"/>
      <c r="H211" s="661"/>
      <c r="I211" s="661"/>
      <c r="J211" s="661"/>
      <c r="K211" s="661"/>
      <c r="L211" s="662"/>
      <c r="M211" s="655"/>
      <c r="N211" s="655"/>
      <c r="O211" s="655"/>
      <c r="P211" s="655"/>
      <c r="Q211" s="655"/>
      <c r="R211" s="656"/>
      <c r="S211" s="657"/>
      <c r="T211" s="657"/>
      <c r="U211" s="657"/>
      <c r="V211" s="658"/>
      <c r="W211" s="36"/>
      <c r="X211" s="37"/>
      <c r="Y211" s="38"/>
      <c r="Z211" s="409" t="str">
        <f>IFERROR(VLOOKUP(Y211, 【参考】数式用!$A$2:$B$50, 2, FALSE), "")</f>
        <v/>
      </c>
    </row>
    <row r="212" spans="2:26" ht="34.5" customHeight="1" thickBot="1">
      <c r="B212" s="547">
        <f t="shared" si="2"/>
        <v>174</v>
      </c>
      <c r="C212" s="660"/>
      <c r="D212" s="661"/>
      <c r="E212" s="661"/>
      <c r="F212" s="661"/>
      <c r="G212" s="661"/>
      <c r="H212" s="661"/>
      <c r="I212" s="661"/>
      <c r="J212" s="661"/>
      <c r="K212" s="661"/>
      <c r="L212" s="662"/>
      <c r="M212" s="655"/>
      <c r="N212" s="655"/>
      <c r="O212" s="655"/>
      <c r="P212" s="655"/>
      <c r="Q212" s="655"/>
      <c r="R212" s="656"/>
      <c r="S212" s="657"/>
      <c r="T212" s="657"/>
      <c r="U212" s="657"/>
      <c r="V212" s="658"/>
      <c r="W212" s="36"/>
      <c r="X212" s="37"/>
      <c r="Y212" s="38"/>
      <c r="Z212" s="409" t="str">
        <f>IFERROR(VLOOKUP(Y212, 【参考】数式用!$A$2:$B$50, 2, FALSE), "")</f>
        <v/>
      </c>
    </row>
    <row r="213" spans="2:26" ht="34.5" customHeight="1" thickBot="1">
      <c r="B213" s="547">
        <f t="shared" si="2"/>
        <v>175</v>
      </c>
      <c r="C213" s="660"/>
      <c r="D213" s="661"/>
      <c r="E213" s="661"/>
      <c r="F213" s="661"/>
      <c r="G213" s="661"/>
      <c r="H213" s="661"/>
      <c r="I213" s="661"/>
      <c r="J213" s="661"/>
      <c r="K213" s="661"/>
      <c r="L213" s="662"/>
      <c r="M213" s="655"/>
      <c r="N213" s="655"/>
      <c r="O213" s="655"/>
      <c r="P213" s="655"/>
      <c r="Q213" s="655"/>
      <c r="R213" s="656"/>
      <c r="S213" s="657"/>
      <c r="T213" s="657"/>
      <c r="U213" s="657"/>
      <c r="V213" s="658"/>
      <c r="W213" s="36"/>
      <c r="X213" s="37"/>
      <c r="Y213" s="38"/>
      <c r="Z213" s="409" t="str">
        <f>IFERROR(VLOOKUP(Y213, 【参考】数式用!$A$2:$B$50, 2, FALSE), "")</f>
        <v/>
      </c>
    </row>
    <row r="214" spans="2:26" ht="34.5" customHeight="1" thickBot="1">
      <c r="B214" s="547">
        <f t="shared" si="2"/>
        <v>176</v>
      </c>
      <c r="C214" s="660"/>
      <c r="D214" s="661"/>
      <c r="E214" s="661"/>
      <c r="F214" s="661"/>
      <c r="G214" s="661"/>
      <c r="H214" s="661"/>
      <c r="I214" s="661"/>
      <c r="J214" s="661"/>
      <c r="K214" s="661"/>
      <c r="L214" s="662"/>
      <c r="M214" s="655"/>
      <c r="N214" s="655"/>
      <c r="O214" s="655"/>
      <c r="P214" s="655"/>
      <c r="Q214" s="655"/>
      <c r="R214" s="656"/>
      <c r="S214" s="657"/>
      <c r="T214" s="657"/>
      <c r="U214" s="657"/>
      <c r="V214" s="658"/>
      <c r="W214" s="36"/>
      <c r="X214" s="37"/>
      <c r="Y214" s="38"/>
      <c r="Z214" s="409" t="str">
        <f>IFERROR(VLOOKUP(Y214, 【参考】数式用!$A$2:$B$50, 2, FALSE), "")</f>
        <v/>
      </c>
    </row>
    <row r="215" spans="2:26" ht="34.5" customHeight="1" thickBot="1">
      <c r="B215" s="547">
        <f t="shared" si="2"/>
        <v>177</v>
      </c>
      <c r="C215" s="660"/>
      <c r="D215" s="661"/>
      <c r="E215" s="661"/>
      <c r="F215" s="661"/>
      <c r="G215" s="661"/>
      <c r="H215" s="661"/>
      <c r="I215" s="661"/>
      <c r="J215" s="661"/>
      <c r="K215" s="661"/>
      <c r="L215" s="662"/>
      <c r="M215" s="655"/>
      <c r="N215" s="655"/>
      <c r="O215" s="655"/>
      <c r="P215" s="655"/>
      <c r="Q215" s="655"/>
      <c r="R215" s="656"/>
      <c r="S215" s="657"/>
      <c r="T215" s="657"/>
      <c r="U215" s="657"/>
      <c r="V215" s="658"/>
      <c r="W215" s="36"/>
      <c r="X215" s="37"/>
      <c r="Y215" s="38"/>
      <c r="Z215" s="409" t="str">
        <f>IFERROR(VLOOKUP(Y215, 【参考】数式用!$A$2:$B$50, 2, FALSE), "")</f>
        <v/>
      </c>
    </row>
    <row r="216" spans="2:26" ht="34.5" customHeight="1" thickBot="1">
      <c r="B216" s="547">
        <f t="shared" si="2"/>
        <v>178</v>
      </c>
      <c r="C216" s="660"/>
      <c r="D216" s="661"/>
      <c r="E216" s="661"/>
      <c r="F216" s="661"/>
      <c r="G216" s="661"/>
      <c r="H216" s="661"/>
      <c r="I216" s="661"/>
      <c r="J216" s="661"/>
      <c r="K216" s="661"/>
      <c r="L216" s="662"/>
      <c r="M216" s="655"/>
      <c r="N216" s="655"/>
      <c r="O216" s="655"/>
      <c r="P216" s="655"/>
      <c r="Q216" s="655"/>
      <c r="R216" s="656"/>
      <c r="S216" s="657"/>
      <c r="T216" s="657"/>
      <c r="U216" s="657"/>
      <c r="V216" s="658"/>
      <c r="W216" s="36"/>
      <c r="X216" s="37"/>
      <c r="Y216" s="38"/>
      <c r="Z216" s="409" t="str">
        <f>IFERROR(VLOOKUP(Y216, 【参考】数式用!$A$2:$B$50, 2, FALSE), "")</f>
        <v/>
      </c>
    </row>
    <row r="217" spans="2:26" ht="34.5" customHeight="1" thickBot="1">
      <c r="B217" s="547">
        <f t="shared" si="2"/>
        <v>179</v>
      </c>
      <c r="C217" s="660"/>
      <c r="D217" s="661"/>
      <c r="E217" s="661"/>
      <c r="F217" s="661"/>
      <c r="G217" s="661"/>
      <c r="H217" s="661"/>
      <c r="I217" s="661"/>
      <c r="J217" s="661"/>
      <c r="K217" s="661"/>
      <c r="L217" s="662"/>
      <c r="M217" s="655"/>
      <c r="N217" s="655"/>
      <c r="O217" s="655"/>
      <c r="P217" s="655"/>
      <c r="Q217" s="655"/>
      <c r="R217" s="656"/>
      <c r="S217" s="657"/>
      <c r="T217" s="657"/>
      <c r="U217" s="657"/>
      <c r="V217" s="658"/>
      <c r="W217" s="36"/>
      <c r="X217" s="37"/>
      <c r="Y217" s="38"/>
      <c r="Z217" s="409" t="str">
        <f>IFERROR(VLOOKUP(Y217, 【参考】数式用!$A$2:$B$50, 2, FALSE), "")</f>
        <v/>
      </c>
    </row>
    <row r="218" spans="2:26" ht="34.5" customHeight="1" thickBot="1">
      <c r="B218" s="547">
        <f t="shared" si="2"/>
        <v>180</v>
      </c>
      <c r="C218" s="660"/>
      <c r="D218" s="661"/>
      <c r="E218" s="661"/>
      <c r="F218" s="661"/>
      <c r="G218" s="661"/>
      <c r="H218" s="661"/>
      <c r="I218" s="661"/>
      <c r="J218" s="661"/>
      <c r="K218" s="661"/>
      <c r="L218" s="662"/>
      <c r="M218" s="655"/>
      <c r="N218" s="655"/>
      <c r="O218" s="655"/>
      <c r="P218" s="655"/>
      <c r="Q218" s="655"/>
      <c r="R218" s="656"/>
      <c r="S218" s="657"/>
      <c r="T218" s="657"/>
      <c r="U218" s="657"/>
      <c r="V218" s="658"/>
      <c r="W218" s="36"/>
      <c r="X218" s="37"/>
      <c r="Y218" s="38"/>
      <c r="Z218" s="409" t="str">
        <f>IFERROR(VLOOKUP(Y218, 【参考】数式用!$A$2:$B$50, 2, FALSE), "")</f>
        <v/>
      </c>
    </row>
    <row r="219" spans="2:26" ht="34.5" customHeight="1" thickBot="1">
      <c r="B219" s="547">
        <f t="shared" si="2"/>
        <v>181</v>
      </c>
      <c r="C219" s="660"/>
      <c r="D219" s="661"/>
      <c r="E219" s="661"/>
      <c r="F219" s="661"/>
      <c r="G219" s="661"/>
      <c r="H219" s="661"/>
      <c r="I219" s="661"/>
      <c r="J219" s="661"/>
      <c r="K219" s="661"/>
      <c r="L219" s="662"/>
      <c r="M219" s="655"/>
      <c r="N219" s="655"/>
      <c r="O219" s="655"/>
      <c r="P219" s="655"/>
      <c r="Q219" s="655"/>
      <c r="R219" s="656"/>
      <c r="S219" s="657"/>
      <c r="T219" s="657"/>
      <c r="U219" s="657"/>
      <c r="V219" s="658"/>
      <c r="W219" s="36"/>
      <c r="X219" s="37"/>
      <c r="Y219" s="38"/>
      <c r="Z219" s="409" t="str">
        <f>IFERROR(VLOOKUP(Y219, 【参考】数式用!$A$2:$B$50, 2, FALSE), "")</f>
        <v/>
      </c>
    </row>
    <row r="220" spans="2:26" ht="34.5" customHeight="1" thickBot="1">
      <c r="B220" s="547">
        <f t="shared" si="2"/>
        <v>182</v>
      </c>
      <c r="C220" s="660"/>
      <c r="D220" s="661"/>
      <c r="E220" s="661"/>
      <c r="F220" s="661"/>
      <c r="G220" s="661"/>
      <c r="H220" s="661"/>
      <c r="I220" s="661"/>
      <c r="J220" s="661"/>
      <c r="K220" s="661"/>
      <c r="L220" s="662"/>
      <c r="M220" s="655"/>
      <c r="N220" s="655"/>
      <c r="O220" s="655"/>
      <c r="P220" s="655"/>
      <c r="Q220" s="655"/>
      <c r="R220" s="656"/>
      <c r="S220" s="657"/>
      <c r="T220" s="657"/>
      <c r="U220" s="657"/>
      <c r="V220" s="658"/>
      <c r="W220" s="36"/>
      <c r="X220" s="37"/>
      <c r="Y220" s="38"/>
      <c r="Z220" s="409" t="str">
        <f>IFERROR(VLOOKUP(Y220, 【参考】数式用!$A$2:$B$50, 2, FALSE), "")</f>
        <v/>
      </c>
    </row>
    <row r="221" spans="2:26" ht="34.5" customHeight="1" thickBot="1">
      <c r="B221" s="547">
        <f t="shared" si="2"/>
        <v>183</v>
      </c>
      <c r="C221" s="660"/>
      <c r="D221" s="661"/>
      <c r="E221" s="661"/>
      <c r="F221" s="661"/>
      <c r="G221" s="661"/>
      <c r="H221" s="661"/>
      <c r="I221" s="661"/>
      <c r="J221" s="661"/>
      <c r="K221" s="661"/>
      <c r="L221" s="662"/>
      <c r="M221" s="655"/>
      <c r="N221" s="655"/>
      <c r="O221" s="655"/>
      <c r="P221" s="655"/>
      <c r="Q221" s="655"/>
      <c r="R221" s="656"/>
      <c r="S221" s="657"/>
      <c r="T221" s="657"/>
      <c r="U221" s="657"/>
      <c r="V221" s="658"/>
      <c r="W221" s="36"/>
      <c r="X221" s="37"/>
      <c r="Y221" s="38"/>
      <c r="Z221" s="409" t="str">
        <f>IFERROR(VLOOKUP(Y221, 【参考】数式用!$A$2:$B$50, 2, FALSE), "")</f>
        <v/>
      </c>
    </row>
    <row r="222" spans="2:26" ht="34.5" customHeight="1" thickBot="1">
      <c r="B222" s="547">
        <f t="shared" si="2"/>
        <v>184</v>
      </c>
      <c r="C222" s="660"/>
      <c r="D222" s="661"/>
      <c r="E222" s="661"/>
      <c r="F222" s="661"/>
      <c r="G222" s="661"/>
      <c r="H222" s="661"/>
      <c r="I222" s="661"/>
      <c r="J222" s="661"/>
      <c r="K222" s="661"/>
      <c r="L222" s="662"/>
      <c r="M222" s="655"/>
      <c r="N222" s="655"/>
      <c r="O222" s="655"/>
      <c r="P222" s="655"/>
      <c r="Q222" s="655"/>
      <c r="R222" s="656"/>
      <c r="S222" s="657"/>
      <c r="T222" s="657"/>
      <c r="U222" s="657"/>
      <c r="V222" s="658"/>
      <c r="W222" s="36"/>
      <c r="X222" s="37"/>
      <c r="Y222" s="38"/>
      <c r="Z222" s="409" t="str">
        <f>IFERROR(VLOOKUP(Y222, 【参考】数式用!$A$2:$B$50, 2, FALSE), "")</f>
        <v/>
      </c>
    </row>
    <row r="223" spans="2:26" ht="34.5" customHeight="1" thickBot="1">
      <c r="B223" s="547">
        <f t="shared" si="2"/>
        <v>185</v>
      </c>
      <c r="C223" s="660"/>
      <c r="D223" s="661"/>
      <c r="E223" s="661"/>
      <c r="F223" s="661"/>
      <c r="G223" s="661"/>
      <c r="H223" s="661"/>
      <c r="I223" s="661"/>
      <c r="J223" s="661"/>
      <c r="K223" s="661"/>
      <c r="L223" s="662"/>
      <c r="M223" s="655"/>
      <c r="N223" s="655"/>
      <c r="O223" s="655"/>
      <c r="P223" s="655"/>
      <c r="Q223" s="655"/>
      <c r="R223" s="656"/>
      <c r="S223" s="657"/>
      <c r="T223" s="657"/>
      <c r="U223" s="657"/>
      <c r="V223" s="658"/>
      <c r="W223" s="36"/>
      <c r="X223" s="37"/>
      <c r="Y223" s="38"/>
      <c r="Z223" s="409" t="str">
        <f>IFERROR(VLOOKUP(Y223, 【参考】数式用!$A$2:$B$50, 2, FALSE), "")</f>
        <v/>
      </c>
    </row>
    <row r="224" spans="2:26" ht="34.5" customHeight="1" thickBot="1">
      <c r="B224" s="547">
        <f t="shared" si="2"/>
        <v>186</v>
      </c>
      <c r="C224" s="660"/>
      <c r="D224" s="661"/>
      <c r="E224" s="661"/>
      <c r="F224" s="661"/>
      <c r="G224" s="661"/>
      <c r="H224" s="661"/>
      <c r="I224" s="661"/>
      <c r="J224" s="661"/>
      <c r="K224" s="661"/>
      <c r="L224" s="662"/>
      <c r="M224" s="655"/>
      <c r="N224" s="655"/>
      <c r="O224" s="655"/>
      <c r="P224" s="655"/>
      <c r="Q224" s="655"/>
      <c r="R224" s="656"/>
      <c r="S224" s="657"/>
      <c r="T224" s="657"/>
      <c r="U224" s="657"/>
      <c r="V224" s="658"/>
      <c r="W224" s="36"/>
      <c r="X224" s="37"/>
      <c r="Y224" s="38"/>
      <c r="Z224" s="409" t="str">
        <f>IFERROR(VLOOKUP(Y224, 【参考】数式用!$A$2:$B$50, 2, FALSE), "")</f>
        <v/>
      </c>
    </row>
    <row r="225" spans="2:26" ht="34.5" customHeight="1" thickBot="1">
      <c r="B225" s="547">
        <f t="shared" si="2"/>
        <v>187</v>
      </c>
      <c r="C225" s="660"/>
      <c r="D225" s="661"/>
      <c r="E225" s="661"/>
      <c r="F225" s="661"/>
      <c r="G225" s="661"/>
      <c r="H225" s="661"/>
      <c r="I225" s="661"/>
      <c r="J225" s="661"/>
      <c r="K225" s="661"/>
      <c r="L225" s="662"/>
      <c r="M225" s="655"/>
      <c r="N225" s="655"/>
      <c r="O225" s="655"/>
      <c r="P225" s="655"/>
      <c r="Q225" s="655"/>
      <c r="R225" s="656"/>
      <c r="S225" s="657"/>
      <c r="T225" s="657"/>
      <c r="U225" s="657"/>
      <c r="V225" s="658"/>
      <c r="W225" s="36"/>
      <c r="X225" s="37"/>
      <c r="Y225" s="38"/>
      <c r="Z225" s="409" t="str">
        <f>IFERROR(VLOOKUP(Y225, 【参考】数式用!$A$2:$B$50, 2, FALSE), "")</f>
        <v/>
      </c>
    </row>
    <row r="226" spans="2:26" ht="34.5" customHeight="1" thickBot="1">
      <c r="B226" s="547">
        <f t="shared" si="2"/>
        <v>188</v>
      </c>
      <c r="C226" s="660"/>
      <c r="D226" s="661"/>
      <c r="E226" s="661"/>
      <c r="F226" s="661"/>
      <c r="G226" s="661"/>
      <c r="H226" s="661"/>
      <c r="I226" s="661"/>
      <c r="J226" s="661"/>
      <c r="K226" s="661"/>
      <c r="L226" s="662"/>
      <c r="M226" s="655"/>
      <c r="N226" s="655"/>
      <c r="O226" s="655"/>
      <c r="P226" s="655"/>
      <c r="Q226" s="655"/>
      <c r="R226" s="656"/>
      <c r="S226" s="657"/>
      <c r="T226" s="657"/>
      <c r="U226" s="657"/>
      <c r="V226" s="658"/>
      <c r="W226" s="36"/>
      <c r="X226" s="37"/>
      <c r="Y226" s="38"/>
      <c r="Z226" s="409" t="str">
        <f>IFERROR(VLOOKUP(Y226, 【参考】数式用!$A$2:$B$50, 2, FALSE), "")</f>
        <v/>
      </c>
    </row>
    <row r="227" spans="2:26" ht="34.5" customHeight="1" thickBot="1">
      <c r="B227" s="547">
        <f t="shared" si="2"/>
        <v>189</v>
      </c>
      <c r="C227" s="660"/>
      <c r="D227" s="661"/>
      <c r="E227" s="661"/>
      <c r="F227" s="661"/>
      <c r="G227" s="661"/>
      <c r="H227" s="661"/>
      <c r="I227" s="661"/>
      <c r="J227" s="661"/>
      <c r="K227" s="661"/>
      <c r="L227" s="662"/>
      <c r="M227" s="655"/>
      <c r="N227" s="655"/>
      <c r="O227" s="655"/>
      <c r="P227" s="655"/>
      <c r="Q227" s="655"/>
      <c r="R227" s="656"/>
      <c r="S227" s="657"/>
      <c r="T227" s="657"/>
      <c r="U227" s="657"/>
      <c r="V227" s="658"/>
      <c r="W227" s="36"/>
      <c r="X227" s="37"/>
      <c r="Y227" s="38"/>
      <c r="Z227" s="409" t="str">
        <f>IFERROR(VLOOKUP(Y227, 【参考】数式用!$A$2:$B$50, 2, FALSE), "")</f>
        <v/>
      </c>
    </row>
    <row r="228" spans="2:26" ht="34.5" customHeight="1" thickBot="1">
      <c r="B228" s="547">
        <f t="shared" si="2"/>
        <v>190</v>
      </c>
      <c r="C228" s="660"/>
      <c r="D228" s="661"/>
      <c r="E228" s="661"/>
      <c r="F228" s="661"/>
      <c r="G228" s="661"/>
      <c r="H228" s="661"/>
      <c r="I228" s="661"/>
      <c r="J228" s="661"/>
      <c r="K228" s="661"/>
      <c r="L228" s="662"/>
      <c r="M228" s="655"/>
      <c r="N228" s="655"/>
      <c r="O228" s="655"/>
      <c r="P228" s="655"/>
      <c r="Q228" s="655"/>
      <c r="R228" s="656"/>
      <c r="S228" s="657"/>
      <c r="T228" s="657"/>
      <c r="U228" s="657"/>
      <c r="V228" s="658"/>
      <c r="W228" s="36"/>
      <c r="X228" s="37"/>
      <c r="Y228" s="38"/>
      <c r="Z228" s="409" t="str">
        <f>IFERROR(VLOOKUP(Y228, 【参考】数式用!$A$2:$B$50, 2, FALSE), "")</f>
        <v/>
      </c>
    </row>
    <row r="229" spans="2:26" ht="34.5" customHeight="1" thickBot="1">
      <c r="B229" s="547">
        <f t="shared" si="2"/>
        <v>191</v>
      </c>
      <c r="C229" s="660"/>
      <c r="D229" s="661"/>
      <c r="E229" s="661"/>
      <c r="F229" s="661"/>
      <c r="G229" s="661"/>
      <c r="H229" s="661"/>
      <c r="I229" s="661"/>
      <c r="J229" s="661"/>
      <c r="K229" s="661"/>
      <c r="L229" s="662"/>
      <c r="M229" s="655"/>
      <c r="N229" s="655"/>
      <c r="O229" s="655"/>
      <c r="P229" s="655"/>
      <c r="Q229" s="655"/>
      <c r="R229" s="656"/>
      <c r="S229" s="657"/>
      <c r="T229" s="657"/>
      <c r="U229" s="657"/>
      <c r="V229" s="658"/>
      <c r="W229" s="36"/>
      <c r="X229" s="37"/>
      <c r="Y229" s="38"/>
      <c r="Z229" s="409" t="str">
        <f>IFERROR(VLOOKUP(Y229, 【参考】数式用!$A$2:$B$50, 2, FALSE), "")</f>
        <v/>
      </c>
    </row>
    <row r="230" spans="2:26" ht="34.5" customHeight="1" thickBot="1">
      <c r="B230" s="547">
        <f t="shared" si="2"/>
        <v>192</v>
      </c>
      <c r="C230" s="660"/>
      <c r="D230" s="661"/>
      <c r="E230" s="661"/>
      <c r="F230" s="661"/>
      <c r="G230" s="661"/>
      <c r="H230" s="661"/>
      <c r="I230" s="661"/>
      <c r="J230" s="661"/>
      <c r="K230" s="661"/>
      <c r="L230" s="662"/>
      <c r="M230" s="655"/>
      <c r="N230" s="655"/>
      <c r="O230" s="655"/>
      <c r="P230" s="655"/>
      <c r="Q230" s="655"/>
      <c r="R230" s="656"/>
      <c r="S230" s="657"/>
      <c r="T230" s="657"/>
      <c r="U230" s="657"/>
      <c r="V230" s="658"/>
      <c r="W230" s="36"/>
      <c r="X230" s="37"/>
      <c r="Y230" s="38"/>
      <c r="Z230" s="409" t="str">
        <f>IFERROR(VLOOKUP(Y230, 【参考】数式用!$A$2:$B$50, 2, FALSE), "")</f>
        <v/>
      </c>
    </row>
    <row r="231" spans="2:26" ht="34.5" customHeight="1" thickBot="1">
      <c r="B231" s="547">
        <f t="shared" si="2"/>
        <v>193</v>
      </c>
      <c r="C231" s="660"/>
      <c r="D231" s="661"/>
      <c r="E231" s="661"/>
      <c r="F231" s="661"/>
      <c r="G231" s="661"/>
      <c r="H231" s="661"/>
      <c r="I231" s="661"/>
      <c r="J231" s="661"/>
      <c r="K231" s="661"/>
      <c r="L231" s="662"/>
      <c r="M231" s="655"/>
      <c r="N231" s="655"/>
      <c r="O231" s="655"/>
      <c r="P231" s="655"/>
      <c r="Q231" s="655"/>
      <c r="R231" s="656"/>
      <c r="S231" s="657"/>
      <c r="T231" s="657"/>
      <c r="U231" s="657"/>
      <c r="V231" s="658"/>
      <c r="W231" s="36"/>
      <c r="X231" s="37"/>
      <c r="Y231" s="38"/>
      <c r="Z231" s="409" t="str">
        <f>IFERROR(VLOOKUP(Y231, 【参考】数式用!$A$2:$B$50, 2, FALSE), "")</f>
        <v/>
      </c>
    </row>
    <row r="232" spans="2:26" ht="34.5" customHeight="1" thickBot="1">
      <c r="B232" s="547">
        <f t="shared" si="2"/>
        <v>194</v>
      </c>
      <c r="C232" s="660"/>
      <c r="D232" s="661"/>
      <c r="E232" s="661"/>
      <c r="F232" s="661"/>
      <c r="G232" s="661"/>
      <c r="H232" s="661"/>
      <c r="I232" s="661"/>
      <c r="J232" s="661"/>
      <c r="K232" s="661"/>
      <c r="L232" s="662"/>
      <c r="M232" s="655"/>
      <c r="N232" s="655"/>
      <c r="O232" s="655"/>
      <c r="P232" s="655"/>
      <c r="Q232" s="655"/>
      <c r="R232" s="656"/>
      <c r="S232" s="657"/>
      <c r="T232" s="657"/>
      <c r="U232" s="657"/>
      <c r="V232" s="658"/>
      <c r="W232" s="36"/>
      <c r="X232" s="37"/>
      <c r="Y232" s="38"/>
      <c r="Z232" s="409" t="str">
        <f>IFERROR(VLOOKUP(Y232, 【参考】数式用!$A$2:$B$50, 2, FALSE), "")</f>
        <v/>
      </c>
    </row>
    <row r="233" spans="2:26" ht="34.5" customHeight="1" thickBot="1">
      <c r="B233" s="547">
        <f t="shared" ref="B233:B296" si="3">B232+1</f>
        <v>195</v>
      </c>
      <c r="C233" s="660"/>
      <c r="D233" s="661"/>
      <c r="E233" s="661"/>
      <c r="F233" s="661"/>
      <c r="G233" s="661"/>
      <c r="H233" s="661"/>
      <c r="I233" s="661"/>
      <c r="J233" s="661"/>
      <c r="K233" s="661"/>
      <c r="L233" s="662"/>
      <c r="M233" s="655"/>
      <c r="N233" s="655"/>
      <c r="O233" s="655"/>
      <c r="P233" s="655"/>
      <c r="Q233" s="655"/>
      <c r="R233" s="656"/>
      <c r="S233" s="657"/>
      <c r="T233" s="657"/>
      <c r="U233" s="657"/>
      <c r="V233" s="658"/>
      <c r="W233" s="36"/>
      <c r="X233" s="37"/>
      <c r="Y233" s="38"/>
      <c r="Z233" s="409" t="str">
        <f>IFERROR(VLOOKUP(Y233, 【参考】数式用!$A$2:$B$50, 2, FALSE), "")</f>
        <v/>
      </c>
    </row>
    <row r="234" spans="2:26" ht="34.5" customHeight="1" thickBot="1">
      <c r="B234" s="547">
        <f t="shared" si="3"/>
        <v>196</v>
      </c>
      <c r="C234" s="660"/>
      <c r="D234" s="661"/>
      <c r="E234" s="661"/>
      <c r="F234" s="661"/>
      <c r="G234" s="661"/>
      <c r="H234" s="661"/>
      <c r="I234" s="661"/>
      <c r="J234" s="661"/>
      <c r="K234" s="661"/>
      <c r="L234" s="662"/>
      <c r="M234" s="655"/>
      <c r="N234" s="655"/>
      <c r="O234" s="655"/>
      <c r="P234" s="655"/>
      <c r="Q234" s="655"/>
      <c r="R234" s="656"/>
      <c r="S234" s="657"/>
      <c r="T234" s="657"/>
      <c r="U234" s="657"/>
      <c r="V234" s="658"/>
      <c r="W234" s="36"/>
      <c r="X234" s="37"/>
      <c r="Y234" s="38"/>
      <c r="Z234" s="409" t="str">
        <f>IFERROR(VLOOKUP(Y234, 【参考】数式用!$A$2:$B$50, 2, FALSE), "")</f>
        <v/>
      </c>
    </row>
    <row r="235" spans="2:26" ht="34.5" customHeight="1" thickBot="1">
      <c r="B235" s="547">
        <f t="shared" si="3"/>
        <v>197</v>
      </c>
      <c r="C235" s="660"/>
      <c r="D235" s="661"/>
      <c r="E235" s="661"/>
      <c r="F235" s="661"/>
      <c r="G235" s="661"/>
      <c r="H235" s="661"/>
      <c r="I235" s="661"/>
      <c r="J235" s="661"/>
      <c r="K235" s="661"/>
      <c r="L235" s="662"/>
      <c r="M235" s="655"/>
      <c r="N235" s="655"/>
      <c r="O235" s="655"/>
      <c r="P235" s="655"/>
      <c r="Q235" s="655"/>
      <c r="R235" s="656"/>
      <c r="S235" s="657"/>
      <c r="T235" s="657"/>
      <c r="U235" s="657"/>
      <c r="V235" s="658"/>
      <c r="W235" s="36"/>
      <c r="X235" s="37"/>
      <c r="Y235" s="38"/>
      <c r="Z235" s="409" t="str">
        <f>IFERROR(VLOOKUP(Y235, 【参考】数式用!$A$2:$B$50, 2, FALSE), "")</f>
        <v/>
      </c>
    </row>
    <row r="236" spans="2:26" ht="34.5" customHeight="1" thickBot="1">
      <c r="B236" s="547">
        <f t="shared" si="3"/>
        <v>198</v>
      </c>
      <c r="C236" s="660"/>
      <c r="D236" s="661"/>
      <c r="E236" s="661"/>
      <c r="F236" s="661"/>
      <c r="G236" s="661"/>
      <c r="H236" s="661"/>
      <c r="I236" s="661"/>
      <c r="J236" s="661"/>
      <c r="K236" s="661"/>
      <c r="L236" s="662"/>
      <c r="M236" s="655"/>
      <c r="N236" s="655"/>
      <c r="O236" s="655"/>
      <c r="P236" s="655"/>
      <c r="Q236" s="655"/>
      <c r="R236" s="656"/>
      <c r="S236" s="657"/>
      <c r="T236" s="657"/>
      <c r="U236" s="657"/>
      <c r="V236" s="658"/>
      <c r="W236" s="36"/>
      <c r="X236" s="37"/>
      <c r="Y236" s="38"/>
      <c r="Z236" s="409" t="str">
        <f>IFERROR(VLOOKUP(Y236, 【参考】数式用!$A$2:$B$50, 2, FALSE), "")</f>
        <v/>
      </c>
    </row>
    <row r="237" spans="2:26" ht="34.5" customHeight="1" thickBot="1">
      <c r="B237" s="547">
        <f t="shared" si="3"/>
        <v>199</v>
      </c>
      <c r="C237" s="660"/>
      <c r="D237" s="661"/>
      <c r="E237" s="661"/>
      <c r="F237" s="661"/>
      <c r="G237" s="661"/>
      <c r="H237" s="661"/>
      <c r="I237" s="661"/>
      <c r="J237" s="661"/>
      <c r="K237" s="661"/>
      <c r="L237" s="662"/>
      <c r="M237" s="655"/>
      <c r="N237" s="655"/>
      <c r="O237" s="655"/>
      <c r="P237" s="655"/>
      <c r="Q237" s="655"/>
      <c r="R237" s="656"/>
      <c r="S237" s="657"/>
      <c r="T237" s="657"/>
      <c r="U237" s="657"/>
      <c r="V237" s="658"/>
      <c r="W237" s="36"/>
      <c r="X237" s="37"/>
      <c r="Y237" s="38"/>
      <c r="Z237" s="409" t="str">
        <f>IFERROR(VLOOKUP(Y237, 【参考】数式用!$A$2:$B$50, 2, FALSE), "")</f>
        <v/>
      </c>
    </row>
    <row r="238" spans="2:26" ht="34.5" customHeight="1" thickBot="1">
      <c r="B238" s="547">
        <f t="shared" si="3"/>
        <v>200</v>
      </c>
      <c r="C238" s="660"/>
      <c r="D238" s="661"/>
      <c r="E238" s="661"/>
      <c r="F238" s="661"/>
      <c r="G238" s="661"/>
      <c r="H238" s="661"/>
      <c r="I238" s="661"/>
      <c r="J238" s="661"/>
      <c r="K238" s="661"/>
      <c r="L238" s="662"/>
      <c r="M238" s="655"/>
      <c r="N238" s="655"/>
      <c r="O238" s="655"/>
      <c r="P238" s="655"/>
      <c r="Q238" s="655"/>
      <c r="R238" s="656"/>
      <c r="S238" s="657"/>
      <c r="T238" s="657"/>
      <c r="U238" s="657"/>
      <c r="V238" s="658"/>
      <c r="W238" s="36"/>
      <c r="X238" s="37"/>
      <c r="Y238" s="38"/>
      <c r="Z238" s="409" t="str">
        <f>IFERROR(VLOOKUP(Y238, 【参考】数式用!$A$2:$B$50, 2, FALSE), "")</f>
        <v/>
      </c>
    </row>
    <row r="239" spans="2:26" ht="34.5" customHeight="1" thickBot="1">
      <c r="B239" s="547">
        <f t="shared" si="3"/>
        <v>201</v>
      </c>
      <c r="C239" s="660"/>
      <c r="D239" s="661"/>
      <c r="E239" s="661"/>
      <c r="F239" s="661"/>
      <c r="G239" s="661"/>
      <c r="H239" s="661"/>
      <c r="I239" s="661"/>
      <c r="J239" s="661"/>
      <c r="K239" s="661"/>
      <c r="L239" s="662"/>
      <c r="M239" s="655"/>
      <c r="N239" s="655"/>
      <c r="O239" s="655"/>
      <c r="P239" s="655"/>
      <c r="Q239" s="655"/>
      <c r="R239" s="656"/>
      <c r="S239" s="657"/>
      <c r="T239" s="657"/>
      <c r="U239" s="657"/>
      <c r="V239" s="658"/>
      <c r="W239" s="36"/>
      <c r="X239" s="37"/>
      <c r="Y239" s="38"/>
      <c r="Z239" s="409" t="str">
        <f>IFERROR(VLOOKUP(Y239, 【参考】数式用!$A$2:$B$50, 2, FALSE), "")</f>
        <v/>
      </c>
    </row>
    <row r="240" spans="2:26" ht="34.5" customHeight="1" thickBot="1">
      <c r="B240" s="547">
        <f t="shared" si="3"/>
        <v>202</v>
      </c>
      <c r="C240" s="660"/>
      <c r="D240" s="661"/>
      <c r="E240" s="661"/>
      <c r="F240" s="661"/>
      <c r="G240" s="661"/>
      <c r="H240" s="661"/>
      <c r="I240" s="661"/>
      <c r="J240" s="661"/>
      <c r="K240" s="661"/>
      <c r="L240" s="662"/>
      <c r="M240" s="655"/>
      <c r="N240" s="655"/>
      <c r="O240" s="655"/>
      <c r="P240" s="655"/>
      <c r="Q240" s="655"/>
      <c r="R240" s="656"/>
      <c r="S240" s="657"/>
      <c r="T240" s="657"/>
      <c r="U240" s="657"/>
      <c r="V240" s="658"/>
      <c r="W240" s="36"/>
      <c r="X240" s="37"/>
      <c r="Y240" s="38"/>
      <c r="Z240" s="409" t="str">
        <f>IFERROR(VLOOKUP(Y240, 【参考】数式用!$A$2:$B$50, 2, FALSE), "")</f>
        <v/>
      </c>
    </row>
    <row r="241" spans="2:26" ht="34.5" customHeight="1" thickBot="1">
      <c r="B241" s="547">
        <f t="shared" si="3"/>
        <v>203</v>
      </c>
      <c r="C241" s="660"/>
      <c r="D241" s="661"/>
      <c r="E241" s="661"/>
      <c r="F241" s="661"/>
      <c r="G241" s="661"/>
      <c r="H241" s="661"/>
      <c r="I241" s="661"/>
      <c r="J241" s="661"/>
      <c r="K241" s="661"/>
      <c r="L241" s="662"/>
      <c r="M241" s="655"/>
      <c r="N241" s="655"/>
      <c r="O241" s="655"/>
      <c r="P241" s="655"/>
      <c r="Q241" s="655"/>
      <c r="R241" s="656"/>
      <c r="S241" s="657"/>
      <c r="T241" s="657"/>
      <c r="U241" s="657"/>
      <c r="V241" s="658"/>
      <c r="W241" s="36"/>
      <c r="X241" s="37"/>
      <c r="Y241" s="38"/>
      <c r="Z241" s="409" t="str">
        <f>IFERROR(VLOOKUP(Y241, 【参考】数式用!$A$2:$B$50, 2, FALSE), "")</f>
        <v/>
      </c>
    </row>
    <row r="242" spans="2:26" ht="34.5" customHeight="1" thickBot="1">
      <c r="B242" s="547">
        <f t="shared" si="3"/>
        <v>204</v>
      </c>
      <c r="C242" s="660"/>
      <c r="D242" s="661"/>
      <c r="E242" s="661"/>
      <c r="F242" s="661"/>
      <c r="G242" s="661"/>
      <c r="H242" s="661"/>
      <c r="I242" s="661"/>
      <c r="J242" s="661"/>
      <c r="K242" s="661"/>
      <c r="L242" s="662"/>
      <c r="M242" s="655"/>
      <c r="N242" s="655"/>
      <c r="O242" s="655"/>
      <c r="P242" s="655"/>
      <c r="Q242" s="655"/>
      <c r="R242" s="656"/>
      <c r="S242" s="657"/>
      <c r="T242" s="657"/>
      <c r="U242" s="657"/>
      <c r="V242" s="658"/>
      <c r="W242" s="36"/>
      <c r="X242" s="37"/>
      <c r="Y242" s="38"/>
      <c r="Z242" s="409" t="str">
        <f>IFERROR(VLOOKUP(Y242, 【参考】数式用!$A$2:$B$50, 2, FALSE), "")</f>
        <v/>
      </c>
    </row>
    <row r="243" spans="2:26" ht="34.5" customHeight="1" thickBot="1">
      <c r="B243" s="547">
        <f t="shared" si="3"/>
        <v>205</v>
      </c>
      <c r="C243" s="660"/>
      <c r="D243" s="661"/>
      <c r="E243" s="661"/>
      <c r="F243" s="661"/>
      <c r="G243" s="661"/>
      <c r="H243" s="661"/>
      <c r="I243" s="661"/>
      <c r="J243" s="661"/>
      <c r="K243" s="661"/>
      <c r="L243" s="662"/>
      <c r="M243" s="655"/>
      <c r="N243" s="655"/>
      <c r="O243" s="655"/>
      <c r="P243" s="655"/>
      <c r="Q243" s="655"/>
      <c r="R243" s="656"/>
      <c r="S243" s="657"/>
      <c r="T243" s="657"/>
      <c r="U243" s="657"/>
      <c r="V243" s="658"/>
      <c r="W243" s="36"/>
      <c r="X243" s="37"/>
      <c r="Y243" s="38"/>
      <c r="Z243" s="409" t="str">
        <f>IFERROR(VLOOKUP(Y243, 【参考】数式用!$A$2:$B$50, 2, FALSE), "")</f>
        <v/>
      </c>
    </row>
    <row r="244" spans="2:26" ht="34.5" customHeight="1" thickBot="1">
      <c r="B244" s="547">
        <f t="shared" si="3"/>
        <v>206</v>
      </c>
      <c r="C244" s="660"/>
      <c r="D244" s="661"/>
      <c r="E244" s="661"/>
      <c r="F244" s="661"/>
      <c r="G244" s="661"/>
      <c r="H244" s="661"/>
      <c r="I244" s="661"/>
      <c r="J244" s="661"/>
      <c r="K244" s="661"/>
      <c r="L244" s="662"/>
      <c r="M244" s="655"/>
      <c r="N244" s="655"/>
      <c r="O244" s="655"/>
      <c r="P244" s="655"/>
      <c r="Q244" s="655"/>
      <c r="R244" s="656"/>
      <c r="S244" s="657"/>
      <c r="T244" s="657"/>
      <c r="U244" s="657"/>
      <c r="V244" s="658"/>
      <c r="W244" s="36"/>
      <c r="X244" s="37"/>
      <c r="Y244" s="38"/>
      <c r="Z244" s="409" t="str">
        <f>IFERROR(VLOOKUP(Y244, 【参考】数式用!$A$2:$B$50, 2, FALSE), "")</f>
        <v/>
      </c>
    </row>
    <row r="245" spans="2:26" ht="34.5" customHeight="1" thickBot="1">
      <c r="B245" s="547">
        <f t="shared" si="3"/>
        <v>207</v>
      </c>
      <c r="C245" s="660"/>
      <c r="D245" s="661"/>
      <c r="E245" s="661"/>
      <c r="F245" s="661"/>
      <c r="G245" s="661"/>
      <c r="H245" s="661"/>
      <c r="I245" s="661"/>
      <c r="J245" s="661"/>
      <c r="K245" s="661"/>
      <c r="L245" s="662"/>
      <c r="M245" s="655"/>
      <c r="N245" s="655"/>
      <c r="O245" s="655"/>
      <c r="P245" s="655"/>
      <c r="Q245" s="655"/>
      <c r="R245" s="656"/>
      <c r="S245" s="657"/>
      <c r="T245" s="657"/>
      <c r="U245" s="657"/>
      <c r="V245" s="658"/>
      <c r="W245" s="36"/>
      <c r="X245" s="37"/>
      <c r="Y245" s="38"/>
      <c r="Z245" s="409" t="str">
        <f>IFERROR(VLOOKUP(Y245, 【参考】数式用!$A$2:$B$50, 2, FALSE), "")</f>
        <v/>
      </c>
    </row>
    <row r="246" spans="2:26" ht="34.5" customHeight="1" thickBot="1">
      <c r="B246" s="547">
        <f t="shared" si="3"/>
        <v>208</v>
      </c>
      <c r="C246" s="660"/>
      <c r="D246" s="661"/>
      <c r="E246" s="661"/>
      <c r="F246" s="661"/>
      <c r="G246" s="661"/>
      <c r="H246" s="661"/>
      <c r="I246" s="661"/>
      <c r="J246" s="661"/>
      <c r="K246" s="661"/>
      <c r="L246" s="662"/>
      <c r="M246" s="655"/>
      <c r="N246" s="655"/>
      <c r="O246" s="655"/>
      <c r="P246" s="655"/>
      <c r="Q246" s="655"/>
      <c r="R246" s="656"/>
      <c r="S246" s="657"/>
      <c r="T246" s="657"/>
      <c r="U246" s="657"/>
      <c r="V246" s="658"/>
      <c r="W246" s="36"/>
      <c r="X246" s="37"/>
      <c r="Y246" s="38"/>
      <c r="Z246" s="409" t="str">
        <f>IFERROR(VLOOKUP(Y246, 【参考】数式用!$A$2:$B$50, 2, FALSE), "")</f>
        <v/>
      </c>
    </row>
    <row r="247" spans="2:26" ht="34.5" customHeight="1" thickBot="1">
      <c r="B247" s="547">
        <f t="shared" si="3"/>
        <v>209</v>
      </c>
      <c r="C247" s="660"/>
      <c r="D247" s="661"/>
      <c r="E247" s="661"/>
      <c r="F247" s="661"/>
      <c r="G247" s="661"/>
      <c r="H247" s="661"/>
      <c r="I247" s="661"/>
      <c r="J247" s="661"/>
      <c r="K247" s="661"/>
      <c r="L247" s="662"/>
      <c r="M247" s="655"/>
      <c r="N247" s="655"/>
      <c r="O247" s="655"/>
      <c r="P247" s="655"/>
      <c r="Q247" s="655"/>
      <c r="R247" s="656"/>
      <c r="S247" s="657"/>
      <c r="T247" s="657"/>
      <c r="U247" s="657"/>
      <c r="V247" s="658"/>
      <c r="W247" s="36"/>
      <c r="X247" s="37"/>
      <c r="Y247" s="38"/>
      <c r="Z247" s="409" t="str">
        <f>IFERROR(VLOOKUP(Y247, 【参考】数式用!$A$2:$B$50, 2, FALSE), "")</f>
        <v/>
      </c>
    </row>
    <row r="248" spans="2:26" ht="34.5" customHeight="1" thickBot="1">
      <c r="B248" s="547">
        <f t="shared" si="3"/>
        <v>210</v>
      </c>
      <c r="C248" s="660"/>
      <c r="D248" s="661"/>
      <c r="E248" s="661"/>
      <c r="F248" s="661"/>
      <c r="G248" s="661"/>
      <c r="H248" s="661"/>
      <c r="I248" s="661"/>
      <c r="J248" s="661"/>
      <c r="K248" s="661"/>
      <c r="L248" s="662"/>
      <c r="M248" s="655"/>
      <c r="N248" s="655"/>
      <c r="O248" s="655"/>
      <c r="P248" s="655"/>
      <c r="Q248" s="655"/>
      <c r="R248" s="656"/>
      <c r="S248" s="657"/>
      <c r="T248" s="657"/>
      <c r="U248" s="657"/>
      <c r="V248" s="658"/>
      <c r="W248" s="36"/>
      <c r="X248" s="37"/>
      <c r="Y248" s="38"/>
      <c r="Z248" s="409" t="str">
        <f>IFERROR(VLOOKUP(Y248, 【参考】数式用!$A$2:$B$50, 2, FALSE), "")</f>
        <v/>
      </c>
    </row>
    <row r="249" spans="2:26" ht="34.5" customHeight="1" thickBot="1">
      <c r="B249" s="547">
        <f t="shared" si="3"/>
        <v>211</v>
      </c>
      <c r="C249" s="660"/>
      <c r="D249" s="661"/>
      <c r="E249" s="661"/>
      <c r="F249" s="661"/>
      <c r="G249" s="661"/>
      <c r="H249" s="661"/>
      <c r="I249" s="661"/>
      <c r="J249" s="661"/>
      <c r="K249" s="661"/>
      <c r="L249" s="662"/>
      <c r="M249" s="655"/>
      <c r="N249" s="655"/>
      <c r="O249" s="655"/>
      <c r="P249" s="655"/>
      <c r="Q249" s="655"/>
      <c r="R249" s="656"/>
      <c r="S249" s="657"/>
      <c r="T249" s="657"/>
      <c r="U249" s="657"/>
      <c r="V249" s="658"/>
      <c r="W249" s="36"/>
      <c r="X249" s="37"/>
      <c r="Y249" s="38"/>
      <c r="Z249" s="409" t="str">
        <f>IFERROR(VLOOKUP(Y249, 【参考】数式用!$A$2:$B$50, 2, FALSE), "")</f>
        <v/>
      </c>
    </row>
    <row r="250" spans="2:26" ht="34.5" customHeight="1" thickBot="1">
      <c r="B250" s="547">
        <f t="shared" si="3"/>
        <v>212</v>
      </c>
      <c r="C250" s="660"/>
      <c r="D250" s="661"/>
      <c r="E250" s="661"/>
      <c r="F250" s="661"/>
      <c r="G250" s="661"/>
      <c r="H250" s="661"/>
      <c r="I250" s="661"/>
      <c r="J250" s="661"/>
      <c r="K250" s="661"/>
      <c r="L250" s="662"/>
      <c r="M250" s="655"/>
      <c r="N250" s="655"/>
      <c r="O250" s="655"/>
      <c r="P250" s="655"/>
      <c r="Q250" s="655"/>
      <c r="R250" s="656"/>
      <c r="S250" s="657"/>
      <c r="T250" s="657"/>
      <c r="U250" s="657"/>
      <c r="V250" s="658"/>
      <c r="W250" s="36"/>
      <c r="X250" s="37"/>
      <c r="Y250" s="38"/>
      <c r="Z250" s="409" t="str">
        <f>IFERROR(VLOOKUP(Y250, 【参考】数式用!$A$2:$B$50, 2, FALSE), "")</f>
        <v/>
      </c>
    </row>
    <row r="251" spans="2:26" ht="34.5" customHeight="1" thickBot="1">
      <c r="B251" s="547">
        <f t="shared" si="3"/>
        <v>213</v>
      </c>
      <c r="C251" s="660"/>
      <c r="D251" s="661"/>
      <c r="E251" s="661"/>
      <c r="F251" s="661"/>
      <c r="G251" s="661"/>
      <c r="H251" s="661"/>
      <c r="I251" s="661"/>
      <c r="J251" s="661"/>
      <c r="K251" s="661"/>
      <c r="L251" s="662"/>
      <c r="M251" s="655"/>
      <c r="N251" s="655"/>
      <c r="O251" s="655"/>
      <c r="P251" s="655"/>
      <c r="Q251" s="655"/>
      <c r="R251" s="656"/>
      <c r="S251" s="657"/>
      <c r="T251" s="657"/>
      <c r="U251" s="657"/>
      <c r="V251" s="658"/>
      <c r="W251" s="36"/>
      <c r="X251" s="37"/>
      <c r="Y251" s="38"/>
      <c r="Z251" s="409" t="str">
        <f>IFERROR(VLOOKUP(Y251, 【参考】数式用!$A$2:$B$50, 2, FALSE), "")</f>
        <v/>
      </c>
    </row>
    <row r="252" spans="2:26" ht="34.5" customHeight="1" thickBot="1">
      <c r="B252" s="547">
        <f t="shared" si="3"/>
        <v>214</v>
      </c>
      <c r="C252" s="660"/>
      <c r="D252" s="661"/>
      <c r="E252" s="661"/>
      <c r="F252" s="661"/>
      <c r="G252" s="661"/>
      <c r="H252" s="661"/>
      <c r="I252" s="661"/>
      <c r="J252" s="661"/>
      <c r="K252" s="661"/>
      <c r="L252" s="662"/>
      <c r="M252" s="655"/>
      <c r="N252" s="655"/>
      <c r="O252" s="655"/>
      <c r="P252" s="655"/>
      <c r="Q252" s="655"/>
      <c r="R252" s="656"/>
      <c r="S252" s="657"/>
      <c r="T252" s="657"/>
      <c r="U252" s="657"/>
      <c r="V252" s="658"/>
      <c r="W252" s="36"/>
      <c r="X252" s="37"/>
      <c r="Y252" s="38"/>
      <c r="Z252" s="409" t="str">
        <f>IFERROR(VLOOKUP(Y252, 【参考】数式用!$A$2:$B$50, 2, FALSE), "")</f>
        <v/>
      </c>
    </row>
    <row r="253" spans="2:26" ht="34.5" customHeight="1" thickBot="1">
      <c r="B253" s="547">
        <f t="shared" si="3"/>
        <v>215</v>
      </c>
      <c r="C253" s="660"/>
      <c r="D253" s="661"/>
      <c r="E253" s="661"/>
      <c r="F253" s="661"/>
      <c r="G253" s="661"/>
      <c r="H253" s="661"/>
      <c r="I253" s="661"/>
      <c r="J253" s="661"/>
      <c r="K253" s="661"/>
      <c r="L253" s="662"/>
      <c r="M253" s="655"/>
      <c r="N253" s="655"/>
      <c r="O253" s="655"/>
      <c r="P253" s="655"/>
      <c r="Q253" s="655"/>
      <c r="R253" s="656"/>
      <c r="S253" s="657"/>
      <c r="T253" s="657"/>
      <c r="U253" s="657"/>
      <c r="V253" s="658"/>
      <c r="W253" s="36"/>
      <c r="X253" s="37"/>
      <c r="Y253" s="38"/>
      <c r="Z253" s="409" t="str">
        <f>IFERROR(VLOOKUP(Y253, 【参考】数式用!$A$2:$B$50, 2, FALSE), "")</f>
        <v/>
      </c>
    </row>
    <row r="254" spans="2:26" ht="34.5" customHeight="1" thickBot="1">
      <c r="B254" s="547">
        <f t="shared" si="3"/>
        <v>216</v>
      </c>
      <c r="C254" s="660"/>
      <c r="D254" s="661"/>
      <c r="E254" s="661"/>
      <c r="F254" s="661"/>
      <c r="G254" s="661"/>
      <c r="H254" s="661"/>
      <c r="I254" s="661"/>
      <c r="J254" s="661"/>
      <c r="K254" s="661"/>
      <c r="L254" s="662"/>
      <c r="M254" s="655"/>
      <c r="N254" s="655"/>
      <c r="O254" s="655"/>
      <c r="P254" s="655"/>
      <c r="Q254" s="655"/>
      <c r="R254" s="656"/>
      <c r="S254" s="657"/>
      <c r="T254" s="657"/>
      <c r="U254" s="657"/>
      <c r="V254" s="658"/>
      <c r="W254" s="36"/>
      <c r="X254" s="37"/>
      <c r="Y254" s="38"/>
      <c r="Z254" s="409" t="str">
        <f>IFERROR(VLOOKUP(Y254, 【参考】数式用!$A$2:$B$50, 2, FALSE), "")</f>
        <v/>
      </c>
    </row>
    <row r="255" spans="2:26" ht="34.5" customHeight="1" thickBot="1">
      <c r="B255" s="547">
        <f t="shared" si="3"/>
        <v>217</v>
      </c>
      <c r="C255" s="660"/>
      <c r="D255" s="661"/>
      <c r="E255" s="661"/>
      <c r="F255" s="661"/>
      <c r="G255" s="661"/>
      <c r="H255" s="661"/>
      <c r="I255" s="661"/>
      <c r="J255" s="661"/>
      <c r="K255" s="661"/>
      <c r="L255" s="662"/>
      <c r="M255" s="655"/>
      <c r="N255" s="655"/>
      <c r="O255" s="655"/>
      <c r="P255" s="655"/>
      <c r="Q255" s="655"/>
      <c r="R255" s="656"/>
      <c r="S255" s="657"/>
      <c r="T255" s="657"/>
      <c r="U255" s="657"/>
      <c r="V255" s="658"/>
      <c r="W255" s="36"/>
      <c r="X255" s="37"/>
      <c r="Y255" s="38"/>
      <c r="Z255" s="409" t="str">
        <f>IFERROR(VLOOKUP(Y255, 【参考】数式用!$A$2:$B$50, 2, FALSE), "")</f>
        <v/>
      </c>
    </row>
    <row r="256" spans="2:26" ht="34.5" customHeight="1" thickBot="1">
      <c r="B256" s="547">
        <f t="shared" si="3"/>
        <v>218</v>
      </c>
      <c r="C256" s="660"/>
      <c r="D256" s="661"/>
      <c r="E256" s="661"/>
      <c r="F256" s="661"/>
      <c r="G256" s="661"/>
      <c r="H256" s="661"/>
      <c r="I256" s="661"/>
      <c r="J256" s="661"/>
      <c r="K256" s="661"/>
      <c r="L256" s="662"/>
      <c r="M256" s="655"/>
      <c r="N256" s="655"/>
      <c r="O256" s="655"/>
      <c r="P256" s="655"/>
      <c r="Q256" s="655"/>
      <c r="R256" s="656"/>
      <c r="S256" s="657"/>
      <c r="T256" s="657"/>
      <c r="U256" s="657"/>
      <c r="V256" s="658"/>
      <c r="W256" s="36"/>
      <c r="X256" s="37"/>
      <c r="Y256" s="38"/>
      <c r="Z256" s="409" t="str">
        <f>IFERROR(VLOOKUP(Y256, 【参考】数式用!$A$2:$B$50, 2, FALSE), "")</f>
        <v/>
      </c>
    </row>
    <row r="257" spans="2:26" ht="34.5" customHeight="1" thickBot="1">
      <c r="B257" s="547">
        <f t="shared" si="3"/>
        <v>219</v>
      </c>
      <c r="C257" s="660"/>
      <c r="D257" s="661"/>
      <c r="E257" s="661"/>
      <c r="F257" s="661"/>
      <c r="G257" s="661"/>
      <c r="H257" s="661"/>
      <c r="I257" s="661"/>
      <c r="J257" s="661"/>
      <c r="K257" s="661"/>
      <c r="L257" s="662"/>
      <c r="M257" s="655"/>
      <c r="N257" s="655"/>
      <c r="O257" s="655"/>
      <c r="P257" s="655"/>
      <c r="Q257" s="655"/>
      <c r="R257" s="656"/>
      <c r="S257" s="657"/>
      <c r="T257" s="657"/>
      <c r="U257" s="657"/>
      <c r="V257" s="658"/>
      <c r="W257" s="36"/>
      <c r="X257" s="37"/>
      <c r="Y257" s="38"/>
      <c r="Z257" s="409" t="str">
        <f>IFERROR(VLOOKUP(Y257, 【参考】数式用!$A$2:$B$50, 2, FALSE), "")</f>
        <v/>
      </c>
    </row>
    <row r="258" spans="2:26" ht="34.5" customHeight="1" thickBot="1">
      <c r="B258" s="547">
        <f t="shared" si="3"/>
        <v>220</v>
      </c>
      <c r="C258" s="660"/>
      <c r="D258" s="661"/>
      <c r="E258" s="661"/>
      <c r="F258" s="661"/>
      <c r="G258" s="661"/>
      <c r="H258" s="661"/>
      <c r="I258" s="661"/>
      <c r="J258" s="661"/>
      <c r="K258" s="661"/>
      <c r="L258" s="662"/>
      <c r="M258" s="655"/>
      <c r="N258" s="655"/>
      <c r="O258" s="655"/>
      <c r="P258" s="655"/>
      <c r="Q258" s="655"/>
      <c r="R258" s="656"/>
      <c r="S258" s="657"/>
      <c r="T258" s="657"/>
      <c r="U258" s="657"/>
      <c r="V258" s="658"/>
      <c r="W258" s="36"/>
      <c r="X258" s="37"/>
      <c r="Y258" s="38"/>
      <c r="Z258" s="409" t="str">
        <f>IFERROR(VLOOKUP(Y258, 【参考】数式用!$A$2:$B$50, 2, FALSE), "")</f>
        <v/>
      </c>
    </row>
    <row r="259" spans="2:26" ht="34.5" customHeight="1" thickBot="1">
      <c r="B259" s="547">
        <f t="shared" si="3"/>
        <v>221</v>
      </c>
      <c r="C259" s="660"/>
      <c r="D259" s="661"/>
      <c r="E259" s="661"/>
      <c r="F259" s="661"/>
      <c r="G259" s="661"/>
      <c r="H259" s="661"/>
      <c r="I259" s="661"/>
      <c r="J259" s="661"/>
      <c r="K259" s="661"/>
      <c r="L259" s="662"/>
      <c r="M259" s="655"/>
      <c r="N259" s="655"/>
      <c r="O259" s="655"/>
      <c r="P259" s="655"/>
      <c r="Q259" s="655"/>
      <c r="R259" s="656"/>
      <c r="S259" s="657"/>
      <c r="T259" s="657"/>
      <c r="U259" s="657"/>
      <c r="V259" s="658"/>
      <c r="W259" s="36"/>
      <c r="X259" s="37"/>
      <c r="Y259" s="38"/>
      <c r="Z259" s="409" t="str">
        <f>IFERROR(VLOOKUP(Y259, 【参考】数式用!$A$2:$B$50, 2, FALSE), "")</f>
        <v/>
      </c>
    </row>
    <row r="260" spans="2:26" ht="34.5" customHeight="1" thickBot="1">
      <c r="B260" s="547">
        <f t="shared" si="3"/>
        <v>222</v>
      </c>
      <c r="C260" s="660"/>
      <c r="D260" s="661"/>
      <c r="E260" s="661"/>
      <c r="F260" s="661"/>
      <c r="G260" s="661"/>
      <c r="H260" s="661"/>
      <c r="I260" s="661"/>
      <c r="J260" s="661"/>
      <c r="K260" s="661"/>
      <c r="L260" s="662"/>
      <c r="M260" s="655"/>
      <c r="N260" s="655"/>
      <c r="O260" s="655"/>
      <c r="P260" s="655"/>
      <c r="Q260" s="655"/>
      <c r="R260" s="656"/>
      <c r="S260" s="657"/>
      <c r="T260" s="657"/>
      <c r="U260" s="657"/>
      <c r="V260" s="658"/>
      <c r="W260" s="36"/>
      <c r="X260" s="37"/>
      <c r="Y260" s="38"/>
      <c r="Z260" s="409" t="str">
        <f>IFERROR(VLOOKUP(Y260, 【参考】数式用!$A$2:$B$50, 2, FALSE), "")</f>
        <v/>
      </c>
    </row>
    <row r="261" spans="2:26" ht="34.5" customHeight="1" thickBot="1">
      <c r="B261" s="547">
        <f t="shared" si="3"/>
        <v>223</v>
      </c>
      <c r="C261" s="660"/>
      <c r="D261" s="661"/>
      <c r="E261" s="661"/>
      <c r="F261" s="661"/>
      <c r="G261" s="661"/>
      <c r="H261" s="661"/>
      <c r="I261" s="661"/>
      <c r="J261" s="661"/>
      <c r="K261" s="661"/>
      <c r="L261" s="662"/>
      <c r="M261" s="655"/>
      <c r="N261" s="655"/>
      <c r="O261" s="655"/>
      <c r="P261" s="655"/>
      <c r="Q261" s="655"/>
      <c r="R261" s="656"/>
      <c r="S261" s="657"/>
      <c r="T261" s="657"/>
      <c r="U261" s="657"/>
      <c r="V261" s="658"/>
      <c r="W261" s="36"/>
      <c r="X261" s="37"/>
      <c r="Y261" s="38"/>
      <c r="Z261" s="409" t="str">
        <f>IFERROR(VLOOKUP(Y261, 【参考】数式用!$A$2:$B$50, 2, FALSE), "")</f>
        <v/>
      </c>
    </row>
    <row r="262" spans="2:26" ht="34.5" customHeight="1" thickBot="1">
      <c r="B262" s="547">
        <f t="shared" si="3"/>
        <v>224</v>
      </c>
      <c r="C262" s="660"/>
      <c r="D262" s="661"/>
      <c r="E262" s="661"/>
      <c r="F262" s="661"/>
      <c r="G262" s="661"/>
      <c r="H262" s="661"/>
      <c r="I262" s="661"/>
      <c r="J262" s="661"/>
      <c r="K262" s="661"/>
      <c r="L262" s="662"/>
      <c r="M262" s="655"/>
      <c r="N262" s="655"/>
      <c r="O262" s="655"/>
      <c r="P262" s="655"/>
      <c r="Q262" s="655"/>
      <c r="R262" s="656"/>
      <c r="S262" s="657"/>
      <c r="T262" s="657"/>
      <c r="U262" s="657"/>
      <c r="V262" s="658"/>
      <c r="W262" s="36"/>
      <c r="X262" s="37"/>
      <c r="Y262" s="38"/>
      <c r="Z262" s="409" t="str">
        <f>IFERROR(VLOOKUP(Y262, 【参考】数式用!$A$2:$B$50, 2, FALSE), "")</f>
        <v/>
      </c>
    </row>
    <row r="263" spans="2:26" ht="34.5" customHeight="1" thickBot="1">
      <c r="B263" s="547">
        <f t="shared" si="3"/>
        <v>225</v>
      </c>
      <c r="C263" s="660"/>
      <c r="D263" s="661"/>
      <c r="E263" s="661"/>
      <c r="F263" s="661"/>
      <c r="G263" s="661"/>
      <c r="H263" s="661"/>
      <c r="I263" s="661"/>
      <c r="J263" s="661"/>
      <c r="K263" s="661"/>
      <c r="L263" s="662"/>
      <c r="M263" s="655"/>
      <c r="N263" s="655"/>
      <c r="O263" s="655"/>
      <c r="P263" s="655"/>
      <c r="Q263" s="655"/>
      <c r="R263" s="656"/>
      <c r="S263" s="657"/>
      <c r="T263" s="657"/>
      <c r="U263" s="657"/>
      <c r="V263" s="658"/>
      <c r="W263" s="36"/>
      <c r="X263" s="37"/>
      <c r="Y263" s="38"/>
      <c r="Z263" s="409" t="str">
        <f>IFERROR(VLOOKUP(Y263, 【参考】数式用!$A$2:$B$50, 2, FALSE), "")</f>
        <v/>
      </c>
    </row>
    <row r="264" spans="2:26" ht="34.5" customHeight="1" thickBot="1">
      <c r="B264" s="547">
        <f t="shared" si="3"/>
        <v>226</v>
      </c>
      <c r="C264" s="660"/>
      <c r="D264" s="661"/>
      <c r="E264" s="661"/>
      <c r="F264" s="661"/>
      <c r="G264" s="661"/>
      <c r="H264" s="661"/>
      <c r="I264" s="661"/>
      <c r="J264" s="661"/>
      <c r="K264" s="661"/>
      <c r="L264" s="662"/>
      <c r="M264" s="655"/>
      <c r="N264" s="655"/>
      <c r="O264" s="655"/>
      <c r="P264" s="655"/>
      <c r="Q264" s="655"/>
      <c r="R264" s="656"/>
      <c r="S264" s="657"/>
      <c r="T264" s="657"/>
      <c r="U264" s="657"/>
      <c r="V264" s="658"/>
      <c r="W264" s="36"/>
      <c r="X264" s="37"/>
      <c r="Y264" s="38"/>
      <c r="Z264" s="409" t="str">
        <f>IFERROR(VLOOKUP(Y264, 【参考】数式用!$A$2:$B$50, 2, FALSE), "")</f>
        <v/>
      </c>
    </row>
    <row r="265" spans="2:26" ht="34.5" customHeight="1" thickBot="1">
      <c r="B265" s="547">
        <f t="shared" si="3"/>
        <v>227</v>
      </c>
      <c r="C265" s="660"/>
      <c r="D265" s="661"/>
      <c r="E265" s="661"/>
      <c r="F265" s="661"/>
      <c r="G265" s="661"/>
      <c r="H265" s="661"/>
      <c r="I265" s="661"/>
      <c r="J265" s="661"/>
      <c r="K265" s="661"/>
      <c r="L265" s="662"/>
      <c r="M265" s="655"/>
      <c r="N265" s="655"/>
      <c r="O265" s="655"/>
      <c r="P265" s="655"/>
      <c r="Q265" s="655"/>
      <c r="R265" s="656"/>
      <c r="S265" s="657"/>
      <c r="T265" s="657"/>
      <c r="U265" s="657"/>
      <c r="V265" s="658"/>
      <c r="W265" s="36"/>
      <c r="X265" s="37"/>
      <c r="Y265" s="38"/>
      <c r="Z265" s="409" t="str">
        <f>IFERROR(VLOOKUP(Y265, 【参考】数式用!$A$2:$B$50, 2, FALSE), "")</f>
        <v/>
      </c>
    </row>
    <row r="266" spans="2:26" ht="34.5" customHeight="1" thickBot="1">
      <c r="B266" s="547">
        <f t="shared" si="3"/>
        <v>228</v>
      </c>
      <c r="C266" s="660"/>
      <c r="D266" s="661"/>
      <c r="E266" s="661"/>
      <c r="F266" s="661"/>
      <c r="G266" s="661"/>
      <c r="H266" s="661"/>
      <c r="I266" s="661"/>
      <c r="J266" s="661"/>
      <c r="K266" s="661"/>
      <c r="L266" s="662"/>
      <c r="M266" s="655"/>
      <c r="N266" s="655"/>
      <c r="O266" s="655"/>
      <c r="P266" s="655"/>
      <c r="Q266" s="655"/>
      <c r="R266" s="656"/>
      <c r="S266" s="657"/>
      <c r="T266" s="657"/>
      <c r="U266" s="657"/>
      <c r="V266" s="658"/>
      <c r="W266" s="36"/>
      <c r="X266" s="37"/>
      <c r="Y266" s="38"/>
      <c r="Z266" s="409" t="str">
        <f>IFERROR(VLOOKUP(Y266, 【参考】数式用!$A$2:$B$50, 2, FALSE), "")</f>
        <v/>
      </c>
    </row>
    <row r="267" spans="2:26" ht="34.5" customHeight="1" thickBot="1">
      <c r="B267" s="547">
        <f t="shared" si="3"/>
        <v>229</v>
      </c>
      <c r="C267" s="660"/>
      <c r="D267" s="661"/>
      <c r="E267" s="661"/>
      <c r="F267" s="661"/>
      <c r="G267" s="661"/>
      <c r="H267" s="661"/>
      <c r="I267" s="661"/>
      <c r="J267" s="661"/>
      <c r="K267" s="661"/>
      <c r="L267" s="662"/>
      <c r="M267" s="655"/>
      <c r="N267" s="655"/>
      <c r="O267" s="655"/>
      <c r="P267" s="655"/>
      <c r="Q267" s="655"/>
      <c r="R267" s="656"/>
      <c r="S267" s="657"/>
      <c r="T267" s="657"/>
      <c r="U267" s="657"/>
      <c r="V267" s="658"/>
      <c r="W267" s="36"/>
      <c r="X267" s="37"/>
      <c r="Y267" s="38"/>
      <c r="Z267" s="409" t="str">
        <f>IFERROR(VLOOKUP(Y267, 【参考】数式用!$A$2:$B$50, 2, FALSE), "")</f>
        <v/>
      </c>
    </row>
    <row r="268" spans="2:26" ht="34.5" customHeight="1" thickBot="1">
      <c r="B268" s="547">
        <f t="shared" si="3"/>
        <v>230</v>
      </c>
      <c r="C268" s="660"/>
      <c r="D268" s="661"/>
      <c r="E268" s="661"/>
      <c r="F268" s="661"/>
      <c r="G268" s="661"/>
      <c r="H268" s="661"/>
      <c r="I268" s="661"/>
      <c r="J268" s="661"/>
      <c r="K268" s="661"/>
      <c r="L268" s="662"/>
      <c r="M268" s="655"/>
      <c r="N268" s="655"/>
      <c r="O268" s="655"/>
      <c r="P268" s="655"/>
      <c r="Q268" s="655"/>
      <c r="R268" s="656"/>
      <c r="S268" s="657"/>
      <c r="T268" s="657"/>
      <c r="U268" s="657"/>
      <c r="V268" s="658"/>
      <c r="W268" s="36"/>
      <c r="X268" s="37"/>
      <c r="Y268" s="38"/>
      <c r="Z268" s="409" t="str">
        <f>IFERROR(VLOOKUP(Y268, 【参考】数式用!$A$2:$B$50, 2, FALSE), "")</f>
        <v/>
      </c>
    </row>
    <row r="269" spans="2:26" ht="34.5" customHeight="1" thickBot="1">
      <c r="B269" s="547">
        <f t="shared" si="3"/>
        <v>231</v>
      </c>
      <c r="C269" s="660"/>
      <c r="D269" s="661"/>
      <c r="E269" s="661"/>
      <c r="F269" s="661"/>
      <c r="G269" s="661"/>
      <c r="H269" s="661"/>
      <c r="I269" s="661"/>
      <c r="J269" s="661"/>
      <c r="K269" s="661"/>
      <c r="L269" s="662"/>
      <c r="M269" s="655"/>
      <c r="N269" s="655"/>
      <c r="O269" s="655"/>
      <c r="P269" s="655"/>
      <c r="Q269" s="655"/>
      <c r="R269" s="656"/>
      <c r="S269" s="657"/>
      <c r="T269" s="657"/>
      <c r="U269" s="657"/>
      <c r="V269" s="658"/>
      <c r="W269" s="36"/>
      <c r="X269" s="37"/>
      <c r="Y269" s="38"/>
      <c r="Z269" s="409" t="str">
        <f>IFERROR(VLOOKUP(Y269, 【参考】数式用!$A$2:$B$50, 2, FALSE), "")</f>
        <v/>
      </c>
    </row>
    <row r="270" spans="2:26" ht="34.5" customHeight="1" thickBot="1">
      <c r="B270" s="547">
        <f t="shared" si="3"/>
        <v>232</v>
      </c>
      <c r="C270" s="660"/>
      <c r="D270" s="661"/>
      <c r="E270" s="661"/>
      <c r="F270" s="661"/>
      <c r="G270" s="661"/>
      <c r="H270" s="661"/>
      <c r="I270" s="661"/>
      <c r="J270" s="661"/>
      <c r="K270" s="661"/>
      <c r="L270" s="662"/>
      <c r="M270" s="655"/>
      <c r="N270" s="655"/>
      <c r="O270" s="655"/>
      <c r="P270" s="655"/>
      <c r="Q270" s="655"/>
      <c r="R270" s="656"/>
      <c r="S270" s="657"/>
      <c r="T270" s="657"/>
      <c r="U270" s="657"/>
      <c r="V270" s="658"/>
      <c r="W270" s="36"/>
      <c r="X270" s="37"/>
      <c r="Y270" s="38"/>
      <c r="Z270" s="409" t="str">
        <f>IFERROR(VLOOKUP(Y270, 【参考】数式用!$A$2:$B$50, 2, FALSE), "")</f>
        <v/>
      </c>
    </row>
    <row r="271" spans="2:26" ht="34.5" customHeight="1" thickBot="1">
      <c r="B271" s="547">
        <f t="shared" si="3"/>
        <v>233</v>
      </c>
      <c r="C271" s="660"/>
      <c r="D271" s="661"/>
      <c r="E271" s="661"/>
      <c r="F271" s="661"/>
      <c r="G271" s="661"/>
      <c r="H271" s="661"/>
      <c r="I271" s="661"/>
      <c r="J271" s="661"/>
      <c r="K271" s="661"/>
      <c r="L271" s="662"/>
      <c r="M271" s="655"/>
      <c r="N271" s="655"/>
      <c r="O271" s="655"/>
      <c r="P271" s="655"/>
      <c r="Q271" s="655"/>
      <c r="R271" s="656"/>
      <c r="S271" s="657"/>
      <c r="T271" s="657"/>
      <c r="U271" s="657"/>
      <c r="V271" s="658"/>
      <c r="W271" s="36"/>
      <c r="X271" s="37"/>
      <c r="Y271" s="38"/>
      <c r="Z271" s="409" t="str">
        <f>IFERROR(VLOOKUP(Y271, 【参考】数式用!$A$2:$B$50, 2, FALSE), "")</f>
        <v/>
      </c>
    </row>
    <row r="272" spans="2:26" ht="34.5" customHeight="1" thickBot="1">
      <c r="B272" s="547">
        <f t="shared" si="3"/>
        <v>234</v>
      </c>
      <c r="C272" s="660"/>
      <c r="D272" s="661"/>
      <c r="E272" s="661"/>
      <c r="F272" s="661"/>
      <c r="G272" s="661"/>
      <c r="H272" s="661"/>
      <c r="I272" s="661"/>
      <c r="J272" s="661"/>
      <c r="K272" s="661"/>
      <c r="L272" s="662"/>
      <c r="M272" s="655"/>
      <c r="N272" s="655"/>
      <c r="O272" s="655"/>
      <c r="P272" s="655"/>
      <c r="Q272" s="655"/>
      <c r="R272" s="656"/>
      <c r="S272" s="657"/>
      <c r="T272" s="657"/>
      <c r="U272" s="657"/>
      <c r="V272" s="658"/>
      <c r="W272" s="36"/>
      <c r="X272" s="37"/>
      <c r="Y272" s="38"/>
      <c r="Z272" s="409" t="str">
        <f>IFERROR(VLOOKUP(Y272, 【参考】数式用!$A$2:$B$50, 2, FALSE), "")</f>
        <v/>
      </c>
    </row>
    <row r="273" spans="2:26" ht="34.5" customHeight="1" thickBot="1">
      <c r="B273" s="547">
        <f t="shared" si="3"/>
        <v>235</v>
      </c>
      <c r="C273" s="660"/>
      <c r="D273" s="661"/>
      <c r="E273" s="661"/>
      <c r="F273" s="661"/>
      <c r="G273" s="661"/>
      <c r="H273" s="661"/>
      <c r="I273" s="661"/>
      <c r="J273" s="661"/>
      <c r="K273" s="661"/>
      <c r="L273" s="662"/>
      <c r="M273" s="655"/>
      <c r="N273" s="655"/>
      <c r="O273" s="655"/>
      <c r="P273" s="655"/>
      <c r="Q273" s="655"/>
      <c r="R273" s="656"/>
      <c r="S273" s="657"/>
      <c r="T273" s="657"/>
      <c r="U273" s="657"/>
      <c r="V273" s="658"/>
      <c r="W273" s="36"/>
      <c r="X273" s="37"/>
      <c r="Y273" s="38"/>
      <c r="Z273" s="409" t="str">
        <f>IFERROR(VLOOKUP(Y273, 【参考】数式用!$A$2:$B$50, 2, FALSE), "")</f>
        <v/>
      </c>
    </row>
    <row r="274" spans="2:26" ht="34.5" customHeight="1" thickBot="1">
      <c r="B274" s="547">
        <f t="shared" si="3"/>
        <v>236</v>
      </c>
      <c r="C274" s="660"/>
      <c r="D274" s="661"/>
      <c r="E274" s="661"/>
      <c r="F274" s="661"/>
      <c r="G274" s="661"/>
      <c r="H274" s="661"/>
      <c r="I274" s="661"/>
      <c r="J274" s="661"/>
      <c r="K274" s="661"/>
      <c r="L274" s="662"/>
      <c r="M274" s="655"/>
      <c r="N274" s="655"/>
      <c r="O274" s="655"/>
      <c r="P274" s="655"/>
      <c r="Q274" s="655"/>
      <c r="R274" s="656"/>
      <c r="S274" s="657"/>
      <c r="T274" s="657"/>
      <c r="U274" s="657"/>
      <c r="V274" s="658"/>
      <c r="W274" s="36"/>
      <c r="X274" s="37"/>
      <c r="Y274" s="38"/>
      <c r="Z274" s="409" t="str">
        <f>IFERROR(VLOOKUP(Y274, 【参考】数式用!$A$2:$B$50, 2, FALSE), "")</f>
        <v/>
      </c>
    </row>
    <row r="275" spans="2:26" ht="34.5" customHeight="1" thickBot="1">
      <c r="B275" s="547">
        <f t="shared" si="3"/>
        <v>237</v>
      </c>
      <c r="C275" s="660"/>
      <c r="D275" s="661"/>
      <c r="E275" s="661"/>
      <c r="F275" s="661"/>
      <c r="G275" s="661"/>
      <c r="H275" s="661"/>
      <c r="I275" s="661"/>
      <c r="J275" s="661"/>
      <c r="K275" s="661"/>
      <c r="L275" s="662"/>
      <c r="M275" s="655"/>
      <c r="N275" s="655"/>
      <c r="O275" s="655"/>
      <c r="P275" s="655"/>
      <c r="Q275" s="655"/>
      <c r="R275" s="656"/>
      <c r="S275" s="657"/>
      <c r="T275" s="657"/>
      <c r="U275" s="657"/>
      <c r="V275" s="658"/>
      <c r="W275" s="36"/>
      <c r="X275" s="37"/>
      <c r="Y275" s="38"/>
      <c r="Z275" s="409" t="str">
        <f>IFERROR(VLOOKUP(Y275, 【参考】数式用!$A$2:$B$50, 2, FALSE), "")</f>
        <v/>
      </c>
    </row>
    <row r="276" spans="2:26" ht="34.5" customHeight="1" thickBot="1">
      <c r="B276" s="547">
        <f t="shared" si="3"/>
        <v>238</v>
      </c>
      <c r="C276" s="660"/>
      <c r="D276" s="661"/>
      <c r="E276" s="661"/>
      <c r="F276" s="661"/>
      <c r="G276" s="661"/>
      <c r="H276" s="661"/>
      <c r="I276" s="661"/>
      <c r="J276" s="661"/>
      <c r="K276" s="661"/>
      <c r="L276" s="662"/>
      <c r="M276" s="655"/>
      <c r="N276" s="655"/>
      <c r="O276" s="655"/>
      <c r="P276" s="655"/>
      <c r="Q276" s="655"/>
      <c r="R276" s="656"/>
      <c r="S276" s="657"/>
      <c r="T276" s="657"/>
      <c r="U276" s="657"/>
      <c r="V276" s="658"/>
      <c r="W276" s="36"/>
      <c r="X276" s="37"/>
      <c r="Y276" s="38"/>
      <c r="Z276" s="409" t="str">
        <f>IFERROR(VLOOKUP(Y276, 【参考】数式用!$A$2:$B$50, 2, FALSE), "")</f>
        <v/>
      </c>
    </row>
    <row r="277" spans="2:26" ht="34.5" customHeight="1" thickBot="1">
      <c r="B277" s="547">
        <f t="shared" si="3"/>
        <v>239</v>
      </c>
      <c r="C277" s="660"/>
      <c r="D277" s="661"/>
      <c r="E277" s="661"/>
      <c r="F277" s="661"/>
      <c r="G277" s="661"/>
      <c r="H277" s="661"/>
      <c r="I277" s="661"/>
      <c r="J277" s="661"/>
      <c r="K277" s="661"/>
      <c r="L277" s="662"/>
      <c r="M277" s="655"/>
      <c r="N277" s="655"/>
      <c r="O277" s="655"/>
      <c r="P277" s="655"/>
      <c r="Q277" s="655"/>
      <c r="R277" s="656"/>
      <c r="S277" s="657"/>
      <c r="T277" s="657"/>
      <c r="U277" s="657"/>
      <c r="V277" s="658"/>
      <c r="W277" s="36"/>
      <c r="X277" s="37"/>
      <c r="Y277" s="38"/>
      <c r="Z277" s="409" t="str">
        <f>IFERROR(VLOOKUP(Y277, 【参考】数式用!$A$2:$B$50, 2, FALSE), "")</f>
        <v/>
      </c>
    </row>
    <row r="278" spans="2:26" ht="34.5" customHeight="1" thickBot="1">
      <c r="B278" s="547">
        <f t="shared" si="3"/>
        <v>240</v>
      </c>
      <c r="C278" s="660"/>
      <c r="D278" s="661"/>
      <c r="E278" s="661"/>
      <c r="F278" s="661"/>
      <c r="G278" s="661"/>
      <c r="H278" s="661"/>
      <c r="I278" s="661"/>
      <c r="J278" s="661"/>
      <c r="K278" s="661"/>
      <c r="L278" s="662"/>
      <c r="M278" s="655"/>
      <c r="N278" s="655"/>
      <c r="O278" s="655"/>
      <c r="P278" s="655"/>
      <c r="Q278" s="655"/>
      <c r="R278" s="656"/>
      <c r="S278" s="657"/>
      <c r="T278" s="657"/>
      <c r="U278" s="657"/>
      <c r="V278" s="658"/>
      <c r="W278" s="36"/>
      <c r="X278" s="37"/>
      <c r="Y278" s="38"/>
      <c r="Z278" s="409" t="str">
        <f>IFERROR(VLOOKUP(Y278, 【参考】数式用!$A$2:$B$50, 2, FALSE), "")</f>
        <v/>
      </c>
    </row>
    <row r="279" spans="2:26" ht="34.5" customHeight="1" thickBot="1">
      <c r="B279" s="547">
        <f t="shared" si="3"/>
        <v>241</v>
      </c>
      <c r="C279" s="660"/>
      <c r="D279" s="661"/>
      <c r="E279" s="661"/>
      <c r="F279" s="661"/>
      <c r="G279" s="661"/>
      <c r="H279" s="661"/>
      <c r="I279" s="661"/>
      <c r="J279" s="661"/>
      <c r="K279" s="661"/>
      <c r="L279" s="662"/>
      <c r="M279" s="655"/>
      <c r="N279" s="655"/>
      <c r="O279" s="655"/>
      <c r="P279" s="655"/>
      <c r="Q279" s="655"/>
      <c r="R279" s="656"/>
      <c r="S279" s="657"/>
      <c r="T279" s="657"/>
      <c r="U279" s="657"/>
      <c r="V279" s="658"/>
      <c r="W279" s="36"/>
      <c r="X279" s="37"/>
      <c r="Y279" s="38"/>
      <c r="Z279" s="409" t="str">
        <f>IFERROR(VLOOKUP(Y279, 【参考】数式用!$A$2:$B$50, 2, FALSE), "")</f>
        <v/>
      </c>
    </row>
    <row r="280" spans="2:26" ht="34.5" customHeight="1" thickBot="1">
      <c r="B280" s="547">
        <f t="shared" si="3"/>
        <v>242</v>
      </c>
      <c r="C280" s="660"/>
      <c r="D280" s="661"/>
      <c r="E280" s="661"/>
      <c r="F280" s="661"/>
      <c r="G280" s="661"/>
      <c r="H280" s="661"/>
      <c r="I280" s="661"/>
      <c r="J280" s="661"/>
      <c r="K280" s="661"/>
      <c r="L280" s="662"/>
      <c r="M280" s="655"/>
      <c r="N280" s="655"/>
      <c r="O280" s="655"/>
      <c r="P280" s="655"/>
      <c r="Q280" s="655"/>
      <c r="R280" s="656"/>
      <c r="S280" s="657"/>
      <c r="T280" s="657"/>
      <c r="U280" s="657"/>
      <c r="V280" s="658"/>
      <c r="W280" s="36"/>
      <c r="X280" s="37"/>
      <c r="Y280" s="38"/>
      <c r="Z280" s="409" t="str">
        <f>IFERROR(VLOOKUP(Y280, 【参考】数式用!$A$2:$B$50, 2, FALSE), "")</f>
        <v/>
      </c>
    </row>
    <row r="281" spans="2:26" ht="34.5" customHeight="1" thickBot="1">
      <c r="B281" s="547">
        <f t="shared" si="3"/>
        <v>243</v>
      </c>
      <c r="C281" s="660"/>
      <c r="D281" s="661"/>
      <c r="E281" s="661"/>
      <c r="F281" s="661"/>
      <c r="G281" s="661"/>
      <c r="H281" s="661"/>
      <c r="I281" s="661"/>
      <c r="J281" s="661"/>
      <c r="K281" s="661"/>
      <c r="L281" s="662"/>
      <c r="M281" s="655"/>
      <c r="N281" s="655"/>
      <c r="O281" s="655"/>
      <c r="P281" s="655"/>
      <c r="Q281" s="655"/>
      <c r="R281" s="656"/>
      <c r="S281" s="657"/>
      <c r="T281" s="657"/>
      <c r="U281" s="657"/>
      <c r="V281" s="658"/>
      <c r="W281" s="36"/>
      <c r="X281" s="37"/>
      <c r="Y281" s="38"/>
      <c r="Z281" s="409" t="str">
        <f>IFERROR(VLOOKUP(Y281, 【参考】数式用!$A$2:$B$50, 2, FALSE), "")</f>
        <v/>
      </c>
    </row>
    <row r="282" spans="2:26" ht="34.5" customHeight="1" thickBot="1">
      <c r="B282" s="547">
        <f t="shared" si="3"/>
        <v>244</v>
      </c>
      <c r="C282" s="660"/>
      <c r="D282" s="661"/>
      <c r="E282" s="661"/>
      <c r="F282" s="661"/>
      <c r="G282" s="661"/>
      <c r="H282" s="661"/>
      <c r="I282" s="661"/>
      <c r="J282" s="661"/>
      <c r="K282" s="661"/>
      <c r="L282" s="662"/>
      <c r="M282" s="655"/>
      <c r="N282" s="655"/>
      <c r="O282" s="655"/>
      <c r="P282" s="655"/>
      <c r="Q282" s="655"/>
      <c r="R282" s="656"/>
      <c r="S282" s="657"/>
      <c r="T282" s="657"/>
      <c r="U282" s="657"/>
      <c r="V282" s="658"/>
      <c r="W282" s="36"/>
      <c r="X282" s="37"/>
      <c r="Y282" s="38"/>
      <c r="Z282" s="409" t="str">
        <f>IFERROR(VLOOKUP(Y282, 【参考】数式用!$A$2:$B$50, 2, FALSE), "")</f>
        <v/>
      </c>
    </row>
    <row r="283" spans="2:26" ht="34.5" customHeight="1" thickBot="1">
      <c r="B283" s="547">
        <f t="shared" si="3"/>
        <v>245</v>
      </c>
      <c r="C283" s="660"/>
      <c r="D283" s="661"/>
      <c r="E283" s="661"/>
      <c r="F283" s="661"/>
      <c r="G283" s="661"/>
      <c r="H283" s="661"/>
      <c r="I283" s="661"/>
      <c r="J283" s="661"/>
      <c r="K283" s="661"/>
      <c r="L283" s="662"/>
      <c r="M283" s="655"/>
      <c r="N283" s="655"/>
      <c r="O283" s="655"/>
      <c r="P283" s="655"/>
      <c r="Q283" s="655"/>
      <c r="R283" s="656"/>
      <c r="S283" s="657"/>
      <c r="T283" s="657"/>
      <c r="U283" s="657"/>
      <c r="V283" s="658"/>
      <c r="W283" s="36"/>
      <c r="X283" s="37"/>
      <c r="Y283" s="38"/>
      <c r="Z283" s="409" t="str">
        <f>IFERROR(VLOOKUP(Y283, 【参考】数式用!$A$2:$B$50, 2, FALSE), "")</f>
        <v/>
      </c>
    </row>
    <row r="284" spans="2:26" ht="34.5" customHeight="1" thickBot="1">
      <c r="B284" s="547">
        <f t="shared" si="3"/>
        <v>246</v>
      </c>
      <c r="C284" s="660"/>
      <c r="D284" s="661"/>
      <c r="E284" s="661"/>
      <c r="F284" s="661"/>
      <c r="G284" s="661"/>
      <c r="H284" s="661"/>
      <c r="I284" s="661"/>
      <c r="J284" s="661"/>
      <c r="K284" s="661"/>
      <c r="L284" s="662"/>
      <c r="M284" s="655"/>
      <c r="N284" s="655"/>
      <c r="O284" s="655"/>
      <c r="P284" s="655"/>
      <c r="Q284" s="655"/>
      <c r="R284" s="656"/>
      <c r="S284" s="657"/>
      <c r="T284" s="657"/>
      <c r="U284" s="657"/>
      <c r="V284" s="658"/>
      <c r="W284" s="36"/>
      <c r="X284" s="37"/>
      <c r="Y284" s="38"/>
      <c r="Z284" s="409" t="str">
        <f>IFERROR(VLOOKUP(Y284, 【参考】数式用!$A$2:$B$50, 2, FALSE), "")</f>
        <v/>
      </c>
    </row>
    <row r="285" spans="2:26" ht="34.5" customHeight="1" thickBot="1">
      <c r="B285" s="547">
        <f t="shared" si="3"/>
        <v>247</v>
      </c>
      <c r="C285" s="660"/>
      <c r="D285" s="661"/>
      <c r="E285" s="661"/>
      <c r="F285" s="661"/>
      <c r="G285" s="661"/>
      <c r="H285" s="661"/>
      <c r="I285" s="661"/>
      <c r="J285" s="661"/>
      <c r="K285" s="661"/>
      <c r="L285" s="662"/>
      <c r="M285" s="655"/>
      <c r="N285" s="655"/>
      <c r="O285" s="655"/>
      <c r="P285" s="655"/>
      <c r="Q285" s="655"/>
      <c r="R285" s="656"/>
      <c r="S285" s="657"/>
      <c r="T285" s="657"/>
      <c r="U285" s="657"/>
      <c r="V285" s="658"/>
      <c r="W285" s="36"/>
      <c r="X285" s="37"/>
      <c r="Y285" s="38"/>
      <c r="Z285" s="409" t="str">
        <f>IFERROR(VLOOKUP(Y285, 【参考】数式用!$A$2:$B$50, 2, FALSE), "")</f>
        <v/>
      </c>
    </row>
    <row r="286" spans="2:26" ht="34.5" customHeight="1" thickBot="1">
      <c r="B286" s="547">
        <f t="shared" si="3"/>
        <v>248</v>
      </c>
      <c r="C286" s="660"/>
      <c r="D286" s="661"/>
      <c r="E286" s="661"/>
      <c r="F286" s="661"/>
      <c r="G286" s="661"/>
      <c r="H286" s="661"/>
      <c r="I286" s="661"/>
      <c r="J286" s="661"/>
      <c r="K286" s="661"/>
      <c r="L286" s="662"/>
      <c r="M286" s="655"/>
      <c r="N286" s="655"/>
      <c r="O286" s="655"/>
      <c r="P286" s="655"/>
      <c r="Q286" s="655"/>
      <c r="R286" s="656"/>
      <c r="S286" s="657"/>
      <c r="T286" s="657"/>
      <c r="U286" s="657"/>
      <c r="V286" s="658"/>
      <c r="W286" s="36"/>
      <c r="X286" s="37"/>
      <c r="Y286" s="38"/>
      <c r="Z286" s="409" t="str">
        <f>IFERROR(VLOOKUP(Y286, 【参考】数式用!$A$2:$B$50, 2, FALSE), "")</f>
        <v/>
      </c>
    </row>
    <row r="287" spans="2:26" ht="34.5" customHeight="1" thickBot="1">
      <c r="B287" s="547">
        <f t="shared" si="3"/>
        <v>249</v>
      </c>
      <c r="C287" s="660"/>
      <c r="D287" s="661"/>
      <c r="E287" s="661"/>
      <c r="F287" s="661"/>
      <c r="G287" s="661"/>
      <c r="H287" s="661"/>
      <c r="I287" s="661"/>
      <c r="J287" s="661"/>
      <c r="K287" s="661"/>
      <c r="L287" s="662"/>
      <c r="M287" s="655"/>
      <c r="N287" s="655"/>
      <c r="O287" s="655"/>
      <c r="P287" s="655"/>
      <c r="Q287" s="655"/>
      <c r="R287" s="656"/>
      <c r="S287" s="657"/>
      <c r="T287" s="657"/>
      <c r="U287" s="657"/>
      <c r="V287" s="658"/>
      <c r="W287" s="36"/>
      <c r="X287" s="37"/>
      <c r="Y287" s="38"/>
      <c r="Z287" s="409" t="str">
        <f>IFERROR(VLOOKUP(Y287, 【参考】数式用!$A$2:$B$50, 2, FALSE), "")</f>
        <v/>
      </c>
    </row>
    <row r="288" spans="2:26" ht="34.5" customHeight="1" thickBot="1">
      <c r="B288" s="547">
        <f t="shared" si="3"/>
        <v>250</v>
      </c>
      <c r="C288" s="660"/>
      <c r="D288" s="661"/>
      <c r="E288" s="661"/>
      <c r="F288" s="661"/>
      <c r="G288" s="661"/>
      <c r="H288" s="661"/>
      <c r="I288" s="661"/>
      <c r="J288" s="661"/>
      <c r="K288" s="661"/>
      <c r="L288" s="662"/>
      <c r="M288" s="655"/>
      <c r="N288" s="655"/>
      <c r="O288" s="655"/>
      <c r="P288" s="655"/>
      <c r="Q288" s="655"/>
      <c r="R288" s="656"/>
      <c r="S288" s="657"/>
      <c r="T288" s="657"/>
      <c r="U288" s="657"/>
      <c r="V288" s="658"/>
      <c r="W288" s="36"/>
      <c r="X288" s="37"/>
      <c r="Y288" s="38"/>
      <c r="Z288" s="409" t="str">
        <f>IFERROR(VLOOKUP(Y288, 【参考】数式用!$A$2:$B$50, 2, FALSE), "")</f>
        <v/>
      </c>
    </row>
    <row r="289" spans="2:26" ht="34.5" customHeight="1" thickBot="1">
      <c r="B289" s="547">
        <f t="shared" si="3"/>
        <v>251</v>
      </c>
      <c r="C289" s="660"/>
      <c r="D289" s="661"/>
      <c r="E289" s="661"/>
      <c r="F289" s="661"/>
      <c r="G289" s="661"/>
      <c r="H289" s="661"/>
      <c r="I289" s="661"/>
      <c r="J289" s="661"/>
      <c r="K289" s="661"/>
      <c r="L289" s="662"/>
      <c r="M289" s="655"/>
      <c r="N289" s="655"/>
      <c r="O289" s="655"/>
      <c r="P289" s="655"/>
      <c r="Q289" s="655"/>
      <c r="R289" s="656"/>
      <c r="S289" s="657"/>
      <c r="T289" s="657"/>
      <c r="U289" s="657"/>
      <c r="V289" s="658"/>
      <c r="W289" s="36"/>
      <c r="X289" s="37"/>
      <c r="Y289" s="38"/>
      <c r="Z289" s="409" t="str">
        <f>IFERROR(VLOOKUP(Y289, 【参考】数式用!$A$2:$B$50, 2, FALSE), "")</f>
        <v/>
      </c>
    </row>
    <row r="290" spans="2:26" ht="34.5" customHeight="1" thickBot="1">
      <c r="B290" s="547">
        <f t="shared" si="3"/>
        <v>252</v>
      </c>
      <c r="C290" s="660"/>
      <c r="D290" s="661"/>
      <c r="E290" s="661"/>
      <c r="F290" s="661"/>
      <c r="G290" s="661"/>
      <c r="H290" s="661"/>
      <c r="I290" s="661"/>
      <c r="J290" s="661"/>
      <c r="K290" s="661"/>
      <c r="L290" s="662"/>
      <c r="M290" s="655"/>
      <c r="N290" s="655"/>
      <c r="O290" s="655"/>
      <c r="P290" s="655"/>
      <c r="Q290" s="655"/>
      <c r="R290" s="656"/>
      <c r="S290" s="657"/>
      <c r="T290" s="657"/>
      <c r="U290" s="657"/>
      <c r="V290" s="658"/>
      <c r="W290" s="36"/>
      <c r="X290" s="37"/>
      <c r="Y290" s="38"/>
      <c r="Z290" s="409" t="str">
        <f>IFERROR(VLOOKUP(Y290, 【参考】数式用!$A$2:$B$50, 2, FALSE), "")</f>
        <v/>
      </c>
    </row>
    <row r="291" spans="2:26" ht="34.5" customHeight="1" thickBot="1">
      <c r="B291" s="547">
        <f t="shared" si="3"/>
        <v>253</v>
      </c>
      <c r="C291" s="660"/>
      <c r="D291" s="661"/>
      <c r="E291" s="661"/>
      <c r="F291" s="661"/>
      <c r="G291" s="661"/>
      <c r="H291" s="661"/>
      <c r="I291" s="661"/>
      <c r="J291" s="661"/>
      <c r="K291" s="661"/>
      <c r="L291" s="662"/>
      <c r="M291" s="655"/>
      <c r="N291" s="655"/>
      <c r="O291" s="655"/>
      <c r="P291" s="655"/>
      <c r="Q291" s="655"/>
      <c r="R291" s="656"/>
      <c r="S291" s="657"/>
      <c r="T291" s="657"/>
      <c r="U291" s="657"/>
      <c r="V291" s="658"/>
      <c r="W291" s="36"/>
      <c r="X291" s="37"/>
      <c r="Y291" s="38"/>
      <c r="Z291" s="409" t="str">
        <f>IFERROR(VLOOKUP(Y291, 【参考】数式用!$A$2:$B$50, 2, FALSE), "")</f>
        <v/>
      </c>
    </row>
    <row r="292" spans="2:26" ht="34.5" customHeight="1" thickBot="1">
      <c r="B292" s="547">
        <f t="shared" si="3"/>
        <v>254</v>
      </c>
      <c r="C292" s="660"/>
      <c r="D292" s="661"/>
      <c r="E292" s="661"/>
      <c r="F292" s="661"/>
      <c r="G292" s="661"/>
      <c r="H292" s="661"/>
      <c r="I292" s="661"/>
      <c r="J292" s="661"/>
      <c r="K292" s="661"/>
      <c r="L292" s="662"/>
      <c r="M292" s="655"/>
      <c r="N292" s="655"/>
      <c r="O292" s="655"/>
      <c r="P292" s="655"/>
      <c r="Q292" s="655"/>
      <c r="R292" s="656"/>
      <c r="S292" s="657"/>
      <c r="T292" s="657"/>
      <c r="U292" s="657"/>
      <c r="V292" s="658"/>
      <c r="W292" s="36"/>
      <c r="X292" s="37"/>
      <c r="Y292" s="38"/>
      <c r="Z292" s="409" t="str">
        <f>IFERROR(VLOOKUP(Y292, 【参考】数式用!$A$2:$B$50, 2, FALSE), "")</f>
        <v/>
      </c>
    </row>
    <row r="293" spans="2:26" ht="34.5" customHeight="1" thickBot="1">
      <c r="B293" s="547">
        <f t="shared" si="3"/>
        <v>255</v>
      </c>
      <c r="C293" s="660"/>
      <c r="D293" s="661"/>
      <c r="E293" s="661"/>
      <c r="F293" s="661"/>
      <c r="G293" s="661"/>
      <c r="H293" s="661"/>
      <c r="I293" s="661"/>
      <c r="J293" s="661"/>
      <c r="K293" s="661"/>
      <c r="L293" s="662"/>
      <c r="M293" s="655"/>
      <c r="N293" s="655"/>
      <c r="O293" s="655"/>
      <c r="P293" s="655"/>
      <c r="Q293" s="655"/>
      <c r="R293" s="656"/>
      <c r="S293" s="657"/>
      <c r="T293" s="657"/>
      <c r="U293" s="657"/>
      <c r="V293" s="658"/>
      <c r="W293" s="36"/>
      <c r="X293" s="37"/>
      <c r="Y293" s="38"/>
      <c r="Z293" s="409" t="str">
        <f>IFERROR(VLOOKUP(Y293, 【参考】数式用!$A$2:$B$50, 2, FALSE), "")</f>
        <v/>
      </c>
    </row>
    <row r="294" spans="2:26" ht="34.5" customHeight="1" thickBot="1">
      <c r="B294" s="547">
        <f t="shared" si="3"/>
        <v>256</v>
      </c>
      <c r="C294" s="660"/>
      <c r="D294" s="661"/>
      <c r="E294" s="661"/>
      <c r="F294" s="661"/>
      <c r="G294" s="661"/>
      <c r="H294" s="661"/>
      <c r="I294" s="661"/>
      <c r="J294" s="661"/>
      <c r="K294" s="661"/>
      <c r="L294" s="662"/>
      <c r="M294" s="655"/>
      <c r="N294" s="655"/>
      <c r="O294" s="655"/>
      <c r="P294" s="655"/>
      <c r="Q294" s="655"/>
      <c r="R294" s="656"/>
      <c r="S294" s="657"/>
      <c r="T294" s="657"/>
      <c r="U294" s="657"/>
      <c r="V294" s="658"/>
      <c r="W294" s="36"/>
      <c r="X294" s="37"/>
      <c r="Y294" s="38"/>
      <c r="Z294" s="409" t="str">
        <f>IFERROR(VLOOKUP(Y294, 【参考】数式用!$A$2:$B$50, 2, FALSE), "")</f>
        <v/>
      </c>
    </row>
    <row r="295" spans="2:26" ht="34.5" customHeight="1" thickBot="1">
      <c r="B295" s="547">
        <f t="shared" si="3"/>
        <v>257</v>
      </c>
      <c r="C295" s="660"/>
      <c r="D295" s="661"/>
      <c r="E295" s="661"/>
      <c r="F295" s="661"/>
      <c r="G295" s="661"/>
      <c r="H295" s="661"/>
      <c r="I295" s="661"/>
      <c r="J295" s="661"/>
      <c r="K295" s="661"/>
      <c r="L295" s="662"/>
      <c r="M295" s="655"/>
      <c r="N295" s="655"/>
      <c r="O295" s="655"/>
      <c r="P295" s="655"/>
      <c r="Q295" s="655"/>
      <c r="R295" s="656"/>
      <c r="S295" s="657"/>
      <c r="T295" s="657"/>
      <c r="U295" s="657"/>
      <c r="V295" s="658"/>
      <c r="W295" s="36"/>
      <c r="X295" s="37"/>
      <c r="Y295" s="38"/>
      <c r="Z295" s="409" t="str">
        <f>IFERROR(VLOOKUP(Y295, 【参考】数式用!$A$2:$B$50, 2, FALSE), "")</f>
        <v/>
      </c>
    </row>
    <row r="296" spans="2:26" ht="34.5" customHeight="1" thickBot="1">
      <c r="B296" s="547">
        <f t="shared" si="3"/>
        <v>258</v>
      </c>
      <c r="C296" s="660"/>
      <c r="D296" s="661"/>
      <c r="E296" s="661"/>
      <c r="F296" s="661"/>
      <c r="G296" s="661"/>
      <c r="H296" s="661"/>
      <c r="I296" s="661"/>
      <c r="J296" s="661"/>
      <c r="K296" s="661"/>
      <c r="L296" s="662"/>
      <c r="M296" s="655"/>
      <c r="N296" s="655"/>
      <c r="O296" s="655"/>
      <c r="P296" s="655"/>
      <c r="Q296" s="655"/>
      <c r="R296" s="656"/>
      <c r="S296" s="657"/>
      <c r="T296" s="657"/>
      <c r="U296" s="657"/>
      <c r="V296" s="658"/>
      <c r="W296" s="36"/>
      <c r="X296" s="37"/>
      <c r="Y296" s="38"/>
      <c r="Z296" s="409" t="str">
        <f>IFERROR(VLOOKUP(Y296, 【参考】数式用!$A$2:$B$50, 2, FALSE), "")</f>
        <v/>
      </c>
    </row>
    <row r="297" spans="2:26" ht="34.5" customHeight="1" thickBot="1">
      <c r="B297" s="547">
        <f t="shared" ref="B297:B360" si="4">B296+1</f>
        <v>259</v>
      </c>
      <c r="C297" s="660"/>
      <c r="D297" s="661"/>
      <c r="E297" s="661"/>
      <c r="F297" s="661"/>
      <c r="G297" s="661"/>
      <c r="H297" s="661"/>
      <c r="I297" s="661"/>
      <c r="J297" s="661"/>
      <c r="K297" s="661"/>
      <c r="L297" s="662"/>
      <c r="M297" s="655"/>
      <c r="N297" s="655"/>
      <c r="O297" s="655"/>
      <c r="P297" s="655"/>
      <c r="Q297" s="655"/>
      <c r="R297" s="656"/>
      <c r="S297" s="657"/>
      <c r="T297" s="657"/>
      <c r="U297" s="657"/>
      <c r="V297" s="658"/>
      <c r="W297" s="36"/>
      <c r="X297" s="37"/>
      <c r="Y297" s="38"/>
      <c r="Z297" s="409" t="str">
        <f>IFERROR(VLOOKUP(Y297, 【参考】数式用!$A$2:$B$50, 2, FALSE), "")</f>
        <v/>
      </c>
    </row>
    <row r="298" spans="2:26" ht="34.5" customHeight="1" thickBot="1">
      <c r="B298" s="547">
        <f t="shared" si="4"/>
        <v>260</v>
      </c>
      <c r="C298" s="660"/>
      <c r="D298" s="661"/>
      <c r="E298" s="661"/>
      <c r="F298" s="661"/>
      <c r="G298" s="661"/>
      <c r="H298" s="661"/>
      <c r="I298" s="661"/>
      <c r="J298" s="661"/>
      <c r="K298" s="661"/>
      <c r="L298" s="662"/>
      <c r="M298" s="655"/>
      <c r="N298" s="655"/>
      <c r="O298" s="655"/>
      <c r="P298" s="655"/>
      <c r="Q298" s="655"/>
      <c r="R298" s="656"/>
      <c r="S298" s="657"/>
      <c r="T298" s="657"/>
      <c r="U298" s="657"/>
      <c r="V298" s="658"/>
      <c r="W298" s="36"/>
      <c r="X298" s="37"/>
      <c r="Y298" s="38"/>
      <c r="Z298" s="409" t="str">
        <f>IFERROR(VLOOKUP(Y298, 【参考】数式用!$A$2:$B$50, 2, FALSE), "")</f>
        <v/>
      </c>
    </row>
    <row r="299" spans="2:26" ht="34.5" customHeight="1" thickBot="1">
      <c r="B299" s="547">
        <f t="shared" si="4"/>
        <v>261</v>
      </c>
      <c r="C299" s="660"/>
      <c r="D299" s="661"/>
      <c r="E299" s="661"/>
      <c r="F299" s="661"/>
      <c r="G299" s="661"/>
      <c r="H299" s="661"/>
      <c r="I299" s="661"/>
      <c r="J299" s="661"/>
      <c r="K299" s="661"/>
      <c r="L299" s="662"/>
      <c r="M299" s="655"/>
      <c r="N299" s="655"/>
      <c r="O299" s="655"/>
      <c r="P299" s="655"/>
      <c r="Q299" s="655"/>
      <c r="R299" s="656"/>
      <c r="S299" s="657"/>
      <c r="T299" s="657"/>
      <c r="U299" s="657"/>
      <c r="V299" s="658"/>
      <c r="W299" s="36"/>
      <c r="X299" s="37"/>
      <c r="Y299" s="38"/>
      <c r="Z299" s="409" t="str">
        <f>IFERROR(VLOOKUP(Y299, 【参考】数式用!$A$2:$B$50, 2, FALSE), "")</f>
        <v/>
      </c>
    </row>
    <row r="300" spans="2:26" ht="34.5" customHeight="1" thickBot="1">
      <c r="B300" s="547">
        <f t="shared" si="4"/>
        <v>262</v>
      </c>
      <c r="C300" s="660"/>
      <c r="D300" s="661"/>
      <c r="E300" s="661"/>
      <c r="F300" s="661"/>
      <c r="G300" s="661"/>
      <c r="H300" s="661"/>
      <c r="I300" s="661"/>
      <c r="J300" s="661"/>
      <c r="K300" s="661"/>
      <c r="L300" s="662"/>
      <c r="M300" s="655"/>
      <c r="N300" s="655"/>
      <c r="O300" s="655"/>
      <c r="P300" s="655"/>
      <c r="Q300" s="655"/>
      <c r="R300" s="656"/>
      <c r="S300" s="657"/>
      <c r="T300" s="657"/>
      <c r="U300" s="657"/>
      <c r="V300" s="658"/>
      <c r="W300" s="36"/>
      <c r="X300" s="37"/>
      <c r="Y300" s="38"/>
      <c r="Z300" s="409" t="str">
        <f>IFERROR(VLOOKUP(Y300, 【参考】数式用!$A$2:$B$50, 2, FALSE), "")</f>
        <v/>
      </c>
    </row>
    <row r="301" spans="2:26" ht="34.5" customHeight="1" thickBot="1">
      <c r="B301" s="547">
        <f t="shared" si="4"/>
        <v>263</v>
      </c>
      <c r="C301" s="660"/>
      <c r="D301" s="661"/>
      <c r="E301" s="661"/>
      <c r="F301" s="661"/>
      <c r="G301" s="661"/>
      <c r="H301" s="661"/>
      <c r="I301" s="661"/>
      <c r="J301" s="661"/>
      <c r="K301" s="661"/>
      <c r="L301" s="662"/>
      <c r="M301" s="655"/>
      <c r="N301" s="655"/>
      <c r="O301" s="655"/>
      <c r="P301" s="655"/>
      <c r="Q301" s="655"/>
      <c r="R301" s="656"/>
      <c r="S301" s="657"/>
      <c r="T301" s="657"/>
      <c r="U301" s="657"/>
      <c r="V301" s="658"/>
      <c r="W301" s="36"/>
      <c r="X301" s="37"/>
      <c r="Y301" s="38"/>
      <c r="Z301" s="409" t="str">
        <f>IFERROR(VLOOKUP(Y301, 【参考】数式用!$A$2:$B$50, 2, FALSE), "")</f>
        <v/>
      </c>
    </row>
    <row r="302" spans="2:26" ht="34.5" customHeight="1" thickBot="1">
      <c r="B302" s="547">
        <f t="shared" si="4"/>
        <v>264</v>
      </c>
      <c r="C302" s="660"/>
      <c r="D302" s="661"/>
      <c r="E302" s="661"/>
      <c r="F302" s="661"/>
      <c r="G302" s="661"/>
      <c r="H302" s="661"/>
      <c r="I302" s="661"/>
      <c r="J302" s="661"/>
      <c r="K302" s="661"/>
      <c r="L302" s="662"/>
      <c r="M302" s="655"/>
      <c r="N302" s="655"/>
      <c r="O302" s="655"/>
      <c r="P302" s="655"/>
      <c r="Q302" s="655"/>
      <c r="R302" s="656"/>
      <c r="S302" s="657"/>
      <c r="T302" s="657"/>
      <c r="U302" s="657"/>
      <c r="V302" s="658"/>
      <c r="W302" s="36"/>
      <c r="X302" s="37"/>
      <c r="Y302" s="38"/>
      <c r="Z302" s="409" t="str">
        <f>IFERROR(VLOOKUP(Y302, 【参考】数式用!$A$2:$B$50, 2, FALSE), "")</f>
        <v/>
      </c>
    </row>
    <row r="303" spans="2:26" ht="34.5" customHeight="1" thickBot="1">
      <c r="B303" s="547">
        <f t="shared" si="4"/>
        <v>265</v>
      </c>
      <c r="C303" s="660"/>
      <c r="D303" s="661"/>
      <c r="E303" s="661"/>
      <c r="F303" s="661"/>
      <c r="G303" s="661"/>
      <c r="H303" s="661"/>
      <c r="I303" s="661"/>
      <c r="J303" s="661"/>
      <c r="K303" s="661"/>
      <c r="L303" s="662"/>
      <c r="M303" s="655"/>
      <c r="N303" s="655"/>
      <c r="O303" s="655"/>
      <c r="P303" s="655"/>
      <c r="Q303" s="655"/>
      <c r="R303" s="656"/>
      <c r="S303" s="657"/>
      <c r="T303" s="657"/>
      <c r="U303" s="657"/>
      <c r="V303" s="658"/>
      <c r="W303" s="36"/>
      <c r="X303" s="37"/>
      <c r="Y303" s="38"/>
      <c r="Z303" s="409" t="str">
        <f>IFERROR(VLOOKUP(Y303, 【参考】数式用!$A$2:$B$50, 2, FALSE), "")</f>
        <v/>
      </c>
    </row>
    <row r="304" spans="2:26" ht="34.5" customHeight="1" thickBot="1">
      <c r="B304" s="547">
        <f t="shared" si="4"/>
        <v>266</v>
      </c>
      <c r="C304" s="660"/>
      <c r="D304" s="661"/>
      <c r="E304" s="661"/>
      <c r="F304" s="661"/>
      <c r="G304" s="661"/>
      <c r="H304" s="661"/>
      <c r="I304" s="661"/>
      <c r="J304" s="661"/>
      <c r="K304" s="661"/>
      <c r="L304" s="662"/>
      <c r="M304" s="655"/>
      <c r="N304" s="655"/>
      <c r="O304" s="655"/>
      <c r="P304" s="655"/>
      <c r="Q304" s="655"/>
      <c r="R304" s="656"/>
      <c r="S304" s="657"/>
      <c r="T304" s="657"/>
      <c r="U304" s="657"/>
      <c r="V304" s="658"/>
      <c r="W304" s="36"/>
      <c r="X304" s="37"/>
      <c r="Y304" s="38"/>
      <c r="Z304" s="409" t="str">
        <f>IFERROR(VLOOKUP(Y304, 【参考】数式用!$A$2:$B$50, 2, FALSE), "")</f>
        <v/>
      </c>
    </row>
    <row r="305" spans="2:26" ht="34.5" customHeight="1" thickBot="1">
      <c r="B305" s="547">
        <f t="shared" si="4"/>
        <v>267</v>
      </c>
      <c r="C305" s="660"/>
      <c r="D305" s="661"/>
      <c r="E305" s="661"/>
      <c r="F305" s="661"/>
      <c r="G305" s="661"/>
      <c r="H305" s="661"/>
      <c r="I305" s="661"/>
      <c r="J305" s="661"/>
      <c r="K305" s="661"/>
      <c r="L305" s="662"/>
      <c r="M305" s="655"/>
      <c r="N305" s="655"/>
      <c r="O305" s="655"/>
      <c r="P305" s="655"/>
      <c r="Q305" s="655"/>
      <c r="R305" s="656"/>
      <c r="S305" s="657"/>
      <c r="T305" s="657"/>
      <c r="U305" s="657"/>
      <c r="V305" s="658"/>
      <c r="W305" s="36"/>
      <c r="X305" s="37"/>
      <c r="Y305" s="38"/>
      <c r="Z305" s="409" t="str">
        <f>IFERROR(VLOOKUP(Y305, 【参考】数式用!$A$2:$B$50, 2, FALSE), "")</f>
        <v/>
      </c>
    </row>
    <row r="306" spans="2:26" ht="34.5" customHeight="1" thickBot="1">
      <c r="B306" s="547">
        <f t="shared" si="4"/>
        <v>268</v>
      </c>
      <c r="C306" s="660"/>
      <c r="D306" s="661"/>
      <c r="E306" s="661"/>
      <c r="F306" s="661"/>
      <c r="G306" s="661"/>
      <c r="H306" s="661"/>
      <c r="I306" s="661"/>
      <c r="J306" s="661"/>
      <c r="K306" s="661"/>
      <c r="L306" s="662"/>
      <c r="M306" s="655"/>
      <c r="N306" s="655"/>
      <c r="O306" s="655"/>
      <c r="P306" s="655"/>
      <c r="Q306" s="655"/>
      <c r="R306" s="656"/>
      <c r="S306" s="657"/>
      <c r="T306" s="657"/>
      <c r="U306" s="657"/>
      <c r="V306" s="658"/>
      <c r="W306" s="36"/>
      <c r="X306" s="37"/>
      <c r="Y306" s="38"/>
      <c r="Z306" s="409" t="str">
        <f>IFERROR(VLOOKUP(Y306, 【参考】数式用!$A$2:$B$50, 2, FALSE), "")</f>
        <v/>
      </c>
    </row>
    <row r="307" spans="2:26" ht="34.5" customHeight="1" thickBot="1">
      <c r="B307" s="547">
        <f t="shared" si="4"/>
        <v>269</v>
      </c>
      <c r="C307" s="660"/>
      <c r="D307" s="661"/>
      <c r="E307" s="661"/>
      <c r="F307" s="661"/>
      <c r="G307" s="661"/>
      <c r="H307" s="661"/>
      <c r="I307" s="661"/>
      <c r="J307" s="661"/>
      <c r="K307" s="661"/>
      <c r="L307" s="662"/>
      <c r="M307" s="655"/>
      <c r="N307" s="655"/>
      <c r="O307" s="655"/>
      <c r="P307" s="655"/>
      <c r="Q307" s="655"/>
      <c r="R307" s="656"/>
      <c r="S307" s="657"/>
      <c r="T307" s="657"/>
      <c r="U307" s="657"/>
      <c r="V307" s="658"/>
      <c r="W307" s="36"/>
      <c r="X307" s="37"/>
      <c r="Y307" s="38"/>
      <c r="Z307" s="409" t="str">
        <f>IFERROR(VLOOKUP(Y307, 【参考】数式用!$A$2:$B$50, 2, FALSE), "")</f>
        <v/>
      </c>
    </row>
    <row r="308" spans="2:26" ht="34.5" customHeight="1" thickBot="1">
      <c r="B308" s="547">
        <f t="shared" si="4"/>
        <v>270</v>
      </c>
      <c r="C308" s="660"/>
      <c r="D308" s="661"/>
      <c r="E308" s="661"/>
      <c r="F308" s="661"/>
      <c r="G308" s="661"/>
      <c r="H308" s="661"/>
      <c r="I308" s="661"/>
      <c r="J308" s="661"/>
      <c r="K308" s="661"/>
      <c r="L308" s="662"/>
      <c r="M308" s="655"/>
      <c r="N308" s="655"/>
      <c r="O308" s="655"/>
      <c r="P308" s="655"/>
      <c r="Q308" s="655"/>
      <c r="R308" s="656"/>
      <c r="S308" s="657"/>
      <c r="T308" s="657"/>
      <c r="U308" s="657"/>
      <c r="V308" s="658"/>
      <c r="W308" s="36"/>
      <c r="X308" s="37"/>
      <c r="Y308" s="38"/>
      <c r="Z308" s="409" t="str">
        <f>IFERROR(VLOOKUP(Y308, 【参考】数式用!$A$2:$B$50, 2, FALSE), "")</f>
        <v/>
      </c>
    </row>
    <row r="309" spans="2:26" ht="34.5" customHeight="1" thickBot="1">
      <c r="B309" s="547">
        <f t="shared" si="4"/>
        <v>271</v>
      </c>
      <c r="C309" s="660"/>
      <c r="D309" s="661"/>
      <c r="E309" s="661"/>
      <c r="F309" s="661"/>
      <c r="G309" s="661"/>
      <c r="H309" s="661"/>
      <c r="I309" s="661"/>
      <c r="J309" s="661"/>
      <c r="K309" s="661"/>
      <c r="L309" s="662"/>
      <c r="M309" s="655"/>
      <c r="N309" s="655"/>
      <c r="O309" s="655"/>
      <c r="P309" s="655"/>
      <c r="Q309" s="655"/>
      <c r="R309" s="656"/>
      <c r="S309" s="657"/>
      <c r="T309" s="657"/>
      <c r="U309" s="657"/>
      <c r="V309" s="658"/>
      <c r="W309" s="36"/>
      <c r="X309" s="37"/>
      <c r="Y309" s="38"/>
      <c r="Z309" s="409" t="str">
        <f>IFERROR(VLOOKUP(Y309, 【参考】数式用!$A$2:$B$50, 2, FALSE), "")</f>
        <v/>
      </c>
    </row>
    <row r="310" spans="2:26" ht="34.5" customHeight="1" thickBot="1">
      <c r="B310" s="547">
        <f t="shared" si="4"/>
        <v>272</v>
      </c>
      <c r="C310" s="660"/>
      <c r="D310" s="661"/>
      <c r="E310" s="661"/>
      <c r="F310" s="661"/>
      <c r="G310" s="661"/>
      <c r="H310" s="661"/>
      <c r="I310" s="661"/>
      <c r="J310" s="661"/>
      <c r="K310" s="661"/>
      <c r="L310" s="662"/>
      <c r="M310" s="655"/>
      <c r="N310" s="655"/>
      <c r="O310" s="655"/>
      <c r="P310" s="655"/>
      <c r="Q310" s="655"/>
      <c r="R310" s="656"/>
      <c r="S310" s="657"/>
      <c r="T310" s="657"/>
      <c r="U310" s="657"/>
      <c r="V310" s="658"/>
      <c r="W310" s="36"/>
      <c r="X310" s="37"/>
      <c r="Y310" s="38"/>
      <c r="Z310" s="409" t="str">
        <f>IFERROR(VLOOKUP(Y310, 【参考】数式用!$A$2:$B$50, 2, FALSE), "")</f>
        <v/>
      </c>
    </row>
    <row r="311" spans="2:26" ht="34.5" customHeight="1" thickBot="1">
      <c r="B311" s="547">
        <f t="shared" si="4"/>
        <v>273</v>
      </c>
      <c r="C311" s="660"/>
      <c r="D311" s="661"/>
      <c r="E311" s="661"/>
      <c r="F311" s="661"/>
      <c r="G311" s="661"/>
      <c r="H311" s="661"/>
      <c r="I311" s="661"/>
      <c r="J311" s="661"/>
      <c r="K311" s="661"/>
      <c r="L311" s="662"/>
      <c r="M311" s="655"/>
      <c r="N311" s="655"/>
      <c r="O311" s="655"/>
      <c r="P311" s="655"/>
      <c r="Q311" s="655"/>
      <c r="R311" s="656"/>
      <c r="S311" s="657"/>
      <c r="T311" s="657"/>
      <c r="U311" s="657"/>
      <c r="V311" s="658"/>
      <c r="W311" s="36"/>
      <c r="X311" s="37"/>
      <c r="Y311" s="38"/>
      <c r="Z311" s="409" t="str">
        <f>IFERROR(VLOOKUP(Y311, 【参考】数式用!$A$2:$B$50, 2, FALSE), "")</f>
        <v/>
      </c>
    </row>
    <row r="312" spans="2:26" ht="34.5" customHeight="1" thickBot="1">
      <c r="B312" s="547">
        <f t="shared" si="4"/>
        <v>274</v>
      </c>
      <c r="C312" s="660"/>
      <c r="D312" s="661"/>
      <c r="E312" s="661"/>
      <c r="F312" s="661"/>
      <c r="G312" s="661"/>
      <c r="H312" s="661"/>
      <c r="I312" s="661"/>
      <c r="J312" s="661"/>
      <c r="K312" s="661"/>
      <c r="L312" s="662"/>
      <c r="M312" s="655"/>
      <c r="N312" s="655"/>
      <c r="O312" s="655"/>
      <c r="P312" s="655"/>
      <c r="Q312" s="655"/>
      <c r="R312" s="656"/>
      <c r="S312" s="657"/>
      <c r="T312" s="657"/>
      <c r="U312" s="657"/>
      <c r="V312" s="658"/>
      <c r="W312" s="36"/>
      <c r="X312" s="37"/>
      <c r="Y312" s="38"/>
      <c r="Z312" s="409" t="str">
        <f>IFERROR(VLOOKUP(Y312, 【参考】数式用!$A$2:$B$50, 2, FALSE), "")</f>
        <v/>
      </c>
    </row>
    <row r="313" spans="2:26" ht="34.5" customHeight="1" thickBot="1">
      <c r="B313" s="547">
        <f t="shared" si="4"/>
        <v>275</v>
      </c>
      <c r="C313" s="660"/>
      <c r="D313" s="661"/>
      <c r="E313" s="661"/>
      <c r="F313" s="661"/>
      <c r="G313" s="661"/>
      <c r="H313" s="661"/>
      <c r="I313" s="661"/>
      <c r="J313" s="661"/>
      <c r="K313" s="661"/>
      <c r="L313" s="662"/>
      <c r="M313" s="655"/>
      <c r="N313" s="655"/>
      <c r="O313" s="655"/>
      <c r="P313" s="655"/>
      <c r="Q313" s="655"/>
      <c r="R313" s="656"/>
      <c r="S313" s="657"/>
      <c r="T313" s="657"/>
      <c r="U313" s="657"/>
      <c r="V313" s="658"/>
      <c r="W313" s="36"/>
      <c r="X313" s="37"/>
      <c r="Y313" s="38"/>
      <c r="Z313" s="409" t="str">
        <f>IFERROR(VLOOKUP(Y313, 【参考】数式用!$A$2:$B$50, 2, FALSE), "")</f>
        <v/>
      </c>
    </row>
    <row r="314" spans="2:26" ht="34.5" customHeight="1" thickBot="1">
      <c r="B314" s="547">
        <f t="shared" si="4"/>
        <v>276</v>
      </c>
      <c r="C314" s="660"/>
      <c r="D314" s="661"/>
      <c r="E314" s="661"/>
      <c r="F314" s="661"/>
      <c r="G314" s="661"/>
      <c r="H314" s="661"/>
      <c r="I314" s="661"/>
      <c r="J314" s="661"/>
      <c r="K314" s="661"/>
      <c r="L314" s="662"/>
      <c r="M314" s="655"/>
      <c r="N314" s="655"/>
      <c r="O314" s="655"/>
      <c r="P314" s="655"/>
      <c r="Q314" s="655"/>
      <c r="R314" s="656"/>
      <c r="S314" s="657"/>
      <c r="T314" s="657"/>
      <c r="U314" s="657"/>
      <c r="V314" s="658"/>
      <c r="W314" s="36"/>
      <c r="X314" s="37"/>
      <c r="Y314" s="38"/>
      <c r="Z314" s="409" t="str">
        <f>IFERROR(VLOOKUP(Y314, 【参考】数式用!$A$2:$B$50, 2, FALSE), "")</f>
        <v/>
      </c>
    </row>
    <row r="315" spans="2:26" ht="34.5" customHeight="1" thickBot="1">
      <c r="B315" s="547">
        <f t="shared" si="4"/>
        <v>277</v>
      </c>
      <c r="C315" s="660"/>
      <c r="D315" s="661"/>
      <c r="E315" s="661"/>
      <c r="F315" s="661"/>
      <c r="G315" s="661"/>
      <c r="H315" s="661"/>
      <c r="I315" s="661"/>
      <c r="J315" s="661"/>
      <c r="K315" s="661"/>
      <c r="L315" s="662"/>
      <c r="M315" s="655"/>
      <c r="N315" s="655"/>
      <c r="O315" s="655"/>
      <c r="P315" s="655"/>
      <c r="Q315" s="655"/>
      <c r="R315" s="656"/>
      <c r="S315" s="657"/>
      <c r="T315" s="657"/>
      <c r="U315" s="657"/>
      <c r="V315" s="658"/>
      <c r="W315" s="36"/>
      <c r="X315" s="37"/>
      <c r="Y315" s="38"/>
      <c r="Z315" s="409" t="str">
        <f>IFERROR(VLOOKUP(Y315, 【参考】数式用!$A$2:$B$50, 2, FALSE), "")</f>
        <v/>
      </c>
    </row>
    <row r="316" spans="2:26" ht="34.5" customHeight="1" thickBot="1">
      <c r="B316" s="547">
        <f t="shared" si="4"/>
        <v>278</v>
      </c>
      <c r="C316" s="660"/>
      <c r="D316" s="661"/>
      <c r="E316" s="661"/>
      <c r="F316" s="661"/>
      <c r="G316" s="661"/>
      <c r="H316" s="661"/>
      <c r="I316" s="661"/>
      <c r="J316" s="661"/>
      <c r="K316" s="661"/>
      <c r="L316" s="662"/>
      <c r="M316" s="655"/>
      <c r="N316" s="655"/>
      <c r="O316" s="655"/>
      <c r="P316" s="655"/>
      <c r="Q316" s="655"/>
      <c r="R316" s="656"/>
      <c r="S316" s="657"/>
      <c r="T316" s="657"/>
      <c r="U316" s="657"/>
      <c r="V316" s="658"/>
      <c r="W316" s="36"/>
      <c r="X316" s="37"/>
      <c r="Y316" s="38"/>
      <c r="Z316" s="409" t="str">
        <f>IFERROR(VLOOKUP(Y316, 【参考】数式用!$A$2:$B$50, 2, FALSE), "")</f>
        <v/>
      </c>
    </row>
    <row r="317" spans="2:26" ht="34.5" customHeight="1" thickBot="1">
      <c r="B317" s="547">
        <f t="shared" si="4"/>
        <v>279</v>
      </c>
      <c r="C317" s="660"/>
      <c r="D317" s="661"/>
      <c r="E317" s="661"/>
      <c r="F317" s="661"/>
      <c r="G317" s="661"/>
      <c r="H317" s="661"/>
      <c r="I317" s="661"/>
      <c r="J317" s="661"/>
      <c r="K317" s="661"/>
      <c r="L317" s="662"/>
      <c r="M317" s="655"/>
      <c r="N317" s="655"/>
      <c r="O317" s="655"/>
      <c r="P317" s="655"/>
      <c r="Q317" s="655"/>
      <c r="R317" s="656"/>
      <c r="S317" s="657"/>
      <c r="T317" s="657"/>
      <c r="U317" s="657"/>
      <c r="V317" s="658"/>
      <c r="W317" s="36"/>
      <c r="X317" s="37"/>
      <c r="Y317" s="38"/>
      <c r="Z317" s="409" t="str">
        <f>IFERROR(VLOOKUP(Y317, 【参考】数式用!$A$2:$B$50, 2, FALSE), "")</f>
        <v/>
      </c>
    </row>
    <row r="318" spans="2:26" ht="34.5" customHeight="1" thickBot="1">
      <c r="B318" s="547">
        <f t="shared" si="4"/>
        <v>280</v>
      </c>
      <c r="C318" s="660"/>
      <c r="D318" s="661"/>
      <c r="E318" s="661"/>
      <c r="F318" s="661"/>
      <c r="G318" s="661"/>
      <c r="H318" s="661"/>
      <c r="I318" s="661"/>
      <c r="J318" s="661"/>
      <c r="K318" s="661"/>
      <c r="L318" s="662"/>
      <c r="M318" s="655"/>
      <c r="N318" s="655"/>
      <c r="O318" s="655"/>
      <c r="P318" s="655"/>
      <c r="Q318" s="655"/>
      <c r="R318" s="656"/>
      <c r="S318" s="657"/>
      <c r="T318" s="657"/>
      <c r="U318" s="657"/>
      <c r="V318" s="658"/>
      <c r="W318" s="36"/>
      <c r="X318" s="37"/>
      <c r="Y318" s="38"/>
      <c r="Z318" s="409" t="str">
        <f>IFERROR(VLOOKUP(Y318, 【参考】数式用!$A$2:$B$50, 2, FALSE), "")</f>
        <v/>
      </c>
    </row>
    <row r="319" spans="2:26" ht="34.5" customHeight="1" thickBot="1">
      <c r="B319" s="547">
        <f t="shared" si="4"/>
        <v>281</v>
      </c>
      <c r="C319" s="660"/>
      <c r="D319" s="661"/>
      <c r="E319" s="661"/>
      <c r="F319" s="661"/>
      <c r="G319" s="661"/>
      <c r="H319" s="661"/>
      <c r="I319" s="661"/>
      <c r="J319" s="661"/>
      <c r="K319" s="661"/>
      <c r="L319" s="662"/>
      <c r="M319" s="655"/>
      <c r="N319" s="655"/>
      <c r="O319" s="655"/>
      <c r="P319" s="655"/>
      <c r="Q319" s="655"/>
      <c r="R319" s="656"/>
      <c r="S319" s="657"/>
      <c r="T319" s="657"/>
      <c r="U319" s="657"/>
      <c r="V319" s="658"/>
      <c r="W319" s="36"/>
      <c r="X319" s="37"/>
      <c r="Y319" s="38"/>
      <c r="Z319" s="409" t="str">
        <f>IFERROR(VLOOKUP(Y319, 【参考】数式用!$A$2:$B$50, 2, FALSE), "")</f>
        <v/>
      </c>
    </row>
    <row r="320" spans="2:26" ht="34.5" customHeight="1" thickBot="1">
      <c r="B320" s="547">
        <f t="shared" si="4"/>
        <v>282</v>
      </c>
      <c r="C320" s="660"/>
      <c r="D320" s="661"/>
      <c r="E320" s="661"/>
      <c r="F320" s="661"/>
      <c r="G320" s="661"/>
      <c r="H320" s="661"/>
      <c r="I320" s="661"/>
      <c r="J320" s="661"/>
      <c r="K320" s="661"/>
      <c r="L320" s="662"/>
      <c r="M320" s="655"/>
      <c r="N320" s="655"/>
      <c r="O320" s="655"/>
      <c r="P320" s="655"/>
      <c r="Q320" s="655"/>
      <c r="R320" s="656"/>
      <c r="S320" s="657"/>
      <c r="T320" s="657"/>
      <c r="U320" s="657"/>
      <c r="V320" s="658"/>
      <c r="W320" s="36"/>
      <c r="X320" s="37"/>
      <c r="Y320" s="38"/>
      <c r="Z320" s="409" t="str">
        <f>IFERROR(VLOOKUP(Y320, 【参考】数式用!$A$2:$B$50, 2, FALSE), "")</f>
        <v/>
      </c>
    </row>
    <row r="321" spans="2:26" ht="34.5" customHeight="1" thickBot="1">
      <c r="B321" s="547">
        <f t="shared" si="4"/>
        <v>283</v>
      </c>
      <c r="C321" s="660"/>
      <c r="D321" s="661"/>
      <c r="E321" s="661"/>
      <c r="F321" s="661"/>
      <c r="G321" s="661"/>
      <c r="H321" s="661"/>
      <c r="I321" s="661"/>
      <c r="J321" s="661"/>
      <c r="K321" s="661"/>
      <c r="L321" s="662"/>
      <c r="M321" s="655"/>
      <c r="N321" s="655"/>
      <c r="O321" s="655"/>
      <c r="P321" s="655"/>
      <c r="Q321" s="655"/>
      <c r="R321" s="656"/>
      <c r="S321" s="657"/>
      <c r="T321" s="657"/>
      <c r="U321" s="657"/>
      <c r="V321" s="658"/>
      <c r="W321" s="36"/>
      <c r="X321" s="37"/>
      <c r="Y321" s="38"/>
      <c r="Z321" s="409" t="str">
        <f>IFERROR(VLOOKUP(Y321, 【参考】数式用!$A$2:$B$50, 2, FALSE), "")</f>
        <v/>
      </c>
    </row>
    <row r="322" spans="2:26" ht="34.5" customHeight="1" thickBot="1">
      <c r="B322" s="547">
        <f t="shared" si="4"/>
        <v>284</v>
      </c>
      <c r="C322" s="660"/>
      <c r="D322" s="661"/>
      <c r="E322" s="661"/>
      <c r="F322" s="661"/>
      <c r="G322" s="661"/>
      <c r="H322" s="661"/>
      <c r="I322" s="661"/>
      <c r="J322" s="661"/>
      <c r="K322" s="661"/>
      <c r="L322" s="662"/>
      <c r="M322" s="655"/>
      <c r="N322" s="655"/>
      <c r="O322" s="655"/>
      <c r="P322" s="655"/>
      <c r="Q322" s="655"/>
      <c r="R322" s="656"/>
      <c r="S322" s="657"/>
      <c r="T322" s="657"/>
      <c r="U322" s="657"/>
      <c r="V322" s="658"/>
      <c r="W322" s="36"/>
      <c r="X322" s="37"/>
      <c r="Y322" s="38"/>
      <c r="Z322" s="409" t="str">
        <f>IFERROR(VLOOKUP(Y322, 【参考】数式用!$A$2:$B$50, 2, FALSE), "")</f>
        <v/>
      </c>
    </row>
    <row r="323" spans="2:26" ht="34.5" customHeight="1" thickBot="1">
      <c r="B323" s="547">
        <f t="shared" si="4"/>
        <v>285</v>
      </c>
      <c r="C323" s="660"/>
      <c r="D323" s="661"/>
      <c r="E323" s="661"/>
      <c r="F323" s="661"/>
      <c r="G323" s="661"/>
      <c r="H323" s="661"/>
      <c r="I323" s="661"/>
      <c r="J323" s="661"/>
      <c r="K323" s="661"/>
      <c r="L323" s="662"/>
      <c r="M323" s="655"/>
      <c r="N323" s="655"/>
      <c r="O323" s="655"/>
      <c r="P323" s="655"/>
      <c r="Q323" s="655"/>
      <c r="R323" s="656"/>
      <c r="S323" s="657"/>
      <c r="T323" s="657"/>
      <c r="U323" s="657"/>
      <c r="V323" s="658"/>
      <c r="W323" s="36"/>
      <c r="X323" s="37"/>
      <c r="Y323" s="38"/>
      <c r="Z323" s="409" t="str">
        <f>IFERROR(VLOOKUP(Y323, 【参考】数式用!$A$2:$B$50, 2, FALSE), "")</f>
        <v/>
      </c>
    </row>
    <row r="324" spans="2:26" ht="34.5" customHeight="1" thickBot="1">
      <c r="B324" s="547">
        <f t="shared" si="4"/>
        <v>286</v>
      </c>
      <c r="C324" s="660"/>
      <c r="D324" s="661"/>
      <c r="E324" s="661"/>
      <c r="F324" s="661"/>
      <c r="G324" s="661"/>
      <c r="H324" s="661"/>
      <c r="I324" s="661"/>
      <c r="J324" s="661"/>
      <c r="K324" s="661"/>
      <c r="L324" s="662"/>
      <c r="M324" s="655"/>
      <c r="N324" s="655"/>
      <c r="O324" s="655"/>
      <c r="P324" s="655"/>
      <c r="Q324" s="655"/>
      <c r="R324" s="656"/>
      <c r="S324" s="657"/>
      <c r="T324" s="657"/>
      <c r="U324" s="657"/>
      <c r="V324" s="658"/>
      <c r="W324" s="36"/>
      <c r="X324" s="37"/>
      <c r="Y324" s="38"/>
      <c r="Z324" s="409" t="str">
        <f>IFERROR(VLOOKUP(Y324, 【参考】数式用!$A$2:$B$50, 2, FALSE), "")</f>
        <v/>
      </c>
    </row>
    <row r="325" spans="2:26" ht="34.5" customHeight="1" thickBot="1">
      <c r="B325" s="547">
        <f t="shared" si="4"/>
        <v>287</v>
      </c>
      <c r="C325" s="660"/>
      <c r="D325" s="661"/>
      <c r="E325" s="661"/>
      <c r="F325" s="661"/>
      <c r="G325" s="661"/>
      <c r="H325" s="661"/>
      <c r="I325" s="661"/>
      <c r="J325" s="661"/>
      <c r="K325" s="661"/>
      <c r="L325" s="662"/>
      <c r="M325" s="655"/>
      <c r="N325" s="655"/>
      <c r="O325" s="655"/>
      <c r="P325" s="655"/>
      <c r="Q325" s="655"/>
      <c r="R325" s="656"/>
      <c r="S325" s="657"/>
      <c r="T325" s="657"/>
      <c r="U325" s="657"/>
      <c r="V325" s="658"/>
      <c r="W325" s="36"/>
      <c r="X325" s="37"/>
      <c r="Y325" s="38"/>
      <c r="Z325" s="409" t="str">
        <f>IFERROR(VLOOKUP(Y325, 【参考】数式用!$A$2:$B$50, 2, FALSE), "")</f>
        <v/>
      </c>
    </row>
    <row r="326" spans="2:26" ht="34.5" customHeight="1" thickBot="1">
      <c r="B326" s="547">
        <f t="shared" si="4"/>
        <v>288</v>
      </c>
      <c r="C326" s="660"/>
      <c r="D326" s="661"/>
      <c r="E326" s="661"/>
      <c r="F326" s="661"/>
      <c r="G326" s="661"/>
      <c r="H326" s="661"/>
      <c r="I326" s="661"/>
      <c r="J326" s="661"/>
      <c r="K326" s="661"/>
      <c r="L326" s="662"/>
      <c r="M326" s="655"/>
      <c r="N326" s="655"/>
      <c r="O326" s="655"/>
      <c r="P326" s="655"/>
      <c r="Q326" s="655"/>
      <c r="R326" s="656"/>
      <c r="S326" s="657"/>
      <c r="T326" s="657"/>
      <c r="U326" s="657"/>
      <c r="V326" s="658"/>
      <c r="W326" s="36"/>
      <c r="X326" s="37"/>
      <c r="Y326" s="38"/>
      <c r="Z326" s="409" t="str">
        <f>IFERROR(VLOOKUP(Y326, 【参考】数式用!$A$2:$B$50, 2, FALSE), "")</f>
        <v/>
      </c>
    </row>
    <row r="327" spans="2:26" ht="34.5" customHeight="1" thickBot="1">
      <c r="B327" s="547">
        <f t="shared" si="4"/>
        <v>289</v>
      </c>
      <c r="C327" s="660"/>
      <c r="D327" s="661"/>
      <c r="E327" s="661"/>
      <c r="F327" s="661"/>
      <c r="G327" s="661"/>
      <c r="H327" s="661"/>
      <c r="I327" s="661"/>
      <c r="J327" s="661"/>
      <c r="K327" s="661"/>
      <c r="L327" s="662"/>
      <c r="M327" s="655"/>
      <c r="N327" s="655"/>
      <c r="O327" s="655"/>
      <c r="P327" s="655"/>
      <c r="Q327" s="655"/>
      <c r="R327" s="656"/>
      <c r="S327" s="657"/>
      <c r="T327" s="657"/>
      <c r="U327" s="657"/>
      <c r="V327" s="658"/>
      <c r="W327" s="36"/>
      <c r="X327" s="37"/>
      <c r="Y327" s="38"/>
      <c r="Z327" s="409" t="str">
        <f>IFERROR(VLOOKUP(Y327, 【参考】数式用!$A$2:$B$50, 2, FALSE), "")</f>
        <v/>
      </c>
    </row>
    <row r="328" spans="2:26" ht="34.5" customHeight="1" thickBot="1">
      <c r="B328" s="547">
        <f t="shared" si="4"/>
        <v>290</v>
      </c>
      <c r="C328" s="660"/>
      <c r="D328" s="661"/>
      <c r="E328" s="661"/>
      <c r="F328" s="661"/>
      <c r="G328" s="661"/>
      <c r="H328" s="661"/>
      <c r="I328" s="661"/>
      <c r="J328" s="661"/>
      <c r="K328" s="661"/>
      <c r="L328" s="662"/>
      <c r="M328" s="655"/>
      <c r="N328" s="655"/>
      <c r="O328" s="655"/>
      <c r="P328" s="655"/>
      <c r="Q328" s="655"/>
      <c r="R328" s="656"/>
      <c r="S328" s="657"/>
      <c r="T328" s="657"/>
      <c r="U328" s="657"/>
      <c r="V328" s="658"/>
      <c r="W328" s="36"/>
      <c r="X328" s="37"/>
      <c r="Y328" s="38"/>
      <c r="Z328" s="409" t="str">
        <f>IFERROR(VLOOKUP(Y328, 【参考】数式用!$A$2:$B$50, 2, FALSE), "")</f>
        <v/>
      </c>
    </row>
    <row r="329" spans="2:26" ht="34.5" customHeight="1" thickBot="1">
      <c r="B329" s="547">
        <f t="shared" si="4"/>
        <v>291</v>
      </c>
      <c r="C329" s="660"/>
      <c r="D329" s="661"/>
      <c r="E329" s="661"/>
      <c r="F329" s="661"/>
      <c r="G329" s="661"/>
      <c r="H329" s="661"/>
      <c r="I329" s="661"/>
      <c r="J329" s="661"/>
      <c r="K329" s="661"/>
      <c r="L329" s="662"/>
      <c r="M329" s="655"/>
      <c r="N329" s="655"/>
      <c r="O329" s="655"/>
      <c r="P329" s="655"/>
      <c r="Q329" s="655"/>
      <c r="R329" s="656"/>
      <c r="S329" s="657"/>
      <c r="T329" s="657"/>
      <c r="U329" s="657"/>
      <c r="V329" s="658"/>
      <c r="W329" s="36"/>
      <c r="X329" s="37"/>
      <c r="Y329" s="38"/>
      <c r="Z329" s="409" t="str">
        <f>IFERROR(VLOOKUP(Y329, 【参考】数式用!$A$2:$B$50, 2, FALSE), "")</f>
        <v/>
      </c>
    </row>
    <row r="330" spans="2:26" ht="34.5" customHeight="1" thickBot="1">
      <c r="B330" s="547">
        <f t="shared" si="4"/>
        <v>292</v>
      </c>
      <c r="C330" s="660"/>
      <c r="D330" s="661"/>
      <c r="E330" s="661"/>
      <c r="F330" s="661"/>
      <c r="G330" s="661"/>
      <c r="H330" s="661"/>
      <c r="I330" s="661"/>
      <c r="J330" s="661"/>
      <c r="K330" s="661"/>
      <c r="L330" s="662"/>
      <c r="M330" s="655"/>
      <c r="N330" s="655"/>
      <c r="O330" s="655"/>
      <c r="P330" s="655"/>
      <c r="Q330" s="655"/>
      <c r="R330" s="656"/>
      <c r="S330" s="657"/>
      <c r="T330" s="657"/>
      <c r="U330" s="657"/>
      <c r="V330" s="658"/>
      <c r="W330" s="36"/>
      <c r="X330" s="37"/>
      <c r="Y330" s="38"/>
      <c r="Z330" s="409" t="str">
        <f>IFERROR(VLOOKUP(Y330, 【参考】数式用!$A$2:$B$50, 2, FALSE), "")</f>
        <v/>
      </c>
    </row>
    <row r="331" spans="2:26" ht="34.5" customHeight="1" thickBot="1">
      <c r="B331" s="547">
        <f t="shared" si="4"/>
        <v>293</v>
      </c>
      <c r="C331" s="660"/>
      <c r="D331" s="661"/>
      <c r="E331" s="661"/>
      <c r="F331" s="661"/>
      <c r="G331" s="661"/>
      <c r="H331" s="661"/>
      <c r="I331" s="661"/>
      <c r="J331" s="661"/>
      <c r="K331" s="661"/>
      <c r="L331" s="662"/>
      <c r="M331" s="655"/>
      <c r="N331" s="655"/>
      <c r="O331" s="655"/>
      <c r="P331" s="655"/>
      <c r="Q331" s="655"/>
      <c r="R331" s="656"/>
      <c r="S331" s="657"/>
      <c r="T331" s="657"/>
      <c r="U331" s="657"/>
      <c r="V331" s="658"/>
      <c r="W331" s="36"/>
      <c r="X331" s="37"/>
      <c r="Y331" s="38"/>
      <c r="Z331" s="409" t="str">
        <f>IFERROR(VLOOKUP(Y331, 【参考】数式用!$A$2:$B$50, 2, FALSE), "")</f>
        <v/>
      </c>
    </row>
    <row r="332" spans="2:26" ht="34.5" customHeight="1" thickBot="1">
      <c r="B332" s="547">
        <f t="shared" si="4"/>
        <v>294</v>
      </c>
      <c r="C332" s="660"/>
      <c r="D332" s="661"/>
      <c r="E332" s="661"/>
      <c r="F332" s="661"/>
      <c r="G332" s="661"/>
      <c r="H332" s="661"/>
      <c r="I332" s="661"/>
      <c r="J332" s="661"/>
      <c r="K332" s="661"/>
      <c r="L332" s="662"/>
      <c r="M332" s="655"/>
      <c r="N332" s="655"/>
      <c r="O332" s="655"/>
      <c r="P332" s="655"/>
      <c r="Q332" s="655"/>
      <c r="R332" s="656"/>
      <c r="S332" s="657"/>
      <c r="T332" s="657"/>
      <c r="U332" s="657"/>
      <c r="V332" s="658"/>
      <c r="W332" s="36"/>
      <c r="X332" s="37"/>
      <c r="Y332" s="38"/>
      <c r="Z332" s="409" t="str">
        <f>IFERROR(VLOOKUP(Y332, 【参考】数式用!$A$2:$B$50, 2, FALSE), "")</f>
        <v/>
      </c>
    </row>
    <row r="333" spans="2:26" ht="34.5" customHeight="1" thickBot="1">
      <c r="B333" s="547">
        <f t="shared" si="4"/>
        <v>295</v>
      </c>
      <c r="C333" s="660"/>
      <c r="D333" s="661"/>
      <c r="E333" s="661"/>
      <c r="F333" s="661"/>
      <c r="G333" s="661"/>
      <c r="H333" s="661"/>
      <c r="I333" s="661"/>
      <c r="J333" s="661"/>
      <c r="K333" s="661"/>
      <c r="L333" s="662"/>
      <c r="M333" s="655"/>
      <c r="N333" s="655"/>
      <c r="O333" s="655"/>
      <c r="P333" s="655"/>
      <c r="Q333" s="655"/>
      <c r="R333" s="656"/>
      <c r="S333" s="657"/>
      <c r="T333" s="657"/>
      <c r="U333" s="657"/>
      <c r="V333" s="658"/>
      <c r="W333" s="36"/>
      <c r="X333" s="37"/>
      <c r="Y333" s="38"/>
      <c r="Z333" s="409" t="str">
        <f>IFERROR(VLOOKUP(Y333, 【参考】数式用!$A$2:$B$50, 2, FALSE), "")</f>
        <v/>
      </c>
    </row>
    <row r="334" spans="2:26" ht="34.5" customHeight="1" thickBot="1">
      <c r="B334" s="547">
        <f t="shared" si="4"/>
        <v>296</v>
      </c>
      <c r="C334" s="660"/>
      <c r="D334" s="661"/>
      <c r="E334" s="661"/>
      <c r="F334" s="661"/>
      <c r="G334" s="661"/>
      <c r="H334" s="661"/>
      <c r="I334" s="661"/>
      <c r="J334" s="661"/>
      <c r="K334" s="661"/>
      <c r="L334" s="662"/>
      <c r="M334" s="655"/>
      <c r="N334" s="655"/>
      <c r="O334" s="655"/>
      <c r="P334" s="655"/>
      <c r="Q334" s="655"/>
      <c r="R334" s="656"/>
      <c r="S334" s="657"/>
      <c r="T334" s="657"/>
      <c r="U334" s="657"/>
      <c r="V334" s="658"/>
      <c r="W334" s="36"/>
      <c r="X334" s="37"/>
      <c r="Y334" s="38"/>
      <c r="Z334" s="409" t="str">
        <f>IFERROR(VLOOKUP(Y334, 【参考】数式用!$A$2:$B$50, 2, FALSE), "")</f>
        <v/>
      </c>
    </row>
    <row r="335" spans="2:26" ht="34.5" customHeight="1" thickBot="1">
      <c r="B335" s="547">
        <f t="shared" si="4"/>
        <v>297</v>
      </c>
      <c r="C335" s="660"/>
      <c r="D335" s="661"/>
      <c r="E335" s="661"/>
      <c r="F335" s="661"/>
      <c r="G335" s="661"/>
      <c r="H335" s="661"/>
      <c r="I335" s="661"/>
      <c r="J335" s="661"/>
      <c r="K335" s="661"/>
      <c r="L335" s="662"/>
      <c r="M335" s="655"/>
      <c r="N335" s="655"/>
      <c r="O335" s="655"/>
      <c r="P335" s="655"/>
      <c r="Q335" s="655"/>
      <c r="R335" s="656"/>
      <c r="S335" s="657"/>
      <c r="T335" s="657"/>
      <c r="U335" s="657"/>
      <c r="V335" s="658"/>
      <c r="W335" s="36"/>
      <c r="X335" s="37"/>
      <c r="Y335" s="38"/>
      <c r="Z335" s="409" t="str">
        <f>IFERROR(VLOOKUP(Y335, 【参考】数式用!$A$2:$B$50, 2, FALSE), "")</f>
        <v/>
      </c>
    </row>
    <row r="336" spans="2:26" ht="34.5" customHeight="1" thickBot="1">
      <c r="B336" s="547">
        <f t="shared" si="4"/>
        <v>298</v>
      </c>
      <c r="C336" s="660"/>
      <c r="D336" s="661"/>
      <c r="E336" s="661"/>
      <c r="F336" s="661"/>
      <c r="G336" s="661"/>
      <c r="H336" s="661"/>
      <c r="I336" s="661"/>
      <c r="J336" s="661"/>
      <c r="K336" s="661"/>
      <c r="L336" s="662"/>
      <c r="M336" s="655"/>
      <c r="N336" s="655"/>
      <c r="O336" s="655"/>
      <c r="P336" s="655"/>
      <c r="Q336" s="655"/>
      <c r="R336" s="656"/>
      <c r="S336" s="657"/>
      <c r="T336" s="657"/>
      <c r="U336" s="657"/>
      <c r="V336" s="658"/>
      <c r="W336" s="36"/>
      <c r="X336" s="37"/>
      <c r="Y336" s="38"/>
      <c r="Z336" s="409" t="str">
        <f>IFERROR(VLOOKUP(Y336, 【参考】数式用!$A$2:$B$50, 2, FALSE), "")</f>
        <v/>
      </c>
    </row>
    <row r="337" spans="2:26" ht="34.5" customHeight="1" thickBot="1">
      <c r="B337" s="547">
        <f t="shared" si="4"/>
        <v>299</v>
      </c>
      <c r="C337" s="660"/>
      <c r="D337" s="661"/>
      <c r="E337" s="661"/>
      <c r="F337" s="661"/>
      <c r="G337" s="661"/>
      <c r="H337" s="661"/>
      <c r="I337" s="661"/>
      <c r="J337" s="661"/>
      <c r="K337" s="661"/>
      <c r="L337" s="662"/>
      <c r="M337" s="655"/>
      <c r="N337" s="655"/>
      <c r="O337" s="655"/>
      <c r="P337" s="655"/>
      <c r="Q337" s="655"/>
      <c r="R337" s="656"/>
      <c r="S337" s="657"/>
      <c r="T337" s="657"/>
      <c r="U337" s="657"/>
      <c r="V337" s="658"/>
      <c r="W337" s="36"/>
      <c r="X337" s="37"/>
      <c r="Y337" s="38"/>
      <c r="Z337" s="409" t="str">
        <f>IFERROR(VLOOKUP(Y337, 【参考】数式用!$A$2:$B$50, 2, FALSE), "")</f>
        <v/>
      </c>
    </row>
    <row r="338" spans="2:26" ht="34.5" customHeight="1" thickBot="1">
      <c r="B338" s="547">
        <f t="shared" si="4"/>
        <v>300</v>
      </c>
      <c r="C338" s="660"/>
      <c r="D338" s="661"/>
      <c r="E338" s="661"/>
      <c r="F338" s="661"/>
      <c r="G338" s="661"/>
      <c r="H338" s="661"/>
      <c r="I338" s="661"/>
      <c r="J338" s="661"/>
      <c r="K338" s="661"/>
      <c r="L338" s="662"/>
      <c r="M338" s="655"/>
      <c r="N338" s="655"/>
      <c r="O338" s="655"/>
      <c r="P338" s="655"/>
      <c r="Q338" s="655"/>
      <c r="R338" s="656"/>
      <c r="S338" s="657"/>
      <c r="T338" s="657"/>
      <c r="U338" s="657"/>
      <c r="V338" s="658"/>
      <c r="W338" s="36"/>
      <c r="X338" s="37"/>
      <c r="Y338" s="38"/>
      <c r="Z338" s="409" t="str">
        <f>IFERROR(VLOOKUP(Y338, 【参考】数式用!$A$2:$B$50, 2, FALSE), "")</f>
        <v/>
      </c>
    </row>
    <row r="339" spans="2:26" ht="34.5" customHeight="1" thickBot="1">
      <c r="B339" s="547">
        <f t="shared" si="4"/>
        <v>301</v>
      </c>
      <c r="C339" s="660"/>
      <c r="D339" s="661"/>
      <c r="E339" s="661"/>
      <c r="F339" s="661"/>
      <c r="G339" s="661"/>
      <c r="H339" s="661"/>
      <c r="I339" s="661"/>
      <c r="J339" s="661"/>
      <c r="K339" s="661"/>
      <c r="L339" s="662"/>
      <c r="M339" s="655"/>
      <c r="N339" s="655"/>
      <c r="O339" s="655"/>
      <c r="P339" s="655"/>
      <c r="Q339" s="655"/>
      <c r="R339" s="656"/>
      <c r="S339" s="657"/>
      <c r="T339" s="657"/>
      <c r="U339" s="657"/>
      <c r="V339" s="658"/>
      <c r="W339" s="36"/>
      <c r="X339" s="37"/>
      <c r="Y339" s="38"/>
      <c r="Z339" s="409" t="str">
        <f>IFERROR(VLOOKUP(Y339, 【参考】数式用!$A$2:$B$50, 2, FALSE), "")</f>
        <v/>
      </c>
    </row>
    <row r="340" spans="2:26" ht="34.5" customHeight="1" thickBot="1">
      <c r="B340" s="547">
        <f t="shared" si="4"/>
        <v>302</v>
      </c>
      <c r="C340" s="660"/>
      <c r="D340" s="661"/>
      <c r="E340" s="661"/>
      <c r="F340" s="661"/>
      <c r="G340" s="661"/>
      <c r="H340" s="661"/>
      <c r="I340" s="661"/>
      <c r="J340" s="661"/>
      <c r="K340" s="661"/>
      <c r="L340" s="662"/>
      <c r="M340" s="655"/>
      <c r="N340" s="655"/>
      <c r="O340" s="655"/>
      <c r="P340" s="655"/>
      <c r="Q340" s="655"/>
      <c r="R340" s="656"/>
      <c r="S340" s="657"/>
      <c r="T340" s="657"/>
      <c r="U340" s="657"/>
      <c r="V340" s="658"/>
      <c r="W340" s="36"/>
      <c r="X340" s="37"/>
      <c r="Y340" s="38"/>
      <c r="Z340" s="409" t="str">
        <f>IFERROR(VLOOKUP(Y340, 【参考】数式用!$A$2:$B$50, 2, FALSE), "")</f>
        <v/>
      </c>
    </row>
    <row r="341" spans="2:26" ht="34.5" customHeight="1" thickBot="1">
      <c r="B341" s="547">
        <f t="shared" si="4"/>
        <v>303</v>
      </c>
      <c r="C341" s="660"/>
      <c r="D341" s="661"/>
      <c r="E341" s="661"/>
      <c r="F341" s="661"/>
      <c r="G341" s="661"/>
      <c r="H341" s="661"/>
      <c r="I341" s="661"/>
      <c r="J341" s="661"/>
      <c r="K341" s="661"/>
      <c r="L341" s="662"/>
      <c r="M341" s="655"/>
      <c r="N341" s="655"/>
      <c r="O341" s="655"/>
      <c r="P341" s="655"/>
      <c r="Q341" s="655"/>
      <c r="R341" s="656"/>
      <c r="S341" s="657"/>
      <c r="T341" s="657"/>
      <c r="U341" s="657"/>
      <c r="V341" s="658"/>
      <c r="W341" s="36"/>
      <c r="X341" s="37"/>
      <c r="Y341" s="38"/>
      <c r="Z341" s="409" t="str">
        <f>IFERROR(VLOOKUP(Y341, 【参考】数式用!$A$2:$B$50, 2, FALSE), "")</f>
        <v/>
      </c>
    </row>
    <row r="342" spans="2:26" ht="34.5" customHeight="1" thickBot="1">
      <c r="B342" s="547">
        <f t="shared" si="4"/>
        <v>304</v>
      </c>
      <c r="C342" s="660"/>
      <c r="D342" s="661"/>
      <c r="E342" s="661"/>
      <c r="F342" s="661"/>
      <c r="G342" s="661"/>
      <c r="H342" s="661"/>
      <c r="I342" s="661"/>
      <c r="J342" s="661"/>
      <c r="K342" s="661"/>
      <c r="L342" s="662"/>
      <c r="M342" s="655"/>
      <c r="N342" s="655"/>
      <c r="O342" s="655"/>
      <c r="P342" s="655"/>
      <c r="Q342" s="655"/>
      <c r="R342" s="656"/>
      <c r="S342" s="657"/>
      <c r="T342" s="657"/>
      <c r="U342" s="657"/>
      <c r="V342" s="658"/>
      <c r="W342" s="36"/>
      <c r="X342" s="37"/>
      <c r="Y342" s="38"/>
      <c r="Z342" s="409" t="str">
        <f>IFERROR(VLOOKUP(Y342, 【参考】数式用!$A$2:$B$50, 2, FALSE), "")</f>
        <v/>
      </c>
    </row>
    <row r="343" spans="2:26" ht="34.5" customHeight="1" thickBot="1">
      <c r="B343" s="547">
        <f t="shared" si="4"/>
        <v>305</v>
      </c>
      <c r="C343" s="660"/>
      <c r="D343" s="661"/>
      <c r="E343" s="661"/>
      <c r="F343" s="661"/>
      <c r="G343" s="661"/>
      <c r="H343" s="661"/>
      <c r="I343" s="661"/>
      <c r="J343" s="661"/>
      <c r="K343" s="661"/>
      <c r="L343" s="662"/>
      <c r="M343" s="655"/>
      <c r="N343" s="655"/>
      <c r="O343" s="655"/>
      <c r="P343" s="655"/>
      <c r="Q343" s="655"/>
      <c r="R343" s="656"/>
      <c r="S343" s="657"/>
      <c r="T343" s="657"/>
      <c r="U343" s="657"/>
      <c r="V343" s="658"/>
      <c r="W343" s="36"/>
      <c r="X343" s="37"/>
      <c r="Y343" s="38"/>
      <c r="Z343" s="409" t="str">
        <f>IFERROR(VLOOKUP(Y343, 【参考】数式用!$A$2:$B$50, 2, FALSE), "")</f>
        <v/>
      </c>
    </row>
    <row r="344" spans="2:26" ht="34.5" customHeight="1" thickBot="1">
      <c r="B344" s="547">
        <f t="shared" si="4"/>
        <v>306</v>
      </c>
      <c r="C344" s="660"/>
      <c r="D344" s="661"/>
      <c r="E344" s="661"/>
      <c r="F344" s="661"/>
      <c r="G344" s="661"/>
      <c r="H344" s="661"/>
      <c r="I344" s="661"/>
      <c r="J344" s="661"/>
      <c r="K344" s="661"/>
      <c r="L344" s="662"/>
      <c r="M344" s="655"/>
      <c r="N344" s="655"/>
      <c r="O344" s="655"/>
      <c r="P344" s="655"/>
      <c r="Q344" s="655"/>
      <c r="R344" s="656"/>
      <c r="S344" s="657"/>
      <c r="T344" s="657"/>
      <c r="U344" s="657"/>
      <c r="V344" s="658"/>
      <c r="W344" s="36"/>
      <c r="X344" s="37"/>
      <c r="Y344" s="38"/>
      <c r="Z344" s="409" t="str">
        <f>IFERROR(VLOOKUP(Y344, 【参考】数式用!$A$2:$B$50, 2, FALSE), "")</f>
        <v/>
      </c>
    </row>
    <row r="345" spans="2:26" ht="34.5" customHeight="1" thickBot="1">
      <c r="B345" s="547">
        <f t="shared" si="4"/>
        <v>307</v>
      </c>
      <c r="C345" s="660"/>
      <c r="D345" s="661"/>
      <c r="E345" s="661"/>
      <c r="F345" s="661"/>
      <c r="G345" s="661"/>
      <c r="H345" s="661"/>
      <c r="I345" s="661"/>
      <c r="J345" s="661"/>
      <c r="K345" s="661"/>
      <c r="L345" s="662"/>
      <c r="M345" s="655"/>
      <c r="N345" s="655"/>
      <c r="O345" s="655"/>
      <c r="P345" s="655"/>
      <c r="Q345" s="655"/>
      <c r="R345" s="656"/>
      <c r="S345" s="657"/>
      <c r="T345" s="657"/>
      <c r="U345" s="657"/>
      <c r="V345" s="658"/>
      <c r="W345" s="36"/>
      <c r="X345" s="37"/>
      <c r="Y345" s="38"/>
      <c r="Z345" s="409" t="str">
        <f>IFERROR(VLOOKUP(Y345, 【参考】数式用!$A$2:$B$50, 2, FALSE), "")</f>
        <v/>
      </c>
    </row>
    <row r="346" spans="2:26" ht="34.5" customHeight="1" thickBot="1">
      <c r="B346" s="547">
        <f t="shared" si="4"/>
        <v>308</v>
      </c>
      <c r="C346" s="660"/>
      <c r="D346" s="661"/>
      <c r="E346" s="661"/>
      <c r="F346" s="661"/>
      <c r="G346" s="661"/>
      <c r="H346" s="661"/>
      <c r="I346" s="661"/>
      <c r="J346" s="661"/>
      <c r="K346" s="661"/>
      <c r="L346" s="662"/>
      <c r="M346" s="655"/>
      <c r="N346" s="655"/>
      <c r="O346" s="655"/>
      <c r="P346" s="655"/>
      <c r="Q346" s="655"/>
      <c r="R346" s="656"/>
      <c r="S346" s="657"/>
      <c r="T346" s="657"/>
      <c r="U346" s="657"/>
      <c r="V346" s="658"/>
      <c r="W346" s="36"/>
      <c r="X346" s="37"/>
      <c r="Y346" s="38"/>
      <c r="Z346" s="409" t="str">
        <f>IFERROR(VLOOKUP(Y346, 【参考】数式用!$A$2:$B$50, 2, FALSE), "")</f>
        <v/>
      </c>
    </row>
    <row r="347" spans="2:26" ht="34.5" customHeight="1" thickBot="1">
      <c r="B347" s="547">
        <f t="shared" si="4"/>
        <v>309</v>
      </c>
      <c r="C347" s="660"/>
      <c r="D347" s="661"/>
      <c r="E347" s="661"/>
      <c r="F347" s="661"/>
      <c r="G347" s="661"/>
      <c r="H347" s="661"/>
      <c r="I347" s="661"/>
      <c r="J347" s="661"/>
      <c r="K347" s="661"/>
      <c r="L347" s="662"/>
      <c r="M347" s="655"/>
      <c r="N347" s="655"/>
      <c r="O347" s="655"/>
      <c r="P347" s="655"/>
      <c r="Q347" s="655"/>
      <c r="R347" s="656"/>
      <c r="S347" s="657"/>
      <c r="T347" s="657"/>
      <c r="U347" s="657"/>
      <c r="V347" s="658"/>
      <c r="W347" s="36"/>
      <c r="X347" s="37"/>
      <c r="Y347" s="38"/>
      <c r="Z347" s="409" t="str">
        <f>IFERROR(VLOOKUP(Y347, 【参考】数式用!$A$2:$B$50, 2, FALSE), "")</f>
        <v/>
      </c>
    </row>
    <row r="348" spans="2:26" ht="34.5" customHeight="1" thickBot="1">
      <c r="B348" s="547">
        <f t="shared" si="4"/>
        <v>310</v>
      </c>
      <c r="C348" s="660"/>
      <c r="D348" s="661"/>
      <c r="E348" s="661"/>
      <c r="F348" s="661"/>
      <c r="G348" s="661"/>
      <c r="H348" s="661"/>
      <c r="I348" s="661"/>
      <c r="J348" s="661"/>
      <c r="K348" s="661"/>
      <c r="L348" s="662"/>
      <c r="M348" s="655"/>
      <c r="N348" s="655"/>
      <c r="O348" s="655"/>
      <c r="P348" s="655"/>
      <c r="Q348" s="655"/>
      <c r="R348" s="656"/>
      <c r="S348" s="657"/>
      <c r="T348" s="657"/>
      <c r="U348" s="657"/>
      <c r="V348" s="658"/>
      <c r="W348" s="36"/>
      <c r="X348" s="37"/>
      <c r="Y348" s="38"/>
      <c r="Z348" s="409" t="str">
        <f>IFERROR(VLOOKUP(Y348, 【参考】数式用!$A$2:$B$50, 2, FALSE), "")</f>
        <v/>
      </c>
    </row>
    <row r="349" spans="2:26" ht="34.5" customHeight="1" thickBot="1">
      <c r="B349" s="547">
        <f t="shared" si="4"/>
        <v>311</v>
      </c>
      <c r="C349" s="660"/>
      <c r="D349" s="661"/>
      <c r="E349" s="661"/>
      <c r="F349" s="661"/>
      <c r="G349" s="661"/>
      <c r="H349" s="661"/>
      <c r="I349" s="661"/>
      <c r="J349" s="661"/>
      <c r="K349" s="661"/>
      <c r="L349" s="662"/>
      <c r="M349" s="655"/>
      <c r="N349" s="655"/>
      <c r="O349" s="655"/>
      <c r="P349" s="655"/>
      <c r="Q349" s="655"/>
      <c r="R349" s="656"/>
      <c r="S349" s="657"/>
      <c r="T349" s="657"/>
      <c r="U349" s="657"/>
      <c r="V349" s="658"/>
      <c r="W349" s="36"/>
      <c r="X349" s="37"/>
      <c r="Y349" s="38"/>
      <c r="Z349" s="409" t="str">
        <f>IFERROR(VLOOKUP(Y349, 【参考】数式用!$A$2:$B$50, 2, FALSE), "")</f>
        <v/>
      </c>
    </row>
    <row r="350" spans="2:26" ht="34.5" customHeight="1" thickBot="1">
      <c r="B350" s="547">
        <f t="shared" si="4"/>
        <v>312</v>
      </c>
      <c r="C350" s="660"/>
      <c r="D350" s="661"/>
      <c r="E350" s="661"/>
      <c r="F350" s="661"/>
      <c r="G350" s="661"/>
      <c r="H350" s="661"/>
      <c r="I350" s="661"/>
      <c r="J350" s="661"/>
      <c r="K350" s="661"/>
      <c r="L350" s="662"/>
      <c r="M350" s="655"/>
      <c r="N350" s="655"/>
      <c r="O350" s="655"/>
      <c r="P350" s="655"/>
      <c r="Q350" s="655"/>
      <c r="R350" s="656"/>
      <c r="S350" s="657"/>
      <c r="T350" s="657"/>
      <c r="U350" s="657"/>
      <c r="V350" s="658"/>
      <c r="W350" s="36"/>
      <c r="X350" s="37"/>
      <c r="Y350" s="38"/>
      <c r="Z350" s="409" t="str">
        <f>IFERROR(VLOOKUP(Y350, 【参考】数式用!$A$2:$B$50, 2, FALSE), "")</f>
        <v/>
      </c>
    </row>
    <row r="351" spans="2:26" ht="34.5" customHeight="1" thickBot="1">
      <c r="B351" s="547">
        <f t="shared" si="4"/>
        <v>313</v>
      </c>
      <c r="C351" s="660"/>
      <c r="D351" s="661"/>
      <c r="E351" s="661"/>
      <c r="F351" s="661"/>
      <c r="G351" s="661"/>
      <c r="H351" s="661"/>
      <c r="I351" s="661"/>
      <c r="J351" s="661"/>
      <c r="K351" s="661"/>
      <c r="L351" s="662"/>
      <c r="M351" s="655"/>
      <c r="N351" s="655"/>
      <c r="O351" s="655"/>
      <c r="P351" s="655"/>
      <c r="Q351" s="655"/>
      <c r="R351" s="656"/>
      <c r="S351" s="657"/>
      <c r="T351" s="657"/>
      <c r="U351" s="657"/>
      <c r="V351" s="658"/>
      <c r="W351" s="36"/>
      <c r="X351" s="37"/>
      <c r="Y351" s="38"/>
      <c r="Z351" s="409" t="str">
        <f>IFERROR(VLOOKUP(Y351, 【参考】数式用!$A$2:$B$50, 2, FALSE), "")</f>
        <v/>
      </c>
    </row>
    <row r="352" spans="2:26" ht="34.5" customHeight="1" thickBot="1">
      <c r="B352" s="547">
        <f t="shared" si="4"/>
        <v>314</v>
      </c>
      <c r="C352" s="660"/>
      <c r="D352" s="661"/>
      <c r="E352" s="661"/>
      <c r="F352" s="661"/>
      <c r="G352" s="661"/>
      <c r="H352" s="661"/>
      <c r="I352" s="661"/>
      <c r="J352" s="661"/>
      <c r="K352" s="661"/>
      <c r="L352" s="662"/>
      <c r="M352" s="655"/>
      <c r="N352" s="655"/>
      <c r="O352" s="655"/>
      <c r="P352" s="655"/>
      <c r="Q352" s="655"/>
      <c r="R352" s="656"/>
      <c r="S352" s="657"/>
      <c r="T352" s="657"/>
      <c r="U352" s="657"/>
      <c r="V352" s="658"/>
      <c r="W352" s="36"/>
      <c r="X352" s="37"/>
      <c r="Y352" s="38"/>
      <c r="Z352" s="409" t="str">
        <f>IFERROR(VLOOKUP(Y352, 【参考】数式用!$A$2:$B$50, 2, FALSE), "")</f>
        <v/>
      </c>
    </row>
    <row r="353" spans="2:26" ht="34.5" customHeight="1" thickBot="1">
      <c r="B353" s="547">
        <f t="shared" si="4"/>
        <v>315</v>
      </c>
      <c r="C353" s="660"/>
      <c r="D353" s="661"/>
      <c r="E353" s="661"/>
      <c r="F353" s="661"/>
      <c r="G353" s="661"/>
      <c r="H353" s="661"/>
      <c r="I353" s="661"/>
      <c r="J353" s="661"/>
      <c r="K353" s="661"/>
      <c r="L353" s="662"/>
      <c r="M353" s="655"/>
      <c r="N353" s="655"/>
      <c r="O353" s="655"/>
      <c r="P353" s="655"/>
      <c r="Q353" s="655"/>
      <c r="R353" s="656"/>
      <c r="S353" s="657"/>
      <c r="T353" s="657"/>
      <c r="U353" s="657"/>
      <c r="V353" s="658"/>
      <c r="W353" s="36"/>
      <c r="X353" s="37"/>
      <c r="Y353" s="38"/>
      <c r="Z353" s="409" t="str">
        <f>IFERROR(VLOOKUP(Y353, 【参考】数式用!$A$2:$B$50, 2, FALSE), "")</f>
        <v/>
      </c>
    </row>
    <row r="354" spans="2:26" ht="34.5" customHeight="1" thickBot="1">
      <c r="B354" s="547">
        <f t="shared" si="4"/>
        <v>316</v>
      </c>
      <c r="C354" s="660"/>
      <c r="D354" s="661"/>
      <c r="E354" s="661"/>
      <c r="F354" s="661"/>
      <c r="G354" s="661"/>
      <c r="H354" s="661"/>
      <c r="I354" s="661"/>
      <c r="J354" s="661"/>
      <c r="K354" s="661"/>
      <c r="L354" s="662"/>
      <c r="M354" s="655"/>
      <c r="N354" s="655"/>
      <c r="O354" s="655"/>
      <c r="P354" s="655"/>
      <c r="Q354" s="655"/>
      <c r="R354" s="656"/>
      <c r="S354" s="657"/>
      <c r="T354" s="657"/>
      <c r="U354" s="657"/>
      <c r="V354" s="658"/>
      <c r="W354" s="36"/>
      <c r="X354" s="37"/>
      <c r="Y354" s="38"/>
      <c r="Z354" s="409" t="str">
        <f>IFERROR(VLOOKUP(Y354, 【参考】数式用!$A$2:$B$50, 2, FALSE), "")</f>
        <v/>
      </c>
    </row>
    <row r="355" spans="2:26" ht="34.5" customHeight="1" thickBot="1">
      <c r="B355" s="547">
        <f t="shared" si="4"/>
        <v>317</v>
      </c>
      <c r="C355" s="660"/>
      <c r="D355" s="661"/>
      <c r="E355" s="661"/>
      <c r="F355" s="661"/>
      <c r="G355" s="661"/>
      <c r="H355" s="661"/>
      <c r="I355" s="661"/>
      <c r="J355" s="661"/>
      <c r="K355" s="661"/>
      <c r="L355" s="662"/>
      <c r="M355" s="655"/>
      <c r="N355" s="655"/>
      <c r="O355" s="655"/>
      <c r="P355" s="655"/>
      <c r="Q355" s="655"/>
      <c r="R355" s="656"/>
      <c r="S355" s="657"/>
      <c r="T355" s="657"/>
      <c r="U355" s="657"/>
      <c r="V355" s="658"/>
      <c r="W355" s="36"/>
      <c r="X355" s="37"/>
      <c r="Y355" s="38"/>
      <c r="Z355" s="409" t="str">
        <f>IFERROR(VLOOKUP(Y355, 【参考】数式用!$A$2:$B$50, 2, FALSE), "")</f>
        <v/>
      </c>
    </row>
    <row r="356" spans="2:26" ht="34.5" customHeight="1" thickBot="1">
      <c r="B356" s="547">
        <f t="shared" si="4"/>
        <v>318</v>
      </c>
      <c r="C356" s="660"/>
      <c r="D356" s="661"/>
      <c r="E356" s="661"/>
      <c r="F356" s="661"/>
      <c r="G356" s="661"/>
      <c r="H356" s="661"/>
      <c r="I356" s="661"/>
      <c r="J356" s="661"/>
      <c r="K356" s="661"/>
      <c r="L356" s="662"/>
      <c r="M356" s="655"/>
      <c r="N356" s="655"/>
      <c r="O356" s="655"/>
      <c r="P356" s="655"/>
      <c r="Q356" s="655"/>
      <c r="R356" s="656"/>
      <c r="S356" s="657"/>
      <c r="T356" s="657"/>
      <c r="U356" s="657"/>
      <c r="V356" s="658"/>
      <c r="W356" s="36"/>
      <c r="X356" s="37"/>
      <c r="Y356" s="38"/>
      <c r="Z356" s="409" t="str">
        <f>IFERROR(VLOOKUP(Y356, 【参考】数式用!$A$2:$B$50, 2, FALSE), "")</f>
        <v/>
      </c>
    </row>
    <row r="357" spans="2:26" ht="34.5" customHeight="1" thickBot="1">
      <c r="B357" s="547">
        <f t="shared" si="4"/>
        <v>319</v>
      </c>
      <c r="C357" s="660"/>
      <c r="D357" s="661"/>
      <c r="E357" s="661"/>
      <c r="F357" s="661"/>
      <c r="G357" s="661"/>
      <c r="H357" s="661"/>
      <c r="I357" s="661"/>
      <c r="J357" s="661"/>
      <c r="K357" s="661"/>
      <c r="L357" s="662"/>
      <c r="M357" s="655"/>
      <c r="N357" s="655"/>
      <c r="O357" s="655"/>
      <c r="P357" s="655"/>
      <c r="Q357" s="655"/>
      <c r="R357" s="656"/>
      <c r="S357" s="657"/>
      <c r="T357" s="657"/>
      <c r="U357" s="657"/>
      <c r="V357" s="658"/>
      <c r="W357" s="36"/>
      <c r="X357" s="37"/>
      <c r="Y357" s="38"/>
      <c r="Z357" s="409" t="str">
        <f>IFERROR(VLOOKUP(Y357, 【参考】数式用!$A$2:$B$50, 2, FALSE), "")</f>
        <v/>
      </c>
    </row>
    <row r="358" spans="2:26" ht="34.5" customHeight="1" thickBot="1">
      <c r="B358" s="547">
        <f t="shared" si="4"/>
        <v>320</v>
      </c>
      <c r="C358" s="660"/>
      <c r="D358" s="661"/>
      <c r="E358" s="661"/>
      <c r="F358" s="661"/>
      <c r="G358" s="661"/>
      <c r="H358" s="661"/>
      <c r="I358" s="661"/>
      <c r="J358" s="661"/>
      <c r="K358" s="661"/>
      <c r="L358" s="662"/>
      <c r="M358" s="655"/>
      <c r="N358" s="655"/>
      <c r="O358" s="655"/>
      <c r="P358" s="655"/>
      <c r="Q358" s="655"/>
      <c r="R358" s="656"/>
      <c r="S358" s="657"/>
      <c r="T358" s="657"/>
      <c r="U358" s="657"/>
      <c r="V358" s="658"/>
      <c r="W358" s="36"/>
      <c r="X358" s="37"/>
      <c r="Y358" s="38"/>
      <c r="Z358" s="409" t="str">
        <f>IFERROR(VLOOKUP(Y358, 【参考】数式用!$A$2:$B$50, 2, FALSE), "")</f>
        <v/>
      </c>
    </row>
    <row r="359" spans="2:26" ht="34.5" customHeight="1" thickBot="1">
      <c r="B359" s="547">
        <f t="shared" si="4"/>
        <v>321</v>
      </c>
      <c r="C359" s="660"/>
      <c r="D359" s="661"/>
      <c r="E359" s="661"/>
      <c r="F359" s="661"/>
      <c r="G359" s="661"/>
      <c r="H359" s="661"/>
      <c r="I359" s="661"/>
      <c r="J359" s="661"/>
      <c r="K359" s="661"/>
      <c r="L359" s="662"/>
      <c r="M359" s="655"/>
      <c r="N359" s="655"/>
      <c r="O359" s="655"/>
      <c r="P359" s="655"/>
      <c r="Q359" s="655"/>
      <c r="R359" s="656"/>
      <c r="S359" s="657"/>
      <c r="T359" s="657"/>
      <c r="U359" s="657"/>
      <c r="V359" s="658"/>
      <c r="W359" s="36"/>
      <c r="X359" s="37"/>
      <c r="Y359" s="38"/>
      <c r="Z359" s="409" t="str">
        <f>IFERROR(VLOOKUP(Y359, 【参考】数式用!$A$2:$B$50, 2, FALSE), "")</f>
        <v/>
      </c>
    </row>
    <row r="360" spans="2:26" ht="34.5" customHeight="1" thickBot="1">
      <c r="B360" s="547">
        <f t="shared" si="4"/>
        <v>322</v>
      </c>
      <c r="C360" s="660"/>
      <c r="D360" s="661"/>
      <c r="E360" s="661"/>
      <c r="F360" s="661"/>
      <c r="G360" s="661"/>
      <c r="H360" s="661"/>
      <c r="I360" s="661"/>
      <c r="J360" s="661"/>
      <c r="K360" s="661"/>
      <c r="L360" s="662"/>
      <c r="M360" s="655"/>
      <c r="N360" s="655"/>
      <c r="O360" s="655"/>
      <c r="P360" s="655"/>
      <c r="Q360" s="655"/>
      <c r="R360" s="656"/>
      <c r="S360" s="657"/>
      <c r="T360" s="657"/>
      <c r="U360" s="657"/>
      <c r="V360" s="658"/>
      <c r="W360" s="36"/>
      <c r="X360" s="37"/>
      <c r="Y360" s="38"/>
      <c r="Z360" s="409" t="str">
        <f>IFERROR(VLOOKUP(Y360, 【参考】数式用!$A$2:$B$50, 2, FALSE), "")</f>
        <v/>
      </c>
    </row>
    <row r="361" spans="2:26" ht="34.5" customHeight="1" thickBot="1">
      <c r="B361" s="547">
        <f t="shared" ref="B361:B424" si="5">B360+1</f>
        <v>323</v>
      </c>
      <c r="C361" s="660"/>
      <c r="D361" s="661"/>
      <c r="E361" s="661"/>
      <c r="F361" s="661"/>
      <c r="G361" s="661"/>
      <c r="H361" s="661"/>
      <c r="I361" s="661"/>
      <c r="J361" s="661"/>
      <c r="K361" s="661"/>
      <c r="L361" s="662"/>
      <c r="M361" s="655"/>
      <c r="N361" s="655"/>
      <c r="O361" s="655"/>
      <c r="P361" s="655"/>
      <c r="Q361" s="655"/>
      <c r="R361" s="656"/>
      <c r="S361" s="657"/>
      <c r="T361" s="657"/>
      <c r="U361" s="657"/>
      <c r="V361" s="658"/>
      <c r="W361" s="36"/>
      <c r="X361" s="37"/>
      <c r="Y361" s="38"/>
      <c r="Z361" s="409" t="str">
        <f>IFERROR(VLOOKUP(Y361, 【参考】数式用!$A$2:$B$50, 2, FALSE), "")</f>
        <v/>
      </c>
    </row>
    <row r="362" spans="2:26" ht="34.5" customHeight="1" thickBot="1">
      <c r="B362" s="547">
        <f t="shared" si="5"/>
        <v>324</v>
      </c>
      <c r="C362" s="660"/>
      <c r="D362" s="661"/>
      <c r="E362" s="661"/>
      <c r="F362" s="661"/>
      <c r="G362" s="661"/>
      <c r="H362" s="661"/>
      <c r="I362" s="661"/>
      <c r="J362" s="661"/>
      <c r="K362" s="661"/>
      <c r="L362" s="662"/>
      <c r="M362" s="655"/>
      <c r="N362" s="655"/>
      <c r="O362" s="655"/>
      <c r="P362" s="655"/>
      <c r="Q362" s="655"/>
      <c r="R362" s="656"/>
      <c r="S362" s="657"/>
      <c r="T362" s="657"/>
      <c r="U362" s="657"/>
      <c r="V362" s="658"/>
      <c r="W362" s="36"/>
      <c r="X362" s="37"/>
      <c r="Y362" s="38"/>
      <c r="Z362" s="409" t="str">
        <f>IFERROR(VLOOKUP(Y362, 【参考】数式用!$A$2:$B$50, 2, FALSE), "")</f>
        <v/>
      </c>
    </row>
    <row r="363" spans="2:26" ht="34.5" customHeight="1" thickBot="1">
      <c r="B363" s="547">
        <f t="shared" si="5"/>
        <v>325</v>
      </c>
      <c r="C363" s="660"/>
      <c r="D363" s="661"/>
      <c r="E363" s="661"/>
      <c r="F363" s="661"/>
      <c r="G363" s="661"/>
      <c r="H363" s="661"/>
      <c r="I363" s="661"/>
      <c r="J363" s="661"/>
      <c r="K363" s="661"/>
      <c r="L363" s="662"/>
      <c r="M363" s="655"/>
      <c r="N363" s="655"/>
      <c r="O363" s="655"/>
      <c r="P363" s="655"/>
      <c r="Q363" s="655"/>
      <c r="R363" s="656"/>
      <c r="S363" s="657"/>
      <c r="T363" s="657"/>
      <c r="U363" s="657"/>
      <c r="V363" s="658"/>
      <c r="W363" s="36"/>
      <c r="X363" s="37"/>
      <c r="Y363" s="38"/>
      <c r="Z363" s="409" t="str">
        <f>IFERROR(VLOOKUP(Y363, 【参考】数式用!$A$2:$B$50, 2, FALSE), "")</f>
        <v/>
      </c>
    </row>
    <row r="364" spans="2:26" ht="34.5" customHeight="1" thickBot="1">
      <c r="B364" s="547">
        <f t="shared" si="5"/>
        <v>326</v>
      </c>
      <c r="C364" s="660"/>
      <c r="D364" s="661"/>
      <c r="E364" s="661"/>
      <c r="F364" s="661"/>
      <c r="G364" s="661"/>
      <c r="H364" s="661"/>
      <c r="I364" s="661"/>
      <c r="J364" s="661"/>
      <c r="K364" s="661"/>
      <c r="L364" s="662"/>
      <c r="M364" s="655"/>
      <c r="N364" s="655"/>
      <c r="O364" s="655"/>
      <c r="P364" s="655"/>
      <c r="Q364" s="655"/>
      <c r="R364" s="656"/>
      <c r="S364" s="657"/>
      <c r="T364" s="657"/>
      <c r="U364" s="657"/>
      <c r="V364" s="658"/>
      <c r="W364" s="36"/>
      <c r="X364" s="37"/>
      <c r="Y364" s="38"/>
      <c r="Z364" s="409" t="str">
        <f>IFERROR(VLOOKUP(Y364, 【参考】数式用!$A$2:$B$50, 2, FALSE), "")</f>
        <v/>
      </c>
    </row>
    <row r="365" spans="2:26" ht="34.5" customHeight="1" thickBot="1">
      <c r="B365" s="547">
        <f t="shared" si="5"/>
        <v>327</v>
      </c>
      <c r="C365" s="660"/>
      <c r="D365" s="661"/>
      <c r="E365" s="661"/>
      <c r="F365" s="661"/>
      <c r="G365" s="661"/>
      <c r="H365" s="661"/>
      <c r="I365" s="661"/>
      <c r="J365" s="661"/>
      <c r="K365" s="661"/>
      <c r="L365" s="662"/>
      <c r="M365" s="655"/>
      <c r="N365" s="655"/>
      <c r="O365" s="655"/>
      <c r="P365" s="655"/>
      <c r="Q365" s="655"/>
      <c r="R365" s="656"/>
      <c r="S365" s="657"/>
      <c r="T365" s="657"/>
      <c r="U365" s="657"/>
      <c r="V365" s="658"/>
      <c r="W365" s="36"/>
      <c r="X365" s="37"/>
      <c r="Y365" s="38"/>
      <c r="Z365" s="409" t="str">
        <f>IFERROR(VLOOKUP(Y365, 【参考】数式用!$A$2:$B$50, 2, FALSE), "")</f>
        <v/>
      </c>
    </row>
    <row r="366" spans="2:26" ht="34.5" customHeight="1" thickBot="1">
      <c r="B366" s="547">
        <f t="shared" si="5"/>
        <v>328</v>
      </c>
      <c r="C366" s="660"/>
      <c r="D366" s="661"/>
      <c r="E366" s="661"/>
      <c r="F366" s="661"/>
      <c r="G366" s="661"/>
      <c r="H366" s="661"/>
      <c r="I366" s="661"/>
      <c r="J366" s="661"/>
      <c r="K366" s="661"/>
      <c r="L366" s="662"/>
      <c r="M366" s="655"/>
      <c r="N366" s="655"/>
      <c r="O366" s="655"/>
      <c r="P366" s="655"/>
      <c r="Q366" s="655"/>
      <c r="R366" s="656"/>
      <c r="S366" s="657"/>
      <c r="T366" s="657"/>
      <c r="U366" s="657"/>
      <c r="V366" s="658"/>
      <c r="W366" s="36"/>
      <c r="X366" s="37"/>
      <c r="Y366" s="38"/>
      <c r="Z366" s="409" t="str">
        <f>IFERROR(VLOOKUP(Y366, 【参考】数式用!$A$2:$B$50, 2, FALSE), "")</f>
        <v/>
      </c>
    </row>
    <row r="367" spans="2:26" ht="34.5" customHeight="1" thickBot="1">
      <c r="B367" s="547">
        <f t="shared" si="5"/>
        <v>329</v>
      </c>
      <c r="C367" s="660"/>
      <c r="D367" s="661"/>
      <c r="E367" s="661"/>
      <c r="F367" s="661"/>
      <c r="G367" s="661"/>
      <c r="H367" s="661"/>
      <c r="I367" s="661"/>
      <c r="J367" s="661"/>
      <c r="K367" s="661"/>
      <c r="L367" s="662"/>
      <c r="M367" s="655"/>
      <c r="N367" s="655"/>
      <c r="O367" s="655"/>
      <c r="P367" s="655"/>
      <c r="Q367" s="655"/>
      <c r="R367" s="656"/>
      <c r="S367" s="657"/>
      <c r="T367" s="657"/>
      <c r="U367" s="657"/>
      <c r="V367" s="658"/>
      <c r="W367" s="36"/>
      <c r="X367" s="37"/>
      <c r="Y367" s="38"/>
      <c r="Z367" s="409" t="str">
        <f>IFERROR(VLOOKUP(Y367, 【参考】数式用!$A$2:$B$50, 2, FALSE), "")</f>
        <v/>
      </c>
    </row>
    <row r="368" spans="2:26" ht="34.5" customHeight="1" thickBot="1">
      <c r="B368" s="547">
        <f t="shared" si="5"/>
        <v>330</v>
      </c>
      <c r="C368" s="660"/>
      <c r="D368" s="661"/>
      <c r="E368" s="661"/>
      <c r="F368" s="661"/>
      <c r="G368" s="661"/>
      <c r="H368" s="661"/>
      <c r="I368" s="661"/>
      <c r="J368" s="661"/>
      <c r="K368" s="661"/>
      <c r="L368" s="662"/>
      <c r="M368" s="655"/>
      <c r="N368" s="655"/>
      <c r="O368" s="655"/>
      <c r="P368" s="655"/>
      <c r="Q368" s="655"/>
      <c r="R368" s="656"/>
      <c r="S368" s="657"/>
      <c r="T368" s="657"/>
      <c r="U368" s="657"/>
      <c r="V368" s="658"/>
      <c r="W368" s="36"/>
      <c r="X368" s="37"/>
      <c r="Y368" s="38"/>
      <c r="Z368" s="409" t="str">
        <f>IFERROR(VLOOKUP(Y368, 【参考】数式用!$A$2:$B$50, 2, FALSE), "")</f>
        <v/>
      </c>
    </row>
    <row r="369" spans="2:26" ht="34.5" customHeight="1" thickBot="1">
      <c r="B369" s="547">
        <f t="shared" si="5"/>
        <v>331</v>
      </c>
      <c r="C369" s="660"/>
      <c r="D369" s="661"/>
      <c r="E369" s="661"/>
      <c r="F369" s="661"/>
      <c r="G369" s="661"/>
      <c r="H369" s="661"/>
      <c r="I369" s="661"/>
      <c r="J369" s="661"/>
      <c r="K369" s="661"/>
      <c r="L369" s="662"/>
      <c r="M369" s="655"/>
      <c r="N369" s="655"/>
      <c r="O369" s="655"/>
      <c r="P369" s="655"/>
      <c r="Q369" s="655"/>
      <c r="R369" s="656"/>
      <c r="S369" s="657"/>
      <c r="T369" s="657"/>
      <c r="U369" s="657"/>
      <c r="V369" s="658"/>
      <c r="W369" s="36"/>
      <c r="X369" s="37"/>
      <c r="Y369" s="38"/>
      <c r="Z369" s="409" t="str">
        <f>IFERROR(VLOOKUP(Y369, 【参考】数式用!$A$2:$B$50, 2, FALSE), "")</f>
        <v/>
      </c>
    </row>
    <row r="370" spans="2:26" ht="34.5" customHeight="1" thickBot="1">
      <c r="B370" s="547">
        <f t="shared" si="5"/>
        <v>332</v>
      </c>
      <c r="C370" s="660"/>
      <c r="D370" s="661"/>
      <c r="E370" s="661"/>
      <c r="F370" s="661"/>
      <c r="G370" s="661"/>
      <c r="H370" s="661"/>
      <c r="I370" s="661"/>
      <c r="J370" s="661"/>
      <c r="K370" s="661"/>
      <c r="L370" s="662"/>
      <c r="M370" s="655"/>
      <c r="N370" s="655"/>
      <c r="O370" s="655"/>
      <c r="P370" s="655"/>
      <c r="Q370" s="655"/>
      <c r="R370" s="656"/>
      <c r="S370" s="657"/>
      <c r="T370" s="657"/>
      <c r="U370" s="657"/>
      <c r="V370" s="658"/>
      <c r="W370" s="36"/>
      <c r="X370" s="37"/>
      <c r="Y370" s="38"/>
      <c r="Z370" s="409" t="str">
        <f>IFERROR(VLOOKUP(Y370, 【参考】数式用!$A$2:$B$50, 2, FALSE), "")</f>
        <v/>
      </c>
    </row>
    <row r="371" spans="2:26" ht="34.5" customHeight="1" thickBot="1">
      <c r="B371" s="547">
        <f t="shared" si="5"/>
        <v>333</v>
      </c>
      <c r="C371" s="660"/>
      <c r="D371" s="661"/>
      <c r="E371" s="661"/>
      <c r="F371" s="661"/>
      <c r="G371" s="661"/>
      <c r="H371" s="661"/>
      <c r="I371" s="661"/>
      <c r="J371" s="661"/>
      <c r="K371" s="661"/>
      <c r="L371" s="662"/>
      <c r="M371" s="655"/>
      <c r="N371" s="655"/>
      <c r="O371" s="655"/>
      <c r="P371" s="655"/>
      <c r="Q371" s="655"/>
      <c r="R371" s="656"/>
      <c r="S371" s="657"/>
      <c r="T371" s="657"/>
      <c r="U371" s="657"/>
      <c r="V371" s="658"/>
      <c r="W371" s="36"/>
      <c r="X371" s="37"/>
      <c r="Y371" s="38"/>
      <c r="Z371" s="409" t="str">
        <f>IFERROR(VLOOKUP(Y371, 【参考】数式用!$A$2:$B$50, 2, FALSE), "")</f>
        <v/>
      </c>
    </row>
    <row r="372" spans="2:26" ht="34.5" customHeight="1" thickBot="1">
      <c r="B372" s="547">
        <f t="shared" si="5"/>
        <v>334</v>
      </c>
      <c r="C372" s="660"/>
      <c r="D372" s="661"/>
      <c r="E372" s="661"/>
      <c r="F372" s="661"/>
      <c r="G372" s="661"/>
      <c r="H372" s="661"/>
      <c r="I372" s="661"/>
      <c r="J372" s="661"/>
      <c r="K372" s="661"/>
      <c r="L372" s="662"/>
      <c r="M372" s="655"/>
      <c r="N372" s="655"/>
      <c r="O372" s="655"/>
      <c r="P372" s="655"/>
      <c r="Q372" s="655"/>
      <c r="R372" s="656"/>
      <c r="S372" s="657"/>
      <c r="T372" s="657"/>
      <c r="U372" s="657"/>
      <c r="V372" s="658"/>
      <c r="W372" s="36"/>
      <c r="X372" s="37"/>
      <c r="Y372" s="38"/>
      <c r="Z372" s="409" t="str">
        <f>IFERROR(VLOOKUP(Y372, 【参考】数式用!$A$2:$B$50, 2, FALSE), "")</f>
        <v/>
      </c>
    </row>
    <row r="373" spans="2:26" ht="34.5" customHeight="1" thickBot="1">
      <c r="B373" s="547">
        <f t="shared" si="5"/>
        <v>335</v>
      </c>
      <c r="C373" s="660"/>
      <c r="D373" s="661"/>
      <c r="E373" s="661"/>
      <c r="F373" s="661"/>
      <c r="G373" s="661"/>
      <c r="H373" s="661"/>
      <c r="I373" s="661"/>
      <c r="J373" s="661"/>
      <c r="K373" s="661"/>
      <c r="L373" s="662"/>
      <c r="M373" s="655"/>
      <c r="N373" s="655"/>
      <c r="O373" s="655"/>
      <c r="P373" s="655"/>
      <c r="Q373" s="655"/>
      <c r="R373" s="656"/>
      <c r="S373" s="657"/>
      <c r="T373" s="657"/>
      <c r="U373" s="657"/>
      <c r="V373" s="658"/>
      <c r="W373" s="36"/>
      <c r="X373" s="37"/>
      <c r="Y373" s="38"/>
      <c r="Z373" s="409" t="str">
        <f>IFERROR(VLOOKUP(Y373, 【参考】数式用!$A$2:$B$50, 2, FALSE), "")</f>
        <v/>
      </c>
    </row>
    <row r="374" spans="2:26" ht="34.5" customHeight="1" thickBot="1">
      <c r="B374" s="547">
        <f t="shared" si="5"/>
        <v>336</v>
      </c>
      <c r="C374" s="660"/>
      <c r="D374" s="661"/>
      <c r="E374" s="661"/>
      <c r="F374" s="661"/>
      <c r="G374" s="661"/>
      <c r="H374" s="661"/>
      <c r="I374" s="661"/>
      <c r="J374" s="661"/>
      <c r="K374" s="661"/>
      <c r="L374" s="662"/>
      <c r="M374" s="655"/>
      <c r="N374" s="655"/>
      <c r="O374" s="655"/>
      <c r="P374" s="655"/>
      <c r="Q374" s="655"/>
      <c r="R374" s="656"/>
      <c r="S374" s="657"/>
      <c r="T374" s="657"/>
      <c r="U374" s="657"/>
      <c r="V374" s="658"/>
      <c r="W374" s="36"/>
      <c r="X374" s="37"/>
      <c r="Y374" s="38"/>
      <c r="Z374" s="409" t="str">
        <f>IFERROR(VLOOKUP(Y374, 【参考】数式用!$A$2:$B$50, 2, FALSE), "")</f>
        <v/>
      </c>
    </row>
    <row r="375" spans="2:26" ht="34.5" customHeight="1" thickBot="1">
      <c r="B375" s="547">
        <f t="shared" si="5"/>
        <v>337</v>
      </c>
      <c r="C375" s="660"/>
      <c r="D375" s="661"/>
      <c r="E375" s="661"/>
      <c r="F375" s="661"/>
      <c r="G375" s="661"/>
      <c r="H375" s="661"/>
      <c r="I375" s="661"/>
      <c r="J375" s="661"/>
      <c r="K375" s="661"/>
      <c r="L375" s="662"/>
      <c r="M375" s="655"/>
      <c r="N375" s="655"/>
      <c r="O375" s="655"/>
      <c r="P375" s="655"/>
      <c r="Q375" s="655"/>
      <c r="R375" s="656"/>
      <c r="S375" s="657"/>
      <c r="T375" s="657"/>
      <c r="U375" s="657"/>
      <c r="V375" s="658"/>
      <c r="W375" s="36"/>
      <c r="X375" s="37"/>
      <c r="Y375" s="38"/>
      <c r="Z375" s="409" t="str">
        <f>IFERROR(VLOOKUP(Y375, 【参考】数式用!$A$2:$B$50, 2, FALSE), "")</f>
        <v/>
      </c>
    </row>
    <row r="376" spans="2:26" ht="34.5" customHeight="1" thickBot="1">
      <c r="B376" s="547">
        <f t="shared" si="5"/>
        <v>338</v>
      </c>
      <c r="C376" s="660"/>
      <c r="D376" s="661"/>
      <c r="E376" s="661"/>
      <c r="F376" s="661"/>
      <c r="G376" s="661"/>
      <c r="H376" s="661"/>
      <c r="I376" s="661"/>
      <c r="J376" s="661"/>
      <c r="K376" s="661"/>
      <c r="L376" s="662"/>
      <c r="M376" s="655"/>
      <c r="N376" s="655"/>
      <c r="O376" s="655"/>
      <c r="P376" s="655"/>
      <c r="Q376" s="655"/>
      <c r="R376" s="656"/>
      <c r="S376" s="657"/>
      <c r="T376" s="657"/>
      <c r="U376" s="657"/>
      <c r="V376" s="658"/>
      <c r="W376" s="36"/>
      <c r="X376" s="37"/>
      <c r="Y376" s="38"/>
      <c r="Z376" s="409" t="str">
        <f>IFERROR(VLOOKUP(Y376, 【参考】数式用!$A$2:$B$50, 2, FALSE), "")</f>
        <v/>
      </c>
    </row>
    <row r="377" spans="2:26" ht="34.5" customHeight="1" thickBot="1">
      <c r="B377" s="547">
        <f t="shared" si="5"/>
        <v>339</v>
      </c>
      <c r="C377" s="660"/>
      <c r="D377" s="661"/>
      <c r="E377" s="661"/>
      <c r="F377" s="661"/>
      <c r="G377" s="661"/>
      <c r="H377" s="661"/>
      <c r="I377" s="661"/>
      <c r="J377" s="661"/>
      <c r="K377" s="661"/>
      <c r="L377" s="662"/>
      <c r="M377" s="655"/>
      <c r="N377" s="655"/>
      <c r="O377" s="655"/>
      <c r="P377" s="655"/>
      <c r="Q377" s="655"/>
      <c r="R377" s="656"/>
      <c r="S377" s="657"/>
      <c r="T377" s="657"/>
      <c r="U377" s="657"/>
      <c r="V377" s="658"/>
      <c r="W377" s="36"/>
      <c r="X377" s="37"/>
      <c r="Y377" s="38"/>
      <c r="Z377" s="409" t="str">
        <f>IFERROR(VLOOKUP(Y377, 【参考】数式用!$A$2:$B$50, 2, FALSE), "")</f>
        <v/>
      </c>
    </row>
    <row r="378" spans="2:26" ht="34.5" customHeight="1" thickBot="1">
      <c r="B378" s="547">
        <f t="shared" si="5"/>
        <v>340</v>
      </c>
      <c r="C378" s="660"/>
      <c r="D378" s="661"/>
      <c r="E378" s="661"/>
      <c r="F378" s="661"/>
      <c r="G378" s="661"/>
      <c r="H378" s="661"/>
      <c r="I378" s="661"/>
      <c r="J378" s="661"/>
      <c r="K378" s="661"/>
      <c r="L378" s="662"/>
      <c r="M378" s="655"/>
      <c r="N378" s="655"/>
      <c r="O378" s="655"/>
      <c r="P378" s="655"/>
      <c r="Q378" s="655"/>
      <c r="R378" s="656"/>
      <c r="S378" s="657"/>
      <c r="T378" s="657"/>
      <c r="U378" s="657"/>
      <c r="V378" s="658"/>
      <c r="W378" s="36"/>
      <c r="X378" s="37"/>
      <c r="Y378" s="38"/>
      <c r="Z378" s="409" t="str">
        <f>IFERROR(VLOOKUP(Y378, 【参考】数式用!$A$2:$B$50, 2, FALSE), "")</f>
        <v/>
      </c>
    </row>
    <row r="379" spans="2:26" ht="34.5" customHeight="1" thickBot="1">
      <c r="B379" s="547">
        <f t="shared" si="5"/>
        <v>341</v>
      </c>
      <c r="C379" s="660"/>
      <c r="D379" s="661"/>
      <c r="E379" s="661"/>
      <c r="F379" s="661"/>
      <c r="G379" s="661"/>
      <c r="H379" s="661"/>
      <c r="I379" s="661"/>
      <c r="J379" s="661"/>
      <c r="K379" s="661"/>
      <c r="L379" s="662"/>
      <c r="M379" s="655"/>
      <c r="N379" s="655"/>
      <c r="O379" s="655"/>
      <c r="P379" s="655"/>
      <c r="Q379" s="655"/>
      <c r="R379" s="656"/>
      <c r="S379" s="657"/>
      <c r="T379" s="657"/>
      <c r="U379" s="657"/>
      <c r="V379" s="658"/>
      <c r="W379" s="36"/>
      <c r="X379" s="37"/>
      <c r="Y379" s="38"/>
      <c r="Z379" s="409" t="str">
        <f>IFERROR(VLOOKUP(Y379, 【参考】数式用!$A$2:$B$50, 2, FALSE), "")</f>
        <v/>
      </c>
    </row>
    <row r="380" spans="2:26" ht="34.5" customHeight="1" thickBot="1">
      <c r="B380" s="547">
        <f t="shared" si="5"/>
        <v>342</v>
      </c>
      <c r="C380" s="660"/>
      <c r="D380" s="661"/>
      <c r="E380" s="661"/>
      <c r="F380" s="661"/>
      <c r="G380" s="661"/>
      <c r="H380" s="661"/>
      <c r="I380" s="661"/>
      <c r="J380" s="661"/>
      <c r="K380" s="661"/>
      <c r="L380" s="662"/>
      <c r="M380" s="655"/>
      <c r="N380" s="655"/>
      <c r="O380" s="655"/>
      <c r="P380" s="655"/>
      <c r="Q380" s="655"/>
      <c r="R380" s="656"/>
      <c r="S380" s="657"/>
      <c r="T380" s="657"/>
      <c r="U380" s="657"/>
      <c r="V380" s="658"/>
      <c r="W380" s="36"/>
      <c r="X380" s="37"/>
      <c r="Y380" s="38"/>
      <c r="Z380" s="409" t="str">
        <f>IFERROR(VLOOKUP(Y380, 【参考】数式用!$A$2:$B$50, 2, FALSE), "")</f>
        <v/>
      </c>
    </row>
    <row r="381" spans="2:26" ht="34.5" customHeight="1" thickBot="1">
      <c r="B381" s="547">
        <f t="shared" si="5"/>
        <v>343</v>
      </c>
      <c r="C381" s="660"/>
      <c r="D381" s="661"/>
      <c r="E381" s="661"/>
      <c r="F381" s="661"/>
      <c r="G381" s="661"/>
      <c r="H381" s="661"/>
      <c r="I381" s="661"/>
      <c r="J381" s="661"/>
      <c r="K381" s="661"/>
      <c r="L381" s="662"/>
      <c r="M381" s="655"/>
      <c r="N381" s="655"/>
      <c r="O381" s="655"/>
      <c r="P381" s="655"/>
      <c r="Q381" s="655"/>
      <c r="R381" s="656"/>
      <c r="S381" s="657"/>
      <c r="T381" s="657"/>
      <c r="U381" s="657"/>
      <c r="V381" s="658"/>
      <c r="W381" s="36"/>
      <c r="X381" s="37"/>
      <c r="Y381" s="38"/>
      <c r="Z381" s="409" t="str">
        <f>IFERROR(VLOOKUP(Y381, 【参考】数式用!$A$2:$B$50, 2, FALSE), "")</f>
        <v/>
      </c>
    </row>
    <row r="382" spans="2:26" ht="34.5" customHeight="1" thickBot="1">
      <c r="B382" s="547">
        <f t="shared" si="5"/>
        <v>344</v>
      </c>
      <c r="C382" s="660"/>
      <c r="D382" s="661"/>
      <c r="E382" s="661"/>
      <c r="F382" s="661"/>
      <c r="G382" s="661"/>
      <c r="H382" s="661"/>
      <c r="I382" s="661"/>
      <c r="J382" s="661"/>
      <c r="K382" s="661"/>
      <c r="L382" s="662"/>
      <c r="M382" s="655"/>
      <c r="N382" s="655"/>
      <c r="O382" s="655"/>
      <c r="P382" s="655"/>
      <c r="Q382" s="655"/>
      <c r="R382" s="656"/>
      <c r="S382" s="657"/>
      <c r="T382" s="657"/>
      <c r="U382" s="657"/>
      <c r="V382" s="658"/>
      <c r="W382" s="36"/>
      <c r="X382" s="37"/>
      <c r="Y382" s="38"/>
      <c r="Z382" s="409" t="str">
        <f>IFERROR(VLOOKUP(Y382, 【参考】数式用!$A$2:$B$50, 2, FALSE), "")</f>
        <v/>
      </c>
    </row>
    <row r="383" spans="2:26" ht="34.5" customHeight="1" thickBot="1">
      <c r="B383" s="547">
        <f t="shared" si="5"/>
        <v>345</v>
      </c>
      <c r="C383" s="660"/>
      <c r="D383" s="661"/>
      <c r="E383" s="661"/>
      <c r="F383" s="661"/>
      <c r="G383" s="661"/>
      <c r="H383" s="661"/>
      <c r="I383" s="661"/>
      <c r="J383" s="661"/>
      <c r="K383" s="661"/>
      <c r="L383" s="662"/>
      <c r="M383" s="655"/>
      <c r="N383" s="655"/>
      <c r="O383" s="655"/>
      <c r="P383" s="655"/>
      <c r="Q383" s="655"/>
      <c r="R383" s="656"/>
      <c r="S383" s="657"/>
      <c r="T383" s="657"/>
      <c r="U383" s="657"/>
      <c r="V383" s="658"/>
      <c r="W383" s="36"/>
      <c r="X383" s="37"/>
      <c r="Y383" s="38"/>
      <c r="Z383" s="409" t="str">
        <f>IFERROR(VLOOKUP(Y383, 【参考】数式用!$A$2:$B$50, 2, FALSE), "")</f>
        <v/>
      </c>
    </row>
    <row r="384" spans="2:26" ht="34.5" customHeight="1" thickBot="1">
      <c r="B384" s="547">
        <f t="shared" si="5"/>
        <v>346</v>
      </c>
      <c r="C384" s="660"/>
      <c r="D384" s="661"/>
      <c r="E384" s="661"/>
      <c r="F384" s="661"/>
      <c r="G384" s="661"/>
      <c r="H384" s="661"/>
      <c r="I384" s="661"/>
      <c r="J384" s="661"/>
      <c r="K384" s="661"/>
      <c r="L384" s="662"/>
      <c r="M384" s="655"/>
      <c r="N384" s="655"/>
      <c r="O384" s="655"/>
      <c r="P384" s="655"/>
      <c r="Q384" s="655"/>
      <c r="R384" s="656"/>
      <c r="S384" s="657"/>
      <c r="T384" s="657"/>
      <c r="U384" s="657"/>
      <c r="V384" s="658"/>
      <c r="W384" s="36"/>
      <c r="X384" s="37"/>
      <c r="Y384" s="38"/>
      <c r="Z384" s="409" t="str">
        <f>IFERROR(VLOOKUP(Y384, 【参考】数式用!$A$2:$B$50, 2, FALSE), "")</f>
        <v/>
      </c>
    </row>
    <row r="385" spans="2:26" ht="34.5" customHeight="1" thickBot="1">
      <c r="B385" s="547">
        <f t="shared" si="5"/>
        <v>347</v>
      </c>
      <c r="C385" s="660"/>
      <c r="D385" s="661"/>
      <c r="E385" s="661"/>
      <c r="F385" s="661"/>
      <c r="G385" s="661"/>
      <c r="H385" s="661"/>
      <c r="I385" s="661"/>
      <c r="J385" s="661"/>
      <c r="K385" s="661"/>
      <c r="L385" s="662"/>
      <c r="M385" s="655"/>
      <c r="N385" s="655"/>
      <c r="O385" s="655"/>
      <c r="P385" s="655"/>
      <c r="Q385" s="655"/>
      <c r="R385" s="656"/>
      <c r="S385" s="657"/>
      <c r="T385" s="657"/>
      <c r="U385" s="657"/>
      <c r="V385" s="658"/>
      <c r="W385" s="36"/>
      <c r="X385" s="37"/>
      <c r="Y385" s="38"/>
      <c r="Z385" s="409" t="str">
        <f>IFERROR(VLOOKUP(Y385, 【参考】数式用!$A$2:$B$50, 2, FALSE), "")</f>
        <v/>
      </c>
    </row>
    <row r="386" spans="2:26" ht="34.5" customHeight="1" thickBot="1">
      <c r="B386" s="547">
        <f t="shared" si="5"/>
        <v>348</v>
      </c>
      <c r="C386" s="660"/>
      <c r="D386" s="661"/>
      <c r="E386" s="661"/>
      <c r="F386" s="661"/>
      <c r="G386" s="661"/>
      <c r="H386" s="661"/>
      <c r="I386" s="661"/>
      <c r="J386" s="661"/>
      <c r="K386" s="661"/>
      <c r="L386" s="662"/>
      <c r="M386" s="655"/>
      <c r="N386" s="655"/>
      <c r="O386" s="655"/>
      <c r="P386" s="655"/>
      <c r="Q386" s="655"/>
      <c r="R386" s="656"/>
      <c r="S386" s="657"/>
      <c r="T386" s="657"/>
      <c r="U386" s="657"/>
      <c r="V386" s="658"/>
      <c r="W386" s="36"/>
      <c r="X386" s="37"/>
      <c r="Y386" s="38"/>
      <c r="Z386" s="409" t="str">
        <f>IFERROR(VLOOKUP(Y386, 【参考】数式用!$A$2:$B$50, 2, FALSE), "")</f>
        <v/>
      </c>
    </row>
    <row r="387" spans="2:26" ht="34.5" customHeight="1" thickBot="1">
      <c r="B387" s="547">
        <f t="shared" si="5"/>
        <v>349</v>
      </c>
      <c r="C387" s="660"/>
      <c r="D387" s="661"/>
      <c r="E387" s="661"/>
      <c r="F387" s="661"/>
      <c r="G387" s="661"/>
      <c r="H387" s="661"/>
      <c r="I387" s="661"/>
      <c r="J387" s="661"/>
      <c r="K387" s="661"/>
      <c r="L387" s="662"/>
      <c r="M387" s="655"/>
      <c r="N387" s="655"/>
      <c r="O387" s="655"/>
      <c r="P387" s="655"/>
      <c r="Q387" s="655"/>
      <c r="R387" s="656"/>
      <c r="S387" s="657"/>
      <c r="T387" s="657"/>
      <c r="U387" s="657"/>
      <c r="V387" s="658"/>
      <c r="W387" s="36"/>
      <c r="X387" s="37"/>
      <c r="Y387" s="38"/>
      <c r="Z387" s="409" t="str">
        <f>IFERROR(VLOOKUP(Y387, 【参考】数式用!$A$2:$B$50, 2, FALSE), "")</f>
        <v/>
      </c>
    </row>
    <row r="388" spans="2:26" ht="34.5" customHeight="1" thickBot="1">
      <c r="B388" s="547">
        <f t="shared" si="5"/>
        <v>350</v>
      </c>
      <c r="C388" s="660"/>
      <c r="D388" s="661"/>
      <c r="E388" s="661"/>
      <c r="F388" s="661"/>
      <c r="G388" s="661"/>
      <c r="H388" s="661"/>
      <c r="I388" s="661"/>
      <c r="J388" s="661"/>
      <c r="K388" s="661"/>
      <c r="L388" s="662"/>
      <c r="M388" s="655"/>
      <c r="N388" s="655"/>
      <c r="O388" s="655"/>
      <c r="P388" s="655"/>
      <c r="Q388" s="655"/>
      <c r="R388" s="656"/>
      <c r="S388" s="657"/>
      <c r="T388" s="657"/>
      <c r="U388" s="657"/>
      <c r="V388" s="658"/>
      <c r="W388" s="36"/>
      <c r="X388" s="37"/>
      <c r="Y388" s="38"/>
      <c r="Z388" s="409" t="str">
        <f>IFERROR(VLOOKUP(Y388, 【参考】数式用!$A$2:$B$50, 2, FALSE), "")</f>
        <v/>
      </c>
    </row>
    <row r="389" spans="2:26" ht="34.5" customHeight="1" thickBot="1">
      <c r="B389" s="547">
        <f t="shared" si="5"/>
        <v>351</v>
      </c>
      <c r="C389" s="660"/>
      <c r="D389" s="661"/>
      <c r="E389" s="661"/>
      <c r="F389" s="661"/>
      <c r="G389" s="661"/>
      <c r="H389" s="661"/>
      <c r="I389" s="661"/>
      <c r="J389" s="661"/>
      <c r="K389" s="661"/>
      <c r="L389" s="662"/>
      <c r="M389" s="655"/>
      <c r="N389" s="655"/>
      <c r="O389" s="655"/>
      <c r="P389" s="655"/>
      <c r="Q389" s="655"/>
      <c r="R389" s="656"/>
      <c r="S389" s="657"/>
      <c r="T389" s="657"/>
      <c r="U389" s="657"/>
      <c r="V389" s="658"/>
      <c r="W389" s="36"/>
      <c r="X389" s="37"/>
      <c r="Y389" s="38"/>
      <c r="Z389" s="409" t="str">
        <f>IFERROR(VLOOKUP(Y389, 【参考】数式用!$A$2:$B$50, 2, FALSE), "")</f>
        <v/>
      </c>
    </row>
    <row r="390" spans="2:26" ht="34.5" customHeight="1" thickBot="1">
      <c r="B390" s="547">
        <f t="shared" si="5"/>
        <v>352</v>
      </c>
      <c r="C390" s="660"/>
      <c r="D390" s="661"/>
      <c r="E390" s="661"/>
      <c r="F390" s="661"/>
      <c r="G390" s="661"/>
      <c r="H390" s="661"/>
      <c r="I390" s="661"/>
      <c r="J390" s="661"/>
      <c r="K390" s="661"/>
      <c r="L390" s="662"/>
      <c r="M390" s="655"/>
      <c r="N390" s="655"/>
      <c r="O390" s="655"/>
      <c r="P390" s="655"/>
      <c r="Q390" s="655"/>
      <c r="R390" s="656"/>
      <c r="S390" s="657"/>
      <c r="T390" s="657"/>
      <c r="U390" s="657"/>
      <c r="V390" s="658"/>
      <c r="W390" s="36"/>
      <c r="X390" s="37"/>
      <c r="Y390" s="38"/>
      <c r="Z390" s="409" t="str">
        <f>IFERROR(VLOOKUP(Y390, 【参考】数式用!$A$2:$B$50, 2, FALSE), "")</f>
        <v/>
      </c>
    </row>
    <row r="391" spans="2:26" ht="34.5" customHeight="1" thickBot="1">
      <c r="B391" s="547">
        <f t="shared" si="5"/>
        <v>353</v>
      </c>
      <c r="C391" s="660"/>
      <c r="D391" s="661"/>
      <c r="E391" s="661"/>
      <c r="F391" s="661"/>
      <c r="G391" s="661"/>
      <c r="H391" s="661"/>
      <c r="I391" s="661"/>
      <c r="J391" s="661"/>
      <c r="K391" s="661"/>
      <c r="L391" s="662"/>
      <c r="M391" s="655"/>
      <c r="N391" s="655"/>
      <c r="O391" s="655"/>
      <c r="P391" s="655"/>
      <c r="Q391" s="655"/>
      <c r="R391" s="656"/>
      <c r="S391" s="657"/>
      <c r="T391" s="657"/>
      <c r="U391" s="657"/>
      <c r="V391" s="658"/>
      <c r="W391" s="36"/>
      <c r="X391" s="37"/>
      <c r="Y391" s="38"/>
      <c r="Z391" s="409" t="str">
        <f>IFERROR(VLOOKUP(Y391, 【参考】数式用!$A$2:$B$50, 2, FALSE), "")</f>
        <v/>
      </c>
    </row>
    <row r="392" spans="2:26" ht="34.5" customHeight="1" thickBot="1">
      <c r="B392" s="547">
        <f t="shared" si="5"/>
        <v>354</v>
      </c>
      <c r="C392" s="660"/>
      <c r="D392" s="661"/>
      <c r="E392" s="661"/>
      <c r="F392" s="661"/>
      <c r="G392" s="661"/>
      <c r="H392" s="661"/>
      <c r="I392" s="661"/>
      <c r="J392" s="661"/>
      <c r="K392" s="661"/>
      <c r="L392" s="662"/>
      <c r="M392" s="655"/>
      <c r="N392" s="655"/>
      <c r="O392" s="655"/>
      <c r="P392" s="655"/>
      <c r="Q392" s="655"/>
      <c r="R392" s="656"/>
      <c r="S392" s="657"/>
      <c r="T392" s="657"/>
      <c r="U392" s="657"/>
      <c r="V392" s="658"/>
      <c r="W392" s="36"/>
      <c r="X392" s="37"/>
      <c r="Y392" s="38"/>
      <c r="Z392" s="409" t="str">
        <f>IFERROR(VLOOKUP(Y392, 【参考】数式用!$A$2:$B$50, 2, FALSE), "")</f>
        <v/>
      </c>
    </row>
    <row r="393" spans="2:26" ht="34.5" customHeight="1" thickBot="1">
      <c r="B393" s="547">
        <f t="shared" si="5"/>
        <v>355</v>
      </c>
      <c r="C393" s="660"/>
      <c r="D393" s="661"/>
      <c r="E393" s="661"/>
      <c r="F393" s="661"/>
      <c r="G393" s="661"/>
      <c r="H393" s="661"/>
      <c r="I393" s="661"/>
      <c r="J393" s="661"/>
      <c r="K393" s="661"/>
      <c r="L393" s="662"/>
      <c r="M393" s="655"/>
      <c r="N393" s="655"/>
      <c r="O393" s="655"/>
      <c r="P393" s="655"/>
      <c r="Q393" s="655"/>
      <c r="R393" s="656"/>
      <c r="S393" s="657"/>
      <c r="T393" s="657"/>
      <c r="U393" s="657"/>
      <c r="V393" s="658"/>
      <c r="W393" s="36"/>
      <c r="X393" s="37"/>
      <c r="Y393" s="38"/>
      <c r="Z393" s="409" t="str">
        <f>IFERROR(VLOOKUP(Y393, 【参考】数式用!$A$2:$B$50, 2, FALSE), "")</f>
        <v/>
      </c>
    </row>
    <row r="394" spans="2:26" ht="34.5" customHeight="1" thickBot="1">
      <c r="B394" s="547">
        <f t="shared" si="5"/>
        <v>356</v>
      </c>
      <c r="C394" s="660"/>
      <c r="D394" s="661"/>
      <c r="E394" s="661"/>
      <c r="F394" s="661"/>
      <c r="G394" s="661"/>
      <c r="H394" s="661"/>
      <c r="I394" s="661"/>
      <c r="J394" s="661"/>
      <c r="K394" s="661"/>
      <c r="L394" s="662"/>
      <c r="M394" s="655"/>
      <c r="N394" s="655"/>
      <c r="O394" s="655"/>
      <c r="P394" s="655"/>
      <c r="Q394" s="655"/>
      <c r="R394" s="656"/>
      <c r="S394" s="657"/>
      <c r="T394" s="657"/>
      <c r="U394" s="657"/>
      <c r="V394" s="658"/>
      <c r="W394" s="36"/>
      <c r="X394" s="37"/>
      <c r="Y394" s="38"/>
      <c r="Z394" s="409" t="str">
        <f>IFERROR(VLOOKUP(Y394, 【参考】数式用!$A$2:$B$50, 2, FALSE), "")</f>
        <v/>
      </c>
    </row>
    <row r="395" spans="2:26" ht="34.5" customHeight="1" thickBot="1">
      <c r="B395" s="547">
        <f t="shared" si="5"/>
        <v>357</v>
      </c>
      <c r="C395" s="660"/>
      <c r="D395" s="661"/>
      <c r="E395" s="661"/>
      <c r="F395" s="661"/>
      <c r="G395" s="661"/>
      <c r="H395" s="661"/>
      <c r="I395" s="661"/>
      <c r="J395" s="661"/>
      <c r="K395" s="661"/>
      <c r="L395" s="662"/>
      <c r="M395" s="655"/>
      <c r="N395" s="655"/>
      <c r="O395" s="655"/>
      <c r="P395" s="655"/>
      <c r="Q395" s="655"/>
      <c r="R395" s="656"/>
      <c r="S395" s="657"/>
      <c r="T395" s="657"/>
      <c r="U395" s="657"/>
      <c r="V395" s="658"/>
      <c r="W395" s="36"/>
      <c r="X395" s="37"/>
      <c r="Y395" s="38"/>
      <c r="Z395" s="409" t="str">
        <f>IFERROR(VLOOKUP(Y395, 【参考】数式用!$A$2:$B$50, 2, FALSE), "")</f>
        <v/>
      </c>
    </row>
    <row r="396" spans="2:26" ht="34.5" customHeight="1" thickBot="1">
      <c r="B396" s="547">
        <f t="shared" si="5"/>
        <v>358</v>
      </c>
      <c r="C396" s="660"/>
      <c r="D396" s="661"/>
      <c r="E396" s="661"/>
      <c r="F396" s="661"/>
      <c r="G396" s="661"/>
      <c r="H396" s="661"/>
      <c r="I396" s="661"/>
      <c r="J396" s="661"/>
      <c r="K396" s="661"/>
      <c r="L396" s="662"/>
      <c r="M396" s="655"/>
      <c r="N396" s="655"/>
      <c r="O396" s="655"/>
      <c r="P396" s="655"/>
      <c r="Q396" s="655"/>
      <c r="R396" s="656"/>
      <c r="S396" s="657"/>
      <c r="T396" s="657"/>
      <c r="U396" s="657"/>
      <c r="V396" s="658"/>
      <c r="W396" s="36"/>
      <c r="X396" s="37"/>
      <c r="Y396" s="38"/>
      <c r="Z396" s="409" t="str">
        <f>IFERROR(VLOOKUP(Y396, 【参考】数式用!$A$2:$B$50, 2, FALSE), "")</f>
        <v/>
      </c>
    </row>
    <row r="397" spans="2:26" ht="34.5" customHeight="1" thickBot="1">
      <c r="B397" s="547">
        <f t="shared" si="5"/>
        <v>359</v>
      </c>
      <c r="C397" s="660"/>
      <c r="D397" s="661"/>
      <c r="E397" s="661"/>
      <c r="F397" s="661"/>
      <c r="G397" s="661"/>
      <c r="H397" s="661"/>
      <c r="I397" s="661"/>
      <c r="J397" s="661"/>
      <c r="K397" s="661"/>
      <c r="L397" s="662"/>
      <c r="M397" s="655"/>
      <c r="N397" s="655"/>
      <c r="O397" s="655"/>
      <c r="P397" s="655"/>
      <c r="Q397" s="655"/>
      <c r="R397" s="656"/>
      <c r="S397" s="657"/>
      <c r="T397" s="657"/>
      <c r="U397" s="657"/>
      <c r="V397" s="658"/>
      <c r="W397" s="36"/>
      <c r="X397" s="37"/>
      <c r="Y397" s="38"/>
      <c r="Z397" s="409" t="str">
        <f>IFERROR(VLOOKUP(Y397, 【参考】数式用!$A$2:$B$50, 2, FALSE), "")</f>
        <v/>
      </c>
    </row>
    <row r="398" spans="2:26" ht="34.5" customHeight="1" thickBot="1">
      <c r="B398" s="547">
        <f t="shared" si="5"/>
        <v>360</v>
      </c>
      <c r="C398" s="660"/>
      <c r="D398" s="661"/>
      <c r="E398" s="661"/>
      <c r="F398" s="661"/>
      <c r="G398" s="661"/>
      <c r="H398" s="661"/>
      <c r="I398" s="661"/>
      <c r="J398" s="661"/>
      <c r="K398" s="661"/>
      <c r="L398" s="662"/>
      <c r="M398" s="655"/>
      <c r="N398" s="655"/>
      <c r="O398" s="655"/>
      <c r="P398" s="655"/>
      <c r="Q398" s="655"/>
      <c r="R398" s="656"/>
      <c r="S398" s="657"/>
      <c r="T398" s="657"/>
      <c r="U398" s="657"/>
      <c r="V398" s="658"/>
      <c r="W398" s="36"/>
      <c r="X398" s="37"/>
      <c r="Y398" s="38"/>
      <c r="Z398" s="409" t="str">
        <f>IFERROR(VLOOKUP(Y398, 【参考】数式用!$A$2:$B$50, 2, FALSE), "")</f>
        <v/>
      </c>
    </row>
    <row r="399" spans="2:26" ht="34.5" customHeight="1" thickBot="1">
      <c r="B399" s="547">
        <f t="shared" si="5"/>
        <v>361</v>
      </c>
      <c r="C399" s="660"/>
      <c r="D399" s="661"/>
      <c r="E399" s="661"/>
      <c r="F399" s="661"/>
      <c r="G399" s="661"/>
      <c r="H399" s="661"/>
      <c r="I399" s="661"/>
      <c r="J399" s="661"/>
      <c r="K399" s="661"/>
      <c r="L399" s="662"/>
      <c r="M399" s="655"/>
      <c r="N399" s="655"/>
      <c r="O399" s="655"/>
      <c r="P399" s="655"/>
      <c r="Q399" s="655"/>
      <c r="R399" s="656"/>
      <c r="S399" s="657"/>
      <c r="T399" s="657"/>
      <c r="U399" s="657"/>
      <c r="V399" s="658"/>
      <c r="W399" s="36"/>
      <c r="X399" s="37"/>
      <c r="Y399" s="38"/>
      <c r="Z399" s="409" t="str">
        <f>IFERROR(VLOOKUP(Y399, 【参考】数式用!$A$2:$B$50, 2, FALSE), "")</f>
        <v/>
      </c>
    </row>
    <row r="400" spans="2:26" ht="34.5" customHeight="1" thickBot="1">
      <c r="B400" s="547">
        <f t="shared" si="5"/>
        <v>362</v>
      </c>
      <c r="C400" s="660"/>
      <c r="D400" s="661"/>
      <c r="E400" s="661"/>
      <c r="F400" s="661"/>
      <c r="G400" s="661"/>
      <c r="H400" s="661"/>
      <c r="I400" s="661"/>
      <c r="J400" s="661"/>
      <c r="K400" s="661"/>
      <c r="L400" s="662"/>
      <c r="M400" s="655"/>
      <c r="N400" s="655"/>
      <c r="O400" s="655"/>
      <c r="P400" s="655"/>
      <c r="Q400" s="655"/>
      <c r="R400" s="656"/>
      <c r="S400" s="657"/>
      <c r="T400" s="657"/>
      <c r="U400" s="657"/>
      <c r="V400" s="658"/>
      <c r="W400" s="36"/>
      <c r="X400" s="37"/>
      <c r="Y400" s="38"/>
      <c r="Z400" s="409" t="str">
        <f>IFERROR(VLOOKUP(Y400, 【参考】数式用!$A$2:$B$50, 2, FALSE), "")</f>
        <v/>
      </c>
    </row>
    <row r="401" spans="2:26" ht="34.5" customHeight="1" thickBot="1">
      <c r="B401" s="547">
        <f t="shared" si="5"/>
        <v>363</v>
      </c>
      <c r="C401" s="660"/>
      <c r="D401" s="661"/>
      <c r="E401" s="661"/>
      <c r="F401" s="661"/>
      <c r="G401" s="661"/>
      <c r="H401" s="661"/>
      <c r="I401" s="661"/>
      <c r="J401" s="661"/>
      <c r="K401" s="661"/>
      <c r="L401" s="662"/>
      <c r="M401" s="655"/>
      <c r="N401" s="655"/>
      <c r="O401" s="655"/>
      <c r="P401" s="655"/>
      <c r="Q401" s="655"/>
      <c r="R401" s="656"/>
      <c r="S401" s="657"/>
      <c r="T401" s="657"/>
      <c r="U401" s="657"/>
      <c r="V401" s="658"/>
      <c r="W401" s="36"/>
      <c r="X401" s="37"/>
      <c r="Y401" s="38"/>
      <c r="Z401" s="409" t="str">
        <f>IFERROR(VLOOKUP(Y401, 【参考】数式用!$A$2:$B$50, 2, FALSE), "")</f>
        <v/>
      </c>
    </row>
    <row r="402" spans="2:26" ht="34.5" customHeight="1" thickBot="1">
      <c r="B402" s="547">
        <f t="shared" si="5"/>
        <v>364</v>
      </c>
      <c r="C402" s="660"/>
      <c r="D402" s="661"/>
      <c r="E402" s="661"/>
      <c r="F402" s="661"/>
      <c r="G402" s="661"/>
      <c r="H402" s="661"/>
      <c r="I402" s="661"/>
      <c r="J402" s="661"/>
      <c r="K402" s="661"/>
      <c r="L402" s="662"/>
      <c r="M402" s="655"/>
      <c r="N402" s="655"/>
      <c r="O402" s="655"/>
      <c r="P402" s="655"/>
      <c r="Q402" s="655"/>
      <c r="R402" s="656"/>
      <c r="S402" s="657"/>
      <c r="T402" s="657"/>
      <c r="U402" s="657"/>
      <c r="V402" s="658"/>
      <c r="W402" s="36"/>
      <c r="X402" s="37"/>
      <c r="Y402" s="38"/>
      <c r="Z402" s="409" t="str">
        <f>IFERROR(VLOOKUP(Y402, 【参考】数式用!$A$2:$B$50, 2, FALSE), "")</f>
        <v/>
      </c>
    </row>
    <row r="403" spans="2:26" ht="34.5" customHeight="1" thickBot="1">
      <c r="B403" s="547">
        <f t="shared" si="5"/>
        <v>365</v>
      </c>
      <c r="C403" s="660"/>
      <c r="D403" s="661"/>
      <c r="E403" s="661"/>
      <c r="F403" s="661"/>
      <c r="G403" s="661"/>
      <c r="H403" s="661"/>
      <c r="I403" s="661"/>
      <c r="J403" s="661"/>
      <c r="K403" s="661"/>
      <c r="L403" s="662"/>
      <c r="M403" s="655"/>
      <c r="N403" s="655"/>
      <c r="O403" s="655"/>
      <c r="P403" s="655"/>
      <c r="Q403" s="655"/>
      <c r="R403" s="656"/>
      <c r="S403" s="657"/>
      <c r="T403" s="657"/>
      <c r="U403" s="657"/>
      <c r="V403" s="658"/>
      <c r="W403" s="36"/>
      <c r="X403" s="37"/>
      <c r="Y403" s="38"/>
      <c r="Z403" s="409" t="str">
        <f>IFERROR(VLOOKUP(Y403, 【参考】数式用!$A$2:$B$50, 2, FALSE), "")</f>
        <v/>
      </c>
    </row>
    <row r="404" spans="2:26" ht="34.5" customHeight="1" thickBot="1">
      <c r="B404" s="547">
        <f t="shared" si="5"/>
        <v>366</v>
      </c>
      <c r="C404" s="660"/>
      <c r="D404" s="661"/>
      <c r="E404" s="661"/>
      <c r="F404" s="661"/>
      <c r="G404" s="661"/>
      <c r="H404" s="661"/>
      <c r="I404" s="661"/>
      <c r="J404" s="661"/>
      <c r="K404" s="661"/>
      <c r="L404" s="662"/>
      <c r="M404" s="655"/>
      <c r="N404" s="655"/>
      <c r="O404" s="655"/>
      <c r="P404" s="655"/>
      <c r="Q404" s="655"/>
      <c r="R404" s="656"/>
      <c r="S404" s="657"/>
      <c r="T404" s="657"/>
      <c r="U404" s="657"/>
      <c r="V404" s="658"/>
      <c r="W404" s="36"/>
      <c r="X404" s="37"/>
      <c r="Y404" s="38"/>
      <c r="Z404" s="409" t="str">
        <f>IFERROR(VLOOKUP(Y404, 【参考】数式用!$A$2:$B$50, 2, FALSE), "")</f>
        <v/>
      </c>
    </row>
    <row r="405" spans="2:26" ht="34.5" customHeight="1" thickBot="1">
      <c r="B405" s="547">
        <f t="shared" si="5"/>
        <v>367</v>
      </c>
      <c r="C405" s="660"/>
      <c r="D405" s="661"/>
      <c r="E405" s="661"/>
      <c r="F405" s="661"/>
      <c r="G405" s="661"/>
      <c r="H405" s="661"/>
      <c r="I405" s="661"/>
      <c r="J405" s="661"/>
      <c r="K405" s="661"/>
      <c r="L405" s="662"/>
      <c r="M405" s="655"/>
      <c r="N405" s="655"/>
      <c r="O405" s="655"/>
      <c r="P405" s="655"/>
      <c r="Q405" s="655"/>
      <c r="R405" s="656"/>
      <c r="S405" s="657"/>
      <c r="T405" s="657"/>
      <c r="U405" s="657"/>
      <c r="V405" s="658"/>
      <c r="W405" s="36"/>
      <c r="X405" s="37"/>
      <c r="Y405" s="38"/>
      <c r="Z405" s="409" t="str">
        <f>IFERROR(VLOOKUP(Y405, 【参考】数式用!$A$2:$B$50, 2, FALSE), "")</f>
        <v/>
      </c>
    </row>
    <row r="406" spans="2:26" ht="34.5" customHeight="1" thickBot="1">
      <c r="B406" s="547">
        <f t="shared" si="5"/>
        <v>368</v>
      </c>
      <c r="C406" s="660"/>
      <c r="D406" s="661"/>
      <c r="E406" s="661"/>
      <c r="F406" s="661"/>
      <c r="G406" s="661"/>
      <c r="H406" s="661"/>
      <c r="I406" s="661"/>
      <c r="J406" s="661"/>
      <c r="K406" s="661"/>
      <c r="L406" s="662"/>
      <c r="M406" s="655"/>
      <c r="N406" s="655"/>
      <c r="O406" s="655"/>
      <c r="P406" s="655"/>
      <c r="Q406" s="655"/>
      <c r="R406" s="656"/>
      <c r="S406" s="657"/>
      <c r="T406" s="657"/>
      <c r="U406" s="657"/>
      <c r="V406" s="658"/>
      <c r="W406" s="36"/>
      <c r="X406" s="37"/>
      <c r="Y406" s="38"/>
      <c r="Z406" s="409" t="str">
        <f>IFERROR(VLOOKUP(Y406, 【参考】数式用!$A$2:$B$50, 2, FALSE), "")</f>
        <v/>
      </c>
    </row>
    <row r="407" spans="2:26" ht="34.5" customHeight="1" thickBot="1">
      <c r="B407" s="547">
        <f t="shared" si="5"/>
        <v>369</v>
      </c>
      <c r="C407" s="660"/>
      <c r="D407" s="661"/>
      <c r="E407" s="661"/>
      <c r="F407" s="661"/>
      <c r="G407" s="661"/>
      <c r="H407" s="661"/>
      <c r="I407" s="661"/>
      <c r="J407" s="661"/>
      <c r="K407" s="661"/>
      <c r="L407" s="662"/>
      <c r="M407" s="655"/>
      <c r="N407" s="655"/>
      <c r="O407" s="655"/>
      <c r="P407" s="655"/>
      <c r="Q407" s="655"/>
      <c r="R407" s="656"/>
      <c r="S407" s="657"/>
      <c r="T407" s="657"/>
      <c r="U407" s="657"/>
      <c r="V407" s="658"/>
      <c r="W407" s="36"/>
      <c r="X407" s="37"/>
      <c r="Y407" s="38"/>
      <c r="Z407" s="409" t="str">
        <f>IFERROR(VLOOKUP(Y407, 【参考】数式用!$A$2:$B$50, 2, FALSE), "")</f>
        <v/>
      </c>
    </row>
    <row r="408" spans="2:26" ht="34.5" customHeight="1" thickBot="1">
      <c r="B408" s="547">
        <f t="shared" si="5"/>
        <v>370</v>
      </c>
      <c r="C408" s="660"/>
      <c r="D408" s="661"/>
      <c r="E408" s="661"/>
      <c r="F408" s="661"/>
      <c r="G408" s="661"/>
      <c r="H408" s="661"/>
      <c r="I408" s="661"/>
      <c r="J408" s="661"/>
      <c r="K408" s="661"/>
      <c r="L408" s="662"/>
      <c r="M408" s="655"/>
      <c r="N408" s="655"/>
      <c r="O408" s="655"/>
      <c r="P408" s="655"/>
      <c r="Q408" s="655"/>
      <c r="R408" s="656"/>
      <c r="S408" s="657"/>
      <c r="T408" s="657"/>
      <c r="U408" s="657"/>
      <c r="V408" s="658"/>
      <c r="W408" s="36"/>
      <c r="X408" s="37"/>
      <c r="Y408" s="38"/>
      <c r="Z408" s="409" t="str">
        <f>IFERROR(VLOOKUP(Y408, 【参考】数式用!$A$2:$B$50, 2, FALSE), "")</f>
        <v/>
      </c>
    </row>
    <row r="409" spans="2:26" ht="34.5" customHeight="1" thickBot="1">
      <c r="B409" s="547">
        <f t="shared" si="5"/>
        <v>371</v>
      </c>
      <c r="C409" s="660"/>
      <c r="D409" s="661"/>
      <c r="E409" s="661"/>
      <c r="F409" s="661"/>
      <c r="G409" s="661"/>
      <c r="H409" s="661"/>
      <c r="I409" s="661"/>
      <c r="J409" s="661"/>
      <c r="K409" s="661"/>
      <c r="L409" s="662"/>
      <c r="M409" s="655"/>
      <c r="N409" s="655"/>
      <c r="O409" s="655"/>
      <c r="P409" s="655"/>
      <c r="Q409" s="655"/>
      <c r="R409" s="656"/>
      <c r="S409" s="657"/>
      <c r="T409" s="657"/>
      <c r="U409" s="657"/>
      <c r="V409" s="658"/>
      <c r="W409" s="36"/>
      <c r="X409" s="37"/>
      <c r="Y409" s="38"/>
      <c r="Z409" s="409" t="str">
        <f>IFERROR(VLOOKUP(Y409, 【参考】数式用!$A$2:$B$50, 2, FALSE), "")</f>
        <v/>
      </c>
    </row>
    <row r="410" spans="2:26" ht="34.5" customHeight="1" thickBot="1">
      <c r="B410" s="547">
        <f t="shared" si="5"/>
        <v>372</v>
      </c>
      <c r="C410" s="660"/>
      <c r="D410" s="661"/>
      <c r="E410" s="661"/>
      <c r="F410" s="661"/>
      <c r="G410" s="661"/>
      <c r="H410" s="661"/>
      <c r="I410" s="661"/>
      <c r="J410" s="661"/>
      <c r="K410" s="661"/>
      <c r="L410" s="662"/>
      <c r="M410" s="655"/>
      <c r="N410" s="655"/>
      <c r="O410" s="655"/>
      <c r="P410" s="655"/>
      <c r="Q410" s="655"/>
      <c r="R410" s="656"/>
      <c r="S410" s="657"/>
      <c r="T410" s="657"/>
      <c r="U410" s="657"/>
      <c r="V410" s="658"/>
      <c r="W410" s="36"/>
      <c r="X410" s="37"/>
      <c r="Y410" s="38"/>
      <c r="Z410" s="409" t="str">
        <f>IFERROR(VLOOKUP(Y410, 【参考】数式用!$A$2:$B$50, 2, FALSE), "")</f>
        <v/>
      </c>
    </row>
    <row r="411" spans="2:26" ht="34.5" customHeight="1" thickBot="1">
      <c r="B411" s="547">
        <f t="shared" si="5"/>
        <v>373</v>
      </c>
      <c r="C411" s="660"/>
      <c r="D411" s="661"/>
      <c r="E411" s="661"/>
      <c r="F411" s="661"/>
      <c r="G411" s="661"/>
      <c r="H411" s="661"/>
      <c r="I411" s="661"/>
      <c r="J411" s="661"/>
      <c r="K411" s="661"/>
      <c r="L411" s="662"/>
      <c r="M411" s="655"/>
      <c r="N411" s="655"/>
      <c r="O411" s="655"/>
      <c r="P411" s="655"/>
      <c r="Q411" s="655"/>
      <c r="R411" s="656"/>
      <c r="S411" s="657"/>
      <c r="T411" s="657"/>
      <c r="U411" s="657"/>
      <c r="V411" s="658"/>
      <c r="W411" s="36"/>
      <c r="X411" s="37"/>
      <c r="Y411" s="38"/>
      <c r="Z411" s="409" t="str">
        <f>IFERROR(VLOOKUP(Y411, 【参考】数式用!$A$2:$B$50, 2, FALSE), "")</f>
        <v/>
      </c>
    </row>
    <row r="412" spans="2:26" ht="34.5" customHeight="1" thickBot="1">
      <c r="B412" s="547">
        <f t="shared" si="5"/>
        <v>374</v>
      </c>
      <c r="C412" s="660"/>
      <c r="D412" s="661"/>
      <c r="E412" s="661"/>
      <c r="F412" s="661"/>
      <c r="G412" s="661"/>
      <c r="H412" s="661"/>
      <c r="I412" s="661"/>
      <c r="J412" s="661"/>
      <c r="K412" s="661"/>
      <c r="L412" s="662"/>
      <c r="M412" s="655"/>
      <c r="N412" s="655"/>
      <c r="O412" s="655"/>
      <c r="P412" s="655"/>
      <c r="Q412" s="655"/>
      <c r="R412" s="656"/>
      <c r="S412" s="657"/>
      <c r="T412" s="657"/>
      <c r="U412" s="657"/>
      <c r="V412" s="658"/>
      <c r="W412" s="36"/>
      <c r="X412" s="37"/>
      <c r="Y412" s="38"/>
      <c r="Z412" s="409" t="str">
        <f>IFERROR(VLOOKUP(Y412, 【参考】数式用!$A$2:$B$50, 2, FALSE), "")</f>
        <v/>
      </c>
    </row>
    <row r="413" spans="2:26" ht="34.5" customHeight="1" thickBot="1">
      <c r="B413" s="547">
        <f t="shared" si="5"/>
        <v>375</v>
      </c>
      <c r="C413" s="660"/>
      <c r="D413" s="661"/>
      <c r="E413" s="661"/>
      <c r="F413" s="661"/>
      <c r="G413" s="661"/>
      <c r="H413" s="661"/>
      <c r="I413" s="661"/>
      <c r="J413" s="661"/>
      <c r="K413" s="661"/>
      <c r="L413" s="662"/>
      <c r="M413" s="655"/>
      <c r="N413" s="655"/>
      <c r="O413" s="655"/>
      <c r="P413" s="655"/>
      <c r="Q413" s="655"/>
      <c r="R413" s="656"/>
      <c r="S413" s="657"/>
      <c r="T413" s="657"/>
      <c r="U413" s="657"/>
      <c r="V413" s="658"/>
      <c r="W413" s="36"/>
      <c r="X413" s="37"/>
      <c r="Y413" s="38"/>
      <c r="Z413" s="409" t="str">
        <f>IFERROR(VLOOKUP(Y413, 【参考】数式用!$A$2:$B$50, 2, FALSE), "")</f>
        <v/>
      </c>
    </row>
    <row r="414" spans="2:26" ht="34.5" customHeight="1" thickBot="1">
      <c r="B414" s="547">
        <f t="shared" si="5"/>
        <v>376</v>
      </c>
      <c r="C414" s="660"/>
      <c r="D414" s="661"/>
      <c r="E414" s="661"/>
      <c r="F414" s="661"/>
      <c r="G414" s="661"/>
      <c r="H414" s="661"/>
      <c r="I414" s="661"/>
      <c r="J414" s="661"/>
      <c r="K414" s="661"/>
      <c r="L414" s="662"/>
      <c r="M414" s="655"/>
      <c r="N414" s="655"/>
      <c r="O414" s="655"/>
      <c r="P414" s="655"/>
      <c r="Q414" s="655"/>
      <c r="R414" s="656"/>
      <c r="S414" s="657"/>
      <c r="T414" s="657"/>
      <c r="U414" s="657"/>
      <c r="V414" s="658"/>
      <c r="W414" s="36"/>
      <c r="X414" s="37"/>
      <c r="Y414" s="38"/>
      <c r="Z414" s="409" t="str">
        <f>IFERROR(VLOOKUP(Y414, 【参考】数式用!$A$2:$B$50, 2, FALSE), "")</f>
        <v/>
      </c>
    </row>
    <row r="415" spans="2:26" ht="34.5" customHeight="1" thickBot="1">
      <c r="B415" s="547">
        <f t="shared" si="5"/>
        <v>377</v>
      </c>
      <c r="C415" s="660"/>
      <c r="D415" s="661"/>
      <c r="E415" s="661"/>
      <c r="F415" s="661"/>
      <c r="G415" s="661"/>
      <c r="H415" s="661"/>
      <c r="I415" s="661"/>
      <c r="J415" s="661"/>
      <c r="K415" s="661"/>
      <c r="L415" s="662"/>
      <c r="M415" s="655"/>
      <c r="N415" s="655"/>
      <c r="O415" s="655"/>
      <c r="P415" s="655"/>
      <c r="Q415" s="655"/>
      <c r="R415" s="656"/>
      <c r="S415" s="657"/>
      <c r="T415" s="657"/>
      <c r="U415" s="657"/>
      <c r="V415" s="658"/>
      <c r="W415" s="36"/>
      <c r="X415" s="37"/>
      <c r="Y415" s="38"/>
      <c r="Z415" s="409" t="str">
        <f>IFERROR(VLOOKUP(Y415, 【参考】数式用!$A$2:$B$50, 2, FALSE), "")</f>
        <v/>
      </c>
    </row>
    <row r="416" spans="2:26" ht="34.5" customHeight="1" thickBot="1">
      <c r="B416" s="547">
        <f t="shared" si="5"/>
        <v>378</v>
      </c>
      <c r="C416" s="660"/>
      <c r="D416" s="661"/>
      <c r="E416" s="661"/>
      <c r="F416" s="661"/>
      <c r="G416" s="661"/>
      <c r="H416" s="661"/>
      <c r="I416" s="661"/>
      <c r="J416" s="661"/>
      <c r="K416" s="661"/>
      <c r="L416" s="662"/>
      <c r="M416" s="655"/>
      <c r="N416" s="655"/>
      <c r="O416" s="655"/>
      <c r="P416" s="655"/>
      <c r="Q416" s="655"/>
      <c r="R416" s="656"/>
      <c r="S416" s="657"/>
      <c r="T416" s="657"/>
      <c r="U416" s="657"/>
      <c r="V416" s="658"/>
      <c r="W416" s="36"/>
      <c r="X416" s="37"/>
      <c r="Y416" s="38"/>
      <c r="Z416" s="409" t="str">
        <f>IFERROR(VLOOKUP(Y416, 【参考】数式用!$A$2:$B$50, 2, FALSE), "")</f>
        <v/>
      </c>
    </row>
    <row r="417" spans="2:26" ht="34.5" customHeight="1" thickBot="1">
      <c r="B417" s="547">
        <f t="shared" si="5"/>
        <v>379</v>
      </c>
      <c r="C417" s="660"/>
      <c r="D417" s="661"/>
      <c r="E417" s="661"/>
      <c r="F417" s="661"/>
      <c r="G417" s="661"/>
      <c r="H417" s="661"/>
      <c r="I417" s="661"/>
      <c r="J417" s="661"/>
      <c r="K417" s="661"/>
      <c r="L417" s="662"/>
      <c r="M417" s="655"/>
      <c r="N417" s="655"/>
      <c r="O417" s="655"/>
      <c r="P417" s="655"/>
      <c r="Q417" s="655"/>
      <c r="R417" s="656"/>
      <c r="S417" s="657"/>
      <c r="T417" s="657"/>
      <c r="U417" s="657"/>
      <c r="V417" s="658"/>
      <c r="W417" s="36"/>
      <c r="X417" s="37"/>
      <c r="Y417" s="38"/>
      <c r="Z417" s="409" t="str">
        <f>IFERROR(VLOOKUP(Y417, 【参考】数式用!$A$2:$B$50, 2, FALSE), "")</f>
        <v/>
      </c>
    </row>
    <row r="418" spans="2:26" ht="34.5" customHeight="1" thickBot="1">
      <c r="B418" s="547">
        <f t="shared" si="5"/>
        <v>380</v>
      </c>
      <c r="C418" s="660"/>
      <c r="D418" s="661"/>
      <c r="E418" s="661"/>
      <c r="F418" s="661"/>
      <c r="G418" s="661"/>
      <c r="H418" s="661"/>
      <c r="I418" s="661"/>
      <c r="J418" s="661"/>
      <c r="K418" s="661"/>
      <c r="L418" s="662"/>
      <c r="M418" s="655"/>
      <c r="N418" s="655"/>
      <c r="O418" s="655"/>
      <c r="P418" s="655"/>
      <c r="Q418" s="655"/>
      <c r="R418" s="656"/>
      <c r="S418" s="657"/>
      <c r="T418" s="657"/>
      <c r="U418" s="657"/>
      <c r="V418" s="658"/>
      <c r="W418" s="36"/>
      <c r="X418" s="37"/>
      <c r="Y418" s="38"/>
      <c r="Z418" s="409" t="str">
        <f>IFERROR(VLOOKUP(Y418, 【参考】数式用!$A$2:$B$50, 2, FALSE), "")</f>
        <v/>
      </c>
    </row>
    <row r="419" spans="2:26" ht="34.5" customHeight="1" thickBot="1">
      <c r="B419" s="547">
        <f t="shared" si="5"/>
        <v>381</v>
      </c>
      <c r="C419" s="660"/>
      <c r="D419" s="661"/>
      <c r="E419" s="661"/>
      <c r="F419" s="661"/>
      <c r="G419" s="661"/>
      <c r="H419" s="661"/>
      <c r="I419" s="661"/>
      <c r="J419" s="661"/>
      <c r="K419" s="661"/>
      <c r="L419" s="662"/>
      <c r="M419" s="655"/>
      <c r="N419" s="655"/>
      <c r="O419" s="655"/>
      <c r="P419" s="655"/>
      <c r="Q419" s="655"/>
      <c r="R419" s="656"/>
      <c r="S419" s="657"/>
      <c r="T419" s="657"/>
      <c r="U419" s="657"/>
      <c r="V419" s="658"/>
      <c r="W419" s="36"/>
      <c r="X419" s="37"/>
      <c r="Y419" s="38"/>
      <c r="Z419" s="409" t="str">
        <f>IFERROR(VLOOKUP(Y419, 【参考】数式用!$A$2:$B$50, 2, FALSE), "")</f>
        <v/>
      </c>
    </row>
    <row r="420" spans="2:26" ht="34.5" customHeight="1" thickBot="1">
      <c r="B420" s="547">
        <f t="shared" si="5"/>
        <v>382</v>
      </c>
      <c r="C420" s="660"/>
      <c r="D420" s="661"/>
      <c r="E420" s="661"/>
      <c r="F420" s="661"/>
      <c r="G420" s="661"/>
      <c r="H420" s="661"/>
      <c r="I420" s="661"/>
      <c r="J420" s="661"/>
      <c r="K420" s="661"/>
      <c r="L420" s="662"/>
      <c r="M420" s="655"/>
      <c r="N420" s="655"/>
      <c r="O420" s="655"/>
      <c r="P420" s="655"/>
      <c r="Q420" s="655"/>
      <c r="R420" s="656"/>
      <c r="S420" s="657"/>
      <c r="T420" s="657"/>
      <c r="U420" s="657"/>
      <c r="V420" s="658"/>
      <c r="W420" s="36"/>
      <c r="X420" s="37"/>
      <c r="Y420" s="38"/>
      <c r="Z420" s="409" t="str">
        <f>IFERROR(VLOOKUP(Y420, 【参考】数式用!$A$2:$B$50, 2, FALSE), "")</f>
        <v/>
      </c>
    </row>
    <row r="421" spans="2:26" ht="34.5" customHeight="1" thickBot="1">
      <c r="B421" s="547">
        <f t="shared" si="5"/>
        <v>383</v>
      </c>
      <c r="C421" s="660"/>
      <c r="D421" s="661"/>
      <c r="E421" s="661"/>
      <c r="F421" s="661"/>
      <c r="G421" s="661"/>
      <c r="H421" s="661"/>
      <c r="I421" s="661"/>
      <c r="J421" s="661"/>
      <c r="K421" s="661"/>
      <c r="L421" s="662"/>
      <c r="M421" s="655"/>
      <c r="N421" s="655"/>
      <c r="O421" s="655"/>
      <c r="P421" s="655"/>
      <c r="Q421" s="655"/>
      <c r="R421" s="656"/>
      <c r="S421" s="657"/>
      <c r="T421" s="657"/>
      <c r="U421" s="657"/>
      <c r="V421" s="658"/>
      <c r="W421" s="36"/>
      <c r="X421" s="37"/>
      <c r="Y421" s="38"/>
      <c r="Z421" s="409" t="str">
        <f>IFERROR(VLOOKUP(Y421, 【参考】数式用!$A$2:$B$50, 2, FALSE), "")</f>
        <v/>
      </c>
    </row>
    <row r="422" spans="2:26" ht="34.5" customHeight="1" thickBot="1">
      <c r="B422" s="547">
        <f t="shared" si="5"/>
        <v>384</v>
      </c>
      <c r="C422" s="660"/>
      <c r="D422" s="661"/>
      <c r="E422" s="661"/>
      <c r="F422" s="661"/>
      <c r="G422" s="661"/>
      <c r="H422" s="661"/>
      <c r="I422" s="661"/>
      <c r="J422" s="661"/>
      <c r="K422" s="661"/>
      <c r="L422" s="662"/>
      <c r="M422" s="655"/>
      <c r="N422" s="655"/>
      <c r="O422" s="655"/>
      <c r="P422" s="655"/>
      <c r="Q422" s="655"/>
      <c r="R422" s="656"/>
      <c r="S422" s="657"/>
      <c r="T422" s="657"/>
      <c r="U422" s="657"/>
      <c r="V422" s="658"/>
      <c r="W422" s="36"/>
      <c r="X422" s="37"/>
      <c r="Y422" s="38"/>
      <c r="Z422" s="409" t="str">
        <f>IFERROR(VLOOKUP(Y422, 【参考】数式用!$A$2:$B$50, 2, FALSE), "")</f>
        <v/>
      </c>
    </row>
    <row r="423" spans="2:26" ht="34.5" customHeight="1" thickBot="1">
      <c r="B423" s="547">
        <f t="shared" si="5"/>
        <v>385</v>
      </c>
      <c r="C423" s="660"/>
      <c r="D423" s="661"/>
      <c r="E423" s="661"/>
      <c r="F423" s="661"/>
      <c r="G423" s="661"/>
      <c r="H423" s="661"/>
      <c r="I423" s="661"/>
      <c r="J423" s="661"/>
      <c r="K423" s="661"/>
      <c r="L423" s="662"/>
      <c r="M423" s="655"/>
      <c r="N423" s="655"/>
      <c r="O423" s="655"/>
      <c r="P423" s="655"/>
      <c r="Q423" s="655"/>
      <c r="R423" s="656"/>
      <c r="S423" s="657"/>
      <c r="T423" s="657"/>
      <c r="U423" s="657"/>
      <c r="V423" s="658"/>
      <c r="W423" s="36"/>
      <c r="X423" s="37"/>
      <c r="Y423" s="38"/>
      <c r="Z423" s="409" t="str">
        <f>IFERROR(VLOOKUP(Y423, 【参考】数式用!$A$2:$B$50, 2, FALSE), "")</f>
        <v/>
      </c>
    </row>
    <row r="424" spans="2:26" ht="34.5" customHeight="1" thickBot="1">
      <c r="B424" s="547">
        <f t="shared" si="5"/>
        <v>386</v>
      </c>
      <c r="C424" s="660"/>
      <c r="D424" s="661"/>
      <c r="E424" s="661"/>
      <c r="F424" s="661"/>
      <c r="G424" s="661"/>
      <c r="H424" s="661"/>
      <c r="I424" s="661"/>
      <c r="J424" s="661"/>
      <c r="K424" s="661"/>
      <c r="L424" s="662"/>
      <c r="M424" s="655"/>
      <c r="N424" s="655"/>
      <c r="O424" s="655"/>
      <c r="P424" s="655"/>
      <c r="Q424" s="655"/>
      <c r="R424" s="656"/>
      <c r="S424" s="657"/>
      <c r="T424" s="657"/>
      <c r="U424" s="657"/>
      <c r="V424" s="658"/>
      <c r="W424" s="36"/>
      <c r="X424" s="37"/>
      <c r="Y424" s="38"/>
      <c r="Z424" s="409" t="str">
        <f>IFERROR(VLOOKUP(Y424, 【参考】数式用!$A$2:$B$50, 2, FALSE), "")</f>
        <v/>
      </c>
    </row>
    <row r="425" spans="2:26" ht="34.5" customHeight="1" thickBot="1">
      <c r="B425" s="547">
        <f t="shared" ref="B425:B488" si="6">B424+1</f>
        <v>387</v>
      </c>
      <c r="C425" s="660"/>
      <c r="D425" s="661"/>
      <c r="E425" s="661"/>
      <c r="F425" s="661"/>
      <c r="G425" s="661"/>
      <c r="H425" s="661"/>
      <c r="I425" s="661"/>
      <c r="J425" s="661"/>
      <c r="K425" s="661"/>
      <c r="L425" s="662"/>
      <c r="M425" s="655"/>
      <c r="N425" s="655"/>
      <c r="O425" s="655"/>
      <c r="P425" s="655"/>
      <c r="Q425" s="655"/>
      <c r="R425" s="656"/>
      <c r="S425" s="657"/>
      <c r="T425" s="657"/>
      <c r="U425" s="657"/>
      <c r="V425" s="658"/>
      <c r="W425" s="36"/>
      <c r="X425" s="37"/>
      <c r="Y425" s="38"/>
      <c r="Z425" s="409" t="str">
        <f>IFERROR(VLOOKUP(Y425, 【参考】数式用!$A$2:$B$50, 2, FALSE), "")</f>
        <v/>
      </c>
    </row>
    <row r="426" spans="2:26" ht="34.5" customHeight="1" thickBot="1">
      <c r="B426" s="547">
        <f t="shared" si="6"/>
        <v>388</v>
      </c>
      <c r="C426" s="660"/>
      <c r="D426" s="661"/>
      <c r="E426" s="661"/>
      <c r="F426" s="661"/>
      <c r="G426" s="661"/>
      <c r="H426" s="661"/>
      <c r="I426" s="661"/>
      <c r="J426" s="661"/>
      <c r="K426" s="661"/>
      <c r="L426" s="662"/>
      <c r="M426" s="655"/>
      <c r="N426" s="655"/>
      <c r="O426" s="655"/>
      <c r="P426" s="655"/>
      <c r="Q426" s="655"/>
      <c r="R426" s="656"/>
      <c r="S426" s="657"/>
      <c r="T426" s="657"/>
      <c r="U426" s="657"/>
      <c r="V426" s="658"/>
      <c r="W426" s="36"/>
      <c r="X426" s="37"/>
      <c r="Y426" s="38"/>
      <c r="Z426" s="409" t="str">
        <f>IFERROR(VLOOKUP(Y426, 【参考】数式用!$A$2:$B$50, 2, FALSE), "")</f>
        <v/>
      </c>
    </row>
    <row r="427" spans="2:26" ht="34.5" customHeight="1" thickBot="1">
      <c r="B427" s="547">
        <f t="shared" si="6"/>
        <v>389</v>
      </c>
      <c r="C427" s="660"/>
      <c r="D427" s="661"/>
      <c r="E427" s="661"/>
      <c r="F427" s="661"/>
      <c r="G427" s="661"/>
      <c r="H427" s="661"/>
      <c r="I427" s="661"/>
      <c r="J427" s="661"/>
      <c r="K427" s="661"/>
      <c r="L427" s="662"/>
      <c r="M427" s="655"/>
      <c r="N427" s="655"/>
      <c r="O427" s="655"/>
      <c r="P427" s="655"/>
      <c r="Q427" s="655"/>
      <c r="R427" s="656"/>
      <c r="S427" s="657"/>
      <c r="T427" s="657"/>
      <c r="U427" s="657"/>
      <c r="V427" s="658"/>
      <c r="W427" s="36"/>
      <c r="X427" s="37"/>
      <c r="Y427" s="38"/>
      <c r="Z427" s="409" t="str">
        <f>IFERROR(VLOOKUP(Y427, 【参考】数式用!$A$2:$B$50, 2, FALSE), "")</f>
        <v/>
      </c>
    </row>
    <row r="428" spans="2:26" ht="34.5" customHeight="1" thickBot="1">
      <c r="B428" s="547">
        <f t="shared" si="6"/>
        <v>390</v>
      </c>
      <c r="C428" s="660"/>
      <c r="D428" s="661"/>
      <c r="E428" s="661"/>
      <c r="F428" s="661"/>
      <c r="G428" s="661"/>
      <c r="H428" s="661"/>
      <c r="I428" s="661"/>
      <c r="J428" s="661"/>
      <c r="K428" s="661"/>
      <c r="L428" s="662"/>
      <c r="M428" s="655"/>
      <c r="N428" s="655"/>
      <c r="O428" s="655"/>
      <c r="P428" s="655"/>
      <c r="Q428" s="655"/>
      <c r="R428" s="656"/>
      <c r="S428" s="657"/>
      <c r="T428" s="657"/>
      <c r="U428" s="657"/>
      <c r="V428" s="658"/>
      <c r="W428" s="36"/>
      <c r="X428" s="37"/>
      <c r="Y428" s="38"/>
      <c r="Z428" s="409" t="str">
        <f>IFERROR(VLOOKUP(Y428, 【参考】数式用!$A$2:$B$50, 2, FALSE), "")</f>
        <v/>
      </c>
    </row>
    <row r="429" spans="2:26" ht="34.5" customHeight="1" thickBot="1">
      <c r="B429" s="547">
        <f t="shared" si="6"/>
        <v>391</v>
      </c>
      <c r="C429" s="660"/>
      <c r="D429" s="661"/>
      <c r="E429" s="661"/>
      <c r="F429" s="661"/>
      <c r="G429" s="661"/>
      <c r="H429" s="661"/>
      <c r="I429" s="661"/>
      <c r="J429" s="661"/>
      <c r="K429" s="661"/>
      <c r="L429" s="662"/>
      <c r="M429" s="655"/>
      <c r="N429" s="655"/>
      <c r="O429" s="655"/>
      <c r="P429" s="655"/>
      <c r="Q429" s="655"/>
      <c r="R429" s="656"/>
      <c r="S429" s="657"/>
      <c r="T429" s="657"/>
      <c r="U429" s="657"/>
      <c r="V429" s="658"/>
      <c r="W429" s="36"/>
      <c r="X429" s="37"/>
      <c r="Y429" s="38"/>
      <c r="Z429" s="409" t="str">
        <f>IFERROR(VLOOKUP(Y429, 【参考】数式用!$A$2:$B$50, 2, FALSE), "")</f>
        <v/>
      </c>
    </row>
    <row r="430" spans="2:26" ht="34.5" customHeight="1" thickBot="1">
      <c r="B430" s="547">
        <f t="shared" si="6"/>
        <v>392</v>
      </c>
      <c r="C430" s="660"/>
      <c r="D430" s="661"/>
      <c r="E430" s="661"/>
      <c r="F430" s="661"/>
      <c r="G430" s="661"/>
      <c r="H430" s="661"/>
      <c r="I430" s="661"/>
      <c r="J430" s="661"/>
      <c r="K430" s="661"/>
      <c r="L430" s="662"/>
      <c r="M430" s="655"/>
      <c r="N430" s="655"/>
      <c r="O430" s="655"/>
      <c r="P430" s="655"/>
      <c r="Q430" s="655"/>
      <c r="R430" s="656"/>
      <c r="S430" s="657"/>
      <c r="T430" s="657"/>
      <c r="U430" s="657"/>
      <c r="V430" s="658"/>
      <c r="W430" s="36"/>
      <c r="X430" s="37"/>
      <c r="Y430" s="38"/>
      <c r="Z430" s="409" t="str">
        <f>IFERROR(VLOOKUP(Y430, 【参考】数式用!$A$2:$B$50, 2, FALSE), "")</f>
        <v/>
      </c>
    </row>
    <row r="431" spans="2:26" ht="34.5" customHeight="1" thickBot="1">
      <c r="B431" s="547">
        <f t="shared" si="6"/>
        <v>393</v>
      </c>
      <c r="C431" s="660"/>
      <c r="D431" s="661"/>
      <c r="E431" s="661"/>
      <c r="F431" s="661"/>
      <c r="G431" s="661"/>
      <c r="H431" s="661"/>
      <c r="I431" s="661"/>
      <c r="J431" s="661"/>
      <c r="K431" s="661"/>
      <c r="L431" s="662"/>
      <c r="M431" s="655"/>
      <c r="N431" s="655"/>
      <c r="O431" s="655"/>
      <c r="P431" s="655"/>
      <c r="Q431" s="655"/>
      <c r="R431" s="656"/>
      <c r="S431" s="657"/>
      <c r="T431" s="657"/>
      <c r="U431" s="657"/>
      <c r="V431" s="658"/>
      <c r="W431" s="36"/>
      <c r="X431" s="37"/>
      <c r="Y431" s="38"/>
      <c r="Z431" s="409" t="str">
        <f>IFERROR(VLOOKUP(Y431, 【参考】数式用!$A$2:$B$50, 2, FALSE), "")</f>
        <v/>
      </c>
    </row>
    <row r="432" spans="2:26" ht="34.5" customHeight="1" thickBot="1">
      <c r="B432" s="547">
        <f t="shared" si="6"/>
        <v>394</v>
      </c>
      <c r="C432" s="660"/>
      <c r="D432" s="661"/>
      <c r="E432" s="661"/>
      <c r="F432" s="661"/>
      <c r="G432" s="661"/>
      <c r="H432" s="661"/>
      <c r="I432" s="661"/>
      <c r="J432" s="661"/>
      <c r="K432" s="661"/>
      <c r="L432" s="662"/>
      <c r="M432" s="655"/>
      <c r="N432" s="655"/>
      <c r="O432" s="655"/>
      <c r="P432" s="655"/>
      <c r="Q432" s="655"/>
      <c r="R432" s="656"/>
      <c r="S432" s="657"/>
      <c r="T432" s="657"/>
      <c r="U432" s="657"/>
      <c r="V432" s="658"/>
      <c r="W432" s="36"/>
      <c r="X432" s="37"/>
      <c r="Y432" s="38"/>
      <c r="Z432" s="409" t="str">
        <f>IFERROR(VLOOKUP(Y432, 【参考】数式用!$A$2:$B$50, 2, FALSE), "")</f>
        <v/>
      </c>
    </row>
    <row r="433" spans="2:26" ht="34.5" customHeight="1" thickBot="1">
      <c r="B433" s="547">
        <f t="shared" si="6"/>
        <v>395</v>
      </c>
      <c r="C433" s="660"/>
      <c r="D433" s="661"/>
      <c r="E433" s="661"/>
      <c r="F433" s="661"/>
      <c r="G433" s="661"/>
      <c r="H433" s="661"/>
      <c r="I433" s="661"/>
      <c r="J433" s="661"/>
      <c r="K433" s="661"/>
      <c r="L433" s="662"/>
      <c r="M433" s="655"/>
      <c r="N433" s="655"/>
      <c r="O433" s="655"/>
      <c r="P433" s="655"/>
      <c r="Q433" s="655"/>
      <c r="R433" s="656"/>
      <c r="S433" s="657"/>
      <c r="T433" s="657"/>
      <c r="U433" s="657"/>
      <c r="V433" s="658"/>
      <c r="W433" s="36"/>
      <c r="X433" s="37"/>
      <c r="Y433" s="38"/>
      <c r="Z433" s="409" t="str">
        <f>IFERROR(VLOOKUP(Y433, 【参考】数式用!$A$2:$B$50, 2, FALSE), "")</f>
        <v/>
      </c>
    </row>
    <row r="434" spans="2:26" ht="34.5" customHeight="1" thickBot="1">
      <c r="B434" s="547">
        <f t="shared" si="6"/>
        <v>396</v>
      </c>
      <c r="C434" s="660"/>
      <c r="D434" s="661"/>
      <c r="E434" s="661"/>
      <c r="F434" s="661"/>
      <c r="G434" s="661"/>
      <c r="H434" s="661"/>
      <c r="I434" s="661"/>
      <c r="J434" s="661"/>
      <c r="K434" s="661"/>
      <c r="L434" s="662"/>
      <c r="M434" s="655"/>
      <c r="N434" s="655"/>
      <c r="O434" s="655"/>
      <c r="P434" s="655"/>
      <c r="Q434" s="655"/>
      <c r="R434" s="656"/>
      <c r="S434" s="657"/>
      <c r="T434" s="657"/>
      <c r="U434" s="657"/>
      <c r="V434" s="658"/>
      <c r="W434" s="36"/>
      <c r="X434" s="37"/>
      <c r="Y434" s="38"/>
      <c r="Z434" s="409" t="str">
        <f>IFERROR(VLOOKUP(Y434, 【参考】数式用!$A$2:$B$50, 2, FALSE), "")</f>
        <v/>
      </c>
    </row>
    <row r="435" spans="2:26" ht="34.5" customHeight="1" thickBot="1">
      <c r="B435" s="547">
        <f t="shared" si="6"/>
        <v>397</v>
      </c>
      <c r="C435" s="660"/>
      <c r="D435" s="661"/>
      <c r="E435" s="661"/>
      <c r="F435" s="661"/>
      <c r="G435" s="661"/>
      <c r="H435" s="661"/>
      <c r="I435" s="661"/>
      <c r="J435" s="661"/>
      <c r="K435" s="661"/>
      <c r="L435" s="662"/>
      <c r="M435" s="655"/>
      <c r="N435" s="655"/>
      <c r="O435" s="655"/>
      <c r="P435" s="655"/>
      <c r="Q435" s="655"/>
      <c r="R435" s="656"/>
      <c r="S435" s="657"/>
      <c r="T435" s="657"/>
      <c r="U435" s="657"/>
      <c r="V435" s="658"/>
      <c r="W435" s="36"/>
      <c r="X435" s="37"/>
      <c r="Y435" s="38"/>
      <c r="Z435" s="409" t="str">
        <f>IFERROR(VLOOKUP(Y435, 【参考】数式用!$A$2:$B$50, 2, FALSE), "")</f>
        <v/>
      </c>
    </row>
    <row r="436" spans="2:26" ht="34.5" customHeight="1" thickBot="1">
      <c r="B436" s="547">
        <f t="shared" si="6"/>
        <v>398</v>
      </c>
      <c r="C436" s="660"/>
      <c r="D436" s="661"/>
      <c r="E436" s="661"/>
      <c r="F436" s="661"/>
      <c r="G436" s="661"/>
      <c r="H436" s="661"/>
      <c r="I436" s="661"/>
      <c r="J436" s="661"/>
      <c r="K436" s="661"/>
      <c r="L436" s="662"/>
      <c r="M436" s="655"/>
      <c r="N436" s="655"/>
      <c r="O436" s="655"/>
      <c r="P436" s="655"/>
      <c r="Q436" s="655"/>
      <c r="R436" s="656"/>
      <c r="S436" s="657"/>
      <c r="T436" s="657"/>
      <c r="U436" s="657"/>
      <c r="V436" s="658"/>
      <c r="W436" s="36"/>
      <c r="X436" s="37"/>
      <c r="Y436" s="38"/>
      <c r="Z436" s="409" t="str">
        <f>IFERROR(VLOOKUP(Y436, 【参考】数式用!$A$2:$B$50, 2, FALSE), "")</f>
        <v/>
      </c>
    </row>
    <row r="437" spans="2:26" ht="34.5" customHeight="1" thickBot="1">
      <c r="B437" s="547">
        <f t="shared" si="6"/>
        <v>399</v>
      </c>
      <c r="C437" s="660"/>
      <c r="D437" s="661"/>
      <c r="E437" s="661"/>
      <c r="F437" s="661"/>
      <c r="G437" s="661"/>
      <c r="H437" s="661"/>
      <c r="I437" s="661"/>
      <c r="J437" s="661"/>
      <c r="K437" s="661"/>
      <c r="L437" s="662"/>
      <c r="M437" s="655"/>
      <c r="N437" s="655"/>
      <c r="O437" s="655"/>
      <c r="P437" s="655"/>
      <c r="Q437" s="655"/>
      <c r="R437" s="656"/>
      <c r="S437" s="657"/>
      <c r="T437" s="657"/>
      <c r="U437" s="657"/>
      <c r="V437" s="658"/>
      <c r="W437" s="36"/>
      <c r="X437" s="37"/>
      <c r="Y437" s="38"/>
      <c r="Z437" s="409" t="str">
        <f>IFERROR(VLOOKUP(Y437, 【参考】数式用!$A$2:$B$50, 2, FALSE), "")</f>
        <v/>
      </c>
    </row>
    <row r="438" spans="2:26" ht="34.5" customHeight="1" thickBot="1">
      <c r="B438" s="547">
        <f t="shared" si="6"/>
        <v>400</v>
      </c>
      <c r="C438" s="660"/>
      <c r="D438" s="661"/>
      <c r="E438" s="661"/>
      <c r="F438" s="661"/>
      <c r="G438" s="661"/>
      <c r="H438" s="661"/>
      <c r="I438" s="661"/>
      <c r="J438" s="661"/>
      <c r="K438" s="661"/>
      <c r="L438" s="662"/>
      <c r="M438" s="655"/>
      <c r="N438" s="655"/>
      <c r="O438" s="655"/>
      <c r="P438" s="655"/>
      <c r="Q438" s="655"/>
      <c r="R438" s="656"/>
      <c r="S438" s="657"/>
      <c r="T438" s="657"/>
      <c r="U438" s="657"/>
      <c r="V438" s="658"/>
      <c r="W438" s="36"/>
      <c r="X438" s="37"/>
      <c r="Y438" s="38"/>
      <c r="Z438" s="409" t="str">
        <f>IFERROR(VLOOKUP(Y438, 【参考】数式用!$A$2:$B$50, 2, FALSE), "")</f>
        <v/>
      </c>
    </row>
    <row r="439" spans="2:26" ht="34.5" customHeight="1" thickBot="1">
      <c r="B439" s="547">
        <f t="shared" si="6"/>
        <v>401</v>
      </c>
      <c r="C439" s="660"/>
      <c r="D439" s="661"/>
      <c r="E439" s="661"/>
      <c r="F439" s="661"/>
      <c r="G439" s="661"/>
      <c r="H439" s="661"/>
      <c r="I439" s="661"/>
      <c r="J439" s="661"/>
      <c r="K439" s="661"/>
      <c r="L439" s="662"/>
      <c r="M439" s="655"/>
      <c r="N439" s="655"/>
      <c r="O439" s="655"/>
      <c r="P439" s="655"/>
      <c r="Q439" s="655"/>
      <c r="R439" s="656"/>
      <c r="S439" s="657"/>
      <c r="T439" s="657"/>
      <c r="U439" s="657"/>
      <c r="V439" s="658"/>
      <c r="W439" s="36"/>
      <c r="X439" s="37"/>
      <c r="Y439" s="38"/>
      <c r="Z439" s="409" t="str">
        <f>IFERROR(VLOOKUP(Y439, 【参考】数式用!$A$2:$B$50, 2, FALSE), "")</f>
        <v/>
      </c>
    </row>
    <row r="440" spans="2:26" ht="34.5" customHeight="1" thickBot="1">
      <c r="B440" s="547">
        <f t="shared" si="6"/>
        <v>402</v>
      </c>
      <c r="C440" s="660"/>
      <c r="D440" s="661"/>
      <c r="E440" s="661"/>
      <c r="F440" s="661"/>
      <c r="G440" s="661"/>
      <c r="H440" s="661"/>
      <c r="I440" s="661"/>
      <c r="J440" s="661"/>
      <c r="K440" s="661"/>
      <c r="L440" s="662"/>
      <c r="M440" s="655"/>
      <c r="N440" s="655"/>
      <c r="O440" s="655"/>
      <c r="P440" s="655"/>
      <c r="Q440" s="655"/>
      <c r="R440" s="656"/>
      <c r="S440" s="657"/>
      <c r="T440" s="657"/>
      <c r="U440" s="657"/>
      <c r="V440" s="658"/>
      <c r="W440" s="36"/>
      <c r="X440" s="37"/>
      <c r="Y440" s="38"/>
      <c r="Z440" s="409" t="str">
        <f>IFERROR(VLOOKUP(Y440, 【参考】数式用!$A$2:$B$50, 2, FALSE), "")</f>
        <v/>
      </c>
    </row>
    <row r="441" spans="2:26" ht="34.5" customHeight="1" thickBot="1">
      <c r="B441" s="547">
        <f t="shared" si="6"/>
        <v>403</v>
      </c>
      <c r="C441" s="660"/>
      <c r="D441" s="661"/>
      <c r="E441" s="661"/>
      <c r="F441" s="661"/>
      <c r="G441" s="661"/>
      <c r="H441" s="661"/>
      <c r="I441" s="661"/>
      <c r="J441" s="661"/>
      <c r="K441" s="661"/>
      <c r="L441" s="662"/>
      <c r="M441" s="655"/>
      <c r="N441" s="655"/>
      <c r="O441" s="655"/>
      <c r="P441" s="655"/>
      <c r="Q441" s="655"/>
      <c r="R441" s="656"/>
      <c r="S441" s="657"/>
      <c r="T441" s="657"/>
      <c r="U441" s="657"/>
      <c r="V441" s="658"/>
      <c r="W441" s="36"/>
      <c r="X441" s="37"/>
      <c r="Y441" s="38"/>
      <c r="Z441" s="409" t="str">
        <f>IFERROR(VLOOKUP(Y441, 【参考】数式用!$A$2:$B$50, 2, FALSE), "")</f>
        <v/>
      </c>
    </row>
    <row r="442" spans="2:26" ht="34.5" customHeight="1" thickBot="1">
      <c r="B442" s="547">
        <f t="shared" si="6"/>
        <v>404</v>
      </c>
      <c r="C442" s="660"/>
      <c r="D442" s="661"/>
      <c r="E442" s="661"/>
      <c r="F442" s="661"/>
      <c r="G442" s="661"/>
      <c r="H442" s="661"/>
      <c r="I442" s="661"/>
      <c r="J442" s="661"/>
      <c r="K442" s="661"/>
      <c r="L442" s="662"/>
      <c r="M442" s="655"/>
      <c r="N442" s="655"/>
      <c r="O442" s="655"/>
      <c r="P442" s="655"/>
      <c r="Q442" s="655"/>
      <c r="R442" s="656"/>
      <c r="S442" s="657"/>
      <c r="T442" s="657"/>
      <c r="U442" s="657"/>
      <c r="V442" s="658"/>
      <c r="W442" s="36"/>
      <c r="X442" s="37"/>
      <c r="Y442" s="38"/>
      <c r="Z442" s="409" t="str">
        <f>IFERROR(VLOOKUP(Y442, 【参考】数式用!$A$2:$B$50, 2, FALSE), "")</f>
        <v/>
      </c>
    </row>
    <row r="443" spans="2:26" ht="34.5" customHeight="1" thickBot="1">
      <c r="B443" s="547">
        <f t="shared" si="6"/>
        <v>405</v>
      </c>
      <c r="C443" s="660"/>
      <c r="D443" s="661"/>
      <c r="E443" s="661"/>
      <c r="F443" s="661"/>
      <c r="G443" s="661"/>
      <c r="H443" s="661"/>
      <c r="I443" s="661"/>
      <c r="J443" s="661"/>
      <c r="K443" s="661"/>
      <c r="L443" s="662"/>
      <c r="M443" s="655"/>
      <c r="N443" s="655"/>
      <c r="O443" s="655"/>
      <c r="P443" s="655"/>
      <c r="Q443" s="655"/>
      <c r="R443" s="656"/>
      <c r="S443" s="657"/>
      <c r="T443" s="657"/>
      <c r="U443" s="657"/>
      <c r="V443" s="658"/>
      <c r="W443" s="36"/>
      <c r="X443" s="37"/>
      <c r="Y443" s="38"/>
      <c r="Z443" s="409" t="str">
        <f>IFERROR(VLOOKUP(Y443, 【参考】数式用!$A$2:$B$50, 2, FALSE), "")</f>
        <v/>
      </c>
    </row>
    <row r="444" spans="2:26" ht="34.5" customHeight="1" thickBot="1">
      <c r="B444" s="547">
        <f t="shared" si="6"/>
        <v>406</v>
      </c>
      <c r="C444" s="660"/>
      <c r="D444" s="661"/>
      <c r="E444" s="661"/>
      <c r="F444" s="661"/>
      <c r="G444" s="661"/>
      <c r="H444" s="661"/>
      <c r="I444" s="661"/>
      <c r="J444" s="661"/>
      <c r="K444" s="661"/>
      <c r="L444" s="662"/>
      <c r="M444" s="655"/>
      <c r="N444" s="655"/>
      <c r="O444" s="655"/>
      <c r="P444" s="655"/>
      <c r="Q444" s="655"/>
      <c r="R444" s="656"/>
      <c r="S444" s="657"/>
      <c r="T444" s="657"/>
      <c r="U444" s="657"/>
      <c r="V444" s="658"/>
      <c r="W444" s="36"/>
      <c r="X444" s="37"/>
      <c r="Y444" s="38"/>
      <c r="Z444" s="409" t="str">
        <f>IFERROR(VLOOKUP(Y444, 【参考】数式用!$A$2:$B$50, 2, FALSE), "")</f>
        <v/>
      </c>
    </row>
    <row r="445" spans="2:26" ht="34.5" customHeight="1" thickBot="1">
      <c r="B445" s="547">
        <f t="shared" si="6"/>
        <v>407</v>
      </c>
      <c r="C445" s="660"/>
      <c r="D445" s="661"/>
      <c r="E445" s="661"/>
      <c r="F445" s="661"/>
      <c r="G445" s="661"/>
      <c r="H445" s="661"/>
      <c r="I445" s="661"/>
      <c r="J445" s="661"/>
      <c r="K445" s="661"/>
      <c r="L445" s="662"/>
      <c r="M445" s="655"/>
      <c r="N445" s="655"/>
      <c r="O445" s="655"/>
      <c r="P445" s="655"/>
      <c r="Q445" s="655"/>
      <c r="R445" s="656"/>
      <c r="S445" s="657"/>
      <c r="T445" s="657"/>
      <c r="U445" s="657"/>
      <c r="V445" s="658"/>
      <c r="W445" s="36"/>
      <c r="X445" s="37"/>
      <c r="Y445" s="38"/>
      <c r="Z445" s="409" t="str">
        <f>IFERROR(VLOOKUP(Y445, 【参考】数式用!$A$2:$B$50, 2, FALSE), "")</f>
        <v/>
      </c>
    </row>
    <row r="446" spans="2:26" ht="34.5" customHeight="1" thickBot="1">
      <c r="B446" s="547">
        <f t="shared" si="6"/>
        <v>408</v>
      </c>
      <c r="C446" s="660"/>
      <c r="D446" s="661"/>
      <c r="E446" s="661"/>
      <c r="F446" s="661"/>
      <c r="G446" s="661"/>
      <c r="H446" s="661"/>
      <c r="I446" s="661"/>
      <c r="J446" s="661"/>
      <c r="K446" s="661"/>
      <c r="L446" s="662"/>
      <c r="M446" s="655"/>
      <c r="N446" s="655"/>
      <c r="O446" s="655"/>
      <c r="P446" s="655"/>
      <c r="Q446" s="655"/>
      <c r="R446" s="656"/>
      <c r="S446" s="657"/>
      <c r="T446" s="657"/>
      <c r="U446" s="657"/>
      <c r="V446" s="658"/>
      <c r="W446" s="36"/>
      <c r="X446" s="37"/>
      <c r="Y446" s="38"/>
      <c r="Z446" s="409" t="str">
        <f>IFERROR(VLOOKUP(Y446, 【参考】数式用!$A$2:$B$50, 2, FALSE), "")</f>
        <v/>
      </c>
    </row>
    <row r="447" spans="2:26" ht="34.5" customHeight="1" thickBot="1">
      <c r="B447" s="547">
        <f t="shared" si="6"/>
        <v>409</v>
      </c>
      <c r="C447" s="660"/>
      <c r="D447" s="661"/>
      <c r="E447" s="661"/>
      <c r="F447" s="661"/>
      <c r="G447" s="661"/>
      <c r="H447" s="661"/>
      <c r="I447" s="661"/>
      <c r="J447" s="661"/>
      <c r="K447" s="661"/>
      <c r="L447" s="662"/>
      <c r="M447" s="655"/>
      <c r="N447" s="655"/>
      <c r="O447" s="655"/>
      <c r="P447" s="655"/>
      <c r="Q447" s="655"/>
      <c r="R447" s="656"/>
      <c r="S447" s="657"/>
      <c r="T447" s="657"/>
      <c r="U447" s="657"/>
      <c r="V447" s="658"/>
      <c r="W447" s="36"/>
      <c r="X447" s="37"/>
      <c r="Y447" s="38"/>
      <c r="Z447" s="409" t="str">
        <f>IFERROR(VLOOKUP(Y447, 【参考】数式用!$A$2:$B$50, 2, FALSE), "")</f>
        <v/>
      </c>
    </row>
    <row r="448" spans="2:26" ht="34.5" customHeight="1" thickBot="1">
      <c r="B448" s="547">
        <f t="shared" si="6"/>
        <v>410</v>
      </c>
      <c r="C448" s="660"/>
      <c r="D448" s="661"/>
      <c r="E448" s="661"/>
      <c r="F448" s="661"/>
      <c r="G448" s="661"/>
      <c r="H448" s="661"/>
      <c r="I448" s="661"/>
      <c r="J448" s="661"/>
      <c r="K448" s="661"/>
      <c r="L448" s="662"/>
      <c r="M448" s="655"/>
      <c r="N448" s="655"/>
      <c r="O448" s="655"/>
      <c r="P448" s="655"/>
      <c r="Q448" s="655"/>
      <c r="R448" s="656"/>
      <c r="S448" s="657"/>
      <c r="T448" s="657"/>
      <c r="U448" s="657"/>
      <c r="V448" s="658"/>
      <c r="W448" s="36"/>
      <c r="X448" s="37"/>
      <c r="Y448" s="38"/>
      <c r="Z448" s="409" t="str">
        <f>IFERROR(VLOOKUP(Y448, 【参考】数式用!$A$2:$B$50, 2, FALSE), "")</f>
        <v/>
      </c>
    </row>
    <row r="449" spans="2:26" ht="34.5" customHeight="1" thickBot="1">
      <c r="B449" s="547">
        <f t="shared" si="6"/>
        <v>411</v>
      </c>
      <c r="C449" s="660"/>
      <c r="D449" s="661"/>
      <c r="E449" s="661"/>
      <c r="F449" s="661"/>
      <c r="G449" s="661"/>
      <c r="H449" s="661"/>
      <c r="I449" s="661"/>
      <c r="J449" s="661"/>
      <c r="K449" s="661"/>
      <c r="L449" s="662"/>
      <c r="M449" s="655"/>
      <c r="N449" s="655"/>
      <c r="O449" s="655"/>
      <c r="P449" s="655"/>
      <c r="Q449" s="655"/>
      <c r="R449" s="656"/>
      <c r="S449" s="657"/>
      <c r="T449" s="657"/>
      <c r="U449" s="657"/>
      <c r="V449" s="658"/>
      <c r="W449" s="36"/>
      <c r="X449" s="37"/>
      <c r="Y449" s="38"/>
      <c r="Z449" s="409" t="str">
        <f>IFERROR(VLOOKUP(Y449, 【参考】数式用!$A$2:$B$50, 2, FALSE), "")</f>
        <v/>
      </c>
    </row>
    <row r="450" spans="2:26" ht="34.5" customHeight="1" thickBot="1">
      <c r="B450" s="547">
        <f t="shared" si="6"/>
        <v>412</v>
      </c>
      <c r="C450" s="660"/>
      <c r="D450" s="661"/>
      <c r="E450" s="661"/>
      <c r="F450" s="661"/>
      <c r="G450" s="661"/>
      <c r="H450" s="661"/>
      <c r="I450" s="661"/>
      <c r="J450" s="661"/>
      <c r="K450" s="661"/>
      <c r="L450" s="662"/>
      <c r="M450" s="655"/>
      <c r="N450" s="655"/>
      <c r="O450" s="655"/>
      <c r="P450" s="655"/>
      <c r="Q450" s="655"/>
      <c r="R450" s="656"/>
      <c r="S450" s="657"/>
      <c r="T450" s="657"/>
      <c r="U450" s="657"/>
      <c r="V450" s="658"/>
      <c r="W450" s="36"/>
      <c r="X450" s="37"/>
      <c r="Y450" s="38"/>
      <c r="Z450" s="409" t="str">
        <f>IFERROR(VLOOKUP(Y450, 【参考】数式用!$A$2:$B$50, 2, FALSE), "")</f>
        <v/>
      </c>
    </row>
    <row r="451" spans="2:26" ht="34.5" customHeight="1" thickBot="1">
      <c r="B451" s="547">
        <f t="shared" si="6"/>
        <v>413</v>
      </c>
      <c r="C451" s="660"/>
      <c r="D451" s="661"/>
      <c r="E451" s="661"/>
      <c r="F451" s="661"/>
      <c r="G451" s="661"/>
      <c r="H451" s="661"/>
      <c r="I451" s="661"/>
      <c r="J451" s="661"/>
      <c r="K451" s="661"/>
      <c r="L451" s="662"/>
      <c r="M451" s="655"/>
      <c r="N451" s="655"/>
      <c r="O451" s="655"/>
      <c r="P451" s="655"/>
      <c r="Q451" s="655"/>
      <c r="R451" s="656"/>
      <c r="S451" s="657"/>
      <c r="T451" s="657"/>
      <c r="U451" s="657"/>
      <c r="V451" s="658"/>
      <c r="W451" s="36"/>
      <c r="X451" s="37"/>
      <c r="Y451" s="38"/>
      <c r="Z451" s="409" t="str">
        <f>IFERROR(VLOOKUP(Y451, 【参考】数式用!$A$2:$B$50, 2, FALSE), "")</f>
        <v/>
      </c>
    </row>
    <row r="452" spans="2:26" ht="34.5" customHeight="1" thickBot="1">
      <c r="B452" s="547">
        <f t="shared" si="6"/>
        <v>414</v>
      </c>
      <c r="C452" s="660"/>
      <c r="D452" s="661"/>
      <c r="E452" s="661"/>
      <c r="F452" s="661"/>
      <c r="G452" s="661"/>
      <c r="H452" s="661"/>
      <c r="I452" s="661"/>
      <c r="J452" s="661"/>
      <c r="K452" s="661"/>
      <c r="L452" s="662"/>
      <c r="M452" s="655"/>
      <c r="N452" s="655"/>
      <c r="O452" s="655"/>
      <c r="P452" s="655"/>
      <c r="Q452" s="655"/>
      <c r="R452" s="656"/>
      <c r="S452" s="657"/>
      <c r="T452" s="657"/>
      <c r="U452" s="657"/>
      <c r="V452" s="658"/>
      <c r="W452" s="36"/>
      <c r="X452" s="37"/>
      <c r="Y452" s="38"/>
      <c r="Z452" s="409" t="str">
        <f>IFERROR(VLOOKUP(Y452, 【参考】数式用!$A$2:$B$50, 2, FALSE), "")</f>
        <v/>
      </c>
    </row>
    <row r="453" spans="2:26" ht="34.5" customHeight="1" thickBot="1">
      <c r="B453" s="547">
        <f t="shared" si="6"/>
        <v>415</v>
      </c>
      <c r="C453" s="660"/>
      <c r="D453" s="661"/>
      <c r="E453" s="661"/>
      <c r="F453" s="661"/>
      <c r="G453" s="661"/>
      <c r="H453" s="661"/>
      <c r="I453" s="661"/>
      <c r="J453" s="661"/>
      <c r="K453" s="661"/>
      <c r="L453" s="662"/>
      <c r="M453" s="655"/>
      <c r="N453" s="655"/>
      <c r="O453" s="655"/>
      <c r="P453" s="655"/>
      <c r="Q453" s="655"/>
      <c r="R453" s="656"/>
      <c r="S453" s="657"/>
      <c r="T453" s="657"/>
      <c r="U453" s="657"/>
      <c r="V453" s="658"/>
      <c r="W453" s="36"/>
      <c r="X453" s="37"/>
      <c r="Y453" s="38"/>
      <c r="Z453" s="409" t="str">
        <f>IFERROR(VLOOKUP(Y453, 【参考】数式用!$A$2:$B$50, 2, FALSE), "")</f>
        <v/>
      </c>
    </row>
    <row r="454" spans="2:26" ht="34.5" customHeight="1" thickBot="1">
      <c r="B454" s="547">
        <f t="shared" si="6"/>
        <v>416</v>
      </c>
      <c r="C454" s="660"/>
      <c r="D454" s="661"/>
      <c r="E454" s="661"/>
      <c r="F454" s="661"/>
      <c r="G454" s="661"/>
      <c r="H454" s="661"/>
      <c r="I454" s="661"/>
      <c r="J454" s="661"/>
      <c r="K454" s="661"/>
      <c r="L454" s="662"/>
      <c r="M454" s="655"/>
      <c r="N454" s="655"/>
      <c r="O454" s="655"/>
      <c r="P454" s="655"/>
      <c r="Q454" s="655"/>
      <c r="R454" s="656"/>
      <c r="S454" s="657"/>
      <c r="T454" s="657"/>
      <c r="U454" s="657"/>
      <c r="V454" s="658"/>
      <c r="W454" s="36"/>
      <c r="X454" s="37"/>
      <c r="Y454" s="38"/>
      <c r="Z454" s="409" t="str">
        <f>IFERROR(VLOOKUP(Y454, 【参考】数式用!$A$2:$B$50, 2, FALSE), "")</f>
        <v/>
      </c>
    </row>
    <row r="455" spans="2:26" ht="34.5" customHeight="1" thickBot="1">
      <c r="B455" s="547">
        <f t="shared" si="6"/>
        <v>417</v>
      </c>
      <c r="C455" s="660"/>
      <c r="D455" s="661"/>
      <c r="E455" s="661"/>
      <c r="F455" s="661"/>
      <c r="G455" s="661"/>
      <c r="H455" s="661"/>
      <c r="I455" s="661"/>
      <c r="J455" s="661"/>
      <c r="K455" s="661"/>
      <c r="L455" s="662"/>
      <c r="M455" s="655"/>
      <c r="N455" s="655"/>
      <c r="O455" s="655"/>
      <c r="P455" s="655"/>
      <c r="Q455" s="655"/>
      <c r="R455" s="656"/>
      <c r="S455" s="657"/>
      <c r="T455" s="657"/>
      <c r="U455" s="657"/>
      <c r="V455" s="658"/>
      <c r="W455" s="36"/>
      <c r="X455" s="37"/>
      <c r="Y455" s="38"/>
      <c r="Z455" s="409" t="str">
        <f>IFERROR(VLOOKUP(Y455, 【参考】数式用!$A$2:$B$50, 2, FALSE), "")</f>
        <v/>
      </c>
    </row>
    <row r="456" spans="2:26" ht="34.5" customHeight="1" thickBot="1">
      <c r="B456" s="547">
        <f t="shared" si="6"/>
        <v>418</v>
      </c>
      <c r="C456" s="660"/>
      <c r="D456" s="661"/>
      <c r="E456" s="661"/>
      <c r="F456" s="661"/>
      <c r="G456" s="661"/>
      <c r="H456" s="661"/>
      <c r="I456" s="661"/>
      <c r="J456" s="661"/>
      <c r="K456" s="661"/>
      <c r="L456" s="662"/>
      <c r="M456" s="655"/>
      <c r="N456" s="655"/>
      <c r="O456" s="655"/>
      <c r="P456" s="655"/>
      <c r="Q456" s="655"/>
      <c r="R456" s="656"/>
      <c r="S456" s="657"/>
      <c r="T456" s="657"/>
      <c r="U456" s="657"/>
      <c r="V456" s="658"/>
      <c r="W456" s="36"/>
      <c r="X456" s="37"/>
      <c r="Y456" s="38"/>
      <c r="Z456" s="409" t="str">
        <f>IFERROR(VLOOKUP(Y456, 【参考】数式用!$A$2:$B$50, 2, FALSE), "")</f>
        <v/>
      </c>
    </row>
    <row r="457" spans="2:26" ht="34.5" customHeight="1" thickBot="1">
      <c r="B457" s="547">
        <f t="shared" si="6"/>
        <v>419</v>
      </c>
      <c r="C457" s="660"/>
      <c r="D457" s="661"/>
      <c r="E457" s="661"/>
      <c r="F457" s="661"/>
      <c r="G457" s="661"/>
      <c r="H457" s="661"/>
      <c r="I457" s="661"/>
      <c r="J457" s="661"/>
      <c r="K457" s="661"/>
      <c r="L457" s="662"/>
      <c r="M457" s="655"/>
      <c r="N457" s="655"/>
      <c r="O457" s="655"/>
      <c r="P457" s="655"/>
      <c r="Q457" s="655"/>
      <c r="R457" s="656"/>
      <c r="S457" s="657"/>
      <c r="T457" s="657"/>
      <c r="U457" s="657"/>
      <c r="V457" s="658"/>
      <c r="W457" s="36"/>
      <c r="X457" s="37"/>
      <c r="Y457" s="38"/>
      <c r="Z457" s="409" t="str">
        <f>IFERROR(VLOOKUP(Y457, 【参考】数式用!$A$2:$B$50, 2, FALSE), "")</f>
        <v/>
      </c>
    </row>
    <row r="458" spans="2:26" ht="34.5" customHeight="1" thickBot="1">
      <c r="B458" s="547">
        <f t="shared" si="6"/>
        <v>420</v>
      </c>
      <c r="C458" s="660"/>
      <c r="D458" s="661"/>
      <c r="E458" s="661"/>
      <c r="F458" s="661"/>
      <c r="G458" s="661"/>
      <c r="H458" s="661"/>
      <c r="I458" s="661"/>
      <c r="J458" s="661"/>
      <c r="K458" s="661"/>
      <c r="L458" s="662"/>
      <c r="M458" s="655"/>
      <c r="N458" s="655"/>
      <c r="O458" s="655"/>
      <c r="P458" s="655"/>
      <c r="Q458" s="655"/>
      <c r="R458" s="656"/>
      <c r="S458" s="657"/>
      <c r="T458" s="657"/>
      <c r="U458" s="657"/>
      <c r="V458" s="658"/>
      <c r="W458" s="36"/>
      <c r="X458" s="37"/>
      <c r="Y458" s="38"/>
      <c r="Z458" s="409" t="str">
        <f>IFERROR(VLOOKUP(Y458, 【参考】数式用!$A$2:$B$50, 2, FALSE), "")</f>
        <v/>
      </c>
    </row>
    <row r="459" spans="2:26" ht="34.5" customHeight="1" thickBot="1">
      <c r="B459" s="547">
        <f t="shared" si="6"/>
        <v>421</v>
      </c>
      <c r="C459" s="660"/>
      <c r="D459" s="661"/>
      <c r="E459" s="661"/>
      <c r="F459" s="661"/>
      <c r="G459" s="661"/>
      <c r="H459" s="661"/>
      <c r="I459" s="661"/>
      <c r="J459" s="661"/>
      <c r="K459" s="661"/>
      <c r="L459" s="662"/>
      <c r="M459" s="655"/>
      <c r="N459" s="655"/>
      <c r="O459" s="655"/>
      <c r="P459" s="655"/>
      <c r="Q459" s="655"/>
      <c r="R459" s="656"/>
      <c r="S459" s="657"/>
      <c r="T459" s="657"/>
      <c r="U459" s="657"/>
      <c r="V459" s="658"/>
      <c r="W459" s="36"/>
      <c r="X459" s="37"/>
      <c r="Y459" s="38"/>
      <c r="Z459" s="409" t="str">
        <f>IFERROR(VLOOKUP(Y459, 【参考】数式用!$A$2:$B$50, 2, FALSE), "")</f>
        <v/>
      </c>
    </row>
    <row r="460" spans="2:26" ht="34.5" customHeight="1" thickBot="1">
      <c r="B460" s="547">
        <f t="shared" si="6"/>
        <v>422</v>
      </c>
      <c r="C460" s="660"/>
      <c r="D460" s="661"/>
      <c r="E460" s="661"/>
      <c r="F460" s="661"/>
      <c r="G460" s="661"/>
      <c r="H460" s="661"/>
      <c r="I460" s="661"/>
      <c r="J460" s="661"/>
      <c r="K460" s="661"/>
      <c r="L460" s="662"/>
      <c r="M460" s="655"/>
      <c r="N460" s="655"/>
      <c r="O460" s="655"/>
      <c r="P460" s="655"/>
      <c r="Q460" s="655"/>
      <c r="R460" s="656"/>
      <c r="S460" s="657"/>
      <c r="T460" s="657"/>
      <c r="U460" s="657"/>
      <c r="V460" s="658"/>
      <c r="W460" s="36"/>
      <c r="X460" s="37"/>
      <c r="Y460" s="38"/>
      <c r="Z460" s="409" t="str">
        <f>IFERROR(VLOOKUP(Y460, 【参考】数式用!$A$2:$B$50, 2, FALSE), "")</f>
        <v/>
      </c>
    </row>
    <row r="461" spans="2:26" ht="34.5" customHeight="1" thickBot="1">
      <c r="B461" s="547">
        <f t="shared" si="6"/>
        <v>423</v>
      </c>
      <c r="C461" s="660"/>
      <c r="D461" s="661"/>
      <c r="E461" s="661"/>
      <c r="F461" s="661"/>
      <c r="G461" s="661"/>
      <c r="H461" s="661"/>
      <c r="I461" s="661"/>
      <c r="J461" s="661"/>
      <c r="K461" s="661"/>
      <c r="L461" s="662"/>
      <c r="M461" s="655"/>
      <c r="N461" s="655"/>
      <c r="O461" s="655"/>
      <c r="P461" s="655"/>
      <c r="Q461" s="655"/>
      <c r="R461" s="656"/>
      <c r="S461" s="657"/>
      <c r="T461" s="657"/>
      <c r="U461" s="657"/>
      <c r="V461" s="658"/>
      <c r="W461" s="36"/>
      <c r="X461" s="37"/>
      <c r="Y461" s="38"/>
      <c r="Z461" s="409" t="str">
        <f>IFERROR(VLOOKUP(Y461, 【参考】数式用!$A$2:$B$50, 2, FALSE), "")</f>
        <v/>
      </c>
    </row>
    <row r="462" spans="2:26" ht="34.5" customHeight="1" thickBot="1">
      <c r="B462" s="547">
        <f t="shared" si="6"/>
        <v>424</v>
      </c>
      <c r="C462" s="660"/>
      <c r="D462" s="661"/>
      <c r="E462" s="661"/>
      <c r="F462" s="661"/>
      <c r="G462" s="661"/>
      <c r="H462" s="661"/>
      <c r="I462" s="661"/>
      <c r="J462" s="661"/>
      <c r="K462" s="661"/>
      <c r="L462" s="662"/>
      <c r="M462" s="655"/>
      <c r="N462" s="655"/>
      <c r="O462" s="655"/>
      <c r="P462" s="655"/>
      <c r="Q462" s="655"/>
      <c r="R462" s="656"/>
      <c r="S462" s="657"/>
      <c r="T462" s="657"/>
      <c r="U462" s="657"/>
      <c r="V462" s="658"/>
      <c r="W462" s="36"/>
      <c r="X462" s="37"/>
      <c r="Y462" s="38"/>
      <c r="Z462" s="409" t="str">
        <f>IFERROR(VLOOKUP(Y462, 【参考】数式用!$A$2:$B$50, 2, FALSE), "")</f>
        <v/>
      </c>
    </row>
    <row r="463" spans="2:26" ht="34.5" customHeight="1" thickBot="1">
      <c r="B463" s="547">
        <f t="shared" si="6"/>
        <v>425</v>
      </c>
      <c r="C463" s="660"/>
      <c r="D463" s="661"/>
      <c r="E463" s="661"/>
      <c r="F463" s="661"/>
      <c r="G463" s="661"/>
      <c r="H463" s="661"/>
      <c r="I463" s="661"/>
      <c r="J463" s="661"/>
      <c r="K463" s="661"/>
      <c r="L463" s="662"/>
      <c r="M463" s="655"/>
      <c r="N463" s="655"/>
      <c r="O463" s="655"/>
      <c r="P463" s="655"/>
      <c r="Q463" s="655"/>
      <c r="R463" s="656"/>
      <c r="S463" s="657"/>
      <c r="T463" s="657"/>
      <c r="U463" s="657"/>
      <c r="V463" s="658"/>
      <c r="W463" s="36"/>
      <c r="X463" s="37"/>
      <c r="Y463" s="38"/>
      <c r="Z463" s="409" t="str">
        <f>IFERROR(VLOOKUP(Y463, 【参考】数式用!$A$2:$B$50, 2, FALSE), "")</f>
        <v/>
      </c>
    </row>
    <row r="464" spans="2:26" ht="34.5" customHeight="1" thickBot="1">
      <c r="B464" s="547">
        <f t="shared" si="6"/>
        <v>426</v>
      </c>
      <c r="C464" s="660"/>
      <c r="D464" s="661"/>
      <c r="E464" s="661"/>
      <c r="F464" s="661"/>
      <c r="G464" s="661"/>
      <c r="H464" s="661"/>
      <c r="I464" s="661"/>
      <c r="J464" s="661"/>
      <c r="K464" s="661"/>
      <c r="L464" s="662"/>
      <c r="M464" s="655"/>
      <c r="N464" s="655"/>
      <c r="O464" s="655"/>
      <c r="P464" s="655"/>
      <c r="Q464" s="655"/>
      <c r="R464" s="656"/>
      <c r="S464" s="657"/>
      <c r="T464" s="657"/>
      <c r="U464" s="657"/>
      <c r="V464" s="658"/>
      <c r="W464" s="36"/>
      <c r="X464" s="37"/>
      <c r="Y464" s="38"/>
      <c r="Z464" s="409" t="str">
        <f>IFERROR(VLOOKUP(Y464, 【参考】数式用!$A$2:$B$50, 2, FALSE), "")</f>
        <v/>
      </c>
    </row>
    <row r="465" spans="2:26" ht="34.5" customHeight="1" thickBot="1">
      <c r="B465" s="547">
        <f t="shared" si="6"/>
        <v>427</v>
      </c>
      <c r="C465" s="660"/>
      <c r="D465" s="661"/>
      <c r="E465" s="661"/>
      <c r="F465" s="661"/>
      <c r="G465" s="661"/>
      <c r="H465" s="661"/>
      <c r="I465" s="661"/>
      <c r="J465" s="661"/>
      <c r="K465" s="661"/>
      <c r="L465" s="662"/>
      <c r="M465" s="655"/>
      <c r="N465" s="655"/>
      <c r="O465" s="655"/>
      <c r="P465" s="655"/>
      <c r="Q465" s="655"/>
      <c r="R465" s="656"/>
      <c r="S465" s="657"/>
      <c r="T465" s="657"/>
      <c r="U465" s="657"/>
      <c r="V465" s="658"/>
      <c r="W465" s="36"/>
      <c r="X465" s="37"/>
      <c r="Y465" s="38"/>
      <c r="Z465" s="409" t="str">
        <f>IFERROR(VLOOKUP(Y465, 【参考】数式用!$A$2:$B$50, 2, FALSE), "")</f>
        <v/>
      </c>
    </row>
    <row r="466" spans="2:26" ht="34.5" customHeight="1" thickBot="1">
      <c r="B466" s="547">
        <f t="shared" si="6"/>
        <v>428</v>
      </c>
      <c r="C466" s="660"/>
      <c r="D466" s="661"/>
      <c r="E466" s="661"/>
      <c r="F466" s="661"/>
      <c r="G466" s="661"/>
      <c r="H466" s="661"/>
      <c r="I466" s="661"/>
      <c r="J466" s="661"/>
      <c r="K466" s="661"/>
      <c r="L466" s="662"/>
      <c r="M466" s="655"/>
      <c r="N466" s="655"/>
      <c r="O466" s="655"/>
      <c r="P466" s="655"/>
      <c r="Q466" s="655"/>
      <c r="R466" s="656"/>
      <c r="S466" s="657"/>
      <c r="T466" s="657"/>
      <c r="U466" s="657"/>
      <c r="V466" s="658"/>
      <c r="W466" s="36"/>
      <c r="X466" s="37"/>
      <c r="Y466" s="38"/>
      <c r="Z466" s="409" t="str">
        <f>IFERROR(VLOOKUP(Y466, 【参考】数式用!$A$2:$B$50, 2, FALSE), "")</f>
        <v/>
      </c>
    </row>
    <row r="467" spans="2:26" ht="34.5" customHeight="1" thickBot="1">
      <c r="B467" s="547">
        <f t="shared" si="6"/>
        <v>429</v>
      </c>
      <c r="C467" s="660"/>
      <c r="D467" s="661"/>
      <c r="E467" s="661"/>
      <c r="F467" s="661"/>
      <c r="G467" s="661"/>
      <c r="H467" s="661"/>
      <c r="I467" s="661"/>
      <c r="J467" s="661"/>
      <c r="K467" s="661"/>
      <c r="L467" s="662"/>
      <c r="M467" s="655"/>
      <c r="N467" s="655"/>
      <c r="O467" s="655"/>
      <c r="P467" s="655"/>
      <c r="Q467" s="655"/>
      <c r="R467" s="656"/>
      <c r="S467" s="657"/>
      <c r="T467" s="657"/>
      <c r="U467" s="657"/>
      <c r="V467" s="658"/>
      <c r="W467" s="36"/>
      <c r="X467" s="37"/>
      <c r="Y467" s="38"/>
      <c r="Z467" s="409" t="str">
        <f>IFERROR(VLOOKUP(Y467, 【参考】数式用!$A$2:$B$50, 2, FALSE), "")</f>
        <v/>
      </c>
    </row>
    <row r="468" spans="2:26" ht="34.5" customHeight="1" thickBot="1">
      <c r="B468" s="547">
        <f t="shared" si="6"/>
        <v>430</v>
      </c>
      <c r="C468" s="660"/>
      <c r="D468" s="661"/>
      <c r="E468" s="661"/>
      <c r="F468" s="661"/>
      <c r="G468" s="661"/>
      <c r="H468" s="661"/>
      <c r="I468" s="661"/>
      <c r="J468" s="661"/>
      <c r="K468" s="661"/>
      <c r="L468" s="662"/>
      <c r="M468" s="655"/>
      <c r="N468" s="655"/>
      <c r="O468" s="655"/>
      <c r="P468" s="655"/>
      <c r="Q468" s="655"/>
      <c r="R468" s="656"/>
      <c r="S468" s="657"/>
      <c r="T468" s="657"/>
      <c r="U468" s="657"/>
      <c r="V468" s="658"/>
      <c r="W468" s="36"/>
      <c r="X468" s="37"/>
      <c r="Y468" s="38"/>
      <c r="Z468" s="409" t="str">
        <f>IFERROR(VLOOKUP(Y468, 【参考】数式用!$A$2:$B$50, 2, FALSE), "")</f>
        <v/>
      </c>
    </row>
    <row r="469" spans="2:26" ht="34.5" customHeight="1" thickBot="1">
      <c r="B469" s="547">
        <f t="shared" si="6"/>
        <v>431</v>
      </c>
      <c r="C469" s="660"/>
      <c r="D469" s="661"/>
      <c r="E469" s="661"/>
      <c r="F469" s="661"/>
      <c r="G469" s="661"/>
      <c r="H469" s="661"/>
      <c r="I469" s="661"/>
      <c r="J469" s="661"/>
      <c r="K469" s="661"/>
      <c r="L469" s="662"/>
      <c r="M469" s="655"/>
      <c r="N469" s="655"/>
      <c r="O469" s="655"/>
      <c r="P469" s="655"/>
      <c r="Q469" s="655"/>
      <c r="R469" s="656"/>
      <c r="S469" s="657"/>
      <c r="T469" s="657"/>
      <c r="U469" s="657"/>
      <c r="V469" s="658"/>
      <c r="W469" s="36"/>
      <c r="X469" s="37"/>
      <c r="Y469" s="38"/>
      <c r="Z469" s="409" t="str">
        <f>IFERROR(VLOOKUP(Y469, 【参考】数式用!$A$2:$B$50, 2, FALSE), "")</f>
        <v/>
      </c>
    </row>
    <row r="470" spans="2:26" ht="34.5" customHeight="1" thickBot="1">
      <c r="B470" s="547">
        <f t="shared" si="6"/>
        <v>432</v>
      </c>
      <c r="C470" s="660"/>
      <c r="D470" s="661"/>
      <c r="E470" s="661"/>
      <c r="F470" s="661"/>
      <c r="G470" s="661"/>
      <c r="H470" s="661"/>
      <c r="I470" s="661"/>
      <c r="J470" s="661"/>
      <c r="K470" s="661"/>
      <c r="L470" s="662"/>
      <c r="M470" s="655"/>
      <c r="N470" s="655"/>
      <c r="O470" s="655"/>
      <c r="P470" s="655"/>
      <c r="Q470" s="655"/>
      <c r="R470" s="656"/>
      <c r="S470" s="657"/>
      <c r="T470" s="657"/>
      <c r="U470" s="657"/>
      <c r="V470" s="658"/>
      <c r="W470" s="36"/>
      <c r="X470" s="37"/>
      <c r="Y470" s="38"/>
      <c r="Z470" s="409" t="str">
        <f>IFERROR(VLOOKUP(Y470, 【参考】数式用!$A$2:$B$50, 2, FALSE), "")</f>
        <v/>
      </c>
    </row>
    <row r="471" spans="2:26" ht="34.5" customHeight="1" thickBot="1">
      <c r="B471" s="547">
        <f t="shared" si="6"/>
        <v>433</v>
      </c>
      <c r="C471" s="660"/>
      <c r="D471" s="661"/>
      <c r="E471" s="661"/>
      <c r="F471" s="661"/>
      <c r="G471" s="661"/>
      <c r="H471" s="661"/>
      <c r="I471" s="661"/>
      <c r="J471" s="661"/>
      <c r="K471" s="661"/>
      <c r="L471" s="662"/>
      <c r="M471" s="655"/>
      <c r="N471" s="655"/>
      <c r="O471" s="655"/>
      <c r="P471" s="655"/>
      <c r="Q471" s="655"/>
      <c r="R471" s="656"/>
      <c r="S471" s="657"/>
      <c r="T471" s="657"/>
      <c r="U471" s="657"/>
      <c r="V471" s="658"/>
      <c r="W471" s="36"/>
      <c r="X471" s="37"/>
      <c r="Y471" s="38"/>
      <c r="Z471" s="409" t="str">
        <f>IFERROR(VLOOKUP(Y471, 【参考】数式用!$A$2:$B$50, 2, FALSE), "")</f>
        <v/>
      </c>
    </row>
    <row r="472" spans="2:26" ht="34.5" customHeight="1" thickBot="1">
      <c r="B472" s="547">
        <f t="shared" si="6"/>
        <v>434</v>
      </c>
      <c r="C472" s="660"/>
      <c r="D472" s="661"/>
      <c r="E472" s="661"/>
      <c r="F472" s="661"/>
      <c r="G472" s="661"/>
      <c r="H472" s="661"/>
      <c r="I472" s="661"/>
      <c r="J472" s="661"/>
      <c r="K472" s="661"/>
      <c r="L472" s="662"/>
      <c r="M472" s="655"/>
      <c r="N472" s="655"/>
      <c r="O472" s="655"/>
      <c r="P472" s="655"/>
      <c r="Q472" s="655"/>
      <c r="R472" s="656"/>
      <c r="S472" s="657"/>
      <c r="T472" s="657"/>
      <c r="U472" s="657"/>
      <c r="V472" s="658"/>
      <c r="W472" s="36"/>
      <c r="X472" s="37"/>
      <c r="Y472" s="38"/>
      <c r="Z472" s="409" t="str">
        <f>IFERROR(VLOOKUP(Y472, 【参考】数式用!$A$2:$B$50, 2, FALSE), "")</f>
        <v/>
      </c>
    </row>
    <row r="473" spans="2:26" ht="34.5" customHeight="1" thickBot="1">
      <c r="B473" s="547">
        <f t="shared" si="6"/>
        <v>435</v>
      </c>
      <c r="C473" s="660"/>
      <c r="D473" s="661"/>
      <c r="E473" s="661"/>
      <c r="F473" s="661"/>
      <c r="G473" s="661"/>
      <c r="H473" s="661"/>
      <c r="I473" s="661"/>
      <c r="J473" s="661"/>
      <c r="K473" s="661"/>
      <c r="L473" s="662"/>
      <c r="M473" s="655"/>
      <c r="N473" s="655"/>
      <c r="O473" s="655"/>
      <c r="P473" s="655"/>
      <c r="Q473" s="655"/>
      <c r="R473" s="656"/>
      <c r="S473" s="657"/>
      <c r="T473" s="657"/>
      <c r="U473" s="657"/>
      <c r="V473" s="658"/>
      <c r="W473" s="36"/>
      <c r="X473" s="37"/>
      <c r="Y473" s="38"/>
      <c r="Z473" s="409" t="str">
        <f>IFERROR(VLOOKUP(Y473, 【参考】数式用!$A$2:$B$50, 2, FALSE), "")</f>
        <v/>
      </c>
    </row>
    <row r="474" spans="2:26" ht="34.5" customHeight="1" thickBot="1">
      <c r="B474" s="547">
        <f t="shared" si="6"/>
        <v>436</v>
      </c>
      <c r="C474" s="660"/>
      <c r="D474" s="661"/>
      <c r="E474" s="661"/>
      <c r="F474" s="661"/>
      <c r="G474" s="661"/>
      <c r="H474" s="661"/>
      <c r="I474" s="661"/>
      <c r="J474" s="661"/>
      <c r="K474" s="661"/>
      <c r="L474" s="662"/>
      <c r="M474" s="655"/>
      <c r="N474" s="655"/>
      <c r="O474" s="655"/>
      <c r="P474" s="655"/>
      <c r="Q474" s="655"/>
      <c r="R474" s="656"/>
      <c r="S474" s="657"/>
      <c r="T474" s="657"/>
      <c r="U474" s="657"/>
      <c r="V474" s="658"/>
      <c r="W474" s="36"/>
      <c r="X474" s="37"/>
      <c r="Y474" s="38"/>
      <c r="Z474" s="409" t="str">
        <f>IFERROR(VLOOKUP(Y474, 【参考】数式用!$A$2:$B$50, 2, FALSE), "")</f>
        <v/>
      </c>
    </row>
    <row r="475" spans="2:26" ht="34.5" customHeight="1" thickBot="1">
      <c r="B475" s="547">
        <f t="shared" si="6"/>
        <v>437</v>
      </c>
      <c r="C475" s="660"/>
      <c r="D475" s="661"/>
      <c r="E475" s="661"/>
      <c r="F475" s="661"/>
      <c r="G475" s="661"/>
      <c r="H475" s="661"/>
      <c r="I475" s="661"/>
      <c r="J475" s="661"/>
      <c r="K475" s="661"/>
      <c r="L475" s="662"/>
      <c r="M475" s="655"/>
      <c r="N475" s="655"/>
      <c r="O475" s="655"/>
      <c r="P475" s="655"/>
      <c r="Q475" s="655"/>
      <c r="R475" s="656"/>
      <c r="S475" s="657"/>
      <c r="T475" s="657"/>
      <c r="U475" s="657"/>
      <c r="V475" s="658"/>
      <c r="W475" s="36"/>
      <c r="X475" s="37"/>
      <c r="Y475" s="38"/>
      <c r="Z475" s="409" t="str">
        <f>IFERROR(VLOOKUP(Y475, 【参考】数式用!$A$2:$B$50, 2, FALSE), "")</f>
        <v/>
      </c>
    </row>
    <row r="476" spans="2:26" ht="34.5" customHeight="1" thickBot="1">
      <c r="B476" s="547">
        <f t="shared" si="6"/>
        <v>438</v>
      </c>
      <c r="C476" s="660"/>
      <c r="D476" s="661"/>
      <c r="E476" s="661"/>
      <c r="F476" s="661"/>
      <c r="G476" s="661"/>
      <c r="H476" s="661"/>
      <c r="I476" s="661"/>
      <c r="J476" s="661"/>
      <c r="K476" s="661"/>
      <c r="L476" s="662"/>
      <c r="M476" s="655"/>
      <c r="N476" s="655"/>
      <c r="O476" s="655"/>
      <c r="P476" s="655"/>
      <c r="Q476" s="655"/>
      <c r="R476" s="656"/>
      <c r="S476" s="657"/>
      <c r="T476" s="657"/>
      <c r="U476" s="657"/>
      <c r="V476" s="658"/>
      <c r="W476" s="36"/>
      <c r="X476" s="37"/>
      <c r="Y476" s="38"/>
      <c r="Z476" s="409" t="str">
        <f>IFERROR(VLOOKUP(Y476, 【参考】数式用!$A$2:$B$50, 2, FALSE), "")</f>
        <v/>
      </c>
    </row>
    <row r="477" spans="2:26" ht="34.5" customHeight="1" thickBot="1">
      <c r="B477" s="547">
        <f t="shared" si="6"/>
        <v>439</v>
      </c>
      <c r="C477" s="660"/>
      <c r="D477" s="661"/>
      <c r="E477" s="661"/>
      <c r="F477" s="661"/>
      <c r="G477" s="661"/>
      <c r="H477" s="661"/>
      <c r="I477" s="661"/>
      <c r="J477" s="661"/>
      <c r="K477" s="661"/>
      <c r="L477" s="662"/>
      <c r="M477" s="655"/>
      <c r="N477" s="655"/>
      <c r="O477" s="655"/>
      <c r="P477" s="655"/>
      <c r="Q477" s="655"/>
      <c r="R477" s="656"/>
      <c r="S477" s="657"/>
      <c r="T477" s="657"/>
      <c r="U477" s="657"/>
      <c r="V477" s="658"/>
      <c r="W477" s="36"/>
      <c r="X477" s="37"/>
      <c r="Y477" s="38"/>
      <c r="Z477" s="409" t="str">
        <f>IFERROR(VLOOKUP(Y477, 【参考】数式用!$A$2:$B$50, 2, FALSE), "")</f>
        <v/>
      </c>
    </row>
    <row r="478" spans="2:26" ht="34.5" customHeight="1" thickBot="1">
      <c r="B478" s="547">
        <f t="shared" si="6"/>
        <v>440</v>
      </c>
      <c r="C478" s="660"/>
      <c r="D478" s="661"/>
      <c r="E478" s="661"/>
      <c r="F478" s="661"/>
      <c r="G478" s="661"/>
      <c r="H478" s="661"/>
      <c r="I478" s="661"/>
      <c r="J478" s="661"/>
      <c r="K478" s="661"/>
      <c r="L478" s="662"/>
      <c r="M478" s="655"/>
      <c r="N478" s="655"/>
      <c r="O478" s="655"/>
      <c r="P478" s="655"/>
      <c r="Q478" s="655"/>
      <c r="R478" s="656"/>
      <c r="S478" s="657"/>
      <c r="T478" s="657"/>
      <c r="U478" s="657"/>
      <c r="V478" s="658"/>
      <c r="W478" s="36"/>
      <c r="X478" s="37"/>
      <c r="Y478" s="38"/>
      <c r="Z478" s="409" t="str">
        <f>IFERROR(VLOOKUP(Y478, 【参考】数式用!$A$2:$B$50, 2, FALSE), "")</f>
        <v/>
      </c>
    </row>
    <row r="479" spans="2:26" ht="34.5" customHeight="1" thickBot="1">
      <c r="B479" s="547">
        <f t="shared" si="6"/>
        <v>441</v>
      </c>
      <c r="C479" s="660"/>
      <c r="D479" s="661"/>
      <c r="E479" s="661"/>
      <c r="F479" s="661"/>
      <c r="G479" s="661"/>
      <c r="H479" s="661"/>
      <c r="I479" s="661"/>
      <c r="J479" s="661"/>
      <c r="K479" s="661"/>
      <c r="L479" s="662"/>
      <c r="M479" s="655"/>
      <c r="N479" s="655"/>
      <c r="O479" s="655"/>
      <c r="P479" s="655"/>
      <c r="Q479" s="655"/>
      <c r="R479" s="656"/>
      <c r="S479" s="657"/>
      <c r="T479" s="657"/>
      <c r="U479" s="657"/>
      <c r="V479" s="658"/>
      <c r="W479" s="36"/>
      <c r="X479" s="37"/>
      <c r="Y479" s="38"/>
      <c r="Z479" s="409" t="str">
        <f>IFERROR(VLOOKUP(Y479, 【参考】数式用!$A$2:$B$50, 2, FALSE), "")</f>
        <v/>
      </c>
    </row>
    <row r="480" spans="2:26" ht="34.5" customHeight="1" thickBot="1">
      <c r="B480" s="547">
        <f t="shared" si="6"/>
        <v>442</v>
      </c>
      <c r="C480" s="660"/>
      <c r="D480" s="661"/>
      <c r="E480" s="661"/>
      <c r="F480" s="661"/>
      <c r="G480" s="661"/>
      <c r="H480" s="661"/>
      <c r="I480" s="661"/>
      <c r="J480" s="661"/>
      <c r="K480" s="661"/>
      <c r="L480" s="662"/>
      <c r="M480" s="655"/>
      <c r="N480" s="655"/>
      <c r="O480" s="655"/>
      <c r="P480" s="655"/>
      <c r="Q480" s="655"/>
      <c r="R480" s="656"/>
      <c r="S480" s="657"/>
      <c r="T480" s="657"/>
      <c r="U480" s="657"/>
      <c r="V480" s="658"/>
      <c r="W480" s="36"/>
      <c r="X480" s="37"/>
      <c r="Y480" s="38"/>
      <c r="Z480" s="409" t="str">
        <f>IFERROR(VLOOKUP(Y480, 【参考】数式用!$A$2:$B$50, 2, FALSE), "")</f>
        <v/>
      </c>
    </row>
    <row r="481" spans="2:26" ht="34.5" customHeight="1" thickBot="1">
      <c r="B481" s="547">
        <f t="shared" si="6"/>
        <v>443</v>
      </c>
      <c r="C481" s="660"/>
      <c r="D481" s="661"/>
      <c r="E481" s="661"/>
      <c r="F481" s="661"/>
      <c r="G481" s="661"/>
      <c r="H481" s="661"/>
      <c r="I481" s="661"/>
      <c r="J481" s="661"/>
      <c r="K481" s="661"/>
      <c r="L481" s="662"/>
      <c r="M481" s="655"/>
      <c r="N481" s="655"/>
      <c r="O481" s="655"/>
      <c r="P481" s="655"/>
      <c r="Q481" s="655"/>
      <c r="R481" s="656"/>
      <c r="S481" s="657"/>
      <c r="T481" s="657"/>
      <c r="U481" s="657"/>
      <c r="V481" s="658"/>
      <c r="W481" s="36"/>
      <c r="X481" s="37"/>
      <c r="Y481" s="38"/>
      <c r="Z481" s="409" t="str">
        <f>IFERROR(VLOOKUP(Y481, 【参考】数式用!$A$2:$B$50, 2, FALSE), "")</f>
        <v/>
      </c>
    </row>
    <row r="482" spans="2:26" ht="34.5" customHeight="1" thickBot="1">
      <c r="B482" s="547">
        <f t="shared" si="6"/>
        <v>444</v>
      </c>
      <c r="C482" s="660"/>
      <c r="D482" s="661"/>
      <c r="E482" s="661"/>
      <c r="F482" s="661"/>
      <c r="G482" s="661"/>
      <c r="H482" s="661"/>
      <c r="I482" s="661"/>
      <c r="J482" s="661"/>
      <c r="K482" s="661"/>
      <c r="L482" s="662"/>
      <c r="M482" s="655"/>
      <c r="N482" s="655"/>
      <c r="O482" s="655"/>
      <c r="P482" s="655"/>
      <c r="Q482" s="655"/>
      <c r="R482" s="656"/>
      <c r="S482" s="657"/>
      <c r="T482" s="657"/>
      <c r="U482" s="657"/>
      <c r="V482" s="658"/>
      <c r="W482" s="36"/>
      <c r="X482" s="37"/>
      <c r="Y482" s="38"/>
      <c r="Z482" s="409" t="str">
        <f>IFERROR(VLOOKUP(Y482, 【参考】数式用!$A$2:$B$50, 2, FALSE), "")</f>
        <v/>
      </c>
    </row>
    <row r="483" spans="2:26" ht="34.5" customHeight="1" thickBot="1">
      <c r="B483" s="547">
        <f t="shared" si="6"/>
        <v>445</v>
      </c>
      <c r="C483" s="660"/>
      <c r="D483" s="661"/>
      <c r="E483" s="661"/>
      <c r="F483" s="661"/>
      <c r="G483" s="661"/>
      <c r="H483" s="661"/>
      <c r="I483" s="661"/>
      <c r="J483" s="661"/>
      <c r="K483" s="661"/>
      <c r="L483" s="662"/>
      <c r="M483" s="655"/>
      <c r="N483" s="655"/>
      <c r="O483" s="655"/>
      <c r="P483" s="655"/>
      <c r="Q483" s="655"/>
      <c r="R483" s="656"/>
      <c r="S483" s="657"/>
      <c r="T483" s="657"/>
      <c r="U483" s="657"/>
      <c r="V483" s="658"/>
      <c r="W483" s="36"/>
      <c r="X483" s="37"/>
      <c r="Y483" s="38"/>
      <c r="Z483" s="409" t="str">
        <f>IFERROR(VLOOKUP(Y483, 【参考】数式用!$A$2:$B$50, 2, FALSE), "")</f>
        <v/>
      </c>
    </row>
    <row r="484" spans="2:26" ht="34.5" customHeight="1" thickBot="1">
      <c r="B484" s="547">
        <f t="shared" si="6"/>
        <v>446</v>
      </c>
      <c r="C484" s="660"/>
      <c r="D484" s="661"/>
      <c r="E484" s="661"/>
      <c r="F484" s="661"/>
      <c r="G484" s="661"/>
      <c r="H484" s="661"/>
      <c r="I484" s="661"/>
      <c r="J484" s="661"/>
      <c r="K484" s="661"/>
      <c r="L484" s="662"/>
      <c r="M484" s="655"/>
      <c r="N484" s="655"/>
      <c r="O484" s="655"/>
      <c r="P484" s="655"/>
      <c r="Q484" s="655"/>
      <c r="R484" s="656"/>
      <c r="S484" s="657"/>
      <c r="T484" s="657"/>
      <c r="U484" s="657"/>
      <c r="V484" s="658"/>
      <c r="W484" s="36"/>
      <c r="X484" s="37"/>
      <c r="Y484" s="38"/>
      <c r="Z484" s="409" t="str">
        <f>IFERROR(VLOOKUP(Y484, 【参考】数式用!$A$2:$B$50, 2, FALSE), "")</f>
        <v/>
      </c>
    </row>
    <row r="485" spans="2:26" ht="34.5" customHeight="1" thickBot="1">
      <c r="B485" s="547">
        <f t="shared" si="6"/>
        <v>447</v>
      </c>
      <c r="C485" s="660"/>
      <c r="D485" s="661"/>
      <c r="E485" s="661"/>
      <c r="F485" s="661"/>
      <c r="G485" s="661"/>
      <c r="H485" s="661"/>
      <c r="I485" s="661"/>
      <c r="J485" s="661"/>
      <c r="K485" s="661"/>
      <c r="L485" s="662"/>
      <c r="M485" s="655"/>
      <c r="N485" s="655"/>
      <c r="O485" s="655"/>
      <c r="P485" s="655"/>
      <c r="Q485" s="655"/>
      <c r="R485" s="656"/>
      <c r="S485" s="657"/>
      <c r="T485" s="657"/>
      <c r="U485" s="657"/>
      <c r="V485" s="658"/>
      <c r="W485" s="36"/>
      <c r="X485" s="37"/>
      <c r="Y485" s="38"/>
      <c r="Z485" s="409" t="str">
        <f>IFERROR(VLOOKUP(Y485, 【参考】数式用!$A$2:$B$50, 2, FALSE), "")</f>
        <v/>
      </c>
    </row>
    <row r="486" spans="2:26" ht="34.5" customHeight="1" thickBot="1">
      <c r="B486" s="547">
        <f t="shared" si="6"/>
        <v>448</v>
      </c>
      <c r="C486" s="660"/>
      <c r="D486" s="661"/>
      <c r="E486" s="661"/>
      <c r="F486" s="661"/>
      <c r="G486" s="661"/>
      <c r="H486" s="661"/>
      <c r="I486" s="661"/>
      <c r="J486" s="661"/>
      <c r="K486" s="661"/>
      <c r="L486" s="662"/>
      <c r="M486" s="655"/>
      <c r="N486" s="655"/>
      <c r="O486" s="655"/>
      <c r="P486" s="655"/>
      <c r="Q486" s="655"/>
      <c r="R486" s="656"/>
      <c r="S486" s="657"/>
      <c r="T486" s="657"/>
      <c r="U486" s="657"/>
      <c r="V486" s="658"/>
      <c r="W486" s="36"/>
      <c r="X486" s="37"/>
      <c r="Y486" s="38"/>
      <c r="Z486" s="409" t="str">
        <f>IFERROR(VLOOKUP(Y486, 【参考】数式用!$A$2:$B$50, 2, FALSE), "")</f>
        <v/>
      </c>
    </row>
    <row r="487" spans="2:26" ht="34.5" customHeight="1" thickBot="1">
      <c r="B487" s="547">
        <f t="shared" si="6"/>
        <v>449</v>
      </c>
      <c r="C487" s="660"/>
      <c r="D487" s="661"/>
      <c r="E487" s="661"/>
      <c r="F487" s="661"/>
      <c r="G487" s="661"/>
      <c r="H487" s="661"/>
      <c r="I487" s="661"/>
      <c r="J487" s="661"/>
      <c r="K487" s="661"/>
      <c r="L487" s="662"/>
      <c r="M487" s="655"/>
      <c r="N487" s="655"/>
      <c r="O487" s="655"/>
      <c r="P487" s="655"/>
      <c r="Q487" s="655"/>
      <c r="R487" s="656"/>
      <c r="S487" s="657"/>
      <c r="T487" s="657"/>
      <c r="U487" s="657"/>
      <c r="V487" s="658"/>
      <c r="W487" s="36"/>
      <c r="X487" s="37"/>
      <c r="Y487" s="38"/>
      <c r="Z487" s="409" t="str">
        <f>IFERROR(VLOOKUP(Y487, 【参考】数式用!$A$2:$B$50, 2, FALSE), "")</f>
        <v/>
      </c>
    </row>
    <row r="488" spans="2:26" ht="34.5" customHeight="1" thickBot="1">
      <c r="B488" s="547">
        <f t="shared" si="6"/>
        <v>450</v>
      </c>
      <c r="C488" s="660"/>
      <c r="D488" s="661"/>
      <c r="E488" s="661"/>
      <c r="F488" s="661"/>
      <c r="G488" s="661"/>
      <c r="H488" s="661"/>
      <c r="I488" s="661"/>
      <c r="J488" s="661"/>
      <c r="K488" s="661"/>
      <c r="L488" s="662"/>
      <c r="M488" s="655"/>
      <c r="N488" s="655"/>
      <c r="O488" s="655"/>
      <c r="P488" s="655"/>
      <c r="Q488" s="655"/>
      <c r="R488" s="656"/>
      <c r="S488" s="657"/>
      <c r="T488" s="657"/>
      <c r="U488" s="657"/>
      <c r="V488" s="658"/>
      <c r="W488" s="36"/>
      <c r="X488" s="37"/>
      <c r="Y488" s="38"/>
      <c r="Z488" s="409" t="str">
        <f>IFERROR(VLOOKUP(Y488, 【参考】数式用!$A$2:$B$50, 2, FALSE), "")</f>
        <v/>
      </c>
    </row>
    <row r="489" spans="2:26" ht="34.5" customHeight="1" thickBot="1">
      <c r="B489" s="547">
        <f t="shared" ref="B489:B552" si="7">B488+1</f>
        <v>451</v>
      </c>
      <c r="C489" s="660"/>
      <c r="D489" s="661"/>
      <c r="E489" s="661"/>
      <c r="F489" s="661"/>
      <c r="G489" s="661"/>
      <c r="H489" s="661"/>
      <c r="I489" s="661"/>
      <c r="J489" s="661"/>
      <c r="K489" s="661"/>
      <c r="L489" s="662"/>
      <c r="M489" s="655"/>
      <c r="N489" s="655"/>
      <c r="O489" s="655"/>
      <c r="P489" s="655"/>
      <c r="Q489" s="655"/>
      <c r="R489" s="656"/>
      <c r="S489" s="657"/>
      <c r="T489" s="657"/>
      <c r="U489" s="657"/>
      <c r="V489" s="658"/>
      <c r="W489" s="36"/>
      <c r="X489" s="37"/>
      <c r="Y489" s="38"/>
      <c r="Z489" s="409" t="str">
        <f>IFERROR(VLOOKUP(Y489, 【参考】数式用!$A$2:$B$50, 2, FALSE), "")</f>
        <v/>
      </c>
    </row>
    <row r="490" spans="2:26" ht="34.5" customHeight="1" thickBot="1">
      <c r="B490" s="547">
        <f t="shared" si="7"/>
        <v>452</v>
      </c>
      <c r="C490" s="660"/>
      <c r="D490" s="661"/>
      <c r="E490" s="661"/>
      <c r="F490" s="661"/>
      <c r="G490" s="661"/>
      <c r="H490" s="661"/>
      <c r="I490" s="661"/>
      <c r="J490" s="661"/>
      <c r="K490" s="661"/>
      <c r="L490" s="662"/>
      <c r="M490" s="655"/>
      <c r="N490" s="655"/>
      <c r="O490" s="655"/>
      <c r="P490" s="655"/>
      <c r="Q490" s="655"/>
      <c r="R490" s="656"/>
      <c r="S490" s="657"/>
      <c r="T490" s="657"/>
      <c r="U490" s="657"/>
      <c r="V490" s="658"/>
      <c r="W490" s="36"/>
      <c r="X490" s="37"/>
      <c r="Y490" s="38"/>
      <c r="Z490" s="409" t="str">
        <f>IFERROR(VLOOKUP(Y490, 【参考】数式用!$A$2:$B$50, 2, FALSE), "")</f>
        <v/>
      </c>
    </row>
    <row r="491" spans="2:26" ht="34.5" customHeight="1" thickBot="1">
      <c r="B491" s="547">
        <f t="shared" si="7"/>
        <v>453</v>
      </c>
      <c r="C491" s="660"/>
      <c r="D491" s="661"/>
      <c r="E491" s="661"/>
      <c r="F491" s="661"/>
      <c r="G491" s="661"/>
      <c r="H491" s="661"/>
      <c r="I491" s="661"/>
      <c r="J491" s="661"/>
      <c r="K491" s="661"/>
      <c r="L491" s="662"/>
      <c r="M491" s="655"/>
      <c r="N491" s="655"/>
      <c r="O491" s="655"/>
      <c r="P491" s="655"/>
      <c r="Q491" s="655"/>
      <c r="R491" s="656"/>
      <c r="S491" s="657"/>
      <c r="T491" s="657"/>
      <c r="U491" s="657"/>
      <c r="V491" s="658"/>
      <c r="W491" s="36"/>
      <c r="X491" s="37"/>
      <c r="Y491" s="38"/>
      <c r="Z491" s="409" t="str">
        <f>IFERROR(VLOOKUP(Y491, 【参考】数式用!$A$2:$B$50, 2, FALSE), "")</f>
        <v/>
      </c>
    </row>
    <row r="492" spans="2:26" ht="34.5" customHeight="1" thickBot="1">
      <c r="B492" s="547">
        <f t="shared" si="7"/>
        <v>454</v>
      </c>
      <c r="C492" s="660"/>
      <c r="D492" s="661"/>
      <c r="E492" s="661"/>
      <c r="F492" s="661"/>
      <c r="G492" s="661"/>
      <c r="H492" s="661"/>
      <c r="I492" s="661"/>
      <c r="J492" s="661"/>
      <c r="K492" s="661"/>
      <c r="L492" s="662"/>
      <c r="M492" s="655"/>
      <c r="N492" s="655"/>
      <c r="O492" s="655"/>
      <c r="P492" s="655"/>
      <c r="Q492" s="655"/>
      <c r="R492" s="656"/>
      <c r="S492" s="657"/>
      <c r="T492" s="657"/>
      <c r="U492" s="657"/>
      <c r="V492" s="658"/>
      <c r="W492" s="36"/>
      <c r="X492" s="37"/>
      <c r="Y492" s="38"/>
      <c r="Z492" s="409" t="str">
        <f>IFERROR(VLOOKUP(Y492, 【参考】数式用!$A$2:$B$50, 2, FALSE), "")</f>
        <v/>
      </c>
    </row>
    <row r="493" spans="2:26" ht="34.5" customHeight="1" thickBot="1">
      <c r="B493" s="547">
        <f t="shared" si="7"/>
        <v>455</v>
      </c>
      <c r="C493" s="660"/>
      <c r="D493" s="661"/>
      <c r="E493" s="661"/>
      <c r="F493" s="661"/>
      <c r="G493" s="661"/>
      <c r="H493" s="661"/>
      <c r="I493" s="661"/>
      <c r="J493" s="661"/>
      <c r="K493" s="661"/>
      <c r="L493" s="662"/>
      <c r="M493" s="655"/>
      <c r="N493" s="655"/>
      <c r="O493" s="655"/>
      <c r="P493" s="655"/>
      <c r="Q493" s="655"/>
      <c r="R493" s="656"/>
      <c r="S493" s="657"/>
      <c r="T493" s="657"/>
      <c r="U493" s="657"/>
      <c r="V493" s="658"/>
      <c r="W493" s="36"/>
      <c r="X493" s="37"/>
      <c r="Y493" s="38"/>
      <c r="Z493" s="409" t="str">
        <f>IFERROR(VLOOKUP(Y493, 【参考】数式用!$A$2:$B$50, 2, FALSE), "")</f>
        <v/>
      </c>
    </row>
    <row r="494" spans="2:26" ht="34.5" customHeight="1" thickBot="1">
      <c r="B494" s="547">
        <f t="shared" si="7"/>
        <v>456</v>
      </c>
      <c r="C494" s="660"/>
      <c r="D494" s="661"/>
      <c r="E494" s="661"/>
      <c r="F494" s="661"/>
      <c r="G494" s="661"/>
      <c r="H494" s="661"/>
      <c r="I494" s="661"/>
      <c r="J494" s="661"/>
      <c r="K494" s="661"/>
      <c r="L494" s="662"/>
      <c r="M494" s="655"/>
      <c r="N494" s="655"/>
      <c r="O494" s="655"/>
      <c r="P494" s="655"/>
      <c r="Q494" s="655"/>
      <c r="R494" s="656"/>
      <c r="S494" s="657"/>
      <c r="T494" s="657"/>
      <c r="U494" s="657"/>
      <c r="V494" s="658"/>
      <c r="W494" s="36"/>
      <c r="X494" s="37"/>
      <c r="Y494" s="38"/>
      <c r="Z494" s="409" t="str">
        <f>IFERROR(VLOOKUP(Y494, 【参考】数式用!$A$2:$B$50, 2, FALSE), "")</f>
        <v/>
      </c>
    </row>
    <row r="495" spans="2:26" ht="34.5" customHeight="1" thickBot="1">
      <c r="B495" s="547">
        <f t="shared" si="7"/>
        <v>457</v>
      </c>
      <c r="C495" s="660"/>
      <c r="D495" s="661"/>
      <c r="E495" s="661"/>
      <c r="F495" s="661"/>
      <c r="G495" s="661"/>
      <c r="H495" s="661"/>
      <c r="I495" s="661"/>
      <c r="J495" s="661"/>
      <c r="K495" s="661"/>
      <c r="L495" s="662"/>
      <c r="M495" s="655"/>
      <c r="N495" s="655"/>
      <c r="O495" s="655"/>
      <c r="P495" s="655"/>
      <c r="Q495" s="655"/>
      <c r="R495" s="656"/>
      <c r="S495" s="657"/>
      <c r="T495" s="657"/>
      <c r="U495" s="657"/>
      <c r="V495" s="658"/>
      <c r="W495" s="36"/>
      <c r="X495" s="37"/>
      <c r="Y495" s="38"/>
      <c r="Z495" s="409" t="str">
        <f>IFERROR(VLOOKUP(Y495, 【参考】数式用!$A$2:$B$50, 2, FALSE), "")</f>
        <v/>
      </c>
    </row>
    <row r="496" spans="2:26" ht="34.5" customHeight="1" thickBot="1">
      <c r="B496" s="547">
        <f t="shared" si="7"/>
        <v>458</v>
      </c>
      <c r="C496" s="660"/>
      <c r="D496" s="661"/>
      <c r="E496" s="661"/>
      <c r="F496" s="661"/>
      <c r="G496" s="661"/>
      <c r="H496" s="661"/>
      <c r="I496" s="661"/>
      <c r="J496" s="661"/>
      <c r="K496" s="661"/>
      <c r="L496" s="662"/>
      <c r="M496" s="655"/>
      <c r="N496" s="655"/>
      <c r="O496" s="655"/>
      <c r="P496" s="655"/>
      <c r="Q496" s="655"/>
      <c r="R496" s="656"/>
      <c r="S496" s="657"/>
      <c r="T496" s="657"/>
      <c r="U496" s="657"/>
      <c r="V496" s="658"/>
      <c r="W496" s="36"/>
      <c r="X496" s="37"/>
      <c r="Y496" s="38"/>
      <c r="Z496" s="409" t="str">
        <f>IFERROR(VLOOKUP(Y496, 【参考】数式用!$A$2:$B$50, 2, FALSE), "")</f>
        <v/>
      </c>
    </row>
    <row r="497" spans="2:26" ht="34.5" customHeight="1" thickBot="1">
      <c r="B497" s="547">
        <f t="shared" si="7"/>
        <v>459</v>
      </c>
      <c r="C497" s="660"/>
      <c r="D497" s="661"/>
      <c r="E497" s="661"/>
      <c r="F497" s="661"/>
      <c r="G497" s="661"/>
      <c r="H497" s="661"/>
      <c r="I497" s="661"/>
      <c r="J497" s="661"/>
      <c r="K497" s="661"/>
      <c r="L497" s="662"/>
      <c r="M497" s="655"/>
      <c r="N497" s="655"/>
      <c r="O497" s="655"/>
      <c r="P497" s="655"/>
      <c r="Q497" s="655"/>
      <c r="R497" s="656"/>
      <c r="S497" s="657"/>
      <c r="T497" s="657"/>
      <c r="U497" s="657"/>
      <c r="V497" s="658"/>
      <c r="W497" s="36"/>
      <c r="X497" s="37"/>
      <c r="Y497" s="38"/>
      <c r="Z497" s="409" t="str">
        <f>IFERROR(VLOOKUP(Y497, 【参考】数式用!$A$2:$B$50, 2, FALSE), "")</f>
        <v/>
      </c>
    </row>
    <row r="498" spans="2:26" ht="34.5" customHeight="1" thickBot="1">
      <c r="B498" s="547">
        <f t="shared" si="7"/>
        <v>460</v>
      </c>
      <c r="C498" s="660"/>
      <c r="D498" s="661"/>
      <c r="E498" s="661"/>
      <c r="F498" s="661"/>
      <c r="G498" s="661"/>
      <c r="H498" s="661"/>
      <c r="I498" s="661"/>
      <c r="J498" s="661"/>
      <c r="K498" s="661"/>
      <c r="L498" s="662"/>
      <c r="M498" s="655"/>
      <c r="N498" s="655"/>
      <c r="O498" s="655"/>
      <c r="P498" s="655"/>
      <c r="Q498" s="655"/>
      <c r="R498" s="656"/>
      <c r="S498" s="657"/>
      <c r="T498" s="657"/>
      <c r="U498" s="657"/>
      <c r="V498" s="658"/>
      <c r="W498" s="36"/>
      <c r="X498" s="37"/>
      <c r="Y498" s="38"/>
      <c r="Z498" s="409" t="str">
        <f>IFERROR(VLOOKUP(Y498, 【参考】数式用!$A$2:$B$50, 2, FALSE), "")</f>
        <v/>
      </c>
    </row>
    <row r="499" spans="2:26" ht="34.5" customHeight="1" thickBot="1">
      <c r="B499" s="547">
        <f t="shared" si="7"/>
        <v>461</v>
      </c>
      <c r="C499" s="660"/>
      <c r="D499" s="661"/>
      <c r="E499" s="661"/>
      <c r="F499" s="661"/>
      <c r="G499" s="661"/>
      <c r="H499" s="661"/>
      <c r="I499" s="661"/>
      <c r="J499" s="661"/>
      <c r="K499" s="661"/>
      <c r="L499" s="662"/>
      <c r="M499" s="655"/>
      <c r="N499" s="655"/>
      <c r="O499" s="655"/>
      <c r="P499" s="655"/>
      <c r="Q499" s="655"/>
      <c r="R499" s="656"/>
      <c r="S499" s="657"/>
      <c r="T499" s="657"/>
      <c r="U499" s="657"/>
      <c r="V499" s="658"/>
      <c r="W499" s="36"/>
      <c r="X499" s="37"/>
      <c r="Y499" s="38"/>
      <c r="Z499" s="409" t="str">
        <f>IFERROR(VLOOKUP(Y499, 【参考】数式用!$A$2:$B$50, 2, FALSE), "")</f>
        <v/>
      </c>
    </row>
    <row r="500" spans="2:26" ht="34.5" customHeight="1" thickBot="1">
      <c r="B500" s="547">
        <f t="shared" si="7"/>
        <v>462</v>
      </c>
      <c r="C500" s="660"/>
      <c r="D500" s="661"/>
      <c r="E500" s="661"/>
      <c r="F500" s="661"/>
      <c r="G500" s="661"/>
      <c r="H500" s="661"/>
      <c r="I500" s="661"/>
      <c r="J500" s="661"/>
      <c r="K500" s="661"/>
      <c r="L500" s="662"/>
      <c r="M500" s="655"/>
      <c r="N500" s="655"/>
      <c r="O500" s="655"/>
      <c r="P500" s="655"/>
      <c r="Q500" s="655"/>
      <c r="R500" s="656"/>
      <c r="S500" s="657"/>
      <c r="T500" s="657"/>
      <c r="U500" s="657"/>
      <c r="V500" s="658"/>
      <c r="W500" s="36"/>
      <c r="X500" s="37"/>
      <c r="Y500" s="38"/>
      <c r="Z500" s="409" t="str">
        <f>IFERROR(VLOOKUP(Y500, 【参考】数式用!$A$2:$B$50, 2, FALSE), "")</f>
        <v/>
      </c>
    </row>
    <row r="501" spans="2:26" ht="34.5" customHeight="1" thickBot="1">
      <c r="B501" s="547">
        <f t="shared" si="7"/>
        <v>463</v>
      </c>
      <c r="C501" s="660"/>
      <c r="D501" s="661"/>
      <c r="E501" s="661"/>
      <c r="F501" s="661"/>
      <c r="G501" s="661"/>
      <c r="H501" s="661"/>
      <c r="I501" s="661"/>
      <c r="J501" s="661"/>
      <c r="K501" s="661"/>
      <c r="L501" s="662"/>
      <c r="M501" s="655"/>
      <c r="N501" s="655"/>
      <c r="O501" s="655"/>
      <c r="P501" s="655"/>
      <c r="Q501" s="655"/>
      <c r="R501" s="656"/>
      <c r="S501" s="657"/>
      <c r="T501" s="657"/>
      <c r="U501" s="657"/>
      <c r="V501" s="658"/>
      <c r="W501" s="36"/>
      <c r="X501" s="37"/>
      <c r="Y501" s="38"/>
      <c r="Z501" s="409" t="str">
        <f>IFERROR(VLOOKUP(Y501, 【参考】数式用!$A$2:$B$50, 2, FALSE), "")</f>
        <v/>
      </c>
    </row>
    <row r="502" spans="2:26" ht="34.5" customHeight="1" thickBot="1">
      <c r="B502" s="547">
        <f t="shared" si="7"/>
        <v>464</v>
      </c>
      <c r="C502" s="660"/>
      <c r="D502" s="661"/>
      <c r="E502" s="661"/>
      <c r="F502" s="661"/>
      <c r="G502" s="661"/>
      <c r="H502" s="661"/>
      <c r="I502" s="661"/>
      <c r="J502" s="661"/>
      <c r="K502" s="661"/>
      <c r="L502" s="662"/>
      <c r="M502" s="655"/>
      <c r="N502" s="655"/>
      <c r="O502" s="655"/>
      <c r="P502" s="655"/>
      <c r="Q502" s="655"/>
      <c r="R502" s="656"/>
      <c r="S502" s="657"/>
      <c r="T502" s="657"/>
      <c r="U502" s="657"/>
      <c r="V502" s="658"/>
      <c r="W502" s="36"/>
      <c r="X502" s="37"/>
      <c r="Y502" s="38"/>
      <c r="Z502" s="409" t="str">
        <f>IFERROR(VLOOKUP(Y502, 【参考】数式用!$A$2:$B$50, 2, FALSE), "")</f>
        <v/>
      </c>
    </row>
    <row r="503" spans="2:26" ht="34.5" customHeight="1" thickBot="1">
      <c r="B503" s="547">
        <f t="shared" si="7"/>
        <v>465</v>
      </c>
      <c r="C503" s="660"/>
      <c r="D503" s="661"/>
      <c r="E503" s="661"/>
      <c r="F503" s="661"/>
      <c r="G503" s="661"/>
      <c r="H503" s="661"/>
      <c r="I503" s="661"/>
      <c r="J503" s="661"/>
      <c r="K503" s="661"/>
      <c r="L503" s="662"/>
      <c r="M503" s="655"/>
      <c r="N503" s="655"/>
      <c r="O503" s="655"/>
      <c r="P503" s="655"/>
      <c r="Q503" s="655"/>
      <c r="R503" s="656"/>
      <c r="S503" s="657"/>
      <c r="T503" s="657"/>
      <c r="U503" s="657"/>
      <c r="V503" s="658"/>
      <c r="W503" s="36"/>
      <c r="X503" s="37"/>
      <c r="Y503" s="38"/>
      <c r="Z503" s="409" t="str">
        <f>IFERROR(VLOOKUP(Y503, 【参考】数式用!$A$2:$B$50, 2, FALSE), "")</f>
        <v/>
      </c>
    </row>
    <row r="504" spans="2:26" ht="34.5" customHeight="1" thickBot="1">
      <c r="B504" s="547">
        <f t="shared" si="7"/>
        <v>466</v>
      </c>
      <c r="C504" s="660"/>
      <c r="D504" s="661"/>
      <c r="E504" s="661"/>
      <c r="F504" s="661"/>
      <c r="G504" s="661"/>
      <c r="H504" s="661"/>
      <c r="I504" s="661"/>
      <c r="J504" s="661"/>
      <c r="K504" s="661"/>
      <c r="L504" s="662"/>
      <c r="M504" s="655"/>
      <c r="N504" s="655"/>
      <c r="O504" s="655"/>
      <c r="P504" s="655"/>
      <c r="Q504" s="655"/>
      <c r="R504" s="656"/>
      <c r="S504" s="657"/>
      <c r="T504" s="657"/>
      <c r="U504" s="657"/>
      <c r="V504" s="658"/>
      <c r="W504" s="36"/>
      <c r="X504" s="37"/>
      <c r="Y504" s="38"/>
      <c r="Z504" s="409" t="str">
        <f>IFERROR(VLOOKUP(Y504, 【参考】数式用!$A$2:$B$50, 2, FALSE), "")</f>
        <v/>
      </c>
    </row>
    <row r="505" spans="2:26" ht="34.5" customHeight="1" thickBot="1">
      <c r="B505" s="547">
        <f t="shared" si="7"/>
        <v>467</v>
      </c>
      <c r="C505" s="660"/>
      <c r="D505" s="661"/>
      <c r="E505" s="661"/>
      <c r="F505" s="661"/>
      <c r="G505" s="661"/>
      <c r="H505" s="661"/>
      <c r="I505" s="661"/>
      <c r="J505" s="661"/>
      <c r="K505" s="661"/>
      <c r="L505" s="662"/>
      <c r="M505" s="655"/>
      <c r="N505" s="655"/>
      <c r="O505" s="655"/>
      <c r="P505" s="655"/>
      <c r="Q505" s="655"/>
      <c r="R505" s="656"/>
      <c r="S505" s="657"/>
      <c r="T505" s="657"/>
      <c r="U505" s="657"/>
      <c r="V505" s="658"/>
      <c r="W505" s="36"/>
      <c r="X505" s="37"/>
      <c r="Y505" s="38"/>
      <c r="Z505" s="409" t="str">
        <f>IFERROR(VLOOKUP(Y505, 【参考】数式用!$A$2:$B$50, 2, FALSE), "")</f>
        <v/>
      </c>
    </row>
    <row r="506" spans="2:26" ht="34.5" customHeight="1" thickBot="1">
      <c r="B506" s="547">
        <f t="shared" si="7"/>
        <v>468</v>
      </c>
      <c r="C506" s="660"/>
      <c r="D506" s="661"/>
      <c r="E506" s="661"/>
      <c r="F506" s="661"/>
      <c r="G506" s="661"/>
      <c r="H506" s="661"/>
      <c r="I506" s="661"/>
      <c r="J506" s="661"/>
      <c r="K506" s="661"/>
      <c r="L506" s="662"/>
      <c r="M506" s="655"/>
      <c r="N506" s="655"/>
      <c r="O506" s="655"/>
      <c r="P506" s="655"/>
      <c r="Q506" s="655"/>
      <c r="R506" s="656"/>
      <c r="S506" s="657"/>
      <c r="T506" s="657"/>
      <c r="U506" s="657"/>
      <c r="V506" s="658"/>
      <c r="W506" s="36"/>
      <c r="X506" s="37"/>
      <c r="Y506" s="38"/>
      <c r="Z506" s="409" t="str">
        <f>IFERROR(VLOOKUP(Y506, 【参考】数式用!$A$2:$B$50, 2, FALSE), "")</f>
        <v/>
      </c>
    </row>
    <row r="507" spans="2:26" ht="34.5" customHeight="1" thickBot="1">
      <c r="B507" s="547">
        <f t="shared" si="7"/>
        <v>469</v>
      </c>
      <c r="C507" s="660"/>
      <c r="D507" s="661"/>
      <c r="E507" s="661"/>
      <c r="F507" s="661"/>
      <c r="G507" s="661"/>
      <c r="H507" s="661"/>
      <c r="I507" s="661"/>
      <c r="J507" s="661"/>
      <c r="K507" s="661"/>
      <c r="L507" s="662"/>
      <c r="M507" s="655"/>
      <c r="N507" s="655"/>
      <c r="O507" s="655"/>
      <c r="P507" s="655"/>
      <c r="Q507" s="655"/>
      <c r="R507" s="656"/>
      <c r="S507" s="657"/>
      <c r="T507" s="657"/>
      <c r="U507" s="657"/>
      <c r="V507" s="658"/>
      <c r="W507" s="36"/>
      <c r="X507" s="37"/>
      <c r="Y507" s="38"/>
      <c r="Z507" s="409" t="str">
        <f>IFERROR(VLOOKUP(Y507, 【参考】数式用!$A$2:$B$50, 2, FALSE), "")</f>
        <v/>
      </c>
    </row>
    <row r="508" spans="2:26" ht="34.5" customHeight="1" thickBot="1">
      <c r="B508" s="547">
        <f t="shared" si="7"/>
        <v>470</v>
      </c>
      <c r="C508" s="660"/>
      <c r="D508" s="661"/>
      <c r="E508" s="661"/>
      <c r="F508" s="661"/>
      <c r="G508" s="661"/>
      <c r="H508" s="661"/>
      <c r="I508" s="661"/>
      <c r="J508" s="661"/>
      <c r="K508" s="661"/>
      <c r="L508" s="662"/>
      <c r="M508" s="655"/>
      <c r="N508" s="655"/>
      <c r="O508" s="655"/>
      <c r="P508" s="655"/>
      <c r="Q508" s="655"/>
      <c r="R508" s="656"/>
      <c r="S508" s="657"/>
      <c r="T508" s="657"/>
      <c r="U508" s="657"/>
      <c r="V508" s="658"/>
      <c r="W508" s="36"/>
      <c r="X508" s="37"/>
      <c r="Y508" s="38"/>
      <c r="Z508" s="409" t="str">
        <f>IFERROR(VLOOKUP(Y508, 【参考】数式用!$A$2:$B$50, 2, FALSE), "")</f>
        <v/>
      </c>
    </row>
    <row r="509" spans="2:26" ht="34.5" customHeight="1" thickBot="1">
      <c r="B509" s="547">
        <f t="shared" si="7"/>
        <v>471</v>
      </c>
      <c r="C509" s="660"/>
      <c r="D509" s="661"/>
      <c r="E509" s="661"/>
      <c r="F509" s="661"/>
      <c r="G509" s="661"/>
      <c r="H509" s="661"/>
      <c r="I509" s="661"/>
      <c r="J509" s="661"/>
      <c r="K509" s="661"/>
      <c r="L509" s="662"/>
      <c r="M509" s="655"/>
      <c r="N509" s="655"/>
      <c r="O509" s="655"/>
      <c r="P509" s="655"/>
      <c r="Q509" s="655"/>
      <c r="R509" s="656"/>
      <c r="S509" s="657"/>
      <c r="T509" s="657"/>
      <c r="U509" s="657"/>
      <c r="V509" s="658"/>
      <c r="W509" s="36"/>
      <c r="X509" s="37"/>
      <c r="Y509" s="38"/>
      <c r="Z509" s="409" t="str">
        <f>IFERROR(VLOOKUP(Y509, 【参考】数式用!$A$2:$B$50, 2, FALSE), "")</f>
        <v/>
      </c>
    </row>
    <row r="510" spans="2:26" ht="34.5" customHeight="1" thickBot="1">
      <c r="B510" s="547">
        <f t="shared" si="7"/>
        <v>472</v>
      </c>
      <c r="C510" s="660"/>
      <c r="D510" s="661"/>
      <c r="E510" s="661"/>
      <c r="F510" s="661"/>
      <c r="G510" s="661"/>
      <c r="H510" s="661"/>
      <c r="I510" s="661"/>
      <c r="J510" s="661"/>
      <c r="K510" s="661"/>
      <c r="L510" s="662"/>
      <c r="M510" s="655"/>
      <c r="N510" s="655"/>
      <c r="O510" s="655"/>
      <c r="P510" s="655"/>
      <c r="Q510" s="655"/>
      <c r="R510" s="656"/>
      <c r="S510" s="657"/>
      <c r="T510" s="657"/>
      <c r="U510" s="657"/>
      <c r="V510" s="658"/>
      <c r="W510" s="36"/>
      <c r="X510" s="37"/>
      <c r="Y510" s="38"/>
      <c r="Z510" s="409" t="str">
        <f>IFERROR(VLOOKUP(Y510, 【参考】数式用!$A$2:$B$50, 2, FALSE), "")</f>
        <v/>
      </c>
    </row>
    <row r="511" spans="2:26" ht="34.5" customHeight="1" thickBot="1">
      <c r="B511" s="547">
        <f t="shared" si="7"/>
        <v>473</v>
      </c>
      <c r="C511" s="660"/>
      <c r="D511" s="661"/>
      <c r="E511" s="661"/>
      <c r="F511" s="661"/>
      <c r="G511" s="661"/>
      <c r="H511" s="661"/>
      <c r="I511" s="661"/>
      <c r="J511" s="661"/>
      <c r="K511" s="661"/>
      <c r="L511" s="662"/>
      <c r="M511" s="655"/>
      <c r="N511" s="655"/>
      <c r="O511" s="655"/>
      <c r="P511" s="655"/>
      <c r="Q511" s="655"/>
      <c r="R511" s="656"/>
      <c r="S511" s="657"/>
      <c r="T511" s="657"/>
      <c r="U511" s="657"/>
      <c r="V511" s="658"/>
      <c r="W511" s="36"/>
      <c r="X511" s="37"/>
      <c r="Y511" s="38"/>
      <c r="Z511" s="409" t="str">
        <f>IFERROR(VLOOKUP(Y511, 【参考】数式用!$A$2:$B$50, 2, FALSE), "")</f>
        <v/>
      </c>
    </row>
    <row r="512" spans="2:26" ht="34.5" customHeight="1" thickBot="1">
      <c r="B512" s="547">
        <f t="shared" si="7"/>
        <v>474</v>
      </c>
      <c r="C512" s="660"/>
      <c r="D512" s="661"/>
      <c r="E512" s="661"/>
      <c r="F512" s="661"/>
      <c r="G512" s="661"/>
      <c r="H512" s="661"/>
      <c r="I512" s="661"/>
      <c r="J512" s="661"/>
      <c r="K512" s="661"/>
      <c r="L512" s="662"/>
      <c r="M512" s="655"/>
      <c r="N512" s="655"/>
      <c r="O512" s="655"/>
      <c r="P512" s="655"/>
      <c r="Q512" s="655"/>
      <c r="R512" s="656"/>
      <c r="S512" s="657"/>
      <c r="T512" s="657"/>
      <c r="U512" s="657"/>
      <c r="V512" s="658"/>
      <c r="W512" s="36"/>
      <c r="X512" s="37"/>
      <c r="Y512" s="38"/>
      <c r="Z512" s="409" t="str">
        <f>IFERROR(VLOOKUP(Y512, 【参考】数式用!$A$2:$B$50, 2, FALSE), "")</f>
        <v/>
      </c>
    </row>
    <row r="513" spans="2:26" ht="34.5" customHeight="1" thickBot="1">
      <c r="B513" s="547">
        <f t="shared" si="7"/>
        <v>475</v>
      </c>
      <c r="C513" s="660"/>
      <c r="D513" s="661"/>
      <c r="E513" s="661"/>
      <c r="F513" s="661"/>
      <c r="G513" s="661"/>
      <c r="H513" s="661"/>
      <c r="I513" s="661"/>
      <c r="J513" s="661"/>
      <c r="K513" s="661"/>
      <c r="L513" s="662"/>
      <c r="M513" s="655"/>
      <c r="N513" s="655"/>
      <c r="O513" s="655"/>
      <c r="P513" s="655"/>
      <c r="Q513" s="655"/>
      <c r="R513" s="656"/>
      <c r="S513" s="657"/>
      <c r="T513" s="657"/>
      <c r="U513" s="657"/>
      <c r="V513" s="658"/>
      <c r="W513" s="36"/>
      <c r="X513" s="37"/>
      <c r="Y513" s="38"/>
      <c r="Z513" s="409" t="str">
        <f>IFERROR(VLOOKUP(Y513, 【参考】数式用!$A$2:$B$50, 2, FALSE), "")</f>
        <v/>
      </c>
    </row>
    <row r="514" spans="2:26" ht="34.5" customHeight="1" thickBot="1">
      <c r="B514" s="547">
        <f t="shared" si="7"/>
        <v>476</v>
      </c>
      <c r="C514" s="660"/>
      <c r="D514" s="661"/>
      <c r="E514" s="661"/>
      <c r="F514" s="661"/>
      <c r="G514" s="661"/>
      <c r="H514" s="661"/>
      <c r="I514" s="661"/>
      <c r="J514" s="661"/>
      <c r="K514" s="661"/>
      <c r="L514" s="662"/>
      <c r="M514" s="655"/>
      <c r="N514" s="655"/>
      <c r="O514" s="655"/>
      <c r="P514" s="655"/>
      <c r="Q514" s="655"/>
      <c r="R514" s="656"/>
      <c r="S514" s="657"/>
      <c r="T514" s="657"/>
      <c r="U514" s="657"/>
      <c r="V514" s="658"/>
      <c r="W514" s="36"/>
      <c r="X514" s="37"/>
      <c r="Y514" s="38"/>
      <c r="Z514" s="409" t="str">
        <f>IFERROR(VLOOKUP(Y514, 【参考】数式用!$A$2:$B$50, 2, FALSE), "")</f>
        <v/>
      </c>
    </row>
    <row r="515" spans="2:26" ht="34.5" customHeight="1" thickBot="1">
      <c r="B515" s="547">
        <f t="shared" si="7"/>
        <v>477</v>
      </c>
      <c r="C515" s="660"/>
      <c r="D515" s="661"/>
      <c r="E515" s="661"/>
      <c r="F515" s="661"/>
      <c r="G515" s="661"/>
      <c r="H515" s="661"/>
      <c r="I515" s="661"/>
      <c r="J515" s="661"/>
      <c r="K515" s="661"/>
      <c r="L515" s="662"/>
      <c r="M515" s="655"/>
      <c r="N515" s="655"/>
      <c r="O515" s="655"/>
      <c r="P515" s="655"/>
      <c r="Q515" s="655"/>
      <c r="R515" s="656"/>
      <c r="S515" s="657"/>
      <c r="T515" s="657"/>
      <c r="U515" s="657"/>
      <c r="V515" s="658"/>
      <c r="W515" s="36"/>
      <c r="X515" s="37"/>
      <c r="Y515" s="38"/>
      <c r="Z515" s="409" t="str">
        <f>IFERROR(VLOOKUP(Y515, 【参考】数式用!$A$2:$B$50, 2, FALSE), "")</f>
        <v/>
      </c>
    </row>
    <row r="516" spans="2:26" ht="34.5" customHeight="1" thickBot="1">
      <c r="B516" s="547">
        <f t="shared" si="7"/>
        <v>478</v>
      </c>
      <c r="C516" s="660"/>
      <c r="D516" s="661"/>
      <c r="E516" s="661"/>
      <c r="F516" s="661"/>
      <c r="G516" s="661"/>
      <c r="H516" s="661"/>
      <c r="I516" s="661"/>
      <c r="J516" s="661"/>
      <c r="K516" s="661"/>
      <c r="L516" s="662"/>
      <c r="M516" s="655"/>
      <c r="N516" s="655"/>
      <c r="O516" s="655"/>
      <c r="P516" s="655"/>
      <c r="Q516" s="655"/>
      <c r="R516" s="656"/>
      <c r="S516" s="657"/>
      <c r="T516" s="657"/>
      <c r="U516" s="657"/>
      <c r="V516" s="658"/>
      <c r="W516" s="36"/>
      <c r="X516" s="37"/>
      <c r="Y516" s="38"/>
      <c r="Z516" s="409" t="str">
        <f>IFERROR(VLOOKUP(Y516, 【参考】数式用!$A$2:$B$50, 2, FALSE), "")</f>
        <v/>
      </c>
    </row>
    <row r="517" spans="2:26" ht="34.5" customHeight="1" thickBot="1">
      <c r="B517" s="547">
        <f t="shared" si="7"/>
        <v>479</v>
      </c>
      <c r="C517" s="660"/>
      <c r="D517" s="661"/>
      <c r="E517" s="661"/>
      <c r="F517" s="661"/>
      <c r="G517" s="661"/>
      <c r="H517" s="661"/>
      <c r="I517" s="661"/>
      <c r="J517" s="661"/>
      <c r="K517" s="661"/>
      <c r="L517" s="662"/>
      <c r="M517" s="655"/>
      <c r="N517" s="655"/>
      <c r="O517" s="655"/>
      <c r="P517" s="655"/>
      <c r="Q517" s="655"/>
      <c r="R517" s="656"/>
      <c r="S517" s="657"/>
      <c r="T517" s="657"/>
      <c r="U517" s="657"/>
      <c r="V517" s="658"/>
      <c r="W517" s="36"/>
      <c r="X517" s="37"/>
      <c r="Y517" s="38"/>
      <c r="Z517" s="409" t="str">
        <f>IFERROR(VLOOKUP(Y517, 【参考】数式用!$A$2:$B$50, 2, FALSE), "")</f>
        <v/>
      </c>
    </row>
    <row r="518" spans="2:26" ht="34.5" customHeight="1" thickBot="1">
      <c r="B518" s="547">
        <f t="shared" si="7"/>
        <v>480</v>
      </c>
      <c r="C518" s="660"/>
      <c r="D518" s="661"/>
      <c r="E518" s="661"/>
      <c r="F518" s="661"/>
      <c r="G518" s="661"/>
      <c r="H518" s="661"/>
      <c r="I518" s="661"/>
      <c r="J518" s="661"/>
      <c r="K518" s="661"/>
      <c r="L518" s="662"/>
      <c r="M518" s="655"/>
      <c r="N518" s="655"/>
      <c r="O518" s="655"/>
      <c r="P518" s="655"/>
      <c r="Q518" s="655"/>
      <c r="R518" s="656"/>
      <c r="S518" s="657"/>
      <c r="T518" s="657"/>
      <c r="U518" s="657"/>
      <c r="V518" s="658"/>
      <c r="W518" s="36"/>
      <c r="X518" s="37"/>
      <c r="Y518" s="38"/>
      <c r="Z518" s="409" t="str">
        <f>IFERROR(VLOOKUP(Y518, 【参考】数式用!$A$2:$B$50, 2, FALSE), "")</f>
        <v/>
      </c>
    </row>
    <row r="519" spans="2:26" ht="34.5" customHeight="1" thickBot="1">
      <c r="B519" s="547">
        <f t="shared" si="7"/>
        <v>481</v>
      </c>
      <c r="C519" s="660"/>
      <c r="D519" s="661"/>
      <c r="E519" s="661"/>
      <c r="F519" s="661"/>
      <c r="G519" s="661"/>
      <c r="H519" s="661"/>
      <c r="I519" s="661"/>
      <c r="J519" s="661"/>
      <c r="K519" s="661"/>
      <c r="L519" s="662"/>
      <c r="M519" s="655"/>
      <c r="N519" s="655"/>
      <c r="O519" s="655"/>
      <c r="P519" s="655"/>
      <c r="Q519" s="655"/>
      <c r="R519" s="656"/>
      <c r="S519" s="657"/>
      <c r="T519" s="657"/>
      <c r="U519" s="657"/>
      <c r="V519" s="658"/>
      <c r="W519" s="36"/>
      <c r="X519" s="37"/>
      <c r="Y519" s="38"/>
      <c r="Z519" s="409" t="str">
        <f>IFERROR(VLOOKUP(Y519, 【参考】数式用!$A$2:$B$50, 2, FALSE), "")</f>
        <v/>
      </c>
    </row>
    <row r="520" spans="2:26" ht="34.5" customHeight="1" thickBot="1">
      <c r="B520" s="547">
        <f t="shared" si="7"/>
        <v>482</v>
      </c>
      <c r="C520" s="660"/>
      <c r="D520" s="661"/>
      <c r="E520" s="661"/>
      <c r="F520" s="661"/>
      <c r="G520" s="661"/>
      <c r="H520" s="661"/>
      <c r="I520" s="661"/>
      <c r="J520" s="661"/>
      <c r="K520" s="661"/>
      <c r="L520" s="662"/>
      <c r="M520" s="655"/>
      <c r="N520" s="655"/>
      <c r="O520" s="655"/>
      <c r="P520" s="655"/>
      <c r="Q520" s="655"/>
      <c r="R520" s="656"/>
      <c r="S520" s="657"/>
      <c r="T520" s="657"/>
      <c r="U520" s="657"/>
      <c r="V520" s="658"/>
      <c r="W520" s="36"/>
      <c r="X520" s="37"/>
      <c r="Y520" s="38"/>
      <c r="Z520" s="409" t="str">
        <f>IFERROR(VLOOKUP(Y520, 【参考】数式用!$A$2:$B$50, 2, FALSE), "")</f>
        <v/>
      </c>
    </row>
    <row r="521" spans="2:26" ht="34.5" customHeight="1" thickBot="1">
      <c r="B521" s="547">
        <f t="shared" si="7"/>
        <v>483</v>
      </c>
      <c r="C521" s="660"/>
      <c r="D521" s="661"/>
      <c r="E521" s="661"/>
      <c r="F521" s="661"/>
      <c r="G521" s="661"/>
      <c r="H521" s="661"/>
      <c r="I521" s="661"/>
      <c r="J521" s="661"/>
      <c r="K521" s="661"/>
      <c r="L521" s="662"/>
      <c r="M521" s="655"/>
      <c r="N521" s="655"/>
      <c r="O521" s="655"/>
      <c r="P521" s="655"/>
      <c r="Q521" s="655"/>
      <c r="R521" s="656"/>
      <c r="S521" s="657"/>
      <c r="T521" s="657"/>
      <c r="U521" s="657"/>
      <c r="V521" s="658"/>
      <c r="W521" s="36"/>
      <c r="X521" s="37"/>
      <c r="Y521" s="38"/>
      <c r="Z521" s="409" t="str">
        <f>IFERROR(VLOOKUP(Y521, 【参考】数式用!$A$2:$B$50, 2, FALSE), "")</f>
        <v/>
      </c>
    </row>
    <row r="522" spans="2:26" ht="34.5" customHeight="1" thickBot="1">
      <c r="B522" s="547">
        <f t="shared" si="7"/>
        <v>484</v>
      </c>
      <c r="C522" s="660"/>
      <c r="D522" s="661"/>
      <c r="E522" s="661"/>
      <c r="F522" s="661"/>
      <c r="G522" s="661"/>
      <c r="H522" s="661"/>
      <c r="I522" s="661"/>
      <c r="J522" s="661"/>
      <c r="K522" s="661"/>
      <c r="L522" s="662"/>
      <c r="M522" s="655"/>
      <c r="N522" s="655"/>
      <c r="O522" s="655"/>
      <c r="P522" s="655"/>
      <c r="Q522" s="655"/>
      <c r="R522" s="656"/>
      <c r="S522" s="657"/>
      <c r="T522" s="657"/>
      <c r="U522" s="657"/>
      <c r="V522" s="658"/>
      <c r="W522" s="36"/>
      <c r="X522" s="37"/>
      <c r="Y522" s="38"/>
      <c r="Z522" s="409" t="str">
        <f>IFERROR(VLOOKUP(Y522, 【参考】数式用!$A$2:$B$50, 2, FALSE), "")</f>
        <v/>
      </c>
    </row>
    <row r="523" spans="2:26" ht="34.5" customHeight="1" thickBot="1">
      <c r="B523" s="547">
        <f t="shared" si="7"/>
        <v>485</v>
      </c>
      <c r="C523" s="660"/>
      <c r="D523" s="661"/>
      <c r="E523" s="661"/>
      <c r="F523" s="661"/>
      <c r="G523" s="661"/>
      <c r="H523" s="661"/>
      <c r="I523" s="661"/>
      <c r="J523" s="661"/>
      <c r="K523" s="661"/>
      <c r="L523" s="662"/>
      <c r="M523" s="655"/>
      <c r="N523" s="655"/>
      <c r="O523" s="655"/>
      <c r="P523" s="655"/>
      <c r="Q523" s="655"/>
      <c r="R523" s="656"/>
      <c r="S523" s="657"/>
      <c r="T523" s="657"/>
      <c r="U523" s="657"/>
      <c r="V523" s="658"/>
      <c r="W523" s="36"/>
      <c r="X523" s="37"/>
      <c r="Y523" s="38"/>
      <c r="Z523" s="409" t="str">
        <f>IFERROR(VLOOKUP(Y523, 【参考】数式用!$A$2:$B$50, 2, FALSE), "")</f>
        <v/>
      </c>
    </row>
    <row r="524" spans="2:26" ht="34.5" customHeight="1" thickBot="1">
      <c r="B524" s="547">
        <f t="shared" si="7"/>
        <v>486</v>
      </c>
      <c r="C524" s="660"/>
      <c r="D524" s="661"/>
      <c r="E524" s="661"/>
      <c r="F524" s="661"/>
      <c r="G524" s="661"/>
      <c r="H524" s="661"/>
      <c r="I524" s="661"/>
      <c r="J524" s="661"/>
      <c r="K524" s="661"/>
      <c r="L524" s="662"/>
      <c r="M524" s="655"/>
      <c r="N524" s="655"/>
      <c r="O524" s="655"/>
      <c r="P524" s="655"/>
      <c r="Q524" s="655"/>
      <c r="R524" s="656"/>
      <c r="S524" s="657"/>
      <c r="T524" s="657"/>
      <c r="U524" s="657"/>
      <c r="V524" s="658"/>
      <c r="W524" s="36"/>
      <c r="X524" s="37"/>
      <c r="Y524" s="38"/>
      <c r="Z524" s="409" t="str">
        <f>IFERROR(VLOOKUP(Y524, 【参考】数式用!$A$2:$B$50, 2, FALSE), "")</f>
        <v/>
      </c>
    </row>
    <row r="525" spans="2:26" ht="34.5" customHeight="1" thickBot="1">
      <c r="B525" s="547">
        <f t="shared" si="7"/>
        <v>487</v>
      </c>
      <c r="C525" s="660"/>
      <c r="D525" s="661"/>
      <c r="E525" s="661"/>
      <c r="F525" s="661"/>
      <c r="G525" s="661"/>
      <c r="H525" s="661"/>
      <c r="I525" s="661"/>
      <c r="J525" s="661"/>
      <c r="K525" s="661"/>
      <c r="L525" s="662"/>
      <c r="M525" s="655"/>
      <c r="N525" s="655"/>
      <c r="O525" s="655"/>
      <c r="P525" s="655"/>
      <c r="Q525" s="655"/>
      <c r="R525" s="656"/>
      <c r="S525" s="657"/>
      <c r="T525" s="657"/>
      <c r="U525" s="657"/>
      <c r="V525" s="658"/>
      <c r="W525" s="36"/>
      <c r="X525" s="37"/>
      <c r="Y525" s="38"/>
      <c r="Z525" s="409" t="str">
        <f>IFERROR(VLOOKUP(Y525, 【参考】数式用!$A$2:$B$50, 2, FALSE), "")</f>
        <v/>
      </c>
    </row>
    <row r="526" spans="2:26" ht="34.5" customHeight="1" thickBot="1">
      <c r="B526" s="547">
        <f t="shared" si="7"/>
        <v>488</v>
      </c>
      <c r="C526" s="660"/>
      <c r="D526" s="661"/>
      <c r="E526" s="661"/>
      <c r="F526" s="661"/>
      <c r="G526" s="661"/>
      <c r="H526" s="661"/>
      <c r="I526" s="661"/>
      <c r="J526" s="661"/>
      <c r="K526" s="661"/>
      <c r="L526" s="662"/>
      <c r="M526" s="655"/>
      <c r="N526" s="655"/>
      <c r="O526" s="655"/>
      <c r="P526" s="655"/>
      <c r="Q526" s="655"/>
      <c r="R526" s="656"/>
      <c r="S526" s="657"/>
      <c r="T526" s="657"/>
      <c r="U526" s="657"/>
      <c r="V526" s="658"/>
      <c r="W526" s="36"/>
      <c r="X526" s="37"/>
      <c r="Y526" s="38"/>
      <c r="Z526" s="409" t="str">
        <f>IFERROR(VLOOKUP(Y526, 【参考】数式用!$A$2:$B$50, 2, FALSE), "")</f>
        <v/>
      </c>
    </row>
    <row r="527" spans="2:26" ht="34.5" customHeight="1" thickBot="1">
      <c r="B527" s="547">
        <f t="shared" si="7"/>
        <v>489</v>
      </c>
      <c r="C527" s="660"/>
      <c r="D527" s="661"/>
      <c r="E527" s="661"/>
      <c r="F527" s="661"/>
      <c r="G527" s="661"/>
      <c r="H527" s="661"/>
      <c r="I527" s="661"/>
      <c r="J527" s="661"/>
      <c r="K527" s="661"/>
      <c r="L527" s="662"/>
      <c r="M527" s="655"/>
      <c r="N527" s="655"/>
      <c r="O527" s="655"/>
      <c r="P527" s="655"/>
      <c r="Q527" s="655"/>
      <c r="R527" s="656"/>
      <c r="S527" s="657"/>
      <c r="T527" s="657"/>
      <c r="U527" s="657"/>
      <c r="V527" s="658"/>
      <c r="W527" s="36"/>
      <c r="X527" s="37"/>
      <c r="Y527" s="38"/>
      <c r="Z527" s="409" t="str">
        <f>IFERROR(VLOOKUP(Y527, 【参考】数式用!$A$2:$B$50, 2, FALSE), "")</f>
        <v/>
      </c>
    </row>
    <row r="528" spans="2:26" ht="34.5" customHeight="1" thickBot="1">
      <c r="B528" s="547">
        <f t="shared" si="7"/>
        <v>490</v>
      </c>
      <c r="C528" s="660"/>
      <c r="D528" s="661"/>
      <c r="E528" s="661"/>
      <c r="F528" s="661"/>
      <c r="G528" s="661"/>
      <c r="H528" s="661"/>
      <c r="I528" s="661"/>
      <c r="J528" s="661"/>
      <c r="K528" s="661"/>
      <c r="L528" s="662"/>
      <c r="M528" s="655"/>
      <c r="N528" s="655"/>
      <c r="O528" s="655"/>
      <c r="P528" s="655"/>
      <c r="Q528" s="655"/>
      <c r="R528" s="656"/>
      <c r="S528" s="657"/>
      <c r="T528" s="657"/>
      <c r="U528" s="657"/>
      <c r="V528" s="658"/>
      <c r="W528" s="36"/>
      <c r="X528" s="37"/>
      <c r="Y528" s="38"/>
      <c r="Z528" s="409" t="str">
        <f>IFERROR(VLOOKUP(Y528, 【参考】数式用!$A$2:$B$50, 2, FALSE), "")</f>
        <v/>
      </c>
    </row>
    <row r="529" spans="2:26" ht="34.5" customHeight="1" thickBot="1">
      <c r="B529" s="547">
        <f t="shared" si="7"/>
        <v>491</v>
      </c>
      <c r="C529" s="660"/>
      <c r="D529" s="661"/>
      <c r="E529" s="661"/>
      <c r="F529" s="661"/>
      <c r="G529" s="661"/>
      <c r="H529" s="661"/>
      <c r="I529" s="661"/>
      <c r="J529" s="661"/>
      <c r="K529" s="661"/>
      <c r="L529" s="662"/>
      <c r="M529" s="655"/>
      <c r="N529" s="655"/>
      <c r="O529" s="655"/>
      <c r="P529" s="655"/>
      <c r="Q529" s="655"/>
      <c r="R529" s="656"/>
      <c r="S529" s="657"/>
      <c r="T529" s="657"/>
      <c r="U529" s="657"/>
      <c r="V529" s="658"/>
      <c r="W529" s="36"/>
      <c r="X529" s="37"/>
      <c r="Y529" s="38"/>
      <c r="Z529" s="409" t="str">
        <f>IFERROR(VLOOKUP(Y529, 【参考】数式用!$A$2:$B$50, 2, FALSE), "")</f>
        <v/>
      </c>
    </row>
    <row r="530" spans="2:26" ht="34.5" customHeight="1" thickBot="1">
      <c r="B530" s="547">
        <f t="shared" si="7"/>
        <v>492</v>
      </c>
      <c r="C530" s="660"/>
      <c r="D530" s="661"/>
      <c r="E530" s="661"/>
      <c r="F530" s="661"/>
      <c r="G530" s="661"/>
      <c r="H530" s="661"/>
      <c r="I530" s="661"/>
      <c r="J530" s="661"/>
      <c r="K530" s="661"/>
      <c r="L530" s="662"/>
      <c r="M530" s="655"/>
      <c r="N530" s="655"/>
      <c r="O530" s="655"/>
      <c r="P530" s="655"/>
      <c r="Q530" s="655"/>
      <c r="R530" s="656"/>
      <c r="S530" s="657"/>
      <c r="T530" s="657"/>
      <c r="U530" s="657"/>
      <c r="V530" s="658"/>
      <c r="W530" s="36"/>
      <c r="X530" s="37"/>
      <c r="Y530" s="38"/>
      <c r="Z530" s="409" t="str">
        <f>IFERROR(VLOOKUP(Y530, 【参考】数式用!$A$2:$B$50, 2, FALSE), "")</f>
        <v/>
      </c>
    </row>
    <row r="531" spans="2:26" ht="34.5" customHeight="1" thickBot="1">
      <c r="B531" s="547">
        <f t="shared" si="7"/>
        <v>493</v>
      </c>
      <c r="C531" s="660"/>
      <c r="D531" s="661"/>
      <c r="E531" s="661"/>
      <c r="F531" s="661"/>
      <c r="G531" s="661"/>
      <c r="H531" s="661"/>
      <c r="I531" s="661"/>
      <c r="J531" s="661"/>
      <c r="K531" s="661"/>
      <c r="L531" s="662"/>
      <c r="M531" s="655"/>
      <c r="N531" s="655"/>
      <c r="O531" s="655"/>
      <c r="P531" s="655"/>
      <c r="Q531" s="655"/>
      <c r="R531" s="656"/>
      <c r="S531" s="657"/>
      <c r="T531" s="657"/>
      <c r="U531" s="657"/>
      <c r="V531" s="658"/>
      <c r="W531" s="36"/>
      <c r="X531" s="37"/>
      <c r="Y531" s="38"/>
      <c r="Z531" s="409" t="str">
        <f>IFERROR(VLOOKUP(Y531, 【参考】数式用!$A$2:$B$50, 2, FALSE), "")</f>
        <v/>
      </c>
    </row>
    <row r="532" spans="2:26" ht="34.5" customHeight="1" thickBot="1">
      <c r="B532" s="547">
        <f t="shared" si="7"/>
        <v>494</v>
      </c>
      <c r="C532" s="660"/>
      <c r="D532" s="661"/>
      <c r="E532" s="661"/>
      <c r="F532" s="661"/>
      <c r="G532" s="661"/>
      <c r="H532" s="661"/>
      <c r="I532" s="661"/>
      <c r="J532" s="661"/>
      <c r="K532" s="661"/>
      <c r="L532" s="662"/>
      <c r="M532" s="655"/>
      <c r="N532" s="655"/>
      <c r="O532" s="655"/>
      <c r="P532" s="655"/>
      <c r="Q532" s="655"/>
      <c r="R532" s="656"/>
      <c r="S532" s="657"/>
      <c r="T532" s="657"/>
      <c r="U532" s="657"/>
      <c r="V532" s="658"/>
      <c r="W532" s="36"/>
      <c r="X532" s="37"/>
      <c r="Y532" s="38"/>
      <c r="Z532" s="409" t="str">
        <f>IFERROR(VLOOKUP(Y532, 【参考】数式用!$A$2:$B$50, 2, FALSE), "")</f>
        <v/>
      </c>
    </row>
    <row r="533" spans="2:26" ht="34.5" customHeight="1" thickBot="1">
      <c r="B533" s="547">
        <f t="shared" si="7"/>
        <v>495</v>
      </c>
      <c r="C533" s="660"/>
      <c r="D533" s="661"/>
      <c r="E533" s="661"/>
      <c r="F533" s="661"/>
      <c r="G533" s="661"/>
      <c r="H533" s="661"/>
      <c r="I533" s="661"/>
      <c r="J533" s="661"/>
      <c r="K533" s="661"/>
      <c r="L533" s="662"/>
      <c r="M533" s="655"/>
      <c r="N533" s="655"/>
      <c r="O533" s="655"/>
      <c r="P533" s="655"/>
      <c r="Q533" s="655"/>
      <c r="R533" s="656"/>
      <c r="S533" s="657"/>
      <c r="T533" s="657"/>
      <c r="U533" s="657"/>
      <c r="V533" s="658"/>
      <c r="W533" s="36"/>
      <c r="X533" s="37"/>
      <c r="Y533" s="38"/>
      <c r="Z533" s="409" t="str">
        <f>IFERROR(VLOOKUP(Y533, 【参考】数式用!$A$2:$B$50, 2, FALSE), "")</f>
        <v/>
      </c>
    </row>
    <row r="534" spans="2:26" ht="34.5" customHeight="1" thickBot="1">
      <c r="B534" s="547">
        <f t="shared" si="7"/>
        <v>496</v>
      </c>
      <c r="C534" s="660"/>
      <c r="D534" s="661"/>
      <c r="E534" s="661"/>
      <c r="F534" s="661"/>
      <c r="G534" s="661"/>
      <c r="H534" s="661"/>
      <c r="I534" s="661"/>
      <c r="J534" s="661"/>
      <c r="K534" s="661"/>
      <c r="L534" s="662"/>
      <c r="M534" s="655"/>
      <c r="N534" s="655"/>
      <c r="O534" s="655"/>
      <c r="P534" s="655"/>
      <c r="Q534" s="655"/>
      <c r="R534" s="656"/>
      <c r="S534" s="657"/>
      <c r="T534" s="657"/>
      <c r="U534" s="657"/>
      <c r="V534" s="658"/>
      <c r="W534" s="36"/>
      <c r="X534" s="37"/>
      <c r="Y534" s="38"/>
      <c r="Z534" s="409" t="str">
        <f>IFERROR(VLOOKUP(Y534, 【参考】数式用!$A$2:$B$50, 2, FALSE), "")</f>
        <v/>
      </c>
    </row>
    <row r="535" spans="2:26" ht="34.5" customHeight="1" thickBot="1">
      <c r="B535" s="547">
        <f t="shared" si="7"/>
        <v>497</v>
      </c>
      <c r="C535" s="660"/>
      <c r="D535" s="661"/>
      <c r="E535" s="661"/>
      <c r="F535" s="661"/>
      <c r="G535" s="661"/>
      <c r="H535" s="661"/>
      <c r="I535" s="661"/>
      <c r="J535" s="661"/>
      <c r="K535" s="661"/>
      <c r="L535" s="662"/>
      <c r="M535" s="655"/>
      <c r="N535" s="655"/>
      <c r="O535" s="655"/>
      <c r="P535" s="655"/>
      <c r="Q535" s="655"/>
      <c r="R535" s="656"/>
      <c r="S535" s="657"/>
      <c r="T535" s="657"/>
      <c r="U535" s="657"/>
      <c r="V535" s="658"/>
      <c r="W535" s="36"/>
      <c r="X535" s="37"/>
      <c r="Y535" s="38"/>
      <c r="Z535" s="409" t="str">
        <f>IFERROR(VLOOKUP(Y535, 【参考】数式用!$A$2:$B$50, 2, FALSE), "")</f>
        <v/>
      </c>
    </row>
    <row r="536" spans="2:26" ht="34.5" customHeight="1" thickBot="1">
      <c r="B536" s="547">
        <f t="shared" si="7"/>
        <v>498</v>
      </c>
      <c r="C536" s="660"/>
      <c r="D536" s="661"/>
      <c r="E536" s="661"/>
      <c r="F536" s="661"/>
      <c r="G536" s="661"/>
      <c r="H536" s="661"/>
      <c r="I536" s="661"/>
      <c r="J536" s="661"/>
      <c r="K536" s="661"/>
      <c r="L536" s="662"/>
      <c r="M536" s="655"/>
      <c r="N536" s="655"/>
      <c r="O536" s="655"/>
      <c r="P536" s="655"/>
      <c r="Q536" s="655"/>
      <c r="R536" s="656"/>
      <c r="S536" s="657"/>
      <c r="T536" s="657"/>
      <c r="U536" s="657"/>
      <c r="V536" s="658"/>
      <c r="W536" s="36"/>
      <c r="X536" s="37"/>
      <c r="Y536" s="38"/>
      <c r="Z536" s="409" t="str">
        <f>IFERROR(VLOOKUP(Y536, 【参考】数式用!$A$2:$B$50, 2, FALSE), "")</f>
        <v/>
      </c>
    </row>
    <row r="537" spans="2:26" ht="34.5" customHeight="1" thickBot="1">
      <c r="B537" s="547">
        <f t="shared" si="7"/>
        <v>499</v>
      </c>
      <c r="C537" s="660"/>
      <c r="D537" s="661"/>
      <c r="E537" s="661"/>
      <c r="F537" s="661"/>
      <c r="G537" s="661"/>
      <c r="H537" s="661"/>
      <c r="I537" s="661"/>
      <c r="J537" s="661"/>
      <c r="K537" s="661"/>
      <c r="L537" s="662"/>
      <c r="M537" s="655"/>
      <c r="N537" s="655"/>
      <c r="O537" s="655"/>
      <c r="P537" s="655"/>
      <c r="Q537" s="655"/>
      <c r="R537" s="656"/>
      <c r="S537" s="657"/>
      <c r="T537" s="657"/>
      <c r="U537" s="657"/>
      <c r="V537" s="658"/>
      <c r="W537" s="36"/>
      <c r="X537" s="37"/>
      <c r="Y537" s="38"/>
      <c r="Z537" s="409" t="str">
        <f>IFERROR(VLOOKUP(Y537, 【参考】数式用!$A$2:$B$50, 2, FALSE), "")</f>
        <v/>
      </c>
    </row>
    <row r="538" spans="2:26" ht="34.5" customHeight="1" thickBot="1">
      <c r="B538" s="547">
        <f t="shared" si="7"/>
        <v>500</v>
      </c>
      <c r="C538" s="660"/>
      <c r="D538" s="661"/>
      <c r="E538" s="661"/>
      <c r="F538" s="661"/>
      <c r="G538" s="661"/>
      <c r="H538" s="661"/>
      <c r="I538" s="661"/>
      <c r="J538" s="661"/>
      <c r="K538" s="661"/>
      <c r="L538" s="662"/>
      <c r="M538" s="655"/>
      <c r="N538" s="655"/>
      <c r="O538" s="655"/>
      <c r="P538" s="655"/>
      <c r="Q538" s="655"/>
      <c r="R538" s="656"/>
      <c r="S538" s="657"/>
      <c r="T538" s="657"/>
      <c r="U538" s="657"/>
      <c r="V538" s="658"/>
      <c r="W538" s="36"/>
      <c r="X538" s="37"/>
      <c r="Y538" s="38"/>
      <c r="Z538" s="409" t="str">
        <f>IFERROR(VLOOKUP(Y538, 【参考】数式用!$A$2:$B$50, 2, FALSE), "")</f>
        <v/>
      </c>
    </row>
    <row r="539" spans="2:26" ht="34.5" customHeight="1" thickBot="1">
      <c r="B539" s="547">
        <f t="shared" si="7"/>
        <v>501</v>
      </c>
      <c r="C539" s="660"/>
      <c r="D539" s="661"/>
      <c r="E539" s="661"/>
      <c r="F539" s="661"/>
      <c r="G539" s="661"/>
      <c r="H539" s="661"/>
      <c r="I539" s="661"/>
      <c r="J539" s="661"/>
      <c r="K539" s="661"/>
      <c r="L539" s="662"/>
      <c r="M539" s="655"/>
      <c r="N539" s="655"/>
      <c r="O539" s="655"/>
      <c r="P539" s="655"/>
      <c r="Q539" s="655"/>
      <c r="R539" s="656"/>
      <c r="S539" s="657"/>
      <c r="T539" s="657"/>
      <c r="U539" s="657"/>
      <c r="V539" s="658"/>
      <c r="W539" s="36"/>
      <c r="X539" s="37"/>
      <c r="Y539" s="38"/>
      <c r="Z539" s="409" t="str">
        <f>IFERROR(VLOOKUP(Y539, 【参考】数式用!$A$2:$B$50, 2, FALSE), "")</f>
        <v/>
      </c>
    </row>
    <row r="540" spans="2:26" ht="34.5" customHeight="1" thickBot="1">
      <c r="B540" s="547">
        <f t="shared" si="7"/>
        <v>502</v>
      </c>
      <c r="C540" s="660"/>
      <c r="D540" s="661"/>
      <c r="E540" s="661"/>
      <c r="F540" s="661"/>
      <c r="G540" s="661"/>
      <c r="H540" s="661"/>
      <c r="I540" s="661"/>
      <c r="J540" s="661"/>
      <c r="K540" s="661"/>
      <c r="L540" s="662"/>
      <c r="M540" s="655"/>
      <c r="N540" s="655"/>
      <c r="O540" s="655"/>
      <c r="P540" s="655"/>
      <c r="Q540" s="655"/>
      <c r="R540" s="656"/>
      <c r="S540" s="657"/>
      <c r="T540" s="657"/>
      <c r="U540" s="657"/>
      <c r="V540" s="658"/>
      <c r="W540" s="36"/>
      <c r="X540" s="37"/>
      <c r="Y540" s="38"/>
      <c r="Z540" s="409" t="str">
        <f>IFERROR(VLOOKUP(Y540, 【参考】数式用!$A$2:$B$50, 2, FALSE), "")</f>
        <v/>
      </c>
    </row>
    <row r="541" spans="2:26" ht="34.5" customHeight="1" thickBot="1">
      <c r="B541" s="547">
        <f t="shared" si="7"/>
        <v>503</v>
      </c>
      <c r="C541" s="660"/>
      <c r="D541" s="661"/>
      <c r="E541" s="661"/>
      <c r="F541" s="661"/>
      <c r="G541" s="661"/>
      <c r="H541" s="661"/>
      <c r="I541" s="661"/>
      <c r="J541" s="661"/>
      <c r="K541" s="661"/>
      <c r="L541" s="662"/>
      <c r="M541" s="655"/>
      <c r="N541" s="655"/>
      <c r="O541" s="655"/>
      <c r="P541" s="655"/>
      <c r="Q541" s="655"/>
      <c r="R541" s="656"/>
      <c r="S541" s="657"/>
      <c r="T541" s="657"/>
      <c r="U541" s="657"/>
      <c r="V541" s="658"/>
      <c r="W541" s="36"/>
      <c r="X541" s="37"/>
      <c r="Y541" s="38"/>
      <c r="Z541" s="409" t="str">
        <f>IFERROR(VLOOKUP(Y541, 【参考】数式用!$A$2:$B$50, 2, FALSE), "")</f>
        <v/>
      </c>
    </row>
    <row r="542" spans="2:26" ht="34.5" customHeight="1" thickBot="1">
      <c r="B542" s="547">
        <f t="shared" si="7"/>
        <v>504</v>
      </c>
      <c r="C542" s="660"/>
      <c r="D542" s="661"/>
      <c r="E542" s="661"/>
      <c r="F542" s="661"/>
      <c r="G542" s="661"/>
      <c r="H542" s="661"/>
      <c r="I542" s="661"/>
      <c r="J542" s="661"/>
      <c r="K542" s="661"/>
      <c r="L542" s="662"/>
      <c r="M542" s="655"/>
      <c r="N542" s="655"/>
      <c r="O542" s="655"/>
      <c r="P542" s="655"/>
      <c r="Q542" s="655"/>
      <c r="R542" s="656"/>
      <c r="S542" s="657"/>
      <c r="T542" s="657"/>
      <c r="U542" s="657"/>
      <c r="V542" s="658"/>
      <c r="W542" s="36"/>
      <c r="X542" s="37"/>
      <c r="Y542" s="38"/>
      <c r="Z542" s="409" t="str">
        <f>IFERROR(VLOOKUP(Y542, 【参考】数式用!$A$2:$B$50, 2, FALSE), "")</f>
        <v/>
      </c>
    </row>
    <row r="543" spans="2:26" ht="34.5" customHeight="1" thickBot="1">
      <c r="B543" s="547">
        <f t="shared" si="7"/>
        <v>505</v>
      </c>
      <c r="C543" s="660"/>
      <c r="D543" s="661"/>
      <c r="E543" s="661"/>
      <c r="F543" s="661"/>
      <c r="G543" s="661"/>
      <c r="H543" s="661"/>
      <c r="I543" s="661"/>
      <c r="J543" s="661"/>
      <c r="K543" s="661"/>
      <c r="L543" s="662"/>
      <c r="M543" s="655"/>
      <c r="N543" s="655"/>
      <c r="O543" s="655"/>
      <c r="P543" s="655"/>
      <c r="Q543" s="655"/>
      <c r="R543" s="656"/>
      <c r="S543" s="657"/>
      <c r="T543" s="657"/>
      <c r="U543" s="657"/>
      <c r="V543" s="658"/>
      <c r="W543" s="36"/>
      <c r="X543" s="37"/>
      <c r="Y543" s="38"/>
      <c r="Z543" s="409" t="str">
        <f>IFERROR(VLOOKUP(Y543, 【参考】数式用!$A$2:$B$50, 2, FALSE), "")</f>
        <v/>
      </c>
    </row>
    <row r="544" spans="2:26" ht="34.5" customHeight="1" thickBot="1">
      <c r="B544" s="547">
        <f t="shared" si="7"/>
        <v>506</v>
      </c>
      <c r="C544" s="660"/>
      <c r="D544" s="661"/>
      <c r="E544" s="661"/>
      <c r="F544" s="661"/>
      <c r="G544" s="661"/>
      <c r="H544" s="661"/>
      <c r="I544" s="661"/>
      <c r="J544" s="661"/>
      <c r="K544" s="661"/>
      <c r="L544" s="662"/>
      <c r="M544" s="655"/>
      <c r="N544" s="655"/>
      <c r="O544" s="655"/>
      <c r="P544" s="655"/>
      <c r="Q544" s="655"/>
      <c r="R544" s="656"/>
      <c r="S544" s="657"/>
      <c r="T544" s="657"/>
      <c r="U544" s="657"/>
      <c r="V544" s="658"/>
      <c r="W544" s="36"/>
      <c r="X544" s="37"/>
      <c r="Y544" s="38"/>
      <c r="Z544" s="409" t="str">
        <f>IFERROR(VLOOKUP(Y544, 【参考】数式用!$A$2:$B$50, 2, FALSE), "")</f>
        <v/>
      </c>
    </row>
    <row r="545" spans="2:26" ht="34.5" customHeight="1" thickBot="1">
      <c r="B545" s="547">
        <f t="shared" si="7"/>
        <v>507</v>
      </c>
      <c r="C545" s="660"/>
      <c r="D545" s="661"/>
      <c r="E545" s="661"/>
      <c r="F545" s="661"/>
      <c r="G545" s="661"/>
      <c r="H545" s="661"/>
      <c r="I545" s="661"/>
      <c r="J545" s="661"/>
      <c r="K545" s="661"/>
      <c r="L545" s="662"/>
      <c r="M545" s="655"/>
      <c r="N545" s="655"/>
      <c r="O545" s="655"/>
      <c r="P545" s="655"/>
      <c r="Q545" s="655"/>
      <c r="R545" s="656"/>
      <c r="S545" s="657"/>
      <c r="T545" s="657"/>
      <c r="U545" s="657"/>
      <c r="V545" s="658"/>
      <c r="W545" s="36"/>
      <c r="X545" s="37"/>
      <c r="Y545" s="38"/>
      <c r="Z545" s="409" t="str">
        <f>IFERROR(VLOOKUP(Y545, 【参考】数式用!$A$2:$B$50, 2, FALSE), "")</f>
        <v/>
      </c>
    </row>
    <row r="546" spans="2:26" ht="34.5" customHeight="1" thickBot="1">
      <c r="B546" s="547">
        <f t="shared" si="7"/>
        <v>508</v>
      </c>
      <c r="C546" s="660"/>
      <c r="D546" s="661"/>
      <c r="E546" s="661"/>
      <c r="F546" s="661"/>
      <c r="G546" s="661"/>
      <c r="H546" s="661"/>
      <c r="I546" s="661"/>
      <c r="J546" s="661"/>
      <c r="K546" s="661"/>
      <c r="L546" s="662"/>
      <c r="M546" s="655"/>
      <c r="N546" s="655"/>
      <c r="O546" s="655"/>
      <c r="P546" s="655"/>
      <c r="Q546" s="655"/>
      <c r="R546" s="656"/>
      <c r="S546" s="657"/>
      <c r="T546" s="657"/>
      <c r="U546" s="657"/>
      <c r="V546" s="658"/>
      <c r="W546" s="36"/>
      <c r="X546" s="37"/>
      <c r="Y546" s="38"/>
      <c r="Z546" s="409" t="str">
        <f>IFERROR(VLOOKUP(Y546, 【参考】数式用!$A$2:$B$50, 2, FALSE), "")</f>
        <v/>
      </c>
    </row>
    <row r="547" spans="2:26" ht="34.5" customHeight="1" thickBot="1">
      <c r="B547" s="547">
        <f t="shared" si="7"/>
        <v>509</v>
      </c>
      <c r="C547" s="660"/>
      <c r="D547" s="661"/>
      <c r="E547" s="661"/>
      <c r="F547" s="661"/>
      <c r="G547" s="661"/>
      <c r="H547" s="661"/>
      <c r="I547" s="661"/>
      <c r="J547" s="661"/>
      <c r="K547" s="661"/>
      <c r="L547" s="662"/>
      <c r="M547" s="655"/>
      <c r="N547" s="655"/>
      <c r="O547" s="655"/>
      <c r="P547" s="655"/>
      <c r="Q547" s="655"/>
      <c r="R547" s="656"/>
      <c r="S547" s="657"/>
      <c r="T547" s="657"/>
      <c r="U547" s="657"/>
      <c r="V547" s="658"/>
      <c r="W547" s="36"/>
      <c r="X547" s="37"/>
      <c r="Y547" s="38"/>
      <c r="Z547" s="409" t="str">
        <f>IFERROR(VLOOKUP(Y547, 【参考】数式用!$A$2:$B$50, 2, FALSE), "")</f>
        <v/>
      </c>
    </row>
    <row r="548" spans="2:26" ht="34.5" customHeight="1" thickBot="1">
      <c r="B548" s="547">
        <f t="shared" si="7"/>
        <v>510</v>
      </c>
      <c r="C548" s="660"/>
      <c r="D548" s="661"/>
      <c r="E548" s="661"/>
      <c r="F548" s="661"/>
      <c r="G548" s="661"/>
      <c r="H548" s="661"/>
      <c r="I548" s="661"/>
      <c r="J548" s="661"/>
      <c r="K548" s="661"/>
      <c r="L548" s="662"/>
      <c r="M548" s="655"/>
      <c r="N548" s="655"/>
      <c r="O548" s="655"/>
      <c r="P548" s="655"/>
      <c r="Q548" s="655"/>
      <c r="R548" s="656"/>
      <c r="S548" s="657"/>
      <c r="T548" s="657"/>
      <c r="U548" s="657"/>
      <c r="V548" s="658"/>
      <c r="W548" s="36"/>
      <c r="X548" s="37"/>
      <c r="Y548" s="38"/>
      <c r="Z548" s="409" t="str">
        <f>IFERROR(VLOOKUP(Y548, 【参考】数式用!$A$2:$B$50, 2, FALSE), "")</f>
        <v/>
      </c>
    </row>
    <row r="549" spans="2:26" ht="34.5" customHeight="1" thickBot="1">
      <c r="B549" s="547">
        <f t="shared" si="7"/>
        <v>511</v>
      </c>
      <c r="C549" s="660"/>
      <c r="D549" s="661"/>
      <c r="E549" s="661"/>
      <c r="F549" s="661"/>
      <c r="G549" s="661"/>
      <c r="H549" s="661"/>
      <c r="I549" s="661"/>
      <c r="J549" s="661"/>
      <c r="K549" s="661"/>
      <c r="L549" s="662"/>
      <c r="M549" s="655"/>
      <c r="N549" s="655"/>
      <c r="O549" s="655"/>
      <c r="P549" s="655"/>
      <c r="Q549" s="655"/>
      <c r="R549" s="656"/>
      <c r="S549" s="657"/>
      <c r="T549" s="657"/>
      <c r="U549" s="657"/>
      <c r="V549" s="658"/>
      <c r="W549" s="36"/>
      <c r="X549" s="37"/>
      <c r="Y549" s="38"/>
      <c r="Z549" s="409" t="str">
        <f>IFERROR(VLOOKUP(Y549, 【参考】数式用!$A$2:$B$50, 2, FALSE), "")</f>
        <v/>
      </c>
    </row>
    <row r="550" spans="2:26" ht="34.5" customHeight="1" thickBot="1">
      <c r="B550" s="547">
        <f t="shared" si="7"/>
        <v>512</v>
      </c>
      <c r="C550" s="660"/>
      <c r="D550" s="661"/>
      <c r="E550" s="661"/>
      <c r="F550" s="661"/>
      <c r="G550" s="661"/>
      <c r="H550" s="661"/>
      <c r="I550" s="661"/>
      <c r="J550" s="661"/>
      <c r="K550" s="661"/>
      <c r="L550" s="662"/>
      <c r="M550" s="655"/>
      <c r="N550" s="655"/>
      <c r="O550" s="655"/>
      <c r="P550" s="655"/>
      <c r="Q550" s="655"/>
      <c r="R550" s="656"/>
      <c r="S550" s="657"/>
      <c r="T550" s="657"/>
      <c r="U550" s="657"/>
      <c r="V550" s="658"/>
      <c r="W550" s="36"/>
      <c r="X550" s="37"/>
      <c r="Y550" s="38"/>
      <c r="Z550" s="409" t="str">
        <f>IFERROR(VLOOKUP(Y550, 【参考】数式用!$A$2:$B$50, 2, FALSE), "")</f>
        <v/>
      </c>
    </row>
    <row r="551" spans="2:26" ht="34.5" customHeight="1" thickBot="1">
      <c r="B551" s="547">
        <f t="shared" si="7"/>
        <v>513</v>
      </c>
      <c r="C551" s="660"/>
      <c r="D551" s="661"/>
      <c r="E551" s="661"/>
      <c r="F551" s="661"/>
      <c r="G551" s="661"/>
      <c r="H551" s="661"/>
      <c r="I551" s="661"/>
      <c r="J551" s="661"/>
      <c r="K551" s="661"/>
      <c r="L551" s="662"/>
      <c r="M551" s="655"/>
      <c r="N551" s="655"/>
      <c r="O551" s="655"/>
      <c r="P551" s="655"/>
      <c r="Q551" s="655"/>
      <c r="R551" s="656"/>
      <c r="S551" s="657"/>
      <c r="T551" s="657"/>
      <c r="U551" s="657"/>
      <c r="V551" s="658"/>
      <c r="W551" s="36"/>
      <c r="X551" s="37"/>
      <c r="Y551" s="38"/>
      <c r="Z551" s="409" t="str">
        <f>IFERROR(VLOOKUP(Y551, 【参考】数式用!$A$2:$B$50, 2, FALSE), "")</f>
        <v/>
      </c>
    </row>
    <row r="552" spans="2:26" ht="34.5" customHeight="1" thickBot="1">
      <c r="B552" s="547">
        <f t="shared" si="7"/>
        <v>514</v>
      </c>
      <c r="C552" s="660"/>
      <c r="D552" s="661"/>
      <c r="E552" s="661"/>
      <c r="F552" s="661"/>
      <c r="G552" s="661"/>
      <c r="H552" s="661"/>
      <c r="I552" s="661"/>
      <c r="J552" s="661"/>
      <c r="K552" s="661"/>
      <c r="L552" s="662"/>
      <c r="M552" s="655"/>
      <c r="N552" s="655"/>
      <c r="O552" s="655"/>
      <c r="P552" s="655"/>
      <c r="Q552" s="655"/>
      <c r="R552" s="656"/>
      <c r="S552" s="657"/>
      <c r="T552" s="657"/>
      <c r="U552" s="657"/>
      <c r="V552" s="658"/>
      <c r="W552" s="36"/>
      <c r="X552" s="37"/>
      <c r="Y552" s="38"/>
      <c r="Z552" s="409" t="str">
        <f>IFERROR(VLOOKUP(Y552, 【参考】数式用!$A$2:$B$50, 2, FALSE), "")</f>
        <v/>
      </c>
    </row>
    <row r="553" spans="2:26" ht="34.5" customHeight="1" thickBot="1">
      <c r="B553" s="547">
        <f t="shared" ref="B553:B616" si="8">B552+1</f>
        <v>515</v>
      </c>
      <c r="C553" s="660"/>
      <c r="D553" s="661"/>
      <c r="E553" s="661"/>
      <c r="F553" s="661"/>
      <c r="G553" s="661"/>
      <c r="H553" s="661"/>
      <c r="I553" s="661"/>
      <c r="J553" s="661"/>
      <c r="K553" s="661"/>
      <c r="L553" s="662"/>
      <c r="M553" s="655"/>
      <c r="N553" s="655"/>
      <c r="O553" s="655"/>
      <c r="P553" s="655"/>
      <c r="Q553" s="655"/>
      <c r="R553" s="656"/>
      <c r="S553" s="657"/>
      <c r="T553" s="657"/>
      <c r="U553" s="657"/>
      <c r="V553" s="658"/>
      <c r="W553" s="36"/>
      <c r="X553" s="37"/>
      <c r="Y553" s="38"/>
      <c r="Z553" s="409" t="str">
        <f>IFERROR(VLOOKUP(Y553, 【参考】数式用!$A$2:$B$50, 2, FALSE), "")</f>
        <v/>
      </c>
    </row>
    <row r="554" spans="2:26" ht="34.5" customHeight="1" thickBot="1">
      <c r="B554" s="547">
        <f t="shared" si="8"/>
        <v>516</v>
      </c>
      <c r="C554" s="660"/>
      <c r="D554" s="661"/>
      <c r="E554" s="661"/>
      <c r="F554" s="661"/>
      <c r="G554" s="661"/>
      <c r="H554" s="661"/>
      <c r="I554" s="661"/>
      <c r="J554" s="661"/>
      <c r="K554" s="661"/>
      <c r="L554" s="662"/>
      <c r="M554" s="655"/>
      <c r="N554" s="655"/>
      <c r="O554" s="655"/>
      <c r="P554" s="655"/>
      <c r="Q554" s="655"/>
      <c r="R554" s="656"/>
      <c r="S554" s="657"/>
      <c r="T554" s="657"/>
      <c r="U554" s="657"/>
      <c r="V554" s="658"/>
      <c r="W554" s="36"/>
      <c r="X554" s="37"/>
      <c r="Y554" s="38"/>
      <c r="Z554" s="409" t="str">
        <f>IFERROR(VLOOKUP(Y554, 【参考】数式用!$A$2:$B$50, 2, FALSE), "")</f>
        <v/>
      </c>
    </row>
    <row r="555" spans="2:26" ht="34.5" customHeight="1" thickBot="1">
      <c r="B555" s="547">
        <f t="shared" si="8"/>
        <v>517</v>
      </c>
      <c r="C555" s="660"/>
      <c r="D555" s="661"/>
      <c r="E555" s="661"/>
      <c r="F555" s="661"/>
      <c r="G555" s="661"/>
      <c r="H555" s="661"/>
      <c r="I555" s="661"/>
      <c r="J555" s="661"/>
      <c r="K555" s="661"/>
      <c r="L555" s="662"/>
      <c r="M555" s="655"/>
      <c r="N555" s="655"/>
      <c r="O555" s="655"/>
      <c r="P555" s="655"/>
      <c r="Q555" s="655"/>
      <c r="R555" s="656"/>
      <c r="S555" s="657"/>
      <c r="T555" s="657"/>
      <c r="U555" s="657"/>
      <c r="V555" s="658"/>
      <c r="W555" s="36"/>
      <c r="X555" s="37"/>
      <c r="Y555" s="38"/>
      <c r="Z555" s="409" t="str">
        <f>IFERROR(VLOOKUP(Y555, 【参考】数式用!$A$2:$B$50, 2, FALSE), "")</f>
        <v/>
      </c>
    </row>
    <row r="556" spans="2:26" ht="34.5" customHeight="1" thickBot="1">
      <c r="B556" s="547">
        <f t="shared" si="8"/>
        <v>518</v>
      </c>
      <c r="C556" s="660"/>
      <c r="D556" s="661"/>
      <c r="E556" s="661"/>
      <c r="F556" s="661"/>
      <c r="G556" s="661"/>
      <c r="H556" s="661"/>
      <c r="I556" s="661"/>
      <c r="J556" s="661"/>
      <c r="K556" s="661"/>
      <c r="L556" s="662"/>
      <c r="M556" s="655"/>
      <c r="N556" s="655"/>
      <c r="O556" s="655"/>
      <c r="P556" s="655"/>
      <c r="Q556" s="655"/>
      <c r="R556" s="656"/>
      <c r="S556" s="657"/>
      <c r="T556" s="657"/>
      <c r="U556" s="657"/>
      <c r="V556" s="658"/>
      <c r="W556" s="36"/>
      <c r="X556" s="37"/>
      <c r="Y556" s="38"/>
      <c r="Z556" s="409" t="str">
        <f>IFERROR(VLOOKUP(Y556, 【参考】数式用!$A$2:$B$50, 2, FALSE), "")</f>
        <v/>
      </c>
    </row>
    <row r="557" spans="2:26" ht="34.5" customHeight="1" thickBot="1">
      <c r="B557" s="547">
        <f t="shared" si="8"/>
        <v>519</v>
      </c>
      <c r="C557" s="660"/>
      <c r="D557" s="661"/>
      <c r="E557" s="661"/>
      <c r="F557" s="661"/>
      <c r="G557" s="661"/>
      <c r="H557" s="661"/>
      <c r="I557" s="661"/>
      <c r="J557" s="661"/>
      <c r="K557" s="661"/>
      <c r="L557" s="662"/>
      <c r="M557" s="655"/>
      <c r="N557" s="655"/>
      <c r="O557" s="655"/>
      <c r="P557" s="655"/>
      <c r="Q557" s="655"/>
      <c r="R557" s="656"/>
      <c r="S557" s="657"/>
      <c r="T557" s="657"/>
      <c r="U557" s="657"/>
      <c r="V557" s="658"/>
      <c r="W557" s="36"/>
      <c r="X557" s="37"/>
      <c r="Y557" s="38"/>
      <c r="Z557" s="409" t="str">
        <f>IFERROR(VLOOKUP(Y557, 【参考】数式用!$A$2:$B$50, 2, FALSE), "")</f>
        <v/>
      </c>
    </row>
    <row r="558" spans="2:26" ht="34.5" customHeight="1" thickBot="1">
      <c r="B558" s="547">
        <f t="shared" si="8"/>
        <v>520</v>
      </c>
      <c r="C558" s="660"/>
      <c r="D558" s="661"/>
      <c r="E558" s="661"/>
      <c r="F558" s="661"/>
      <c r="G558" s="661"/>
      <c r="H558" s="661"/>
      <c r="I558" s="661"/>
      <c r="J558" s="661"/>
      <c r="K558" s="661"/>
      <c r="L558" s="662"/>
      <c r="M558" s="655"/>
      <c r="N558" s="655"/>
      <c r="O558" s="655"/>
      <c r="P558" s="655"/>
      <c r="Q558" s="655"/>
      <c r="R558" s="656"/>
      <c r="S558" s="657"/>
      <c r="T558" s="657"/>
      <c r="U558" s="657"/>
      <c r="V558" s="658"/>
      <c r="W558" s="36"/>
      <c r="X558" s="37"/>
      <c r="Y558" s="38"/>
      <c r="Z558" s="409" t="str">
        <f>IFERROR(VLOOKUP(Y558, 【参考】数式用!$A$2:$B$50, 2, FALSE), "")</f>
        <v/>
      </c>
    </row>
    <row r="559" spans="2:26" ht="34.5" customHeight="1" thickBot="1">
      <c r="B559" s="547">
        <f t="shared" si="8"/>
        <v>521</v>
      </c>
      <c r="C559" s="660"/>
      <c r="D559" s="661"/>
      <c r="E559" s="661"/>
      <c r="F559" s="661"/>
      <c r="G559" s="661"/>
      <c r="H559" s="661"/>
      <c r="I559" s="661"/>
      <c r="J559" s="661"/>
      <c r="K559" s="661"/>
      <c r="L559" s="662"/>
      <c r="M559" s="655"/>
      <c r="N559" s="655"/>
      <c r="O559" s="655"/>
      <c r="P559" s="655"/>
      <c r="Q559" s="655"/>
      <c r="R559" s="656"/>
      <c r="S559" s="657"/>
      <c r="T559" s="657"/>
      <c r="U559" s="657"/>
      <c r="V559" s="658"/>
      <c r="W559" s="36"/>
      <c r="X559" s="37"/>
      <c r="Y559" s="38"/>
      <c r="Z559" s="409" t="str">
        <f>IFERROR(VLOOKUP(Y559, 【参考】数式用!$A$2:$B$50, 2, FALSE), "")</f>
        <v/>
      </c>
    </row>
    <row r="560" spans="2:26" ht="34.5" customHeight="1" thickBot="1">
      <c r="B560" s="547">
        <f t="shared" si="8"/>
        <v>522</v>
      </c>
      <c r="C560" s="660"/>
      <c r="D560" s="661"/>
      <c r="E560" s="661"/>
      <c r="F560" s="661"/>
      <c r="G560" s="661"/>
      <c r="H560" s="661"/>
      <c r="I560" s="661"/>
      <c r="J560" s="661"/>
      <c r="K560" s="661"/>
      <c r="L560" s="662"/>
      <c r="M560" s="655"/>
      <c r="N560" s="655"/>
      <c r="O560" s="655"/>
      <c r="P560" s="655"/>
      <c r="Q560" s="655"/>
      <c r="R560" s="656"/>
      <c r="S560" s="657"/>
      <c r="T560" s="657"/>
      <c r="U560" s="657"/>
      <c r="V560" s="658"/>
      <c r="W560" s="36"/>
      <c r="X560" s="37"/>
      <c r="Y560" s="38"/>
      <c r="Z560" s="409" t="str">
        <f>IFERROR(VLOOKUP(Y560, 【参考】数式用!$A$2:$B$50, 2, FALSE), "")</f>
        <v/>
      </c>
    </row>
    <row r="561" spans="2:26" ht="34.5" customHeight="1" thickBot="1">
      <c r="B561" s="547">
        <f t="shared" si="8"/>
        <v>523</v>
      </c>
      <c r="C561" s="660"/>
      <c r="D561" s="661"/>
      <c r="E561" s="661"/>
      <c r="F561" s="661"/>
      <c r="G561" s="661"/>
      <c r="H561" s="661"/>
      <c r="I561" s="661"/>
      <c r="J561" s="661"/>
      <c r="K561" s="661"/>
      <c r="L561" s="662"/>
      <c r="M561" s="655"/>
      <c r="N561" s="655"/>
      <c r="O561" s="655"/>
      <c r="P561" s="655"/>
      <c r="Q561" s="655"/>
      <c r="R561" s="656"/>
      <c r="S561" s="657"/>
      <c r="T561" s="657"/>
      <c r="U561" s="657"/>
      <c r="V561" s="658"/>
      <c r="W561" s="36"/>
      <c r="X561" s="37"/>
      <c r="Y561" s="38"/>
      <c r="Z561" s="409" t="str">
        <f>IFERROR(VLOOKUP(Y561, 【参考】数式用!$A$2:$B$50, 2, FALSE), "")</f>
        <v/>
      </c>
    </row>
    <row r="562" spans="2:26" ht="34.5" customHeight="1" thickBot="1">
      <c r="B562" s="547">
        <f t="shared" si="8"/>
        <v>524</v>
      </c>
      <c r="C562" s="660"/>
      <c r="D562" s="661"/>
      <c r="E562" s="661"/>
      <c r="F562" s="661"/>
      <c r="G562" s="661"/>
      <c r="H562" s="661"/>
      <c r="I562" s="661"/>
      <c r="J562" s="661"/>
      <c r="K562" s="661"/>
      <c r="L562" s="662"/>
      <c r="M562" s="655"/>
      <c r="N562" s="655"/>
      <c r="O562" s="655"/>
      <c r="P562" s="655"/>
      <c r="Q562" s="655"/>
      <c r="R562" s="656"/>
      <c r="S562" s="657"/>
      <c r="T562" s="657"/>
      <c r="U562" s="657"/>
      <c r="V562" s="658"/>
      <c r="W562" s="36"/>
      <c r="X562" s="37"/>
      <c r="Y562" s="38"/>
      <c r="Z562" s="409" t="str">
        <f>IFERROR(VLOOKUP(Y562, 【参考】数式用!$A$2:$B$50, 2, FALSE), "")</f>
        <v/>
      </c>
    </row>
    <row r="563" spans="2:26" ht="34.5" customHeight="1" thickBot="1">
      <c r="B563" s="547">
        <f t="shared" si="8"/>
        <v>525</v>
      </c>
      <c r="C563" s="660"/>
      <c r="D563" s="661"/>
      <c r="E563" s="661"/>
      <c r="F563" s="661"/>
      <c r="G563" s="661"/>
      <c r="H563" s="661"/>
      <c r="I563" s="661"/>
      <c r="J563" s="661"/>
      <c r="K563" s="661"/>
      <c r="L563" s="662"/>
      <c r="M563" s="655"/>
      <c r="N563" s="655"/>
      <c r="O563" s="655"/>
      <c r="P563" s="655"/>
      <c r="Q563" s="655"/>
      <c r="R563" s="656"/>
      <c r="S563" s="657"/>
      <c r="T563" s="657"/>
      <c r="U563" s="657"/>
      <c r="V563" s="658"/>
      <c r="W563" s="36"/>
      <c r="X563" s="37"/>
      <c r="Y563" s="38"/>
      <c r="Z563" s="409" t="str">
        <f>IFERROR(VLOOKUP(Y563, 【参考】数式用!$A$2:$B$50, 2, FALSE), "")</f>
        <v/>
      </c>
    </row>
    <row r="564" spans="2:26" ht="34.5" customHeight="1" thickBot="1">
      <c r="B564" s="547">
        <f t="shared" si="8"/>
        <v>526</v>
      </c>
      <c r="C564" s="660"/>
      <c r="D564" s="661"/>
      <c r="E564" s="661"/>
      <c r="F564" s="661"/>
      <c r="G564" s="661"/>
      <c r="H564" s="661"/>
      <c r="I564" s="661"/>
      <c r="J564" s="661"/>
      <c r="K564" s="661"/>
      <c r="L564" s="662"/>
      <c r="M564" s="655"/>
      <c r="N564" s="655"/>
      <c r="O564" s="655"/>
      <c r="P564" s="655"/>
      <c r="Q564" s="655"/>
      <c r="R564" s="656"/>
      <c r="S564" s="657"/>
      <c r="T564" s="657"/>
      <c r="U564" s="657"/>
      <c r="V564" s="658"/>
      <c r="W564" s="36"/>
      <c r="X564" s="37"/>
      <c r="Y564" s="38"/>
      <c r="Z564" s="409" t="str">
        <f>IFERROR(VLOOKUP(Y564, 【参考】数式用!$A$2:$B$50, 2, FALSE), "")</f>
        <v/>
      </c>
    </row>
    <row r="565" spans="2:26" ht="34.5" customHeight="1" thickBot="1">
      <c r="B565" s="547">
        <f t="shared" si="8"/>
        <v>527</v>
      </c>
      <c r="C565" s="660"/>
      <c r="D565" s="661"/>
      <c r="E565" s="661"/>
      <c r="F565" s="661"/>
      <c r="G565" s="661"/>
      <c r="H565" s="661"/>
      <c r="I565" s="661"/>
      <c r="J565" s="661"/>
      <c r="K565" s="661"/>
      <c r="L565" s="662"/>
      <c r="M565" s="655"/>
      <c r="N565" s="655"/>
      <c r="O565" s="655"/>
      <c r="P565" s="655"/>
      <c r="Q565" s="655"/>
      <c r="R565" s="656"/>
      <c r="S565" s="657"/>
      <c r="T565" s="657"/>
      <c r="U565" s="657"/>
      <c r="V565" s="658"/>
      <c r="W565" s="36"/>
      <c r="X565" s="37"/>
      <c r="Y565" s="38"/>
      <c r="Z565" s="409" t="str">
        <f>IFERROR(VLOOKUP(Y565, 【参考】数式用!$A$2:$B$50, 2, FALSE), "")</f>
        <v/>
      </c>
    </row>
    <row r="566" spans="2:26" ht="34.5" customHeight="1" thickBot="1">
      <c r="B566" s="547">
        <f t="shared" si="8"/>
        <v>528</v>
      </c>
      <c r="C566" s="660"/>
      <c r="D566" s="661"/>
      <c r="E566" s="661"/>
      <c r="F566" s="661"/>
      <c r="G566" s="661"/>
      <c r="H566" s="661"/>
      <c r="I566" s="661"/>
      <c r="J566" s="661"/>
      <c r="K566" s="661"/>
      <c r="L566" s="662"/>
      <c r="M566" s="655"/>
      <c r="N566" s="655"/>
      <c r="O566" s="655"/>
      <c r="P566" s="655"/>
      <c r="Q566" s="655"/>
      <c r="R566" s="656"/>
      <c r="S566" s="657"/>
      <c r="T566" s="657"/>
      <c r="U566" s="657"/>
      <c r="V566" s="658"/>
      <c r="W566" s="36"/>
      <c r="X566" s="37"/>
      <c r="Y566" s="38"/>
      <c r="Z566" s="409" t="str">
        <f>IFERROR(VLOOKUP(Y566, 【参考】数式用!$A$2:$B$50, 2, FALSE), "")</f>
        <v/>
      </c>
    </row>
    <row r="567" spans="2:26" ht="34.5" customHeight="1" thickBot="1">
      <c r="B567" s="547">
        <f t="shared" si="8"/>
        <v>529</v>
      </c>
      <c r="C567" s="660"/>
      <c r="D567" s="661"/>
      <c r="E567" s="661"/>
      <c r="F567" s="661"/>
      <c r="G567" s="661"/>
      <c r="H567" s="661"/>
      <c r="I567" s="661"/>
      <c r="J567" s="661"/>
      <c r="K567" s="661"/>
      <c r="L567" s="662"/>
      <c r="M567" s="655"/>
      <c r="N567" s="655"/>
      <c r="O567" s="655"/>
      <c r="P567" s="655"/>
      <c r="Q567" s="655"/>
      <c r="R567" s="656"/>
      <c r="S567" s="657"/>
      <c r="T567" s="657"/>
      <c r="U567" s="657"/>
      <c r="V567" s="658"/>
      <c r="W567" s="36"/>
      <c r="X567" s="37"/>
      <c r="Y567" s="38"/>
      <c r="Z567" s="409" t="str">
        <f>IFERROR(VLOOKUP(Y567, 【参考】数式用!$A$2:$B$50, 2, FALSE), "")</f>
        <v/>
      </c>
    </row>
    <row r="568" spans="2:26" ht="34.5" customHeight="1" thickBot="1">
      <c r="B568" s="547">
        <f t="shared" si="8"/>
        <v>530</v>
      </c>
      <c r="C568" s="660"/>
      <c r="D568" s="661"/>
      <c r="E568" s="661"/>
      <c r="F568" s="661"/>
      <c r="G568" s="661"/>
      <c r="H568" s="661"/>
      <c r="I568" s="661"/>
      <c r="J568" s="661"/>
      <c r="K568" s="661"/>
      <c r="L568" s="662"/>
      <c r="M568" s="655"/>
      <c r="N568" s="655"/>
      <c r="O568" s="655"/>
      <c r="P568" s="655"/>
      <c r="Q568" s="655"/>
      <c r="R568" s="656"/>
      <c r="S568" s="657"/>
      <c r="T568" s="657"/>
      <c r="U568" s="657"/>
      <c r="V568" s="658"/>
      <c r="W568" s="36"/>
      <c r="X568" s="37"/>
      <c r="Y568" s="38"/>
      <c r="Z568" s="409" t="str">
        <f>IFERROR(VLOOKUP(Y568, 【参考】数式用!$A$2:$B$50, 2, FALSE), "")</f>
        <v/>
      </c>
    </row>
    <row r="569" spans="2:26" ht="34.5" customHeight="1" thickBot="1">
      <c r="B569" s="547">
        <f t="shared" si="8"/>
        <v>531</v>
      </c>
      <c r="C569" s="660"/>
      <c r="D569" s="661"/>
      <c r="E569" s="661"/>
      <c r="F569" s="661"/>
      <c r="G569" s="661"/>
      <c r="H569" s="661"/>
      <c r="I569" s="661"/>
      <c r="J569" s="661"/>
      <c r="K569" s="661"/>
      <c r="L569" s="662"/>
      <c r="M569" s="655"/>
      <c r="N569" s="655"/>
      <c r="O569" s="655"/>
      <c r="P569" s="655"/>
      <c r="Q569" s="655"/>
      <c r="R569" s="656"/>
      <c r="S569" s="657"/>
      <c r="T569" s="657"/>
      <c r="U569" s="657"/>
      <c r="V569" s="658"/>
      <c r="W569" s="36"/>
      <c r="X569" s="37"/>
      <c r="Y569" s="38"/>
      <c r="Z569" s="409" t="str">
        <f>IFERROR(VLOOKUP(Y569, 【参考】数式用!$A$2:$B$50, 2, FALSE), "")</f>
        <v/>
      </c>
    </row>
    <row r="570" spans="2:26" ht="34.5" customHeight="1" thickBot="1">
      <c r="B570" s="547">
        <f t="shared" si="8"/>
        <v>532</v>
      </c>
      <c r="C570" s="660"/>
      <c r="D570" s="661"/>
      <c r="E570" s="661"/>
      <c r="F570" s="661"/>
      <c r="G570" s="661"/>
      <c r="H570" s="661"/>
      <c r="I570" s="661"/>
      <c r="J570" s="661"/>
      <c r="K570" s="661"/>
      <c r="L570" s="662"/>
      <c r="M570" s="655"/>
      <c r="N570" s="655"/>
      <c r="O570" s="655"/>
      <c r="P570" s="655"/>
      <c r="Q570" s="655"/>
      <c r="R570" s="656"/>
      <c r="S570" s="657"/>
      <c r="T570" s="657"/>
      <c r="U570" s="657"/>
      <c r="V570" s="658"/>
      <c r="W570" s="36"/>
      <c r="X570" s="37"/>
      <c r="Y570" s="38"/>
      <c r="Z570" s="409" t="str">
        <f>IFERROR(VLOOKUP(Y570, 【参考】数式用!$A$2:$B$50, 2, FALSE), "")</f>
        <v/>
      </c>
    </row>
    <row r="571" spans="2:26" ht="34.5" customHeight="1" thickBot="1">
      <c r="B571" s="547">
        <f t="shared" si="8"/>
        <v>533</v>
      </c>
      <c r="C571" s="660"/>
      <c r="D571" s="661"/>
      <c r="E571" s="661"/>
      <c r="F571" s="661"/>
      <c r="G571" s="661"/>
      <c r="H571" s="661"/>
      <c r="I571" s="661"/>
      <c r="J571" s="661"/>
      <c r="K571" s="661"/>
      <c r="L571" s="662"/>
      <c r="M571" s="655"/>
      <c r="N571" s="655"/>
      <c r="O571" s="655"/>
      <c r="P571" s="655"/>
      <c r="Q571" s="655"/>
      <c r="R571" s="656"/>
      <c r="S571" s="657"/>
      <c r="T571" s="657"/>
      <c r="U571" s="657"/>
      <c r="V571" s="658"/>
      <c r="W571" s="36"/>
      <c r="X571" s="37"/>
      <c r="Y571" s="38"/>
      <c r="Z571" s="409" t="str">
        <f>IFERROR(VLOOKUP(Y571, 【参考】数式用!$A$2:$B$50, 2, FALSE), "")</f>
        <v/>
      </c>
    </row>
    <row r="572" spans="2:26" ht="34.5" customHeight="1" thickBot="1">
      <c r="B572" s="547">
        <f t="shared" si="8"/>
        <v>534</v>
      </c>
      <c r="C572" s="660"/>
      <c r="D572" s="661"/>
      <c r="E572" s="661"/>
      <c r="F572" s="661"/>
      <c r="G572" s="661"/>
      <c r="H572" s="661"/>
      <c r="I572" s="661"/>
      <c r="J572" s="661"/>
      <c r="K572" s="661"/>
      <c r="L572" s="662"/>
      <c r="M572" s="655"/>
      <c r="N572" s="655"/>
      <c r="O572" s="655"/>
      <c r="P572" s="655"/>
      <c r="Q572" s="655"/>
      <c r="R572" s="656"/>
      <c r="S572" s="657"/>
      <c r="T572" s="657"/>
      <c r="U572" s="657"/>
      <c r="V572" s="658"/>
      <c r="W572" s="36"/>
      <c r="X572" s="37"/>
      <c r="Y572" s="38"/>
      <c r="Z572" s="409" t="str">
        <f>IFERROR(VLOOKUP(Y572, 【参考】数式用!$A$2:$B$50, 2, FALSE), "")</f>
        <v/>
      </c>
    </row>
    <row r="573" spans="2:26" ht="34.5" customHeight="1" thickBot="1">
      <c r="B573" s="547">
        <f t="shared" si="8"/>
        <v>535</v>
      </c>
      <c r="C573" s="660"/>
      <c r="D573" s="661"/>
      <c r="E573" s="661"/>
      <c r="F573" s="661"/>
      <c r="G573" s="661"/>
      <c r="H573" s="661"/>
      <c r="I573" s="661"/>
      <c r="J573" s="661"/>
      <c r="K573" s="661"/>
      <c r="L573" s="662"/>
      <c r="M573" s="655"/>
      <c r="N573" s="655"/>
      <c r="O573" s="655"/>
      <c r="P573" s="655"/>
      <c r="Q573" s="655"/>
      <c r="R573" s="656"/>
      <c r="S573" s="657"/>
      <c r="T573" s="657"/>
      <c r="U573" s="657"/>
      <c r="V573" s="658"/>
      <c r="W573" s="36"/>
      <c r="X573" s="37"/>
      <c r="Y573" s="38"/>
      <c r="Z573" s="409" t="str">
        <f>IFERROR(VLOOKUP(Y573, 【参考】数式用!$A$2:$B$50, 2, FALSE), "")</f>
        <v/>
      </c>
    </row>
    <row r="574" spans="2:26" ht="34.5" customHeight="1" thickBot="1">
      <c r="B574" s="547">
        <f t="shared" si="8"/>
        <v>536</v>
      </c>
      <c r="C574" s="660"/>
      <c r="D574" s="661"/>
      <c r="E574" s="661"/>
      <c r="F574" s="661"/>
      <c r="G574" s="661"/>
      <c r="H574" s="661"/>
      <c r="I574" s="661"/>
      <c r="J574" s="661"/>
      <c r="K574" s="661"/>
      <c r="L574" s="662"/>
      <c r="M574" s="655"/>
      <c r="N574" s="655"/>
      <c r="O574" s="655"/>
      <c r="P574" s="655"/>
      <c r="Q574" s="655"/>
      <c r="R574" s="656"/>
      <c r="S574" s="657"/>
      <c r="T574" s="657"/>
      <c r="U574" s="657"/>
      <c r="V574" s="658"/>
      <c r="W574" s="36"/>
      <c r="X574" s="37"/>
      <c r="Y574" s="38"/>
      <c r="Z574" s="409" t="str">
        <f>IFERROR(VLOOKUP(Y574, 【参考】数式用!$A$2:$B$50, 2, FALSE), "")</f>
        <v/>
      </c>
    </row>
    <row r="575" spans="2:26" ht="34.5" customHeight="1" thickBot="1">
      <c r="B575" s="547">
        <f t="shared" si="8"/>
        <v>537</v>
      </c>
      <c r="C575" s="660"/>
      <c r="D575" s="661"/>
      <c r="E575" s="661"/>
      <c r="F575" s="661"/>
      <c r="G575" s="661"/>
      <c r="H575" s="661"/>
      <c r="I575" s="661"/>
      <c r="J575" s="661"/>
      <c r="K575" s="661"/>
      <c r="L575" s="662"/>
      <c r="M575" s="655"/>
      <c r="N575" s="655"/>
      <c r="O575" s="655"/>
      <c r="P575" s="655"/>
      <c r="Q575" s="655"/>
      <c r="R575" s="656"/>
      <c r="S575" s="657"/>
      <c r="T575" s="657"/>
      <c r="U575" s="657"/>
      <c r="V575" s="658"/>
      <c r="W575" s="36"/>
      <c r="X575" s="37"/>
      <c r="Y575" s="38"/>
      <c r="Z575" s="409" t="str">
        <f>IFERROR(VLOOKUP(Y575, 【参考】数式用!$A$2:$B$50, 2, FALSE), "")</f>
        <v/>
      </c>
    </row>
    <row r="576" spans="2:26" ht="34.5" customHeight="1" thickBot="1">
      <c r="B576" s="547">
        <f t="shared" si="8"/>
        <v>538</v>
      </c>
      <c r="C576" s="660"/>
      <c r="D576" s="661"/>
      <c r="E576" s="661"/>
      <c r="F576" s="661"/>
      <c r="G576" s="661"/>
      <c r="H576" s="661"/>
      <c r="I576" s="661"/>
      <c r="J576" s="661"/>
      <c r="K576" s="661"/>
      <c r="L576" s="662"/>
      <c r="M576" s="655"/>
      <c r="N576" s="655"/>
      <c r="O576" s="655"/>
      <c r="P576" s="655"/>
      <c r="Q576" s="655"/>
      <c r="R576" s="656"/>
      <c r="S576" s="657"/>
      <c r="T576" s="657"/>
      <c r="U576" s="657"/>
      <c r="V576" s="658"/>
      <c r="W576" s="36"/>
      <c r="X576" s="37"/>
      <c r="Y576" s="38"/>
      <c r="Z576" s="409" t="str">
        <f>IFERROR(VLOOKUP(Y576, 【参考】数式用!$A$2:$B$50, 2, FALSE), "")</f>
        <v/>
      </c>
    </row>
    <row r="577" spans="2:26" ht="34.5" customHeight="1" thickBot="1">
      <c r="B577" s="547">
        <f t="shared" si="8"/>
        <v>539</v>
      </c>
      <c r="C577" s="660"/>
      <c r="D577" s="661"/>
      <c r="E577" s="661"/>
      <c r="F577" s="661"/>
      <c r="G577" s="661"/>
      <c r="H577" s="661"/>
      <c r="I577" s="661"/>
      <c r="J577" s="661"/>
      <c r="K577" s="661"/>
      <c r="L577" s="662"/>
      <c r="M577" s="655"/>
      <c r="N577" s="655"/>
      <c r="O577" s="655"/>
      <c r="P577" s="655"/>
      <c r="Q577" s="655"/>
      <c r="R577" s="656"/>
      <c r="S577" s="657"/>
      <c r="T577" s="657"/>
      <c r="U577" s="657"/>
      <c r="V577" s="658"/>
      <c r="W577" s="36"/>
      <c r="X577" s="37"/>
      <c r="Y577" s="38"/>
      <c r="Z577" s="409" t="str">
        <f>IFERROR(VLOOKUP(Y577, 【参考】数式用!$A$2:$B$50, 2, FALSE), "")</f>
        <v/>
      </c>
    </row>
    <row r="578" spans="2:26" ht="34.5" customHeight="1" thickBot="1">
      <c r="B578" s="547">
        <f t="shared" si="8"/>
        <v>540</v>
      </c>
      <c r="C578" s="660"/>
      <c r="D578" s="661"/>
      <c r="E578" s="661"/>
      <c r="F578" s="661"/>
      <c r="G578" s="661"/>
      <c r="H578" s="661"/>
      <c r="I578" s="661"/>
      <c r="J578" s="661"/>
      <c r="K578" s="661"/>
      <c r="L578" s="662"/>
      <c r="M578" s="655"/>
      <c r="N578" s="655"/>
      <c r="O578" s="655"/>
      <c r="P578" s="655"/>
      <c r="Q578" s="655"/>
      <c r="R578" s="656"/>
      <c r="S578" s="657"/>
      <c r="T578" s="657"/>
      <c r="U578" s="657"/>
      <c r="V578" s="658"/>
      <c r="W578" s="36"/>
      <c r="X578" s="37"/>
      <c r="Y578" s="38"/>
      <c r="Z578" s="409" t="str">
        <f>IFERROR(VLOOKUP(Y578, 【参考】数式用!$A$2:$B$50, 2, FALSE), "")</f>
        <v/>
      </c>
    </row>
    <row r="579" spans="2:26" ht="34.5" customHeight="1" thickBot="1">
      <c r="B579" s="547">
        <f t="shared" si="8"/>
        <v>541</v>
      </c>
      <c r="C579" s="660"/>
      <c r="D579" s="661"/>
      <c r="E579" s="661"/>
      <c r="F579" s="661"/>
      <c r="G579" s="661"/>
      <c r="H579" s="661"/>
      <c r="I579" s="661"/>
      <c r="J579" s="661"/>
      <c r="K579" s="661"/>
      <c r="L579" s="662"/>
      <c r="M579" s="655"/>
      <c r="N579" s="655"/>
      <c r="O579" s="655"/>
      <c r="P579" s="655"/>
      <c r="Q579" s="655"/>
      <c r="R579" s="656"/>
      <c r="S579" s="657"/>
      <c r="T579" s="657"/>
      <c r="U579" s="657"/>
      <c r="V579" s="658"/>
      <c r="W579" s="36"/>
      <c r="X579" s="37"/>
      <c r="Y579" s="38"/>
      <c r="Z579" s="409" t="str">
        <f>IFERROR(VLOOKUP(Y579, 【参考】数式用!$A$2:$B$50, 2, FALSE), "")</f>
        <v/>
      </c>
    </row>
    <row r="580" spans="2:26" ht="34.5" customHeight="1" thickBot="1">
      <c r="B580" s="547">
        <f t="shared" si="8"/>
        <v>542</v>
      </c>
      <c r="C580" s="660"/>
      <c r="D580" s="661"/>
      <c r="E580" s="661"/>
      <c r="F580" s="661"/>
      <c r="G580" s="661"/>
      <c r="H580" s="661"/>
      <c r="I580" s="661"/>
      <c r="J580" s="661"/>
      <c r="K580" s="661"/>
      <c r="L580" s="662"/>
      <c r="M580" s="655"/>
      <c r="N580" s="655"/>
      <c r="O580" s="655"/>
      <c r="P580" s="655"/>
      <c r="Q580" s="655"/>
      <c r="R580" s="656"/>
      <c r="S580" s="657"/>
      <c r="T580" s="657"/>
      <c r="U580" s="657"/>
      <c r="V580" s="658"/>
      <c r="W580" s="36"/>
      <c r="X580" s="37"/>
      <c r="Y580" s="38"/>
      <c r="Z580" s="409" t="str">
        <f>IFERROR(VLOOKUP(Y580, 【参考】数式用!$A$2:$B$50, 2, FALSE), "")</f>
        <v/>
      </c>
    </row>
    <row r="581" spans="2:26" ht="34.5" customHeight="1" thickBot="1">
      <c r="B581" s="547">
        <f t="shared" si="8"/>
        <v>543</v>
      </c>
      <c r="C581" s="660"/>
      <c r="D581" s="661"/>
      <c r="E581" s="661"/>
      <c r="F581" s="661"/>
      <c r="G581" s="661"/>
      <c r="H581" s="661"/>
      <c r="I581" s="661"/>
      <c r="J581" s="661"/>
      <c r="K581" s="661"/>
      <c r="L581" s="662"/>
      <c r="M581" s="655"/>
      <c r="N581" s="655"/>
      <c r="O581" s="655"/>
      <c r="P581" s="655"/>
      <c r="Q581" s="655"/>
      <c r="R581" s="656"/>
      <c r="S581" s="657"/>
      <c r="T581" s="657"/>
      <c r="U581" s="657"/>
      <c r="V581" s="658"/>
      <c r="W581" s="36"/>
      <c r="X581" s="37"/>
      <c r="Y581" s="38"/>
      <c r="Z581" s="409" t="str">
        <f>IFERROR(VLOOKUP(Y581, 【参考】数式用!$A$2:$B$50, 2, FALSE), "")</f>
        <v/>
      </c>
    </row>
    <row r="582" spans="2:26" ht="34.5" customHeight="1" thickBot="1">
      <c r="B582" s="547">
        <f t="shared" si="8"/>
        <v>544</v>
      </c>
      <c r="C582" s="660"/>
      <c r="D582" s="661"/>
      <c r="E582" s="661"/>
      <c r="F582" s="661"/>
      <c r="G582" s="661"/>
      <c r="H582" s="661"/>
      <c r="I582" s="661"/>
      <c r="J582" s="661"/>
      <c r="K582" s="661"/>
      <c r="L582" s="662"/>
      <c r="M582" s="655"/>
      <c r="N582" s="655"/>
      <c r="O582" s="655"/>
      <c r="P582" s="655"/>
      <c r="Q582" s="655"/>
      <c r="R582" s="656"/>
      <c r="S582" s="657"/>
      <c r="T582" s="657"/>
      <c r="U582" s="657"/>
      <c r="V582" s="658"/>
      <c r="W582" s="36"/>
      <c r="X582" s="37"/>
      <c r="Y582" s="38"/>
      <c r="Z582" s="409" t="str">
        <f>IFERROR(VLOOKUP(Y582, 【参考】数式用!$A$2:$B$50, 2, FALSE), "")</f>
        <v/>
      </c>
    </row>
    <row r="583" spans="2:26" ht="34.5" customHeight="1" thickBot="1">
      <c r="B583" s="547">
        <f t="shared" si="8"/>
        <v>545</v>
      </c>
      <c r="C583" s="660"/>
      <c r="D583" s="661"/>
      <c r="E583" s="661"/>
      <c r="F583" s="661"/>
      <c r="G583" s="661"/>
      <c r="H583" s="661"/>
      <c r="I583" s="661"/>
      <c r="J583" s="661"/>
      <c r="K583" s="661"/>
      <c r="L583" s="662"/>
      <c r="M583" s="655"/>
      <c r="N583" s="655"/>
      <c r="O583" s="655"/>
      <c r="P583" s="655"/>
      <c r="Q583" s="655"/>
      <c r="R583" s="656"/>
      <c r="S583" s="657"/>
      <c r="T583" s="657"/>
      <c r="U583" s="657"/>
      <c r="V583" s="658"/>
      <c r="W583" s="36"/>
      <c r="X583" s="37"/>
      <c r="Y583" s="38"/>
      <c r="Z583" s="409" t="str">
        <f>IFERROR(VLOOKUP(Y583, 【参考】数式用!$A$2:$B$50, 2, FALSE), "")</f>
        <v/>
      </c>
    </row>
    <row r="584" spans="2:26" ht="34.5" customHeight="1" thickBot="1">
      <c r="B584" s="547">
        <f t="shared" si="8"/>
        <v>546</v>
      </c>
      <c r="C584" s="660"/>
      <c r="D584" s="661"/>
      <c r="E584" s="661"/>
      <c r="F584" s="661"/>
      <c r="G584" s="661"/>
      <c r="H584" s="661"/>
      <c r="I584" s="661"/>
      <c r="J584" s="661"/>
      <c r="K584" s="661"/>
      <c r="L584" s="662"/>
      <c r="M584" s="655"/>
      <c r="N584" s="655"/>
      <c r="O584" s="655"/>
      <c r="P584" s="655"/>
      <c r="Q584" s="655"/>
      <c r="R584" s="656"/>
      <c r="S584" s="657"/>
      <c r="T584" s="657"/>
      <c r="U584" s="657"/>
      <c r="V584" s="658"/>
      <c r="W584" s="36"/>
      <c r="X584" s="37"/>
      <c r="Y584" s="38"/>
      <c r="Z584" s="409" t="str">
        <f>IFERROR(VLOOKUP(Y584, 【参考】数式用!$A$2:$B$50, 2, FALSE), "")</f>
        <v/>
      </c>
    </row>
    <row r="585" spans="2:26" ht="34.5" customHeight="1" thickBot="1">
      <c r="B585" s="547">
        <f t="shared" si="8"/>
        <v>547</v>
      </c>
      <c r="C585" s="660"/>
      <c r="D585" s="661"/>
      <c r="E585" s="661"/>
      <c r="F585" s="661"/>
      <c r="G585" s="661"/>
      <c r="H585" s="661"/>
      <c r="I585" s="661"/>
      <c r="J585" s="661"/>
      <c r="K585" s="661"/>
      <c r="L585" s="662"/>
      <c r="M585" s="655"/>
      <c r="N585" s="655"/>
      <c r="O585" s="655"/>
      <c r="P585" s="655"/>
      <c r="Q585" s="655"/>
      <c r="R585" s="656"/>
      <c r="S585" s="657"/>
      <c r="T585" s="657"/>
      <c r="U585" s="657"/>
      <c r="V585" s="658"/>
      <c r="W585" s="36"/>
      <c r="X585" s="37"/>
      <c r="Y585" s="38"/>
      <c r="Z585" s="409" t="str">
        <f>IFERROR(VLOOKUP(Y585, 【参考】数式用!$A$2:$B$50, 2, FALSE), "")</f>
        <v/>
      </c>
    </row>
    <row r="586" spans="2:26" ht="34.5" customHeight="1" thickBot="1">
      <c r="B586" s="547">
        <f t="shared" si="8"/>
        <v>548</v>
      </c>
      <c r="C586" s="660"/>
      <c r="D586" s="661"/>
      <c r="E586" s="661"/>
      <c r="F586" s="661"/>
      <c r="G586" s="661"/>
      <c r="H586" s="661"/>
      <c r="I586" s="661"/>
      <c r="J586" s="661"/>
      <c r="K586" s="661"/>
      <c r="L586" s="662"/>
      <c r="M586" s="655"/>
      <c r="N586" s="655"/>
      <c r="O586" s="655"/>
      <c r="P586" s="655"/>
      <c r="Q586" s="655"/>
      <c r="R586" s="656"/>
      <c r="S586" s="657"/>
      <c r="T586" s="657"/>
      <c r="U586" s="657"/>
      <c r="V586" s="658"/>
      <c r="W586" s="36"/>
      <c r="X586" s="37"/>
      <c r="Y586" s="38"/>
      <c r="Z586" s="409" t="str">
        <f>IFERROR(VLOOKUP(Y586, 【参考】数式用!$A$2:$B$50, 2, FALSE), "")</f>
        <v/>
      </c>
    </row>
    <row r="587" spans="2:26" ht="34.5" customHeight="1" thickBot="1">
      <c r="B587" s="547">
        <f t="shared" si="8"/>
        <v>549</v>
      </c>
      <c r="C587" s="660"/>
      <c r="D587" s="661"/>
      <c r="E587" s="661"/>
      <c r="F587" s="661"/>
      <c r="G587" s="661"/>
      <c r="H587" s="661"/>
      <c r="I587" s="661"/>
      <c r="J587" s="661"/>
      <c r="K587" s="661"/>
      <c r="L587" s="662"/>
      <c r="M587" s="655"/>
      <c r="N587" s="655"/>
      <c r="O587" s="655"/>
      <c r="P587" s="655"/>
      <c r="Q587" s="655"/>
      <c r="R587" s="656"/>
      <c r="S587" s="657"/>
      <c r="T587" s="657"/>
      <c r="U587" s="657"/>
      <c r="V587" s="658"/>
      <c r="W587" s="36"/>
      <c r="X587" s="37"/>
      <c r="Y587" s="38"/>
      <c r="Z587" s="409" t="str">
        <f>IFERROR(VLOOKUP(Y587, 【参考】数式用!$A$2:$B$50, 2, FALSE), "")</f>
        <v/>
      </c>
    </row>
    <row r="588" spans="2:26" ht="34.5" customHeight="1" thickBot="1">
      <c r="B588" s="547">
        <f t="shared" si="8"/>
        <v>550</v>
      </c>
      <c r="C588" s="660"/>
      <c r="D588" s="661"/>
      <c r="E588" s="661"/>
      <c r="F588" s="661"/>
      <c r="G588" s="661"/>
      <c r="H588" s="661"/>
      <c r="I588" s="661"/>
      <c r="J588" s="661"/>
      <c r="K588" s="661"/>
      <c r="L588" s="662"/>
      <c r="M588" s="655"/>
      <c r="N588" s="655"/>
      <c r="O588" s="655"/>
      <c r="P588" s="655"/>
      <c r="Q588" s="655"/>
      <c r="R588" s="656"/>
      <c r="S588" s="657"/>
      <c r="T588" s="657"/>
      <c r="U588" s="657"/>
      <c r="V588" s="658"/>
      <c r="W588" s="36"/>
      <c r="X588" s="37"/>
      <c r="Y588" s="38"/>
      <c r="Z588" s="409" t="str">
        <f>IFERROR(VLOOKUP(Y588, 【参考】数式用!$A$2:$B$50, 2, FALSE), "")</f>
        <v/>
      </c>
    </row>
    <row r="589" spans="2:26" ht="34.5" customHeight="1" thickBot="1">
      <c r="B589" s="547">
        <f t="shared" si="8"/>
        <v>551</v>
      </c>
      <c r="C589" s="660"/>
      <c r="D589" s="661"/>
      <c r="E589" s="661"/>
      <c r="F589" s="661"/>
      <c r="G589" s="661"/>
      <c r="H589" s="661"/>
      <c r="I589" s="661"/>
      <c r="J589" s="661"/>
      <c r="K589" s="661"/>
      <c r="L589" s="662"/>
      <c r="M589" s="655"/>
      <c r="N589" s="655"/>
      <c r="O589" s="655"/>
      <c r="P589" s="655"/>
      <c r="Q589" s="655"/>
      <c r="R589" s="656"/>
      <c r="S589" s="657"/>
      <c r="T589" s="657"/>
      <c r="U589" s="657"/>
      <c r="V589" s="658"/>
      <c r="W589" s="36"/>
      <c r="X589" s="37"/>
      <c r="Y589" s="38"/>
      <c r="Z589" s="409" t="str">
        <f>IFERROR(VLOOKUP(Y589, 【参考】数式用!$A$2:$B$50, 2, FALSE), "")</f>
        <v/>
      </c>
    </row>
    <row r="590" spans="2:26" ht="34.5" customHeight="1" thickBot="1">
      <c r="B590" s="547">
        <f t="shared" si="8"/>
        <v>552</v>
      </c>
      <c r="C590" s="660"/>
      <c r="D590" s="661"/>
      <c r="E590" s="661"/>
      <c r="F590" s="661"/>
      <c r="G590" s="661"/>
      <c r="H590" s="661"/>
      <c r="I590" s="661"/>
      <c r="J590" s="661"/>
      <c r="K590" s="661"/>
      <c r="L590" s="662"/>
      <c r="M590" s="655"/>
      <c r="N590" s="655"/>
      <c r="O590" s="655"/>
      <c r="P590" s="655"/>
      <c r="Q590" s="655"/>
      <c r="R590" s="656"/>
      <c r="S590" s="657"/>
      <c r="T590" s="657"/>
      <c r="U590" s="657"/>
      <c r="V590" s="658"/>
      <c r="W590" s="36"/>
      <c r="X590" s="37"/>
      <c r="Y590" s="38"/>
      <c r="Z590" s="409" t="str">
        <f>IFERROR(VLOOKUP(Y590, 【参考】数式用!$A$2:$B$50, 2, FALSE), "")</f>
        <v/>
      </c>
    </row>
    <row r="591" spans="2:26" ht="34.5" customHeight="1" thickBot="1">
      <c r="B591" s="547">
        <f t="shared" si="8"/>
        <v>553</v>
      </c>
      <c r="C591" s="660"/>
      <c r="D591" s="661"/>
      <c r="E591" s="661"/>
      <c r="F591" s="661"/>
      <c r="G591" s="661"/>
      <c r="H591" s="661"/>
      <c r="I591" s="661"/>
      <c r="J591" s="661"/>
      <c r="K591" s="661"/>
      <c r="L591" s="662"/>
      <c r="M591" s="655"/>
      <c r="N591" s="655"/>
      <c r="O591" s="655"/>
      <c r="P591" s="655"/>
      <c r="Q591" s="655"/>
      <c r="R591" s="656"/>
      <c r="S591" s="657"/>
      <c r="T591" s="657"/>
      <c r="U591" s="657"/>
      <c r="V591" s="658"/>
      <c r="W591" s="36"/>
      <c r="X591" s="37"/>
      <c r="Y591" s="38"/>
      <c r="Z591" s="409" t="str">
        <f>IFERROR(VLOOKUP(Y591, 【参考】数式用!$A$2:$B$50, 2, FALSE), "")</f>
        <v/>
      </c>
    </row>
    <row r="592" spans="2:26" ht="34.5" customHeight="1" thickBot="1">
      <c r="B592" s="547">
        <f t="shared" si="8"/>
        <v>554</v>
      </c>
      <c r="C592" s="660"/>
      <c r="D592" s="661"/>
      <c r="E592" s="661"/>
      <c r="F592" s="661"/>
      <c r="G592" s="661"/>
      <c r="H592" s="661"/>
      <c r="I592" s="661"/>
      <c r="J592" s="661"/>
      <c r="K592" s="661"/>
      <c r="L592" s="662"/>
      <c r="M592" s="655"/>
      <c r="N592" s="655"/>
      <c r="O592" s="655"/>
      <c r="P592" s="655"/>
      <c r="Q592" s="655"/>
      <c r="R592" s="656"/>
      <c r="S592" s="657"/>
      <c r="T592" s="657"/>
      <c r="U592" s="657"/>
      <c r="V592" s="658"/>
      <c r="W592" s="36"/>
      <c r="X592" s="37"/>
      <c r="Y592" s="38"/>
      <c r="Z592" s="409" t="str">
        <f>IFERROR(VLOOKUP(Y592, 【参考】数式用!$A$2:$B$50, 2, FALSE), "")</f>
        <v/>
      </c>
    </row>
    <row r="593" spans="2:26" ht="34.5" customHeight="1" thickBot="1">
      <c r="B593" s="547">
        <f t="shared" si="8"/>
        <v>555</v>
      </c>
      <c r="C593" s="660"/>
      <c r="D593" s="661"/>
      <c r="E593" s="661"/>
      <c r="F593" s="661"/>
      <c r="G593" s="661"/>
      <c r="H593" s="661"/>
      <c r="I593" s="661"/>
      <c r="J593" s="661"/>
      <c r="K593" s="661"/>
      <c r="L593" s="662"/>
      <c r="M593" s="655"/>
      <c r="N593" s="655"/>
      <c r="O593" s="655"/>
      <c r="P593" s="655"/>
      <c r="Q593" s="655"/>
      <c r="R593" s="656"/>
      <c r="S593" s="657"/>
      <c r="T593" s="657"/>
      <c r="U593" s="657"/>
      <c r="V593" s="658"/>
      <c r="W593" s="36"/>
      <c r="X593" s="37"/>
      <c r="Y593" s="38"/>
      <c r="Z593" s="409" t="str">
        <f>IFERROR(VLOOKUP(Y593, 【参考】数式用!$A$2:$B$50, 2, FALSE), "")</f>
        <v/>
      </c>
    </row>
    <row r="594" spans="2:26" ht="34.5" customHeight="1" thickBot="1">
      <c r="B594" s="547">
        <f t="shared" si="8"/>
        <v>556</v>
      </c>
      <c r="C594" s="660"/>
      <c r="D594" s="661"/>
      <c r="E594" s="661"/>
      <c r="F594" s="661"/>
      <c r="G594" s="661"/>
      <c r="H594" s="661"/>
      <c r="I594" s="661"/>
      <c r="J594" s="661"/>
      <c r="K594" s="661"/>
      <c r="L594" s="662"/>
      <c r="M594" s="655"/>
      <c r="N594" s="655"/>
      <c r="O594" s="655"/>
      <c r="P594" s="655"/>
      <c r="Q594" s="655"/>
      <c r="R594" s="656"/>
      <c r="S594" s="657"/>
      <c r="T594" s="657"/>
      <c r="U594" s="657"/>
      <c r="V594" s="658"/>
      <c r="W594" s="36"/>
      <c r="X594" s="37"/>
      <c r="Y594" s="38"/>
      <c r="Z594" s="409" t="str">
        <f>IFERROR(VLOOKUP(Y594, 【参考】数式用!$A$2:$B$50, 2, FALSE), "")</f>
        <v/>
      </c>
    </row>
    <row r="595" spans="2:26" ht="34.5" customHeight="1" thickBot="1">
      <c r="B595" s="547">
        <f t="shared" si="8"/>
        <v>557</v>
      </c>
      <c r="C595" s="660"/>
      <c r="D595" s="661"/>
      <c r="E595" s="661"/>
      <c r="F595" s="661"/>
      <c r="G595" s="661"/>
      <c r="H595" s="661"/>
      <c r="I595" s="661"/>
      <c r="J595" s="661"/>
      <c r="K595" s="661"/>
      <c r="L595" s="662"/>
      <c r="M595" s="655"/>
      <c r="N595" s="655"/>
      <c r="O595" s="655"/>
      <c r="P595" s="655"/>
      <c r="Q595" s="655"/>
      <c r="R595" s="656"/>
      <c r="S595" s="657"/>
      <c r="T595" s="657"/>
      <c r="U595" s="657"/>
      <c r="V595" s="658"/>
      <c r="W595" s="36"/>
      <c r="X595" s="37"/>
      <c r="Y595" s="38"/>
      <c r="Z595" s="409" t="str">
        <f>IFERROR(VLOOKUP(Y595, 【参考】数式用!$A$2:$B$50, 2, FALSE), "")</f>
        <v/>
      </c>
    </row>
    <row r="596" spans="2:26" ht="34.5" customHeight="1" thickBot="1">
      <c r="B596" s="547">
        <f t="shared" si="8"/>
        <v>558</v>
      </c>
      <c r="C596" s="660"/>
      <c r="D596" s="661"/>
      <c r="E596" s="661"/>
      <c r="F596" s="661"/>
      <c r="G596" s="661"/>
      <c r="H596" s="661"/>
      <c r="I596" s="661"/>
      <c r="J596" s="661"/>
      <c r="K596" s="661"/>
      <c r="L596" s="662"/>
      <c r="M596" s="655"/>
      <c r="N596" s="655"/>
      <c r="O596" s="655"/>
      <c r="P596" s="655"/>
      <c r="Q596" s="655"/>
      <c r="R596" s="656"/>
      <c r="S596" s="657"/>
      <c r="T596" s="657"/>
      <c r="U596" s="657"/>
      <c r="V596" s="658"/>
      <c r="W596" s="36"/>
      <c r="X596" s="37"/>
      <c r="Y596" s="38"/>
      <c r="Z596" s="409" t="str">
        <f>IFERROR(VLOOKUP(Y596, 【参考】数式用!$A$2:$B$50, 2, FALSE), "")</f>
        <v/>
      </c>
    </row>
    <row r="597" spans="2:26" ht="34.5" customHeight="1" thickBot="1">
      <c r="B597" s="547">
        <f t="shared" si="8"/>
        <v>559</v>
      </c>
      <c r="C597" s="660"/>
      <c r="D597" s="661"/>
      <c r="E597" s="661"/>
      <c r="F597" s="661"/>
      <c r="G597" s="661"/>
      <c r="H597" s="661"/>
      <c r="I597" s="661"/>
      <c r="J597" s="661"/>
      <c r="K597" s="661"/>
      <c r="L597" s="662"/>
      <c r="M597" s="655"/>
      <c r="N597" s="655"/>
      <c r="O597" s="655"/>
      <c r="P597" s="655"/>
      <c r="Q597" s="655"/>
      <c r="R597" s="656"/>
      <c r="S597" s="657"/>
      <c r="T597" s="657"/>
      <c r="U597" s="657"/>
      <c r="V597" s="658"/>
      <c r="W597" s="36"/>
      <c r="X597" s="37"/>
      <c r="Y597" s="38"/>
      <c r="Z597" s="409" t="str">
        <f>IFERROR(VLOOKUP(Y597, 【参考】数式用!$A$2:$B$50, 2, FALSE), "")</f>
        <v/>
      </c>
    </row>
    <row r="598" spans="2:26" ht="34.5" customHeight="1" thickBot="1">
      <c r="B598" s="547">
        <f t="shared" si="8"/>
        <v>560</v>
      </c>
      <c r="C598" s="660"/>
      <c r="D598" s="661"/>
      <c r="E598" s="661"/>
      <c r="F598" s="661"/>
      <c r="G598" s="661"/>
      <c r="H598" s="661"/>
      <c r="I598" s="661"/>
      <c r="J598" s="661"/>
      <c r="K598" s="661"/>
      <c r="L598" s="662"/>
      <c r="M598" s="655"/>
      <c r="N598" s="655"/>
      <c r="O598" s="655"/>
      <c r="P598" s="655"/>
      <c r="Q598" s="655"/>
      <c r="R598" s="656"/>
      <c r="S598" s="657"/>
      <c r="T598" s="657"/>
      <c r="U598" s="657"/>
      <c r="V598" s="658"/>
      <c r="W598" s="36"/>
      <c r="X598" s="37"/>
      <c r="Y598" s="38"/>
      <c r="Z598" s="409" t="str">
        <f>IFERROR(VLOOKUP(Y598, 【参考】数式用!$A$2:$B$50, 2, FALSE), "")</f>
        <v/>
      </c>
    </row>
    <row r="599" spans="2:26" ht="34.5" customHeight="1" thickBot="1">
      <c r="B599" s="547">
        <f t="shared" si="8"/>
        <v>561</v>
      </c>
      <c r="C599" s="660"/>
      <c r="D599" s="661"/>
      <c r="E599" s="661"/>
      <c r="F599" s="661"/>
      <c r="G599" s="661"/>
      <c r="H599" s="661"/>
      <c r="I599" s="661"/>
      <c r="J599" s="661"/>
      <c r="K599" s="661"/>
      <c r="L599" s="662"/>
      <c r="M599" s="655"/>
      <c r="N599" s="655"/>
      <c r="O599" s="655"/>
      <c r="P599" s="655"/>
      <c r="Q599" s="655"/>
      <c r="R599" s="656"/>
      <c r="S599" s="657"/>
      <c r="T599" s="657"/>
      <c r="U599" s="657"/>
      <c r="V599" s="658"/>
      <c r="W599" s="36"/>
      <c r="X599" s="37"/>
      <c r="Y599" s="38"/>
      <c r="Z599" s="409" t="str">
        <f>IFERROR(VLOOKUP(Y599, 【参考】数式用!$A$2:$B$50, 2, FALSE), "")</f>
        <v/>
      </c>
    </row>
    <row r="600" spans="2:26" ht="34.5" customHeight="1" thickBot="1">
      <c r="B600" s="547">
        <f t="shared" si="8"/>
        <v>562</v>
      </c>
      <c r="C600" s="660"/>
      <c r="D600" s="661"/>
      <c r="E600" s="661"/>
      <c r="F600" s="661"/>
      <c r="G600" s="661"/>
      <c r="H600" s="661"/>
      <c r="I600" s="661"/>
      <c r="J600" s="661"/>
      <c r="K600" s="661"/>
      <c r="L600" s="662"/>
      <c r="M600" s="655"/>
      <c r="N600" s="655"/>
      <c r="O600" s="655"/>
      <c r="P600" s="655"/>
      <c r="Q600" s="655"/>
      <c r="R600" s="656"/>
      <c r="S600" s="657"/>
      <c r="T600" s="657"/>
      <c r="U600" s="657"/>
      <c r="V600" s="658"/>
      <c r="W600" s="36"/>
      <c r="X600" s="37"/>
      <c r="Y600" s="38"/>
      <c r="Z600" s="409" t="str">
        <f>IFERROR(VLOOKUP(Y600, 【参考】数式用!$A$2:$B$50, 2, FALSE), "")</f>
        <v/>
      </c>
    </row>
    <row r="601" spans="2:26" ht="34.5" customHeight="1" thickBot="1">
      <c r="B601" s="547">
        <f t="shared" si="8"/>
        <v>563</v>
      </c>
      <c r="C601" s="660"/>
      <c r="D601" s="661"/>
      <c r="E601" s="661"/>
      <c r="F601" s="661"/>
      <c r="G601" s="661"/>
      <c r="H601" s="661"/>
      <c r="I601" s="661"/>
      <c r="J601" s="661"/>
      <c r="K601" s="661"/>
      <c r="L601" s="662"/>
      <c r="M601" s="655"/>
      <c r="N601" s="655"/>
      <c r="O601" s="655"/>
      <c r="P601" s="655"/>
      <c r="Q601" s="655"/>
      <c r="R601" s="656"/>
      <c r="S601" s="657"/>
      <c r="T601" s="657"/>
      <c r="U601" s="657"/>
      <c r="V601" s="658"/>
      <c r="W601" s="36"/>
      <c r="X601" s="37"/>
      <c r="Y601" s="38"/>
      <c r="Z601" s="409" t="str">
        <f>IFERROR(VLOOKUP(Y601, 【参考】数式用!$A$2:$B$50, 2, FALSE), "")</f>
        <v/>
      </c>
    </row>
    <row r="602" spans="2:26" ht="34.5" customHeight="1" thickBot="1">
      <c r="B602" s="547">
        <f t="shared" si="8"/>
        <v>564</v>
      </c>
      <c r="C602" s="660"/>
      <c r="D602" s="661"/>
      <c r="E602" s="661"/>
      <c r="F602" s="661"/>
      <c r="G602" s="661"/>
      <c r="H602" s="661"/>
      <c r="I602" s="661"/>
      <c r="J602" s="661"/>
      <c r="K602" s="661"/>
      <c r="L602" s="662"/>
      <c r="M602" s="655"/>
      <c r="N602" s="655"/>
      <c r="O602" s="655"/>
      <c r="P602" s="655"/>
      <c r="Q602" s="655"/>
      <c r="R602" s="656"/>
      <c r="S602" s="657"/>
      <c r="T602" s="657"/>
      <c r="U602" s="657"/>
      <c r="V602" s="658"/>
      <c r="W602" s="36"/>
      <c r="X602" s="37"/>
      <c r="Y602" s="38"/>
      <c r="Z602" s="409" t="str">
        <f>IFERROR(VLOOKUP(Y602, 【参考】数式用!$A$2:$B$50, 2, FALSE), "")</f>
        <v/>
      </c>
    </row>
    <row r="603" spans="2:26" ht="34.5" customHeight="1" thickBot="1">
      <c r="B603" s="547">
        <f t="shared" si="8"/>
        <v>565</v>
      </c>
      <c r="C603" s="660"/>
      <c r="D603" s="661"/>
      <c r="E603" s="661"/>
      <c r="F603" s="661"/>
      <c r="G603" s="661"/>
      <c r="H603" s="661"/>
      <c r="I603" s="661"/>
      <c r="J603" s="661"/>
      <c r="K603" s="661"/>
      <c r="L603" s="662"/>
      <c r="M603" s="655"/>
      <c r="N603" s="655"/>
      <c r="O603" s="655"/>
      <c r="P603" s="655"/>
      <c r="Q603" s="655"/>
      <c r="R603" s="656"/>
      <c r="S603" s="657"/>
      <c r="T603" s="657"/>
      <c r="U603" s="657"/>
      <c r="V603" s="658"/>
      <c r="W603" s="36"/>
      <c r="X603" s="37"/>
      <c r="Y603" s="38"/>
      <c r="Z603" s="409" t="str">
        <f>IFERROR(VLOOKUP(Y603, 【参考】数式用!$A$2:$B$50, 2, FALSE), "")</f>
        <v/>
      </c>
    </row>
    <row r="604" spans="2:26" ht="34.5" customHeight="1" thickBot="1">
      <c r="B604" s="547">
        <f t="shared" si="8"/>
        <v>566</v>
      </c>
      <c r="C604" s="660"/>
      <c r="D604" s="661"/>
      <c r="E604" s="661"/>
      <c r="F604" s="661"/>
      <c r="G604" s="661"/>
      <c r="H604" s="661"/>
      <c r="I604" s="661"/>
      <c r="J604" s="661"/>
      <c r="K604" s="661"/>
      <c r="L604" s="662"/>
      <c r="M604" s="655"/>
      <c r="N604" s="655"/>
      <c r="O604" s="655"/>
      <c r="P604" s="655"/>
      <c r="Q604" s="655"/>
      <c r="R604" s="656"/>
      <c r="S604" s="657"/>
      <c r="T604" s="657"/>
      <c r="U604" s="657"/>
      <c r="V604" s="658"/>
      <c r="W604" s="36"/>
      <c r="X604" s="37"/>
      <c r="Y604" s="38"/>
      <c r="Z604" s="409" t="str">
        <f>IFERROR(VLOOKUP(Y604, 【参考】数式用!$A$2:$B$50, 2, FALSE), "")</f>
        <v/>
      </c>
    </row>
    <row r="605" spans="2:26" ht="34.5" customHeight="1" thickBot="1">
      <c r="B605" s="547">
        <f t="shared" si="8"/>
        <v>567</v>
      </c>
      <c r="C605" s="660"/>
      <c r="D605" s="661"/>
      <c r="E605" s="661"/>
      <c r="F605" s="661"/>
      <c r="G605" s="661"/>
      <c r="H605" s="661"/>
      <c r="I605" s="661"/>
      <c r="J605" s="661"/>
      <c r="K605" s="661"/>
      <c r="L605" s="662"/>
      <c r="M605" s="655"/>
      <c r="N605" s="655"/>
      <c r="O605" s="655"/>
      <c r="P605" s="655"/>
      <c r="Q605" s="655"/>
      <c r="R605" s="656"/>
      <c r="S605" s="657"/>
      <c r="T605" s="657"/>
      <c r="U605" s="657"/>
      <c r="V605" s="658"/>
      <c r="W605" s="36"/>
      <c r="X605" s="37"/>
      <c r="Y605" s="38"/>
      <c r="Z605" s="409" t="str">
        <f>IFERROR(VLOOKUP(Y605, 【参考】数式用!$A$2:$B$50, 2, FALSE), "")</f>
        <v/>
      </c>
    </row>
    <row r="606" spans="2:26" ht="34.5" customHeight="1" thickBot="1">
      <c r="B606" s="547">
        <f t="shared" si="8"/>
        <v>568</v>
      </c>
      <c r="C606" s="660"/>
      <c r="D606" s="661"/>
      <c r="E606" s="661"/>
      <c r="F606" s="661"/>
      <c r="G606" s="661"/>
      <c r="H606" s="661"/>
      <c r="I606" s="661"/>
      <c r="J606" s="661"/>
      <c r="K606" s="661"/>
      <c r="L606" s="662"/>
      <c r="M606" s="655"/>
      <c r="N606" s="655"/>
      <c r="O606" s="655"/>
      <c r="P606" s="655"/>
      <c r="Q606" s="655"/>
      <c r="R606" s="656"/>
      <c r="S606" s="657"/>
      <c r="T606" s="657"/>
      <c r="U606" s="657"/>
      <c r="V606" s="658"/>
      <c r="W606" s="36"/>
      <c r="X606" s="37"/>
      <c r="Y606" s="38"/>
      <c r="Z606" s="409" t="str">
        <f>IFERROR(VLOOKUP(Y606, 【参考】数式用!$A$2:$B$50, 2, FALSE), "")</f>
        <v/>
      </c>
    </row>
    <row r="607" spans="2:26" ht="34.5" customHeight="1" thickBot="1">
      <c r="B607" s="547">
        <f t="shared" si="8"/>
        <v>569</v>
      </c>
      <c r="C607" s="660"/>
      <c r="D607" s="661"/>
      <c r="E607" s="661"/>
      <c r="F607" s="661"/>
      <c r="G607" s="661"/>
      <c r="H607" s="661"/>
      <c r="I607" s="661"/>
      <c r="J607" s="661"/>
      <c r="K607" s="661"/>
      <c r="L607" s="662"/>
      <c r="M607" s="655"/>
      <c r="N607" s="655"/>
      <c r="O607" s="655"/>
      <c r="P607" s="655"/>
      <c r="Q607" s="655"/>
      <c r="R607" s="656"/>
      <c r="S607" s="657"/>
      <c r="T607" s="657"/>
      <c r="U607" s="657"/>
      <c r="V607" s="658"/>
      <c r="W607" s="36"/>
      <c r="X607" s="37"/>
      <c r="Y607" s="38"/>
      <c r="Z607" s="409" t="str">
        <f>IFERROR(VLOOKUP(Y607, 【参考】数式用!$A$2:$B$50, 2, FALSE), "")</f>
        <v/>
      </c>
    </row>
    <row r="608" spans="2:26" ht="34.5" customHeight="1" thickBot="1">
      <c r="B608" s="547">
        <f t="shared" si="8"/>
        <v>570</v>
      </c>
      <c r="C608" s="660"/>
      <c r="D608" s="661"/>
      <c r="E608" s="661"/>
      <c r="F608" s="661"/>
      <c r="G608" s="661"/>
      <c r="H608" s="661"/>
      <c r="I608" s="661"/>
      <c r="J608" s="661"/>
      <c r="K608" s="661"/>
      <c r="L608" s="662"/>
      <c r="M608" s="655"/>
      <c r="N608" s="655"/>
      <c r="O608" s="655"/>
      <c r="P608" s="655"/>
      <c r="Q608" s="655"/>
      <c r="R608" s="656"/>
      <c r="S608" s="657"/>
      <c r="T608" s="657"/>
      <c r="U608" s="657"/>
      <c r="V608" s="658"/>
      <c r="W608" s="36"/>
      <c r="X608" s="37"/>
      <c r="Y608" s="38"/>
      <c r="Z608" s="409" t="str">
        <f>IFERROR(VLOOKUP(Y608, 【参考】数式用!$A$2:$B$50, 2, FALSE), "")</f>
        <v/>
      </c>
    </row>
    <row r="609" spans="2:26" ht="34.5" customHeight="1" thickBot="1">
      <c r="B609" s="547">
        <f t="shared" si="8"/>
        <v>571</v>
      </c>
      <c r="C609" s="660"/>
      <c r="D609" s="661"/>
      <c r="E609" s="661"/>
      <c r="F609" s="661"/>
      <c r="G609" s="661"/>
      <c r="H609" s="661"/>
      <c r="I609" s="661"/>
      <c r="J609" s="661"/>
      <c r="K609" s="661"/>
      <c r="L609" s="662"/>
      <c r="M609" s="655"/>
      <c r="N609" s="655"/>
      <c r="O609" s="655"/>
      <c r="P609" s="655"/>
      <c r="Q609" s="655"/>
      <c r="R609" s="656"/>
      <c r="S609" s="657"/>
      <c r="T609" s="657"/>
      <c r="U609" s="657"/>
      <c r="V609" s="658"/>
      <c r="W609" s="36"/>
      <c r="X609" s="37"/>
      <c r="Y609" s="38"/>
      <c r="Z609" s="409" t="str">
        <f>IFERROR(VLOOKUP(Y609, 【参考】数式用!$A$2:$B$50, 2, FALSE), "")</f>
        <v/>
      </c>
    </row>
    <row r="610" spans="2:26" ht="34.5" customHeight="1" thickBot="1">
      <c r="B610" s="547">
        <f t="shared" si="8"/>
        <v>572</v>
      </c>
      <c r="C610" s="660"/>
      <c r="D610" s="661"/>
      <c r="E610" s="661"/>
      <c r="F610" s="661"/>
      <c r="G610" s="661"/>
      <c r="H610" s="661"/>
      <c r="I610" s="661"/>
      <c r="J610" s="661"/>
      <c r="K610" s="661"/>
      <c r="L610" s="662"/>
      <c r="M610" s="655"/>
      <c r="N610" s="655"/>
      <c r="O610" s="655"/>
      <c r="P610" s="655"/>
      <c r="Q610" s="655"/>
      <c r="R610" s="656"/>
      <c r="S610" s="657"/>
      <c r="T610" s="657"/>
      <c r="U610" s="657"/>
      <c r="V610" s="658"/>
      <c r="W610" s="36"/>
      <c r="X610" s="37"/>
      <c r="Y610" s="38"/>
      <c r="Z610" s="409" t="str">
        <f>IFERROR(VLOOKUP(Y610, 【参考】数式用!$A$2:$B$50, 2, FALSE), "")</f>
        <v/>
      </c>
    </row>
    <row r="611" spans="2:26" ht="34.5" customHeight="1" thickBot="1">
      <c r="B611" s="547">
        <f t="shared" si="8"/>
        <v>573</v>
      </c>
      <c r="C611" s="660"/>
      <c r="D611" s="661"/>
      <c r="E611" s="661"/>
      <c r="F611" s="661"/>
      <c r="G611" s="661"/>
      <c r="H611" s="661"/>
      <c r="I611" s="661"/>
      <c r="J611" s="661"/>
      <c r="K611" s="661"/>
      <c r="L611" s="662"/>
      <c r="M611" s="655"/>
      <c r="N611" s="655"/>
      <c r="O611" s="655"/>
      <c r="P611" s="655"/>
      <c r="Q611" s="655"/>
      <c r="R611" s="656"/>
      <c r="S611" s="657"/>
      <c r="T611" s="657"/>
      <c r="U611" s="657"/>
      <c r="V611" s="658"/>
      <c r="W611" s="36"/>
      <c r="X611" s="37"/>
      <c r="Y611" s="38"/>
      <c r="Z611" s="409" t="str">
        <f>IFERROR(VLOOKUP(Y611, 【参考】数式用!$A$2:$B$50, 2, FALSE), "")</f>
        <v/>
      </c>
    </row>
    <row r="612" spans="2:26" ht="34.5" customHeight="1" thickBot="1">
      <c r="B612" s="547">
        <f t="shared" si="8"/>
        <v>574</v>
      </c>
      <c r="C612" s="660"/>
      <c r="D612" s="661"/>
      <c r="E612" s="661"/>
      <c r="F612" s="661"/>
      <c r="G612" s="661"/>
      <c r="H612" s="661"/>
      <c r="I612" s="661"/>
      <c r="J612" s="661"/>
      <c r="K612" s="661"/>
      <c r="L612" s="662"/>
      <c r="M612" s="655"/>
      <c r="N612" s="655"/>
      <c r="O612" s="655"/>
      <c r="P612" s="655"/>
      <c r="Q612" s="655"/>
      <c r="R612" s="656"/>
      <c r="S612" s="657"/>
      <c r="T612" s="657"/>
      <c r="U612" s="657"/>
      <c r="V612" s="658"/>
      <c r="W612" s="36"/>
      <c r="X612" s="37"/>
      <c r="Y612" s="38"/>
      <c r="Z612" s="409" t="str">
        <f>IFERROR(VLOOKUP(Y612, 【参考】数式用!$A$2:$B$50, 2, FALSE), "")</f>
        <v/>
      </c>
    </row>
    <row r="613" spans="2:26" ht="34.5" customHeight="1" thickBot="1">
      <c r="B613" s="547">
        <f t="shared" si="8"/>
        <v>575</v>
      </c>
      <c r="C613" s="660"/>
      <c r="D613" s="661"/>
      <c r="E613" s="661"/>
      <c r="F613" s="661"/>
      <c r="G613" s="661"/>
      <c r="H613" s="661"/>
      <c r="I613" s="661"/>
      <c r="J613" s="661"/>
      <c r="K613" s="661"/>
      <c r="L613" s="662"/>
      <c r="M613" s="655"/>
      <c r="N613" s="655"/>
      <c r="O613" s="655"/>
      <c r="P613" s="655"/>
      <c r="Q613" s="655"/>
      <c r="R613" s="656"/>
      <c r="S613" s="657"/>
      <c r="T613" s="657"/>
      <c r="U613" s="657"/>
      <c r="V613" s="658"/>
      <c r="W613" s="36"/>
      <c r="X613" s="37"/>
      <c r="Y613" s="38"/>
      <c r="Z613" s="409" t="str">
        <f>IFERROR(VLOOKUP(Y613, 【参考】数式用!$A$2:$B$50, 2, FALSE), "")</f>
        <v/>
      </c>
    </row>
    <row r="614" spans="2:26" ht="34.5" customHeight="1" thickBot="1">
      <c r="B614" s="547">
        <f t="shared" si="8"/>
        <v>576</v>
      </c>
      <c r="C614" s="660"/>
      <c r="D614" s="661"/>
      <c r="E614" s="661"/>
      <c r="F614" s="661"/>
      <c r="G614" s="661"/>
      <c r="H614" s="661"/>
      <c r="I614" s="661"/>
      <c r="J614" s="661"/>
      <c r="K614" s="661"/>
      <c r="L614" s="662"/>
      <c r="M614" s="655"/>
      <c r="N614" s="655"/>
      <c r="O614" s="655"/>
      <c r="P614" s="655"/>
      <c r="Q614" s="655"/>
      <c r="R614" s="656"/>
      <c r="S614" s="657"/>
      <c r="T614" s="657"/>
      <c r="U614" s="657"/>
      <c r="V614" s="658"/>
      <c r="W614" s="36"/>
      <c r="X614" s="37"/>
      <c r="Y614" s="38"/>
      <c r="Z614" s="409" t="str">
        <f>IFERROR(VLOOKUP(Y614, 【参考】数式用!$A$2:$B$50, 2, FALSE), "")</f>
        <v/>
      </c>
    </row>
    <row r="615" spans="2:26" ht="34.5" customHeight="1" thickBot="1">
      <c r="B615" s="547">
        <f t="shared" si="8"/>
        <v>577</v>
      </c>
      <c r="C615" s="660"/>
      <c r="D615" s="661"/>
      <c r="E615" s="661"/>
      <c r="F615" s="661"/>
      <c r="G615" s="661"/>
      <c r="H615" s="661"/>
      <c r="I615" s="661"/>
      <c r="J615" s="661"/>
      <c r="K615" s="661"/>
      <c r="L615" s="662"/>
      <c r="M615" s="655"/>
      <c r="N615" s="655"/>
      <c r="O615" s="655"/>
      <c r="P615" s="655"/>
      <c r="Q615" s="655"/>
      <c r="R615" s="656"/>
      <c r="S615" s="657"/>
      <c r="T615" s="657"/>
      <c r="U615" s="657"/>
      <c r="V615" s="658"/>
      <c r="W615" s="36"/>
      <c r="X615" s="37"/>
      <c r="Y615" s="38"/>
      <c r="Z615" s="409" t="str">
        <f>IFERROR(VLOOKUP(Y615, 【参考】数式用!$A$2:$B$50, 2, FALSE), "")</f>
        <v/>
      </c>
    </row>
    <row r="616" spans="2:26" ht="34.5" customHeight="1" thickBot="1">
      <c r="B616" s="547">
        <f t="shared" si="8"/>
        <v>578</v>
      </c>
      <c r="C616" s="660"/>
      <c r="D616" s="661"/>
      <c r="E616" s="661"/>
      <c r="F616" s="661"/>
      <c r="G616" s="661"/>
      <c r="H616" s="661"/>
      <c r="I616" s="661"/>
      <c r="J616" s="661"/>
      <c r="K616" s="661"/>
      <c r="L616" s="662"/>
      <c r="M616" s="655"/>
      <c r="N616" s="655"/>
      <c r="O616" s="655"/>
      <c r="P616" s="655"/>
      <c r="Q616" s="655"/>
      <c r="R616" s="656"/>
      <c r="S616" s="657"/>
      <c r="T616" s="657"/>
      <c r="U616" s="657"/>
      <c r="V616" s="658"/>
      <c r="W616" s="36"/>
      <c r="X616" s="37"/>
      <c r="Y616" s="38"/>
      <c r="Z616" s="409" t="str">
        <f>IFERROR(VLOOKUP(Y616, 【参考】数式用!$A$2:$B$50, 2, FALSE), "")</f>
        <v/>
      </c>
    </row>
    <row r="617" spans="2:26" ht="34.5" customHeight="1" thickBot="1">
      <c r="B617" s="547">
        <f t="shared" ref="B617:B680" si="9">B616+1</f>
        <v>579</v>
      </c>
      <c r="C617" s="660"/>
      <c r="D617" s="661"/>
      <c r="E617" s="661"/>
      <c r="F617" s="661"/>
      <c r="G617" s="661"/>
      <c r="H617" s="661"/>
      <c r="I617" s="661"/>
      <c r="J617" s="661"/>
      <c r="K617" s="661"/>
      <c r="L617" s="662"/>
      <c r="M617" s="655"/>
      <c r="N617" s="655"/>
      <c r="O617" s="655"/>
      <c r="P617" s="655"/>
      <c r="Q617" s="655"/>
      <c r="R617" s="656"/>
      <c r="S617" s="657"/>
      <c r="T617" s="657"/>
      <c r="U617" s="657"/>
      <c r="V617" s="658"/>
      <c r="W617" s="36"/>
      <c r="X617" s="37"/>
      <c r="Y617" s="38"/>
      <c r="Z617" s="409" t="str">
        <f>IFERROR(VLOOKUP(Y617, 【参考】数式用!$A$2:$B$50, 2, FALSE), "")</f>
        <v/>
      </c>
    </row>
    <row r="618" spans="2:26" ht="34.5" customHeight="1" thickBot="1">
      <c r="B618" s="547">
        <f t="shared" si="9"/>
        <v>580</v>
      </c>
      <c r="C618" s="660"/>
      <c r="D618" s="661"/>
      <c r="E618" s="661"/>
      <c r="F618" s="661"/>
      <c r="G618" s="661"/>
      <c r="H618" s="661"/>
      <c r="I618" s="661"/>
      <c r="J618" s="661"/>
      <c r="K618" s="661"/>
      <c r="L618" s="662"/>
      <c r="M618" s="655"/>
      <c r="N618" s="655"/>
      <c r="O618" s="655"/>
      <c r="P618" s="655"/>
      <c r="Q618" s="655"/>
      <c r="R618" s="656"/>
      <c r="S618" s="657"/>
      <c r="T618" s="657"/>
      <c r="U618" s="657"/>
      <c r="V618" s="658"/>
      <c r="W618" s="36"/>
      <c r="X618" s="37"/>
      <c r="Y618" s="38"/>
      <c r="Z618" s="409" t="str">
        <f>IFERROR(VLOOKUP(Y618, 【参考】数式用!$A$2:$B$50, 2, FALSE), "")</f>
        <v/>
      </c>
    </row>
    <row r="619" spans="2:26" ht="34.5" customHeight="1" thickBot="1">
      <c r="B619" s="547">
        <f t="shared" si="9"/>
        <v>581</v>
      </c>
      <c r="C619" s="660"/>
      <c r="D619" s="661"/>
      <c r="E619" s="661"/>
      <c r="F619" s="661"/>
      <c r="G619" s="661"/>
      <c r="H619" s="661"/>
      <c r="I619" s="661"/>
      <c r="J619" s="661"/>
      <c r="K619" s="661"/>
      <c r="L619" s="662"/>
      <c r="M619" s="655"/>
      <c r="N619" s="655"/>
      <c r="O619" s="655"/>
      <c r="P619" s="655"/>
      <c r="Q619" s="655"/>
      <c r="R619" s="656"/>
      <c r="S619" s="657"/>
      <c r="T619" s="657"/>
      <c r="U619" s="657"/>
      <c r="V619" s="658"/>
      <c r="W619" s="36"/>
      <c r="X619" s="37"/>
      <c r="Y619" s="38"/>
      <c r="Z619" s="409" t="str">
        <f>IFERROR(VLOOKUP(Y619, 【参考】数式用!$A$2:$B$50, 2, FALSE), "")</f>
        <v/>
      </c>
    </row>
    <row r="620" spans="2:26" ht="34.5" customHeight="1" thickBot="1">
      <c r="B620" s="547">
        <f t="shared" si="9"/>
        <v>582</v>
      </c>
      <c r="C620" s="660"/>
      <c r="D620" s="661"/>
      <c r="E620" s="661"/>
      <c r="F620" s="661"/>
      <c r="G620" s="661"/>
      <c r="H620" s="661"/>
      <c r="I620" s="661"/>
      <c r="J620" s="661"/>
      <c r="K620" s="661"/>
      <c r="L620" s="662"/>
      <c r="M620" s="655"/>
      <c r="N620" s="655"/>
      <c r="O620" s="655"/>
      <c r="P620" s="655"/>
      <c r="Q620" s="655"/>
      <c r="R620" s="656"/>
      <c r="S620" s="657"/>
      <c r="T620" s="657"/>
      <c r="U620" s="657"/>
      <c r="V620" s="658"/>
      <c r="W620" s="36"/>
      <c r="X620" s="37"/>
      <c r="Y620" s="38"/>
      <c r="Z620" s="409" t="str">
        <f>IFERROR(VLOOKUP(Y620, 【参考】数式用!$A$2:$B$50, 2, FALSE), "")</f>
        <v/>
      </c>
    </row>
    <row r="621" spans="2:26" ht="34.5" customHeight="1" thickBot="1">
      <c r="B621" s="547">
        <f t="shared" si="9"/>
        <v>583</v>
      </c>
      <c r="C621" s="660"/>
      <c r="D621" s="661"/>
      <c r="E621" s="661"/>
      <c r="F621" s="661"/>
      <c r="G621" s="661"/>
      <c r="H621" s="661"/>
      <c r="I621" s="661"/>
      <c r="J621" s="661"/>
      <c r="K621" s="661"/>
      <c r="L621" s="662"/>
      <c r="M621" s="655"/>
      <c r="N621" s="655"/>
      <c r="O621" s="655"/>
      <c r="P621" s="655"/>
      <c r="Q621" s="655"/>
      <c r="R621" s="656"/>
      <c r="S621" s="657"/>
      <c r="T621" s="657"/>
      <c r="U621" s="657"/>
      <c r="V621" s="658"/>
      <c r="W621" s="36"/>
      <c r="X621" s="37"/>
      <c r="Y621" s="38"/>
      <c r="Z621" s="409" t="str">
        <f>IFERROR(VLOOKUP(Y621, 【参考】数式用!$A$2:$B$50, 2, FALSE), "")</f>
        <v/>
      </c>
    </row>
    <row r="622" spans="2:26" ht="34.5" customHeight="1" thickBot="1">
      <c r="B622" s="547">
        <f t="shared" si="9"/>
        <v>584</v>
      </c>
      <c r="C622" s="660"/>
      <c r="D622" s="661"/>
      <c r="E622" s="661"/>
      <c r="F622" s="661"/>
      <c r="G622" s="661"/>
      <c r="H622" s="661"/>
      <c r="I622" s="661"/>
      <c r="J622" s="661"/>
      <c r="K622" s="661"/>
      <c r="L622" s="662"/>
      <c r="M622" s="655"/>
      <c r="N622" s="655"/>
      <c r="O622" s="655"/>
      <c r="P622" s="655"/>
      <c r="Q622" s="655"/>
      <c r="R622" s="656"/>
      <c r="S622" s="657"/>
      <c r="T622" s="657"/>
      <c r="U622" s="657"/>
      <c r="V622" s="658"/>
      <c r="W622" s="36"/>
      <c r="X622" s="37"/>
      <c r="Y622" s="38"/>
      <c r="Z622" s="409" t="str">
        <f>IFERROR(VLOOKUP(Y622, 【参考】数式用!$A$2:$B$50, 2, FALSE), "")</f>
        <v/>
      </c>
    </row>
    <row r="623" spans="2:26" ht="34.5" customHeight="1" thickBot="1">
      <c r="B623" s="547">
        <f t="shared" si="9"/>
        <v>585</v>
      </c>
      <c r="C623" s="660"/>
      <c r="D623" s="661"/>
      <c r="E623" s="661"/>
      <c r="F623" s="661"/>
      <c r="G623" s="661"/>
      <c r="H623" s="661"/>
      <c r="I623" s="661"/>
      <c r="J623" s="661"/>
      <c r="K623" s="661"/>
      <c r="L623" s="662"/>
      <c r="M623" s="655"/>
      <c r="N623" s="655"/>
      <c r="O623" s="655"/>
      <c r="P623" s="655"/>
      <c r="Q623" s="655"/>
      <c r="R623" s="656"/>
      <c r="S623" s="657"/>
      <c r="T623" s="657"/>
      <c r="U623" s="657"/>
      <c r="V623" s="658"/>
      <c r="W623" s="36"/>
      <c r="X623" s="37"/>
      <c r="Y623" s="38"/>
      <c r="Z623" s="409" t="str">
        <f>IFERROR(VLOOKUP(Y623, 【参考】数式用!$A$2:$B$50, 2, FALSE), "")</f>
        <v/>
      </c>
    </row>
    <row r="624" spans="2:26" ht="34.5" customHeight="1" thickBot="1">
      <c r="B624" s="547">
        <f t="shared" si="9"/>
        <v>586</v>
      </c>
      <c r="C624" s="660"/>
      <c r="D624" s="661"/>
      <c r="E624" s="661"/>
      <c r="F624" s="661"/>
      <c r="G624" s="661"/>
      <c r="H624" s="661"/>
      <c r="I624" s="661"/>
      <c r="J624" s="661"/>
      <c r="K624" s="661"/>
      <c r="L624" s="662"/>
      <c r="M624" s="655"/>
      <c r="N624" s="655"/>
      <c r="O624" s="655"/>
      <c r="P624" s="655"/>
      <c r="Q624" s="655"/>
      <c r="R624" s="656"/>
      <c r="S624" s="657"/>
      <c r="T624" s="657"/>
      <c r="U624" s="657"/>
      <c r="V624" s="658"/>
      <c r="W624" s="36"/>
      <c r="X624" s="37"/>
      <c r="Y624" s="38"/>
      <c r="Z624" s="409" t="str">
        <f>IFERROR(VLOOKUP(Y624, 【参考】数式用!$A$2:$B$50, 2, FALSE), "")</f>
        <v/>
      </c>
    </row>
    <row r="625" spans="2:26" ht="34.5" customHeight="1" thickBot="1">
      <c r="B625" s="547">
        <f t="shared" si="9"/>
        <v>587</v>
      </c>
      <c r="C625" s="660"/>
      <c r="D625" s="661"/>
      <c r="E625" s="661"/>
      <c r="F625" s="661"/>
      <c r="G625" s="661"/>
      <c r="H625" s="661"/>
      <c r="I625" s="661"/>
      <c r="J625" s="661"/>
      <c r="K625" s="661"/>
      <c r="L625" s="662"/>
      <c r="M625" s="655"/>
      <c r="N625" s="655"/>
      <c r="O625" s="655"/>
      <c r="P625" s="655"/>
      <c r="Q625" s="655"/>
      <c r="R625" s="656"/>
      <c r="S625" s="657"/>
      <c r="T625" s="657"/>
      <c r="U625" s="657"/>
      <c r="V625" s="658"/>
      <c r="W625" s="36"/>
      <c r="X625" s="37"/>
      <c r="Y625" s="38"/>
      <c r="Z625" s="409" t="str">
        <f>IFERROR(VLOOKUP(Y625, 【参考】数式用!$A$2:$B$50, 2, FALSE), "")</f>
        <v/>
      </c>
    </row>
    <row r="626" spans="2:26" ht="34.5" customHeight="1" thickBot="1">
      <c r="B626" s="547">
        <f t="shared" si="9"/>
        <v>588</v>
      </c>
      <c r="C626" s="660"/>
      <c r="D626" s="661"/>
      <c r="E626" s="661"/>
      <c r="F626" s="661"/>
      <c r="G626" s="661"/>
      <c r="H626" s="661"/>
      <c r="I626" s="661"/>
      <c r="J626" s="661"/>
      <c r="K626" s="661"/>
      <c r="L626" s="662"/>
      <c r="M626" s="655"/>
      <c r="N626" s="655"/>
      <c r="O626" s="655"/>
      <c r="P626" s="655"/>
      <c r="Q626" s="655"/>
      <c r="R626" s="656"/>
      <c r="S626" s="657"/>
      <c r="T626" s="657"/>
      <c r="U626" s="657"/>
      <c r="V626" s="658"/>
      <c r="W626" s="36"/>
      <c r="X626" s="37"/>
      <c r="Y626" s="38"/>
      <c r="Z626" s="409" t="str">
        <f>IFERROR(VLOOKUP(Y626, 【参考】数式用!$A$2:$B$50, 2, FALSE), "")</f>
        <v/>
      </c>
    </row>
    <row r="627" spans="2:26" ht="34.5" customHeight="1" thickBot="1">
      <c r="B627" s="547">
        <f t="shared" si="9"/>
        <v>589</v>
      </c>
      <c r="C627" s="660"/>
      <c r="D627" s="661"/>
      <c r="E627" s="661"/>
      <c r="F627" s="661"/>
      <c r="G627" s="661"/>
      <c r="H627" s="661"/>
      <c r="I627" s="661"/>
      <c r="J627" s="661"/>
      <c r="K627" s="661"/>
      <c r="L627" s="662"/>
      <c r="M627" s="655"/>
      <c r="N627" s="655"/>
      <c r="O627" s="655"/>
      <c r="P627" s="655"/>
      <c r="Q627" s="655"/>
      <c r="R627" s="656"/>
      <c r="S627" s="657"/>
      <c r="T627" s="657"/>
      <c r="U627" s="657"/>
      <c r="V627" s="658"/>
      <c r="W627" s="36"/>
      <c r="X627" s="37"/>
      <c r="Y627" s="38"/>
      <c r="Z627" s="409" t="str">
        <f>IFERROR(VLOOKUP(Y627, 【参考】数式用!$A$2:$B$50, 2, FALSE), "")</f>
        <v/>
      </c>
    </row>
    <row r="628" spans="2:26" ht="34.5" customHeight="1" thickBot="1">
      <c r="B628" s="547">
        <f t="shared" si="9"/>
        <v>590</v>
      </c>
      <c r="C628" s="660"/>
      <c r="D628" s="661"/>
      <c r="E628" s="661"/>
      <c r="F628" s="661"/>
      <c r="G628" s="661"/>
      <c r="H628" s="661"/>
      <c r="I628" s="661"/>
      <c r="J628" s="661"/>
      <c r="K628" s="661"/>
      <c r="L628" s="662"/>
      <c r="M628" s="655"/>
      <c r="N628" s="655"/>
      <c r="O628" s="655"/>
      <c r="P628" s="655"/>
      <c r="Q628" s="655"/>
      <c r="R628" s="656"/>
      <c r="S628" s="657"/>
      <c r="T628" s="657"/>
      <c r="U628" s="657"/>
      <c r="V628" s="658"/>
      <c r="W628" s="36"/>
      <c r="X628" s="37"/>
      <c r="Y628" s="38"/>
      <c r="Z628" s="409" t="str">
        <f>IFERROR(VLOOKUP(Y628, 【参考】数式用!$A$2:$B$50, 2, FALSE), "")</f>
        <v/>
      </c>
    </row>
    <row r="629" spans="2:26" ht="34.5" customHeight="1" thickBot="1">
      <c r="B629" s="547">
        <f t="shared" si="9"/>
        <v>591</v>
      </c>
      <c r="C629" s="660"/>
      <c r="D629" s="661"/>
      <c r="E629" s="661"/>
      <c r="F629" s="661"/>
      <c r="G629" s="661"/>
      <c r="H629" s="661"/>
      <c r="I629" s="661"/>
      <c r="J629" s="661"/>
      <c r="K629" s="661"/>
      <c r="L629" s="662"/>
      <c r="M629" s="655"/>
      <c r="N629" s="655"/>
      <c r="O629" s="655"/>
      <c r="P629" s="655"/>
      <c r="Q629" s="655"/>
      <c r="R629" s="656"/>
      <c r="S629" s="657"/>
      <c r="T629" s="657"/>
      <c r="U629" s="657"/>
      <c r="V629" s="658"/>
      <c r="W629" s="36"/>
      <c r="X629" s="37"/>
      <c r="Y629" s="38"/>
      <c r="Z629" s="409" t="str">
        <f>IFERROR(VLOOKUP(Y629, 【参考】数式用!$A$2:$B$50, 2, FALSE), "")</f>
        <v/>
      </c>
    </row>
    <row r="630" spans="2:26" ht="34.5" customHeight="1" thickBot="1">
      <c r="B630" s="547">
        <f t="shared" si="9"/>
        <v>592</v>
      </c>
      <c r="C630" s="660"/>
      <c r="D630" s="661"/>
      <c r="E630" s="661"/>
      <c r="F630" s="661"/>
      <c r="G630" s="661"/>
      <c r="H630" s="661"/>
      <c r="I630" s="661"/>
      <c r="J630" s="661"/>
      <c r="K630" s="661"/>
      <c r="L630" s="662"/>
      <c r="M630" s="655"/>
      <c r="N630" s="655"/>
      <c r="O630" s="655"/>
      <c r="P630" s="655"/>
      <c r="Q630" s="655"/>
      <c r="R630" s="656"/>
      <c r="S630" s="657"/>
      <c r="T630" s="657"/>
      <c r="U630" s="657"/>
      <c r="V630" s="658"/>
      <c r="W630" s="36"/>
      <c r="X630" s="37"/>
      <c r="Y630" s="38"/>
      <c r="Z630" s="409" t="str">
        <f>IFERROR(VLOOKUP(Y630, 【参考】数式用!$A$2:$B$50, 2, FALSE), "")</f>
        <v/>
      </c>
    </row>
    <row r="631" spans="2:26" ht="34.5" customHeight="1" thickBot="1">
      <c r="B631" s="547">
        <f t="shared" si="9"/>
        <v>593</v>
      </c>
      <c r="C631" s="660"/>
      <c r="D631" s="661"/>
      <c r="E631" s="661"/>
      <c r="F631" s="661"/>
      <c r="G631" s="661"/>
      <c r="H631" s="661"/>
      <c r="I631" s="661"/>
      <c r="J631" s="661"/>
      <c r="K631" s="661"/>
      <c r="L631" s="662"/>
      <c r="M631" s="655"/>
      <c r="N631" s="655"/>
      <c r="O631" s="655"/>
      <c r="P631" s="655"/>
      <c r="Q631" s="655"/>
      <c r="R631" s="656"/>
      <c r="S631" s="657"/>
      <c r="T631" s="657"/>
      <c r="U631" s="657"/>
      <c r="V631" s="658"/>
      <c r="W631" s="36"/>
      <c r="X631" s="37"/>
      <c r="Y631" s="38"/>
      <c r="Z631" s="409" t="str">
        <f>IFERROR(VLOOKUP(Y631, 【参考】数式用!$A$2:$B$50, 2, FALSE), "")</f>
        <v/>
      </c>
    </row>
    <row r="632" spans="2:26" ht="34.5" customHeight="1" thickBot="1">
      <c r="B632" s="547">
        <f t="shared" si="9"/>
        <v>594</v>
      </c>
      <c r="C632" s="660"/>
      <c r="D632" s="661"/>
      <c r="E632" s="661"/>
      <c r="F632" s="661"/>
      <c r="G632" s="661"/>
      <c r="H632" s="661"/>
      <c r="I632" s="661"/>
      <c r="J632" s="661"/>
      <c r="K632" s="661"/>
      <c r="L632" s="662"/>
      <c r="M632" s="655"/>
      <c r="N632" s="655"/>
      <c r="O632" s="655"/>
      <c r="P632" s="655"/>
      <c r="Q632" s="655"/>
      <c r="R632" s="656"/>
      <c r="S632" s="657"/>
      <c r="T632" s="657"/>
      <c r="U632" s="657"/>
      <c r="V632" s="658"/>
      <c r="W632" s="36"/>
      <c r="X632" s="37"/>
      <c r="Y632" s="38"/>
      <c r="Z632" s="409" t="str">
        <f>IFERROR(VLOOKUP(Y632, 【参考】数式用!$A$2:$B$50, 2, FALSE), "")</f>
        <v/>
      </c>
    </row>
    <row r="633" spans="2:26" ht="34.5" customHeight="1" thickBot="1">
      <c r="B633" s="547">
        <f t="shared" si="9"/>
        <v>595</v>
      </c>
      <c r="C633" s="660"/>
      <c r="D633" s="661"/>
      <c r="E633" s="661"/>
      <c r="F633" s="661"/>
      <c r="G633" s="661"/>
      <c r="H633" s="661"/>
      <c r="I633" s="661"/>
      <c r="J633" s="661"/>
      <c r="K633" s="661"/>
      <c r="L633" s="662"/>
      <c r="M633" s="655"/>
      <c r="N633" s="655"/>
      <c r="O633" s="655"/>
      <c r="P633" s="655"/>
      <c r="Q633" s="655"/>
      <c r="R633" s="656"/>
      <c r="S633" s="657"/>
      <c r="T633" s="657"/>
      <c r="U633" s="657"/>
      <c r="V633" s="658"/>
      <c r="W633" s="36"/>
      <c r="X633" s="37"/>
      <c r="Y633" s="38"/>
      <c r="Z633" s="409" t="str">
        <f>IFERROR(VLOOKUP(Y633, 【参考】数式用!$A$2:$B$50, 2, FALSE), "")</f>
        <v/>
      </c>
    </row>
    <row r="634" spans="2:26" ht="34.5" customHeight="1" thickBot="1">
      <c r="B634" s="547">
        <f t="shared" si="9"/>
        <v>596</v>
      </c>
      <c r="C634" s="660"/>
      <c r="D634" s="661"/>
      <c r="E634" s="661"/>
      <c r="F634" s="661"/>
      <c r="G634" s="661"/>
      <c r="H634" s="661"/>
      <c r="I634" s="661"/>
      <c r="J634" s="661"/>
      <c r="K634" s="661"/>
      <c r="L634" s="662"/>
      <c r="M634" s="655"/>
      <c r="N634" s="655"/>
      <c r="O634" s="655"/>
      <c r="P634" s="655"/>
      <c r="Q634" s="655"/>
      <c r="R634" s="656"/>
      <c r="S634" s="657"/>
      <c r="T634" s="657"/>
      <c r="U634" s="657"/>
      <c r="V634" s="658"/>
      <c r="W634" s="36"/>
      <c r="X634" s="37"/>
      <c r="Y634" s="38"/>
      <c r="Z634" s="409" t="str">
        <f>IFERROR(VLOOKUP(Y634, 【参考】数式用!$A$2:$B$50, 2, FALSE), "")</f>
        <v/>
      </c>
    </row>
    <row r="635" spans="2:26" ht="34.5" customHeight="1" thickBot="1">
      <c r="B635" s="547">
        <f t="shared" si="9"/>
        <v>597</v>
      </c>
      <c r="C635" s="660"/>
      <c r="D635" s="661"/>
      <c r="E635" s="661"/>
      <c r="F635" s="661"/>
      <c r="G635" s="661"/>
      <c r="H635" s="661"/>
      <c r="I635" s="661"/>
      <c r="J635" s="661"/>
      <c r="K635" s="661"/>
      <c r="L635" s="662"/>
      <c r="M635" s="655"/>
      <c r="N635" s="655"/>
      <c r="O635" s="655"/>
      <c r="P635" s="655"/>
      <c r="Q635" s="655"/>
      <c r="R635" s="656"/>
      <c r="S635" s="657"/>
      <c r="T635" s="657"/>
      <c r="U635" s="657"/>
      <c r="V635" s="658"/>
      <c r="W635" s="36"/>
      <c r="X635" s="37"/>
      <c r="Y635" s="38"/>
      <c r="Z635" s="409" t="str">
        <f>IFERROR(VLOOKUP(Y635, 【参考】数式用!$A$2:$B$50, 2, FALSE), "")</f>
        <v/>
      </c>
    </row>
    <row r="636" spans="2:26" ht="34.5" customHeight="1" thickBot="1">
      <c r="B636" s="547">
        <f t="shared" si="9"/>
        <v>598</v>
      </c>
      <c r="C636" s="660"/>
      <c r="D636" s="661"/>
      <c r="E636" s="661"/>
      <c r="F636" s="661"/>
      <c r="G636" s="661"/>
      <c r="H636" s="661"/>
      <c r="I636" s="661"/>
      <c r="J636" s="661"/>
      <c r="K636" s="661"/>
      <c r="L636" s="662"/>
      <c r="M636" s="655"/>
      <c r="N636" s="655"/>
      <c r="O636" s="655"/>
      <c r="P636" s="655"/>
      <c r="Q636" s="655"/>
      <c r="R636" s="656"/>
      <c r="S636" s="657"/>
      <c r="T636" s="657"/>
      <c r="U636" s="657"/>
      <c r="V636" s="658"/>
      <c r="W636" s="36"/>
      <c r="X636" s="37"/>
      <c r="Y636" s="38"/>
      <c r="Z636" s="409" t="str">
        <f>IFERROR(VLOOKUP(Y636, 【参考】数式用!$A$2:$B$50, 2, FALSE), "")</f>
        <v/>
      </c>
    </row>
    <row r="637" spans="2:26" ht="34.5" customHeight="1" thickBot="1">
      <c r="B637" s="547">
        <f t="shared" si="9"/>
        <v>599</v>
      </c>
      <c r="C637" s="660"/>
      <c r="D637" s="661"/>
      <c r="E637" s="661"/>
      <c r="F637" s="661"/>
      <c r="G637" s="661"/>
      <c r="H637" s="661"/>
      <c r="I637" s="661"/>
      <c r="J637" s="661"/>
      <c r="K637" s="661"/>
      <c r="L637" s="662"/>
      <c r="M637" s="655"/>
      <c r="N637" s="655"/>
      <c r="O637" s="655"/>
      <c r="P637" s="655"/>
      <c r="Q637" s="655"/>
      <c r="R637" s="656"/>
      <c r="S637" s="657"/>
      <c r="T637" s="657"/>
      <c r="U637" s="657"/>
      <c r="V637" s="658"/>
      <c r="W637" s="36"/>
      <c r="X637" s="37"/>
      <c r="Y637" s="38"/>
      <c r="Z637" s="409" t="str">
        <f>IFERROR(VLOOKUP(Y637, 【参考】数式用!$A$2:$B$50, 2, FALSE), "")</f>
        <v/>
      </c>
    </row>
    <row r="638" spans="2:26" ht="34.5" customHeight="1" thickBot="1">
      <c r="B638" s="547">
        <f t="shared" si="9"/>
        <v>600</v>
      </c>
      <c r="C638" s="660"/>
      <c r="D638" s="661"/>
      <c r="E638" s="661"/>
      <c r="F638" s="661"/>
      <c r="G638" s="661"/>
      <c r="H638" s="661"/>
      <c r="I638" s="661"/>
      <c r="J638" s="661"/>
      <c r="K638" s="661"/>
      <c r="L638" s="662"/>
      <c r="M638" s="655"/>
      <c r="N638" s="655"/>
      <c r="O638" s="655"/>
      <c r="P638" s="655"/>
      <c r="Q638" s="655"/>
      <c r="R638" s="656"/>
      <c r="S638" s="657"/>
      <c r="T638" s="657"/>
      <c r="U638" s="657"/>
      <c r="V638" s="658"/>
      <c r="W638" s="36"/>
      <c r="X638" s="37"/>
      <c r="Y638" s="38"/>
      <c r="Z638" s="409" t="str">
        <f>IFERROR(VLOOKUP(Y638, 【参考】数式用!$A$2:$B$50, 2, FALSE), "")</f>
        <v/>
      </c>
    </row>
    <row r="639" spans="2:26" ht="34.5" customHeight="1" thickBot="1">
      <c r="B639" s="547">
        <f t="shared" si="9"/>
        <v>601</v>
      </c>
      <c r="C639" s="660"/>
      <c r="D639" s="661"/>
      <c r="E639" s="661"/>
      <c r="F639" s="661"/>
      <c r="G639" s="661"/>
      <c r="H639" s="661"/>
      <c r="I639" s="661"/>
      <c r="J639" s="661"/>
      <c r="K639" s="661"/>
      <c r="L639" s="662"/>
      <c r="M639" s="655"/>
      <c r="N639" s="655"/>
      <c r="O639" s="655"/>
      <c r="P639" s="655"/>
      <c r="Q639" s="655"/>
      <c r="R639" s="656"/>
      <c r="S639" s="657"/>
      <c r="T639" s="657"/>
      <c r="U639" s="657"/>
      <c r="V639" s="658"/>
      <c r="W639" s="36"/>
      <c r="X639" s="37"/>
      <c r="Y639" s="38"/>
      <c r="Z639" s="409" t="str">
        <f>IFERROR(VLOOKUP(Y639, 【参考】数式用!$A$2:$B$50, 2, FALSE), "")</f>
        <v/>
      </c>
    </row>
    <row r="640" spans="2:26" ht="34.5" customHeight="1" thickBot="1">
      <c r="B640" s="547">
        <f t="shared" si="9"/>
        <v>602</v>
      </c>
      <c r="C640" s="660"/>
      <c r="D640" s="661"/>
      <c r="E640" s="661"/>
      <c r="F640" s="661"/>
      <c r="G640" s="661"/>
      <c r="H640" s="661"/>
      <c r="I640" s="661"/>
      <c r="J640" s="661"/>
      <c r="K640" s="661"/>
      <c r="L640" s="662"/>
      <c r="M640" s="655"/>
      <c r="N640" s="655"/>
      <c r="O640" s="655"/>
      <c r="P640" s="655"/>
      <c r="Q640" s="655"/>
      <c r="R640" s="656"/>
      <c r="S640" s="657"/>
      <c r="T640" s="657"/>
      <c r="U640" s="657"/>
      <c r="V640" s="658"/>
      <c r="W640" s="36"/>
      <c r="X640" s="37"/>
      <c r="Y640" s="38"/>
      <c r="Z640" s="409" t="str">
        <f>IFERROR(VLOOKUP(Y640, 【参考】数式用!$A$2:$B$50, 2, FALSE), "")</f>
        <v/>
      </c>
    </row>
    <row r="641" spans="2:26" ht="34.5" customHeight="1" thickBot="1">
      <c r="B641" s="547">
        <f t="shared" si="9"/>
        <v>603</v>
      </c>
      <c r="C641" s="660"/>
      <c r="D641" s="661"/>
      <c r="E641" s="661"/>
      <c r="F641" s="661"/>
      <c r="G641" s="661"/>
      <c r="H641" s="661"/>
      <c r="I641" s="661"/>
      <c r="J641" s="661"/>
      <c r="K641" s="661"/>
      <c r="L641" s="662"/>
      <c r="M641" s="655"/>
      <c r="N641" s="655"/>
      <c r="O641" s="655"/>
      <c r="P641" s="655"/>
      <c r="Q641" s="655"/>
      <c r="R641" s="656"/>
      <c r="S641" s="657"/>
      <c r="T641" s="657"/>
      <c r="U641" s="657"/>
      <c r="V641" s="658"/>
      <c r="W641" s="36"/>
      <c r="X641" s="37"/>
      <c r="Y641" s="38"/>
      <c r="Z641" s="409" t="str">
        <f>IFERROR(VLOOKUP(Y641, 【参考】数式用!$A$2:$B$50, 2, FALSE), "")</f>
        <v/>
      </c>
    </row>
    <row r="642" spans="2:26" ht="34.5" customHeight="1" thickBot="1">
      <c r="B642" s="547">
        <f t="shared" si="9"/>
        <v>604</v>
      </c>
      <c r="C642" s="660"/>
      <c r="D642" s="661"/>
      <c r="E642" s="661"/>
      <c r="F642" s="661"/>
      <c r="G642" s="661"/>
      <c r="H642" s="661"/>
      <c r="I642" s="661"/>
      <c r="J642" s="661"/>
      <c r="K642" s="661"/>
      <c r="L642" s="662"/>
      <c r="M642" s="655"/>
      <c r="N642" s="655"/>
      <c r="O642" s="655"/>
      <c r="P642" s="655"/>
      <c r="Q642" s="655"/>
      <c r="R642" s="656"/>
      <c r="S642" s="657"/>
      <c r="T642" s="657"/>
      <c r="U642" s="657"/>
      <c r="V642" s="658"/>
      <c r="W642" s="36"/>
      <c r="X642" s="37"/>
      <c r="Y642" s="38"/>
      <c r="Z642" s="409" t="str">
        <f>IFERROR(VLOOKUP(Y642, 【参考】数式用!$A$2:$B$50, 2, FALSE), "")</f>
        <v/>
      </c>
    </row>
    <row r="643" spans="2:26" ht="34.5" customHeight="1" thickBot="1">
      <c r="B643" s="547">
        <f t="shared" si="9"/>
        <v>605</v>
      </c>
      <c r="C643" s="660"/>
      <c r="D643" s="661"/>
      <c r="E643" s="661"/>
      <c r="F643" s="661"/>
      <c r="G643" s="661"/>
      <c r="H643" s="661"/>
      <c r="I643" s="661"/>
      <c r="J643" s="661"/>
      <c r="K643" s="661"/>
      <c r="L643" s="662"/>
      <c r="M643" s="655"/>
      <c r="N643" s="655"/>
      <c r="O643" s="655"/>
      <c r="P643" s="655"/>
      <c r="Q643" s="655"/>
      <c r="R643" s="656"/>
      <c r="S643" s="657"/>
      <c r="T643" s="657"/>
      <c r="U643" s="657"/>
      <c r="V643" s="658"/>
      <c r="W643" s="36"/>
      <c r="X643" s="37"/>
      <c r="Y643" s="38"/>
      <c r="Z643" s="409" t="str">
        <f>IFERROR(VLOOKUP(Y643, 【参考】数式用!$A$2:$B$50, 2, FALSE), "")</f>
        <v/>
      </c>
    </row>
    <row r="644" spans="2:26" ht="34.5" customHeight="1" thickBot="1">
      <c r="B644" s="547">
        <f t="shared" si="9"/>
        <v>606</v>
      </c>
      <c r="C644" s="660"/>
      <c r="D644" s="661"/>
      <c r="E644" s="661"/>
      <c r="F644" s="661"/>
      <c r="G644" s="661"/>
      <c r="H644" s="661"/>
      <c r="I644" s="661"/>
      <c r="J644" s="661"/>
      <c r="K644" s="661"/>
      <c r="L644" s="662"/>
      <c r="M644" s="655"/>
      <c r="N644" s="655"/>
      <c r="O644" s="655"/>
      <c r="P644" s="655"/>
      <c r="Q644" s="655"/>
      <c r="R644" s="656"/>
      <c r="S644" s="657"/>
      <c r="T644" s="657"/>
      <c r="U644" s="657"/>
      <c r="V644" s="658"/>
      <c r="W644" s="36"/>
      <c r="X644" s="37"/>
      <c r="Y644" s="38"/>
      <c r="Z644" s="409" t="str">
        <f>IFERROR(VLOOKUP(Y644, 【参考】数式用!$A$2:$B$50, 2, FALSE), "")</f>
        <v/>
      </c>
    </row>
    <row r="645" spans="2:26" ht="34.5" customHeight="1" thickBot="1">
      <c r="B645" s="547">
        <f t="shared" si="9"/>
        <v>607</v>
      </c>
      <c r="C645" s="660"/>
      <c r="D645" s="661"/>
      <c r="E645" s="661"/>
      <c r="F645" s="661"/>
      <c r="G645" s="661"/>
      <c r="H645" s="661"/>
      <c r="I645" s="661"/>
      <c r="J645" s="661"/>
      <c r="K645" s="661"/>
      <c r="L645" s="662"/>
      <c r="M645" s="655"/>
      <c r="N645" s="655"/>
      <c r="O645" s="655"/>
      <c r="P645" s="655"/>
      <c r="Q645" s="655"/>
      <c r="R645" s="656"/>
      <c r="S645" s="657"/>
      <c r="T645" s="657"/>
      <c r="U645" s="657"/>
      <c r="V645" s="658"/>
      <c r="W645" s="36"/>
      <c r="X645" s="37"/>
      <c r="Y645" s="38"/>
      <c r="Z645" s="409" t="str">
        <f>IFERROR(VLOOKUP(Y645, 【参考】数式用!$A$2:$B$50, 2, FALSE), "")</f>
        <v/>
      </c>
    </row>
    <row r="646" spans="2:26" ht="34.5" customHeight="1" thickBot="1">
      <c r="B646" s="547">
        <f t="shared" si="9"/>
        <v>608</v>
      </c>
      <c r="C646" s="660"/>
      <c r="D646" s="661"/>
      <c r="E646" s="661"/>
      <c r="F646" s="661"/>
      <c r="G646" s="661"/>
      <c r="H646" s="661"/>
      <c r="I646" s="661"/>
      <c r="J646" s="661"/>
      <c r="K646" s="661"/>
      <c r="L646" s="662"/>
      <c r="M646" s="655"/>
      <c r="N646" s="655"/>
      <c r="O646" s="655"/>
      <c r="P646" s="655"/>
      <c r="Q646" s="655"/>
      <c r="R646" s="656"/>
      <c r="S646" s="657"/>
      <c r="T646" s="657"/>
      <c r="U646" s="657"/>
      <c r="V646" s="658"/>
      <c r="W646" s="36"/>
      <c r="X646" s="37"/>
      <c r="Y646" s="38"/>
      <c r="Z646" s="409" t="str">
        <f>IFERROR(VLOOKUP(Y646, 【参考】数式用!$A$2:$B$50, 2, FALSE), "")</f>
        <v/>
      </c>
    </row>
    <row r="647" spans="2:26" ht="34.5" customHeight="1" thickBot="1">
      <c r="B647" s="547">
        <f t="shared" si="9"/>
        <v>609</v>
      </c>
      <c r="C647" s="660"/>
      <c r="D647" s="661"/>
      <c r="E647" s="661"/>
      <c r="F647" s="661"/>
      <c r="G647" s="661"/>
      <c r="H647" s="661"/>
      <c r="I647" s="661"/>
      <c r="J647" s="661"/>
      <c r="K647" s="661"/>
      <c r="L647" s="662"/>
      <c r="M647" s="655"/>
      <c r="N647" s="655"/>
      <c r="O647" s="655"/>
      <c r="P647" s="655"/>
      <c r="Q647" s="655"/>
      <c r="R647" s="656"/>
      <c r="S647" s="657"/>
      <c r="T647" s="657"/>
      <c r="U647" s="657"/>
      <c r="V647" s="658"/>
      <c r="W647" s="36"/>
      <c r="X647" s="37"/>
      <c r="Y647" s="38"/>
      <c r="Z647" s="409" t="str">
        <f>IFERROR(VLOOKUP(Y647, 【参考】数式用!$A$2:$B$50, 2, FALSE), "")</f>
        <v/>
      </c>
    </row>
    <row r="648" spans="2:26" ht="34.5" customHeight="1" thickBot="1">
      <c r="B648" s="547">
        <f t="shared" si="9"/>
        <v>610</v>
      </c>
      <c r="C648" s="660"/>
      <c r="D648" s="661"/>
      <c r="E648" s="661"/>
      <c r="F648" s="661"/>
      <c r="G648" s="661"/>
      <c r="H648" s="661"/>
      <c r="I648" s="661"/>
      <c r="J648" s="661"/>
      <c r="K648" s="661"/>
      <c r="L648" s="662"/>
      <c r="M648" s="655"/>
      <c r="N648" s="655"/>
      <c r="O648" s="655"/>
      <c r="P648" s="655"/>
      <c r="Q648" s="655"/>
      <c r="R648" s="656"/>
      <c r="S648" s="657"/>
      <c r="T648" s="657"/>
      <c r="U648" s="657"/>
      <c r="V648" s="658"/>
      <c r="W648" s="36"/>
      <c r="X648" s="37"/>
      <c r="Y648" s="38"/>
      <c r="Z648" s="409" t="str">
        <f>IFERROR(VLOOKUP(Y648, 【参考】数式用!$A$2:$B$50, 2, FALSE), "")</f>
        <v/>
      </c>
    </row>
    <row r="649" spans="2:26" ht="34.5" customHeight="1" thickBot="1">
      <c r="B649" s="547">
        <f t="shared" si="9"/>
        <v>611</v>
      </c>
      <c r="C649" s="660"/>
      <c r="D649" s="661"/>
      <c r="E649" s="661"/>
      <c r="F649" s="661"/>
      <c r="G649" s="661"/>
      <c r="H649" s="661"/>
      <c r="I649" s="661"/>
      <c r="J649" s="661"/>
      <c r="K649" s="661"/>
      <c r="L649" s="662"/>
      <c r="M649" s="655"/>
      <c r="N649" s="655"/>
      <c r="O649" s="655"/>
      <c r="P649" s="655"/>
      <c r="Q649" s="655"/>
      <c r="R649" s="656"/>
      <c r="S649" s="657"/>
      <c r="T649" s="657"/>
      <c r="U649" s="657"/>
      <c r="V649" s="658"/>
      <c r="W649" s="36"/>
      <c r="X649" s="37"/>
      <c r="Y649" s="38"/>
      <c r="Z649" s="409" t="str">
        <f>IFERROR(VLOOKUP(Y649, 【参考】数式用!$A$2:$B$50, 2, FALSE), "")</f>
        <v/>
      </c>
    </row>
    <row r="650" spans="2:26" ht="34.5" customHeight="1" thickBot="1">
      <c r="B650" s="547">
        <f t="shared" si="9"/>
        <v>612</v>
      </c>
      <c r="C650" s="660"/>
      <c r="D650" s="661"/>
      <c r="E650" s="661"/>
      <c r="F650" s="661"/>
      <c r="G650" s="661"/>
      <c r="H650" s="661"/>
      <c r="I650" s="661"/>
      <c r="J650" s="661"/>
      <c r="K650" s="661"/>
      <c r="L650" s="662"/>
      <c r="M650" s="655"/>
      <c r="N650" s="655"/>
      <c r="O650" s="655"/>
      <c r="P650" s="655"/>
      <c r="Q650" s="655"/>
      <c r="R650" s="656"/>
      <c r="S650" s="657"/>
      <c r="T650" s="657"/>
      <c r="U650" s="657"/>
      <c r="V650" s="658"/>
      <c r="W650" s="36"/>
      <c r="X650" s="37"/>
      <c r="Y650" s="38"/>
      <c r="Z650" s="409" t="str">
        <f>IFERROR(VLOOKUP(Y650, 【参考】数式用!$A$2:$B$50, 2, FALSE), "")</f>
        <v/>
      </c>
    </row>
    <row r="651" spans="2:26" ht="34.5" customHeight="1" thickBot="1">
      <c r="B651" s="547">
        <f t="shared" si="9"/>
        <v>613</v>
      </c>
      <c r="C651" s="660"/>
      <c r="D651" s="661"/>
      <c r="E651" s="661"/>
      <c r="F651" s="661"/>
      <c r="G651" s="661"/>
      <c r="H651" s="661"/>
      <c r="I651" s="661"/>
      <c r="J651" s="661"/>
      <c r="K651" s="661"/>
      <c r="L651" s="662"/>
      <c r="M651" s="655"/>
      <c r="N651" s="655"/>
      <c r="O651" s="655"/>
      <c r="P651" s="655"/>
      <c r="Q651" s="655"/>
      <c r="R651" s="656"/>
      <c r="S651" s="657"/>
      <c r="T651" s="657"/>
      <c r="U651" s="657"/>
      <c r="V651" s="658"/>
      <c r="W651" s="36"/>
      <c r="X651" s="37"/>
      <c r="Y651" s="38"/>
      <c r="Z651" s="409" t="str">
        <f>IFERROR(VLOOKUP(Y651, 【参考】数式用!$A$2:$B$50, 2, FALSE), "")</f>
        <v/>
      </c>
    </row>
    <row r="652" spans="2:26" ht="34.5" customHeight="1" thickBot="1">
      <c r="B652" s="547">
        <f t="shared" si="9"/>
        <v>614</v>
      </c>
      <c r="C652" s="660"/>
      <c r="D652" s="661"/>
      <c r="E652" s="661"/>
      <c r="F652" s="661"/>
      <c r="G652" s="661"/>
      <c r="H652" s="661"/>
      <c r="I652" s="661"/>
      <c r="J652" s="661"/>
      <c r="K652" s="661"/>
      <c r="L652" s="662"/>
      <c r="M652" s="655"/>
      <c r="N652" s="655"/>
      <c r="O652" s="655"/>
      <c r="P652" s="655"/>
      <c r="Q652" s="655"/>
      <c r="R652" s="656"/>
      <c r="S652" s="657"/>
      <c r="T652" s="657"/>
      <c r="U652" s="657"/>
      <c r="V652" s="658"/>
      <c r="W652" s="36"/>
      <c r="X652" s="37"/>
      <c r="Y652" s="38"/>
      <c r="Z652" s="409" t="str">
        <f>IFERROR(VLOOKUP(Y652, 【参考】数式用!$A$2:$B$50, 2, FALSE), "")</f>
        <v/>
      </c>
    </row>
    <row r="653" spans="2:26" ht="34.5" customHeight="1" thickBot="1">
      <c r="B653" s="547">
        <f t="shared" si="9"/>
        <v>615</v>
      </c>
      <c r="C653" s="660"/>
      <c r="D653" s="661"/>
      <c r="E653" s="661"/>
      <c r="F653" s="661"/>
      <c r="G653" s="661"/>
      <c r="H653" s="661"/>
      <c r="I653" s="661"/>
      <c r="J653" s="661"/>
      <c r="K653" s="661"/>
      <c r="L653" s="662"/>
      <c r="M653" s="655"/>
      <c r="N653" s="655"/>
      <c r="O653" s="655"/>
      <c r="P653" s="655"/>
      <c r="Q653" s="655"/>
      <c r="R653" s="656"/>
      <c r="S653" s="657"/>
      <c r="T653" s="657"/>
      <c r="U653" s="657"/>
      <c r="V653" s="658"/>
      <c r="W653" s="36"/>
      <c r="X653" s="37"/>
      <c r="Y653" s="38"/>
      <c r="Z653" s="409" t="str">
        <f>IFERROR(VLOOKUP(Y653, 【参考】数式用!$A$2:$B$50, 2, FALSE), "")</f>
        <v/>
      </c>
    </row>
    <row r="654" spans="2:26" ht="34.5" customHeight="1" thickBot="1">
      <c r="B654" s="547">
        <f t="shared" si="9"/>
        <v>616</v>
      </c>
      <c r="C654" s="660"/>
      <c r="D654" s="661"/>
      <c r="E654" s="661"/>
      <c r="F654" s="661"/>
      <c r="G654" s="661"/>
      <c r="H654" s="661"/>
      <c r="I654" s="661"/>
      <c r="J654" s="661"/>
      <c r="K654" s="661"/>
      <c r="L654" s="662"/>
      <c r="M654" s="655"/>
      <c r="N654" s="655"/>
      <c r="O654" s="655"/>
      <c r="P654" s="655"/>
      <c r="Q654" s="655"/>
      <c r="R654" s="656"/>
      <c r="S654" s="657"/>
      <c r="T654" s="657"/>
      <c r="U654" s="657"/>
      <c r="V654" s="658"/>
      <c r="W654" s="36"/>
      <c r="X654" s="37"/>
      <c r="Y654" s="38"/>
      <c r="Z654" s="409" t="str">
        <f>IFERROR(VLOOKUP(Y654, 【参考】数式用!$A$2:$B$50, 2, FALSE), "")</f>
        <v/>
      </c>
    </row>
    <row r="655" spans="2:26" ht="34.5" customHeight="1" thickBot="1">
      <c r="B655" s="547">
        <f t="shared" si="9"/>
        <v>617</v>
      </c>
      <c r="C655" s="660"/>
      <c r="D655" s="661"/>
      <c r="E655" s="661"/>
      <c r="F655" s="661"/>
      <c r="G655" s="661"/>
      <c r="H655" s="661"/>
      <c r="I655" s="661"/>
      <c r="J655" s="661"/>
      <c r="K655" s="661"/>
      <c r="L655" s="662"/>
      <c r="M655" s="655"/>
      <c r="N655" s="655"/>
      <c r="O655" s="655"/>
      <c r="P655" s="655"/>
      <c r="Q655" s="655"/>
      <c r="R655" s="656"/>
      <c r="S655" s="657"/>
      <c r="T655" s="657"/>
      <c r="U655" s="657"/>
      <c r="V655" s="658"/>
      <c r="W655" s="36"/>
      <c r="X655" s="37"/>
      <c r="Y655" s="38"/>
      <c r="Z655" s="409" t="str">
        <f>IFERROR(VLOOKUP(Y655, 【参考】数式用!$A$2:$B$50, 2, FALSE), "")</f>
        <v/>
      </c>
    </row>
    <row r="656" spans="2:26" ht="34.5" customHeight="1" thickBot="1">
      <c r="B656" s="547">
        <f t="shared" si="9"/>
        <v>618</v>
      </c>
      <c r="C656" s="660"/>
      <c r="D656" s="661"/>
      <c r="E656" s="661"/>
      <c r="F656" s="661"/>
      <c r="G656" s="661"/>
      <c r="H656" s="661"/>
      <c r="I656" s="661"/>
      <c r="J656" s="661"/>
      <c r="K656" s="661"/>
      <c r="L656" s="662"/>
      <c r="M656" s="655"/>
      <c r="N656" s="655"/>
      <c r="O656" s="655"/>
      <c r="P656" s="655"/>
      <c r="Q656" s="655"/>
      <c r="R656" s="656"/>
      <c r="S656" s="657"/>
      <c r="T656" s="657"/>
      <c r="U656" s="657"/>
      <c r="V656" s="658"/>
      <c r="W656" s="36"/>
      <c r="X656" s="37"/>
      <c r="Y656" s="38"/>
      <c r="Z656" s="409" t="str">
        <f>IFERROR(VLOOKUP(Y656, 【参考】数式用!$A$2:$B$50, 2, FALSE), "")</f>
        <v/>
      </c>
    </row>
    <row r="657" spans="2:26" ht="34.5" customHeight="1" thickBot="1">
      <c r="B657" s="547">
        <f t="shared" si="9"/>
        <v>619</v>
      </c>
      <c r="C657" s="660"/>
      <c r="D657" s="661"/>
      <c r="E657" s="661"/>
      <c r="F657" s="661"/>
      <c r="G657" s="661"/>
      <c r="H657" s="661"/>
      <c r="I657" s="661"/>
      <c r="J657" s="661"/>
      <c r="K657" s="661"/>
      <c r="L657" s="662"/>
      <c r="M657" s="655"/>
      <c r="N657" s="655"/>
      <c r="O657" s="655"/>
      <c r="P657" s="655"/>
      <c r="Q657" s="655"/>
      <c r="R657" s="656"/>
      <c r="S657" s="657"/>
      <c r="T657" s="657"/>
      <c r="U657" s="657"/>
      <c r="V657" s="658"/>
      <c r="W657" s="36"/>
      <c r="X657" s="37"/>
      <c r="Y657" s="38"/>
      <c r="Z657" s="409" t="str">
        <f>IFERROR(VLOOKUP(Y657, 【参考】数式用!$A$2:$B$50, 2, FALSE), "")</f>
        <v/>
      </c>
    </row>
    <row r="658" spans="2:26" ht="34.5" customHeight="1" thickBot="1">
      <c r="B658" s="547">
        <f t="shared" si="9"/>
        <v>620</v>
      </c>
      <c r="C658" s="660"/>
      <c r="D658" s="661"/>
      <c r="E658" s="661"/>
      <c r="F658" s="661"/>
      <c r="G658" s="661"/>
      <c r="H658" s="661"/>
      <c r="I658" s="661"/>
      <c r="J658" s="661"/>
      <c r="K658" s="661"/>
      <c r="L658" s="662"/>
      <c r="M658" s="655"/>
      <c r="N658" s="655"/>
      <c r="O658" s="655"/>
      <c r="P658" s="655"/>
      <c r="Q658" s="655"/>
      <c r="R658" s="656"/>
      <c r="S658" s="657"/>
      <c r="T658" s="657"/>
      <c r="U658" s="657"/>
      <c r="V658" s="658"/>
      <c r="W658" s="36"/>
      <c r="X658" s="37"/>
      <c r="Y658" s="38"/>
      <c r="Z658" s="409" t="str">
        <f>IFERROR(VLOOKUP(Y658, 【参考】数式用!$A$2:$B$50, 2, FALSE), "")</f>
        <v/>
      </c>
    </row>
    <row r="659" spans="2:26" ht="34.5" customHeight="1" thickBot="1">
      <c r="B659" s="547">
        <f t="shared" si="9"/>
        <v>621</v>
      </c>
      <c r="C659" s="660"/>
      <c r="D659" s="661"/>
      <c r="E659" s="661"/>
      <c r="F659" s="661"/>
      <c r="G659" s="661"/>
      <c r="H659" s="661"/>
      <c r="I659" s="661"/>
      <c r="J659" s="661"/>
      <c r="K659" s="661"/>
      <c r="L659" s="662"/>
      <c r="M659" s="655"/>
      <c r="N659" s="655"/>
      <c r="O659" s="655"/>
      <c r="P659" s="655"/>
      <c r="Q659" s="655"/>
      <c r="R659" s="656"/>
      <c r="S659" s="657"/>
      <c r="T659" s="657"/>
      <c r="U659" s="657"/>
      <c r="V659" s="658"/>
      <c r="W659" s="36"/>
      <c r="X659" s="37"/>
      <c r="Y659" s="38"/>
      <c r="Z659" s="409" t="str">
        <f>IFERROR(VLOOKUP(Y659, 【参考】数式用!$A$2:$B$50, 2, FALSE), "")</f>
        <v/>
      </c>
    </row>
    <row r="660" spans="2:26" ht="34.5" customHeight="1" thickBot="1">
      <c r="B660" s="547">
        <f t="shared" si="9"/>
        <v>622</v>
      </c>
      <c r="C660" s="660"/>
      <c r="D660" s="661"/>
      <c r="E660" s="661"/>
      <c r="F660" s="661"/>
      <c r="G660" s="661"/>
      <c r="H660" s="661"/>
      <c r="I660" s="661"/>
      <c r="J660" s="661"/>
      <c r="K660" s="661"/>
      <c r="L660" s="662"/>
      <c r="M660" s="655"/>
      <c r="N660" s="655"/>
      <c r="O660" s="655"/>
      <c r="P660" s="655"/>
      <c r="Q660" s="655"/>
      <c r="R660" s="656"/>
      <c r="S660" s="657"/>
      <c r="T660" s="657"/>
      <c r="U660" s="657"/>
      <c r="V660" s="658"/>
      <c r="W660" s="36"/>
      <c r="X660" s="37"/>
      <c r="Y660" s="38"/>
      <c r="Z660" s="409" t="str">
        <f>IFERROR(VLOOKUP(Y660, 【参考】数式用!$A$2:$B$50, 2, FALSE), "")</f>
        <v/>
      </c>
    </row>
    <row r="661" spans="2:26" ht="34.5" customHeight="1" thickBot="1">
      <c r="B661" s="547">
        <f t="shared" si="9"/>
        <v>623</v>
      </c>
      <c r="C661" s="660"/>
      <c r="D661" s="661"/>
      <c r="E661" s="661"/>
      <c r="F661" s="661"/>
      <c r="G661" s="661"/>
      <c r="H661" s="661"/>
      <c r="I661" s="661"/>
      <c r="J661" s="661"/>
      <c r="K661" s="661"/>
      <c r="L661" s="662"/>
      <c r="M661" s="655"/>
      <c r="N661" s="655"/>
      <c r="O661" s="655"/>
      <c r="P661" s="655"/>
      <c r="Q661" s="655"/>
      <c r="R661" s="656"/>
      <c r="S661" s="657"/>
      <c r="T661" s="657"/>
      <c r="U661" s="657"/>
      <c r="V661" s="658"/>
      <c r="W661" s="36"/>
      <c r="X661" s="37"/>
      <c r="Y661" s="38"/>
      <c r="Z661" s="409" t="str">
        <f>IFERROR(VLOOKUP(Y661, 【参考】数式用!$A$2:$B$50, 2, FALSE), "")</f>
        <v/>
      </c>
    </row>
    <row r="662" spans="2:26" ht="34.5" customHeight="1" thickBot="1">
      <c r="B662" s="547">
        <f t="shared" si="9"/>
        <v>624</v>
      </c>
      <c r="C662" s="660"/>
      <c r="D662" s="661"/>
      <c r="E662" s="661"/>
      <c r="F662" s="661"/>
      <c r="G662" s="661"/>
      <c r="H662" s="661"/>
      <c r="I662" s="661"/>
      <c r="J662" s="661"/>
      <c r="K662" s="661"/>
      <c r="L662" s="662"/>
      <c r="M662" s="655"/>
      <c r="N662" s="655"/>
      <c r="O662" s="655"/>
      <c r="P662" s="655"/>
      <c r="Q662" s="655"/>
      <c r="R662" s="656"/>
      <c r="S662" s="657"/>
      <c r="T662" s="657"/>
      <c r="U662" s="657"/>
      <c r="V662" s="658"/>
      <c r="W662" s="36"/>
      <c r="X662" s="37"/>
      <c r="Y662" s="38"/>
      <c r="Z662" s="409" t="str">
        <f>IFERROR(VLOOKUP(Y662, 【参考】数式用!$A$2:$B$50, 2, FALSE), "")</f>
        <v/>
      </c>
    </row>
    <row r="663" spans="2:26" ht="34.5" customHeight="1" thickBot="1">
      <c r="B663" s="547">
        <f t="shared" si="9"/>
        <v>625</v>
      </c>
      <c r="C663" s="660"/>
      <c r="D663" s="661"/>
      <c r="E663" s="661"/>
      <c r="F663" s="661"/>
      <c r="G663" s="661"/>
      <c r="H663" s="661"/>
      <c r="I663" s="661"/>
      <c r="J663" s="661"/>
      <c r="K663" s="661"/>
      <c r="L663" s="662"/>
      <c r="M663" s="655"/>
      <c r="N663" s="655"/>
      <c r="O663" s="655"/>
      <c r="P663" s="655"/>
      <c r="Q663" s="655"/>
      <c r="R663" s="656"/>
      <c r="S663" s="657"/>
      <c r="T663" s="657"/>
      <c r="U663" s="657"/>
      <c r="V663" s="658"/>
      <c r="W663" s="36"/>
      <c r="X663" s="37"/>
      <c r="Y663" s="38"/>
      <c r="Z663" s="409" t="str">
        <f>IFERROR(VLOOKUP(Y663, 【参考】数式用!$A$2:$B$50, 2, FALSE), "")</f>
        <v/>
      </c>
    </row>
    <row r="664" spans="2:26" ht="34.5" customHeight="1" thickBot="1">
      <c r="B664" s="547">
        <f t="shared" si="9"/>
        <v>626</v>
      </c>
      <c r="C664" s="660"/>
      <c r="D664" s="661"/>
      <c r="E664" s="661"/>
      <c r="F664" s="661"/>
      <c r="G664" s="661"/>
      <c r="H664" s="661"/>
      <c r="I664" s="661"/>
      <c r="J664" s="661"/>
      <c r="K664" s="661"/>
      <c r="L664" s="662"/>
      <c r="M664" s="655"/>
      <c r="N664" s="655"/>
      <c r="O664" s="655"/>
      <c r="P664" s="655"/>
      <c r="Q664" s="655"/>
      <c r="R664" s="656"/>
      <c r="S664" s="657"/>
      <c r="T664" s="657"/>
      <c r="U664" s="657"/>
      <c r="V664" s="658"/>
      <c r="W664" s="36"/>
      <c r="X664" s="37"/>
      <c r="Y664" s="38"/>
      <c r="Z664" s="409" t="str">
        <f>IFERROR(VLOOKUP(Y664, 【参考】数式用!$A$2:$B$50, 2, FALSE), "")</f>
        <v/>
      </c>
    </row>
    <row r="665" spans="2:26" ht="34.5" customHeight="1" thickBot="1">
      <c r="B665" s="547">
        <f t="shared" si="9"/>
        <v>627</v>
      </c>
      <c r="C665" s="660"/>
      <c r="D665" s="661"/>
      <c r="E665" s="661"/>
      <c r="F665" s="661"/>
      <c r="G665" s="661"/>
      <c r="H665" s="661"/>
      <c r="I665" s="661"/>
      <c r="J665" s="661"/>
      <c r="K665" s="661"/>
      <c r="L665" s="662"/>
      <c r="M665" s="655"/>
      <c r="N665" s="655"/>
      <c r="O665" s="655"/>
      <c r="P665" s="655"/>
      <c r="Q665" s="655"/>
      <c r="R665" s="656"/>
      <c r="S665" s="657"/>
      <c r="T665" s="657"/>
      <c r="U665" s="657"/>
      <c r="V665" s="658"/>
      <c r="W665" s="36"/>
      <c r="X665" s="37"/>
      <c r="Y665" s="38"/>
      <c r="Z665" s="409" t="str">
        <f>IFERROR(VLOOKUP(Y665, 【参考】数式用!$A$2:$B$50, 2, FALSE), "")</f>
        <v/>
      </c>
    </row>
    <row r="666" spans="2:26" ht="34.5" customHeight="1" thickBot="1">
      <c r="B666" s="547">
        <f t="shared" si="9"/>
        <v>628</v>
      </c>
      <c r="C666" s="660"/>
      <c r="D666" s="661"/>
      <c r="E666" s="661"/>
      <c r="F666" s="661"/>
      <c r="G666" s="661"/>
      <c r="H666" s="661"/>
      <c r="I666" s="661"/>
      <c r="J666" s="661"/>
      <c r="K666" s="661"/>
      <c r="L666" s="662"/>
      <c r="M666" s="655"/>
      <c r="N666" s="655"/>
      <c r="O666" s="655"/>
      <c r="P666" s="655"/>
      <c r="Q666" s="655"/>
      <c r="R666" s="656"/>
      <c r="S666" s="657"/>
      <c r="T666" s="657"/>
      <c r="U666" s="657"/>
      <c r="V666" s="658"/>
      <c r="W666" s="36"/>
      <c r="X666" s="37"/>
      <c r="Y666" s="38"/>
      <c r="Z666" s="409" t="str">
        <f>IFERROR(VLOOKUP(Y666, 【参考】数式用!$A$2:$B$50, 2, FALSE), "")</f>
        <v/>
      </c>
    </row>
    <row r="667" spans="2:26" ht="34.5" customHeight="1" thickBot="1">
      <c r="B667" s="547">
        <f t="shared" si="9"/>
        <v>629</v>
      </c>
      <c r="C667" s="660"/>
      <c r="D667" s="661"/>
      <c r="E667" s="661"/>
      <c r="F667" s="661"/>
      <c r="G667" s="661"/>
      <c r="H667" s="661"/>
      <c r="I667" s="661"/>
      <c r="J667" s="661"/>
      <c r="K667" s="661"/>
      <c r="L667" s="662"/>
      <c r="M667" s="655"/>
      <c r="N667" s="655"/>
      <c r="O667" s="655"/>
      <c r="P667" s="655"/>
      <c r="Q667" s="655"/>
      <c r="R667" s="656"/>
      <c r="S667" s="657"/>
      <c r="T667" s="657"/>
      <c r="U667" s="657"/>
      <c r="V667" s="658"/>
      <c r="W667" s="36"/>
      <c r="X667" s="37"/>
      <c r="Y667" s="38"/>
      <c r="Z667" s="409" t="str">
        <f>IFERROR(VLOOKUP(Y667, 【参考】数式用!$A$2:$B$50, 2, FALSE), "")</f>
        <v/>
      </c>
    </row>
    <row r="668" spans="2:26" ht="34.5" customHeight="1" thickBot="1">
      <c r="B668" s="547">
        <f t="shared" si="9"/>
        <v>630</v>
      </c>
      <c r="C668" s="660"/>
      <c r="D668" s="661"/>
      <c r="E668" s="661"/>
      <c r="F668" s="661"/>
      <c r="G668" s="661"/>
      <c r="H668" s="661"/>
      <c r="I668" s="661"/>
      <c r="J668" s="661"/>
      <c r="K668" s="661"/>
      <c r="L668" s="662"/>
      <c r="M668" s="655"/>
      <c r="N668" s="655"/>
      <c r="O668" s="655"/>
      <c r="P668" s="655"/>
      <c r="Q668" s="655"/>
      <c r="R668" s="656"/>
      <c r="S668" s="657"/>
      <c r="T668" s="657"/>
      <c r="U668" s="657"/>
      <c r="V668" s="658"/>
      <c r="W668" s="36"/>
      <c r="X668" s="37"/>
      <c r="Y668" s="38"/>
      <c r="Z668" s="409" t="str">
        <f>IFERROR(VLOOKUP(Y668, 【参考】数式用!$A$2:$B$50, 2, FALSE), "")</f>
        <v/>
      </c>
    </row>
    <row r="669" spans="2:26" ht="34.5" customHeight="1" thickBot="1">
      <c r="B669" s="547">
        <f t="shared" si="9"/>
        <v>631</v>
      </c>
      <c r="C669" s="660"/>
      <c r="D669" s="661"/>
      <c r="E669" s="661"/>
      <c r="F669" s="661"/>
      <c r="G669" s="661"/>
      <c r="H669" s="661"/>
      <c r="I669" s="661"/>
      <c r="J669" s="661"/>
      <c r="K669" s="661"/>
      <c r="L669" s="662"/>
      <c r="M669" s="655"/>
      <c r="N669" s="655"/>
      <c r="O669" s="655"/>
      <c r="P669" s="655"/>
      <c r="Q669" s="655"/>
      <c r="R669" s="656"/>
      <c r="S669" s="657"/>
      <c r="T669" s="657"/>
      <c r="U669" s="657"/>
      <c r="V669" s="658"/>
      <c r="W669" s="36"/>
      <c r="X669" s="37"/>
      <c r="Y669" s="38"/>
      <c r="Z669" s="409" t="str">
        <f>IFERROR(VLOOKUP(Y669, 【参考】数式用!$A$2:$B$50, 2, FALSE), "")</f>
        <v/>
      </c>
    </row>
    <row r="670" spans="2:26" ht="34.5" customHeight="1" thickBot="1">
      <c r="B670" s="547">
        <f t="shared" si="9"/>
        <v>632</v>
      </c>
      <c r="C670" s="660"/>
      <c r="D670" s="661"/>
      <c r="E670" s="661"/>
      <c r="F670" s="661"/>
      <c r="G670" s="661"/>
      <c r="H670" s="661"/>
      <c r="I670" s="661"/>
      <c r="J670" s="661"/>
      <c r="K670" s="661"/>
      <c r="L670" s="662"/>
      <c r="M670" s="655"/>
      <c r="N670" s="655"/>
      <c r="O670" s="655"/>
      <c r="P670" s="655"/>
      <c r="Q670" s="655"/>
      <c r="R670" s="656"/>
      <c r="S670" s="657"/>
      <c r="T670" s="657"/>
      <c r="U670" s="657"/>
      <c r="V670" s="658"/>
      <c r="W670" s="36"/>
      <c r="X670" s="37"/>
      <c r="Y670" s="38"/>
      <c r="Z670" s="409" t="str">
        <f>IFERROR(VLOOKUP(Y670, 【参考】数式用!$A$2:$B$50, 2, FALSE), "")</f>
        <v/>
      </c>
    </row>
    <row r="671" spans="2:26" ht="34.5" customHeight="1" thickBot="1">
      <c r="B671" s="547">
        <f t="shared" si="9"/>
        <v>633</v>
      </c>
      <c r="C671" s="660"/>
      <c r="D671" s="661"/>
      <c r="E671" s="661"/>
      <c r="F671" s="661"/>
      <c r="G671" s="661"/>
      <c r="H671" s="661"/>
      <c r="I671" s="661"/>
      <c r="J671" s="661"/>
      <c r="K671" s="661"/>
      <c r="L671" s="662"/>
      <c r="M671" s="655"/>
      <c r="N671" s="655"/>
      <c r="O671" s="655"/>
      <c r="P671" s="655"/>
      <c r="Q671" s="655"/>
      <c r="R671" s="656"/>
      <c r="S671" s="657"/>
      <c r="T671" s="657"/>
      <c r="U671" s="657"/>
      <c r="V671" s="658"/>
      <c r="W671" s="36"/>
      <c r="X671" s="37"/>
      <c r="Y671" s="38"/>
      <c r="Z671" s="409" t="str">
        <f>IFERROR(VLOOKUP(Y671, 【参考】数式用!$A$2:$B$50, 2, FALSE), "")</f>
        <v/>
      </c>
    </row>
    <row r="672" spans="2:26" ht="34.5" customHeight="1" thickBot="1">
      <c r="B672" s="547">
        <f t="shared" si="9"/>
        <v>634</v>
      </c>
      <c r="C672" s="660"/>
      <c r="D672" s="661"/>
      <c r="E672" s="661"/>
      <c r="F672" s="661"/>
      <c r="G672" s="661"/>
      <c r="H672" s="661"/>
      <c r="I672" s="661"/>
      <c r="J672" s="661"/>
      <c r="K672" s="661"/>
      <c r="L672" s="662"/>
      <c r="M672" s="655"/>
      <c r="N672" s="655"/>
      <c r="O672" s="655"/>
      <c r="P672" s="655"/>
      <c r="Q672" s="655"/>
      <c r="R672" s="656"/>
      <c r="S672" s="657"/>
      <c r="T672" s="657"/>
      <c r="U672" s="657"/>
      <c r="V672" s="658"/>
      <c r="W672" s="36"/>
      <c r="X672" s="37"/>
      <c r="Y672" s="38"/>
      <c r="Z672" s="409" t="str">
        <f>IFERROR(VLOOKUP(Y672, 【参考】数式用!$A$2:$B$50, 2, FALSE), "")</f>
        <v/>
      </c>
    </row>
    <row r="673" spans="2:26" ht="34.5" customHeight="1" thickBot="1">
      <c r="B673" s="547">
        <f t="shared" si="9"/>
        <v>635</v>
      </c>
      <c r="C673" s="660"/>
      <c r="D673" s="661"/>
      <c r="E673" s="661"/>
      <c r="F673" s="661"/>
      <c r="G673" s="661"/>
      <c r="H673" s="661"/>
      <c r="I673" s="661"/>
      <c r="J673" s="661"/>
      <c r="K673" s="661"/>
      <c r="L673" s="662"/>
      <c r="M673" s="655"/>
      <c r="N673" s="655"/>
      <c r="O673" s="655"/>
      <c r="P673" s="655"/>
      <c r="Q673" s="655"/>
      <c r="R673" s="656"/>
      <c r="S673" s="657"/>
      <c r="T673" s="657"/>
      <c r="U673" s="657"/>
      <c r="V673" s="658"/>
      <c r="W673" s="36"/>
      <c r="X673" s="37"/>
      <c r="Y673" s="38"/>
      <c r="Z673" s="409" t="str">
        <f>IFERROR(VLOOKUP(Y673, 【参考】数式用!$A$2:$B$50, 2, FALSE), "")</f>
        <v/>
      </c>
    </row>
    <row r="674" spans="2:26" ht="34.5" customHeight="1" thickBot="1">
      <c r="B674" s="547">
        <f t="shared" si="9"/>
        <v>636</v>
      </c>
      <c r="C674" s="660"/>
      <c r="D674" s="661"/>
      <c r="E674" s="661"/>
      <c r="F674" s="661"/>
      <c r="G674" s="661"/>
      <c r="H674" s="661"/>
      <c r="I674" s="661"/>
      <c r="J674" s="661"/>
      <c r="K674" s="661"/>
      <c r="L674" s="662"/>
      <c r="M674" s="655"/>
      <c r="N674" s="655"/>
      <c r="O674" s="655"/>
      <c r="P674" s="655"/>
      <c r="Q674" s="655"/>
      <c r="R674" s="656"/>
      <c r="S674" s="657"/>
      <c r="T674" s="657"/>
      <c r="U674" s="657"/>
      <c r="V674" s="658"/>
      <c r="W674" s="36"/>
      <c r="X674" s="37"/>
      <c r="Y674" s="38"/>
      <c r="Z674" s="409" t="str">
        <f>IFERROR(VLOOKUP(Y674, 【参考】数式用!$A$2:$B$50, 2, FALSE), "")</f>
        <v/>
      </c>
    </row>
    <row r="675" spans="2:26" ht="34.5" customHeight="1" thickBot="1">
      <c r="B675" s="547">
        <f t="shared" si="9"/>
        <v>637</v>
      </c>
      <c r="C675" s="660"/>
      <c r="D675" s="661"/>
      <c r="E675" s="661"/>
      <c r="F675" s="661"/>
      <c r="G675" s="661"/>
      <c r="H675" s="661"/>
      <c r="I675" s="661"/>
      <c r="J675" s="661"/>
      <c r="K675" s="661"/>
      <c r="L675" s="662"/>
      <c r="M675" s="655"/>
      <c r="N675" s="655"/>
      <c r="O675" s="655"/>
      <c r="P675" s="655"/>
      <c r="Q675" s="655"/>
      <c r="R675" s="656"/>
      <c r="S675" s="657"/>
      <c r="T675" s="657"/>
      <c r="U675" s="657"/>
      <c r="V675" s="658"/>
      <c r="W675" s="36"/>
      <c r="X675" s="37"/>
      <c r="Y675" s="38"/>
      <c r="Z675" s="409" t="str">
        <f>IFERROR(VLOOKUP(Y675, 【参考】数式用!$A$2:$B$50, 2, FALSE), "")</f>
        <v/>
      </c>
    </row>
    <row r="676" spans="2:26" ht="34.5" customHeight="1" thickBot="1">
      <c r="B676" s="547">
        <f t="shared" si="9"/>
        <v>638</v>
      </c>
      <c r="C676" s="660"/>
      <c r="D676" s="661"/>
      <c r="E676" s="661"/>
      <c r="F676" s="661"/>
      <c r="G676" s="661"/>
      <c r="H676" s="661"/>
      <c r="I676" s="661"/>
      <c r="J676" s="661"/>
      <c r="K676" s="661"/>
      <c r="L676" s="662"/>
      <c r="M676" s="655"/>
      <c r="N676" s="655"/>
      <c r="O676" s="655"/>
      <c r="P676" s="655"/>
      <c r="Q676" s="655"/>
      <c r="R676" s="656"/>
      <c r="S676" s="657"/>
      <c r="T676" s="657"/>
      <c r="U676" s="657"/>
      <c r="V676" s="658"/>
      <c r="W676" s="36"/>
      <c r="X676" s="37"/>
      <c r="Y676" s="38"/>
      <c r="Z676" s="409" t="str">
        <f>IFERROR(VLOOKUP(Y676, 【参考】数式用!$A$2:$B$50, 2, FALSE), "")</f>
        <v/>
      </c>
    </row>
    <row r="677" spans="2:26" ht="34.5" customHeight="1" thickBot="1">
      <c r="B677" s="547">
        <f t="shared" si="9"/>
        <v>639</v>
      </c>
      <c r="C677" s="660"/>
      <c r="D677" s="661"/>
      <c r="E677" s="661"/>
      <c r="F677" s="661"/>
      <c r="G677" s="661"/>
      <c r="H677" s="661"/>
      <c r="I677" s="661"/>
      <c r="J677" s="661"/>
      <c r="K677" s="661"/>
      <c r="L677" s="662"/>
      <c r="M677" s="655"/>
      <c r="N677" s="655"/>
      <c r="O677" s="655"/>
      <c r="P677" s="655"/>
      <c r="Q677" s="655"/>
      <c r="R677" s="656"/>
      <c r="S677" s="657"/>
      <c r="T677" s="657"/>
      <c r="U677" s="657"/>
      <c r="V677" s="658"/>
      <c r="W677" s="36"/>
      <c r="X677" s="37"/>
      <c r="Y677" s="38"/>
      <c r="Z677" s="409" t="str">
        <f>IFERROR(VLOOKUP(Y677, 【参考】数式用!$A$2:$B$50, 2, FALSE), "")</f>
        <v/>
      </c>
    </row>
    <row r="678" spans="2:26" ht="34.5" customHeight="1" thickBot="1">
      <c r="B678" s="547">
        <f t="shared" si="9"/>
        <v>640</v>
      </c>
      <c r="C678" s="660"/>
      <c r="D678" s="661"/>
      <c r="E678" s="661"/>
      <c r="F678" s="661"/>
      <c r="G678" s="661"/>
      <c r="H678" s="661"/>
      <c r="I678" s="661"/>
      <c r="J678" s="661"/>
      <c r="K678" s="661"/>
      <c r="L678" s="662"/>
      <c r="M678" s="655"/>
      <c r="N678" s="655"/>
      <c r="O678" s="655"/>
      <c r="P678" s="655"/>
      <c r="Q678" s="655"/>
      <c r="R678" s="656"/>
      <c r="S678" s="657"/>
      <c r="T678" s="657"/>
      <c r="U678" s="657"/>
      <c r="V678" s="658"/>
      <c r="W678" s="36"/>
      <c r="X678" s="37"/>
      <c r="Y678" s="38"/>
      <c r="Z678" s="409" t="str">
        <f>IFERROR(VLOOKUP(Y678, 【参考】数式用!$A$2:$B$50, 2, FALSE), "")</f>
        <v/>
      </c>
    </row>
    <row r="679" spans="2:26" ht="34.5" customHeight="1" thickBot="1">
      <c r="B679" s="547">
        <f t="shared" si="9"/>
        <v>641</v>
      </c>
      <c r="C679" s="660"/>
      <c r="D679" s="661"/>
      <c r="E679" s="661"/>
      <c r="F679" s="661"/>
      <c r="G679" s="661"/>
      <c r="H679" s="661"/>
      <c r="I679" s="661"/>
      <c r="J679" s="661"/>
      <c r="K679" s="661"/>
      <c r="L679" s="662"/>
      <c r="M679" s="655"/>
      <c r="N679" s="655"/>
      <c r="O679" s="655"/>
      <c r="P679" s="655"/>
      <c r="Q679" s="655"/>
      <c r="R679" s="656"/>
      <c r="S679" s="657"/>
      <c r="T679" s="657"/>
      <c r="U679" s="657"/>
      <c r="V679" s="658"/>
      <c r="W679" s="36"/>
      <c r="X679" s="37"/>
      <c r="Y679" s="38"/>
      <c r="Z679" s="409" t="str">
        <f>IFERROR(VLOOKUP(Y679, 【参考】数式用!$A$2:$B$50, 2, FALSE), "")</f>
        <v/>
      </c>
    </row>
    <row r="680" spans="2:26" ht="34.5" customHeight="1" thickBot="1">
      <c r="B680" s="547">
        <f t="shared" si="9"/>
        <v>642</v>
      </c>
      <c r="C680" s="660"/>
      <c r="D680" s="661"/>
      <c r="E680" s="661"/>
      <c r="F680" s="661"/>
      <c r="G680" s="661"/>
      <c r="H680" s="661"/>
      <c r="I680" s="661"/>
      <c r="J680" s="661"/>
      <c r="K680" s="661"/>
      <c r="L680" s="662"/>
      <c r="M680" s="655"/>
      <c r="N680" s="655"/>
      <c r="O680" s="655"/>
      <c r="P680" s="655"/>
      <c r="Q680" s="655"/>
      <c r="R680" s="656"/>
      <c r="S680" s="657"/>
      <c r="T680" s="657"/>
      <c r="U680" s="657"/>
      <c r="V680" s="658"/>
      <c r="W680" s="36"/>
      <c r="X680" s="37"/>
      <c r="Y680" s="38"/>
      <c r="Z680" s="409" t="str">
        <f>IFERROR(VLOOKUP(Y680, 【参考】数式用!$A$2:$B$50, 2, FALSE), "")</f>
        <v/>
      </c>
    </row>
    <row r="681" spans="2:26" ht="34.5" customHeight="1" thickBot="1">
      <c r="B681" s="547">
        <f t="shared" ref="B681:B744" si="10">B680+1</f>
        <v>643</v>
      </c>
      <c r="C681" s="660"/>
      <c r="D681" s="661"/>
      <c r="E681" s="661"/>
      <c r="F681" s="661"/>
      <c r="G681" s="661"/>
      <c r="H681" s="661"/>
      <c r="I681" s="661"/>
      <c r="J681" s="661"/>
      <c r="K681" s="661"/>
      <c r="L681" s="662"/>
      <c r="M681" s="655"/>
      <c r="N681" s="655"/>
      <c r="O681" s="655"/>
      <c r="P681" s="655"/>
      <c r="Q681" s="655"/>
      <c r="R681" s="656"/>
      <c r="S681" s="657"/>
      <c r="T681" s="657"/>
      <c r="U681" s="657"/>
      <c r="V681" s="658"/>
      <c r="W681" s="36"/>
      <c r="X681" s="37"/>
      <c r="Y681" s="38"/>
      <c r="Z681" s="409" t="str">
        <f>IFERROR(VLOOKUP(Y681, 【参考】数式用!$A$2:$B$50, 2, FALSE), "")</f>
        <v/>
      </c>
    </row>
    <row r="682" spans="2:26" ht="34.5" customHeight="1" thickBot="1">
      <c r="B682" s="547">
        <f t="shared" si="10"/>
        <v>644</v>
      </c>
      <c r="C682" s="660"/>
      <c r="D682" s="661"/>
      <c r="E682" s="661"/>
      <c r="F682" s="661"/>
      <c r="G682" s="661"/>
      <c r="H682" s="661"/>
      <c r="I682" s="661"/>
      <c r="J682" s="661"/>
      <c r="K682" s="661"/>
      <c r="L682" s="662"/>
      <c r="M682" s="655"/>
      <c r="N682" s="655"/>
      <c r="O682" s="655"/>
      <c r="P682" s="655"/>
      <c r="Q682" s="655"/>
      <c r="R682" s="656"/>
      <c r="S682" s="657"/>
      <c r="T682" s="657"/>
      <c r="U682" s="657"/>
      <c r="V682" s="658"/>
      <c r="W682" s="36"/>
      <c r="X682" s="37"/>
      <c r="Y682" s="38"/>
      <c r="Z682" s="409" t="str">
        <f>IFERROR(VLOOKUP(Y682, 【参考】数式用!$A$2:$B$50, 2, FALSE), "")</f>
        <v/>
      </c>
    </row>
    <row r="683" spans="2:26" ht="34.5" customHeight="1" thickBot="1">
      <c r="B683" s="547">
        <f t="shared" si="10"/>
        <v>645</v>
      </c>
      <c r="C683" s="660"/>
      <c r="D683" s="661"/>
      <c r="E683" s="661"/>
      <c r="F683" s="661"/>
      <c r="G683" s="661"/>
      <c r="H683" s="661"/>
      <c r="I683" s="661"/>
      <c r="J683" s="661"/>
      <c r="K683" s="661"/>
      <c r="L683" s="662"/>
      <c r="M683" s="655"/>
      <c r="N683" s="655"/>
      <c r="O683" s="655"/>
      <c r="P683" s="655"/>
      <c r="Q683" s="655"/>
      <c r="R683" s="656"/>
      <c r="S683" s="657"/>
      <c r="T683" s="657"/>
      <c r="U683" s="657"/>
      <c r="V683" s="658"/>
      <c r="W683" s="36"/>
      <c r="X683" s="37"/>
      <c r="Y683" s="38"/>
      <c r="Z683" s="409" t="str">
        <f>IFERROR(VLOOKUP(Y683, 【参考】数式用!$A$2:$B$50, 2, FALSE), "")</f>
        <v/>
      </c>
    </row>
    <row r="684" spans="2:26" ht="34.5" customHeight="1" thickBot="1">
      <c r="B684" s="547">
        <f t="shared" si="10"/>
        <v>646</v>
      </c>
      <c r="C684" s="660"/>
      <c r="D684" s="661"/>
      <c r="E684" s="661"/>
      <c r="F684" s="661"/>
      <c r="G684" s="661"/>
      <c r="H684" s="661"/>
      <c r="I684" s="661"/>
      <c r="J684" s="661"/>
      <c r="K684" s="661"/>
      <c r="L684" s="662"/>
      <c r="M684" s="655"/>
      <c r="N684" s="655"/>
      <c r="O684" s="655"/>
      <c r="P684" s="655"/>
      <c r="Q684" s="655"/>
      <c r="R684" s="656"/>
      <c r="S684" s="657"/>
      <c r="T684" s="657"/>
      <c r="U684" s="657"/>
      <c r="V684" s="658"/>
      <c r="W684" s="36"/>
      <c r="X684" s="37"/>
      <c r="Y684" s="38"/>
      <c r="Z684" s="409" t="str">
        <f>IFERROR(VLOOKUP(Y684, 【参考】数式用!$A$2:$B$50, 2, FALSE), "")</f>
        <v/>
      </c>
    </row>
    <row r="685" spans="2:26" ht="34.5" customHeight="1" thickBot="1">
      <c r="B685" s="547">
        <f t="shared" si="10"/>
        <v>647</v>
      </c>
      <c r="C685" s="660"/>
      <c r="D685" s="661"/>
      <c r="E685" s="661"/>
      <c r="F685" s="661"/>
      <c r="G685" s="661"/>
      <c r="H685" s="661"/>
      <c r="I685" s="661"/>
      <c r="J685" s="661"/>
      <c r="K685" s="661"/>
      <c r="L685" s="662"/>
      <c r="M685" s="655"/>
      <c r="N685" s="655"/>
      <c r="O685" s="655"/>
      <c r="P685" s="655"/>
      <c r="Q685" s="655"/>
      <c r="R685" s="656"/>
      <c r="S685" s="657"/>
      <c r="T685" s="657"/>
      <c r="U685" s="657"/>
      <c r="V685" s="658"/>
      <c r="W685" s="36"/>
      <c r="X685" s="37"/>
      <c r="Y685" s="38"/>
      <c r="Z685" s="409" t="str">
        <f>IFERROR(VLOOKUP(Y685, 【参考】数式用!$A$2:$B$50, 2, FALSE), "")</f>
        <v/>
      </c>
    </row>
    <row r="686" spans="2:26" ht="34.5" customHeight="1" thickBot="1">
      <c r="B686" s="547">
        <f t="shared" si="10"/>
        <v>648</v>
      </c>
      <c r="C686" s="660"/>
      <c r="D686" s="661"/>
      <c r="E686" s="661"/>
      <c r="F686" s="661"/>
      <c r="G686" s="661"/>
      <c r="H686" s="661"/>
      <c r="I686" s="661"/>
      <c r="J686" s="661"/>
      <c r="K686" s="661"/>
      <c r="L686" s="662"/>
      <c r="M686" s="655"/>
      <c r="N686" s="655"/>
      <c r="O686" s="655"/>
      <c r="P686" s="655"/>
      <c r="Q686" s="655"/>
      <c r="R686" s="656"/>
      <c r="S686" s="657"/>
      <c r="T686" s="657"/>
      <c r="U686" s="657"/>
      <c r="V686" s="658"/>
      <c r="W686" s="36"/>
      <c r="X686" s="37"/>
      <c r="Y686" s="38"/>
      <c r="Z686" s="409" t="str">
        <f>IFERROR(VLOOKUP(Y686, 【参考】数式用!$A$2:$B$50, 2, FALSE), "")</f>
        <v/>
      </c>
    </row>
    <row r="687" spans="2:26" ht="34.5" customHeight="1" thickBot="1">
      <c r="B687" s="547">
        <f t="shared" si="10"/>
        <v>649</v>
      </c>
      <c r="C687" s="660"/>
      <c r="D687" s="661"/>
      <c r="E687" s="661"/>
      <c r="F687" s="661"/>
      <c r="G687" s="661"/>
      <c r="H687" s="661"/>
      <c r="I687" s="661"/>
      <c r="J687" s="661"/>
      <c r="K687" s="661"/>
      <c r="L687" s="662"/>
      <c r="M687" s="655"/>
      <c r="N687" s="655"/>
      <c r="O687" s="655"/>
      <c r="P687" s="655"/>
      <c r="Q687" s="655"/>
      <c r="R687" s="656"/>
      <c r="S687" s="657"/>
      <c r="T687" s="657"/>
      <c r="U687" s="657"/>
      <c r="V687" s="658"/>
      <c r="W687" s="36"/>
      <c r="X687" s="37"/>
      <c r="Y687" s="38"/>
      <c r="Z687" s="409" t="str">
        <f>IFERROR(VLOOKUP(Y687, 【参考】数式用!$A$2:$B$50, 2, FALSE), "")</f>
        <v/>
      </c>
    </row>
    <row r="688" spans="2:26" ht="34.5" customHeight="1" thickBot="1">
      <c r="B688" s="547">
        <f t="shared" si="10"/>
        <v>650</v>
      </c>
      <c r="C688" s="660"/>
      <c r="D688" s="661"/>
      <c r="E688" s="661"/>
      <c r="F688" s="661"/>
      <c r="G688" s="661"/>
      <c r="H688" s="661"/>
      <c r="I688" s="661"/>
      <c r="J688" s="661"/>
      <c r="K688" s="661"/>
      <c r="L688" s="662"/>
      <c r="M688" s="655"/>
      <c r="N688" s="655"/>
      <c r="O688" s="655"/>
      <c r="P688" s="655"/>
      <c r="Q688" s="655"/>
      <c r="R688" s="656"/>
      <c r="S688" s="657"/>
      <c r="T688" s="657"/>
      <c r="U688" s="657"/>
      <c r="V688" s="658"/>
      <c r="W688" s="36"/>
      <c r="X688" s="37"/>
      <c r="Y688" s="38"/>
      <c r="Z688" s="409" t="str">
        <f>IFERROR(VLOOKUP(Y688, 【参考】数式用!$A$2:$B$50, 2, FALSE), "")</f>
        <v/>
      </c>
    </row>
    <row r="689" spans="2:26" ht="34.5" customHeight="1" thickBot="1">
      <c r="B689" s="547">
        <f t="shared" si="10"/>
        <v>651</v>
      </c>
      <c r="C689" s="660"/>
      <c r="D689" s="661"/>
      <c r="E689" s="661"/>
      <c r="F689" s="661"/>
      <c r="G689" s="661"/>
      <c r="H689" s="661"/>
      <c r="I689" s="661"/>
      <c r="J689" s="661"/>
      <c r="K689" s="661"/>
      <c r="L689" s="662"/>
      <c r="M689" s="655"/>
      <c r="N689" s="655"/>
      <c r="O689" s="655"/>
      <c r="P689" s="655"/>
      <c r="Q689" s="655"/>
      <c r="R689" s="656"/>
      <c r="S689" s="657"/>
      <c r="T689" s="657"/>
      <c r="U689" s="657"/>
      <c r="V689" s="658"/>
      <c r="W689" s="36"/>
      <c r="X689" s="37"/>
      <c r="Y689" s="38"/>
      <c r="Z689" s="409" t="str">
        <f>IFERROR(VLOOKUP(Y689, 【参考】数式用!$A$2:$B$50, 2, FALSE), "")</f>
        <v/>
      </c>
    </row>
    <row r="690" spans="2:26" ht="34.5" customHeight="1" thickBot="1">
      <c r="B690" s="547">
        <f t="shared" si="10"/>
        <v>652</v>
      </c>
      <c r="C690" s="660"/>
      <c r="D690" s="661"/>
      <c r="E690" s="661"/>
      <c r="F690" s="661"/>
      <c r="G690" s="661"/>
      <c r="H690" s="661"/>
      <c r="I690" s="661"/>
      <c r="J690" s="661"/>
      <c r="K690" s="661"/>
      <c r="L690" s="662"/>
      <c r="M690" s="655"/>
      <c r="N690" s="655"/>
      <c r="O690" s="655"/>
      <c r="P690" s="655"/>
      <c r="Q690" s="655"/>
      <c r="R690" s="656"/>
      <c r="S690" s="657"/>
      <c r="T690" s="657"/>
      <c r="U690" s="657"/>
      <c r="V690" s="658"/>
      <c r="W690" s="36"/>
      <c r="X690" s="37"/>
      <c r="Y690" s="38"/>
      <c r="Z690" s="409" t="str">
        <f>IFERROR(VLOOKUP(Y690, 【参考】数式用!$A$2:$B$50, 2, FALSE), "")</f>
        <v/>
      </c>
    </row>
    <row r="691" spans="2:26" ht="34.5" customHeight="1" thickBot="1">
      <c r="B691" s="547">
        <f t="shared" si="10"/>
        <v>653</v>
      </c>
      <c r="C691" s="660"/>
      <c r="D691" s="661"/>
      <c r="E691" s="661"/>
      <c r="F691" s="661"/>
      <c r="G691" s="661"/>
      <c r="H691" s="661"/>
      <c r="I691" s="661"/>
      <c r="J691" s="661"/>
      <c r="K691" s="661"/>
      <c r="L691" s="662"/>
      <c r="M691" s="655"/>
      <c r="N691" s="655"/>
      <c r="O691" s="655"/>
      <c r="P691" s="655"/>
      <c r="Q691" s="655"/>
      <c r="R691" s="656"/>
      <c r="S691" s="657"/>
      <c r="T691" s="657"/>
      <c r="U691" s="657"/>
      <c r="V691" s="658"/>
      <c r="W691" s="36"/>
      <c r="X691" s="37"/>
      <c r="Y691" s="38"/>
      <c r="Z691" s="409" t="str">
        <f>IFERROR(VLOOKUP(Y691, 【参考】数式用!$A$2:$B$50, 2, FALSE), "")</f>
        <v/>
      </c>
    </row>
    <row r="692" spans="2:26" ht="34.5" customHeight="1" thickBot="1">
      <c r="B692" s="547">
        <f t="shared" si="10"/>
        <v>654</v>
      </c>
      <c r="C692" s="660"/>
      <c r="D692" s="661"/>
      <c r="E692" s="661"/>
      <c r="F692" s="661"/>
      <c r="G692" s="661"/>
      <c r="H692" s="661"/>
      <c r="I692" s="661"/>
      <c r="J692" s="661"/>
      <c r="K692" s="661"/>
      <c r="L692" s="662"/>
      <c r="M692" s="655"/>
      <c r="N692" s="655"/>
      <c r="O692" s="655"/>
      <c r="P692" s="655"/>
      <c r="Q692" s="655"/>
      <c r="R692" s="656"/>
      <c r="S692" s="657"/>
      <c r="T692" s="657"/>
      <c r="U692" s="657"/>
      <c r="V692" s="658"/>
      <c r="W692" s="36"/>
      <c r="X692" s="37"/>
      <c r="Y692" s="38"/>
      <c r="Z692" s="409" t="str">
        <f>IFERROR(VLOOKUP(Y692, 【参考】数式用!$A$2:$B$50, 2, FALSE), "")</f>
        <v/>
      </c>
    </row>
    <row r="693" spans="2:26" ht="34.5" customHeight="1" thickBot="1">
      <c r="B693" s="547">
        <f t="shared" si="10"/>
        <v>655</v>
      </c>
      <c r="C693" s="660"/>
      <c r="D693" s="661"/>
      <c r="E693" s="661"/>
      <c r="F693" s="661"/>
      <c r="G693" s="661"/>
      <c r="H693" s="661"/>
      <c r="I693" s="661"/>
      <c r="J693" s="661"/>
      <c r="K693" s="661"/>
      <c r="L693" s="662"/>
      <c r="M693" s="655"/>
      <c r="N693" s="655"/>
      <c r="O693" s="655"/>
      <c r="P693" s="655"/>
      <c r="Q693" s="655"/>
      <c r="R693" s="656"/>
      <c r="S693" s="657"/>
      <c r="T693" s="657"/>
      <c r="U693" s="657"/>
      <c r="V693" s="658"/>
      <c r="W693" s="36"/>
      <c r="X693" s="37"/>
      <c r="Y693" s="38"/>
      <c r="Z693" s="409" t="str">
        <f>IFERROR(VLOOKUP(Y693, 【参考】数式用!$A$2:$B$50, 2, FALSE), "")</f>
        <v/>
      </c>
    </row>
    <row r="694" spans="2:26" ht="34.5" customHeight="1" thickBot="1">
      <c r="B694" s="547">
        <f t="shared" si="10"/>
        <v>656</v>
      </c>
      <c r="C694" s="660"/>
      <c r="D694" s="661"/>
      <c r="E694" s="661"/>
      <c r="F694" s="661"/>
      <c r="G694" s="661"/>
      <c r="H694" s="661"/>
      <c r="I694" s="661"/>
      <c r="J694" s="661"/>
      <c r="K694" s="661"/>
      <c r="L694" s="662"/>
      <c r="M694" s="655"/>
      <c r="N694" s="655"/>
      <c r="O694" s="655"/>
      <c r="P694" s="655"/>
      <c r="Q694" s="655"/>
      <c r="R694" s="656"/>
      <c r="S694" s="657"/>
      <c r="T694" s="657"/>
      <c r="U694" s="657"/>
      <c r="V694" s="658"/>
      <c r="W694" s="36"/>
      <c r="X694" s="37"/>
      <c r="Y694" s="38"/>
      <c r="Z694" s="409" t="str">
        <f>IFERROR(VLOOKUP(Y694, 【参考】数式用!$A$2:$B$50, 2, FALSE), "")</f>
        <v/>
      </c>
    </row>
    <row r="695" spans="2:26" ht="34.5" customHeight="1" thickBot="1">
      <c r="B695" s="547">
        <f t="shared" si="10"/>
        <v>657</v>
      </c>
      <c r="C695" s="660"/>
      <c r="D695" s="661"/>
      <c r="E695" s="661"/>
      <c r="F695" s="661"/>
      <c r="G695" s="661"/>
      <c r="H695" s="661"/>
      <c r="I695" s="661"/>
      <c r="J695" s="661"/>
      <c r="K695" s="661"/>
      <c r="L695" s="662"/>
      <c r="M695" s="655"/>
      <c r="N695" s="655"/>
      <c r="O695" s="655"/>
      <c r="P695" s="655"/>
      <c r="Q695" s="655"/>
      <c r="R695" s="656"/>
      <c r="S695" s="657"/>
      <c r="T695" s="657"/>
      <c r="U695" s="657"/>
      <c r="V695" s="658"/>
      <c r="W695" s="36"/>
      <c r="X695" s="37"/>
      <c r="Y695" s="38"/>
      <c r="Z695" s="409" t="str">
        <f>IFERROR(VLOOKUP(Y695, 【参考】数式用!$A$2:$B$50, 2, FALSE), "")</f>
        <v/>
      </c>
    </row>
    <row r="696" spans="2:26" ht="34.5" customHeight="1" thickBot="1">
      <c r="B696" s="547">
        <f t="shared" si="10"/>
        <v>658</v>
      </c>
      <c r="C696" s="660"/>
      <c r="D696" s="661"/>
      <c r="E696" s="661"/>
      <c r="F696" s="661"/>
      <c r="G696" s="661"/>
      <c r="H696" s="661"/>
      <c r="I696" s="661"/>
      <c r="J696" s="661"/>
      <c r="K696" s="661"/>
      <c r="L696" s="662"/>
      <c r="M696" s="655"/>
      <c r="N696" s="655"/>
      <c r="O696" s="655"/>
      <c r="P696" s="655"/>
      <c r="Q696" s="655"/>
      <c r="R696" s="656"/>
      <c r="S696" s="657"/>
      <c r="T696" s="657"/>
      <c r="U696" s="657"/>
      <c r="V696" s="658"/>
      <c r="W696" s="36"/>
      <c r="X696" s="37"/>
      <c r="Y696" s="38"/>
      <c r="Z696" s="409" t="str">
        <f>IFERROR(VLOOKUP(Y696, 【参考】数式用!$A$2:$B$50, 2, FALSE), "")</f>
        <v/>
      </c>
    </row>
    <row r="697" spans="2:26" ht="34.5" customHeight="1" thickBot="1">
      <c r="B697" s="547">
        <f t="shared" si="10"/>
        <v>659</v>
      </c>
      <c r="C697" s="660"/>
      <c r="D697" s="661"/>
      <c r="E697" s="661"/>
      <c r="F697" s="661"/>
      <c r="G697" s="661"/>
      <c r="H697" s="661"/>
      <c r="I697" s="661"/>
      <c r="J697" s="661"/>
      <c r="K697" s="661"/>
      <c r="L697" s="662"/>
      <c r="M697" s="655"/>
      <c r="N697" s="655"/>
      <c r="O697" s="655"/>
      <c r="P697" s="655"/>
      <c r="Q697" s="655"/>
      <c r="R697" s="656"/>
      <c r="S697" s="657"/>
      <c r="T697" s="657"/>
      <c r="U697" s="657"/>
      <c r="V697" s="658"/>
      <c r="W697" s="36"/>
      <c r="X697" s="37"/>
      <c r="Y697" s="38"/>
      <c r="Z697" s="409" t="str">
        <f>IFERROR(VLOOKUP(Y697, 【参考】数式用!$A$2:$B$50, 2, FALSE), "")</f>
        <v/>
      </c>
    </row>
    <row r="698" spans="2:26" ht="34.5" customHeight="1" thickBot="1">
      <c r="B698" s="547">
        <f t="shared" si="10"/>
        <v>660</v>
      </c>
      <c r="C698" s="660"/>
      <c r="D698" s="661"/>
      <c r="E698" s="661"/>
      <c r="F698" s="661"/>
      <c r="G698" s="661"/>
      <c r="H698" s="661"/>
      <c r="I698" s="661"/>
      <c r="J698" s="661"/>
      <c r="K698" s="661"/>
      <c r="L698" s="662"/>
      <c r="M698" s="655"/>
      <c r="N698" s="655"/>
      <c r="O698" s="655"/>
      <c r="P698" s="655"/>
      <c r="Q698" s="655"/>
      <c r="R698" s="656"/>
      <c r="S698" s="657"/>
      <c r="T698" s="657"/>
      <c r="U698" s="657"/>
      <c r="V698" s="658"/>
      <c r="W698" s="36"/>
      <c r="X698" s="37"/>
      <c r="Y698" s="38"/>
      <c r="Z698" s="409" t="str">
        <f>IFERROR(VLOOKUP(Y698, 【参考】数式用!$A$2:$B$50, 2, FALSE), "")</f>
        <v/>
      </c>
    </row>
    <row r="699" spans="2:26" ht="34.5" customHeight="1" thickBot="1">
      <c r="B699" s="547">
        <f t="shared" si="10"/>
        <v>661</v>
      </c>
      <c r="C699" s="660"/>
      <c r="D699" s="661"/>
      <c r="E699" s="661"/>
      <c r="F699" s="661"/>
      <c r="G699" s="661"/>
      <c r="H699" s="661"/>
      <c r="I699" s="661"/>
      <c r="J699" s="661"/>
      <c r="K699" s="661"/>
      <c r="L699" s="662"/>
      <c r="M699" s="655"/>
      <c r="N699" s="655"/>
      <c r="O699" s="655"/>
      <c r="P699" s="655"/>
      <c r="Q699" s="655"/>
      <c r="R699" s="656"/>
      <c r="S699" s="657"/>
      <c r="T699" s="657"/>
      <c r="U699" s="657"/>
      <c r="V699" s="658"/>
      <c r="W699" s="36"/>
      <c r="X699" s="37"/>
      <c r="Y699" s="38"/>
      <c r="Z699" s="409" t="str">
        <f>IFERROR(VLOOKUP(Y699, 【参考】数式用!$A$2:$B$50, 2, FALSE), "")</f>
        <v/>
      </c>
    </row>
    <row r="700" spans="2:26" ht="34.5" customHeight="1" thickBot="1">
      <c r="B700" s="547">
        <f t="shared" si="10"/>
        <v>662</v>
      </c>
      <c r="C700" s="660"/>
      <c r="D700" s="661"/>
      <c r="E700" s="661"/>
      <c r="F700" s="661"/>
      <c r="G700" s="661"/>
      <c r="H700" s="661"/>
      <c r="I700" s="661"/>
      <c r="J700" s="661"/>
      <c r="K700" s="661"/>
      <c r="L700" s="662"/>
      <c r="M700" s="655"/>
      <c r="N700" s="655"/>
      <c r="O700" s="655"/>
      <c r="P700" s="655"/>
      <c r="Q700" s="655"/>
      <c r="R700" s="656"/>
      <c r="S700" s="657"/>
      <c r="T700" s="657"/>
      <c r="U700" s="657"/>
      <c r="V700" s="658"/>
      <c r="W700" s="36"/>
      <c r="X700" s="37"/>
      <c r="Y700" s="38"/>
      <c r="Z700" s="409" t="str">
        <f>IFERROR(VLOOKUP(Y700, 【参考】数式用!$A$2:$B$50, 2, FALSE), "")</f>
        <v/>
      </c>
    </row>
    <row r="701" spans="2:26" ht="34.5" customHeight="1" thickBot="1">
      <c r="B701" s="547">
        <f t="shared" si="10"/>
        <v>663</v>
      </c>
      <c r="C701" s="660"/>
      <c r="D701" s="661"/>
      <c r="E701" s="661"/>
      <c r="F701" s="661"/>
      <c r="G701" s="661"/>
      <c r="H701" s="661"/>
      <c r="I701" s="661"/>
      <c r="J701" s="661"/>
      <c r="K701" s="661"/>
      <c r="L701" s="662"/>
      <c r="M701" s="655"/>
      <c r="N701" s="655"/>
      <c r="O701" s="655"/>
      <c r="P701" s="655"/>
      <c r="Q701" s="655"/>
      <c r="R701" s="656"/>
      <c r="S701" s="657"/>
      <c r="T701" s="657"/>
      <c r="U701" s="657"/>
      <c r="V701" s="658"/>
      <c r="W701" s="36"/>
      <c r="X701" s="37"/>
      <c r="Y701" s="38"/>
      <c r="Z701" s="409" t="str">
        <f>IFERROR(VLOOKUP(Y701, 【参考】数式用!$A$2:$B$50, 2, FALSE), "")</f>
        <v/>
      </c>
    </row>
    <row r="702" spans="2:26" ht="34.5" customHeight="1" thickBot="1">
      <c r="B702" s="547">
        <f t="shared" si="10"/>
        <v>664</v>
      </c>
      <c r="C702" s="660"/>
      <c r="D702" s="661"/>
      <c r="E702" s="661"/>
      <c r="F702" s="661"/>
      <c r="G702" s="661"/>
      <c r="H702" s="661"/>
      <c r="I702" s="661"/>
      <c r="J702" s="661"/>
      <c r="K702" s="661"/>
      <c r="L702" s="662"/>
      <c r="M702" s="655"/>
      <c r="N702" s="655"/>
      <c r="O702" s="655"/>
      <c r="P702" s="655"/>
      <c r="Q702" s="655"/>
      <c r="R702" s="656"/>
      <c r="S702" s="657"/>
      <c r="T702" s="657"/>
      <c r="U702" s="657"/>
      <c r="V702" s="658"/>
      <c r="W702" s="36"/>
      <c r="X702" s="37"/>
      <c r="Y702" s="38"/>
      <c r="Z702" s="409" t="str">
        <f>IFERROR(VLOOKUP(Y702, 【参考】数式用!$A$2:$B$50, 2, FALSE), "")</f>
        <v/>
      </c>
    </row>
    <row r="703" spans="2:26" ht="34.5" customHeight="1" thickBot="1">
      <c r="B703" s="547">
        <f t="shared" si="10"/>
        <v>665</v>
      </c>
      <c r="C703" s="660"/>
      <c r="D703" s="661"/>
      <c r="E703" s="661"/>
      <c r="F703" s="661"/>
      <c r="G703" s="661"/>
      <c r="H703" s="661"/>
      <c r="I703" s="661"/>
      <c r="J703" s="661"/>
      <c r="K703" s="661"/>
      <c r="L703" s="662"/>
      <c r="M703" s="655"/>
      <c r="N703" s="655"/>
      <c r="O703" s="655"/>
      <c r="P703" s="655"/>
      <c r="Q703" s="655"/>
      <c r="R703" s="656"/>
      <c r="S703" s="657"/>
      <c r="T703" s="657"/>
      <c r="U703" s="657"/>
      <c r="V703" s="658"/>
      <c r="W703" s="36"/>
      <c r="X703" s="37"/>
      <c r="Y703" s="38"/>
      <c r="Z703" s="409" t="str">
        <f>IFERROR(VLOOKUP(Y703, 【参考】数式用!$A$2:$B$50, 2, FALSE), "")</f>
        <v/>
      </c>
    </row>
    <row r="704" spans="2:26" ht="34.5" customHeight="1" thickBot="1">
      <c r="B704" s="547">
        <f t="shared" si="10"/>
        <v>666</v>
      </c>
      <c r="C704" s="660"/>
      <c r="D704" s="661"/>
      <c r="E704" s="661"/>
      <c r="F704" s="661"/>
      <c r="G704" s="661"/>
      <c r="H704" s="661"/>
      <c r="I704" s="661"/>
      <c r="J704" s="661"/>
      <c r="K704" s="661"/>
      <c r="L704" s="662"/>
      <c r="M704" s="655"/>
      <c r="N704" s="655"/>
      <c r="O704" s="655"/>
      <c r="P704" s="655"/>
      <c r="Q704" s="655"/>
      <c r="R704" s="656"/>
      <c r="S704" s="657"/>
      <c r="T704" s="657"/>
      <c r="U704" s="657"/>
      <c r="V704" s="658"/>
      <c r="W704" s="36"/>
      <c r="X704" s="37"/>
      <c r="Y704" s="38"/>
      <c r="Z704" s="409" t="str">
        <f>IFERROR(VLOOKUP(Y704, 【参考】数式用!$A$2:$B$50, 2, FALSE), "")</f>
        <v/>
      </c>
    </row>
    <row r="705" spans="2:26" ht="34.5" customHeight="1" thickBot="1">
      <c r="B705" s="547">
        <f t="shared" si="10"/>
        <v>667</v>
      </c>
      <c r="C705" s="660"/>
      <c r="D705" s="661"/>
      <c r="E705" s="661"/>
      <c r="F705" s="661"/>
      <c r="G705" s="661"/>
      <c r="H705" s="661"/>
      <c r="I705" s="661"/>
      <c r="J705" s="661"/>
      <c r="K705" s="661"/>
      <c r="L705" s="662"/>
      <c r="M705" s="655"/>
      <c r="N705" s="655"/>
      <c r="O705" s="655"/>
      <c r="P705" s="655"/>
      <c r="Q705" s="655"/>
      <c r="R705" s="656"/>
      <c r="S705" s="657"/>
      <c r="T705" s="657"/>
      <c r="U705" s="657"/>
      <c r="V705" s="658"/>
      <c r="W705" s="36"/>
      <c r="X705" s="37"/>
      <c r="Y705" s="38"/>
      <c r="Z705" s="409" t="str">
        <f>IFERROR(VLOOKUP(Y705, 【参考】数式用!$A$2:$B$50, 2, FALSE), "")</f>
        <v/>
      </c>
    </row>
    <row r="706" spans="2:26" ht="34.5" customHeight="1" thickBot="1">
      <c r="B706" s="547">
        <f t="shared" si="10"/>
        <v>668</v>
      </c>
      <c r="C706" s="660"/>
      <c r="D706" s="661"/>
      <c r="E706" s="661"/>
      <c r="F706" s="661"/>
      <c r="G706" s="661"/>
      <c r="H706" s="661"/>
      <c r="I706" s="661"/>
      <c r="J706" s="661"/>
      <c r="K706" s="661"/>
      <c r="L706" s="662"/>
      <c r="M706" s="655"/>
      <c r="N706" s="655"/>
      <c r="O706" s="655"/>
      <c r="P706" s="655"/>
      <c r="Q706" s="655"/>
      <c r="R706" s="656"/>
      <c r="S706" s="657"/>
      <c r="T706" s="657"/>
      <c r="U706" s="657"/>
      <c r="V706" s="658"/>
      <c r="W706" s="36"/>
      <c r="X706" s="37"/>
      <c r="Y706" s="38"/>
      <c r="Z706" s="409" t="str">
        <f>IFERROR(VLOOKUP(Y706, 【参考】数式用!$A$2:$B$50, 2, FALSE), "")</f>
        <v/>
      </c>
    </row>
    <row r="707" spans="2:26" ht="34.5" customHeight="1" thickBot="1">
      <c r="B707" s="547">
        <f t="shared" si="10"/>
        <v>669</v>
      </c>
      <c r="C707" s="660"/>
      <c r="D707" s="661"/>
      <c r="E707" s="661"/>
      <c r="F707" s="661"/>
      <c r="G707" s="661"/>
      <c r="H707" s="661"/>
      <c r="I707" s="661"/>
      <c r="J707" s="661"/>
      <c r="K707" s="661"/>
      <c r="L707" s="662"/>
      <c r="M707" s="655"/>
      <c r="N707" s="655"/>
      <c r="O707" s="655"/>
      <c r="P707" s="655"/>
      <c r="Q707" s="655"/>
      <c r="R707" s="656"/>
      <c r="S707" s="657"/>
      <c r="T707" s="657"/>
      <c r="U707" s="657"/>
      <c r="V707" s="658"/>
      <c r="W707" s="36"/>
      <c r="X707" s="37"/>
      <c r="Y707" s="38"/>
      <c r="Z707" s="409" t="str">
        <f>IFERROR(VLOOKUP(Y707, 【参考】数式用!$A$2:$B$50, 2, FALSE), "")</f>
        <v/>
      </c>
    </row>
    <row r="708" spans="2:26" ht="34.5" customHeight="1" thickBot="1">
      <c r="B708" s="547">
        <f t="shared" si="10"/>
        <v>670</v>
      </c>
      <c r="C708" s="660"/>
      <c r="D708" s="661"/>
      <c r="E708" s="661"/>
      <c r="F708" s="661"/>
      <c r="G708" s="661"/>
      <c r="H708" s="661"/>
      <c r="I708" s="661"/>
      <c r="J708" s="661"/>
      <c r="K708" s="661"/>
      <c r="L708" s="662"/>
      <c r="M708" s="655"/>
      <c r="N708" s="655"/>
      <c r="O708" s="655"/>
      <c r="P708" s="655"/>
      <c r="Q708" s="655"/>
      <c r="R708" s="656"/>
      <c r="S708" s="657"/>
      <c r="T708" s="657"/>
      <c r="U708" s="657"/>
      <c r="V708" s="658"/>
      <c r="W708" s="36"/>
      <c r="X708" s="37"/>
      <c r="Y708" s="38"/>
      <c r="Z708" s="409" t="str">
        <f>IFERROR(VLOOKUP(Y708, 【参考】数式用!$A$2:$B$50, 2, FALSE), "")</f>
        <v/>
      </c>
    </row>
    <row r="709" spans="2:26" ht="34.5" customHeight="1" thickBot="1">
      <c r="B709" s="547">
        <f t="shared" si="10"/>
        <v>671</v>
      </c>
      <c r="C709" s="660"/>
      <c r="D709" s="661"/>
      <c r="E709" s="661"/>
      <c r="F709" s="661"/>
      <c r="G709" s="661"/>
      <c r="H709" s="661"/>
      <c r="I709" s="661"/>
      <c r="J709" s="661"/>
      <c r="K709" s="661"/>
      <c r="L709" s="662"/>
      <c r="M709" s="655"/>
      <c r="N709" s="655"/>
      <c r="O709" s="655"/>
      <c r="P709" s="655"/>
      <c r="Q709" s="655"/>
      <c r="R709" s="656"/>
      <c r="S709" s="657"/>
      <c r="T709" s="657"/>
      <c r="U709" s="657"/>
      <c r="V709" s="658"/>
      <c r="W709" s="36"/>
      <c r="X709" s="37"/>
      <c r="Y709" s="38"/>
      <c r="Z709" s="409" t="str">
        <f>IFERROR(VLOOKUP(Y709, 【参考】数式用!$A$2:$B$50, 2, FALSE), "")</f>
        <v/>
      </c>
    </row>
    <row r="710" spans="2:26" ht="34.5" customHeight="1" thickBot="1">
      <c r="B710" s="547">
        <f t="shared" si="10"/>
        <v>672</v>
      </c>
      <c r="C710" s="660"/>
      <c r="D710" s="661"/>
      <c r="E710" s="661"/>
      <c r="F710" s="661"/>
      <c r="G710" s="661"/>
      <c r="H710" s="661"/>
      <c r="I710" s="661"/>
      <c r="J710" s="661"/>
      <c r="K710" s="661"/>
      <c r="L710" s="662"/>
      <c r="M710" s="655"/>
      <c r="N710" s="655"/>
      <c r="O710" s="655"/>
      <c r="P710" s="655"/>
      <c r="Q710" s="655"/>
      <c r="R710" s="656"/>
      <c r="S710" s="657"/>
      <c r="T710" s="657"/>
      <c r="U710" s="657"/>
      <c r="V710" s="658"/>
      <c r="W710" s="36"/>
      <c r="X710" s="37"/>
      <c r="Y710" s="38"/>
      <c r="Z710" s="409" t="str">
        <f>IFERROR(VLOOKUP(Y710, 【参考】数式用!$A$2:$B$50, 2, FALSE), "")</f>
        <v/>
      </c>
    </row>
    <row r="711" spans="2:26" ht="34.5" customHeight="1" thickBot="1">
      <c r="B711" s="547">
        <f t="shared" si="10"/>
        <v>673</v>
      </c>
      <c r="C711" s="660"/>
      <c r="D711" s="661"/>
      <c r="E711" s="661"/>
      <c r="F711" s="661"/>
      <c r="G711" s="661"/>
      <c r="H711" s="661"/>
      <c r="I711" s="661"/>
      <c r="J711" s="661"/>
      <c r="K711" s="661"/>
      <c r="L711" s="662"/>
      <c r="M711" s="655"/>
      <c r="N711" s="655"/>
      <c r="O711" s="655"/>
      <c r="P711" s="655"/>
      <c r="Q711" s="655"/>
      <c r="R711" s="656"/>
      <c r="S711" s="657"/>
      <c r="T711" s="657"/>
      <c r="U711" s="657"/>
      <c r="V711" s="658"/>
      <c r="W711" s="36"/>
      <c r="X711" s="37"/>
      <c r="Y711" s="38"/>
      <c r="Z711" s="409" t="str">
        <f>IFERROR(VLOOKUP(Y711, 【参考】数式用!$A$2:$B$50, 2, FALSE), "")</f>
        <v/>
      </c>
    </row>
    <row r="712" spans="2:26" ht="34.5" customHeight="1" thickBot="1">
      <c r="B712" s="547">
        <f t="shared" si="10"/>
        <v>674</v>
      </c>
      <c r="C712" s="660"/>
      <c r="D712" s="661"/>
      <c r="E712" s="661"/>
      <c r="F712" s="661"/>
      <c r="G712" s="661"/>
      <c r="H712" s="661"/>
      <c r="I712" s="661"/>
      <c r="J712" s="661"/>
      <c r="K712" s="661"/>
      <c r="L712" s="662"/>
      <c r="M712" s="655"/>
      <c r="N712" s="655"/>
      <c r="O712" s="655"/>
      <c r="P712" s="655"/>
      <c r="Q712" s="655"/>
      <c r="R712" s="656"/>
      <c r="S712" s="657"/>
      <c r="T712" s="657"/>
      <c r="U712" s="657"/>
      <c r="V712" s="658"/>
      <c r="W712" s="36"/>
      <c r="X712" s="37"/>
      <c r="Y712" s="38"/>
      <c r="Z712" s="409" t="str">
        <f>IFERROR(VLOOKUP(Y712, 【参考】数式用!$A$2:$B$50, 2, FALSE), "")</f>
        <v/>
      </c>
    </row>
    <row r="713" spans="2:26" ht="34.5" customHeight="1" thickBot="1">
      <c r="B713" s="547">
        <f t="shared" si="10"/>
        <v>675</v>
      </c>
      <c r="C713" s="660"/>
      <c r="D713" s="661"/>
      <c r="E713" s="661"/>
      <c r="F713" s="661"/>
      <c r="G713" s="661"/>
      <c r="H713" s="661"/>
      <c r="I713" s="661"/>
      <c r="J713" s="661"/>
      <c r="K713" s="661"/>
      <c r="L713" s="662"/>
      <c r="M713" s="655"/>
      <c r="N713" s="655"/>
      <c r="O713" s="655"/>
      <c r="P713" s="655"/>
      <c r="Q713" s="655"/>
      <c r="R713" s="656"/>
      <c r="S713" s="657"/>
      <c r="T713" s="657"/>
      <c r="U713" s="657"/>
      <c r="V713" s="658"/>
      <c r="W713" s="36"/>
      <c r="X713" s="37"/>
      <c r="Y713" s="38"/>
      <c r="Z713" s="409" t="str">
        <f>IFERROR(VLOOKUP(Y713, 【参考】数式用!$A$2:$B$50, 2, FALSE), "")</f>
        <v/>
      </c>
    </row>
    <row r="714" spans="2:26" ht="34.5" customHeight="1" thickBot="1">
      <c r="B714" s="547">
        <f t="shared" si="10"/>
        <v>676</v>
      </c>
      <c r="C714" s="660"/>
      <c r="D714" s="661"/>
      <c r="E714" s="661"/>
      <c r="F714" s="661"/>
      <c r="G714" s="661"/>
      <c r="H714" s="661"/>
      <c r="I714" s="661"/>
      <c r="J714" s="661"/>
      <c r="K714" s="661"/>
      <c r="L714" s="662"/>
      <c r="M714" s="655"/>
      <c r="N714" s="655"/>
      <c r="O714" s="655"/>
      <c r="P714" s="655"/>
      <c r="Q714" s="655"/>
      <c r="R714" s="656"/>
      <c r="S714" s="657"/>
      <c r="T714" s="657"/>
      <c r="U714" s="657"/>
      <c r="V714" s="658"/>
      <c r="W714" s="36"/>
      <c r="X714" s="37"/>
      <c r="Y714" s="38"/>
      <c r="Z714" s="409" t="str">
        <f>IFERROR(VLOOKUP(Y714, 【参考】数式用!$A$2:$B$50, 2, FALSE), "")</f>
        <v/>
      </c>
    </row>
    <row r="715" spans="2:26" ht="34.5" customHeight="1" thickBot="1">
      <c r="B715" s="547">
        <f t="shared" si="10"/>
        <v>677</v>
      </c>
      <c r="C715" s="660"/>
      <c r="D715" s="661"/>
      <c r="E715" s="661"/>
      <c r="F715" s="661"/>
      <c r="G715" s="661"/>
      <c r="H715" s="661"/>
      <c r="I715" s="661"/>
      <c r="J715" s="661"/>
      <c r="K715" s="661"/>
      <c r="L715" s="662"/>
      <c r="M715" s="655"/>
      <c r="N715" s="655"/>
      <c r="O715" s="655"/>
      <c r="P715" s="655"/>
      <c r="Q715" s="655"/>
      <c r="R715" s="656"/>
      <c r="S715" s="657"/>
      <c r="T715" s="657"/>
      <c r="U715" s="657"/>
      <c r="V715" s="658"/>
      <c r="W715" s="36"/>
      <c r="X715" s="37"/>
      <c r="Y715" s="38"/>
      <c r="Z715" s="409" t="str">
        <f>IFERROR(VLOOKUP(Y715, 【参考】数式用!$A$2:$B$50, 2, FALSE), "")</f>
        <v/>
      </c>
    </row>
    <row r="716" spans="2:26" ht="34.5" customHeight="1" thickBot="1">
      <c r="B716" s="547">
        <f t="shared" si="10"/>
        <v>678</v>
      </c>
      <c r="C716" s="660"/>
      <c r="D716" s="661"/>
      <c r="E716" s="661"/>
      <c r="F716" s="661"/>
      <c r="G716" s="661"/>
      <c r="H716" s="661"/>
      <c r="I716" s="661"/>
      <c r="J716" s="661"/>
      <c r="K716" s="661"/>
      <c r="L716" s="662"/>
      <c r="M716" s="655"/>
      <c r="N716" s="655"/>
      <c r="O716" s="655"/>
      <c r="P716" s="655"/>
      <c r="Q716" s="655"/>
      <c r="R716" s="656"/>
      <c r="S716" s="657"/>
      <c r="T716" s="657"/>
      <c r="U716" s="657"/>
      <c r="V716" s="658"/>
      <c r="W716" s="36"/>
      <c r="X716" s="37"/>
      <c r="Y716" s="38"/>
      <c r="Z716" s="409" t="str">
        <f>IFERROR(VLOOKUP(Y716, 【参考】数式用!$A$2:$B$50, 2, FALSE), "")</f>
        <v/>
      </c>
    </row>
    <row r="717" spans="2:26" ht="34.5" customHeight="1" thickBot="1">
      <c r="B717" s="547">
        <f t="shared" si="10"/>
        <v>679</v>
      </c>
      <c r="C717" s="660"/>
      <c r="D717" s="661"/>
      <c r="E717" s="661"/>
      <c r="F717" s="661"/>
      <c r="G717" s="661"/>
      <c r="H717" s="661"/>
      <c r="I717" s="661"/>
      <c r="J717" s="661"/>
      <c r="K717" s="661"/>
      <c r="L717" s="662"/>
      <c r="M717" s="655"/>
      <c r="N717" s="655"/>
      <c r="O717" s="655"/>
      <c r="P717" s="655"/>
      <c r="Q717" s="655"/>
      <c r="R717" s="656"/>
      <c r="S717" s="657"/>
      <c r="T717" s="657"/>
      <c r="U717" s="657"/>
      <c r="V717" s="658"/>
      <c r="W717" s="36"/>
      <c r="X717" s="37"/>
      <c r="Y717" s="38"/>
      <c r="Z717" s="409" t="str">
        <f>IFERROR(VLOOKUP(Y717, 【参考】数式用!$A$2:$B$50, 2, FALSE), "")</f>
        <v/>
      </c>
    </row>
    <row r="718" spans="2:26" ht="34.5" customHeight="1" thickBot="1">
      <c r="B718" s="547">
        <f t="shared" si="10"/>
        <v>680</v>
      </c>
      <c r="C718" s="660"/>
      <c r="D718" s="661"/>
      <c r="E718" s="661"/>
      <c r="F718" s="661"/>
      <c r="G718" s="661"/>
      <c r="H718" s="661"/>
      <c r="I718" s="661"/>
      <c r="J718" s="661"/>
      <c r="K718" s="661"/>
      <c r="L718" s="662"/>
      <c r="M718" s="655"/>
      <c r="N718" s="655"/>
      <c r="O718" s="655"/>
      <c r="P718" s="655"/>
      <c r="Q718" s="655"/>
      <c r="R718" s="656"/>
      <c r="S718" s="657"/>
      <c r="T718" s="657"/>
      <c r="U718" s="657"/>
      <c r="V718" s="658"/>
      <c r="W718" s="36"/>
      <c r="X718" s="37"/>
      <c r="Y718" s="38"/>
      <c r="Z718" s="409" t="str">
        <f>IFERROR(VLOOKUP(Y718, 【参考】数式用!$A$2:$B$50, 2, FALSE), "")</f>
        <v/>
      </c>
    </row>
    <row r="719" spans="2:26" ht="34.5" customHeight="1" thickBot="1">
      <c r="B719" s="547">
        <f t="shared" si="10"/>
        <v>681</v>
      </c>
      <c r="C719" s="660"/>
      <c r="D719" s="661"/>
      <c r="E719" s="661"/>
      <c r="F719" s="661"/>
      <c r="G719" s="661"/>
      <c r="H719" s="661"/>
      <c r="I719" s="661"/>
      <c r="J719" s="661"/>
      <c r="K719" s="661"/>
      <c r="L719" s="662"/>
      <c r="M719" s="655"/>
      <c r="N719" s="655"/>
      <c r="O719" s="655"/>
      <c r="P719" s="655"/>
      <c r="Q719" s="655"/>
      <c r="R719" s="656"/>
      <c r="S719" s="657"/>
      <c r="T719" s="657"/>
      <c r="U719" s="657"/>
      <c r="V719" s="658"/>
      <c r="W719" s="36"/>
      <c r="X719" s="37"/>
      <c r="Y719" s="38"/>
      <c r="Z719" s="409" t="str">
        <f>IFERROR(VLOOKUP(Y719, 【参考】数式用!$A$2:$B$50, 2, FALSE), "")</f>
        <v/>
      </c>
    </row>
    <row r="720" spans="2:26" ht="34.5" customHeight="1" thickBot="1">
      <c r="B720" s="547">
        <f t="shared" si="10"/>
        <v>682</v>
      </c>
      <c r="C720" s="660"/>
      <c r="D720" s="661"/>
      <c r="E720" s="661"/>
      <c r="F720" s="661"/>
      <c r="G720" s="661"/>
      <c r="H720" s="661"/>
      <c r="I720" s="661"/>
      <c r="J720" s="661"/>
      <c r="K720" s="661"/>
      <c r="L720" s="662"/>
      <c r="M720" s="655"/>
      <c r="N720" s="655"/>
      <c r="O720" s="655"/>
      <c r="P720" s="655"/>
      <c r="Q720" s="655"/>
      <c r="R720" s="656"/>
      <c r="S720" s="657"/>
      <c r="T720" s="657"/>
      <c r="U720" s="657"/>
      <c r="V720" s="658"/>
      <c r="W720" s="36"/>
      <c r="X720" s="37"/>
      <c r="Y720" s="38"/>
      <c r="Z720" s="409" t="str">
        <f>IFERROR(VLOOKUP(Y720, 【参考】数式用!$A$2:$B$50, 2, FALSE), "")</f>
        <v/>
      </c>
    </row>
    <row r="721" spans="2:26" ht="34.5" customHeight="1" thickBot="1">
      <c r="B721" s="547">
        <f t="shared" si="10"/>
        <v>683</v>
      </c>
      <c r="C721" s="660"/>
      <c r="D721" s="661"/>
      <c r="E721" s="661"/>
      <c r="F721" s="661"/>
      <c r="G721" s="661"/>
      <c r="H721" s="661"/>
      <c r="I721" s="661"/>
      <c r="J721" s="661"/>
      <c r="K721" s="661"/>
      <c r="L721" s="662"/>
      <c r="M721" s="655"/>
      <c r="N721" s="655"/>
      <c r="O721" s="655"/>
      <c r="P721" s="655"/>
      <c r="Q721" s="655"/>
      <c r="R721" s="656"/>
      <c r="S721" s="657"/>
      <c r="T721" s="657"/>
      <c r="U721" s="657"/>
      <c r="V721" s="658"/>
      <c r="W721" s="36"/>
      <c r="X721" s="37"/>
      <c r="Y721" s="38"/>
      <c r="Z721" s="409" t="str">
        <f>IFERROR(VLOOKUP(Y721, 【参考】数式用!$A$2:$B$50, 2, FALSE), "")</f>
        <v/>
      </c>
    </row>
    <row r="722" spans="2:26" ht="34.5" customHeight="1" thickBot="1">
      <c r="B722" s="547">
        <f t="shared" si="10"/>
        <v>684</v>
      </c>
      <c r="C722" s="660"/>
      <c r="D722" s="661"/>
      <c r="E722" s="661"/>
      <c r="F722" s="661"/>
      <c r="G722" s="661"/>
      <c r="H722" s="661"/>
      <c r="I722" s="661"/>
      <c r="J722" s="661"/>
      <c r="K722" s="661"/>
      <c r="L722" s="662"/>
      <c r="M722" s="655"/>
      <c r="N722" s="655"/>
      <c r="O722" s="655"/>
      <c r="P722" s="655"/>
      <c r="Q722" s="655"/>
      <c r="R722" s="656"/>
      <c r="S722" s="657"/>
      <c r="T722" s="657"/>
      <c r="U722" s="657"/>
      <c r="V722" s="658"/>
      <c r="W722" s="36"/>
      <c r="X722" s="37"/>
      <c r="Y722" s="38"/>
      <c r="Z722" s="409" t="str">
        <f>IFERROR(VLOOKUP(Y722, 【参考】数式用!$A$2:$B$50, 2, FALSE), "")</f>
        <v/>
      </c>
    </row>
    <row r="723" spans="2:26" ht="34.5" customHeight="1" thickBot="1">
      <c r="B723" s="547">
        <f t="shared" si="10"/>
        <v>685</v>
      </c>
      <c r="C723" s="660"/>
      <c r="D723" s="661"/>
      <c r="E723" s="661"/>
      <c r="F723" s="661"/>
      <c r="G723" s="661"/>
      <c r="H723" s="661"/>
      <c r="I723" s="661"/>
      <c r="J723" s="661"/>
      <c r="K723" s="661"/>
      <c r="L723" s="662"/>
      <c r="M723" s="655"/>
      <c r="N723" s="655"/>
      <c r="O723" s="655"/>
      <c r="P723" s="655"/>
      <c r="Q723" s="655"/>
      <c r="R723" s="656"/>
      <c r="S723" s="657"/>
      <c r="T723" s="657"/>
      <c r="U723" s="657"/>
      <c r="V723" s="658"/>
      <c r="W723" s="36"/>
      <c r="X723" s="37"/>
      <c r="Y723" s="38"/>
      <c r="Z723" s="409" t="str">
        <f>IFERROR(VLOOKUP(Y723, 【参考】数式用!$A$2:$B$50, 2, FALSE), "")</f>
        <v/>
      </c>
    </row>
    <row r="724" spans="2:26" ht="34.5" customHeight="1" thickBot="1">
      <c r="B724" s="547">
        <f t="shared" si="10"/>
        <v>686</v>
      </c>
      <c r="C724" s="660"/>
      <c r="D724" s="661"/>
      <c r="E724" s="661"/>
      <c r="F724" s="661"/>
      <c r="G724" s="661"/>
      <c r="H724" s="661"/>
      <c r="I724" s="661"/>
      <c r="J724" s="661"/>
      <c r="K724" s="661"/>
      <c r="L724" s="662"/>
      <c r="M724" s="655"/>
      <c r="N724" s="655"/>
      <c r="O724" s="655"/>
      <c r="P724" s="655"/>
      <c r="Q724" s="655"/>
      <c r="R724" s="656"/>
      <c r="S724" s="657"/>
      <c r="T724" s="657"/>
      <c r="U724" s="657"/>
      <c r="V724" s="658"/>
      <c r="W724" s="36"/>
      <c r="X724" s="37"/>
      <c r="Y724" s="38"/>
      <c r="Z724" s="409" t="str">
        <f>IFERROR(VLOOKUP(Y724, 【参考】数式用!$A$2:$B$50, 2, FALSE), "")</f>
        <v/>
      </c>
    </row>
    <row r="725" spans="2:26" ht="34.5" customHeight="1" thickBot="1">
      <c r="B725" s="547">
        <f t="shared" si="10"/>
        <v>687</v>
      </c>
      <c r="C725" s="660"/>
      <c r="D725" s="661"/>
      <c r="E725" s="661"/>
      <c r="F725" s="661"/>
      <c r="G725" s="661"/>
      <c r="H725" s="661"/>
      <c r="I725" s="661"/>
      <c r="J725" s="661"/>
      <c r="K725" s="661"/>
      <c r="L725" s="662"/>
      <c r="M725" s="655"/>
      <c r="N725" s="655"/>
      <c r="O725" s="655"/>
      <c r="P725" s="655"/>
      <c r="Q725" s="655"/>
      <c r="R725" s="656"/>
      <c r="S725" s="657"/>
      <c r="T725" s="657"/>
      <c r="U725" s="657"/>
      <c r="V725" s="658"/>
      <c r="W725" s="36"/>
      <c r="X725" s="37"/>
      <c r="Y725" s="38"/>
      <c r="Z725" s="409" t="str">
        <f>IFERROR(VLOOKUP(Y725, 【参考】数式用!$A$2:$B$50, 2, FALSE), "")</f>
        <v/>
      </c>
    </row>
    <row r="726" spans="2:26" ht="34.5" customHeight="1" thickBot="1">
      <c r="B726" s="547">
        <f t="shared" si="10"/>
        <v>688</v>
      </c>
      <c r="C726" s="660"/>
      <c r="D726" s="661"/>
      <c r="E726" s="661"/>
      <c r="F726" s="661"/>
      <c r="G726" s="661"/>
      <c r="H726" s="661"/>
      <c r="I726" s="661"/>
      <c r="J726" s="661"/>
      <c r="K726" s="661"/>
      <c r="L726" s="662"/>
      <c r="M726" s="655"/>
      <c r="N726" s="655"/>
      <c r="O726" s="655"/>
      <c r="P726" s="655"/>
      <c r="Q726" s="655"/>
      <c r="R726" s="656"/>
      <c r="S726" s="657"/>
      <c r="T726" s="657"/>
      <c r="U726" s="657"/>
      <c r="V726" s="658"/>
      <c r="W726" s="36"/>
      <c r="X726" s="37"/>
      <c r="Y726" s="38"/>
      <c r="Z726" s="409" t="str">
        <f>IFERROR(VLOOKUP(Y726, 【参考】数式用!$A$2:$B$50, 2, FALSE), "")</f>
        <v/>
      </c>
    </row>
    <row r="727" spans="2:26" ht="34.5" customHeight="1" thickBot="1">
      <c r="B727" s="547">
        <f t="shared" si="10"/>
        <v>689</v>
      </c>
      <c r="C727" s="660"/>
      <c r="D727" s="661"/>
      <c r="E727" s="661"/>
      <c r="F727" s="661"/>
      <c r="G727" s="661"/>
      <c r="H727" s="661"/>
      <c r="I727" s="661"/>
      <c r="J727" s="661"/>
      <c r="K727" s="661"/>
      <c r="L727" s="662"/>
      <c r="M727" s="655"/>
      <c r="N727" s="655"/>
      <c r="O727" s="655"/>
      <c r="P727" s="655"/>
      <c r="Q727" s="655"/>
      <c r="R727" s="656"/>
      <c r="S727" s="657"/>
      <c r="T727" s="657"/>
      <c r="U727" s="657"/>
      <c r="V727" s="658"/>
      <c r="W727" s="36"/>
      <c r="X727" s="37"/>
      <c r="Y727" s="38"/>
      <c r="Z727" s="409" t="str">
        <f>IFERROR(VLOOKUP(Y727, 【参考】数式用!$A$2:$B$50, 2, FALSE), "")</f>
        <v/>
      </c>
    </row>
    <row r="728" spans="2:26" ht="34.5" customHeight="1" thickBot="1">
      <c r="B728" s="547">
        <f t="shared" si="10"/>
        <v>690</v>
      </c>
      <c r="C728" s="660"/>
      <c r="D728" s="661"/>
      <c r="E728" s="661"/>
      <c r="F728" s="661"/>
      <c r="G728" s="661"/>
      <c r="H728" s="661"/>
      <c r="I728" s="661"/>
      <c r="J728" s="661"/>
      <c r="K728" s="661"/>
      <c r="L728" s="662"/>
      <c r="M728" s="655"/>
      <c r="N728" s="655"/>
      <c r="O728" s="655"/>
      <c r="P728" s="655"/>
      <c r="Q728" s="655"/>
      <c r="R728" s="656"/>
      <c r="S728" s="657"/>
      <c r="T728" s="657"/>
      <c r="U728" s="657"/>
      <c r="V728" s="658"/>
      <c r="W728" s="36"/>
      <c r="X728" s="37"/>
      <c r="Y728" s="38"/>
      <c r="Z728" s="409" t="str">
        <f>IFERROR(VLOOKUP(Y728, 【参考】数式用!$A$2:$B$50, 2, FALSE), "")</f>
        <v/>
      </c>
    </row>
    <row r="729" spans="2:26" ht="34.5" customHeight="1" thickBot="1">
      <c r="B729" s="547">
        <f t="shared" si="10"/>
        <v>691</v>
      </c>
      <c r="C729" s="660"/>
      <c r="D729" s="661"/>
      <c r="E729" s="661"/>
      <c r="F729" s="661"/>
      <c r="G729" s="661"/>
      <c r="H729" s="661"/>
      <c r="I729" s="661"/>
      <c r="J729" s="661"/>
      <c r="K729" s="661"/>
      <c r="L729" s="662"/>
      <c r="M729" s="655"/>
      <c r="N729" s="655"/>
      <c r="O729" s="655"/>
      <c r="P729" s="655"/>
      <c r="Q729" s="655"/>
      <c r="R729" s="656"/>
      <c r="S729" s="657"/>
      <c r="T729" s="657"/>
      <c r="U729" s="657"/>
      <c r="V729" s="658"/>
      <c r="W729" s="36"/>
      <c r="X729" s="37"/>
      <c r="Y729" s="38"/>
      <c r="Z729" s="409" t="str">
        <f>IFERROR(VLOOKUP(Y729, 【参考】数式用!$A$2:$B$50, 2, FALSE), "")</f>
        <v/>
      </c>
    </row>
    <row r="730" spans="2:26" ht="34.5" customHeight="1" thickBot="1">
      <c r="B730" s="547">
        <f t="shared" si="10"/>
        <v>692</v>
      </c>
      <c r="C730" s="660"/>
      <c r="D730" s="661"/>
      <c r="E730" s="661"/>
      <c r="F730" s="661"/>
      <c r="G730" s="661"/>
      <c r="H730" s="661"/>
      <c r="I730" s="661"/>
      <c r="J730" s="661"/>
      <c r="K730" s="661"/>
      <c r="L730" s="662"/>
      <c r="M730" s="655"/>
      <c r="N730" s="655"/>
      <c r="O730" s="655"/>
      <c r="P730" s="655"/>
      <c r="Q730" s="655"/>
      <c r="R730" s="656"/>
      <c r="S730" s="657"/>
      <c r="T730" s="657"/>
      <c r="U730" s="657"/>
      <c r="V730" s="658"/>
      <c r="W730" s="36"/>
      <c r="X730" s="37"/>
      <c r="Y730" s="38"/>
      <c r="Z730" s="409" t="str">
        <f>IFERROR(VLOOKUP(Y730, 【参考】数式用!$A$2:$B$50, 2, FALSE), "")</f>
        <v/>
      </c>
    </row>
    <row r="731" spans="2:26" ht="34.5" customHeight="1" thickBot="1">
      <c r="B731" s="547">
        <f t="shared" si="10"/>
        <v>693</v>
      </c>
      <c r="C731" s="660"/>
      <c r="D731" s="661"/>
      <c r="E731" s="661"/>
      <c r="F731" s="661"/>
      <c r="G731" s="661"/>
      <c r="H731" s="661"/>
      <c r="I731" s="661"/>
      <c r="J731" s="661"/>
      <c r="K731" s="661"/>
      <c r="L731" s="662"/>
      <c r="M731" s="655"/>
      <c r="N731" s="655"/>
      <c r="O731" s="655"/>
      <c r="P731" s="655"/>
      <c r="Q731" s="655"/>
      <c r="R731" s="656"/>
      <c r="S731" s="657"/>
      <c r="T731" s="657"/>
      <c r="U731" s="657"/>
      <c r="V731" s="658"/>
      <c r="W731" s="36"/>
      <c r="X731" s="37"/>
      <c r="Y731" s="38"/>
      <c r="Z731" s="409" t="str">
        <f>IFERROR(VLOOKUP(Y731, 【参考】数式用!$A$2:$B$50, 2, FALSE), "")</f>
        <v/>
      </c>
    </row>
    <row r="732" spans="2:26" ht="34.5" customHeight="1" thickBot="1">
      <c r="B732" s="547">
        <f t="shared" si="10"/>
        <v>694</v>
      </c>
      <c r="C732" s="660"/>
      <c r="D732" s="661"/>
      <c r="E732" s="661"/>
      <c r="F732" s="661"/>
      <c r="G732" s="661"/>
      <c r="H732" s="661"/>
      <c r="I732" s="661"/>
      <c r="J732" s="661"/>
      <c r="K732" s="661"/>
      <c r="L732" s="662"/>
      <c r="M732" s="655"/>
      <c r="N732" s="655"/>
      <c r="O732" s="655"/>
      <c r="P732" s="655"/>
      <c r="Q732" s="655"/>
      <c r="R732" s="656"/>
      <c r="S732" s="657"/>
      <c r="T732" s="657"/>
      <c r="U732" s="657"/>
      <c r="V732" s="658"/>
      <c r="W732" s="36"/>
      <c r="X732" s="37"/>
      <c r="Y732" s="38"/>
      <c r="Z732" s="409" t="str">
        <f>IFERROR(VLOOKUP(Y732, 【参考】数式用!$A$2:$B$50, 2, FALSE), "")</f>
        <v/>
      </c>
    </row>
    <row r="733" spans="2:26" ht="34.5" customHeight="1" thickBot="1">
      <c r="B733" s="547">
        <f t="shared" si="10"/>
        <v>695</v>
      </c>
      <c r="C733" s="660"/>
      <c r="D733" s="661"/>
      <c r="E733" s="661"/>
      <c r="F733" s="661"/>
      <c r="G733" s="661"/>
      <c r="H733" s="661"/>
      <c r="I733" s="661"/>
      <c r="J733" s="661"/>
      <c r="K733" s="661"/>
      <c r="L733" s="662"/>
      <c r="M733" s="655"/>
      <c r="N733" s="655"/>
      <c r="O733" s="655"/>
      <c r="P733" s="655"/>
      <c r="Q733" s="655"/>
      <c r="R733" s="656"/>
      <c r="S733" s="657"/>
      <c r="T733" s="657"/>
      <c r="U733" s="657"/>
      <c r="V733" s="658"/>
      <c r="W733" s="36"/>
      <c r="X733" s="37"/>
      <c r="Y733" s="38"/>
      <c r="Z733" s="409" t="str">
        <f>IFERROR(VLOOKUP(Y733, 【参考】数式用!$A$2:$B$50, 2, FALSE), "")</f>
        <v/>
      </c>
    </row>
    <row r="734" spans="2:26" ht="34.5" customHeight="1" thickBot="1">
      <c r="B734" s="547">
        <f t="shared" si="10"/>
        <v>696</v>
      </c>
      <c r="C734" s="660"/>
      <c r="D734" s="661"/>
      <c r="E734" s="661"/>
      <c r="F734" s="661"/>
      <c r="G734" s="661"/>
      <c r="H734" s="661"/>
      <c r="I734" s="661"/>
      <c r="J734" s="661"/>
      <c r="K734" s="661"/>
      <c r="L734" s="662"/>
      <c r="M734" s="655"/>
      <c r="N734" s="655"/>
      <c r="O734" s="655"/>
      <c r="P734" s="655"/>
      <c r="Q734" s="655"/>
      <c r="R734" s="656"/>
      <c r="S734" s="657"/>
      <c r="T734" s="657"/>
      <c r="U734" s="657"/>
      <c r="V734" s="658"/>
      <c r="W734" s="36"/>
      <c r="X734" s="37"/>
      <c r="Y734" s="38"/>
      <c r="Z734" s="409" t="str">
        <f>IFERROR(VLOOKUP(Y734, 【参考】数式用!$A$2:$B$50, 2, FALSE), "")</f>
        <v/>
      </c>
    </row>
    <row r="735" spans="2:26" ht="34.5" customHeight="1" thickBot="1">
      <c r="B735" s="547">
        <f t="shared" si="10"/>
        <v>697</v>
      </c>
      <c r="C735" s="660"/>
      <c r="D735" s="661"/>
      <c r="E735" s="661"/>
      <c r="F735" s="661"/>
      <c r="G735" s="661"/>
      <c r="H735" s="661"/>
      <c r="I735" s="661"/>
      <c r="J735" s="661"/>
      <c r="K735" s="661"/>
      <c r="L735" s="662"/>
      <c r="M735" s="655"/>
      <c r="N735" s="655"/>
      <c r="O735" s="655"/>
      <c r="P735" s="655"/>
      <c r="Q735" s="655"/>
      <c r="R735" s="656"/>
      <c r="S735" s="657"/>
      <c r="T735" s="657"/>
      <c r="U735" s="657"/>
      <c r="V735" s="658"/>
      <c r="W735" s="36"/>
      <c r="X735" s="37"/>
      <c r="Y735" s="38"/>
      <c r="Z735" s="409" t="str">
        <f>IFERROR(VLOOKUP(Y735, 【参考】数式用!$A$2:$B$50, 2, FALSE), "")</f>
        <v/>
      </c>
    </row>
    <row r="736" spans="2:26" ht="34.5" customHeight="1" thickBot="1">
      <c r="B736" s="547">
        <f t="shared" si="10"/>
        <v>698</v>
      </c>
      <c r="C736" s="660"/>
      <c r="D736" s="661"/>
      <c r="E736" s="661"/>
      <c r="F736" s="661"/>
      <c r="G736" s="661"/>
      <c r="H736" s="661"/>
      <c r="I736" s="661"/>
      <c r="J736" s="661"/>
      <c r="K736" s="661"/>
      <c r="L736" s="662"/>
      <c r="M736" s="655"/>
      <c r="N736" s="655"/>
      <c r="O736" s="655"/>
      <c r="P736" s="655"/>
      <c r="Q736" s="655"/>
      <c r="R736" s="656"/>
      <c r="S736" s="657"/>
      <c r="T736" s="657"/>
      <c r="U736" s="657"/>
      <c r="V736" s="658"/>
      <c r="W736" s="36"/>
      <c r="X736" s="37"/>
      <c r="Y736" s="38"/>
      <c r="Z736" s="409" t="str">
        <f>IFERROR(VLOOKUP(Y736, 【参考】数式用!$A$2:$B$50, 2, FALSE), "")</f>
        <v/>
      </c>
    </row>
    <row r="737" spans="2:26" ht="34.5" customHeight="1" thickBot="1">
      <c r="B737" s="547">
        <f t="shared" si="10"/>
        <v>699</v>
      </c>
      <c r="C737" s="660"/>
      <c r="D737" s="661"/>
      <c r="E737" s="661"/>
      <c r="F737" s="661"/>
      <c r="G737" s="661"/>
      <c r="H737" s="661"/>
      <c r="I737" s="661"/>
      <c r="J737" s="661"/>
      <c r="K737" s="661"/>
      <c r="L737" s="662"/>
      <c r="M737" s="655"/>
      <c r="N737" s="655"/>
      <c r="O737" s="655"/>
      <c r="P737" s="655"/>
      <c r="Q737" s="655"/>
      <c r="R737" s="656"/>
      <c r="S737" s="657"/>
      <c r="T737" s="657"/>
      <c r="U737" s="657"/>
      <c r="V737" s="658"/>
      <c r="W737" s="36"/>
      <c r="X737" s="37"/>
      <c r="Y737" s="38"/>
      <c r="Z737" s="409" t="str">
        <f>IFERROR(VLOOKUP(Y737, 【参考】数式用!$A$2:$B$50, 2, FALSE), "")</f>
        <v/>
      </c>
    </row>
    <row r="738" spans="2:26" ht="34.5" customHeight="1" thickBot="1">
      <c r="B738" s="547">
        <f t="shared" si="10"/>
        <v>700</v>
      </c>
      <c r="C738" s="660"/>
      <c r="D738" s="661"/>
      <c r="E738" s="661"/>
      <c r="F738" s="661"/>
      <c r="G738" s="661"/>
      <c r="H738" s="661"/>
      <c r="I738" s="661"/>
      <c r="J738" s="661"/>
      <c r="K738" s="661"/>
      <c r="L738" s="662"/>
      <c r="M738" s="655"/>
      <c r="N738" s="655"/>
      <c r="O738" s="655"/>
      <c r="P738" s="655"/>
      <c r="Q738" s="655"/>
      <c r="R738" s="656"/>
      <c r="S738" s="657"/>
      <c r="T738" s="657"/>
      <c r="U738" s="657"/>
      <c r="V738" s="658"/>
      <c r="W738" s="36"/>
      <c r="X738" s="37"/>
      <c r="Y738" s="38"/>
      <c r="Z738" s="409" t="str">
        <f>IFERROR(VLOOKUP(Y738, 【参考】数式用!$A$2:$B$50, 2, FALSE), "")</f>
        <v/>
      </c>
    </row>
    <row r="739" spans="2:26" ht="34.5" customHeight="1" thickBot="1">
      <c r="B739" s="547">
        <f t="shared" si="10"/>
        <v>701</v>
      </c>
      <c r="C739" s="660"/>
      <c r="D739" s="661"/>
      <c r="E739" s="661"/>
      <c r="F739" s="661"/>
      <c r="G739" s="661"/>
      <c r="H739" s="661"/>
      <c r="I739" s="661"/>
      <c r="J739" s="661"/>
      <c r="K739" s="661"/>
      <c r="L739" s="662"/>
      <c r="M739" s="655"/>
      <c r="N739" s="655"/>
      <c r="O739" s="655"/>
      <c r="P739" s="655"/>
      <c r="Q739" s="655"/>
      <c r="R739" s="656"/>
      <c r="S739" s="657"/>
      <c r="T739" s="657"/>
      <c r="U739" s="657"/>
      <c r="V739" s="658"/>
      <c r="W739" s="36"/>
      <c r="X739" s="37"/>
      <c r="Y739" s="38"/>
      <c r="Z739" s="409" t="str">
        <f>IFERROR(VLOOKUP(Y739, 【参考】数式用!$A$2:$B$50, 2, FALSE), "")</f>
        <v/>
      </c>
    </row>
    <row r="740" spans="2:26" ht="34.5" customHeight="1" thickBot="1">
      <c r="B740" s="547">
        <f t="shared" si="10"/>
        <v>702</v>
      </c>
      <c r="C740" s="660"/>
      <c r="D740" s="661"/>
      <c r="E740" s="661"/>
      <c r="F740" s="661"/>
      <c r="G740" s="661"/>
      <c r="H740" s="661"/>
      <c r="I740" s="661"/>
      <c r="J740" s="661"/>
      <c r="K740" s="661"/>
      <c r="L740" s="662"/>
      <c r="M740" s="655"/>
      <c r="N740" s="655"/>
      <c r="O740" s="655"/>
      <c r="P740" s="655"/>
      <c r="Q740" s="655"/>
      <c r="R740" s="656"/>
      <c r="S740" s="657"/>
      <c r="T740" s="657"/>
      <c r="U740" s="657"/>
      <c r="V740" s="658"/>
      <c r="W740" s="36"/>
      <c r="X740" s="37"/>
      <c r="Y740" s="38"/>
      <c r="Z740" s="409" t="str">
        <f>IFERROR(VLOOKUP(Y740, 【参考】数式用!$A$2:$B$50, 2, FALSE), "")</f>
        <v/>
      </c>
    </row>
    <row r="741" spans="2:26" ht="34.5" customHeight="1" thickBot="1">
      <c r="B741" s="547">
        <f t="shared" si="10"/>
        <v>703</v>
      </c>
      <c r="C741" s="660"/>
      <c r="D741" s="661"/>
      <c r="E741" s="661"/>
      <c r="F741" s="661"/>
      <c r="G741" s="661"/>
      <c r="H741" s="661"/>
      <c r="I741" s="661"/>
      <c r="J741" s="661"/>
      <c r="K741" s="661"/>
      <c r="L741" s="662"/>
      <c r="M741" s="655"/>
      <c r="N741" s="655"/>
      <c r="O741" s="655"/>
      <c r="P741" s="655"/>
      <c r="Q741" s="655"/>
      <c r="R741" s="656"/>
      <c r="S741" s="657"/>
      <c r="T741" s="657"/>
      <c r="U741" s="657"/>
      <c r="V741" s="658"/>
      <c r="W741" s="36"/>
      <c r="X741" s="37"/>
      <c r="Y741" s="38"/>
      <c r="Z741" s="409" t="str">
        <f>IFERROR(VLOOKUP(Y741, 【参考】数式用!$A$2:$B$50, 2, FALSE), "")</f>
        <v/>
      </c>
    </row>
    <row r="742" spans="2:26" ht="34.5" customHeight="1" thickBot="1">
      <c r="B742" s="547">
        <f t="shared" si="10"/>
        <v>704</v>
      </c>
      <c r="C742" s="660"/>
      <c r="D742" s="661"/>
      <c r="E742" s="661"/>
      <c r="F742" s="661"/>
      <c r="G742" s="661"/>
      <c r="H742" s="661"/>
      <c r="I742" s="661"/>
      <c r="J742" s="661"/>
      <c r="K742" s="661"/>
      <c r="L742" s="662"/>
      <c r="M742" s="655"/>
      <c r="N742" s="655"/>
      <c r="O742" s="655"/>
      <c r="P742" s="655"/>
      <c r="Q742" s="655"/>
      <c r="R742" s="656"/>
      <c r="S742" s="657"/>
      <c r="T742" s="657"/>
      <c r="U742" s="657"/>
      <c r="V742" s="658"/>
      <c r="W742" s="36"/>
      <c r="X742" s="37"/>
      <c r="Y742" s="38"/>
      <c r="Z742" s="409" t="str">
        <f>IFERROR(VLOOKUP(Y742, 【参考】数式用!$A$2:$B$50, 2, FALSE), "")</f>
        <v/>
      </c>
    </row>
    <row r="743" spans="2:26" ht="34.5" customHeight="1" thickBot="1">
      <c r="B743" s="547">
        <f t="shared" si="10"/>
        <v>705</v>
      </c>
      <c r="C743" s="660"/>
      <c r="D743" s="661"/>
      <c r="E743" s="661"/>
      <c r="F743" s="661"/>
      <c r="G743" s="661"/>
      <c r="H743" s="661"/>
      <c r="I743" s="661"/>
      <c r="J743" s="661"/>
      <c r="K743" s="661"/>
      <c r="L743" s="662"/>
      <c r="M743" s="655"/>
      <c r="N743" s="655"/>
      <c r="O743" s="655"/>
      <c r="P743" s="655"/>
      <c r="Q743" s="655"/>
      <c r="R743" s="656"/>
      <c r="S743" s="657"/>
      <c r="T743" s="657"/>
      <c r="U743" s="657"/>
      <c r="V743" s="658"/>
      <c r="W743" s="36"/>
      <c r="X743" s="37"/>
      <c r="Y743" s="38"/>
      <c r="Z743" s="409" t="str">
        <f>IFERROR(VLOOKUP(Y743, 【参考】数式用!$A$2:$B$50, 2, FALSE), "")</f>
        <v/>
      </c>
    </row>
    <row r="744" spans="2:26" ht="34.5" customHeight="1" thickBot="1">
      <c r="B744" s="547">
        <f t="shared" si="10"/>
        <v>706</v>
      </c>
      <c r="C744" s="660"/>
      <c r="D744" s="661"/>
      <c r="E744" s="661"/>
      <c r="F744" s="661"/>
      <c r="G744" s="661"/>
      <c r="H744" s="661"/>
      <c r="I744" s="661"/>
      <c r="J744" s="661"/>
      <c r="K744" s="661"/>
      <c r="L744" s="662"/>
      <c r="M744" s="655"/>
      <c r="N744" s="655"/>
      <c r="O744" s="655"/>
      <c r="P744" s="655"/>
      <c r="Q744" s="655"/>
      <c r="R744" s="656"/>
      <c r="S744" s="657"/>
      <c r="T744" s="657"/>
      <c r="U744" s="657"/>
      <c r="V744" s="658"/>
      <c r="W744" s="36"/>
      <c r="X744" s="37"/>
      <c r="Y744" s="38"/>
      <c r="Z744" s="409" t="str">
        <f>IFERROR(VLOOKUP(Y744, 【参考】数式用!$A$2:$B$50, 2, FALSE), "")</f>
        <v/>
      </c>
    </row>
    <row r="745" spans="2:26" ht="34.5" customHeight="1" thickBot="1">
      <c r="B745" s="547">
        <f t="shared" ref="B745:B808" si="11">B744+1</f>
        <v>707</v>
      </c>
      <c r="C745" s="660"/>
      <c r="D745" s="661"/>
      <c r="E745" s="661"/>
      <c r="F745" s="661"/>
      <c r="G745" s="661"/>
      <c r="H745" s="661"/>
      <c r="I745" s="661"/>
      <c r="J745" s="661"/>
      <c r="K745" s="661"/>
      <c r="L745" s="662"/>
      <c r="M745" s="655"/>
      <c r="N745" s="655"/>
      <c r="O745" s="655"/>
      <c r="P745" s="655"/>
      <c r="Q745" s="655"/>
      <c r="R745" s="656"/>
      <c r="S745" s="657"/>
      <c r="T745" s="657"/>
      <c r="U745" s="657"/>
      <c r="V745" s="658"/>
      <c r="W745" s="36"/>
      <c r="X745" s="37"/>
      <c r="Y745" s="38"/>
      <c r="Z745" s="409" t="str">
        <f>IFERROR(VLOOKUP(Y745, 【参考】数式用!$A$2:$B$50, 2, FALSE), "")</f>
        <v/>
      </c>
    </row>
    <row r="746" spans="2:26" ht="34.5" customHeight="1" thickBot="1">
      <c r="B746" s="547">
        <f t="shared" si="11"/>
        <v>708</v>
      </c>
      <c r="C746" s="660"/>
      <c r="D746" s="661"/>
      <c r="E746" s="661"/>
      <c r="F746" s="661"/>
      <c r="G746" s="661"/>
      <c r="H746" s="661"/>
      <c r="I746" s="661"/>
      <c r="J746" s="661"/>
      <c r="K746" s="661"/>
      <c r="L746" s="662"/>
      <c r="M746" s="655"/>
      <c r="N746" s="655"/>
      <c r="O746" s="655"/>
      <c r="P746" s="655"/>
      <c r="Q746" s="655"/>
      <c r="R746" s="656"/>
      <c r="S746" s="657"/>
      <c r="T746" s="657"/>
      <c r="U746" s="657"/>
      <c r="V746" s="658"/>
      <c r="W746" s="36"/>
      <c r="X746" s="37"/>
      <c r="Y746" s="38"/>
      <c r="Z746" s="409" t="str">
        <f>IFERROR(VLOOKUP(Y746, 【参考】数式用!$A$2:$B$50, 2, FALSE), "")</f>
        <v/>
      </c>
    </row>
    <row r="747" spans="2:26" ht="34.5" customHeight="1" thickBot="1">
      <c r="B747" s="547">
        <f t="shared" si="11"/>
        <v>709</v>
      </c>
      <c r="C747" s="660"/>
      <c r="D747" s="661"/>
      <c r="E747" s="661"/>
      <c r="F747" s="661"/>
      <c r="G747" s="661"/>
      <c r="H747" s="661"/>
      <c r="I747" s="661"/>
      <c r="J747" s="661"/>
      <c r="K747" s="661"/>
      <c r="L747" s="662"/>
      <c r="M747" s="655"/>
      <c r="N747" s="655"/>
      <c r="O747" s="655"/>
      <c r="P747" s="655"/>
      <c r="Q747" s="655"/>
      <c r="R747" s="656"/>
      <c r="S747" s="657"/>
      <c r="T747" s="657"/>
      <c r="U747" s="657"/>
      <c r="V747" s="658"/>
      <c r="W747" s="36"/>
      <c r="X747" s="37"/>
      <c r="Y747" s="38"/>
      <c r="Z747" s="409" t="str">
        <f>IFERROR(VLOOKUP(Y747, 【参考】数式用!$A$2:$B$50, 2, FALSE), "")</f>
        <v/>
      </c>
    </row>
    <row r="748" spans="2:26" ht="34.5" customHeight="1" thickBot="1">
      <c r="B748" s="547">
        <f t="shared" si="11"/>
        <v>710</v>
      </c>
      <c r="C748" s="660"/>
      <c r="D748" s="661"/>
      <c r="E748" s="661"/>
      <c r="F748" s="661"/>
      <c r="G748" s="661"/>
      <c r="H748" s="661"/>
      <c r="I748" s="661"/>
      <c r="J748" s="661"/>
      <c r="K748" s="661"/>
      <c r="L748" s="662"/>
      <c r="M748" s="655"/>
      <c r="N748" s="655"/>
      <c r="O748" s="655"/>
      <c r="P748" s="655"/>
      <c r="Q748" s="655"/>
      <c r="R748" s="656"/>
      <c r="S748" s="657"/>
      <c r="T748" s="657"/>
      <c r="U748" s="657"/>
      <c r="V748" s="658"/>
      <c r="W748" s="36"/>
      <c r="X748" s="37"/>
      <c r="Y748" s="38"/>
      <c r="Z748" s="409" t="str">
        <f>IFERROR(VLOOKUP(Y748, 【参考】数式用!$A$2:$B$50, 2, FALSE), "")</f>
        <v/>
      </c>
    </row>
    <row r="749" spans="2:26" ht="34.5" customHeight="1" thickBot="1">
      <c r="B749" s="547">
        <f t="shared" si="11"/>
        <v>711</v>
      </c>
      <c r="C749" s="660"/>
      <c r="D749" s="661"/>
      <c r="E749" s="661"/>
      <c r="F749" s="661"/>
      <c r="G749" s="661"/>
      <c r="H749" s="661"/>
      <c r="I749" s="661"/>
      <c r="J749" s="661"/>
      <c r="K749" s="661"/>
      <c r="L749" s="662"/>
      <c r="M749" s="655"/>
      <c r="N749" s="655"/>
      <c r="O749" s="655"/>
      <c r="P749" s="655"/>
      <c r="Q749" s="655"/>
      <c r="R749" s="656"/>
      <c r="S749" s="657"/>
      <c r="T749" s="657"/>
      <c r="U749" s="657"/>
      <c r="V749" s="658"/>
      <c r="W749" s="36"/>
      <c r="X749" s="37"/>
      <c r="Y749" s="38"/>
      <c r="Z749" s="409" t="str">
        <f>IFERROR(VLOOKUP(Y749, 【参考】数式用!$A$2:$B$50, 2, FALSE), "")</f>
        <v/>
      </c>
    </row>
    <row r="750" spans="2:26" ht="34.5" customHeight="1" thickBot="1">
      <c r="B750" s="547">
        <f t="shared" si="11"/>
        <v>712</v>
      </c>
      <c r="C750" s="660"/>
      <c r="D750" s="661"/>
      <c r="E750" s="661"/>
      <c r="F750" s="661"/>
      <c r="G750" s="661"/>
      <c r="H750" s="661"/>
      <c r="I750" s="661"/>
      <c r="J750" s="661"/>
      <c r="K750" s="661"/>
      <c r="L750" s="662"/>
      <c r="M750" s="655"/>
      <c r="N750" s="655"/>
      <c r="O750" s="655"/>
      <c r="P750" s="655"/>
      <c r="Q750" s="655"/>
      <c r="R750" s="656"/>
      <c r="S750" s="657"/>
      <c r="T750" s="657"/>
      <c r="U750" s="657"/>
      <c r="V750" s="658"/>
      <c r="W750" s="36"/>
      <c r="X750" s="37"/>
      <c r="Y750" s="38"/>
      <c r="Z750" s="409" t="str">
        <f>IFERROR(VLOOKUP(Y750, 【参考】数式用!$A$2:$B$50, 2, FALSE), "")</f>
        <v/>
      </c>
    </row>
    <row r="751" spans="2:26" ht="34.5" customHeight="1" thickBot="1">
      <c r="B751" s="547">
        <f t="shared" si="11"/>
        <v>713</v>
      </c>
      <c r="C751" s="660"/>
      <c r="D751" s="661"/>
      <c r="E751" s="661"/>
      <c r="F751" s="661"/>
      <c r="G751" s="661"/>
      <c r="H751" s="661"/>
      <c r="I751" s="661"/>
      <c r="J751" s="661"/>
      <c r="K751" s="661"/>
      <c r="L751" s="662"/>
      <c r="M751" s="655"/>
      <c r="N751" s="655"/>
      <c r="O751" s="655"/>
      <c r="P751" s="655"/>
      <c r="Q751" s="655"/>
      <c r="R751" s="656"/>
      <c r="S751" s="657"/>
      <c r="T751" s="657"/>
      <c r="U751" s="657"/>
      <c r="V751" s="658"/>
      <c r="W751" s="36"/>
      <c r="X751" s="37"/>
      <c r="Y751" s="38"/>
      <c r="Z751" s="409" t="str">
        <f>IFERROR(VLOOKUP(Y751, 【参考】数式用!$A$2:$B$50, 2, FALSE), "")</f>
        <v/>
      </c>
    </row>
    <row r="752" spans="2:26" ht="34.5" customHeight="1" thickBot="1">
      <c r="B752" s="547">
        <f t="shared" si="11"/>
        <v>714</v>
      </c>
      <c r="C752" s="660"/>
      <c r="D752" s="661"/>
      <c r="E752" s="661"/>
      <c r="F752" s="661"/>
      <c r="G752" s="661"/>
      <c r="H752" s="661"/>
      <c r="I752" s="661"/>
      <c r="J752" s="661"/>
      <c r="K752" s="661"/>
      <c r="L752" s="662"/>
      <c r="M752" s="655"/>
      <c r="N752" s="655"/>
      <c r="O752" s="655"/>
      <c r="P752" s="655"/>
      <c r="Q752" s="655"/>
      <c r="R752" s="656"/>
      <c r="S752" s="657"/>
      <c r="T752" s="657"/>
      <c r="U752" s="657"/>
      <c r="V752" s="658"/>
      <c r="W752" s="36"/>
      <c r="X752" s="37"/>
      <c r="Y752" s="38"/>
      <c r="Z752" s="409" t="str">
        <f>IFERROR(VLOOKUP(Y752, 【参考】数式用!$A$2:$B$50, 2, FALSE), "")</f>
        <v/>
      </c>
    </row>
    <row r="753" spans="2:26" ht="34.5" customHeight="1" thickBot="1">
      <c r="B753" s="547">
        <f t="shared" si="11"/>
        <v>715</v>
      </c>
      <c r="C753" s="660"/>
      <c r="D753" s="661"/>
      <c r="E753" s="661"/>
      <c r="F753" s="661"/>
      <c r="G753" s="661"/>
      <c r="H753" s="661"/>
      <c r="I753" s="661"/>
      <c r="J753" s="661"/>
      <c r="K753" s="661"/>
      <c r="L753" s="662"/>
      <c r="M753" s="655"/>
      <c r="N753" s="655"/>
      <c r="O753" s="655"/>
      <c r="P753" s="655"/>
      <c r="Q753" s="655"/>
      <c r="R753" s="656"/>
      <c r="S753" s="657"/>
      <c r="T753" s="657"/>
      <c r="U753" s="657"/>
      <c r="V753" s="658"/>
      <c r="W753" s="36"/>
      <c r="X753" s="37"/>
      <c r="Y753" s="38"/>
      <c r="Z753" s="409" t="str">
        <f>IFERROR(VLOOKUP(Y753, 【参考】数式用!$A$2:$B$50, 2, FALSE), "")</f>
        <v/>
      </c>
    </row>
    <row r="754" spans="2:26" ht="34.5" customHeight="1" thickBot="1">
      <c r="B754" s="547">
        <f t="shared" si="11"/>
        <v>716</v>
      </c>
      <c r="C754" s="660"/>
      <c r="D754" s="661"/>
      <c r="E754" s="661"/>
      <c r="F754" s="661"/>
      <c r="G754" s="661"/>
      <c r="H754" s="661"/>
      <c r="I754" s="661"/>
      <c r="J754" s="661"/>
      <c r="K754" s="661"/>
      <c r="L754" s="662"/>
      <c r="M754" s="655"/>
      <c r="N754" s="655"/>
      <c r="O754" s="655"/>
      <c r="P754" s="655"/>
      <c r="Q754" s="655"/>
      <c r="R754" s="656"/>
      <c r="S754" s="657"/>
      <c r="T754" s="657"/>
      <c r="U754" s="657"/>
      <c r="V754" s="658"/>
      <c r="W754" s="36"/>
      <c r="X754" s="37"/>
      <c r="Y754" s="38"/>
      <c r="Z754" s="409" t="str">
        <f>IFERROR(VLOOKUP(Y754, 【参考】数式用!$A$2:$B$50, 2, FALSE), "")</f>
        <v/>
      </c>
    </row>
    <row r="755" spans="2:26" ht="34.5" customHeight="1" thickBot="1">
      <c r="B755" s="547">
        <f t="shared" si="11"/>
        <v>717</v>
      </c>
      <c r="C755" s="660"/>
      <c r="D755" s="661"/>
      <c r="E755" s="661"/>
      <c r="F755" s="661"/>
      <c r="G755" s="661"/>
      <c r="H755" s="661"/>
      <c r="I755" s="661"/>
      <c r="J755" s="661"/>
      <c r="K755" s="661"/>
      <c r="L755" s="662"/>
      <c r="M755" s="655"/>
      <c r="N755" s="655"/>
      <c r="O755" s="655"/>
      <c r="P755" s="655"/>
      <c r="Q755" s="655"/>
      <c r="R755" s="656"/>
      <c r="S755" s="657"/>
      <c r="T755" s="657"/>
      <c r="U755" s="657"/>
      <c r="V755" s="658"/>
      <c r="W755" s="36"/>
      <c r="X755" s="37"/>
      <c r="Y755" s="38"/>
      <c r="Z755" s="409" t="str">
        <f>IFERROR(VLOOKUP(Y755, 【参考】数式用!$A$2:$B$50, 2, FALSE), "")</f>
        <v/>
      </c>
    </row>
    <row r="756" spans="2:26" ht="34.5" customHeight="1" thickBot="1">
      <c r="B756" s="547">
        <f t="shared" si="11"/>
        <v>718</v>
      </c>
      <c r="C756" s="660"/>
      <c r="D756" s="661"/>
      <c r="E756" s="661"/>
      <c r="F756" s="661"/>
      <c r="G756" s="661"/>
      <c r="H756" s="661"/>
      <c r="I756" s="661"/>
      <c r="J756" s="661"/>
      <c r="K756" s="661"/>
      <c r="L756" s="662"/>
      <c r="M756" s="655"/>
      <c r="N756" s="655"/>
      <c r="O756" s="655"/>
      <c r="P756" s="655"/>
      <c r="Q756" s="655"/>
      <c r="R756" s="656"/>
      <c r="S756" s="657"/>
      <c r="T756" s="657"/>
      <c r="U756" s="657"/>
      <c r="V756" s="658"/>
      <c r="W756" s="36"/>
      <c r="X756" s="37"/>
      <c r="Y756" s="38"/>
      <c r="Z756" s="409" t="str">
        <f>IFERROR(VLOOKUP(Y756, 【参考】数式用!$A$2:$B$50, 2, FALSE), "")</f>
        <v/>
      </c>
    </row>
    <row r="757" spans="2:26" ht="34.5" customHeight="1" thickBot="1">
      <c r="B757" s="547">
        <f t="shared" si="11"/>
        <v>719</v>
      </c>
      <c r="C757" s="660"/>
      <c r="D757" s="661"/>
      <c r="E757" s="661"/>
      <c r="F757" s="661"/>
      <c r="G757" s="661"/>
      <c r="H757" s="661"/>
      <c r="I757" s="661"/>
      <c r="J757" s="661"/>
      <c r="K757" s="661"/>
      <c r="L757" s="662"/>
      <c r="M757" s="655"/>
      <c r="N757" s="655"/>
      <c r="O757" s="655"/>
      <c r="P757" s="655"/>
      <c r="Q757" s="655"/>
      <c r="R757" s="656"/>
      <c r="S757" s="657"/>
      <c r="T757" s="657"/>
      <c r="U757" s="657"/>
      <c r="V757" s="658"/>
      <c r="W757" s="36"/>
      <c r="X757" s="37"/>
      <c r="Y757" s="38"/>
      <c r="Z757" s="409" t="str">
        <f>IFERROR(VLOOKUP(Y757, 【参考】数式用!$A$2:$B$50, 2, FALSE), "")</f>
        <v/>
      </c>
    </row>
    <row r="758" spans="2:26" ht="34.5" customHeight="1" thickBot="1">
      <c r="B758" s="547">
        <f t="shared" si="11"/>
        <v>720</v>
      </c>
      <c r="C758" s="660"/>
      <c r="D758" s="661"/>
      <c r="E758" s="661"/>
      <c r="F758" s="661"/>
      <c r="G758" s="661"/>
      <c r="H758" s="661"/>
      <c r="I758" s="661"/>
      <c r="J758" s="661"/>
      <c r="K758" s="661"/>
      <c r="L758" s="662"/>
      <c r="M758" s="655"/>
      <c r="N758" s="655"/>
      <c r="O758" s="655"/>
      <c r="P758" s="655"/>
      <c r="Q758" s="655"/>
      <c r="R758" s="656"/>
      <c r="S758" s="657"/>
      <c r="T758" s="657"/>
      <c r="U758" s="657"/>
      <c r="V758" s="658"/>
      <c r="W758" s="36"/>
      <c r="X758" s="37"/>
      <c r="Y758" s="38"/>
      <c r="Z758" s="409" t="str">
        <f>IFERROR(VLOOKUP(Y758, 【参考】数式用!$A$2:$B$50, 2, FALSE), "")</f>
        <v/>
      </c>
    </row>
    <row r="759" spans="2:26" ht="34.5" customHeight="1" thickBot="1">
      <c r="B759" s="547">
        <f t="shared" si="11"/>
        <v>721</v>
      </c>
      <c r="C759" s="660"/>
      <c r="D759" s="661"/>
      <c r="E759" s="661"/>
      <c r="F759" s="661"/>
      <c r="G759" s="661"/>
      <c r="H759" s="661"/>
      <c r="I759" s="661"/>
      <c r="J759" s="661"/>
      <c r="K759" s="661"/>
      <c r="L759" s="662"/>
      <c r="M759" s="655"/>
      <c r="N759" s="655"/>
      <c r="O759" s="655"/>
      <c r="P759" s="655"/>
      <c r="Q759" s="655"/>
      <c r="R759" s="656"/>
      <c r="S759" s="657"/>
      <c r="T759" s="657"/>
      <c r="U759" s="657"/>
      <c r="V759" s="658"/>
      <c r="W759" s="36"/>
      <c r="X759" s="37"/>
      <c r="Y759" s="38"/>
      <c r="Z759" s="409" t="str">
        <f>IFERROR(VLOOKUP(Y759, 【参考】数式用!$A$2:$B$50, 2, FALSE), "")</f>
        <v/>
      </c>
    </row>
    <row r="760" spans="2:26" ht="34.5" customHeight="1" thickBot="1">
      <c r="B760" s="547">
        <f t="shared" si="11"/>
        <v>722</v>
      </c>
      <c r="C760" s="660"/>
      <c r="D760" s="661"/>
      <c r="E760" s="661"/>
      <c r="F760" s="661"/>
      <c r="G760" s="661"/>
      <c r="H760" s="661"/>
      <c r="I760" s="661"/>
      <c r="J760" s="661"/>
      <c r="K760" s="661"/>
      <c r="L760" s="662"/>
      <c r="M760" s="655"/>
      <c r="N760" s="655"/>
      <c r="O760" s="655"/>
      <c r="P760" s="655"/>
      <c r="Q760" s="655"/>
      <c r="R760" s="656"/>
      <c r="S760" s="657"/>
      <c r="T760" s="657"/>
      <c r="U760" s="657"/>
      <c r="V760" s="658"/>
      <c r="W760" s="36"/>
      <c r="X760" s="37"/>
      <c r="Y760" s="38"/>
      <c r="Z760" s="409" t="str">
        <f>IFERROR(VLOOKUP(Y760, 【参考】数式用!$A$2:$B$50, 2, FALSE), "")</f>
        <v/>
      </c>
    </row>
    <row r="761" spans="2:26" ht="34.5" customHeight="1" thickBot="1">
      <c r="B761" s="547">
        <f t="shared" si="11"/>
        <v>723</v>
      </c>
      <c r="C761" s="660"/>
      <c r="D761" s="661"/>
      <c r="E761" s="661"/>
      <c r="F761" s="661"/>
      <c r="G761" s="661"/>
      <c r="H761" s="661"/>
      <c r="I761" s="661"/>
      <c r="J761" s="661"/>
      <c r="K761" s="661"/>
      <c r="L761" s="662"/>
      <c r="M761" s="655"/>
      <c r="N761" s="655"/>
      <c r="O761" s="655"/>
      <c r="P761" s="655"/>
      <c r="Q761" s="655"/>
      <c r="R761" s="656"/>
      <c r="S761" s="657"/>
      <c r="T761" s="657"/>
      <c r="U761" s="657"/>
      <c r="V761" s="658"/>
      <c r="W761" s="36"/>
      <c r="X761" s="37"/>
      <c r="Y761" s="38"/>
      <c r="Z761" s="409" t="str">
        <f>IFERROR(VLOOKUP(Y761, 【参考】数式用!$A$2:$B$50, 2, FALSE), "")</f>
        <v/>
      </c>
    </row>
    <row r="762" spans="2:26" ht="34.5" customHeight="1" thickBot="1">
      <c r="B762" s="547">
        <f t="shared" si="11"/>
        <v>724</v>
      </c>
      <c r="C762" s="660"/>
      <c r="D762" s="661"/>
      <c r="E762" s="661"/>
      <c r="F762" s="661"/>
      <c r="G762" s="661"/>
      <c r="H762" s="661"/>
      <c r="I762" s="661"/>
      <c r="J762" s="661"/>
      <c r="K762" s="661"/>
      <c r="L762" s="662"/>
      <c r="M762" s="655"/>
      <c r="N762" s="655"/>
      <c r="O762" s="655"/>
      <c r="P762" s="655"/>
      <c r="Q762" s="655"/>
      <c r="R762" s="656"/>
      <c r="S762" s="657"/>
      <c r="T762" s="657"/>
      <c r="U762" s="657"/>
      <c r="V762" s="658"/>
      <c r="W762" s="36"/>
      <c r="X762" s="37"/>
      <c r="Y762" s="38"/>
      <c r="Z762" s="409" t="str">
        <f>IFERROR(VLOOKUP(Y762, 【参考】数式用!$A$2:$B$50, 2, FALSE), "")</f>
        <v/>
      </c>
    </row>
    <row r="763" spans="2:26" ht="34.5" customHeight="1" thickBot="1">
      <c r="B763" s="547">
        <f t="shared" si="11"/>
        <v>725</v>
      </c>
      <c r="C763" s="660"/>
      <c r="D763" s="661"/>
      <c r="E763" s="661"/>
      <c r="F763" s="661"/>
      <c r="G763" s="661"/>
      <c r="H763" s="661"/>
      <c r="I763" s="661"/>
      <c r="J763" s="661"/>
      <c r="K763" s="661"/>
      <c r="L763" s="662"/>
      <c r="M763" s="655"/>
      <c r="N763" s="655"/>
      <c r="O763" s="655"/>
      <c r="P763" s="655"/>
      <c r="Q763" s="655"/>
      <c r="R763" s="656"/>
      <c r="S763" s="657"/>
      <c r="T763" s="657"/>
      <c r="U763" s="657"/>
      <c r="V763" s="658"/>
      <c r="W763" s="36"/>
      <c r="X763" s="37"/>
      <c r="Y763" s="38"/>
      <c r="Z763" s="409" t="str">
        <f>IFERROR(VLOOKUP(Y763, 【参考】数式用!$A$2:$B$50, 2, FALSE), "")</f>
        <v/>
      </c>
    </row>
    <row r="764" spans="2:26" ht="34.5" customHeight="1" thickBot="1">
      <c r="B764" s="547">
        <f t="shared" si="11"/>
        <v>726</v>
      </c>
      <c r="C764" s="660"/>
      <c r="D764" s="661"/>
      <c r="E764" s="661"/>
      <c r="F764" s="661"/>
      <c r="G764" s="661"/>
      <c r="H764" s="661"/>
      <c r="I764" s="661"/>
      <c r="J764" s="661"/>
      <c r="K764" s="661"/>
      <c r="L764" s="662"/>
      <c r="M764" s="655"/>
      <c r="N764" s="655"/>
      <c r="O764" s="655"/>
      <c r="P764" s="655"/>
      <c r="Q764" s="655"/>
      <c r="R764" s="656"/>
      <c r="S764" s="657"/>
      <c r="T764" s="657"/>
      <c r="U764" s="657"/>
      <c r="V764" s="658"/>
      <c r="W764" s="36"/>
      <c r="X764" s="37"/>
      <c r="Y764" s="38"/>
      <c r="Z764" s="409" t="str">
        <f>IFERROR(VLOOKUP(Y764, 【参考】数式用!$A$2:$B$50, 2, FALSE), "")</f>
        <v/>
      </c>
    </row>
    <row r="765" spans="2:26" ht="34.5" customHeight="1" thickBot="1">
      <c r="B765" s="547">
        <f t="shared" si="11"/>
        <v>727</v>
      </c>
      <c r="C765" s="660"/>
      <c r="D765" s="661"/>
      <c r="E765" s="661"/>
      <c r="F765" s="661"/>
      <c r="G765" s="661"/>
      <c r="H765" s="661"/>
      <c r="I765" s="661"/>
      <c r="J765" s="661"/>
      <c r="K765" s="661"/>
      <c r="L765" s="662"/>
      <c r="M765" s="655"/>
      <c r="N765" s="655"/>
      <c r="O765" s="655"/>
      <c r="P765" s="655"/>
      <c r="Q765" s="655"/>
      <c r="R765" s="656"/>
      <c r="S765" s="657"/>
      <c r="T765" s="657"/>
      <c r="U765" s="657"/>
      <c r="V765" s="658"/>
      <c r="W765" s="36"/>
      <c r="X765" s="37"/>
      <c r="Y765" s="38"/>
      <c r="Z765" s="409" t="str">
        <f>IFERROR(VLOOKUP(Y765, 【参考】数式用!$A$2:$B$50, 2, FALSE), "")</f>
        <v/>
      </c>
    </row>
    <row r="766" spans="2:26" ht="34.5" customHeight="1" thickBot="1">
      <c r="B766" s="547">
        <f t="shared" si="11"/>
        <v>728</v>
      </c>
      <c r="C766" s="660"/>
      <c r="D766" s="661"/>
      <c r="E766" s="661"/>
      <c r="F766" s="661"/>
      <c r="G766" s="661"/>
      <c r="H766" s="661"/>
      <c r="I766" s="661"/>
      <c r="J766" s="661"/>
      <c r="K766" s="661"/>
      <c r="L766" s="662"/>
      <c r="M766" s="655"/>
      <c r="N766" s="655"/>
      <c r="O766" s="655"/>
      <c r="P766" s="655"/>
      <c r="Q766" s="655"/>
      <c r="R766" s="656"/>
      <c r="S766" s="657"/>
      <c r="T766" s="657"/>
      <c r="U766" s="657"/>
      <c r="V766" s="658"/>
      <c r="W766" s="36"/>
      <c r="X766" s="37"/>
      <c r="Y766" s="38"/>
      <c r="Z766" s="409" t="str">
        <f>IFERROR(VLOOKUP(Y766, 【参考】数式用!$A$2:$B$50, 2, FALSE), "")</f>
        <v/>
      </c>
    </row>
    <row r="767" spans="2:26" ht="34.5" customHeight="1" thickBot="1">
      <c r="B767" s="547">
        <f t="shared" si="11"/>
        <v>729</v>
      </c>
      <c r="C767" s="660"/>
      <c r="D767" s="661"/>
      <c r="E767" s="661"/>
      <c r="F767" s="661"/>
      <c r="G767" s="661"/>
      <c r="H767" s="661"/>
      <c r="I767" s="661"/>
      <c r="J767" s="661"/>
      <c r="K767" s="661"/>
      <c r="L767" s="662"/>
      <c r="M767" s="655"/>
      <c r="N767" s="655"/>
      <c r="O767" s="655"/>
      <c r="P767" s="655"/>
      <c r="Q767" s="655"/>
      <c r="R767" s="656"/>
      <c r="S767" s="657"/>
      <c r="T767" s="657"/>
      <c r="U767" s="657"/>
      <c r="V767" s="658"/>
      <c r="W767" s="36"/>
      <c r="X767" s="37"/>
      <c r="Y767" s="38"/>
      <c r="Z767" s="409" t="str">
        <f>IFERROR(VLOOKUP(Y767, 【参考】数式用!$A$2:$B$50, 2, FALSE), "")</f>
        <v/>
      </c>
    </row>
    <row r="768" spans="2:26" ht="34.5" customHeight="1" thickBot="1">
      <c r="B768" s="547">
        <f t="shared" si="11"/>
        <v>730</v>
      </c>
      <c r="C768" s="660"/>
      <c r="D768" s="661"/>
      <c r="E768" s="661"/>
      <c r="F768" s="661"/>
      <c r="G768" s="661"/>
      <c r="H768" s="661"/>
      <c r="I768" s="661"/>
      <c r="J768" s="661"/>
      <c r="K768" s="661"/>
      <c r="L768" s="662"/>
      <c r="M768" s="655"/>
      <c r="N768" s="655"/>
      <c r="O768" s="655"/>
      <c r="P768" s="655"/>
      <c r="Q768" s="655"/>
      <c r="R768" s="656"/>
      <c r="S768" s="657"/>
      <c r="T768" s="657"/>
      <c r="U768" s="657"/>
      <c r="V768" s="658"/>
      <c r="W768" s="36"/>
      <c r="X768" s="37"/>
      <c r="Y768" s="38"/>
      <c r="Z768" s="409" t="str">
        <f>IFERROR(VLOOKUP(Y768, 【参考】数式用!$A$2:$B$50, 2, FALSE), "")</f>
        <v/>
      </c>
    </row>
    <row r="769" spans="2:26" ht="34.5" customHeight="1" thickBot="1">
      <c r="B769" s="547">
        <f t="shared" si="11"/>
        <v>731</v>
      </c>
      <c r="C769" s="660"/>
      <c r="D769" s="661"/>
      <c r="E769" s="661"/>
      <c r="F769" s="661"/>
      <c r="G769" s="661"/>
      <c r="H769" s="661"/>
      <c r="I769" s="661"/>
      <c r="J769" s="661"/>
      <c r="K769" s="661"/>
      <c r="L769" s="662"/>
      <c r="M769" s="655"/>
      <c r="N769" s="655"/>
      <c r="O769" s="655"/>
      <c r="P769" s="655"/>
      <c r="Q769" s="655"/>
      <c r="R769" s="656"/>
      <c r="S769" s="657"/>
      <c r="T769" s="657"/>
      <c r="U769" s="657"/>
      <c r="V769" s="658"/>
      <c r="W769" s="36"/>
      <c r="X769" s="37"/>
      <c r="Y769" s="38"/>
      <c r="Z769" s="409" t="str">
        <f>IFERROR(VLOOKUP(Y769, 【参考】数式用!$A$2:$B$50, 2, FALSE), "")</f>
        <v/>
      </c>
    </row>
    <row r="770" spans="2:26" ht="34.5" customHeight="1" thickBot="1">
      <c r="B770" s="547">
        <f t="shared" si="11"/>
        <v>732</v>
      </c>
      <c r="C770" s="660"/>
      <c r="D770" s="661"/>
      <c r="E770" s="661"/>
      <c r="F770" s="661"/>
      <c r="G770" s="661"/>
      <c r="H770" s="661"/>
      <c r="I770" s="661"/>
      <c r="J770" s="661"/>
      <c r="K770" s="661"/>
      <c r="L770" s="662"/>
      <c r="M770" s="655"/>
      <c r="N770" s="655"/>
      <c r="O770" s="655"/>
      <c r="P770" s="655"/>
      <c r="Q770" s="655"/>
      <c r="R770" s="656"/>
      <c r="S770" s="657"/>
      <c r="T770" s="657"/>
      <c r="U770" s="657"/>
      <c r="V770" s="658"/>
      <c r="W770" s="36"/>
      <c r="X770" s="37"/>
      <c r="Y770" s="38"/>
      <c r="Z770" s="409" t="str">
        <f>IFERROR(VLOOKUP(Y770, 【参考】数式用!$A$2:$B$50, 2, FALSE), "")</f>
        <v/>
      </c>
    </row>
    <row r="771" spans="2:26" ht="34.5" customHeight="1" thickBot="1">
      <c r="B771" s="547">
        <f t="shared" si="11"/>
        <v>733</v>
      </c>
      <c r="C771" s="660"/>
      <c r="D771" s="661"/>
      <c r="E771" s="661"/>
      <c r="F771" s="661"/>
      <c r="G771" s="661"/>
      <c r="H771" s="661"/>
      <c r="I771" s="661"/>
      <c r="J771" s="661"/>
      <c r="K771" s="661"/>
      <c r="L771" s="662"/>
      <c r="M771" s="655"/>
      <c r="N771" s="655"/>
      <c r="O771" s="655"/>
      <c r="P771" s="655"/>
      <c r="Q771" s="655"/>
      <c r="R771" s="656"/>
      <c r="S771" s="657"/>
      <c r="T771" s="657"/>
      <c r="U771" s="657"/>
      <c r="V771" s="658"/>
      <c r="W771" s="36"/>
      <c r="X771" s="37"/>
      <c r="Y771" s="38"/>
      <c r="Z771" s="409" t="str">
        <f>IFERROR(VLOOKUP(Y771, 【参考】数式用!$A$2:$B$50, 2, FALSE), "")</f>
        <v/>
      </c>
    </row>
    <row r="772" spans="2:26" ht="34.5" customHeight="1" thickBot="1">
      <c r="B772" s="547">
        <f t="shared" si="11"/>
        <v>734</v>
      </c>
      <c r="C772" s="660"/>
      <c r="D772" s="661"/>
      <c r="E772" s="661"/>
      <c r="F772" s="661"/>
      <c r="G772" s="661"/>
      <c r="H772" s="661"/>
      <c r="I772" s="661"/>
      <c r="J772" s="661"/>
      <c r="K772" s="661"/>
      <c r="L772" s="662"/>
      <c r="M772" s="655"/>
      <c r="N772" s="655"/>
      <c r="O772" s="655"/>
      <c r="P772" s="655"/>
      <c r="Q772" s="655"/>
      <c r="R772" s="656"/>
      <c r="S772" s="657"/>
      <c r="T772" s="657"/>
      <c r="U772" s="657"/>
      <c r="V772" s="658"/>
      <c r="W772" s="36"/>
      <c r="X772" s="37"/>
      <c r="Y772" s="38"/>
      <c r="Z772" s="409" t="str">
        <f>IFERROR(VLOOKUP(Y772, 【参考】数式用!$A$2:$B$50, 2, FALSE), "")</f>
        <v/>
      </c>
    </row>
    <row r="773" spans="2:26" ht="34.5" customHeight="1" thickBot="1">
      <c r="B773" s="547">
        <f t="shared" si="11"/>
        <v>735</v>
      </c>
      <c r="C773" s="660"/>
      <c r="D773" s="661"/>
      <c r="E773" s="661"/>
      <c r="F773" s="661"/>
      <c r="G773" s="661"/>
      <c r="H773" s="661"/>
      <c r="I773" s="661"/>
      <c r="J773" s="661"/>
      <c r="K773" s="661"/>
      <c r="L773" s="662"/>
      <c r="M773" s="655"/>
      <c r="N773" s="655"/>
      <c r="O773" s="655"/>
      <c r="P773" s="655"/>
      <c r="Q773" s="655"/>
      <c r="R773" s="656"/>
      <c r="S773" s="657"/>
      <c r="T773" s="657"/>
      <c r="U773" s="657"/>
      <c r="V773" s="658"/>
      <c r="W773" s="36"/>
      <c r="X773" s="37"/>
      <c r="Y773" s="38"/>
      <c r="Z773" s="409" t="str">
        <f>IFERROR(VLOOKUP(Y773, 【参考】数式用!$A$2:$B$50, 2, FALSE), "")</f>
        <v/>
      </c>
    </row>
    <row r="774" spans="2:26" ht="34.5" customHeight="1" thickBot="1">
      <c r="B774" s="547">
        <f t="shared" si="11"/>
        <v>736</v>
      </c>
      <c r="C774" s="660"/>
      <c r="D774" s="661"/>
      <c r="E774" s="661"/>
      <c r="F774" s="661"/>
      <c r="G774" s="661"/>
      <c r="H774" s="661"/>
      <c r="I774" s="661"/>
      <c r="J774" s="661"/>
      <c r="K774" s="661"/>
      <c r="L774" s="662"/>
      <c r="M774" s="655"/>
      <c r="N774" s="655"/>
      <c r="O774" s="655"/>
      <c r="P774" s="655"/>
      <c r="Q774" s="655"/>
      <c r="R774" s="656"/>
      <c r="S774" s="657"/>
      <c r="T774" s="657"/>
      <c r="U774" s="657"/>
      <c r="V774" s="658"/>
      <c r="W774" s="36"/>
      <c r="X774" s="37"/>
      <c r="Y774" s="38"/>
      <c r="Z774" s="409" t="str">
        <f>IFERROR(VLOOKUP(Y774, 【参考】数式用!$A$2:$B$50, 2, FALSE), "")</f>
        <v/>
      </c>
    </row>
    <row r="775" spans="2:26" ht="34.5" customHeight="1" thickBot="1">
      <c r="B775" s="547">
        <f t="shared" si="11"/>
        <v>737</v>
      </c>
      <c r="C775" s="660"/>
      <c r="D775" s="661"/>
      <c r="E775" s="661"/>
      <c r="F775" s="661"/>
      <c r="G775" s="661"/>
      <c r="H775" s="661"/>
      <c r="I775" s="661"/>
      <c r="J775" s="661"/>
      <c r="K775" s="661"/>
      <c r="L775" s="662"/>
      <c r="M775" s="655"/>
      <c r="N775" s="655"/>
      <c r="O775" s="655"/>
      <c r="P775" s="655"/>
      <c r="Q775" s="655"/>
      <c r="R775" s="656"/>
      <c r="S775" s="657"/>
      <c r="T775" s="657"/>
      <c r="U775" s="657"/>
      <c r="V775" s="658"/>
      <c r="W775" s="36"/>
      <c r="X775" s="37"/>
      <c r="Y775" s="38"/>
      <c r="Z775" s="409" t="str">
        <f>IFERROR(VLOOKUP(Y775, 【参考】数式用!$A$2:$B$50, 2, FALSE), "")</f>
        <v/>
      </c>
    </row>
    <row r="776" spans="2:26" ht="34.5" customHeight="1" thickBot="1">
      <c r="B776" s="547">
        <f t="shared" si="11"/>
        <v>738</v>
      </c>
      <c r="C776" s="660"/>
      <c r="D776" s="661"/>
      <c r="E776" s="661"/>
      <c r="F776" s="661"/>
      <c r="G776" s="661"/>
      <c r="H776" s="661"/>
      <c r="I776" s="661"/>
      <c r="J776" s="661"/>
      <c r="K776" s="661"/>
      <c r="L776" s="662"/>
      <c r="M776" s="655"/>
      <c r="N776" s="655"/>
      <c r="O776" s="655"/>
      <c r="P776" s="655"/>
      <c r="Q776" s="655"/>
      <c r="R776" s="656"/>
      <c r="S776" s="657"/>
      <c r="T776" s="657"/>
      <c r="U776" s="657"/>
      <c r="V776" s="658"/>
      <c r="W776" s="36"/>
      <c r="X776" s="37"/>
      <c r="Y776" s="38"/>
      <c r="Z776" s="409" t="str">
        <f>IFERROR(VLOOKUP(Y776, 【参考】数式用!$A$2:$B$50, 2, FALSE), "")</f>
        <v/>
      </c>
    </row>
    <row r="777" spans="2:26" ht="34.5" customHeight="1" thickBot="1">
      <c r="B777" s="547">
        <f t="shared" si="11"/>
        <v>739</v>
      </c>
      <c r="C777" s="660"/>
      <c r="D777" s="661"/>
      <c r="E777" s="661"/>
      <c r="F777" s="661"/>
      <c r="G777" s="661"/>
      <c r="H777" s="661"/>
      <c r="I777" s="661"/>
      <c r="J777" s="661"/>
      <c r="K777" s="661"/>
      <c r="L777" s="662"/>
      <c r="M777" s="655"/>
      <c r="N777" s="655"/>
      <c r="O777" s="655"/>
      <c r="P777" s="655"/>
      <c r="Q777" s="655"/>
      <c r="R777" s="656"/>
      <c r="S777" s="657"/>
      <c r="T777" s="657"/>
      <c r="U777" s="657"/>
      <c r="V777" s="658"/>
      <c r="W777" s="36"/>
      <c r="X777" s="37"/>
      <c r="Y777" s="38"/>
      <c r="Z777" s="409" t="str">
        <f>IFERROR(VLOOKUP(Y777, 【参考】数式用!$A$2:$B$50, 2, FALSE), "")</f>
        <v/>
      </c>
    </row>
    <row r="778" spans="2:26" ht="34.5" customHeight="1" thickBot="1">
      <c r="B778" s="547">
        <f t="shared" si="11"/>
        <v>740</v>
      </c>
      <c r="C778" s="660"/>
      <c r="D778" s="661"/>
      <c r="E778" s="661"/>
      <c r="F778" s="661"/>
      <c r="G778" s="661"/>
      <c r="H778" s="661"/>
      <c r="I778" s="661"/>
      <c r="J778" s="661"/>
      <c r="K778" s="661"/>
      <c r="L778" s="662"/>
      <c r="M778" s="655"/>
      <c r="N778" s="655"/>
      <c r="O778" s="655"/>
      <c r="P778" s="655"/>
      <c r="Q778" s="655"/>
      <c r="R778" s="656"/>
      <c r="S778" s="657"/>
      <c r="T778" s="657"/>
      <c r="U778" s="657"/>
      <c r="V778" s="658"/>
      <c r="W778" s="36"/>
      <c r="X778" s="37"/>
      <c r="Y778" s="38"/>
      <c r="Z778" s="409" t="str">
        <f>IFERROR(VLOOKUP(Y778, 【参考】数式用!$A$2:$B$50, 2, FALSE), "")</f>
        <v/>
      </c>
    </row>
    <row r="779" spans="2:26" ht="34.5" customHeight="1" thickBot="1">
      <c r="B779" s="547">
        <f t="shared" si="11"/>
        <v>741</v>
      </c>
      <c r="C779" s="660"/>
      <c r="D779" s="661"/>
      <c r="E779" s="661"/>
      <c r="F779" s="661"/>
      <c r="G779" s="661"/>
      <c r="H779" s="661"/>
      <c r="I779" s="661"/>
      <c r="J779" s="661"/>
      <c r="K779" s="661"/>
      <c r="L779" s="662"/>
      <c r="M779" s="655"/>
      <c r="N779" s="655"/>
      <c r="O779" s="655"/>
      <c r="P779" s="655"/>
      <c r="Q779" s="655"/>
      <c r="R779" s="656"/>
      <c r="S779" s="657"/>
      <c r="T779" s="657"/>
      <c r="U779" s="657"/>
      <c r="V779" s="658"/>
      <c r="W779" s="36"/>
      <c r="X779" s="37"/>
      <c r="Y779" s="38"/>
      <c r="Z779" s="409" t="str">
        <f>IFERROR(VLOOKUP(Y779, 【参考】数式用!$A$2:$B$50, 2, FALSE), "")</f>
        <v/>
      </c>
    </row>
    <row r="780" spans="2:26" ht="34.5" customHeight="1" thickBot="1">
      <c r="B780" s="547">
        <f t="shared" si="11"/>
        <v>742</v>
      </c>
      <c r="C780" s="660"/>
      <c r="D780" s="661"/>
      <c r="E780" s="661"/>
      <c r="F780" s="661"/>
      <c r="G780" s="661"/>
      <c r="H780" s="661"/>
      <c r="I780" s="661"/>
      <c r="J780" s="661"/>
      <c r="K780" s="661"/>
      <c r="L780" s="662"/>
      <c r="M780" s="655"/>
      <c r="N780" s="655"/>
      <c r="O780" s="655"/>
      <c r="P780" s="655"/>
      <c r="Q780" s="655"/>
      <c r="R780" s="656"/>
      <c r="S780" s="657"/>
      <c r="T780" s="657"/>
      <c r="U780" s="657"/>
      <c r="V780" s="658"/>
      <c r="W780" s="36"/>
      <c r="X780" s="37"/>
      <c r="Y780" s="38"/>
      <c r="Z780" s="409" t="str">
        <f>IFERROR(VLOOKUP(Y780, 【参考】数式用!$A$2:$B$50, 2, FALSE), "")</f>
        <v/>
      </c>
    </row>
    <row r="781" spans="2:26" ht="34.5" customHeight="1" thickBot="1">
      <c r="B781" s="547">
        <f t="shared" si="11"/>
        <v>743</v>
      </c>
      <c r="C781" s="660"/>
      <c r="D781" s="661"/>
      <c r="E781" s="661"/>
      <c r="F781" s="661"/>
      <c r="G781" s="661"/>
      <c r="H781" s="661"/>
      <c r="I781" s="661"/>
      <c r="J781" s="661"/>
      <c r="K781" s="661"/>
      <c r="L781" s="662"/>
      <c r="M781" s="655"/>
      <c r="N781" s="655"/>
      <c r="O781" s="655"/>
      <c r="P781" s="655"/>
      <c r="Q781" s="655"/>
      <c r="R781" s="656"/>
      <c r="S781" s="657"/>
      <c r="T781" s="657"/>
      <c r="U781" s="657"/>
      <c r="V781" s="658"/>
      <c r="W781" s="36"/>
      <c r="X781" s="37"/>
      <c r="Y781" s="38"/>
      <c r="Z781" s="409" t="str">
        <f>IFERROR(VLOOKUP(Y781, 【参考】数式用!$A$2:$B$50, 2, FALSE), "")</f>
        <v/>
      </c>
    </row>
    <row r="782" spans="2:26" ht="34.5" customHeight="1" thickBot="1">
      <c r="B782" s="547">
        <f t="shared" si="11"/>
        <v>744</v>
      </c>
      <c r="C782" s="660"/>
      <c r="D782" s="661"/>
      <c r="E782" s="661"/>
      <c r="F782" s="661"/>
      <c r="G782" s="661"/>
      <c r="H782" s="661"/>
      <c r="I782" s="661"/>
      <c r="J782" s="661"/>
      <c r="K782" s="661"/>
      <c r="L782" s="662"/>
      <c r="M782" s="655"/>
      <c r="N782" s="655"/>
      <c r="O782" s="655"/>
      <c r="P782" s="655"/>
      <c r="Q782" s="655"/>
      <c r="R782" s="656"/>
      <c r="S782" s="657"/>
      <c r="T782" s="657"/>
      <c r="U782" s="657"/>
      <c r="V782" s="658"/>
      <c r="W782" s="36"/>
      <c r="X782" s="37"/>
      <c r="Y782" s="38"/>
      <c r="Z782" s="409" t="str">
        <f>IFERROR(VLOOKUP(Y782, 【参考】数式用!$A$2:$B$50, 2, FALSE), "")</f>
        <v/>
      </c>
    </row>
    <row r="783" spans="2:26" ht="34.5" customHeight="1" thickBot="1">
      <c r="B783" s="547">
        <f t="shared" si="11"/>
        <v>745</v>
      </c>
      <c r="C783" s="660"/>
      <c r="D783" s="661"/>
      <c r="E783" s="661"/>
      <c r="F783" s="661"/>
      <c r="G783" s="661"/>
      <c r="H783" s="661"/>
      <c r="I783" s="661"/>
      <c r="J783" s="661"/>
      <c r="K783" s="661"/>
      <c r="L783" s="662"/>
      <c r="M783" s="655"/>
      <c r="N783" s="655"/>
      <c r="O783" s="655"/>
      <c r="P783" s="655"/>
      <c r="Q783" s="655"/>
      <c r="R783" s="656"/>
      <c r="S783" s="657"/>
      <c r="T783" s="657"/>
      <c r="U783" s="657"/>
      <c r="V783" s="658"/>
      <c r="W783" s="36"/>
      <c r="X783" s="37"/>
      <c r="Y783" s="38"/>
      <c r="Z783" s="409" t="str">
        <f>IFERROR(VLOOKUP(Y783, 【参考】数式用!$A$2:$B$50, 2, FALSE), "")</f>
        <v/>
      </c>
    </row>
    <row r="784" spans="2:26" ht="34.5" customHeight="1" thickBot="1">
      <c r="B784" s="547">
        <f t="shared" si="11"/>
        <v>746</v>
      </c>
      <c r="C784" s="660"/>
      <c r="D784" s="661"/>
      <c r="E784" s="661"/>
      <c r="F784" s="661"/>
      <c r="G784" s="661"/>
      <c r="H784" s="661"/>
      <c r="I784" s="661"/>
      <c r="J784" s="661"/>
      <c r="K784" s="661"/>
      <c r="L784" s="662"/>
      <c r="M784" s="655"/>
      <c r="N784" s="655"/>
      <c r="O784" s="655"/>
      <c r="P784" s="655"/>
      <c r="Q784" s="655"/>
      <c r="R784" s="656"/>
      <c r="S784" s="657"/>
      <c r="T784" s="657"/>
      <c r="U784" s="657"/>
      <c r="V784" s="658"/>
      <c r="W784" s="36"/>
      <c r="X784" s="37"/>
      <c r="Y784" s="38"/>
      <c r="Z784" s="409" t="str">
        <f>IFERROR(VLOOKUP(Y784, 【参考】数式用!$A$2:$B$50, 2, FALSE), "")</f>
        <v/>
      </c>
    </row>
    <row r="785" spans="2:26" ht="34.5" customHeight="1" thickBot="1">
      <c r="B785" s="547">
        <f t="shared" si="11"/>
        <v>747</v>
      </c>
      <c r="C785" s="660"/>
      <c r="D785" s="661"/>
      <c r="E785" s="661"/>
      <c r="F785" s="661"/>
      <c r="G785" s="661"/>
      <c r="H785" s="661"/>
      <c r="I785" s="661"/>
      <c r="J785" s="661"/>
      <c r="K785" s="661"/>
      <c r="L785" s="662"/>
      <c r="M785" s="655"/>
      <c r="N785" s="655"/>
      <c r="O785" s="655"/>
      <c r="P785" s="655"/>
      <c r="Q785" s="655"/>
      <c r="R785" s="656"/>
      <c r="S785" s="657"/>
      <c r="T785" s="657"/>
      <c r="U785" s="657"/>
      <c r="V785" s="658"/>
      <c r="W785" s="36"/>
      <c r="X785" s="37"/>
      <c r="Y785" s="38"/>
      <c r="Z785" s="409" t="str">
        <f>IFERROR(VLOOKUP(Y785, 【参考】数式用!$A$2:$B$50, 2, FALSE), "")</f>
        <v/>
      </c>
    </row>
    <row r="786" spans="2:26" ht="34.5" customHeight="1" thickBot="1">
      <c r="B786" s="547">
        <f t="shared" si="11"/>
        <v>748</v>
      </c>
      <c r="C786" s="660"/>
      <c r="D786" s="661"/>
      <c r="E786" s="661"/>
      <c r="F786" s="661"/>
      <c r="G786" s="661"/>
      <c r="H786" s="661"/>
      <c r="I786" s="661"/>
      <c r="J786" s="661"/>
      <c r="K786" s="661"/>
      <c r="L786" s="662"/>
      <c r="M786" s="655"/>
      <c r="N786" s="655"/>
      <c r="O786" s="655"/>
      <c r="P786" s="655"/>
      <c r="Q786" s="655"/>
      <c r="R786" s="656"/>
      <c r="S786" s="657"/>
      <c r="T786" s="657"/>
      <c r="U786" s="657"/>
      <c r="V786" s="658"/>
      <c r="W786" s="36"/>
      <c r="X786" s="37"/>
      <c r="Y786" s="38"/>
      <c r="Z786" s="409" t="str">
        <f>IFERROR(VLOOKUP(Y786, 【参考】数式用!$A$2:$B$50, 2, FALSE), "")</f>
        <v/>
      </c>
    </row>
    <row r="787" spans="2:26" ht="34.5" customHeight="1" thickBot="1">
      <c r="B787" s="547">
        <f t="shared" si="11"/>
        <v>749</v>
      </c>
      <c r="C787" s="660"/>
      <c r="D787" s="661"/>
      <c r="E787" s="661"/>
      <c r="F787" s="661"/>
      <c r="G787" s="661"/>
      <c r="H787" s="661"/>
      <c r="I787" s="661"/>
      <c r="J787" s="661"/>
      <c r="K787" s="661"/>
      <c r="L787" s="662"/>
      <c r="M787" s="655"/>
      <c r="N787" s="655"/>
      <c r="O787" s="655"/>
      <c r="P787" s="655"/>
      <c r="Q787" s="655"/>
      <c r="R787" s="656"/>
      <c r="S787" s="657"/>
      <c r="T787" s="657"/>
      <c r="U787" s="657"/>
      <c r="V787" s="658"/>
      <c r="W787" s="36"/>
      <c r="X787" s="37"/>
      <c r="Y787" s="38"/>
      <c r="Z787" s="409" t="str">
        <f>IFERROR(VLOOKUP(Y787, 【参考】数式用!$A$2:$B$50, 2, FALSE), "")</f>
        <v/>
      </c>
    </row>
    <row r="788" spans="2:26" ht="34.5" customHeight="1" thickBot="1">
      <c r="B788" s="547">
        <f t="shared" si="11"/>
        <v>750</v>
      </c>
      <c r="C788" s="660"/>
      <c r="D788" s="661"/>
      <c r="E788" s="661"/>
      <c r="F788" s="661"/>
      <c r="G788" s="661"/>
      <c r="H788" s="661"/>
      <c r="I788" s="661"/>
      <c r="J788" s="661"/>
      <c r="K788" s="661"/>
      <c r="L788" s="662"/>
      <c r="M788" s="655"/>
      <c r="N788" s="655"/>
      <c r="O788" s="655"/>
      <c r="P788" s="655"/>
      <c r="Q788" s="655"/>
      <c r="R788" s="656"/>
      <c r="S788" s="657"/>
      <c r="T788" s="657"/>
      <c r="U788" s="657"/>
      <c r="V788" s="658"/>
      <c r="W788" s="36"/>
      <c r="X788" s="37"/>
      <c r="Y788" s="38"/>
      <c r="Z788" s="409" t="str">
        <f>IFERROR(VLOOKUP(Y788, 【参考】数式用!$A$2:$B$50, 2, FALSE), "")</f>
        <v/>
      </c>
    </row>
    <row r="789" spans="2:26" ht="34.5" customHeight="1" thickBot="1">
      <c r="B789" s="547">
        <f t="shared" si="11"/>
        <v>751</v>
      </c>
      <c r="C789" s="660"/>
      <c r="D789" s="661"/>
      <c r="E789" s="661"/>
      <c r="F789" s="661"/>
      <c r="G789" s="661"/>
      <c r="H789" s="661"/>
      <c r="I789" s="661"/>
      <c r="J789" s="661"/>
      <c r="K789" s="661"/>
      <c r="L789" s="662"/>
      <c r="M789" s="655"/>
      <c r="N789" s="655"/>
      <c r="O789" s="655"/>
      <c r="P789" s="655"/>
      <c r="Q789" s="655"/>
      <c r="R789" s="656"/>
      <c r="S789" s="657"/>
      <c r="T789" s="657"/>
      <c r="U789" s="657"/>
      <c r="V789" s="658"/>
      <c r="W789" s="36"/>
      <c r="X789" s="37"/>
      <c r="Y789" s="38"/>
      <c r="Z789" s="409" t="str">
        <f>IFERROR(VLOOKUP(Y789, 【参考】数式用!$A$2:$B$50, 2, FALSE), "")</f>
        <v/>
      </c>
    </row>
    <row r="790" spans="2:26" ht="34.5" customHeight="1" thickBot="1">
      <c r="B790" s="547">
        <f t="shared" si="11"/>
        <v>752</v>
      </c>
      <c r="C790" s="660"/>
      <c r="D790" s="661"/>
      <c r="E790" s="661"/>
      <c r="F790" s="661"/>
      <c r="G790" s="661"/>
      <c r="H790" s="661"/>
      <c r="I790" s="661"/>
      <c r="J790" s="661"/>
      <c r="K790" s="661"/>
      <c r="L790" s="662"/>
      <c r="M790" s="655"/>
      <c r="N790" s="655"/>
      <c r="O790" s="655"/>
      <c r="P790" s="655"/>
      <c r="Q790" s="655"/>
      <c r="R790" s="656"/>
      <c r="S790" s="657"/>
      <c r="T790" s="657"/>
      <c r="U790" s="657"/>
      <c r="V790" s="658"/>
      <c r="W790" s="36"/>
      <c r="X790" s="37"/>
      <c r="Y790" s="38"/>
      <c r="Z790" s="409" t="str">
        <f>IFERROR(VLOOKUP(Y790, 【参考】数式用!$A$2:$B$50, 2, FALSE), "")</f>
        <v/>
      </c>
    </row>
    <row r="791" spans="2:26" ht="34.5" customHeight="1" thickBot="1">
      <c r="B791" s="547">
        <f t="shared" si="11"/>
        <v>753</v>
      </c>
      <c r="C791" s="660"/>
      <c r="D791" s="661"/>
      <c r="E791" s="661"/>
      <c r="F791" s="661"/>
      <c r="G791" s="661"/>
      <c r="H791" s="661"/>
      <c r="I791" s="661"/>
      <c r="J791" s="661"/>
      <c r="K791" s="661"/>
      <c r="L791" s="662"/>
      <c r="M791" s="655"/>
      <c r="N791" s="655"/>
      <c r="O791" s="655"/>
      <c r="P791" s="655"/>
      <c r="Q791" s="655"/>
      <c r="R791" s="656"/>
      <c r="S791" s="657"/>
      <c r="T791" s="657"/>
      <c r="U791" s="657"/>
      <c r="V791" s="658"/>
      <c r="W791" s="36"/>
      <c r="X791" s="37"/>
      <c r="Y791" s="38"/>
      <c r="Z791" s="409" t="str">
        <f>IFERROR(VLOOKUP(Y791, 【参考】数式用!$A$2:$B$50, 2, FALSE), "")</f>
        <v/>
      </c>
    </row>
    <row r="792" spans="2:26" ht="34.5" customHeight="1" thickBot="1">
      <c r="B792" s="547">
        <f t="shared" si="11"/>
        <v>754</v>
      </c>
      <c r="C792" s="660"/>
      <c r="D792" s="661"/>
      <c r="E792" s="661"/>
      <c r="F792" s="661"/>
      <c r="G792" s="661"/>
      <c r="H792" s="661"/>
      <c r="I792" s="661"/>
      <c r="J792" s="661"/>
      <c r="K792" s="661"/>
      <c r="L792" s="662"/>
      <c r="M792" s="655"/>
      <c r="N792" s="655"/>
      <c r="O792" s="655"/>
      <c r="P792" s="655"/>
      <c r="Q792" s="655"/>
      <c r="R792" s="656"/>
      <c r="S792" s="657"/>
      <c r="T792" s="657"/>
      <c r="U792" s="657"/>
      <c r="V792" s="658"/>
      <c r="W792" s="36"/>
      <c r="X792" s="37"/>
      <c r="Y792" s="38"/>
      <c r="Z792" s="409" t="str">
        <f>IFERROR(VLOOKUP(Y792, 【参考】数式用!$A$2:$B$50, 2, FALSE), "")</f>
        <v/>
      </c>
    </row>
    <row r="793" spans="2:26" ht="34.5" customHeight="1" thickBot="1">
      <c r="B793" s="547">
        <f t="shared" si="11"/>
        <v>755</v>
      </c>
      <c r="C793" s="660"/>
      <c r="D793" s="661"/>
      <c r="E793" s="661"/>
      <c r="F793" s="661"/>
      <c r="G793" s="661"/>
      <c r="H793" s="661"/>
      <c r="I793" s="661"/>
      <c r="J793" s="661"/>
      <c r="K793" s="661"/>
      <c r="L793" s="662"/>
      <c r="M793" s="655"/>
      <c r="N793" s="655"/>
      <c r="O793" s="655"/>
      <c r="P793" s="655"/>
      <c r="Q793" s="655"/>
      <c r="R793" s="656"/>
      <c r="S793" s="657"/>
      <c r="T793" s="657"/>
      <c r="U793" s="657"/>
      <c r="V793" s="658"/>
      <c r="W793" s="36"/>
      <c r="X793" s="37"/>
      <c r="Y793" s="38"/>
      <c r="Z793" s="409" t="str">
        <f>IFERROR(VLOOKUP(Y793, 【参考】数式用!$A$2:$B$50, 2, FALSE), "")</f>
        <v/>
      </c>
    </row>
    <row r="794" spans="2:26" ht="34.5" customHeight="1" thickBot="1">
      <c r="B794" s="547">
        <f t="shared" si="11"/>
        <v>756</v>
      </c>
      <c r="C794" s="660"/>
      <c r="D794" s="661"/>
      <c r="E794" s="661"/>
      <c r="F794" s="661"/>
      <c r="G794" s="661"/>
      <c r="H794" s="661"/>
      <c r="I794" s="661"/>
      <c r="J794" s="661"/>
      <c r="K794" s="661"/>
      <c r="L794" s="662"/>
      <c r="M794" s="655"/>
      <c r="N794" s="655"/>
      <c r="O794" s="655"/>
      <c r="P794" s="655"/>
      <c r="Q794" s="655"/>
      <c r="R794" s="656"/>
      <c r="S794" s="657"/>
      <c r="T794" s="657"/>
      <c r="U794" s="657"/>
      <c r="V794" s="658"/>
      <c r="W794" s="36"/>
      <c r="X794" s="37"/>
      <c r="Y794" s="38"/>
      <c r="Z794" s="409" t="str">
        <f>IFERROR(VLOOKUP(Y794, 【参考】数式用!$A$2:$B$50, 2, FALSE), "")</f>
        <v/>
      </c>
    </row>
    <row r="795" spans="2:26" ht="34.5" customHeight="1" thickBot="1">
      <c r="B795" s="547">
        <f t="shared" si="11"/>
        <v>757</v>
      </c>
      <c r="C795" s="660"/>
      <c r="D795" s="661"/>
      <c r="E795" s="661"/>
      <c r="F795" s="661"/>
      <c r="G795" s="661"/>
      <c r="H795" s="661"/>
      <c r="I795" s="661"/>
      <c r="J795" s="661"/>
      <c r="K795" s="661"/>
      <c r="L795" s="662"/>
      <c r="M795" s="655"/>
      <c r="N795" s="655"/>
      <c r="O795" s="655"/>
      <c r="P795" s="655"/>
      <c r="Q795" s="655"/>
      <c r="R795" s="656"/>
      <c r="S795" s="657"/>
      <c r="T795" s="657"/>
      <c r="U795" s="657"/>
      <c r="V795" s="658"/>
      <c r="W795" s="36"/>
      <c r="X795" s="37"/>
      <c r="Y795" s="38"/>
      <c r="Z795" s="409" t="str">
        <f>IFERROR(VLOOKUP(Y795, 【参考】数式用!$A$2:$B$50, 2, FALSE), "")</f>
        <v/>
      </c>
    </row>
    <row r="796" spans="2:26" ht="34.5" customHeight="1" thickBot="1">
      <c r="B796" s="547">
        <f t="shared" si="11"/>
        <v>758</v>
      </c>
      <c r="C796" s="660"/>
      <c r="D796" s="661"/>
      <c r="E796" s="661"/>
      <c r="F796" s="661"/>
      <c r="G796" s="661"/>
      <c r="H796" s="661"/>
      <c r="I796" s="661"/>
      <c r="J796" s="661"/>
      <c r="K796" s="661"/>
      <c r="L796" s="662"/>
      <c r="M796" s="655"/>
      <c r="N796" s="655"/>
      <c r="O796" s="655"/>
      <c r="P796" s="655"/>
      <c r="Q796" s="655"/>
      <c r="R796" s="656"/>
      <c r="S796" s="657"/>
      <c r="T796" s="657"/>
      <c r="U796" s="657"/>
      <c r="V796" s="658"/>
      <c r="W796" s="36"/>
      <c r="X796" s="37"/>
      <c r="Y796" s="38"/>
      <c r="Z796" s="409" t="str">
        <f>IFERROR(VLOOKUP(Y796, 【参考】数式用!$A$2:$B$50, 2, FALSE), "")</f>
        <v/>
      </c>
    </row>
    <row r="797" spans="2:26" ht="34.5" customHeight="1" thickBot="1">
      <c r="B797" s="547">
        <f t="shared" si="11"/>
        <v>759</v>
      </c>
      <c r="C797" s="660"/>
      <c r="D797" s="661"/>
      <c r="E797" s="661"/>
      <c r="F797" s="661"/>
      <c r="G797" s="661"/>
      <c r="H797" s="661"/>
      <c r="I797" s="661"/>
      <c r="J797" s="661"/>
      <c r="K797" s="661"/>
      <c r="L797" s="662"/>
      <c r="M797" s="655"/>
      <c r="N797" s="655"/>
      <c r="O797" s="655"/>
      <c r="P797" s="655"/>
      <c r="Q797" s="655"/>
      <c r="R797" s="656"/>
      <c r="S797" s="657"/>
      <c r="T797" s="657"/>
      <c r="U797" s="657"/>
      <c r="V797" s="658"/>
      <c r="W797" s="36"/>
      <c r="X797" s="37"/>
      <c r="Y797" s="38"/>
      <c r="Z797" s="409" t="str">
        <f>IFERROR(VLOOKUP(Y797, 【参考】数式用!$A$2:$B$50, 2, FALSE), "")</f>
        <v/>
      </c>
    </row>
    <row r="798" spans="2:26" ht="34.5" customHeight="1" thickBot="1">
      <c r="B798" s="547">
        <f t="shared" si="11"/>
        <v>760</v>
      </c>
      <c r="C798" s="660"/>
      <c r="D798" s="661"/>
      <c r="E798" s="661"/>
      <c r="F798" s="661"/>
      <c r="G798" s="661"/>
      <c r="H798" s="661"/>
      <c r="I798" s="661"/>
      <c r="J798" s="661"/>
      <c r="K798" s="661"/>
      <c r="L798" s="662"/>
      <c r="M798" s="655"/>
      <c r="N798" s="655"/>
      <c r="O798" s="655"/>
      <c r="P798" s="655"/>
      <c r="Q798" s="655"/>
      <c r="R798" s="656"/>
      <c r="S798" s="657"/>
      <c r="T798" s="657"/>
      <c r="U798" s="657"/>
      <c r="V798" s="658"/>
      <c r="W798" s="36"/>
      <c r="X798" s="37"/>
      <c r="Y798" s="38"/>
      <c r="Z798" s="409" t="str">
        <f>IFERROR(VLOOKUP(Y798, 【参考】数式用!$A$2:$B$50, 2, FALSE), "")</f>
        <v/>
      </c>
    </row>
    <row r="799" spans="2:26" ht="34.5" customHeight="1" thickBot="1">
      <c r="B799" s="547">
        <f t="shared" si="11"/>
        <v>761</v>
      </c>
      <c r="C799" s="660"/>
      <c r="D799" s="661"/>
      <c r="E799" s="661"/>
      <c r="F799" s="661"/>
      <c r="G799" s="661"/>
      <c r="H799" s="661"/>
      <c r="I799" s="661"/>
      <c r="J799" s="661"/>
      <c r="K799" s="661"/>
      <c r="L799" s="662"/>
      <c r="M799" s="655"/>
      <c r="N799" s="655"/>
      <c r="O799" s="655"/>
      <c r="P799" s="655"/>
      <c r="Q799" s="655"/>
      <c r="R799" s="656"/>
      <c r="S799" s="657"/>
      <c r="T799" s="657"/>
      <c r="U799" s="657"/>
      <c r="V799" s="658"/>
      <c r="W799" s="36"/>
      <c r="X799" s="37"/>
      <c r="Y799" s="38"/>
      <c r="Z799" s="409" t="str">
        <f>IFERROR(VLOOKUP(Y799, 【参考】数式用!$A$2:$B$50, 2, FALSE), "")</f>
        <v/>
      </c>
    </row>
    <row r="800" spans="2:26" ht="34.5" customHeight="1" thickBot="1">
      <c r="B800" s="547">
        <f t="shared" si="11"/>
        <v>762</v>
      </c>
      <c r="C800" s="660"/>
      <c r="D800" s="661"/>
      <c r="E800" s="661"/>
      <c r="F800" s="661"/>
      <c r="G800" s="661"/>
      <c r="H800" s="661"/>
      <c r="I800" s="661"/>
      <c r="J800" s="661"/>
      <c r="K800" s="661"/>
      <c r="L800" s="662"/>
      <c r="M800" s="655"/>
      <c r="N800" s="655"/>
      <c r="O800" s="655"/>
      <c r="P800" s="655"/>
      <c r="Q800" s="655"/>
      <c r="R800" s="656"/>
      <c r="S800" s="657"/>
      <c r="T800" s="657"/>
      <c r="U800" s="657"/>
      <c r="V800" s="658"/>
      <c r="W800" s="36"/>
      <c r="X800" s="37"/>
      <c r="Y800" s="38"/>
      <c r="Z800" s="409" t="str">
        <f>IFERROR(VLOOKUP(Y800, 【参考】数式用!$A$2:$B$50, 2, FALSE), "")</f>
        <v/>
      </c>
    </row>
    <row r="801" spans="2:26" ht="34.5" customHeight="1" thickBot="1">
      <c r="B801" s="547">
        <f t="shared" si="11"/>
        <v>763</v>
      </c>
      <c r="C801" s="660"/>
      <c r="D801" s="661"/>
      <c r="E801" s="661"/>
      <c r="F801" s="661"/>
      <c r="G801" s="661"/>
      <c r="H801" s="661"/>
      <c r="I801" s="661"/>
      <c r="J801" s="661"/>
      <c r="K801" s="661"/>
      <c r="L801" s="662"/>
      <c r="M801" s="655"/>
      <c r="N801" s="655"/>
      <c r="O801" s="655"/>
      <c r="P801" s="655"/>
      <c r="Q801" s="655"/>
      <c r="R801" s="656"/>
      <c r="S801" s="657"/>
      <c r="T801" s="657"/>
      <c r="U801" s="657"/>
      <c r="V801" s="658"/>
      <c r="W801" s="36"/>
      <c r="X801" s="37"/>
      <c r="Y801" s="38"/>
      <c r="Z801" s="409" t="str">
        <f>IFERROR(VLOOKUP(Y801, 【参考】数式用!$A$2:$B$50, 2, FALSE), "")</f>
        <v/>
      </c>
    </row>
    <row r="802" spans="2:26" ht="34.5" customHeight="1" thickBot="1">
      <c r="B802" s="547">
        <f t="shared" si="11"/>
        <v>764</v>
      </c>
      <c r="C802" s="660"/>
      <c r="D802" s="661"/>
      <c r="E802" s="661"/>
      <c r="F802" s="661"/>
      <c r="G802" s="661"/>
      <c r="H802" s="661"/>
      <c r="I802" s="661"/>
      <c r="J802" s="661"/>
      <c r="K802" s="661"/>
      <c r="L802" s="662"/>
      <c r="M802" s="655"/>
      <c r="N802" s="655"/>
      <c r="O802" s="655"/>
      <c r="P802" s="655"/>
      <c r="Q802" s="655"/>
      <c r="R802" s="656"/>
      <c r="S802" s="657"/>
      <c r="T802" s="657"/>
      <c r="U802" s="657"/>
      <c r="V802" s="658"/>
      <c r="W802" s="36"/>
      <c r="X802" s="37"/>
      <c r="Y802" s="38"/>
      <c r="Z802" s="409" t="str">
        <f>IFERROR(VLOOKUP(Y802, 【参考】数式用!$A$2:$B$50, 2, FALSE), "")</f>
        <v/>
      </c>
    </row>
    <row r="803" spans="2:26" ht="34.5" customHeight="1" thickBot="1">
      <c r="B803" s="547">
        <f t="shared" si="11"/>
        <v>765</v>
      </c>
      <c r="C803" s="660"/>
      <c r="D803" s="661"/>
      <c r="E803" s="661"/>
      <c r="F803" s="661"/>
      <c r="G803" s="661"/>
      <c r="H803" s="661"/>
      <c r="I803" s="661"/>
      <c r="J803" s="661"/>
      <c r="K803" s="661"/>
      <c r="L803" s="662"/>
      <c r="M803" s="655"/>
      <c r="N803" s="655"/>
      <c r="O803" s="655"/>
      <c r="P803" s="655"/>
      <c r="Q803" s="655"/>
      <c r="R803" s="656"/>
      <c r="S803" s="657"/>
      <c r="T803" s="657"/>
      <c r="U803" s="657"/>
      <c r="V803" s="658"/>
      <c r="W803" s="36"/>
      <c r="X803" s="37"/>
      <c r="Y803" s="38"/>
      <c r="Z803" s="409" t="str">
        <f>IFERROR(VLOOKUP(Y803, 【参考】数式用!$A$2:$B$50, 2, FALSE), "")</f>
        <v/>
      </c>
    </row>
    <row r="804" spans="2:26" ht="34.5" customHeight="1" thickBot="1">
      <c r="B804" s="547">
        <f t="shared" si="11"/>
        <v>766</v>
      </c>
      <c r="C804" s="660"/>
      <c r="D804" s="661"/>
      <c r="E804" s="661"/>
      <c r="F804" s="661"/>
      <c r="G804" s="661"/>
      <c r="H804" s="661"/>
      <c r="I804" s="661"/>
      <c r="J804" s="661"/>
      <c r="K804" s="661"/>
      <c r="L804" s="662"/>
      <c r="M804" s="655"/>
      <c r="N804" s="655"/>
      <c r="O804" s="655"/>
      <c r="P804" s="655"/>
      <c r="Q804" s="655"/>
      <c r="R804" s="656"/>
      <c r="S804" s="657"/>
      <c r="T804" s="657"/>
      <c r="U804" s="657"/>
      <c r="V804" s="658"/>
      <c r="W804" s="36"/>
      <c r="X804" s="37"/>
      <c r="Y804" s="38"/>
      <c r="Z804" s="409" t="str">
        <f>IFERROR(VLOOKUP(Y804, 【参考】数式用!$A$2:$B$50, 2, FALSE), "")</f>
        <v/>
      </c>
    </row>
    <row r="805" spans="2:26" ht="34.5" customHeight="1" thickBot="1">
      <c r="B805" s="547">
        <f t="shared" si="11"/>
        <v>767</v>
      </c>
      <c r="C805" s="660"/>
      <c r="D805" s="661"/>
      <c r="E805" s="661"/>
      <c r="F805" s="661"/>
      <c r="G805" s="661"/>
      <c r="H805" s="661"/>
      <c r="I805" s="661"/>
      <c r="J805" s="661"/>
      <c r="K805" s="661"/>
      <c r="L805" s="662"/>
      <c r="M805" s="655"/>
      <c r="N805" s="655"/>
      <c r="O805" s="655"/>
      <c r="P805" s="655"/>
      <c r="Q805" s="655"/>
      <c r="R805" s="656"/>
      <c r="S805" s="657"/>
      <c r="T805" s="657"/>
      <c r="U805" s="657"/>
      <c r="V805" s="658"/>
      <c r="W805" s="36"/>
      <c r="X805" s="37"/>
      <c r="Y805" s="38"/>
      <c r="Z805" s="409" t="str">
        <f>IFERROR(VLOOKUP(Y805, 【参考】数式用!$A$2:$B$50, 2, FALSE), "")</f>
        <v/>
      </c>
    </row>
    <row r="806" spans="2:26" ht="34.5" customHeight="1" thickBot="1">
      <c r="B806" s="547">
        <f t="shared" si="11"/>
        <v>768</v>
      </c>
      <c r="C806" s="660"/>
      <c r="D806" s="661"/>
      <c r="E806" s="661"/>
      <c r="F806" s="661"/>
      <c r="G806" s="661"/>
      <c r="H806" s="661"/>
      <c r="I806" s="661"/>
      <c r="J806" s="661"/>
      <c r="K806" s="661"/>
      <c r="L806" s="662"/>
      <c r="M806" s="655"/>
      <c r="N806" s="655"/>
      <c r="O806" s="655"/>
      <c r="P806" s="655"/>
      <c r="Q806" s="655"/>
      <c r="R806" s="656"/>
      <c r="S806" s="657"/>
      <c r="T806" s="657"/>
      <c r="U806" s="657"/>
      <c r="V806" s="658"/>
      <c r="W806" s="36"/>
      <c r="X806" s="37"/>
      <c r="Y806" s="38"/>
      <c r="Z806" s="409" t="str">
        <f>IFERROR(VLOOKUP(Y806, 【参考】数式用!$A$2:$B$50, 2, FALSE), "")</f>
        <v/>
      </c>
    </row>
    <row r="807" spans="2:26" ht="34.5" customHeight="1" thickBot="1">
      <c r="B807" s="547">
        <f t="shared" si="11"/>
        <v>769</v>
      </c>
      <c r="C807" s="660"/>
      <c r="D807" s="661"/>
      <c r="E807" s="661"/>
      <c r="F807" s="661"/>
      <c r="G807" s="661"/>
      <c r="H807" s="661"/>
      <c r="I807" s="661"/>
      <c r="J807" s="661"/>
      <c r="K807" s="661"/>
      <c r="L807" s="662"/>
      <c r="M807" s="655"/>
      <c r="N807" s="655"/>
      <c r="O807" s="655"/>
      <c r="P807" s="655"/>
      <c r="Q807" s="655"/>
      <c r="R807" s="656"/>
      <c r="S807" s="657"/>
      <c r="T807" s="657"/>
      <c r="U807" s="657"/>
      <c r="V807" s="658"/>
      <c r="W807" s="36"/>
      <c r="X807" s="37"/>
      <c r="Y807" s="38"/>
      <c r="Z807" s="409" t="str">
        <f>IFERROR(VLOOKUP(Y807, 【参考】数式用!$A$2:$B$50, 2, FALSE), "")</f>
        <v/>
      </c>
    </row>
    <row r="808" spans="2:26" ht="34.5" customHeight="1" thickBot="1">
      <c r="B808" s="547">
        <f t="shared" si="11"/>
        <v>770</v>
      </c>
      <c r="C808" s="660"/>
      <c r="D808" s="661"/>
      <c r="E808" s="661"/>
      <c r="F808" s="661"/>
      <c r="G808" s="661"/>
      <c r="H808" s="661"/>
      <c r="I808" s="661"/>
      <c r="J808" s="661"/>
      <c r="K808" s="661"/>
      <c r="L808" s="662"/>
      <c r="M808" s="655"/>
      <c r="N808" s="655"/>
      <c r="O808" s="655"/>
      <c r="P808" s="655"/>
      <c r="Q808" s="655"/>
      <c r="R808" s="656"/>
      <c r="S808" s="657"/>
      <c r="T808" s="657"/>
      <c r="U808" s="657"/>
      <c r="V808" s="658"/>
      <c r="W808" s="36"/>
      <c r="X808" s="37"/>
      <c r="Y808" s="38"/>
      <c r="Z808" s="409" t="str">
        <f>IFERROR(VLOOKUP(Y808, 【参考】数式用!$A$2:$B$50, 2, FALSE), "")</f>
        <v/>
      </c>
    </row>
    <row r="809" spans="2:26" ht="34.5" customHeight="1" thickBot="1">
      <c r="B809" s="547">
        <f t="shared" ref="B809:B872" si="12">B808+1</f>
        <v>771</v>
      </c>
      <c r="C809" s="660"/>
      <c r="D809" s="661"/>
      <c r="E809" s="661"/>
      <c r="F809" s="661"/>
      <c r="G809" s="661"/>
      <c r="H809" s="661"/>
      <c r="I809" s="661"/>
      <c r="J809" s="661"/>
      <c r="K809" s="661"/>
      <c r="L809" s="662"/>
      <c r="M809" s="655"/>
      <c r="N809" s="655"/>
      <c r="O809" s="655"/>
      <c r="P809" s="655"/>
      <c r="Q809" s="655"/>
      <c r="R809" s="656"/>
      <c r="S809" s="657"/>
      <c r="T809" s="657"/>
      <c r="U809" s="657"/>
      <c r="V809" s="658"/>
      <c r="W809" s="36"/>
      <c r="X809" s="37"/>
      <c r="Y809" s="38"/>
      <c r="Z809" s="409" t="str">
        <f>IFERROR(VLOOKUP(Y809, 【参考】数式用!$A$2:$B$50, 2, FALSE), "")</f>
        <v/>
      </c>
    </row>
    <row r="810" spans="2:26" ht="34.5" customHeight="1" thickBot="1">
      <c r="B810" s="547">
        <f t="shared" si="12"/>
        <v>772</v>
      </c>
      <c r="C810" s="660"/>
      <c r="D810" s="661"/>
      <c r="E810" s="661"/>
      <c r="F810" s="661"/>
      <c r="G810" s="661"/>
      <c r="H810" s="661"/>
      <c r="I810" s="661"/>
      <c r="J810" s="661"/>
      <c r="K810" s="661"/>
      <c r="L810" s="662"/>
      <c r="M810" s="655"/>
      <c r="N810" s="655"/>
      <c r="O810" s="655"/>
      <c r="P810" s="655"/>
      <c r="Q810" s="655"/>
      <c r="R810" s="656"/>
      <c r="S810" s="657"/>
      <c r="T810" s="657"/>
      <c r="U810" s="657"/>
      <c r="V810" s="658"/>
      <c r="W810" s="36"/>
      <c r="X810" s="37"/>
      <c r="Y810" s="38"/>
      <c r="Z810" s="409" t="str">
        <f>IFERROR(VLOOKUP(Y810, 【参考】数式用!$A$2:$B$50, 2, FALSE), "")</f>
        <v/>
      </c>
    </row>
    <row r="811" spans="2:26" ht="34.5" customHeight="1" thickBot="1">
      <c r="B811" s="547">
        <f t="shared" si="12"/>
        <v>773</v>
      </c>
      <c r="C811" s="660"/>
      <c r="D811" s="661"/>
      <c r="E811" s="661"/>
      <c r="F811" s="661"/>
      <c r="G811" s="661"/>
      <c r="H811" s="661"/>
      <c r="I811" s="661"/>
      <c r="J811" s="661"/>
      <c r="K811" s="661"/>
      <c r="L811" s="662"/>
      <c r="M811" s="655"/>
      <c r="N811" s="655"/>
      <c r="O811" s="655"/>
      <c r="P811" s="655"/>
      <c r="Q811" s="655"/>
      <c r="R811" s="656"/>
      <c r="S811" s="657"/>
      <c r="T811" s="657"/>
      <c r="U811" s="657"/>
      <c r="V811" s="658"/>
      <c r="W811" s="36"/>
      <c r="X811" s="37"/>
      <c r="Y811" s="38"/>
      <c r="Z811" s="409" t="str">
        <f>IFERROR(VLOOKUP(Y811, 【参考】数式用!$A$2:$B$50, 2, FALSE), "")</f>
        <v/>
      </c>
    </row>
    <row r="812" spans="2:26" ht="34.5" customHeight="1" thickBot="1">
      <c r="B812" s="547">
        <f t="shared" si="12"/>
        <v>774</v>
      </c>
      <c r="C812" s="660"/>
      <c r="D812" s="661"/>
      <c r="E812" s="661"/>
      <c r="F812" s="661"/>
      <c r="G812" s="661"/>
      <c r="H812" s="661"/>
      <c r="I812" s="661"/>
      <c r="J812" s="661"/>
      <c r="K812" s="661"/>
      <c r="L812" s="662"/>
      <c r="M812" s="655"/>
      <c r="N812" s="655"/>
      <c r="O812" s="655"/>
      <c r="P812" s="655"/>
      <c r="Q812" s="655"/>
      <c r="R812" s="656"/>
      <c r="S812" s="657"/>
      <c r="T812" s="657"/>
      <c r="U812" s="657"/>
      <c r="V812" s="658"/>
      <c r="W812" s="36"/>
      <c r="X812" s="37"/>
      <c r="Y812" s="38"/>
      <c r="Z812" s="409" t="str">
        <f>IFERROR(VLOOKUP(Y812, 【参考】数式用!$A$2:$B$50, 2, FALSE), "")</f>
        <v/>
      </c>
    </row>
    <row r="813" spans="2:26" ht="34.5" customHeight="1" thickBot="1">
      <c r="B813" s="547">
        <f t="shared" si="12"/>
        <v>775</v>
      </c>
      <c r="C813" s="660"/>
      <c r="D813" s="661"/>
      <c r="E813" s="661"/>
      <c r="F813" s="661"/>
      <c r="G813" s="661"/>
      <c r="H813" s="661"/>
      <c r="I813" s="661"/>
      <c r="J813" s="661"/>
      <c r="K813" s="661"/>
      <c r="L813" s="662"/>
      <c r="M813" s="655"/>
      <c r="N813" s="655"/>
      <c r="O813" s="655"/>
      <c r="P813" s="655"/>
      <c r="Q813" s="655"/>
      <c r="R813" s="656"/>
      <c r="S813" s="657"/>
      <c r="T813" s="657"/>
      <c r="U813" s="657"/>
      <c r="V813" s="658"/>
      <c r="W813" s="36"/>
      <c r="X813" s="37"/>
      <c r="Y813" s="38"/>
      <c r="Z813" s="409" t="str">
        <f>IFERROR(VLOOKUP(Y813, 【参考】数式用!$A$2:$B$50, 2, FALSE), "")</f>
        <v/>
      </c>
    </row>
    <row r="814" spans="2:26" ht="34.5" customHeight="1" thickBot="1">
      <c r="B814" s="547">
        <f t="shared" si="12"/>
        <v>776</v>
      </c>
      <c r="C814" s="660"/>
      <c r="D814" s="661"/>
      <c r="E814" s="661"/>
      <c r="F814" s="661"/>
      <c r="G814" s="661"/>
      <c r="H814" s="661"/>
      <c r="I814" s="661"/>
      <c r="J814" s="661"/>
      <c r="K814" s="661"/>
      <c r="L814" s="662"/>
      <c r="M814" s="655"/>
      <c r="N814" s="655"/>
      <c r="O814" s="655"/>
      <c r="P814" s="655"/>
      <c r="Q814" s="655"/>
      <c r="R814" s="656"/>
      <c r="S814" s="657"/>
      <c r="T814" s="657"/>
      <c r="U814" s="657"/>
      <c r="V814" s="658"/>
      <c r="W814" s="36"/>
      <c r="X814" s="37"/>
      <c r="Y814" s="38"/>
      <c r="Z814" s="409" t="str">
        <f>IFERROR(VLOOKUP(Y814, 【参考】数式用!$A$2:$B$50, 2, FALSE), "")</f>
        <v/>
      </c>
    </row>
    <row r="815" spans="2:26" ht="34.5" customHeight="1" thickBot="1">
      <c r="B815" s="547">
        <f t="shared" si="12"/>
        <v>777</v>
      </c>
      <c r="C815" s="660"/>
      <c r="D815" s="661"/>
      <c r="E815" s="661"/>
      <c r="F815" s="661"/>
      <c r="G815" s="661"/>
      <c r="H815" s="661"/>
      <c r="I815" s="661"/>
      <c r="J815" s="661"/>
      <c r="K815" s="661"/>
      <c r="L815" s="662"/>
      <c r="M815" s="655"/>
      <c r="N815" s="655"/>
      <c r="O815" s="655"/>
      <c r="P815" s="655"/>
      <c r="Q815" s="655"/>
      <c r="R815" s="656"/>
      <c r="S815" s="657"/>
      <c r="T815" s="657"/>
      <c r="U815" s="657"/>
      <c r="V815" s="658"/>
      <c r="W815" s="36"/>
      <c r="X815" s="37"/>
      <c r="Y815" s="38"/>
      <c r="Z815" s="409" t="str">
        <f>IFERROR(VLOOKUP(Y815, 【参考】数式用!$A$2:$B$50, 2, FALSE), "")</f>
        <v/>
      </c>
    </row>
    <row r="816" spans="2:26" ht="34.5" customHeight="1" thickBot="1">
      <c r="B816" s="547">
        <f t="shared" si="12"/>
        <v>778</v>
      </c>
      <c r="C816" s="660"/>
      <c r="D816" s="661"/>
      <c r="E816" s="661"/>
      <c r="F816" s="661"/>
      <c r="G816" s="661"/>
      <c r="H816" s="661"/>
      <c r="I816" s="661"/>
      <c r="J816" s="661"/>
      <c r="K816" s="661"/>
      <c r="L816" s="662"/>
      <c r="M816" s="655"/>
      <c r="N816" s="655"/>
      <c r="O816" s="655"/>
      <c r="P816" s="655"/>
      <c r="Q816" s="655"/>
      <c r="R816" s="656"/>
      <c r="S816" s="657"/>
      <c r="T816" s="657"/>
      <c r="U816" s="657"/>
      <c r="V816" s="658"/>
      <c r="W816" s="36"/>
      <c r="X816" s="37"/>
      <c r="Y816" s="38"/>
      <c r="Z816" s="409" t="str">
        <f>IFERROR(VLOOKUP(Y816, 【参考】数式用!$A$2:$B$50, 2, FALSE), "")</f>
        <v/>
      </c>
    </row>
    <row r="817" spans="2:26" ht="34.5" customHeight="1" thickBot="1">
      <c r="B817" s="547">
        <f t="shared" si="12"/>
        <v>779</v>
      </c>
      <c r="C817" s="660"/>
      <c r="D817" s="661"/>
      <c r="E817" s="661"/>
      <c r="F817" s="661"/>
      <c r="G817" s="661"/>
      <c r="H817" s="661"/>
      <c r="I817" s="661"/>
      <c r="J817" s="661"/>
      <c r="K817" s="661"/>
      <c r="L817" s="662"/>
      <c r="M817" s="655"/>
      <c r="N817" s="655"/>
      <c r="O817" s="655"/>
      <c r="P817" s="655"/>
      <c r="Q817" s="655"/>
      <c r="R817" s="656"/>
      <c r="S817" s="657"/>
      <c r="T817" s="657"/>
      <c r="U817" s="657"/>
      <c r="V817" s="658"/>
      <c r="W817" s="36"/>
      <c r="X817" s="37"/>
      <c r="Y817" s="38"/>
      <c r="Z817" s="409" t="str">
        <f>IFERROR(VLOOKUP(Y817, 【参考】数式用!$A$2:$B$50, 2, FALSE), "")</f>
        <v/>
      </c>
    </row>
    <row r="818" spans="2:26" ht="34.5" customHeight="1" thickBot="1">
      <c r="B818" s="547">
        <f t="shared" si="12"/>
        <v>780</v>
      </c>
      <c r="C818" s="660"/>
      <c r="D818" s="661"/>
      <c r="E818" s="661"/>
      <c r="F818" s="661"/>
      <c r="G818" s="661"/>
      <c r="H818" s="661"/>
      <c r="I818" s="661"/>
      <c r="J818" s="661"/>
      <c r="K818" s="661"/>
      <c r="L818" s="662"/>
      <c r="M818" s="655"/>
      <c r="N818" s="655"/>
      <c r="O818" s="655"/>
      <c r="P818" s="655"/>
      <c r="Q818" s="655"/>
      <c r="R818" s="656"/>
      <c r="S818" s="657"/>
      <c r="T818" s="657"/>
      <c r="U818" s="657"/>
      <c r="V818" s="658"/>
      <c r="W818" s="36"/>
      <c r="X818" s="37"/>
      <c r="Y818" s="38"/>
      <c r="Z818" s="409" t="str">
        <f>IFERROR(VLOOKUP(Y818, 【参考】数式用!$A$2:$B$50, 2, FALSE), "")</f>
        <v/>
      </c>
    </row>
    <row r="819" spans="2:26" ht="34.5" customHeight="1" thickBot="1">
      <c r="B819" s="547">
        <f t="shared" si="12"/>
        <v>781</v>
      </c>
      <c r="C819" s="660"/>
      <c r="D819" s="661"/>
      <c r="E819" s="661"/>
      <c r="F819" s="661"/>
      <c r="G819" s="661"/>
      <c r="H819" s="661"/>
      <c r="I819" s="661"/>
      <c r="J819" s="661"/>
      <c r="K819" s="661"/>
      <c r="L819" s="662"/>
      <c r="M819" s="655"/>
      <c r="N819" s="655"/>
      <c r="O819" s="655"/>
      <c r="P819" s="655"/>
      <c r="Q819" s="655"/>
      <c r="R819" s="656"/>
      <c r="S819" s="657"/>
      <c r="T819" s="657"/>
      <c r="U819" s="657"/>
      <c r="V819" s="658"/>
      <c r="W819" s="36"/>
      <c r="X819" s="37"/>
      <c r="Y819" s="38"/>
      <c r="Z819" s="409" t="str">
        <f>IFERROR(VLOOKUP(Y819, 【参考】数式用!$A$2:$B$50, 2, FALSE), "")</f>
        <v/>
      </c>
    </row>
    <row r="820" spans="2:26" ht="34.5" customHeight="1" thickBot="1">
      <c r="B820" s="547">
        <f t="shared" si="12"/>
        <v>782</v>
      </c>
      <c r="C820" s="660"/>
      <c r="D820" s="661"/>
      <c r="E820" s="661"/>
      <c r="F820" s="661"/>
      <c r="G820" s="661"/>
      <c r="H820" s="661"/>
      <c r="I820" s="661"/>
      <c r="J820" s="661"/>
      <c r="K820" s="661"/>
      <c r="L820" s="662"/>
      <c r="M820" s="655"/>
      <c r="N820" s="655"/>
      <c r="O820" s="655"/>
      <c r="P820" s="655"/>
      <c r="Q820" s="655"/>
      <c r="R820" s="656"/>
      <c r="S820" s="657"/>
      <c r="T820" s="657"/>
      <c r="U820" s="657"/>
      <c r="V820" s="658"/>
      <c r="W820" s="36"/>
      <c r="X820" s="37"/>
      <c r="Y820" s="38"/>
      <c r="Z820" s="409" t="str">
        <f>IFERROR(VLOOKUP(Y820, 【参考】数式用!$A$2:$B$50, 2, FALSE), "")</f>
        <v/>
      </c>
    </row>
    <row r="821" spans="2:26" ht="34.5" customHeight="1" thickBot="1">
      <c r="B821" s="547">
        <f t="shared" si="12"/>
        <v>783</v>
      </c>
      <c r="C821" s="660"/>
      <c r="D821" s="661"/>
      <c r="E821" s="661"/>
      <c r="F821" s="661"/>
      <c r="G821" s="661"/>
      <c r="H821" s="661"/>
      <c r="I821" s="661"/>
      <c r="J821" s="661"/>
      <c r="K821" s="661"/>
      <c r="L821" s="662"/>
      <c r="M821" s="655"/>
      <c r="N821" s="655"/>
      <c r="O821" s="655"/>
      <c r="P821" s="655"/>
      <c r="Q821" s="655"/>
      <c r="R821" s="656"/>
      <c r="S821" s="657"/>
      <c r="T821" s="657"/>
      <c r="U821" s="657"/>
      <c r="V821" s="658"/>
      <c r="W821" s="36"/>
      <c r="X821" s="37"/>
      <c r="Y821" s="38"/>
      <c r="Z821" s="409" t="str">
        <f>IFERROR(VLOOKUP(Y821, 【参考】数式用!$A$2:$B$50, 2, FALSE), "")</f>
        <v/>
      </c>
    </row>
    <row r="822" spans="2:26" ht="34.5" customHeight="1" thickBot="1">
      <c r="B822" s="547">
        <f t="shared" si="12"/>
        <v>784</v>
      </c>
      <c r="C822" s="660"/>
      <c r="D822" s="661"/>
      <c r="E822" s="661"/>
      <c r="F822" s="661"/>
      <c r="G822" s="661"/>
      <c r="H822" s="661"/>
      <c r="I822" s="661"/>
      <c r="J822" s="661"/>
      <c r="K822" s="661"/>
      <c r="L822" s="662"/>
      <c r="M822" s="655"/>
      <c r="N822" s="655"/>
      <c r="O822" s="655"/>
      <c r="P822" s="655"/>
      <c r="Q822" s="655"/>
      <c r="R822" s="656"/>
      <c r="S822" s="657"/>
      <c r="T822" s="657"/>
      <c r="U822" s="657"/>
      <c r="V822" s="658"/>
      <c r="W822" s="36"/>
      <c r="X822" s="37"/>
      <c r="Y822" s="38"/>
      <c r="Z822" s="409" t="str">
        <f>IFERROR(VLOOKUP(Y822, 【参考】数式用!$A$2:$B$50, 2, FALSE), "")</f>
        <v/>
      </c>
    </row>
    <row r="823" spans="2:26" ht="34.5" customHeight="1" thickBot="1">
      <c r="B823" s="547">
        <f t="shared" si="12"/>
        <v>785</v>
      </c>
      <c r="C823" s="660"/>
      <c r="D823" s="661"/>
      <c r="E823" s="661"/>
      <c r="F823" s="661"/>
      <c r="G823" s="661"/>
      <c r="H823" s="661"/>
      <c r="I823" s="661"/>
      <c r="J823" s="661"/>
      <c r="K823" s="661"/>
      <c r="L823" s="662"/>
      <c r="M823" s="655"/>
      <c r="N823" s="655"/>
      <c r="O823" s="655"/>
      <c r="P823" s="655"/>
      <c r="Q823" s="655"/>
      <c r="R823" s="656"/>
      <c r="S823" s="657"/>
      <c r="T823" s="657"/>
      <c r="U823" s="657"/>
      <c r="V823" s="658"/>
      <c r="W823" s="36"/>
      <c r="X823" s="37"/>
      <c r="Y823" s="38"/>
      <c r="Z823" s="409" t="str">
        <f>IFERROR(VLOOKUP(Y823, 【参考】数式用!$A$2:$B$50, 2, FALSE), "")</f>
        <v/>
      </c>
    </row>
    <row r="824" spans="2:26" ht="34.5" customHeight="1" thickBot="1">
      <c r="B824" s="547">
        <f t="shared" si="12"/>
        <v>786</v>
      </c>
      <c r="C824" s="660"/>
      <c r="D824" s="661"/>
      <c r="E824" s="661"/>
      <c r="F824" s="661"/>
      <c r="G824" s="661"/>
      <c r="H824" s="661"/>
      <c r="I824" s="661"/>
      <c r="J824" s="661"/>
      <c r="K824" s="661"/>
      <c r="L824" s="662"/>
      <c r="M824" s="655"/>
      <c r="N824" s="655"/>
      <c r="O824" s="655"/>
      <c r="P824" s="655"/>
      <c r="Q824" s="655"/>
      <c r="R824" s="656"/>
      <c r="S824" s="657"/>
      <c r="T824" s="657"/>
      <c r="U824" s="657"/>
      <c r="V824" s="658"/>
      <c r="W824" s="36"/>
      <c r="X824" s="37"/>
      <c r="Y824" s="38"/>
      <c r="Z824" s="409" t="str">
        <f>IFERROR(VLOOKUP(Y824, 【参考】数式用!$A$2:$B$50, 2, FALSE), "")</f>
        <v/>
      </c>
    </row>
    <row r="825" spans="2:26" ht="34.5" customHeight="1" thickBot="1">
      <c r="B825" s="547">
        <f t="shared" si="12"/>
        <v>787</v>
      </c>
      <c r="C825" s="660"/>
      <c r="D825" s="661"/>
      <c r="E825" s="661"/>
      <c r="F825" s="661"/>
      <c r="G825" s="661"/>
      <c r="H825" s="661"/>
      <c r="I825" s="661"/>
      <c r="J825" s="661"/>
      <c r="K825" s="661"/>
      <c r="L825" s="662"/>
      <c r="M825" s="655"/>
      <c r="N825" s="655"/>
      <c r="O825" s="655"/>
      <c r="P825" s="655"/>
      <c r="Q825" s="655"/>
      <c r="R825" s="656"/>
      <c r="S825" s="657"/>
      <c r="T825" s="657"/>
      <c r="U825" s="657"/>
      <c r="V825" s="658"/>
      <c r="W825" s="36"/>
      <c r="X825" s="37"/>
      <c r="Y825" s="38"/>
      <c r="Z825" s="409" t="str">
        <f>IFERROR(VLOOKUP(Y825, 【参考】数式用!$A$2:$B$50, 2, FALSE), "")</f>
        <v/>
      </c>
    </row>
    <row r="826" spans="2:26" ht="34.5" customHeight="1" thickBot="1">
      <c r="B826" s="547">
        <f t="shared" si="12"/>
        <v>788</v>
      </c>
      <c r="C826" s="660"/>
      <c r="D826" s="661"/>
      <c r="E826" s="661"/>
      <c r="F826" s="661"/>
      <c r="G826" s="661"/>
      <c r="H826" s="661"/>
      <c r="I826" s="661"/>
      <c r="J826" s="661"/>
      <c r="K826" s="661"/>
      <c r="L826" s="662"/>
      <c r="M826" s="655"/>
      <c r="N826" s="655"/>
      <c r="O826" s="655"/>
      <c r="P826" s="655"/>
      <c r="Q826" s="655"/>
      <c r="R826" s="656"/>
      <c r="S826" s="657"/>
      <c r="T826" s="657"/>
      <c r="U826" s="657"/>
      <c r="V826" s="658"/>
      <c r="W826" s="36"/>
      <c r="X826" s="37"/>
      <c r="Y826" s="38"/>
      <c r="Z826" s="409" t="str">
        <f>IFERROR(VLOOKUP(Y826, 【参考】数式用!$A$2:$B$50, 2, FALSE), "")</f>
        <v/>
      </c>
    </row>
    <row r="827" spans="2:26" ht="34.5" customHeight="1" thickBot="1">
      <c r="B827" s="547">
        <f t="shared" si="12"/>
        <v>789</v>
      </c>
      <c r="C827" s="660"/>
      <c r="D827" s="661"/>
      <c r="E827" s="661"/>
      <c r="F827" s="661"/>
      <c r="G827" s="661"/>
      <c r="H827" s="661"/>
      <c r="I827" s="661"/>
      <c r="J827" s="661"/>
      <c r="K827" s="661"/>
      <c r="L827" s="662"/>
      <c r="M827" s="655"/>
      <c r="N827" s="655"/>
      <c r="O827" s="655"/>
      <c r="P827" s="655"/>
      <c r="Q827" s="655"/>
      <c r="R827" s="656"/>
      <c r="S827" s="657"/>
      <c r="T827" s="657"/>
      <c r="U827" s="657"/>
      <c r="V827" s="658"/>
      <c r="W827" s="36"/>
      <c r="X827" s="37"/>
      <c r="Y827" s="38"/>
      <c r="Z827" s="409" t="str">
        <f>IFERROR(VLOOKUP(Y827, 【参考】数式用!$A$2:$B$50, 2, FALSE), "")</f>
        <v/>
      </c>
    </row>
    <row r="828" spans="2:26" ht="34.5" customHeight="1" thickBot="1">
      <c r="B828" s="547">
        <f t="shared" si="12"/>
        <v>790</v>
      </c>
      <c r="C828" s="660"/>
      <c r="D828" s="661"/>
      <c r="E828" s="661"/>
      <c r="F828" s="661"/>
      <c r="G828" s="661"/>
      <c r="H828" s="661"/>
      <c r="I828" s="661"/>
      <c r="J828" s="661"/>
      <c r="K828" s="661"/>
      <c r="L828" s="662"/>
      <c r="M828" s="655"/>
      <c r="N828" s="655"/>
      <c r="O828" s="655"/>
      <c r="P828" s="655"/>
      <c r="Q828" s="655"/>
      <c r="R828" s="656"/>
      <c r="S828" s="657"/>
      <c r="T828" s="657"/>
      <c r="U828" s="657"/>
      <c r="V828" s="658"/>
      <c r="W828" s="36"/>
      <c r="X828" s="37"/>
      <c r="Y828" s="38"/>
      <c r="Z828" s="409" t="str">
        <f>IFERROR(VLOOKUP(Y828, 【参考】数式用!$A$2:$B$50, 2, FALSE), "")</f>
        <v/>
      </c>
    </row>
    <row r="829" spans="2:26" ht="34.5" customHeight="1" thickBot="1">
      <c r="B829" s="547">
        <f t="shared" si="12"/>
        <v>791</v>
      </c>
      <c r="C829" s="660"/>
      <c r="D829" s="661"/>
      <c r="E829" s="661"/>
      <c r="F829" s="661"/>
      <c r="G829" s="661"/>
      <c r="H829" s="661"/>
      <c r="I829" s="661"/>
      <c r="J829" s="661"/>
      <c r="K829" s="661"/>
      <c r="L829" s="662"/>
      <c r="M829" s="655"/>
      <c r="N829" s="655"/>
      <c r="O829" s="655"/>
      <c r="P829" s="655"/>
      <c r="Q829" s="655"/>
      <c r="R829" s="656"/>
      <c r="S829" s="657"/>
      <c r="T829" s="657"/>
      <c r="U829" s="657"/>
      <c r="V829" s="658"/>
      <c r="W829" s="36"/>
      <c r="X829" s="37"/>
      <c r="Y829" s="38"/>
      <c r="Z829" s="409" t="str">
        <f>IFERROR(VLOOKUP(Y829, 【参考】数式用!$A$2:$B$50, 2, FALSE), "")</f>
        <v/>
      </c>
    </row>
    <row r="830" spans="2:26" ht="34.5" customHeight="1" thickBot="1">
      <c r="B830" s="547">
        <f t="shared" si="12"/>
        <v>792</v>
      </c>
      <c r="C830" s="660"/>
      <c r="D830" s="661"/>
      <c r="E830" s="661"/>
      <c r="F830" s="661"/>
      <c r="G830" s="661"/>
      <c r="H830" s="661"/>
      <c r="I830" s="661"/>
      <c r="J830" s="661"/>
      <c r="K830" s="661"/>
      <c r="L830" s="662"/>
      <c r="M830" s="655"/>
      <c r="N830" s="655"/>
      <c r="O830" s="655"/>
      <c r="P830" s="655"/>
      <c r="Q830" s="655"/>
      <c r="R830" s="656"/>
      <c r="S830" s="657"/>
      <c r="T830" s="657"/>
      <c r="U830" s="657"/>
      <c r="V830" s="658"/>
      <c r="W830" s="36"/>
      <c r="X830" s="37"/>
      <c r="Y830" s="38"/>
      <c r="Z830" s="409" t="str">
        <f>IFERROR(VLOOKUP(Y830, 【参考】数式用!$A$2:$B$50, 2, FALSE), "")</f>
        <v/>
      </c>
    </row>
    <row r="831" spans="2:26" ht="34.5" customHeight="1" thickBot="1">
      <c r="B831" s="547">
        <f t="shared" si="12"/>
        <v>793</v>
      </c>
      <c r="C831" s="660"/>
      <c r="D831" s="661"/>
      <c r="E831" s="661"/>
      <c r="F831" s="661"/>
      <c r="G831" s="661"/>
      <c r="H831" s="661"/>
      <c r="I831" s="661"/>
      <c r="J831" s="661"/>
      <c r="K831" s="661"/>
      <c r="L831" s="662"/>
      <c r="M831" s="655"/>
      <c r="N831" s="655"/>
      <c r="O831" s="655"/>
      <c r="P831" s="655"/>
      <c r="Q831" s="655"/>
      <c r="R831" s="656"/>
      <c r="S831" s="657"/>
      <c r="T831" s="657"/>
      <c r="U831" s="657"/>
      <c r="V831" s="658"/>
      <c r="W831" s="36"/>
      <c r="X831" s="37"/>
      <c r="Y831" s="38"/>
      <c r="Z831" s="409" t="str">
        <f>IFERROR(VLOOKUP(Y831, 【参考】数式用!$A$2:$B$50, 2, FALSE), "")</f>
        <v/>
      </c>
    </row>
    <row r="832" spans="2:26" ht="34.5" customHeight="1" thickBot="1">
      <c r="B832" s="547">
        <f t="shared" si="12"/>
        <v>794</v>
      </c>
      <c r="C832" s="660"/>
      <c r="D832" s="661"/>
      <c r="E832" s="661"/>
      <c r="F832" s="661"/>
      <c r="G832" s="661"/>
      <c r="H832" s="661"/>
      <c r="I832" s="661"/>
      <c r="J832" s="661"/>
      <c r="K832" s="661"/>
      <c r="L832" s="662"/>
      <c r="M832" s="655"/>
      <c r="N832" s="655"/>
      <c r="O832" s="655"/>
      <c r="P832" s="655"/>
      <c r="Q832" s="655"/>
      <c r="R832" s="656"/>
      <c r="S832" s="657"/>
      <c r="T832" s="657"/>
      <c r="U832" s="657"/>
      <c r="V832" s="658"/>
      <c r="W832" s="36"/>
      <c r="X832" s="37"/>
      <c r="Y832" s="38"/>
      <c r="Z832" s="409" t="str">
        <f>IFERROR(VLOOKUP(Y832, 【参考】数式用!$A$2:$B$50, 2, FALSE), "")</f>
        <v/>
      </c>
    </row>
    <row r="833" spans="2:26" ht="34.5" customHeight="1" thickBot="1">
      <c r="B833" s="547">
        <f t="shared" si="12"/>
        <v>795</v>
      </c>
      <c r="C833" s="660"/>
      <c r="D833" s="661"/>
      <c r="E833" s="661"/>
      <c r="F833" s="661"/>
      <c r="G833" s="661"/>
      <c r="H833" s="661"/>
      <c r="I833" s="661"/>
      <c r="J833" s="661"/>
      <c r="K833" s="661"/>
      <c r="L833" s="662"/>
      <c r="M833" s="655"/>
      <c r="N833" s="655"/>
      <c r="O833" s="655"/>
      <c r="P833" s="655"/>
      <c r="Q833" s="655"/>
      <c r="R833" s="656"/>
      <c r="S833" s="657"/>
      <c r="T833" s="657"/>
      <c r="U833" s="657"/>
      <c r="V833" s="658"/>
      <c r="W833" s="36"/>
      <c r="X833" s="37"/>
      <c r="Y833" s="38"/>
      <c r="Z833" s="409" t="str">
        <f>IFERROR(VLOOKUP(Y833, 【参考】数式用!$A$2:$B$50, 2, FALSE), "")</f>
        <v/>
      </c>
    </row>
    <row r="834" spans="2:26" ht="34.5" customHeight="1" thickBot="1">
      <c r="B834" s="547">
        <f t="shared" si="12"/>
        <v>796</v>
      </c>
      <c r="C834" s="660"/>
      <c r="D834" s="661"/>
      <c r="E834" s="661"/>
      <c r="F834" s="661"/>
      <c r="G834" s="661"/>
      <c r="H834" s="661"/>
      <c r="I834" s="661"/>
      <c r="J834" s="661"/>
      <c r="K834" s="661"/>
      <c r="L834" s="662"/>
      <c r="M834" s="655"/>
      <c r="N834" s="655"/>
      <c r="O834" s="655"/>
      <c r="P834" s="655"/>
      <c r="Q834" s="655"/>
      <c r="R834" s="656"/>
      <c r="S834" s="657"/>
      <c r="T834" s="657"/>
      <c r="U834" s="657"/>
      <c r="V834" s="658"/>
      <c r="W834" s="36"/>
      <c r="X834" s="37"/>
      <c r="Y834" s="38"/>
      <c r="Z834" s="409" t="str">
        <f>IFERROR(VLOOKUP(Y834, 【参考】数式用!$A$2:$B$50, 2, FALSE), "")</f>
        <v/>
      </c>
    </row>
    <row r="835" spans="2:26" ht="34.5" customHeight="1" thickBot="1">
      <c r="B835" s="547">
        <f t="shared" si="12"/>
        <v>797</v>
      </c>
      <c r="C835" s="660"/>
      <c r="D835" s="661"/>
      <c r="E835" s="661"/>
      <c r="F835" s="661"/>
      <c r="G835" s="661"/>
      <c r="H835" s="661"/>
      <c r="I835" s="661"/>
      <c r="J835" s="661"/>
      <c r="K835" s="661"/>
      <c r="L835" s="662"/>
      <c r="M835" s="655"/>
      <c r="N835" s="655"/>
      <c r="O835" s="655"/>
      <c r="P835" s="655"/>
      <c r="Q835" s="655"/>
      <c r="R835" s="656"/>
      <c r="S835" s="657"/>
      <c r="T835" s="657"/>
      <c r="U835" s="657"/>
      <c r="V835" s="658"/>
      <c r="W835" s="36"/>
      <c r="X835" s="37"/>
      <c r="Y835" s="38"/>
      <c r="Z835" s="409" t="str">
        <f>IFERROR(VLOOKUP(Y835, 【参考】数式用!$A$2:$B$50, 2, FALSE), "")</f>
        <v/>
      </c>
    </row>
    <row r="836" spans="2:26" ht="34.5" customHeight="1" thickBot="1">
      <c r="B836" s="547">
        <f t="shared" si="12"/>
        <v>798</v>
      </c>
      <c r="C836" s="660"/>
      <c r="D836" s="661"/>
      <c r="E836" s="661"/>
      <c r="F836" s="661"/>
      <c r="G836" s="661"/>
      <c r="H836" s="661"/>
      <c r="I836" s="661"/>
      <c r="J836" s="661"/>
      <c r="K836" s="661"/>
      <c r="L836" s="662"/>
      <c r="M836" s="655"/>
      <c r="N836" s="655"/>
      <c r="O836" s="655"/>
      <c r="P836" s="655"/>
      <c r="Q836" s="655"/>
      <c r="R836" s="656"/>
      <c r="S836" s="657"/>
      <c r="T836" s="657"/>
      <c r="U836" s="657"/>
      <c r="V836" s="658"/>
      <c r="W836" s="36"/>
      <c r="X836" s="37"/>
      <c r="Y836" s="38"/>
      <c r="Z836" s="409" t="str">
        <f>IFERROR(VLOOKUP(Y836, 【参考】数式用!$A$2:$B$50, 2, FALSE), "")</f>
        <v/>
      </c>
    </row>
    <row r="837" spans="2:26" ht="34.5" customHeight="1" thickBot="1">
      <c r="B837" s="547">
        <f t="shared" si="12"/>
        <v>799</v>
      </c>
      <c r="C837" s="660"/>
      <c r="D837" s="661"/>
      <c r="E837" s="661"/>
      <c r="F837" s="661"/>
      <c r="G837" s="661"/>
      <c r="H837" s="661"/>
      <c r="I837" s="661"/>
      <c r="J837" s="661"/>
      <c r="K837" s="661"/>
      <c r="L837" s="662"/>
      <c r="M837" s="655"/>
      <c r="N837" s="655"/>
      <c r="O837" s="655"/>
      <c r="P837" s="655"/>
      <c r="Q837" s="655"/>
      <c r="R837" s="656"/>
      <c r="S837" s="657"/>
      <c r="T837" s="657"/>
      <c r="U837" s="657"/>
      <c r="V837" s="658"/>
      <c r="W837" s="36"/>
      <c r="X837" s="37"/>
      <c r="Y837" s="38"/>
      <c r="Z837" s="409" t="str">
        <f>IFERROR(VLOOKUP(Y837, 【参考】数式用!$A$2:$B$50, 2, FALSE), "")</f>
        <v/>
      </c>
    </row>
    <row r="838" spans="2:26" ht="34.5" customHeight="1" thickBot="1">
      <c r="B838" s="547">
        <f t="shared" si="12"/>
        <v>800</v>
      </c>
      <c r="C838" s="660"/>
      <c r="D838" s="661"/>
      <c r="E838" s="661"/>
      <c r="F838" s="661"/>
      <c r="G838" s="661"/>
      <c r="H838" s="661"/>
      <c r="I838" s="661"/>
      <c r="J838" s="661"/>
      <c r="K838" s="661"/>
      <c r="L838" s="662"/>
      <c r="M838" s="655"/>
      <c r="N838" s="655"/>
      <c r="O838" s="655"/>
      <c r="P838" s="655"/>
      <c r="Q838" s="655"/>
      <c r="R838" s="656"/>
      <c r="S838" s="657"/>
      <c r="T838" s="657"/>
      <c r="U838" s="657"/>
      <c r="V838" s="658"/>
      <c r="W838" s="36"/>
      <c r="X838" s="37"/>
      <c r="Y838" s="38"/>
      <c r="Z838" s="409" t="str">
        <f>IFERROR(VLOOKUP(Y838, 【参考】数式用!$A$2:$B$50, 2, FALSE), "")</f>
        <v/>
      </c>
    </row>
    <row r="839" spans="2:26" ht="34.5" customHeight="1" thickBot="1">
      <c r="B839" s="547">
        <f t="shared" si="12"/>
        <v>801</v>
      </c>
      <c r="C839" s="660"/>
      <c r="D839" s="661"/>
      <c r="E839" s="661"/>
      <c r="F839" s="661"/>
      <c r="G839" s="661"/>
      <c r="H839" s="661"/>
      <c r="I839" s="661"/>
      <c r="J839" s="661"/>
      <c r="K839" s="661"/>
      <c r="L839" s="662"/>
      <c r="M839" s="655"/>
      <c r="N839" s="655"/>
      <c r="O839" s="655"/>
      <c r="P839" s="655"/>
      <c r="Q839" s="655"/>
      <c r="R839" s="656"/>
      <c r="S839" s="657"/>
      <c r="T839" s="657"/>
      <c r="U839" s="657"/>
      <c r="V839" s="658"/>
      <c r="W839" s="36"/>
      <c r="X839" s="37"/>
      <c r="Y839" s="38"/>
      <c r="Z839" s="409" t="str">
        <f>IFERROR(VLOOKUP(Y839, 【参考】数式用!$A$2:$B$50, 2, FALSE), "")</f>
        <v/>
      </c>
    </row>
    <row r="840" spans="2:26" ht="34.5" customHeight="1" thickBot="1">
      <c r="B840" s="547">
        <f t="shared" si="12"/>
        <v>802</v>
      </c>
      <c r="C840" s="660"/>
      <c r="D840" s="661"/>
      <c r="E840" s="661"/>
      <c r="F840" s="661"/>
      <c r="G840" s="661"/>
      <c r="H840" s="661"/>
      <c r="I840" s="661"/>
      <c r="J840" s="661"/>
      <c r="K840" s="661"/>
      <c r="L840" s="662"/>
      <c r="M840" s="655"/>
      <c r="N840" s="655"/>
      <c r="O840" s="655"/>
      <c r="P840" s="655"/>
      <c r="Q840" s="655"/>
      <c r="R840" s="656"/>
      <c r="S840" s="657"/>
      <c r="T840" s="657"/>
      <c r="U840" s="657"/>
      <c r="V840" s="658"/>
      <c r="W840" s="36"/>
      <c r="X840" s="37"/>
      <c r="Y840" s="38"/>
      <c r="Z840" s="409" t="str">
        <f>IFERROR(VLOOKUP(Y840, 【参考】数式用!$A$2:$B$50, 2, FALSE), "")</f>
        <v/>
      </c>
    </row>
    <row r="841" spans="2:26" ht="34.5" customHeight="1" thickBot="1">
      <c r="B841" s="547">
        <f t="shared" si="12"/>
        <v>803</v>
      </c>
      <c r="C841" s="660"/>
      <c r="D841" s="661"/>
      <c r="E841" s="661"/>
      <c r="F841" s="661"/>
      <c r="G841" s="661"/>
      <c r="H841" s="661"/>
      <c r="I841" s="661"/>
      <c r="J841" s="661"/>
      <c r="K841" s="661"/>
      <c r="L841" s="662"/>
      <c r="M841" s="655"/>
      <c r="N841" s="655"/>
      <c r="O841" s="655"/>
      <c r="P841" s="655"/>
      <c r="Q841" s="655"/>
      <c r="R841" s="656"/>
      <c r="S841" s="657"/>
      <c r="T841" s="657"/>
      <c r="U841" s="657"/>
      <c r="V841" s="658"/>
      <c r="W841" s="36"/>
      <c r="X841" s="37"/>
      <c r="Y841" s="38"/>
      <c r="Z841" s="409" t="str">
        <f>IFERROR(VLOOKUP(Y841, 【参考】数式用!$A$2:$B$50, 2, FALSE), "")</f>
        <v/>
      </c>
    </row>
    <row r="842" spans="2:26" ht="34.5" customHeight="1" thickBot="1">
      <c r="B842" s="547">
        <f t="shared" si="12"/>
        <v>804</v>
      </c>
      <c r="C842" s="660"/>
      <c r="D842" s="661"/>
      <c r="E842" s="661"/>
      <c r="F842" s="661"/>
      <c r="G842" s="661"/>
      <c r="H842" s="661"/>
      <c r="I842" s="661"/>
      <c r="J842" s="661"/>
      <c r="K842" s="661"/>
      <c r="L842" s="662"/>
      <c r="M842" s="655"/>
      <c r="N842" s="655"/>
      <c r="O842" s="655"/>
      <c r="P842" s="655"/>
      <c r="Q842" s="655"/>
      <c r="R842" s="656"/>
      <c r="S842" s="657"/>
      <c r="T842" s="657"/>
      <c r="U842" s="657"/>
      <c r="V842" s="658"/>
      <c r="W842" s="36"/>
      <c r="X842" s="37"/>
      <c r="Y842" s="38"/>
      <c r="Z842" s="409" t="str">
        <f>IFERROR(VLOOKUP(Y842, 【参考】数式用!$A$2:$B$50, 2, FALSE), "")</f>
        <v/>
      </c>
    </row>
    <row r="843" spans="2:26" ht="34.5" customHeight="1" thickBot="1">
      <c r="B843" s="547">
        <f t="shared" si="12"/>
        <v>805</v>
      </c>
      <c r="C843" s="660"/>
      <c r="D843" s="661"/>
      <c r="E843" s="661"/>
      <c r="F843" s="661"/>
      <c r="G843" s="661"/>
      <c r="H843" s="661"/>
      <c r="I843" s="661"/>
      <c r="J843" s="661"/>
      <c r="K843" s="661"/>
      <c r="L843" s="662"/>
      <c r="M843" s="655"/>
      <c r="N843" s="655"/>
      <c r="O843" s="655"/>
      <c r="P843" s="655"/>
      <c r="Q843" s="655"/>
      <c r="R843" s="656"/>
      <c r="S843" s="657"/>
      <c r="T843" s="657"/>
      <c r="U843" s="657"/>
      <c r="V843" s="658"/>
      <c r="W843" s="36"/>
      <c r="X843" s="37"/>
      <c r="Y843" s="38"/>
      <c r="Z843" s="409" t="str">
        <f>IFERROR(VLOOKUP(Y843, 【参考】数式用!$A$2:$B$50, 2, FALSE), "")</f>
        <v/>
      </c>
    </row>
    <row r="844" spans="2:26" ht="34.5" customHeight="1" thickBot="1">
      <c r="B844" s="547">
        <f t="shared" si="12"/>
        <v>806</v>
      </c>
      <c r="C844" s="660"/>
      <c r="D844" s="661"/>
      <c r="E844" s="661"/>
      <c r="F844" s="661"/>
      <c r="G844" s="661"/>
      <c r="H844" s="661"/>
      <c r="I844" s="661"/>
      <c r="J844" s="661"/>
      <c r="K844" s="661"/>
      <c r="L844" s="662"/>
      <c r="M844" s="655"/>
      <c r="N844" s="655"/>
      <c r="O844" s="655"/>
      <c r="P844" s="655"/>
      <c r="Q844" s="655"/>
      <c r="R844" s="656"/>
      <c r="S844" s="657"/>
      <c r="T844" s="657"/>
      <c r="U844" s="657"/>
      <c r="V844" s="658"/>
      <c r="W844" s="36"/>
      <c r="X844" s="37"/>
      <c r="Y844" s="38"/>
      <c r="Z844" s="409" t="str">
        <f>IFERROR(VLOOKUP(Y844, 【参考】数式用!$A$2:$B$50, 2, FALSE), "")</f>
        <v/>
      </c>
    </row>
    <row r="845" spans="2:26" ht="34.5" customHeight="1" thickBot="1">
      <c r="B845" s="547">
        <f t="shared" si="12"/>
        <v>807</v>
      </c>
      <c r="C845" s="660"/>
      <c r="D845" s="661"/>
      <c r="E845" s="661"/>
      <c r="F845" s="661"/>
      <c r="G845" s="661"/>
      <c r="H845" s="661"/>
      <c r="I845" s="661"/>
      <c r="J845" s="661"/>
      <c r="K845" s="661"/>
      <c r="L845" s="662"/>
      <c r="M845" s="655"/>
      <c r="N845" s="655"/>
      <c r="O845" s="655"/>
      <c r="P845" s="655"/>
      <c r="Q845" s="655"/>
      <c r="R845" s="656"/>
      <c r="S845" s="657"/>
      <c r="T845" s="657"/>
      <c r="U845" s="657"/>
      <c r="V845" s="658"/>
      <c r="W845" s="36"/>
      <c r="X845" s="37"/>
      <c r="Y845" s="38"/>
      <c r="Z845" s="409" t="str">
        <f>IFERROR(VLOOKUP(Y845, 【参考】数式用!$A$2:$B$50, 2, FALSE), "")</f>
        <v/>
      </c>
    </row>
    <row r="846" spans="2:26" ht="34.5" customHeight="1" thickBot="1">
      <c r="B846" s="547">
        <f t="shared" si="12"/>
        <v>808</v>
      </c>
      <c r="C846" s="660"/>
      <c r="D846" s="661"/>
      <c r="E846" s="661"/>
      <c r="F846" s="661"/>
      <c r="G846" s="661"/>
      <c r="H846" s="661"/>
      <c r="I846" s="661"/>
      <c r="J846" s="661"/>
      <c r="K846" s="661"/>
      <c r="L846" s="662"/>
      <c r="M846" s="655"/>
      <c r="N846" s="655"/>
      <c r="O846" s="655"/>
      <c r="P846" s="655"/>
      <c r="Q846" s="655"/>
      <c r="R846" s="656"/>
      <c r="S846" s="657"/>
      <c r="T846" s="657"/>
      <c r="U846" s="657"/>
      <c r="V846" s="658"/>
      <c r="W846" s="36"/>
      <c r="X846" s="37"/>
      <c r="Y846" s="38"/>
      <c r="Z846" s="409" t="str">
        <f>IFERROR(VLOOKUP(Y846, 【参考】数式用!$A$2:$B$50, 2, FALSE), "")</f>
        <v/>
      </c>
    </row>
    <row r="847" spans="2:26" ht="34.5" customHeight="1" thickBot="1">
      <c r="B847" s="547">
        <f t="shared" si="12"/>
        <v>809</v>
      </c>
      <c r="C847" s="660"/>
      <c r="D847" s="661"/>
      <c r="E847" s="661"/>
      <c r="F847" s="661"/>
      <c r="G847" s="661"/>
      <c r="H847" s="661"/>
      <c r="I847" s="661"/>
      <c r="J847" s="661"/>
      <c r="K847" s="661"/>
      <c r="L847" s="662"/>
      <c r="M847" s="655"/>
      <c r="N847" s="655"/>
      <c r="O847" s="655"/>
      <c r="P847" s="655"/>
      <c r="Q847" s="655"/>
      <c r="R847" s="656"/>
      <c r="S847" s="657"/>
      <c r="T847" s="657"/>
      <c r="U847" s="657"/>
      <c r="V847" s="658"/>
      <c r="W847" s="36"/>
      <c r="X847" s="37"/>
      <c r="Y847" s="38"/>
      <c r="Z847" s="409" t="str">
        <f>IFERROR(VLOOKUP(Y847, 【参考】数式用!$A$2:$B$50, 2, FALSE), "")</f>
        <v/>
      </c>
    </row>
    <row r="848" spans="2:26" ht="34.5" customHeight="1" thickBot="1">
      <c r="B848" s="547">
        <f t="shared" si="12"/>
        <v>810</v>
      </c>
      <c r="C848" s="660"/>
      <c r="D848" s="661"/>
      <c r="E848" s="661"/>
      <c r="F848" s="661"/>
      <c r="G848" s="661"/>
      <c r="H848" s="661"/>
      <c r="I848" s="661"/>
      <c r="J848" s="661"/>
      <c r="K848" s="661"/>
      <c r="L848" s="662"/>
      <c r="M848" s="655"/>
      <c r="N848" s="655"/>
      <c r="O848" s="655"/>
      <c r="P848" s="655"/>
      <c r="Q848" s="655"/>
      <c r="R848" s="656"/>
      <c r="S848" s="657"/>
      <c r="T848" s="657"/>
      <c r="U848" s="657"/>
      <c r="V848" s="658"/>
      <c r="W848" s="36"/>
      <c r="X848" s="37"/>
      <c r="Y848" s="38"/>
      <c r="Z848" s="409" t="str">
        <f>IFERROR(VLOOKUP(Y848, 【参考】数式用!$A$2:$B$50, 2, FALSE), "")</f>
        <v/>
      </c>
    </row>
    <row r="849" spans="2:26" ht="34.5" customHeight="1" thickBot="1">
      <c r="B849" s="547">
        <f t="shared" si="12"/>
        <v>811</v>
      </c>
      <c r="C849" s="660"/>
      <c r="D849" s="661"/>
      <c r="E849" s="661"/>
      <c r="F849" s="661"/>
      <c r="G849" s="661"/>
      <c r="H849" s="661"/>
      <c r="I849" s="661"/>
      <c r="J849" s="661"/>
      <c r="K849" s="661"/>
      <c r="L849" s="662"/>
      <c r="M849" s="655"/>
      <c r="N849" s="655"/>
      <c r="O849" s="655"/>
      <c r="P849" s="655"/>
      <c r="Q849" s="655"/>
      <c r="R849" s="656"/>
      <c r="S849" s="657"/>
      <c r="T849" s="657"/>
      <c r="U849" s="657"/>
      <c r="V849" s="658"/>
      <c r="W849" s="36"/>
      <c r="X849" s="37"/>
      <c r="Y849" s="38"/>
      <c r="Z849" s="409" t="str">
        <f>IFERROR(VLOOKUP(Y849, 【参考】数式用!$A$2:$B$50, 2, FALSE), "")</f>
        <v/>
      </c>
    </row>
    <row r="850" spans="2:26" ht="34.5" customHeight="1" thickBot="1">
      <c r="B850" s="547">
        <f t="shared" si="12"/>
        <v>812</v>
      </c>
      <c r="C850" s="660"/>
      <c r="D850" s="661"/>
      <c r="E850" s="661"/>
      <c r="F850" s="661"/>
      <c r="G850" s="661"/>
      <c r="H850" s="661"/>
      <c r="I850" s="661"/>
      <c r="J850" s="661"/>
      <c r="K850" s="661"/>
      <c r="L850" s="662"/>
      <c r="M850" s="655"/>
      <c r="N850" s="655"/>
      <c r="O850" s="655"/>
      <c r="P850" s="655"/>
      <c r="Q850" s="655"/>
      <c r="R850" s="656"/>
      <c r="S850" s="657"/>
      <c r="T850" s="657"/>
      <c r="U850" s="657"/>
      <c r="V850" s="658"/>
      <c r="W850" s="36"/>
      <c r="X850" s="37"/>
      <c r="Y850" s="38"/>
      <c r="Z850" s="409" t="str">
        <f>IFERROR(VLOOKUP(Y850, 【参考】数式用!$A$2:$B$50, 2, FALSE), "")</f>
        <v/>
      </c>
    </row>
    <row r="851" spans="2:26" ht="34.5" customHeight="1" thickBot="1">
      <c r="B851" s="547">
        <f t="shared" si="12"/>
        <v>813</v>
      </c>
      <c r="C851" s="660"/>
      <c r="D851" s="661"/>
      <c r="E851" s="661"/>
      <c r="F851" s="661"/>
      <c r="G851" s="661"/>
      <c r="H851" s="661"/>
      <c r="I851" s="661"/>
      <c r="J851" s="661"/>
      <c r="K851" s="661"/>
      <c r="L851" s="662"/>
      <c r="M851" s="655"/>
      <c r="N851" s="655"/>
      <c r="O851" s="655"/>
      <c r="P851" s="655"/>
      <c r="Q851" s="655"/>
      <c r="R851" s="656"/>
      <c r="S851" s="657"/>
      <c r="T851" s="657"/>
      <c r="U851" s="657"/>
      <c r="V851" s="658"/>
      <c r="W851" s="36"/>
      <c r="X851" s="37"/>
      <c r="Y851" s="38"/>
      <c r="Z851" s="409" t="str">
        <f>IFERROR(VLOOKUP(Y851, 【参考】数式用!$A$2:$B$50, 2, FALSE), "")</f>
        <v/>
      </c>
    </row>
    <row r="852" spans="2:26" ht="34.5" customHeight="1" thickBot="1">
      <c r="B852" s="547">
        <f t="shared" si="12"/>
        <v>814</v>
      </c>
      <c r="C852" s="660"/>
      <c r="D852" s="661"/>
      <c r="E852" s="661"/>
      <c r="F852" s="661"/>
      <c r="G852" s="661"/>
      <c r="H852" s="661"/>
      <c r="I852" s="661"/>
      <c r="J852" s="661"/>
      <c r="K852" s="661"/>
      <c r="L852" s="662"/>
      <c r="M852" s="655"/>
      <c r="N852" s="655"/>
      <c r="O852" s="655"/>
      <c r="P852" s="655"/>
      <c r="Q852" s="655"/>
      <c r="R852" s="656"/>
      <c r="S852" s="657"/>
      <c r="T852" s="657"/>
      <c r="U852" s="657"/>
      <c r="V852" s="658"/>
      <c r="W852" s="36"/>
      <c r="X852" s="37"/>
      <c r="Y852" s="38"/>
      <c r="Z852" s="409" t="str">
        <f>IFERROR(VLOOKUP(Y852, 【参考】数式用!$A$2:$B$50, 2, FALSE), "")</f>
        <v/>
      </c>
    </row>
    <row r="853" spans="2:26" ht="34.5" customHeight="1" thickBot="1">
      <c r="B853" s="547">
        <f t="shared" si="12"/>
        <v>815</v>
      </c>
      <c r="C853" s="660"/>
      <c r="D853" s="661"/>
      <c r="E853" s="661"/>
      <c r="F853" s="661"/>
      <c r="G853" s="661"/>
      <c r="H853" s="661"/>
      <c r="I853" s="661"/>
      <c r="J853" s="661"/>
      <c r="K853" s="661"/>
      <c r="L853" s="662"/>
      <c r="M853" s="655"/>
      <c r="N853" s="655"/>
      <c r="O853" s="655"/>
      <c r="P853" s="655"/>
      <c r="Q853" s="655"/>
      <c r="R853" s="656"/>
      <c r="S853" s="657"/>
      <c r="T853" s="657"/>
      <c r="U853" s="657"/>
      <c r="V853" s="658"/>
      <c r="W853" s="36"/>
      <c r="X853" s="37"/>
      <c r="Y853" s="38"/>
      <c r="Z853" s="409" t="str">
        <f>IFERROR(VLOOKUP(Y853, 【参考】数式用!$A$2:$B$50, 2, FALSE), "")</f>
        <v/>
      </c>
    </row>
    <row r="854" spans="2:26" ht="34.5" customHeight="1" thickBot="1">
      <c r="B854" s="547">
        <f t="shared" si="12"/>
        <v>816</v>
      </c>
      <c r="C854" s="660"/>
      <c r="D854" s="661"/>
      <c r="E854" s="661"/>
      <c r="F854" s="661"/>
      <c r="G854" s="661"/>
      <c r="H854" s="661"/>
      <c r="I854" s="661"/>
      <c r="J854" s="661"/>
      <c r="K854" s="661"/>
      <c r="L854" s="662"/>
      <c r="M854" s="655"/>
      <c r="N854" s="655"/>
      <c r="O854" s="655"/>
      <c r="P854" s="655"/>
      <c r="Q854" s="655"/>
      <c r="R854" s="656"/>
      <c r="S854" s="657"/>
      <c r="T854" s="657"/>
      <c r="U854" s="657"/>
      <c r="V854" s="658"/>
      <c r="W854" s="36"/>
      <c r="X854" s="37"/>
      <c r="Y854" s="38"/>
      <c r="Z854" s="409" t="str">
        <f>IFERROR(VLOOKUP(Y854, 【参考】数式用!$A$2:$B$50, 2, FALSE), "")</f>
        <v/>
      </c>
    </row>
    <row r="855" spans="2:26" ht="34.5" customHeight="1" thickBot="1">
      <c r="B855" s="547">
        <f t="shared" si="12"/>
        <v>817</v>
      </c>
      <c r="C855" s="660"/>
      <c r="D855" s="661"/>
      <c r="E855" s="661"/>
      <c r="F855" s="661"/>
      <c r="G855" s="661"/>
      <c r="H855" s="661"/>
      <c r="I855" s="661"/>
      <c r="J855" s="661"/>
      <c r="K855" s="661"/>
      <c r="L855" s="662"/>
      <c r="M855" s="655"/>
      <c r="N855" s="655"/>
      <c r="O855" s="655"/>
      <c r="P855" s="655"/>
      <c r="Q855" s="655"/>
      <c r="R855" s="656"/>
      <c r="S855" s="657"/>
      <c r="T855" s="657"/>
      <c r="U855" s="657"/>
      <c r="V855" s="658"/>
      <c r="W855" s="36"/>
      <c r="X855" s="37"/>
      <c r="Y855" s="38"/>
      <c r="Z855" s="409" t="str">
        <f>IFERROR(VLOOKUP(Y855, 【参考】数式用!$A$2:$B$50, 2, FALSE), "")</f>
        <v/>
      </c>
    </row>
    <row r="856" spans="2:26" ht="34.5" customHeight="1" thickBot="1">
      <c r="B856" s="547">
        <f t="shared" si="12"/>
        <v>818</v>
      </c>
      <c r="C856" s="660"/>
      <c r="D856" s="661"/>
      <c r="E856" s="661"/>
      <c r="F856" s="661"/>
      <c r="G856" s="661"/>
      <c r="H856" s="661"/>
      <c r="I856" s="661"/>
      <c r="J856" s="661"/>
      <c r="K856" s="661"/>
      <c r="L856" s="662"/>
      <c r="M856" s="655"/>
      <c r="N856" s="655"/>
      <c r="O856" s="655"/>
      <c r="P856" s="655"/>
      <c r="Q856" s="655"/>
      <c r="R856" s="656"/>
      <c r="S856" s="657"/>
      <c r="T856" s="657"/>
      <c r="U856" s="657"/>
      <c r="V856" s="658"/>
      <c r="W856" s="36"/>
      <c r="X856" s="37"/>
      <c r="Y856" s="38"/>
      <c r="Z856" s="409" t="str">
        <f>IFERROR(VLOOKUP(Y856, 【参考】数式用!$A$2:$B$50, 2, FALSE), "")</f>
        <v/>
      </c>
    </row>
    <row r="857" spans="2:26" ht="34.5" customHeight="1" thickBot="1">
      <c r="B857" s="547">
        <f t="shared" si="12"/>
        <v>819</v>
      </c>
      <c r="C857" s="660"/>
      <c r="D857" s="661"/>
      <c r="E857" s="661"/>
      <c r="F857" s="661"/>
      <c r="G857" s="661"/>
      <c r="H857" s="661"/>
      <c r="I857" s="661"/>
      <c r="J857" s="661"/>
      <c r="K857" s="661"/>
      <c r="L857" s="662"/>
      <c r="M857" s="655"/>
      <c r="N857" s="655"/>
      <c r="O857" s="655"/>
      <c r="P857" s="655"/>
      <c r="Q857" s="655"/>
      <c r="R857" s="656"/>
      <c r="S857" s="657"/>
      <c r="T857" s="657"/>
      <c r="U857" s="657"/>
      <c r="V857" s="658"/>
      <c r="W857" s="36"/>
      <c r="X857" s="37"/>
      <c r="Y857" s="38"/>
      <c r="Z857" s="409" t="str">
        <f>IFERROR(VLOOKUP(Y857, 【参考】数式用!$A$2:$B$50, 2, FALSE), "")</f>
        <v/>
      </c>
    </row>
    <row r="858" spans="2:26" ht="34.5" customHeight="1" thickBot="1">
      <c r="B858" s="547">
        <f t="shared" si="12"/>
        <v>820</v>
      </c>
      <c r="C858" s="660"/>
      <c r="D858" s="661"/>
      <c r="E858" s="661"/>
      <c r="F858" s="661"/>
      <c r="G858" s="661"/>
      <c r="H858" s="661"/>
      <c r="I858" s="661"/>
      <c r="J858" s="661"/>
      <c r="K858" s="661"/>
      <c r="L858" s="662"/>
      <c r="M858" s="655"/>
      <c r="N858" s="655"/>
      <c r="O858" s="655"/>
      <c r="P858" s="655"/>
      <c r="Q858" s="655"/>
      <c r="R858" s="656"/>
      <c r="S858" s="657"/>
      <c r="T858" s="657"/>
      <c r="U858" s="657"/>
      <c r="V858" s="658"/>
      <c r="W858" s="36"/>
      <c r="X858" s="37"/>
      <c r="Y858" s="38"/>
      <c r="Z858" s="409" t="str">
        <f>IFERROR(VLOOKUP(Y858, 【参考】数式用!$A$2:$B$50, 2, FALSE), "")</f>
        <v/>
      </c>
    </row>
    <row r="859" spans="2:26" ht="34.5" customHeight="1" thickBot="1">
      <c r="B859" s="547">
        <f t="shared" si="12"/>
        <v>821</v>
      </c>
      <c r="C859" s="660"/>
      <c r="D859" s="661"/>
      <c r="E859" s="661"/>
      <c r="F859" s="661"/>
      <c r="G859" s="661"/>
      <c r="H859" s="661"/>
      <c r="I859" s="661"/>
      <c r="J859" s="661"/>
      <c r="K859" s="661"/>
      <c r="L859" s="662"/>
      <c r="M859" s="655"/>
      <c r="N859" s="655"/>
      <c r="O859" s="655"/>
      <c r="P859" s="655"/>
      <c r="Q859" s="655"/>
      <c r="R859" s="656"/>
      <c r="S859" s="657"/>
      <c r="T859" s="657"/>
      <c r="U859" s="657"/>
      <c r="V859" s="658"/>
      <c r="W859" s="36"/>
      <c r="X859" s="37"/>
      <c r="Y859" s="38"/>
      <c r="Z859" s="409" t="str">
        <f>IFERROR(VLOOKUP(Y859, 【参考】数式用!$A$2:$B$50, 2, FALSE), "")</f>
        <v/>
      </c>
    </row>
    <row r="860" spans="2:26" ht="34.5" customHeight="1" thickBot="1">
      <c r="B860" s="547">
        <f t="shared" si="12"/>
        <v>822</v>
      </c>
      <c r="C860" s="660"/>
      <c r="D860" s="661"/>
      <c r="E860" s="661"/>
      <c r="F860" s="661"/>
      <c r="G860" s="661"/>
      <c r="H860" s="661"/>
      <c r="I860" s="661"/>
      <c r="J860" s="661"/>
      <c r="K860" s="661"/>
      <c r="L860" s="662"/>
      <c r="M860" s="655"/>
      <c r="N860" s="655"/>
      <c r="O860" s="655"/>
      <c r="P860" s="655"/>
      <c r="Q860" s="655"/>
      <c r="R860" s="656"/>
      <c r="S860" s="657"/>
      <c r="T860" s="657"/>
      <c r="U860" s="657"/>
      <c r="V860" s="658"/>
      <c r="W860" s="36"/>
      <c r="X860" s="37"/>
      <c r="Y860" s="38"/>
      <c r="Z860" s="409" t="str">
        <f>IFERROR(VLOOKUP(Y860, 【参考】数式用!$A$2:$B$50, 2, FALSE), "")</f>
        <v/>
      </c>
    </row>
    <row r="861" spans="2:26" ht="34.5" customHeight="1" thickBot="1">
      <c r="B861" s="547">
        <f t="shared" si="12"/>
        <v>823</v>
      </c>
      <c r="C861" s="660"/>
      <c r="D861" s="661"/>
      <c r="E861" s="661"/>
      <c r="F861" s="661"/>
      <c r="G861" s="661"/>
      <c r="H861" s="661"/>
      <c r="I861" s="661"/>
      <c r="J861" s="661"/>
      <c r="K861" s="661"/>
      <c r="L861" s="662"/>
      <c r="M861" s="655"/>
      <c r="N861" s="655"/>
      <c r="O861" s="655"/>
      <c r="P861" s="655"/>
      <c r="Q861" s="655"/>
      <c r="R861" s="656"/>
      <c r="S861" s="657"/>
      <c r="T861" s="657"/>
      <c r="U861" s="657"/>
      <c r="V861" s="658"/>
      <c r="W861" s="36"/>
      <c r="X861" s="37"/>
      <c r="Y861" s="38"/>
      <c r="Z861" s="409" t="str">
        <f>IFERROR(VLOOKUP(Y861, 【参考】数式用!$A$2:$B$50, 2, FALSE), "")</f>
        <v/>
      </c>
    </row>
    <row r="862" spans="2:26" ht="34.5" customHeight="1" thickBot="1">
      <c r="B862" s="547">
        <f t="shared" si="12"/>
        <v>824</v>
      </c>
      <c r="C862" s="660"/>
      <c r="D862" s="661"/>
      <c r="E862" s="661"/>
      <c r="F862" s="661"/>
      <c r="G862" s="661"/>
      <c r="H862" s="661"/>
      <c r="I862" s="661"/>
      <c r="J862" s="661"/>
      <c r="K862" s="661"/>
      <c r="L862" s="662"/>
      <c r="M862" s="655"/>
      <c r="N862" s="655"/>
      <c r="O862" s="655"/>
      <c r="P862" s="655"/>
      <c r="Q862" s="655"/>
      <c r="R862" s="656"/>
      <c r="S862" s="657"/>
      <c r="T862" s="657"/>
      <c r="U862" s="657"/>
      <c r="V862" s="658"/>
      <c r="W862" s="36"/>
      <c r="X862" s="37"/>
      <c r="Y862" s="38"/>
      <c r="Z862" s="409" t="str">
        <f>IFERROR(VLOOKUP(Y862, 【参考】数式用!$A$2:$B$50, 2, FALSE), "")</f>
        <v/>
      </c>
    </row>
    <row r="863" spans="2:26" ht="34.5" customHeight="1" thickBot="1">
      <c r="B863" s="547">
        <f t="shared" si="12"/>
        <v>825</v>
      </c>
      <c r="C863" s="660"/>
      <c r="D863" s="661"/>
      <c r="E863" s="661"/>
      <c r="F863" s="661"/>
      <c r="G863" s="661"/>
      <c r="H863" s="661"/>
      <c r="I863" s="661"/>
      <c r="J863" s="661"/>
      <c r="K863" s="661"/>
      <c r="L863" s="662"/>
      <c r="M863" s="655"/>
      <c r="N863" s="655"/>
      <c r="O863" s="655"/>
      <c r="P863" s="655"/>
      <c r="Q863" s="655"/>
      <c r="R863" s="656"/>
      <c r="S863" s="657"/>
      <c r="T863" s="657"/>
      <c r="U863" s="657"/>
      <c r="V863" s="658"/>
      <c r="W863" s="36"/>
      <c r="X863" s="37"/>
      <c r="Y863" s="38"/>
      <c r="Z863" s="409" t="str">
        <f>IFERROR(VLOOKUP(Y863, 【参考】数式用!$A$2:$B$50, 2, FALSE), "")</f>
        <v/>
      </c>
    </row>
    <row r="864" spans="2:26" ht="34.5" customHeight="1" thickBot="1">
      <c r="B864" s="547">
        <f t="shared" si="12"/>
        <v>826</v>
      </c>
      <c r="C864" s="660"/>
      <c r="D864" s="661"/>
      <c r="E864" s="661"/>
      <c r="F864" s="661"/>
      <c r="G864" s="661"/>
      <c r="H864" s="661"/>
      <c r="I864" s="661"/>
      <c r="J864" s="661"/>
      <c r="K864" s="661"/>
      <c r="L864" s="662"/>
      <c r="M864" s="655"/>
      <c r="N864" s="655"/>
      <c r="O864" s="655"/>
      <c r="P864" s="655"/>
      <c r="Q864" s="655"/>
      <c r="R864" s="656"/>
      <c r="S864" s="657"/>
      <c r="T864" s="657"/>
      <c r="U864" s="657"/>
      <c r="V864" s="658"/>
      <c r="W864" s="36"/>
      <c r="X864" s="37"/>
      <c r="Y864" s="38"/>
      <c r="Z864" s="409" t="str">
        <f>IFERROR(VLOOKUP(Y864, 【参考】数式用!$A$2:$B$50, 2, FALSE), "")</f>
        <v/>
      </c>
    </row>
    <row r="865" spans="2:26" ht="34.5" customHeight="1" thickBot="1">
      <c r="B865" s="547">
        <f t="shared" si="12"/>
        <v>827</v>
      </c>
      <c r="C865" s="660"/>
      <c r="D865" s="661"/>
      <c r="E865" s="661"/>
      <c r="F865" s="661"/>
      <c r="G865" s="661"/>
      <c r="H865" s="661"/>
      <c r="I865" s="661"/>
      <c r="J865" s="661"/>
      <c r="K865" s="661"/>
      <c r="L865" s="662"/>
      <c r="M865" s="655"/>
      <c r="N865" s="655"/>
      <c r="O865" s="655"/>
      <c r="P865" s="655"/>
      <c r="Q865" s="655"/>
      <c r="R865" s="656"/>
      <c r="S865" s="657"/>
      <c r="T865" s="657"/>
      <c r="U865" s="657"/>
      <c r="V865" s="658"/>
      <c r="W865" s="36"/>
      <c r="X865" s="37"/>
      <c r="Y865" s="38"/>
      <c r="Z865" s="409" t="str">
        <f>IFERROR(VLOOKUP(Y865, 【参考】数式用!$A$2:$B$50, 2, FALSE), "")</f>
        <v/>
      </c>
    </row>
    <row r="866" spans="2:26" ht="34.5" customHeight="1" thickBot="1">
      <c r="B866" s="547">
        <f t="shared" si="12"/>
        <v>828</v>
      </c>
      <c r="C866" s="660"/>
      <c r="D866" s="661"/>
      <c r="E866" s="661"/>
      <c r="F866" s="661"/>
      <c r="G866" s="661"/>
      <c r="H866" s="661"/>
      <c r="I866" s="661"/>
      <c r="J866" s="661"/>
      <c r="K866" s="661"/>
      <c r="L866" s="662"/>
      <c r="M866" s="655"/>
      <c r="N866" s="655"/>
      <c r="O866" s="655"/>
      <c r="P866" s="655"/>
      <c r="Q866" s="655"/>
      <c r="R866" s="656"/>
      <c r="S866" s="657"/>
      <c r="T866" s="657"/>
      <c r="U866" s="657"/>
      <c r="V866" s="658"/>
      <c r="W866" s="36"/>
      <c r="X866" s="37"/>
      <c r="Y866" s="38"/>
      <c r="Z866" s="409" t="str">
        <f>IFERROR(VLOOKUP(Y866, 【参考】数式用!$A$2:$B$50, 2, FALSE), "")</f>
        <v/>
      </c>
    </row>
    <row r="867" spans="2:26" ht="34.5" customHeight="1" thickBot="1">
      <c r="B867" s="547">
        <f t="shared" si="12"/>
        <v>829</v>
      </c>
      <c r="C867" s="660"/>
      <c r="D867" s="661"/>
      <c r="E867" s="661"/>
      <c r="F867" s="661"/>
      <c r="G867" s="661"/>
      <c r="H867" s="661"/>
      <c r="I867" s="661"/>
      <c r="J867" s="661"/>
      <c r="K867" s="661"/>
      <c r="L867" s="662"/>
      <c r="M867" s="655"/>
      <c r="N867" s="655"/>
      <c r="O867" s="655"/>
      <c r="P867" s="655"/>
      <c r="Q867" s="655"/>
      <c r="R867" s="656"/>
      <c r="S867" s="657"/>
      <c r="T867" s="657"/>
      <c r="U867" s="657"/>
      <c r="V867" s="658"/>
      <c r="W867" s="36"/>
      <c r="X867" s="37"/>
      <c r="Y867" s="38"/>
      <c r="Z867" s="409" t="str">
        <f>IFERROR(VLOOKUP(Y867, 【参考】数式用!$A$2:$B$50, 2, FALSE), "")</f>
        <v/>
      </c>
    </row>
    <row r="868" spans="2:26" ht="34.5" customHeight="1" thickBot="1">
      <c r="B868" s="547">
        <f t="shared" si="12"/>
        <v>830</v>
      </c>
      <c r="C868" s="660"/>
      <c r="D868" s="661"/>
      <c r="E868" s="661"/>
      <c r="F868" s="661"/>
      <c r="G868" s="661"/>
      <c r="H868" s="661"/>
      <c r="I868" s="661"/>
      <c r="J868" s="661"/>
      <c r="K868" s="661"/>
      <c r="L868" s="662"/>
      <c r="M868" s="655"/>
      <c r="N868" s="655"/>
      <c r="O868" s="655"/>
      <c r="P868" s="655"/>
      <c r="Q868" s="655"/>
      <c r="R868" s="656"/>
      <c r="S868" s="657"/>
      <c r="T868" s="657"/>
      <c r="U868" s="657"/>
      <c r="V868" s="658"/>
      <c r="W868" s="36"/>
      <c r="X868" s="37"/>
      <c r="Y868" s="38"/>
      <c r="Z868" s="409" t="str">
        <f>IFERROR(VLOOKUP(Y868, 【参考】数式用!$A$2:$B$50, 2, FALSE), "")</f>
        <v/>
      </c>
    </row>
    <row r="869" spans="2:26" ht="34.5" customHeight="1" thickBot="1">
      <c r="B869" s="547">
        <f t="shared" si="12"/>
        <v>831</v>
      </c>
      <c r="C869" s="660"/>
      <c r="D869" s="661"/>
      <c r="E869" s="661"/>
      <c r="F869" s="661"/>
      <c r="G869" s="661"/>
      <c r="H869" s="661"/>
      <c r="I869" s="661"/>
      <c r="J869" s="661"/>
      <c r="K869" s="661"/>
      <c r="L869" s="662"/>
      <c r="M869" s="655"/>
      <c r="N869" s="655"/>
      <c r="O869" s="655"/>
      <c r="P869" s="655"/>
      <c r="Q869" s="655"/>
      <c r="R869" s="656"/>
      <c r="S869" s="657"/>
      <c r="T869" s="657"/>
      <c r="U869" s="657"/>
      <c r="V869" s="658"/>
      <c r="W869" s="36"/>
      <c r="X869" s="37"/>
      <c r="Y869" s="38"/>
      <c r="Z869" s="409" t="str">
        <f>IFERROR(VLOOKUP(Y869, 【参考】数式用!$A$2:$B$50, 2, FALSE), "")</f>
        <v/>
      </c>
    </row>
    <row r="870" spans="2:26" ht="34.5" customHeight="1" thickBot="1">
      <c r="B870" s="547">
        <f t="shared" si="12"/>
        <v>832</v>
      </c>
      <c r="C870" s="660"/>
      <c r="D870" s="661"/>
      <c r="E870" s="661"/>
      <c r="F870" s="661"/>
      <c r="G870" s="661"/>
      <c r="H870" s="661"/>
      <c r="I870" s="661"/>
      <c r="J870" s="661"/>
      <c r="K870" s="661"/>
      <c r="L870" s="662"/>
      <c r="M870" s="655"/>
      <c r="N870" s="655"/>
      <c r="O870" s="655"/>
      <c r="P870" s="655"/>
      <c r="Q870" s="655"/>
      <c r="R870" s="656"/>
      <c r="S870" s="657"/>
      <c r="T870" s="657"/>
      <c r="U870" s="657"/>
      <c r="V870" s="658"/>
      <c r="W870" s="36"/>
      <c r="X870" s="37"/>
      <c r="Y870" s="38"/>
      <c r="Z870" s="409" t="str">
        <f>IFERROR(VLOOKUP(Y870, 【参考】数式用!$A$2:$B$50, 2, FALSE), "")</f>
        <v/>
      </c>
    </row>
    <row r="871" spans="2:26" ht="34.5" customHeight="1" thickBot="1">
      <c r="B871" s="547">
        <f t="shared" si="12"/>
        <v>833</v>
      </c>
      <c r="C871" s="660"/>
      <c r="D871" s="661"/>
      <c r="E871" s="661"/>
      <c r="F871" s="661"/>
      <c r="G871" s="661"/>
      <c r="H871" s="661"/>
      <c r="I871" s="661"/>
      <c r="J871" s="661"/>
      <c r="K871" s="661"/>
      <c r="L871" s="662"/>
      <c r="M871" s="655"/>
      <c r="N871" s="655"/>
      <c r="O871" s="655"/>
      <c r="P871" s="655"/>
      <c r="Q871" s="655"/>
      <c r="R871" s="656"/>
      <c r="S871" s="657"/>
      <c r="T871" s="657"/>
      <c r="U871" s="657"/>
      <c r="V871" s="658"/>
      <c r="W871" s="36"/>
      <c r="X871" s="37"/>
      <c r="Y871" s="38"/>
      <c r="Z871" s="409" t="str">
        <f>IFERROR(VLOOKUP(Y871, 【参考】数式用!$A$2:$B$50, 2, FALSE), "")</f>
        <v/>
      </c>
    </row>
    <row r="872" spans="2:26" ht="34.5" customHeight="1" thickBot="1">
      <c r="B872" s="547">
        <f t="shared" si="12"/>
        <v>834</v>
      </c>
      <c r="C872" s="660"/>
      <c r="D872" s="661"/>
      <c r="E872" s="661"/>
      <c r="F872" s="661"/>
      <c r="G872" s="661"/>
      <c r="H872" s="661"/>
      <c r="I872" s="661"/>
      <c r="J872" s="661"/>
      <c r="K872" s="661"/>
      <c r="L872" s="662"/>
      <c r="M872" s="655"/>
      <c r="N872" s="655"/>
      <c r="O872" s="655"/>
      <c r="P872" s="655"/>
      <c r="Q872" s="655"/>
      <c r="R872" s="656"/>
      <c r="S872" s="657"/>
      <c r="T872" s="657"/>
      <c r="U872" s="657"/>
      <c r="V872" s="658"/>
      <c r="W872" s="36"/>
      <c r="X872" s="37"/>
      <c r="Y872" s="38"/>
      <c r="Z872" s="409" t="str">
        <f>IFERROR(VLOOKUP(Y872, 【参考】数式用!$A$2:$B$50, 2, FALSE), "")</f>
        <v/>
      </c>
    </row>
    <row r="873" spans="2:26" ht="34.5" customHeight="1" thickBot="1">
      <c r="B873" s="547">
        <f t="shared" ref="B873:B936" si="13">B872+1</f>
        <v>835</v>
      </c>
      <c r="C873" s="660"/>
      <c r="D873" s="661"/>
      <c r="E873" s="661"/>
      <c r="F873" s="661"/>
      <c r="G873" s="661"/>
      <c r="H873" s="661"/>
      <c r="I873" s="661"/>
      <c r="J873" s="661"/>
      <c r="K873" s="661"/>
      <c r="L873" s="662"/>
      <c r="M873" s="655"/>
      <c r="N873" s="655"/>
      <c r="O873" s="655"/>
      <c r="P873" s="655"/>
      <c r="Q873" s="655"/>
      <c r="R873" s="656"/>
      <c r="S873" s="657"/>
      <c r="T873" s="657"/>
      <c r="U873" s="657"/>
      <c r="V873" s="658"/>
      <c r="W873" s="36"/>
      <c r="X873" s="37"/>
      <c r="Y873" s="38"/>
      <c r="Z873" s="409" t="str">
        <f>IFERROR(VLOOKUP(Y873, 【参考】数式用!$A$2:$B$50, 2, FALSE), "")</f>
        <v/>
      </c>
    </row>
    <row r="874" spans="2:26" ht="34.5" customHeight="1" thickBot="1">
      <c r="B874" s="547">
        <f t="shared" si="13"/>
        <v>836</v>
      </c>
      <c r="C874" s="660"/>
      <c r="D874" s="661"/>
      <c r="E874" s="661"/>
      <c r="F874" s="661"/>
      <c r="G874" s="661"/>
      <c r="H874" s="661"/>
      <c r="I874" s="661"/>
      <c r="J874" s="661"/>
      <c r="K874" s="661"/>
      <c r="L874" s="662"/>
      <c r="M874" s="655"/>
      <c r="N874" s="655"/>
      <c r="O874" s="655"/>
      <c r="P874" s="655"/>
      <c r="Q874" s="655"/>
      <c r="R874" s="656"/>
      <c r="S874" s="657"/>
      <c r="T874" s="657"/>
      <c r="U874" s="657"/>
      <c r="V874" s="658"/>
      <c r="W874" s="36"/>
      <c r="X874" s="37"/>
      <c r="Y874" s="38"/>
      <c r="Z874" s="409" t="str">
        <f>IFERROR(VLOOKUP(Y874, 【参考】数式用!$A$2:$B$50, 2, FALSE), "")</f>
        <v/>
      </c>
    </row>
    <row r="875" spans="2:26" ht="34.5" customHeight="1" thickBot="1">
      <c r="B875" s="547">
        <f t="shared" si="13"/>
        <v>837</v>
      </c>
      <c r="C875" s="660"/>
      <c r="D875" s="661"/>
      <c r="E875" s="661"/>
      <c r="F875" s="661"/>
      <c r="G875" s="661"/>
      <c r="H875" s="661"/>
      <c r="I875" s="661"/>
      <c r="J875" s="661"/>
      <c r="K875" s="661"/>
      <c r="L875" s="662"/>
      <c r="M875" s="655"/>
      <c r="N875" s="655"/>
      <c r="O875" s="655"/>
      <c r="P875" s="655"/>
      <c r="Q875" s="655"/>
      <c r="R875" s="656"/>
      <c r="S875" s="657"/>
      <c r="T875" s="657"/>
      <c r="U875" s="657"/>
      <c r="V875" s="658"/>
      <c r="W875" s="36"/>
      <c r="X875" s="37"/>
      <c r="Y875" s="38"/>
      <c r="Z875" s="409" t="str">
        <f>IFERROR(VLOOKUP(Y875, 【参考】数式用!$A$2:$B$50, 2, FALSE), "")</f>
        <v/>
      </c>
    </row>
    <row r="876" spans="2:26" ht="34.5" customHeight="1" thickBot="1">
      <c r="B876" s="547">
        <f t="shared" si="13"/>
        <v>838</v>
      </c>
      <c r="C876" s="660"/>
      <c r="D876" s="661"/>
      <c r="E876" s="661"/>
      <c r="F876" s="661"/>
      <c r="G876" s="661"/>
      <c r="H876" s="661"/>
      <c r="I876" s="661"/>
      <c r="J876" s="661"/>
      <c r="K876" s="661"/>
      <c r="L876" s="662"/>
      <c r="M876" s="655"/>
      <c r="N876" s="655"/>
      <c r="O876" s="655"/>
      <c r="P876" s="655"/>
      <c r="Q876" s="655"/>
      <c r="R876" s="656"/>
      <c r="S876" s="657"/>
      <c r="T876" s="657"/>
      <c r="U876" s="657"/>
      <c r="V876" s="658"/>
      <c r="W876" s="36"/>
      <c r="X876" s="37"/>
      <c r="Y876" s="38"/>
      <c r="Z876" s="409" t="str">
        <f>IFERROR(VLOOKUP(Y876, 【参考】数式用!$A$2:$B$50, 2, FALSE), "")</f>
        <v/>
      </c>
    </row>
    <row r="877" spans="2:26" ht="34.5" customHeight="1" thickBot="1">
      <c r="B877" s="547">
        <f t="shared" si="13"/>
        <v>839</v>
      </c>
      <c r="C877" s="660"/>
      <c r="D877" s="661"/>
      <c r="E877" s="661"/>
      <c r="F877" s="661"/>
      <c r="G877" s="661"/>
      <c r="H877" s="661"/>
      <c r="I877" s="661"/>
      <c r="J877" s="661"/>
      <c r="K877" s="661"/>
      <c r="L877" s="662"/>
      <c r="M877" s="655"/>
      <c r="N877" s="655"/>
      <c r="O877" s="655"/>
      <c r="P877" s="655"/>
      <c r="Q877" s="655"/>
      <c r="R877" s="656"/>
      <c r="S877" s="657"/>
      <c r="T877" s="657"/>
      <c r="U877" s="657"/>
      <c r="V877" s="658"/>
      <c r="W877" s="36"/>
      <c r="X877" s="37"/>
      <c r="Y877" s="38"/>
      <c r="Z877" s="409" t="str">
        <f>IFERROR(VLOOKUP(Y877, 【参考】数式用!$A$2:$B$50, 2, FALSE), "")</f>
        <v/>
      </c>
    </row>
    <row r="878" spans="2:26" ht="34.5" customHeight="1" thickBot="1">
      <c r="B878" s="547">
        <f t="shared" si="13"/>
        <v>840</v>
      </c>
      <c r="C878" s="660"/>
      <c r="D878" s="661"/>
      <c r="E878" s="661"/>
      <c r="F878" s="661"/>
      <c r="G878" s="661"/>
      <c r="H878" s="661"/>
      <c r="I878" s="661"/>
      <c r="J878" s="661"/>
      <c r="K878" s="661"/>
      <c r="L878" s="662"/>
      <c r="M878" s="655"/>
      <c r="N878" s="655"/>
      <c r="O878" s="655"/>
      <c r="P878" s="655"/>
      <c r="Q878" s="655"/>
      <c r="R878" s="656"/>
      <c r="S878" s="657"/>
      <c r="T878" s="657"/>
      <c r="U878" s="657"/>
      <c r="V878" s="658"/>
      <c r="W878" s="36"/>
      <c r="X878" s="37"/>
      <c r="Y878" s="38"/>
      <c r="Z878" s="409" t="str">
        <f>IFERROR(VLOOKUP(Y878, 【参考】数式用!$A$2:$B$50, 2, FALSE), "")</f>
        <v/>
      </c>
    </row>
    <row r="879" spans="2:26" ht="34.5" customHeight="1" thickBot="1">
      <c r="B879" s="547">
        <f t="shared" si="13"/>
        <v>841</v>
      </c>
      <c r="C879" s="660"/>
      <c r="D879" s="661"/>
      <c r="E879" s="661"/>
      <c r="F879" s="661"/>
      <c r="G879" s="661"/>
      <c r="H879" s="661"/>
      <c r="I879" s="661"/>
      <c r="J879" s="661"/>
      <c r="K879" s="661"/>
      <c r="L879" s="662"/>
      <c r="M879" s="655"/>
      <c r="N879" s="655"/>
      <c r="O879" s="655"/>
      <c r="P879" s="655"/>
      <c r="Q879" s="655"/>
      <c r="R879" s="656"/>
      <c r="S879" s="657"/>
      <c r="T879" s="657"/>
      <c r="U879" s="657"/>
      <c r="V879" s="658"/>
      <c r="W879" s="36"/>
      <c r="X879" s="37"/>
      <c r="Y879" s="38"/>
      <c r="Z879" s="409" t="str">
        <f>IFERROR(VLOOKUP(Y879, 【参考】数式用!$A$2:$B$50, 2, FALSE), "")</f>
        <v/>
      </c>
    </row>
    <row r="880" spans="2:26" ht="34.5" customHeight="1" thickBot="1">
      <c r="B880" s="547">
        <f t="shared" si="13"/>
        <v>842</v>
      </c>
      <c r="C880" s="660"/>
      <c r="D880" s="661"/>
      <c r="E880" s="661"/>
      <c r="F880" s="661"/>
      <c r="G880" s="661"/>
      <c r="H880" s="661"/>
      <c r="I880" s="661"/>
      <c r="J880" s="661"/>
      <c r="K880" s="661"/>
      <c r="L880" s="662"/>
      <c r="M880" s="655"/>
      <c r="N880" s="655"/>
      <c r="O880" s="655"/>
      <c r="P880" s="655"/>
      <c r="Q880" s="655"/>
      <c r="R880" s="656"/>
      <c r="S880" s="657"/>
      <c r="T880" s="657"/>
      <c r="U880" s="657"/>
      <c r="V880" s="658"/>
      <c r="W880" s="36"/>
      <c r="X880" s="37"/>
      <c r="Y880" s="38"/>
      <c r="Z880" s="409" t="str">
        <f>IFERROR(VLOOKUP(Y880, 【参考】数式用!$A$2:$B$50, 2, FALSE), "")</f>
        <v/>
      </c>
    </row>
    <row r="881" spans="2:26" ht="34.5" customHeight="1" thickBot="1">
      <c r="B881" s="547">
        <f t="shared" si="13"/>
        <v>843</v>
      </c>
      <c r="C881" s="660"/>
      <c r="D881" s="661"/>
      <c r="E881" s="661"/>
      <c r="F881" s="661"/>
      <c r="G881" s="661"/>
      <c r="H881" s="661"/>
      <c r="I881" s="661"/>
      <c r="J881" s="661"/>
      <c r="K881" s="661"/>
      <c r="L881" s="662"/>
      <c r="M881" s="655"/>
      <c r="N881" s="655"/>
      <c r="O881" s="655"/>
      <c r="P881" s="655"/>
      <c r="Q881" s="655"/>
      <c r="R881" s="656"/>
      <c r="S881" s="657"/>
      <c r="T881" s="657"/>
      <c r="U881" s="657"/>
      <c r="V881" s="658"/>
      <c r="W881" s="36"/>
      <c r="X881" s="37"/>
      <c r="Y881" s="38"/>
      <c r="Z881" s="409" t="str">
        <f>IFERROR(VLOOKUP(Y881, 【参考】数式用!$A$2:$B$50, 2, FALSE), "")</f>
        <v/>
      </c>
    </row>
    <row r="882" spans="2:26" ht="34.5" customHeight="1" thickBot="1">
      <c r="B882" s="547">
        <f t="shared" si="13"/>
        <v>844</v>
      </c>
      <c r="C882" s="660"/>
      <c r="D882" s="661"/>
      <c r="E882" s="661"/>
      <c r="F882" s="661"/>
      <c r="G882" s="661"/>
      <c r="H882" s="661"/>
      <c r="I882" s="661"/>
      <c r="J882" s="661"/>
      <c r="K882" s="661"/>
      <c r="L882" s="662"/>
      <c r="M882" s="655"/>
      <c r="N882" s="655"/>
      <c r="O882" s="655"/>
      <c r="P882" s="655"/>
      <c r="Q882" s="655"/>
      <c r="R882" s="656"/>
      <c r="S882" s="657"/>
      <c r="T882" s="657"/>
      <c r="U882" s="657"/>
      <c r="V882" s="658"/>
      <c r="W882" s="36"/>
      <c r="X882" s="37"/>
      <c r="Y882" s="38"/>
      <c r="Z882" s="409" t="str">
        <f>IFERROR(VLOOKUP(Y882, 【参考】数式用!$A$2:$B$50, 2, FALSE), "")</f>
        <v/>
      </c>
    </row>
    <row r="883" spans="2:26" ht="34.5" customHeight="1" thickBot="1">
      <c r="B883" s="547">
        <f t="shared" si="13"/>
        <v>845</v>
      </c>
      <c r="C883" s="660"/>
      <c r="D883" s="661"/>
      <c r="E883" s="661"/>
      <c r="F883" s="661"/>
      <c r="G883" s="661"/>
      <c r="H883" s="661"/>
      <c r="I883" s="661"/>
      <c r="J883" s="661"/>
      <c r="K883" s="661"/>
      <c r="L883" s="662"/>
      <c r="M883" s="655"/>
      <c r="N883" s="655"/>
      <c r="O883" s="655"/>
      <c r="P883" s="655"/>
      <c r="Q883" s="655"/>
      <c r="R883" s="656"/>
      <c r="S883" s="657"/>
      <c r="T883" s="657"/>
      <c r="U883" s="657"/>
      <c r="V883" s="658"/>
      <c r="W883" s="36"/>
      <c r="X883" s="37"/>
      <c r="Y883" s="38"/>
      <c r="Z883" s="409" t="str">
        <f>IFERROR(VLOOKUP(Y883, 【参考】数式用!$A$2:$B$50, 2, FALSE), "")</f>
        <v/>
      </c>
    </row>
    <row r="884" spans="2:26" ht="34.5" customHeight="1" thickBot="1">
      <c r="B884" s="547">
        <f t="shared" si="13"/>
        <v>846</v>
      </c>
      <c r="C884" s="660"/>
      <c r="D884" s="661"/>
      <c r="E884" s="661"/>
      <c r="F884" s="661"/>
      <c r="G884" s="661"/>
      <c r="H884" s="661"/>
      <c r="I884" s="661"/>
      <c r="J884" s="661"/>
      <c r="K884" s="661"/>
      <c r="L884" s="662"/>
      <c r="M884" s="655"/>
      <c r="N884" s="655"/>
      <c r="O884" s="655"/>
      <c r="P884" s="655"/>
      <c r="Q884" s="655"/>
      <c r="R884" s="656"/>
      <c r="S884" s="657"/>
      <c r="T884" s="657"/>
      <c r="U884" s="657"/>
      <c r="V884" s="658"/>
      <c r="W884" s="36"/>
      <c r="X884" s="37"/>
      <c r="Y884" s="38"/>
      <c r="Z884" s="409" t="str">
        <f>IFERROR(VLOOKUP(Y884, 【参考】数式用!$A$2:$B$50, 2, FALSE), "")</f>
        <v/>
      </c>
    </row>
    <row r="885" spans="2:26" ht="34.5" customHeight="1" thickBot="1">
      <c r="B885" s="547">
        <f t="shared" si="13"/>
        <v>847</v>
      </c>
      <c r="C885" s="660"/>
      <c r="D885" s="661"/>
      <c r="E885" s="661"/>
      <c r="F885" s="661"/>
      <c r="G885" s="661"/>
      <c r="H885" s="661"/>
      <c r="I885" s="661"/>
      <c r="J885" s="661"/>
      <c r="K885" s="661"/>
      <c r="L885" s="662"/>
      <c r="M885" s="655"/>
      <c r="N885" s="655"/>
      <c r="O885" s="655"/>
      <c r="P885" s="655"/>
      <c r="Q885" s="655"/>
      <c r="R885" s="656"/>
      <c r="S885" s="657"/>
      <c r="T885" s="657"/>
      <c r="U885" s="657"/>
      <c r="V885" s="658"/>
      <c r="W885" s="36"/>
      <c r="X885" s="37"/>
      <c r="Y885" s="38"/>
      <c r="Z885" s="409" t="str">
        <f>IFERROR(VLOOKUP(Y885, 【参考】数式用!$A$2:$B$50, 2, FALSE), "")</f>
        <v/>
      </c>
    </row>
    <row r="886" spans="2:26" ht="34.5" customHeight="1" thickBot="1">
      <c r="B886" s="547">
        <f t="shared" si="13"/>
        <v>848</v>
      </c>
      <c r="C886" s="660"/>
      <c r="D886" s="661"/>
      <c r="E886" s="661"/>
      <c r="F886" s="661"/>
      <c r="G886" s="661"/>
      <c r="H886" s="661"/>
      <c r="I886" s="661"/>
      <c r="J886" s="661"/>
      <c r="K886" s="661"/>
      <c r="L886" s="662"/>
      <c r="M886" s="655"/>
      <c r="N886" s="655"/>
      <c r="O886" s="655"/>
      <c r="P886" s="655"/>
      <c r="Q886" s="655"/>
      <c r="R886" s="656"/>
      <c r="S886" s="657"/>
      <c r="T886" s="657"/>
      <c r="U886" s="657"/>
      <c r="V886" s="658"/>
      <c r="W886" s="36"/>
      <c r="X886" s="37"/>
      <c r="Y886" s="38"/>
      <c r="Z886" s="409" t="str">
        <f>IFERROR(VLOOKUP(Y886, 【参考】数式用!$A$2:$B$50, 2, FALSE), "")</f>
        <v/>
      </c>
    </row>
    <row r="887" spans="2:26" ht="34.5" customHeight="1" thickBot="1">
      <c r="B887" s="547">
        <f t="shared" si="13"/>
        <v>849</v>
      </c>
      <c r="C887" s="660"/>
      <c r="D887" s="661"/>
      <c r="E887" s="661"/>
      <c r="F887" s="661"/>
      <c r="G887" s="661"/>
      <c r="H887" s="661"/>
      <c r="I887" s="661"/>
      <c r="J887" s="661"/>
      <c r="K887" s="661"/>
      <c r="L887" s="662"/>
      <c r="M887" s="655"/>
      <c r="N887" s="655"/>
      <c r="O887" s="655"/>
      <c r="P887" s="655"/>
      <c r="Q887" s="655"/>
      <c r="R887" s="656"/>
      <c r="S887" s="657"/>
      <c r="T887" s="657"/>
      <c r="U887" s="657"/>
      <c r="V887" s="658"/>
      <c r="W887" s="36"/>
      <c r="X887" s="37"/>
      <c r="Y887" s="38"/>
      <c r="Z887" s="409" t="str">
        <f>IFERROR(VLOOKUP(Y887, 【参考】数式用!$A$2:$B$50, 2, FALSE), "")</f>
        <v/>
      </c>
    </row>
    <row r="888" spans="2:26" ht="34.5" customHeight="1" thickBot="1">
      <c r="B888" s="547">
        <f t="shared" si="13"/>
        <v>850</v>
      </c>
      <c r="C888" s="660"/>
      <c r="D888" s="661"/>
      <c r="E888" s="661"/>
      <c r="F888" s="661"/>
      <c r="G888" s="661"/>
      <c r="H888" s="661"/>
      <c r="I888" s="661"/>
      <c r="J888" s="661"/>
      <c r="K888" s="661"/>
      <c r="L888" s="662"/>
      <c r="M888" s="655"/>
      <c r="N888" s="655"/>
      <c r="O888" s="655"/>
      <c r="P888" s="655"/>
      <c r="Q888" s="655"/>
      <c r="R888" s="656"/>
      <c r="S888" s="657"/>
      <c r="T888" s="657"/>
      <c r="U888" s="657"/>
      <c r="V888" s="658"/>
      <c r="W888" s="36"/>
      <c r="X888" s="37"/>
      <c r="Y888" s="38"/>
      <c r="Z888" s="409" t="str">
        <f>IFERROR(VLOOKUP(Y888, 【参考】数式用!$A$2:$B$50, 2, FALSE), "")</f>
        <v/>
      </c>
    </row>
    <row r="889" spans="2:26" ht="34.5" customHeight="1" thickBot="1">
      <c r="B889" s="547">
        <f t="shared" si="13"/>
        <v>851</v>
      </c>
      <c r="C889" s="660"/>
      <c r="D889" s="661"/>
      <c r="E889" s="661"/>
      <c r="F889" s="661"/>
      <c r="G889" s="661"/>
      <c r="H889" s="661"/>
      <c r="I889" s="661"/>
      <c r="J889" s="661"/>
      <c r="K889" s="661"/>
      <c r="L889" s="662"/>
      <c r="M889" s="655"/>
      <c r="N889" s="655"/>
      <c r="O889" s="655"/>
      <c r="P889" s="655"/>
      <c r="Q889" s="655"/>
      <c r="R889" s="656"/>
      <c r="S889" s="657"/>
      <c r="T889" s="657"/>
      <c r="U889" s="657"/>
      <c r="V889" s="658"/>
      <c r="W889" s="36"/>
      <c r="X889" s="37"/>
      <c r="Y889" s="38"/>
      <c r="Z889" s="409" t="str">
        <f>IFERROR(VLOOKUP(Y889, 【参考】数式用!$A$2:$B$50, 2, FALSE), "")</f>
        <v/>
      </c>
    </row>
    <row r="890" spans="2:26" ht="34.5" customHeight="1" thickBot="1">
      <c r="B890" s="547">
        <f t="shared" si="13"/>
        <v>852</v>
      </c>
      <c r="C890" s="660"/>
      <c r="D890" s="661"/>
      <c r="E890" s="661"/>
      <c r="F890" s="661"/>
      <c r="G890" s="661"/>
      <c r="H890" s="661"/>
      <c r="I890" s="661"/>
      <c r="J890" s="661"/>
      <c r="K890" s="661"/>
      <c r="L890" s="662"/>
      <c r="M890" s="655"/>
      <c r="N890" s="655"/>
      <c r="O890" s="655"/>
      <c r="P890" s="655"/>
      <c r="Q890" s="655"/>
      <c r="R890" s="656"/>
      <c r="S890" s="657"/>
      <c r="T890" s="657"/>
      <c r="U890" s="657"/>
      <c r="V890" s="658"/>
      <c r="W890" s="36"/>
      <c r="X890" s="37"/>
      <c r="Y890" s="38"/>
      <c r="Z890" s="409" t="str">
        <f>IFERROR(VLOOKUP(Y890, 【参考】数式用!$A$2:$B$50, 2, FALSE), "")</f>
        <v/>
      </c>
    </row>
    <row r="891" spans="2:26" ht="34.5" customHeight="1" thickBot="1">
      <c r="B891" s="547">
        <f t="shared" si="13"/>
        <v>853</v>
      </c>
      <c r="C891" s="660"/>
      <c r="D891" s="661"/>
      <c r="E891" s="661"/>
      <c r="F891" s="661"/>
      <c r="G891" s="661"/>
      <c r="H891" s="661"/>
      <c r="I891" s="661"/>
      <c r="J891" s="661"/>
      <c r="K891" s="661"/>
      <c r="L891" s="662"/>
      <c r="M891" s="655"/>
      <c r="N891" s="655"/>
      <c r="O891" s="655"/>
      <c r="P891" s="655"/>
      <c r="Q891" s="655"/>
      <c r="R891" s="656"/>
      <c r="S891" s="657"/>
      <c r="T891" s="657"/>
      <c r="U891" s="657"/>
      <c r="V891" s="658"/>
      <c r="W891" s="36"/>
      <c r="X891" s="37"/>
      <c r="Y891" s="38"/>
      <c r="Z891" s="409" t="str">
        <f>IFERROR(VLOOKUP(Y891, 【参考】数式用!$A$2:$B$50, 2, FALSE), "")</f>
        <v/>
      </c>
    </row>
    <row r="892" spans="2:26" ht="34.5" customHeight="1" thickBot="1">
      <c r="B892" s="547">
        <f t="shared" si="13"/>
        <v>854</v>
      </c>
      <c r="C892" s="660"/>
      <c r="D892" s="661"/>
      <c r="E892" s="661"/>
      <c r="F892" s="661"/>
      <c r="G892" s="661"/>
      <c r="H892" s="661"/>
      <c r="I892" s="661"/>
      <c r="J892" s="661"/>
      <c r="K892" s="661"/>
      <c r="L892" s="662"/>
      <c r="M892" s="655"/>
      <c r="N892" s="655"/>
      <c r="O892" s="655"/>
      <c r="P892" s="655"/>
      <c r="Q892" s="655"/>
      <c r="R892" s="656"/>
      <c r="S892" s="657"/>
      <c r="T892" s="657"/>
      <c r="U892" s="657"/>
      <c r="V892" s="658"/>
      <c r="W892" s="36"/>
      <c r="X892" s="37"/>
      <c r="Y892" s="38"/>
      <c r="Z892" s="409" t="str">
        <f>IFERROR(VLOOKUP(Y892, 【参考】数式用!$A$2:$B$50, 2, FALSE), "")</f>
        <v/>
      </c>
    </row>
    <row r="893" spans="2:26" ht="34.5" customHeight="1" thickBot="1">
      <c r="B893" s="547">
        <f t="shared" si="13"/>
        <v>855</v>
      </c>
      <c r="C893" s="660"/>
      <c r="D893" s="661"/>
      <c r="E893" s="661"/>
      <c r="F893" s="661"/>
      <c r="G893" s="661"/>
      <c r="H893" s="661"/>
      <c r="I893" s="661"/>
      <c r="J893" s="661"/>
      <c r="K893" s="661"/>
      <c r="L893" s="662"/>
      <c r="M893" s="655"/>
      <c r="N893" s="655"/>
      <c r="O893" s="655"/>
      <c r="P893" s="655"/>
      <c r="Q893" s="655"/>
      <c r="R893" s="656"/>
      <c r="S893" s="657"/>
      <c r="T893" s="657"/>
      <c r="U893" s="657"/>
      <c r="V893" s="658"/>
      <c r="W893" s="36"/>
      <c r="X893" s="37"/>
      <c r="Y893" s="38"/>
      <c r="Z893" s="409" t="str">
        <f>IFERROR(VLOOKUP(Y893, 【参考】数式用!$A$2:$B$50, 2, FALSE), "")</f>
        <v/>
      </c>
    </row>
    <row r="894" spans="2:26" ht="34.5" customHeight="1" thickBot="1">
      <c r="B894" s="547">
        <f t="shared" si="13"/>
        <v>856</v>
      </c>
      <c r="C894" s="660"/>
      <c r="D894" s="661"/>
      <c r="E894" s="661"/>
      <c r="F894" s="661"/>
      <c r="G894" s="661"/>
      <c r="H894" s="661"/>
      <c r="I894" s="661"/>
      <c r="J894" s="661"/>
      <c r="K894" s="661"/>
      <c r="L894" s="662"/>
      <c r="M894" s="655"/>
      <c r="N894" s="655"/>
      <c r="O894" s="655"/>
      <c r="P894" s="655"/>
      <c r="Q894" s="655"/>
      <c r="R894" s="656"/>
      <c r="S894" s="657"/>
      <c r="T894" s="657"/>
      <c r="U894" s="657"/>
      <c r="V894" s="658"/>
      <c r="W894" s="36"/>
      <c r="X894" s="37"/>
      <c r="Y894" s="38"/>
      <c r="Z894" s="409" t="str">
        <f>IFERROR(VLOOKUP(Y894, 【参考】数式用!$A$2:$B$50, 2, FALSE), "")</f>
        <v/>
      </c>
    </row>
    <row r="895" spans="2:26" ht="34.5" customHeight="1" thickBot="1">
      <c r="B895" s="547">
        <f t="shared" si="13"/>
        <v>857</v>
      </c>
      <c r="C895" s="660"/>
      <c r="D895" s="661"/>
      <c r="E895" s="661"/>
      <c r="F895" s="661"/>
      <c r="G895" s="661"/>
      <c r="H895" s="661"/>
      <c r="I895" s="661"/>
      <c r="J895" s="661"/>
      <c r="K895" s="661"/>
      <c r="L895" s="662"/>
      <c r="M895" s="655"/>
      <c r="N895" s="655"/>
      <c r="O895" s="655"/>
      <c r="P895" s="655"/>
      <c r="Q895" s="655"/>
      <c r="R895" s="656"/>
      <c r="S895" s="657"/>
      <c r="T895" s="657"/>
      <c r="U895" s="657"/>
      <c r="V895" s="658"/>
      <c r="W895" s="36"/>
      <c r="X895" s="37"/>
      <c r="Y895" s="38"/>
      <c r="Z895" s="409" t="str">
        <f>IFERROR(VLOOKUP(Y895, 【参考】数式用!$A$2:$B$50, 2, FALSE), "")</f>
        <v/>
      </c>
    </row>
    <row r="896" spans="2:26" ht="34.5" customHeight="1" thickBot="1">
      <c r="B896" s="547">
        <f t="shared" si="13"/>
        <v>858</v>
      </c>
      <c r="C896" s="660"/>
      <c r="D896" s="661"/>
      <c r="E896" s="661"/>
      <c r="F896" s="661"/>
      <c r="G896" s="661"/>
      <c r="H896" s="661"/>
      <c r="I896" s="661"/>
      <c r="J896" s="661"/>
      <c r="K896" s="661"/>
      <c r="L896" s="662"/>
      <c r="M896" s="655"/>
      <c r="N896" s="655"/>
      <c r="O896" s="655"/>
      <c r="P896" s="655"/>
      <c r="Q896" s="655"/>
      <c r="R896" s="656"/>
      <c r="S896" s="657"/>
      <c r="T896" s="657"/>
      <c r="U896" s="657"/>
      <c r="V896" s="658"/>
      <c r="W896" s="36"/>
      <c r="X896" s="37"/>
      <c r="Y896" s="38"/>
      <c r="Z896" s="409" t="str">
        <f>IFERROR(VLOOKUP(Y896, 【参考】数式用!$A$2:$B$50, 2, FALSE), "")</f>
        <v/>
      </c>
    </row>
    <row r="897" spans="2:26" ht="34.5" customHeight="1" thickBot="1">
      <c r="B897" s="547">
        <f t="shared" si="13"/>
        <v>859</v>
      </c>
      <c r="C897" s="660"/>
      <c r="D897" s="661"/>
      <c r="E897" s="661"/>
      <c r="F897" s="661"/>
      <c r="G897" s="661"/>
      <c r="H897" s="661"/>
      <c r="I897" s="661"/>
      <c r="J897" s="661"/>
      <c r="K897" s="661"/>
      <c r="L897" s="662"/>
      <c r="M897" s="655"/>
      <c r="N897" s="655"/>
      <c r="O897" s="655"/>
      <c r="P897" s="655"/>
      <c r="Q897" s="655"/>
      <c r="R897" s="656"/>
      <c r="S897" s="657"/>
      <c r="T897" s="657"/>
      <c r="U897" s="657"/>
      <c r="V897" s="658"/>
      <c r="W897" s="36"/>
      <c r="X897" s="37"/>
      <c r="Y897" s="38"/>
      <c r="Z897" s="409" t="str">
        <f>IFERROR(VLOOKUP(Y897, 【参考】数式用!$A$2:$B$50, 2, FALSE), "")</f>
        <v/>
      </c>
    </row>
    <row r="898" spans="2:26" ht="34.5" customHeight="1" thickBot="1">
      <c r="B898" s="547">
        <f t="shared" si="13"/>
        <v>860</v>
      </c>
      <c r="C898" s="660"/>
      <c r="D898" s="661"/>
      <c r="E898" s="661"/>
      <c r="F898" s="661"/>
      <c r="G898" s="661"/>
      <c r="H898" s="661"/>
      <c r="I898" s="661"/>
      <c r="J898" s="661"/>
      <c r="K898" s="661"/>
      <c r="L898" s="662"/>
      <c r="M898" s="655"/>
      <c r="N898" s="655"/>
      <c r="O898" s="655"/>
      <c r="P898" s="655"/>
      <c r="Q898" s="655"/>
      <c r="R898" s="656"/>
      <c r="S898" s="657"/>
      <c r="T898" s="657"/>
      <c r="U898" s="657"/>
      <c r="V898" s="658"/>
      <c r="W898" s="36"/>
      <c r="X898" s="37"/>
      <c r="Y898" s="38"/>
      <c r="Z898" s="409" t="str">
        <f>IFERROR(VLOOKUP(Y898, 【参考】数式用!$A$2:$B$50, 2, FALSE), "")</f>
        <v/>
      </c>
    </row>
    <row r="899" spans="2:26" ht="34.5" customHeight="1" thickBot="1">
      <c r="B899" s="547">
        <f t="shared" si="13"/>
        <v>861</v>
      </c>
      <c r="C899" s="660"/>
      <c r="D899" s="661"/>
      <c r="E899" s="661"/>
      <c r="F899" s="661"/>
      <c r="G899" s="661"/>
      <c r="H899" s="661"/>
      <c r="I899" s="661"/>
      <c r="J899" s="661"/>
      <c r="K899" s="661"/>
      <c r="L899" s="662"/>
      <c r="M899" s="655"/>
      <c r="N899" s="655"/>
      <c r="O899" s="655"/>
      <c r="P899" s="655"/>
      <c r="Q899" s="655"/>
      <c r="R899" s="656"/>
      <c r="S899" s="657"/>
      <c r="T899" s="657"/>
      <c r="U899" s="657"/>
      <c r="V899" s="658"/>
      <c r="W899" s="36"/>
      <c r="X899" s="37"/>
      <c r="Y899" s="38"/>
      <c r="Z899" s="409" t="str">
        <f>IFERROR(VLOOKUP(Y899, 【参考】数式用!$A$2:$B$50, 2, FALSE), "")</f>
        <v/>
      </c>
    </row>
    <row r="900" spans="2:26" ht="34.5" customHeight="1" thickBot="1">
      <c r="B900" s="547">
        <f t="shared" si="13"/>
        <v>862</v>
      </c>
      <c r="C900" s="660"/>
      <c r="D900" s="661"/>
      <c r="E900" s="661"/>
      <c r="F900" s="661"/>
      <c r="G900" s="661"/>
      <c r="H900" s="661"/>
      <c r="I900" s="661"/>
      <c r="J900" s="661"/>
      <c r="K900" s="661"/>
      <c r="L900" s="662"/>
      <c r="M900" s="655"/>
      <c r="N900" s="655"/>
      <c r="O900" s="655"/>
      <c r="P900" s="655"/>
      <c r="Q900" s="655"/>
      <c r="R900" s="656"/>
      <c r="S900" s="657"/>
      <c r="T900" s="657"/>
      <c r="U900" s="657"/>
      <c r="V900" s="658"/>
      <c r="W900" s="36"/>
      <c r="X900" s="37"/>
      <c r="Y900" s="38"/>
      <c r="Z900" s="409" t="str">
        <f>IFERROR(VLOOKUP(Y900, 【参考】数式用!$A$2:$B$50, 2, FALSE), "")</f>
        <v/>
      </c>
    </row>
    <row r="901" spans="2:26" ht="34.5" customHeight="1" thickBot="1">
      <c r="B901" s="547">
        <f t="shared" si="13"/>
        <v>863</v>
      </c>
      <c r="C901" s="660"/>
      <c r="D901" s="661"/>
      <c r="E901" s="661"/>
      <c r="F901" s="661"/>
      <c r="G901" s="661"/>
      <c r="H901" s="661"/>
      <c r="I901" s="661"/>
      <c r="J901" s="661"/>
      <c r="K901" s="661"/>
      <c r="L901" s="662"/>
      <c r="M901" s="655"/>
      <c r="N901" s="655"/>
      <c r="O901" s="655"/>
      <c r="P901" s="655"/>
      <c r="Q901" s="655"/>
      <c r="R901" s="656"/>
      <c r="S901" s="657"/>
      <c r="T901" s="657"/>
      <c r="U901" s="657"/>
      <c r="V901" s="658"/>
      <c r="W901" s="36"/>
      <c r="X901" s="37"/>
      <c r="Y901" s="38"/>
      <c r="Z901" s="409" t="str">
        <f>IFERROR(VLOOKUP(Y901, 【参考】数式用!$A$2:$B$50, 2, FALSE), "")</f>
        <v/>
      </c>
    </row>
    <row r="902" spans="2:26" ht="34.5" customHeight="1" thickBot="1">
      <c r="B902" s="547">
        <f t="shared" si="13"/>
        <v>864</v>
      </c>
      <c r="C902" s="660"/>
      <c r="D902" s="661"/>
      <c r="E902" s="661"/>
      <c r="F902" s="661"/>
      <c r="G902" s="661"/>
      <c r="H902" s="661"/>
      <c r="I902" s="661"/>
      <c r="J902" s="661"/>
      <c r="K902" s="661"/>
      <c r="L902" s="662"/>
      <c r="M902" s="655"/>
      <c r="N902" s="655"/>
      <c r="O902" s="655"/>
      <c r="P902" s="655"/>
      <c r="Q902" s="655"/>
      <c r="R902" s="656"/>
      <c r="S902" s="657"/>
      <c r="T902" s="657"/>
      <c r="U902" s="657"/>
      <c r="V902" s="658"/>
      <c r="W902" s="36"/>
      <c r="X902" s="37"/>
      <c r="Y902" s="38"/>
      <c r="Z902" s="409" t="str">
        <f>IFERROR(VLOOKUP(Y902, 【参考】数式用!$A$2:$B$50, 2, FALSE), "")</f>
        <v/>
      </c>
    </row>
    <row r="903" spans="2:26" ht="34.5" customHeight="1" thickBot="1">
      <c r="B903" s="547">
        <f t="shared" si="13"/>
        <v>865</v>
      </c>
      <c r="C903" s="660"/>
      <c r="D903" s="661"/>
      <c r="E903" s="661"/>
      <c r="F903" s="661"/>
      <c r="G903" s="661"/>
      <c r="H903" s="661"/>
      <c r="I903" s="661"/>
      <c r="J903" s="661"/>
      <c r="K903" s="661"/>
      <c r="L903" s="662"/>
      <c r="M903" s="655"/>
      <c r="N903" s="655"/>
      <c r="O903" s="655"/>
      <c r="P903" s="655"/>
      <c r="Q903" s="655"/>
      <c r="R903" s="656"/>
      <c r="S903" s="657"/>
      <c r="T903" s="657"/>
      <c r="U903" s="657"/>
      <c r="V903" s="658"/>
      <c r="W903" s="36"/>
      <c r="X903" s="37"/>
      <c r="Y903" s="38"/>
      <c r="Z903" s="409" t="str">
        <f>IFERROR(VLOOKUP(Y903, 【参考】数式用!$A$2:$B$50, 2, FALSE), "")</f>
        <v/>
      </c>
    </row>
    <row r="904" spans="2:26" ht="34.5" customHeight="1" thickBot="1">
      <c r="B904" s="547">
        <f t="shared" si="13"/>
        <v>866</v>
      </c>
      <c r="C904" s="660"/>
      <c r="D904" s="661"/>
      <c r="E904" s="661"/>
      <c r="F904" s="661"/>
      <c r="G904" s="661"/>
      <c r="H904" s="661"/>
      <c r="I904" s="661"/>
      <c r="J904" s="661"/>
      <c r="K904" s="661"/>
      <c r="L904" s="662"/>
      <c r="M904" s="655"/>
      <c r="N904" s="655"/>
      <c r="O904" s="655"/>
      <c r="P904" s="655"/>
      <c r="Q904" s="655"/>
      <c r="R904" s="656"/>
      <c r="S904" s="657"/>
      <c r="T904" s="657"/>
      <c r="U904" s="657"/>
      <c r="V904" s="658"/>
      <c r="W904" s="36"/>
      <c r="X904" s="37"/>
      <c r="Y904" s="38"/>
      <c r="Z904" s="409" t="str">
        <f>IFERROR(VLOOKUP(Y904, 【参考】数式用!$A$2:$B$50, 2, FALSE), "")</f>
        <v/>
      </c>
    </row>
    <row r="905" spans="2:26" ht="34.5" customHeight="1" thickBot="1">
      <c r="B905" s="547">
        <f t="shared" si="13"/>
        <v>867</v>
      </c>
      <c r="C905" s="660"/>
      <c r="D905" s="661"/>
      <c r="E905" s="661"/>
      <c r="F905" s="661"/>
      <c r="G905" s="661"/>
      <c r="H905" s="661"/>
      <c r="I905" s="661"/>
      <c r="J905" s="661"/>
      <c r="K905" s="661"/>
      <c r="L905" s="662"/>
      <c r="M905" s="655"/>
      <c r="N905" s="655"/>
      <c r="O905" s="655"/>
      <c r="P905" s="655"/>
      <c r="Q905" s="655"/>
      <c r="R905" s="656"/>
      <c r="S905" s="657"/>
      <c r="T905" s="657"/>
      <c r="U905" s="657"/>
      <c r="V905" s="658"/>
      <c r="W905" s="36"/>
      <c r="X905" s="37"/>
      <c r="Y905" s="38"/>
      <c r="Z905" s="409" t="str">
        <f>IFERROR(VLOOKUP(Y905, 【参考】数式用!$A$2:$B$50, 2, FALSE), "")</f>
        <v/>
      </c>
    </row>
    <row r="906" spans="2:26" ht="34.5" customHeight="1" thickBot="1">
      <c r="B906" s="547">
        <f t="shared" si="13"/>
        <v>868</v>
      </c>
      <c r="C906" s="660"/>
      <c r="D906" s="661"/>
      <c r="E906" s="661"/>
      <c r="F906" s="661"/>
      <c r="G906" s="661"/>
      <c r="H906" s="661"/>
      <c r="I906" s="661"/>
      <c r="J906" s="661"/>
      <c r="K906" s="661"/>
      <c r="L906" s="662"/>
      <c r="M906" s="655"/>
      <c r="N906" s="655"/>
      <c r="O906" s="655"/>
      <c r="P906" s="655"/>
      <c r="Q906" s="655"/>
      <c r="R906" s="656"/>
      <c r="S906" s="657"/>
      <c r="T906" s="657"/>
      <c r="U906" s="657"/>
      <c r="V906" s="658"/>
      <c r="W906" s="36"/>
      <c r="X906" s="37"/>
      <c r="Y906" s="38"/>
      <c r="Z906" s="409" t="str">
        <f>IFERROR(VLOOKUP(Y906, 【参考】数式用!$A$2:$B$50, 2, FALSE), "")</f>
        <v/>
      </c>
    </row>
    <row r="907" spans="2:26" ht="34.5" customHeight="1" thickBot="1">
      <c r="B907" s="547">
        <f t="shared" si="13"/>
        <v>869</v>
      </c>
      <c r="C907" s="660"/>
      <c r="D907" s="661"/>
      <c r="E907" s="661"/>
      <c r="F907" s="661"/>
      <c r="G907" s="661"/>
      <c r="H907" s="661"/>
      <c r="I907" s="661"/>
      <c r="J907" s="661"/>
      <c r="K907" s="661"/>
      <c r="L907" s="662"/>
      <c r="M907" s="655"/>
      <c r="N907" s="655"/>
      <c r="O907" s="655"/>
      <c r="P907" s="655"/>
      <c r="Q907" s="655"/>
      <c r="R907" s="656"/>
      <c r="S907" s="657"/>
      <c r="T907" s="657"/>
      <c r="U907" s="657"/>
      <c r="V907" s="658"/>
      <c r="W907" s="36"/>
      <c r="X907" s="37"/>
      <c r="Y907" s="38"/>
      <c r="Z907" s="409" t="str">
        <f>IFERROR(VLOOKUP(Y907, 【参考】数式用!$A$2:$B$50, 2, FALSE), "")</f>
        <v/>
      </c>
    </row>
    <row r="908" spans="2:26" ht="34.5" customHeight="1" thickBot="1">
      <c r="B908" s="547">
        <f t="shared" si="13"/>
        <v>870</v>
      </c>
      <c r="C908" s="660"/>
      <c r="D908" s="661"/>
      <c r="E908" s="661"/>
      <c r="F908" s="661"/>
      <c r="G908" s="661"/>
      <c r="H908" s="661"/>
      <c r="I908" s="661"/>
      <c r="J908" s="661"/>
      <c r="K908" s="661"/>
      <c r="L908" s="662"/>
      <c r="M908" s="655"/>
      <c r="N908" s="655"/>
      <c r="O908" s="655"/>
      <c r="P908" s="655"/>
      <c r="Q908" s="655"/>
      <c r="R908" s="656"/>
      <c r="S908" s="657"/>
      <c r="T908" s="657"/>
      <c r="U908" s="657"/>
      <c r="V908" s="658"/>
      <c r="W908" s="36"/>
      <c r="X908" s="37"/>
      <c r="Y908" s="38"/>
      <c r="Z908" s="409" t="str">
        <f>IFERROR(VLOOKUP(Y908, 【参考】数式用!$A$2:$B$50, 2, FALSE), "")</f>
        <v/>
      </c>
    </row>
    <row r="909" spans="2:26" ht="34.5" customHeight="1" thickBot="1">
      <c r="B909" s="547">
        <f t="shared" si="13"/>
        <v>871</v>
      </c>
      <c r="C909" s="660"/>
      <c r="D909" s="661"/>
      <c r="E909" s="661"/>
      <c r="F909" s="661"/>
      <c r="G909" s="661"/>
      <c r="H909" s="661"/>
      <c r="I909" s="661"/>
      <c r="J909" s="661"/>
      <c r="K909" s="661"/>
      <c r="L909" s="662"/>
      <c r="M909" s="655"/>
      <c r="N909" s="655"/>
      <c r="O909" s="655"/>
      <c r="P909" s="655"/>
      <c r="Q909" s="655"/>
      <c r="R909" s="656"/>
      <c r="S909" s="657"/>
      <c r="T909" s="657"/>
      <c r="U909" s="657"/>
      <c r="V909" s="658"/>
      <c r="W909" s="36"/>
      <c r="X909" s="37"/>
      <c r="Y909" s="38"/>
      <c r="Z909" s="409" t="str">
        <f>IFERROR(VLOOKUP(Y909, 【参考】数式用!$A$2:$B$50, 2, FALSE), "")</f>
        <v/>
      </c>
    </row>
    <row r="910" spans="2:26" ht="34.5" customHeight="1" thickBot="1">
      <c r="B910" s="547">
        <f t="shared" si="13"/>
        <v>872</v>
      </c>
      <c r="C910" s="660"/>
      <c r="D910" s="661"/>
      <c r="E910" s="661"/>
      <c r="F910" s="661"/>
      <c r="G910" s="661"/>
      <c r="H910" s="661"/>
      <c r="I910" s="661"/>
      <c r="J910" s="661"/>
      <c r="K910" s="661"/>
      <c r="L910" s="662"/>
      <c r="M910" s="655"/>
      <c r="N910" s="655"/>
      <c r="O910" s="655"/>
      <c r="P910" s="655"/>
      <c r="Q910" s="655"/>
      <c r="R910" s="656"/>
      <c r="S910" s="657"/>
      <c r="T910" s="657"/>
      <c r="U910" s="657"/>
      <c r="V910" s="658"/>
      <c r="W910" s="36"/>
      <c r="X910" s="37"/>
      <c r="Y910" s="38"/>
      <c r="Z910" s="409" t="str">
        <f>IFERROR(VLOOKUP(Y910, 【参考】数式用!$A$2:$B$50, 2, FALSE), "")</f>
        <v/>
      </c>
    </row>
    <row r="911" spans="2:26" ht="34.5" customHeight="1" thickBot="1">
      <c r="B911" s="547">
        <f t="shared" si="13"/>
        <v>873</v>
      </c>
      <c r="C911" s="660"/>
      <c r="D911" s="661"/>
      <c r="E911" s="661"/>
      <c r="F911" s="661"/>
      <c r="G911" s="661"/>
      <c r="H911" s="661"/>
      <c r="I911" s="661"/>
      <c r="J911" s="661"/>
      <c r="K911" s="661"/>
      <c r="L911" s="662"/>
      <c r="M911" s="655"/>
      <c r="N911" s="655"/>
      <c r="O911" s="655"/>
      <c r="P911" s="655"/>
      <c r="Q911" s="655"/>
      <c r="R911" s="656"/>
      <c r="S911" s="657"/>
      <c r="T911" s="657"/>
      <c r="U911" s="657"/>
      <c r="V911" s="658"/>
      <c r="W911" s="36"/>
      <c r="X911" s="37"/>
      <c r="Y911" s="38"/>
      <c r="Z911" s="409" t="str">
        <f>IFERROR(VLOOKUP(Y911, 【参考】数式用!$A$2:$B$50, 2, FALSE), "")</f>
        <v/>
      </c>
    </row>
    <row r="912" spans="2:26" ht="34.5" customHeight="1" thickBot="1">
      <c r="B912" s="547">
        <f t="shared" si="13"/>
        <v>874</v>
      </c>
      <c r="C912" s="660"/>
      <c r="D912" s="661"/>
      <c r="E912" s="661"/>
      <c r="F912" s="661"/>
      <c r="G912" s="661"/>
      <c r="H912" s="661"/>
      <c r="I912" s="661"/>
      <c r="J912" s="661"/>
      <c r="K912" s="661"/>
      <c r="L912" s="662"/>
      <c r="M912" s="655"/>
      <c r="N912" s="655"/>
      <c r="O912" s="655"/>
      <c r="P912" s="655"/>
      <c r="Q912" s="655"/>
      <c r="R912" s="656"/>
      <c r="S912" s="657"/>
      <c r="T912" s="657"/>
      <c r="U912" s="657"/>
      <c r="V912" s="658"/>
      <c r="W912" s="36"/>
      <c r="X912" s="37"/>
      <c r="Y912" s="38"/>
      <c r="Z912" s="409" t="str">
        <f>IFERROR(VLOOKUP(Y912, 【参考】数式用!$A$2:$B$50, 2, FALSE), "")</f>
        <v/>
      </c>
    </row>
    <row r="913" spans="2:26" ht="34.5" customHeight="1" thickBot="1">
      <c r="B913" s="547">
        <f t="shared" si="13"/>
        <v>875</v>
      </c>
      <c r="C913" s="660"/>
      <c r="D913" s="661"/>
      <c r="E913" s="661"/>
      <c r="F913" s="661"/>
      <c r="G913" s="661"/>
      <c r="H913" s="661"/>
      <c r="I913" s="661"/>
      <c r="J913" s="661"/>
      <c r="K913" s="661"/>
      <c r="L913" s="662"/>
      <c r="M913" s="655"/>
      <c r="N913" s="655"/>
      <c r="O913" s="655"/>
      <c r="P913" s="655"/>
      <c r="Q913" s="655"/>
      <c r="R913" s="656"/>
      <c r="S913" s="657"/>
      <c r="T913" s="657"/>
      <c r="U913" s="657"/>
      <c r="V913" s="658"/>
      <c r="W913" s="36"/>
      <c r="X913" s="37"/>
      <c r="Y913" s="38"/>
      <c r="Z913" s="409" t="str">
        <f>IFERROR(VLOOKUP(Y913, 【参考】数式用!$A$2:$B$50, 2, FALSE), "")</f>
        <v/>
      </c>
    </row>
    <row r="914" spans="2:26" ht="34.5" customHeight="1" thickBot="1">
      <c r="B914" s="547">
        <f t="shared" si="13"/>
        <v>876</v>
      </c>
      <c r="C914" s="660"/>
      <c r="D914" s="661"/>
      <c r="E914" s="661"/>
      <c r="F914" s="661"/>
      <c r="G914" s="661"/>
      <c r="H914" s="661"/>
      <c r="I914" s="661"/>
      <c r="J914" s="661"/>
      <c r="K914" s="661"/>
      <c r="L914" s="662"/>
      <c r="M914" s="655"/>
      <c r="N914" s="655"/>
      <c r="O914" s="655"/>
      <c r="P914" s="655"/>
      <c r="Q914" s="655"/>
      <c r="R914" s="656"/>
      <c r="S914" s="657"/>
      <c r="T914" s="657"/>
      <c r="U914" s="657"/>
      <c r="V914" s="658"/>
      <c r="W914" s="36"/>
      <c r="X914" s="37"/>
      <c r="Y914" s="38"/>
      <c r="Z914" s="409" t="str">
        <f>IFERROR(VLOOKUP(Y914, 【参考】数式用!$A$2:$B$50, 2, FALSE), "")</f>
        <v/>
      </c>
    </row>
    <row r="915" spans="2:26" ht="34.5" customHeight="1" thickBot="1">
      <c r="B915" s="547">
        <f t="shared" si="13"/>
        <v>877</v>
      </c>
      <c r="C915" s="660"/>
      <c r="D915" s="661"/>
      <c r="E915" s="661"/>
      <c r="F915" s="661"/>
      <c r="G915" s="661"/>
      <c r="H915" s="661"/>
      <c r="I915" s="661"/>
      <c r="J915" s="661"/>
      <c r="K915" s="661"/>
      <c r="L915" s="662"/>
      <c r="M915" s="655"/>
      <c r="N915" s="655"/>
      <c r="O915" s="655"/>
      <c r="P915" s="655"/>
      <c r="Q915" s="655"/>
      <c r="R915" s="656"/>
      <c r="S915" s="657"/>
      <c r="T915" s="657"/>
      <c r="U915" s="657"/>
      <c r="V915" s="658"/>
      <c r="W915" s="36"/>
      <c r="X915" s="37"/>
      <c r="Y915" s="38"/>
      <c r="Z915" s="409" t="str">
        <f>IFERROR(VLOOKUP(Y915, 【参考】数式用!$A$2:$B$50, 2, FALSE), "")</f>
        <v/>
      </c>
    </row>
    <row r="916" spans="2:26" ht="34.5" customHeight="1" thickBot="1">
      <c r="B916" s="547">
        <f t="shared" si="13"/>
        <v>878</v>
      </c>
      <c r="C916" s="660"/>
      <c r="D916" s="661"/>
      <c r="E916" s="661"/>
      <c r="F916" s="661"/>
      <c r="G916" s="661"/>
      <c r="H916" s="661"/>
      <c r="I916" s="661"/>
      <c r="J916" s="661"/>
      <c r="K916" s="661"/>
      <c r="L916" s="662"/>
      <c r="M916" s="655"/>
      <c r="N916" s="655"/>
      <c r="O916" s="655"/>
      <c r="P916" s="655"/>
      <c r="Q916" s="655"/>
      <c r="R916" s="656"/>
      <c r="S916" s="657"/>
      <c r="T916" s="657"/>
      <c r="U916" s="657"/>
      <c r="V916" s="658"/>
      <c r="W916" s="36"/>
      <c r="X916" s="37"/>
      <c r="Y916" s="38"/>
      <c r="Z916" s="409" t="str">
        <f>IFERROR(VLOOKUP(Y916, 【参考】数式用!$A$2:$B$50, 2, FALSE), "")</f>
        <v/>
      </c>
    </row>
    <row r="917" spans="2:26" ht="34.5" customHeight="1" thickBot="1">
      <c r="B917" s="547">
        <f t="shared" si="13"/>
        <v>879</v>
      </c>
      <c r="C917" s="660"/>
      <c r="D917" s="661"/>
      <c r="E917" s="661"/>
      <c r="F917" s="661"/>
      <c r="G917" s="661"/>
      <c r="H917" s="661"/>
      <c r="I917" s="661"/>
      <c r="J917" s="661"/>
      <c r="K917" s="661"/>
      <c r="L917" s="662"/>
      <c r="M917" s="655"/>
      <c r="N917" s="655"/>
      <c r="O917" s="655"/>
      <c r="P917" s="655"/>
      <c r="Q917" s="655"/>
      <c r="R917" s="656"/>
      <c r="S917" s="657"/>
      <c r="T917" s="657"/>
      <c r="U917" s="657"/>
      <c r="V917" s="658"/>
      <c r="W917" s="36"/>
      <c r="X917" s="37"/>
      <c r="Y917" s="38"/>
      <c r="Z917" s="409" t="str">
        <f>IFERROR(VLOOKUP(Y917, 【参考】数式用!$A$2:$B$50, 2, FALSE), "")</f>
        <v/>
      </c>
    </row>
    <row r="918" spans="2:26" ht="34.5" customHeight="1" thickBot="1">
      <c r="B918" s="547">
        <f t="shared" si="13"/>
        <v>880</v>
      </c>
      <c r="C918" s="660"/>
      <c r="D918" s="661"/>
      <c r="E918" s="661"/>
      <c r="F918" s="661"/>
      <c r="G918" s="661"/>
      <c r="H918" s="661"/>
      <c r="I918" s="661"/>
      <c r="J918" s="661"/>
      <c r="K918" s="661"/>
      <c r="L918" s="662"/>
      <c r="M918" s="655"/>
      <c r="N918" s="655"/>
      <c r="O918" s="655"/>
      <c r="P918" s="655"/>
      <c r="Q918" s="655"/>
      <c r="R918" s="656"/>
      <c r="S918" s="657"/>
      <c r="T918" s="657"/>
      <c r="U918" s="657"/>
      <c r="V918" s="658"/>
      <c r="W918" s="36"/>
      <c r="X918" s="37"/>
      <c r="Y918" s="38"/>
      <c r="Z918" s="409" t="str">
        <f>IFERROR(VLOOKUP(Y918, 【参考】数式用!$A$2:$B$50, 2, FALSE), "")</f>
        <v/>
      </c>
    </row>
    <row r="919" spans="2:26" ht="34.5" customHeight="1" thickBot="1">
      <c r="B919" s="547">
        <f t="shared" si="13"/>
        <v>881</v>
      </c>
      <c r="C919" s="660"/>
      <c r="D919" s="661"/>
      <c r="E919" s="661"/>
      <c r="F919" s="661"/>
      <c r="G919" s="661"/>
      <c r="H919" s="661"/>
      <c r="I919" s="661"/>
      <c r="J919" s="661"/>
      <c r="K919" s="661"/>
      <c r="L919" s="662"/>
      <c r="M919" s="655"/>
      <c r="N919" s="655"/>
      <c r="O919" s="655"/>
      <c r="P919" s="655"/>
      <c r="Q919" s="655"/>
      <c r="R919" s="656"/>
      <c r="S919" s="657"/>
      <c r="T919" s="657"/>
      <c r="U919" s="657"/>
      <c r="V919" s="658"/>
      <c r="W919" s="36"/>
      <c r="X919" s="37"/>
      <c r="Y919" s="38"/>
      <c r="Z919" s="409" t="str">
        <f>IFERROR(VLOOKUP(Y919, 【参考】数式用!$A$2:$B$50, 2, FALSE), "")</f>
        <v/>
      </c>
    </row>
    <row r="920" spans="2:26" ht="34.5" customHeight="1" thickBot="1">
      <c r="B920" s="547">
        <f t="shared" si="13"/>
        <v>882</v>
      </c>
      <c r="C920" s="660"/>
      <c r="D920" s="661"/>
      <c r="E920" s="661"/>
      <c r="F920" s="661"/>
      <c r="G920" s="661"/>
      <c r="H920" s="661"/>
      <c r="I920" s="661"/>
      <c r="J920" s="661"/>
      <c r="K920" s="661"/>
      <c r="L920" s="662"/>
      <c r="M920" s="655"/>
      <c r="N920" s="655"/>
      <c r="O920" s="655"/>
      <c r="P920" s="655"/>
      <c r="Q920" s="655"/>
      <c r="R920" s="656"/>
      <c r="S920" s="657"/>
      <c r="T920" s="657"/>
      <c r="U920" s="657"/>
      <c r="V920" s="658"/>
      <c r="W920" s="36"/>
      <c r="X920" s="37"/>
      <c r="Y920" s="38"/>
      <c r="Z920" s="409" t="str">
        <f>IFERROR(VLOOKUP(Y920, 【参考】数式用!$A$2:$B$50, 2, FALSE), "")</f>
        <v/>
      </c>
    </row>
    <row r="921" spans="2:26" ht="34.5" customHeight="1" thickBot="1">
      <c r="B921" s="547">
        <f t="shared" si="13"/>
        <v>883</v>
      </c>
      <c r="C921" s="660"/>
      <c r="D921" s="661"/>
      <c r="E921" s="661"/>
      <c r="F921" s="661"/>
      <c r="G921" s="661"/>
      <c r="H921" s="661"/>
      <c r="I921" s="661"/>
      <c r="J921" s="661"/>
      <c r="K921" s="661"/>
      <c r="L921" s="662"/>
      <c r="M921" s="655"/>
      <c r="N921" s="655"/>
      <c r="O921" s="655"/>
      <c r="P921" s="655"/>
      <c r="Q921" s="655"/>
      <c r="R921" s="656"/>
      <c r="S921" s="657"/>
      <c r="T921" s="657"/>
      <c r="U921" s="657"/>
      <c r="V921" s="658"/>
      <c r="W921" s="36"/>
      <c r="X921" s="37"/>
      <c r="Y921" s="38"/>
      <c r="Z921" s="409" t="str">
        <f>IFERROR(VLOOKUP(Y921, 【参考】数式用!$A$2:$B$50, 2, FALSE), "")</f>
        <v/>
      </c>
    </row>
    <row r="922" spans="2:26" ht="34.5" customHeight="1" thickBot="1">
      <c r="B922" s="547">
        <f t="shared" si="13"/>
        <v>884</v>
      </c>
      <c r="C922" s="660"/>
      <c r="D922" s="661"/>
      <c r="E922" s="661"/>
      <c r="F922" s="661"/>
      <c r="G922" s="661"/>
      <c r="H922" s="661"/>
      <c r="I922" s="661"/>
      <c r="J922" s="661"/>
      <c r="K922" s="661"/>
      <c r="L922" s="662"/>
      <c r="M922" s="655"/>
      <c r="N922" s="655"/>
      <c r="O922" s="655"/>
      <c r="P922" s="655"/>
      <c r="Q922" s="655"/>
      <c r="R922" s="656"/>
      <c r="S922" s="657"/>
      <c r="T922" s="657"/>
      <c r="U922" s="657"/>
      <c r="V922" s="658"/>
      <c r="W922" s="36"/>
      <c r="X922" s="37"/>
      <c r="Y922" s="38"/>
      <c r="Z922" s="409" t="str">
        <f>IFERROR(VLOOKUP(Y922, 【参考】数式用!$A$2:$B$50, 2, FALSE), "")</f>
        <v/>
      </c>
    </row>
    <row r="923" spans="2:26" ht="34.5" customHeight="1" thickBot="1">
      <c r="B923" s="547">
        <f t="shared" si="13"/>
        <v>885</v>
      </c>
      <c r="C923" s="660"/>
      <c r="D923" s="661"/>
      <c r="E923" s="661"/>
      <c r="F923" s="661"/>
      <c r="G923" s="661"/>
      <c r="H923" s="661"/>
      <c r="I923" s="661"/>
      <c r="J923" s="661"/>
      <c r="K923" s="661"/>
      <c r="L923" s="662"/>
      <c r="M923" s="655"/>
      <c r="N923" s="655"/>
      <c r="O923" s="655"/>
      <c r="P923" s="655"/>
      <c r="Q923" s="655"/>
      <c r="R923" s="656"/>
      <c r="S923" s="657"/>
      <c r="T923" s="657"/>
      <c r="U923" s="657"/>
      <c r="V923" s="658"/>
      <c r="W923" s="36"/>
      <c r="X923" s="37"/>
      <c r="Y923" s="38"/>
      <c r="Z923" s="409" t="str">
        <f>IFERROR(VLOOKUP(Y923, 【参考】数式用!$A$2:$B$50, 2, FALSE), "")</f>
        <v/>
      </c>
    </row>
    <row r="924" spans="2:26" ht="34.5" customHeight="1" thickBot="1">
      <c r="B924" s="547">
        <f t="shared" si="13"/>
        <v>886</v>
      </c>
      <c r="C924" s="660"/>
      <c r="D924" s="661"/>
      <c r="E924" s="661"/>
      <c r="F924" s="661"/>
      <c r="G924" s="661"/>
      <c r="H924" s="661"/>
      <c r="I924" s="661"/>
      <c r="J924" s="661"/>
      <c r="K924" s="661"/>
      <c r="L924" s="662"/>
      <c r="M924" s="655"/>
      <c r="N924" s="655"/>
      <c r="O924" s="655"/>
      <c r="P924" s="655"/>
      <c r="Q924" s="655"/>
      <c r="R924" s="656"/>
      <c r="S924" s="657"/>
      <c r="T924" s="657"/>
      <c r="U924" s="657"/>
      <c r="V924" s="658"/>
      <c r="W924" s="36"/>
      <c r="X924" s="37"/>
      <c r="Y924" s="38"/>
      <c r="Z924" s="409" t="str">
        <f>IFERROR(VLOOKUP(Y924, 【参考】数式用!$A$2:$B$50, 2, FALSE), "")</f>
        <v/>
      </c>
    </row>
    <row r="925" spans="2:26" ht="34.5" customHeight="1" thickBot="1">
      <c r="B925" s="547">
        <f t="shared" si="13"/>
        <v>887</v>
      </c>
      <c r="C925" s="660"/>
      <c r="D925" s="661"/>
      <c r="E925" s="661"/>
      <c r="F925" s="661"/>
      <c r="G925" s="661"/>
      <c r="H925" s="661"/>
      <c r="I925" s="661"/>
      <c r="J925" s="661"/>
      <c r="K925" s="661"/>
      <c r="L925" s="662"/>
      <c r="M925" s="655"/>
      <c r="N925" s="655"/>
      <c r="O925" s="655"/>
      <c r="P925" s="655"/>
      <c r="Q925" s="655"/>
      <c r="R925" s="656"/>
      <c r="S925" s="657"/>
      <c r="T925" s="657"/>
      <c r="U925" s="657"/>
      <c r="V925" s="658"/>
      <c r="W925" s="36"/>
      <c r="X925" s="37"/>
      <c r="Y925" s="38"/>
      <c r="Z925" s="409" t="str">
        <f>IFERROR(VLOOKUP(Y925, 【参考】数式用!$A$2:$B$50, 2, FALSE), "")</f>
        <v/>
      </c>
    </row>
    <row r="926" spans="2:26" ht="34.5" customHeight="1" thickBot="1">
      <c r="B926" s="547">
        <f t="shared" si="13"/>
        <v>888</v>
      </c>
      <c r="C926" s="660"/>
      <c r="D926" s="661"/>
      <c r="E926" s="661"/>
      <c r="F926" s="661"/>
      <c r="G926" s="661"/>
      <c r="H926" s="661"/>
      <c r="I926" s="661"/>
      <c r="J926" s="661"/>
      <c r="K926" s="661"/>
      <c r="L926" s="662"/>
      <c r="M926" s="655"/>
      <c r="N926" s="655"/>
      <c r="O926" s="655"/>
      <c r="P926" s="655"/>
      <c r="Q926" s="655"/>
      <c r="R926" s="656"/>
      <c r="S926" s="657"/>
      <c r="T926" s="657"/>
      <c r="U926" s="657"/>
      <c r="V926" s="658"/>
      <c r="W926" s="36"/>
      <c r="X926" s="37"/>
      <c r="Y926" s="38"/>
      <c r="Z926" s="409" t="str">
        <f>IFERROR(VLOOKUP(Y926, 【参考】数式用!$A$2:$B$50, 2, FALSE), "")</f>
        <v/>
      </c>
    </row>
    <row r="927" spans="2:26" ht="34.5" customHeight="1" thickBot="1">
      <c r="B927" s="547">
        <f t="shared" si="13"/>
        <v>889</v>
      </c>
      <c r="C927" s="660"/>
      <c r="D927" s="661"/>
      <c r="E927" s="661"/>
      <c r="F927" s="661"/>
      <c r="G927" s="661"/>
      <c r="H927" s="661"/>
      <c r="I927" s="661"/>
      <c r="J927" s="661"/>
      <c r="K927" s="661"/>
      <c r="L927" s="662"/>
      <c r="M927" s="655"/>
      <c r="N927" s="655"/>
      <c r="O927" s="655"/>
      <c r="P927" s="655"/>
      <c r="Q927" s="655"/>
      <c r="R927" s="656"/>
      <c r="S927" s="657"/>
      <c r="T927" s="657"/>
      <c r="U927" s="657"/>
      <c r="V927" s="658"/>
      <c r="W927" s="36"/>
      <c r="X927" s="37"/>
      <c r="Y927" s="38"/>
      <c r="Z927" s="409" t="str">
        <f>IFERROR(VLOOKUP(Y927, 【参考】数式用!$A$2:$B$50, 2, FALSE), "")</f>
        <v/>
      </c>
    </row>
    <row r="928" spans="2:26" ht="34.5" customHeight="1" thickBot="1">
      <c r="B928" s="547">
        <f t="shared" si="13"/>
        <v>890</v>
      </c>
      <c r="C928" s="660"/>
      <c r="D928" s="661"/>
      <c r="E928" s="661"/>
      <c r="F928" s="661"/>
      <c r="G928" s="661"/>
      <c r="H928" s="661"/>
      <c r="I928" s="661"/>
      <c r="J928" s="661"/>
      <c r="K928" s="661"/>
      <c r="L928" s="662"/>
      <c r="M928" s="655"/>
      <c r="N928" s="655"/>
      <c r="O928" s="655"/>
      <c r="P928" s="655"/>
      <c r="Q928" s="655"/>
      <c r="R928" s="656"/>
      <c r="S928" s="657"/>
      <c r="T928" s="657"/>
      <c r="U928" s="657"/>
      <c r="V928" s="658"/>
      <c r="W928" s="36"/>
      <c r="X928" s="37"/>
      <c r="Y928" s="38"/>
      <c r="Z928" s="409" t="str">
        <f>IFERROR(VLOOKUP(Y928, 【参考】数式用!$A$2:$B$50, 2, FALSE), "")</f>
        <v/>
      </c>
    </row>
    <row r="929" spans="2:26" ht="34.5" customHeight="1" thickBot="1">
      <c r="B929" s="547">
        <f t="shared" si="13"/>
        <v>891</v>
      </c>
      <c r="C929" s="660"/>
      <c r="D929" s="661"/>
      <c r="E929" s="661"/>
      <c r="F929" s="661"/>
      <c r="G929" s="661"/>
      <c r="H929" s="661"/>
      <c r="I929" s="661"/>
      <c r="J929" s="661"/>
      <c r="K929" s="661"/>
      <c r="L929" s="662"/>
      <c r="M929" s="655"/>
      <c r="N929" s="655"/>
      <c r="O929" s="655"/>
      <c r="P929" s="655"/>
      <c r="Q929" s="655"/>
      <c r="R929" s="656"/>
      <c r="S929" s="657"/>
      <c r="T929" s="657"/>
      <c r="U929" s="657"/>
      <c r="V929" s="658"/>
      <c r="W929" s="36"/>
      <c r="X929" s="37"/>
      <c r="Y929" s="38"/>
      <c r="Z929" s="409" t="str">
        <f>IFERROR(VLOOKUP(Y929, 【参考】数式用!$A$2:$B$50, 2, FALSE), "")</f>
        <v/>
      </c>
    </row>
    <row r="930" spans="2:26" ht="34.5" customHeight="1" thickBot="1">
      <c r="B930" s="547">
        <f t="shared" si="13"/>
        <v>892</v>
      </c>
      <c r="C930" s="660"/>
      <c r="D930" s="661"/>
      <c r="E930" s="661"/>
      <c r="F930" s="661"/>
      <c r="G930" s="661"/>
      <c r="H930" s="661"/>
      <c r="I930" s="661"/>
      <c r="J930" s="661"/>
      <c r="K930" s="661"/>
      <c r="L930" s="662"/>
      <c r="M930" s="655"/>
      <c r="N930" s="655"/>
      <c r="O930" s="655"/>
      <c r="P930" s="655"/>
      <c r="Q930" s="655"/>
      <c r="R930" s="656"/>
      <c r="S930" s="657"/>
      <c r="T930" s="657"/>
      <c r="U930" s="657"/>
      <c r="V930" s="658"/>
      <c r="W930" s="36"/>
      <c r="X930" s="37"/>
      <c r="Y930" s="38"/>
      <c r="Z930" s="409" t="str">
        <f>IFERROR(VLOOKUP(Y930, 【参考】数式用!$A$2:$B$50, 2, FALSE), "")</f>
        <v/>
      </c>
    </row>
    <row r="931" spans="2:26" ht="34.5" customHeight="1" thickBot="1">
      <c r="B931" s="547">
        <f t="shared" si="13"/>
        <v>893</v>
      </c>
      <c r="C931" s="660"/>
      <c r="D931" s="661"/>
      <c r="E931" s="661"/>
      <c r="F931" s="661"/>
      <c r="G931" s="661"/>
      <c r="H931" s="661"/>
      <c r="I931" s="661"/>
      <c r="J931" s="661"/>
      <c r="K931" s="661"/>
      <c r="L931" s="662"/>
      <c r="M931" s="655"/>
      <c r="N931" s="655"/>
      <c r="O931" s="655"/>
      <c r="P931" s="655"/>
      <c r="Q931" s="655"/>
      <c r="R931" s="656"/>
      <c r="S931" s="657"/>
      <c r="T931" s="657"/>
      <c r="U931" s="657"/>
      <c r="V931" s="658"/>
      <c r="W931" s="36"/>
      <c r="X931" s="37"/>
      <c r="Y931" s="38"/>
      <c r="Z931" s="409" t="str">
        <f>IFERROR(VLOOKUP(Y931, 【参考】数式用!$A$2:$B$50, 2, FALSE), "")</f>
        <v/>
      </c>
    </row>
    <row r="932" spans="2:26" ht="34.5" customHeight="1" thickBot="1">
      <c r="B932" s="547">
        <f t="shared" si="13"/>
        <v>894</v>
      </c>
      <c r="C932" s="660"/>
      <c r="D932" s="661"/>
      <c r="E932" s="661"/>
      <c r="F932" s="661"/>
      <c r="G932" s="661"/>
      <c r="H932" s="661"/>
      <c r="I932" s="661"/>
      <c r="J932" s="661"/>
      <c r="K932" s="661"/>
      <c r="L932" s="662"/>
      <c r="M932" s="655"/>
      <c r="N932" s="655"/>
      <c r="O932" s="655"/>
      <c r="P932" s="655"/>
      <c r="Q932" s="655"/>
      <c r="R932" s="656"/>
      <c r="S932" s="657"/>
      <c r="T932" s="657"/>
      <c r="U932" s="657"/>
      <c r="V932" s="658"/>
      <c r="W932" s="36"/>
      <c r="X932" s="37"/>
      <c r="Y932" s="38"/>
      <c r="Z932" s="409" t="str">
        <f>IFERROR(VLOOKUP(Y932, 【参考】数式用!$A$2:$B$50, 2, FALSE), "")</f>
        <v/>
      </c>
    </row>
    <row r="933" spans="2:26" ht="34.5" customHeight="1" thickBot="1">
      <c r="B933" s="547">
        <f t="shared" si="13"/>
        <v>895</v>
      </c>
      <c r="C933" s="660"/>
      <c r="D933" s="661"/>
      <c r="E933" s="661"/>
      <c r="F933" s="661"/>
      <c r="G933" s="661"/>
      <c r="H933" s="661"/>
      <c r="I933" s="661"/>
      <c r="J933" s="661"/>
      <c r="K933" s="661"/>
      <c r="L933" s="662"/>
      <c r="M933" s="655"/>
      <c r="N933" s="655"/>
      <c r="O933" s="655"/>
      <c r="P933" s="655"/>
      <c r="Q933" s="655"/>
      <c r="R933" s="656"/>
      <c r="S933" s="657"/>
      <c r="T933" s="657"/>
      <c r="U933" s="657"/>
      <c r="V933" s="658"/>
      <c r="W933" s="36"/>
      <c r="X933" s="37"/>
      <c r="Y933" s="38"/>
      <c r="Z933" s="409" t="str">
        <f>IFERROR(VLOOKUP(Y933, 【参考】数式用!$A$2:$B$50, 2, FALSE), "")</f>
        <v/>
      </c>
    </row>
    <row r="934" spans="2:26" ht="34.5" customHeight="1" thickBot="1">
      <c r="B934" s="547">
        <f t="shared" si="13"/>
        <v>896</v>
      </c>
      <c r="C934" s="660"/>
      <c r="D934" s="661"/>
      <c r="E934" s="661"/>
      <c r="F934" s="661"/>
      <c r="G934" s="661"/>
      <c r="H934" s="661"/>
      <c r="I934" s="661"/>
      <c r="J934" s="661"/>
      <c r="K934" s="661"/>
      <c r="L934" s="662"/>
      <c r="M934" s="655"/>
      <c r="N934" s="655"/>
      <c r="O934" s="655"/>
      <c r="P934" s="655"/>
      <c r="Q934" s="655"/>
      <c r="R934" s="656"/>
      <c r="S934" s="657"/>
      <c r="T934" s="657"/>
      <c r="U934" s="657"/>
      <c r="V934" s="658"/>
      <c r="W934" s="36"/>
      <c r="X934" s="37"/>
      <c r="Y934" s="38"/>
      <c r="Z934" s="409" t="str">
        <f>IFERROR(VLOOKUP(Y934, 【参考】数式用!$A$2:$B$50, 2, FALSE), "")</f>
        <v/>
      </c>
    </row>
    <row r="935" spans="2:26" ht="34.5" customHeight="1" thickBot="1">
      <c r="B935" s="547">
        <f t="shared" si="13"/>
        <v>897</v>
      </c>
      <c r="C935" s="660"/>
      <c r="D935" s="661"/>
      <c r="E935" s="661"/>
      <c r="F935" s="661"/>
      <c r="G935" s="661"/>
      <c r="H935" s="661"/>
      <c r="I935" s="661"/>
      <c r="J935" s="661"/>
      <c r="K935" s="661"/>
      <c r="L935" s="662"/>
      <c r="M935" s="655"/>
      <c r="N935" s="655"/>
      <c r="O935" s="655"/>
      <c r="P935" s="655"/>
      <c r="Q935" s="655"/>
      <c r="R935" s="656"/>
      <c r="S935" s="657"/>
      <c r="T935" s="657"/>
      <c r="U935" s="657"/>
      <c r="V935" s="658"/>
      <c r="W935" s="36"/>
      <c r="X935" s="37"/>
      <c r="Y935" s="38"/>
      <c r="Z935" s="409" t="str">
        <f>IFERROR(VLOOKUP(Y935, 【参考】数式用!$A$2:$B$50, 2, FALSE), "")</f>
        <v/>
      </c>
    </row>
    <row r="936" spans="2:26" ht="34.5" customHeight="1" thickBot="1">
      <c r="B936" s="547">
        <f t="shared" si="13"/>
        <v>898</v>
      </c>
      <c r="C936" s="660"/>
      <c r="D936" s="661"/>
      <c r="E936" s="661"/>
      <c r="F936" s="661"/>
      <c r="G936" s="661"/>
      <c r="H936" s="661"/>
      <c r="I936" s="661"/>
      <c r="J936" s="661"/>
      <c r="K936" s="661"/>
      <c r="L936" s="662"/>
      <c r="M936" s="655"/>
      <c r="N936" s="655"/>
      <c r="O936" s="655"/>
      <c r="P936" s="655"/>
      <c r="Q936" s="655"/>
      <c r="R936" s="656"/>
      <c r="S936" s="657"/>
      <c r="T936" s="657"/>
      <c r="U936" s="657"/>
      <c r="V936" s="658"/>
      <c r="W936" s="36"/>
      <c r="X936" s="37"/>
      <c r="Y936" s="38"/>
      <c r="Z936" s="409" t="str">
        <f>IFERROR(VLOOKUP(Y936, 【参考】数式用!$A$2:$B$50, 2, FALSE), "")</f>
        <v/>
      </c>
    </row>
    <row r="937" spans="2:26" ht="34.5" customHeight="1" thickBot="1">
      <c r="B937" s="547">
        <f t="shared" ref="B937:B1000" si="14">B936+1</f>
        <v>899</v>
      </c>
      <c r="C937" s="660"/>
      <c r="D937" s="661"/>
      <c r="E937" s="661"/>
      <c r="F937" s="661"/>
      <c r="G937" s="661"/>
      <c r="H937" s="661"/>
      <c r="I937" s="661"/>
      <c r="J937" s="661"/>
      <c r="K937" s="661"/>
      <c r="L937" s="662"/>
      <c r="M937" s="655"/>
      <c r="N937" s="655"/>
      <c r="O937" s="655"/>
      <c r="P937" s="655"/>
      <c r="Q937" s="655"/>
      <c r="R937" s="656"/>
      <c r="S937" s="657"/>
      <c r="T937" s="657"/>
      <c r="U937" s="657"/>
      <c r="V937" s="658"/>
      <c r="W937" s="36"/>
      <c r="X937" s="37"/>
      <c r="Y937" s="38"/>
      <c r="Z937" s="409" t="str">
        <f>IFERROR(VLOOKUP(Y937, 【参考】数式用!$A$2:$B$50, 2, FALSE), "")</f>
        <v/>
      </c>
    </row>
    <row r="938" spans="2:26" ht="34.5" customHeight="1" thickBot="1">
      <c r="B938" s="547">
        <f t="shared" si="14"/>
        <v>900</v>
      </c>
      <c r="C938" s="660"/>
      <c r="D938" s="661"/>
      <c r="E938" s="661"/>
      <c r="F938" s="661"/>
      <c r="G938" s="661"/>
      <c r="H938" s="661"/>
      <c r="I938" s="661"/>
      <c r="J938" s="661"/>
      <c r="K938" s="661"/>
      <c r="L938" s="662"/>
      <c r="M938" s="655"/>
      <c r="N938" s="655"/>
      <c r="O938" s="655"/>
      <c r="P938" s="655"/>
      <c r="Q938" s="655"/>
      <c r="R938" s="656"/>
      <c r="S938" s="657"/>
      <c r="T938" s="657"/>
      <c r="U938" s="657"/>
      <c r="V938" s="658"/>
      <c r="W938" s="36"/>
      <c r="X938" s="37"/>
      <c r="Y938" s="38"/>
      <c r="Z938" s="409" t="str">
        <f>IFERROR(VLOOKUP(Y938, 【参考】数式用!$A$2:$B$50, 2, FALSE), "")</f>
        <v/>
      </c>
    </row>
    <row r="939" spans="2:26" ht="34.5" customHeight="1" thickBot="1">
      <c r="B939" s="547">
        <f t="shared" si="14"/>
        <v>901</v>
      </c>
      <c r="C939" s="660"/>
      <c r="D939" s="661"/>
      <c r="E939" s="661"/>
      <c r="F939" s="661"/>
      <c r="G939" s="661"/>
      <c r="H939" s="661"/>
      <c r="I939" s="661"/>
      <c r="J939" s="661"/>
      <c r="K939" s="661"/>
      <c r="L939" s="662"/>
      <c r="M939" s="655"/>
      <c r="N939" s="655"/>
      <c r="O939" s="655"/>
      <c r="P939" s="655"/>
      <c r="Q939" s="655"/>
      <c r="R939" s="656"/>
      <c r="S939" s="657"/>
      <c r="T939" s="657"/>
      <c r="U939" s="657"/>
      <c r="V939" s="658"/>
      <c r="W939" s="36"/>
      <c r="X939" s="37"/>
      <c r="Y939" s="38"/>
      <c r="Z939" s="409" t="str">
        <f>IFERROR(VLOOKUP(Y939, 【参考】数式用!$A$2:$B$50, 2, FALSE), "")</f>
        <v/>
      </c>
    </row>
    <row r="940" spans="2:26" ht="34.5" customHeight="1" thickBot="1">
      <c r="B940" s="547">
        <f t="shared" si="14"/>
        <v>902</v>
      </c>
      <c r="C940" s="660"/>
      <c r="D940" s="661"/>
      <c r="E940" s="661"/>
      <c r="F940" s="661"/>
      <c r="G940" s="661"/>
      <c r="H940" s="661"/>
      <c r="I940" s="661"/>
      <c r="J940" s="661"/>
      <c r="K940" s="661"/>
      <c r="L940" s="662"/>
      <c r="M940" s="655"/>
      <c r="N940" s="655"/>
      <c r="O940" s="655"/>
      <c r="P940" s="655"/>
      <c r="Q940" s="655"/>
      <c r="R940" s="656"/>
      <c r="S940" s="657"/>
      <c r="T940" s="657"/>
      <c r="U940" s="657"/>
      <c r="V940" s="658"/>
      <c r="W940" s="36"/>
      <c r="X940" s="37"/>
      <c r="Y940" s="38"/>
      <c r="Z940" s="409" t="str">
        <f>IFERROR(VLOOKUP(Y940, 【参考】数式用!$A$2:$B$50, 2, FALSE), "")</f>
        <v/>
      </c>
    </row>
    <row r="941" spans="2:26" ht="34.5" customHeight="1" thickBot="1">
      <c r="B941" s="547">
        <f t="shared" si="14"/>
        <v>903</v>
      </c>
      <c r="C941" s="660"/>
      <c r="D941" s="661"/>
      <c r="E941" s="661"/>
      <c r="F941" s="661"/>
      <c r="G941" s="661"/>
      <c r="H941" s="661"/>
      <c r="I941" s="661"/>
      <c r="J941" s="661"/>
      <c r="K941" s="661"/>
      <c r="L941" s="662"/>
      <c r="M941" s="655"/>
      <c r="N941" s="655"/>
      <c r="O941" s="655"/>
      <c r="P941" s="655"/>
      <c r="Q941" s="655"/>
      <c r="R941" s="656"/>
      <c r="S941" s="657"/>
      <c r="T941" s="657"/>
      <c r="U941" s="657"/>
      <c r="V941" s="658"/>
      <c r="W941" s="36"/>
      <c r="X941" s="37"/>
      <c r="Y941" s="38"/>
      <c r="Z941" s="409" t="str">
        <f>IFERROR(VLOOKUP(Y941, 【参考】数式用!$A$2:$B$50, 2, FALSE), "")</f>
        <v/>
      </c>
    </row>
    <row r="942" spans="2:26" ht="34.5" customHeight="1" thickBot="1">
      <c r="B942" s="547">
        <f t="shared" si="14"/>
        <v>904</v>
      </c>
      <c r="C942" s="660"/>
      <c r="D942" s="661"/>
      <c r="E942" s="661"/>
      <c r="F942" s="661"/>
      <c r="G942" s="661"/>
      <c r="H942" s="661"/>
      <c r="I942" s="661"/>
      <c r="J942" s="661"/>
      <c r="K942" s="661"/>
      <c r="L942" s="662"/>
      <c r="M942" s="655"/>
      <c r="N942" s="655"/>
      <c r="O942" s="655"/>
      <c r="P942" s="655"/>
      <c r="Q942" s="655"/>
      <c r="R942" s="656"/>
      <c r="S942" s="657"/>
      <c r="T942" s="657"/>
      <c r="U942" s="657"/>
      <c r="V942" s="658"/>
      <c r="W942" s="36"/>
      <c r="X942" s="37"/>
      <c r="Y942" s="38"/>
      <c r="Z942" s="409" t="str">
        <f>IFERROR(VLOOKUP(Y942, 【参考】数式用!$A$2:$B$50, 2, FALSE), "")</f>
        <v/>
      </c>
    </row>
    <row r="943" spans="2:26" ht="34.5" customHeight="1" thickBot="1">
      <c r="B943" s="547">
        <f t="shared" si="14"/>
        <v>905</v>
      </c>
      <c r="C943" s="660"/>
      <c r="D943" s="661"/>
      <c r="E943" s="661"/>
      <c r="F943" s="661"/>
      <c r="G943" s="661"/>
      <c r="H943" s="661"/>
      <c r="I943" s="661"/>
      <c r="J943" s="661"/>
      <c r="K943" s="661"/>
      <c r="L943" s="662"/>
      <c r="M943" s="655"/>
      <c r="N943" s="655"/>
      <c r="O943" s="655"/>
      <c r="P943" s="655"/>
      <c r="Q943" s="655"/>
      <c r="R943" s="656"/>
      <c r="S943" s="657"/>
      <c r="T943" s="657"/>
      <c r="U943" s="657"/>
      <c r="V943" s="658"/>
      <c r="W943" s="36"/>
      <c r="X943" s="37"/>
      <c r="Y943" s="38"/>
      <c r="Z943" s="409" t="str">
        <f>IFERROR(VLOOKUP(Y943, 【参考】数式用!$A$2:$B$50, 2, FALSE), "")</f>
        <v/>
      </c>
    </row>
    <row r="944" spans="2:26" ht="34.5" customHeight="1" thickBot="1">
      <c r="B944" s="547">
        <f t="shared" si="14"/>
        <v>906</v>
      </c>
      <c r="C944" s="660"/>
      <c r="D944" s="661"/>
      <c r="E944" s="661"/>
      <c r="F944" s="661"/>
      <c r="G944" s="661"/>
      <c r="H944" s="661"/>
      <c r="I944" s="661"/>
      <c r="J944" s="661"/>
      <c r="K944" s="661"/>
      <c r="L944" s="662"/>
      <c r="M944" s="655"/>
      <c r="N944" s="655"/>
      <c r="O944" s="655"/>
      <c r="P944" s="655"/>
      <c r="Q944" s="655"/>
      <c r="R944" s="656"/>
      <c r="S944" s="657"/>
      <c r="T944" s="657"/>
      <c r="U944" s="657"/>
      <c r="V944" s="658"/>
      <c r="W944" s="36"/>
      <c r="X944" s="37"/>
      <c r="Y944" s="38"/>
      <c r="Z944" s="409" t="str">
        <f>IFERROR(VLOOKUP(Y944, 【参考】数式用!$A$2:$B$50, 2, FALSE), "")</f>
        <v/>
      </c>
    </row>
    <row r="945" spans="2:26" ht="34.5" customHeight="1" thickBot="1">
      <c r="B945" s="547">
        <f t="shared" si="14"/>
        <v>907</v>
      </c>
      <c r="C945" s="660"/>
      <c r="D945" s="661"/>
      <c r="E945" s="661"/>
      <c r="F945" s="661"/>
      <c r="G945" s="661"/>
      <c r="H945" s="661"/>
      <c r="I945" s="661"/>
      <c r="J945" s="661"/>
      <c r="K945" s="661"/>
      <c r="L945" s="662"/>
      <c r="M945" s="655"/>
      <c r="N945" s="655"/>
      <c r="O945" s="655"/>
      <c r="P945" s="655"/>
      <c r="Q945" s="655"/>
      <c r="R945" s="656"/>
      <c r="S945" s="657"/>
      <c r="T945" s="657"/>
      <c r="U945" s="657"/>
      <c r="V945" s="658"/>
      <c r="W945" s="36"/>
      <c r="X945" s="37"/>
      <c r="Y945" s="38"/>
      <c r="Z945" s="409" t="str">
        <f>IFERROR(VLOOKUP(Y945, 【参考】数式用!$A$2:$B$50, 2, FALSE), "")</f>
        <v/>
      </c>
    </row>
    <row r="946" spans="2:26" ht="34.5" customHeight="1" thickBot="1">
      <c r="B946" s="547">
        <f t="shared" si="14"/>
        <v>908</v>
      </c>
      <c r="C946" s="660"/>
      <c r="D946" s="661"/>
      <c r="E946" s="661"/>
      <c r="F946" s="661"/>
      <c r="G946" s="661"/>
      <c r="H946" s="661"/>
      <c r="I946" s="661"/>
      <c r="J946" s="661"/>
      <c r="K946" s="661"/>
      <c r="L946" s="662"/>
      <c r="M946" s="655"/>
      <c r="N946" s="655"/>
      <c r="O946" s="655"/>
      <c r="P946" s="655"/>
      <c r="Q946" s="655"/>
      <c r="R946" s="656"/>
      <c r="S946" s="657"/>
      <c r="T946" s="657"/>
      <c r="U946" s="657"/>
      <c r="V946" s="658"/>
      <c r="W946" s="36"/>
      <c r="X946" s="37"/>
      <c r="Y946" s="38"/>
      <c r="Z946" s="409" t="str">
        <f>IFERROR(VLOOKUP(Y946, 【参考】数式用!$A$2:$B$50, 2, FALSE), "")</f>
        <v/>
      </c>
    </row>
    <row r="947" spans="2:26" ht="34.5" customHeight="1" thickBot="1">
      <c r="B947" s="547">
        <f t="shared" si="14"/>
        <v>909</v>
      </c>
      <c r="C947" s="660"/>
      <c r="D947" s="661"/>
      <c r="E947" s="661"/>
      <c r="F947" s="661"/>
      <c r="G947" s="661"/>
      <c r="H947" s="661"/>
      <c r="I947" s="661"/>
      <c r="J947" s="661"/>
      <c r="K947" s="661"/>
      <c r="L947" s="662"/>
      <c r="M947" s="655"/>
      <c r="N947" s="655"/>
      <c r="O947" s="655"/>
      <c r="P947" s="655"/>
      <c r="Q947" s="655"/>
      <c r="R947" s="656"/>
      <c r="S947" s="657"/>
      <c r="T947" s="657"/>
      <c r="U947" s="657"/>
      <c r="V947" s="658"/>
      <c r="W947" s="36"/>
      <c r="X947" s="37"/>
      <c r="Y947" s="38"/>
      <c r="Z947" s="409" t="str">
        <f>IFERROR(VLOOKUP(Y947, 【参考】数式用!$A$2:$B$50, 2, FALSE), "")</f>
        <v/>
      </c>
    </row>
    <row r="948" spans="2:26" ht="34.5" customHeight="1" thickBot="1">
      <c r="B948" s="547">
        <f t="shared" si="14"/>
        <v>910</v>
      </c>
      <c r="C948" s="660"/>
      <c r="D948" s="661"/>
      <c r="E948" s="661"/>
      <c r="F948" s="661"/>
      <c r="G948" s="661"/>
      <c r="H948" s="661"/>
      <c r="I948" s="661"/>
      <c r="J948" s="661"/>
      <c r="K948" s="661"/>
      <c r="L948" s="662"/>
      <c r="M948" s="655"/>
      <c r="N948" s="655"/>
      <c r="O948" s="655"/>
      <c r="P948" s="655"/>
      <c r="Q948" s="655"/>
      <c r="R948" s="656"/>
      <c r="S948" s="657"/>
      <c r="T948" s="657"/>
      <c r="U948" s="657"/>
      <c r="V948" s="658"/>
      <c r="W948" s="36"/>
      <c r="X948" s="37"/>
      <c r="Y948" s="38"/>
      <c r="Z948" s="409" t="str">
        <f>IFERROR(VLOOKUP(Y948, 【参考】数式用!$A$2:$B$50, 2, FALSE), "")</f>
        <v/>
      </c>
    </row>
    <row r="949" spans="2:26" ht="34.5" customHeight="1" thickBot="1">
      <c r="B949" s="547">
        <f t="shared" si="14"/>
        <v>911</v>
      </c>
      <c r="C949" s="660"/>
      <c r="D949" s="661"/>
      <c r="E949" s="661"/>
      <c r="F949" s="661"/>
      <c r="G949" s="661"/>
      <c r="H949" s="661"/>
      <c r="I949" s="661"/>
      <c r="J949" s="661"/>
      <c r="K949" s="661"/>
      <c r="L949" s="662"/>
      <c r="M949" s="655"/>
      <c r="N949" s="655"/>
      <c r="O949" s="655"/>
      <c r="P949" s="655"/>
      <c r="Q949" s="655"/>
      <c r="R949" s="656"/>
      <c r="S949" s="657"/>
      <c r="T949" s="657"/>
      <c r="U949" s="657"/>
      <c r="V949" s="658"/>
      <c r="W949" s="36"/>
      <c r="X949" s="37"/>
      <c r="Y949" s="38"/>
      <c r="Z949" s="409" t="str">
        <f>IFERROR(VLOOKUP(Y949, 【参考】数式用!$A$2:$B$50, 2, FALSE), "")</f>
        <v/>
      </c>
    </row>
    <row r="950" spans="2:26" ht="34.5" customHeight="1" thickBot="1">
      <c r="B950" s="547">
        <f t="shared" si="14"/>
        <v>912</v>
      </c>
      <c r="C950" s="660"/>
      <c r="D950" s="661"/>
      <c r="E950" s="661"/>
      <c r="F950" s="661"/>
      <c r="G950" s="661"/>
      <c r="H950" s="661"/>
      <c r="I950" s="661"/>
      <c r="J950" s="661"/>
      <c r="K950" s="661"/>
      <c r="L950" s="662"/>
      <c r="M950" s="655"/>
      <c r="N950" s="655"/>
      <c r="O950" s="655"/>
      <c r="P950" s="655"/>
      <c r="Q950" s="655"/>
      <c r="R950" s="656"/>
      <c r="S950" s="657"/>
      <c r="T950" s="657"/>
      <c r="U950" s="657"/>
      <c r="V950" s="658"/>
      <c r="W950" s="36"/>
      <c r="X950" s="37"/>
      <c r="Y950" s="38"/>
      <c r="Z950" s="409" t="str">
        <f>IFERROR(VLOOKUP(Y950, 【参考】数式用!$A$2:$B$50, 2, FALSE), "")</f>
        <v/>
      </c>
    </row>
    <row r="951" spans="2:26" ht="34.5" customHeight="1" thickBot="1">
      <c r="B951" s="547">
        <f t="shared" si="14"/>
        <v>913</v>
      </c>
      <c r="C951" s="660"/>
      <c r="D951" s="661"/>
      <c r="E951" s="661"/>
      <c r="F951" s="661"/>
      <c r="G951" s="661"/>
      <c r="H951" s="661"/>
      <c r="I951" s="661"/>
      <c r="J951" s="661"/>
      <c r="K951" s="661"/>
      <c r="L951" s="662"/>
      <c r="M951" s="655"/>
      <c r="N951" s="655"/>
      <c r="O951" s="655"/>
      <c r="P951" s="655"/>
      <c r="Q951" s="655"/>
      <c r="R951" s="656"/>
      <c r="S951" s="657"/>
      <c r="T951" s="657"/>
      <c r="U951" s="657"/>
      <c r="V951" s="658"/>
      <c r="W951" s="36"/>
      <c r="X951" s="37"/>
      <c r="Y951" s="38"/>
      <c r="Z951" s="409" t="str">
        <f>IFERROR(VLOOKUP(Y951, 【参考】数式用!$A$2:$B$50, 2, FALSE), "")</f>
        <v/>
      </c>
    </row>
    <row r="952" spans="2:26" ht="34.5" customHeight="1" thickBot="1">
      <c r="B952" s="547">
        <f t="shared" si="14"/>
        <v>914</v>
      </c>
      <c r="C952" s="660"/>
      <c r="D952" s="661"/>
      <c r="E952" s="661"/>
      <c r="F952" s="661"/>
      <c r="G952" s="661"/>
      <c r="H952" s="661"/>
      <c r="I952" s="661"/>
      <c r="J952" s="661"/>
      <c r="K952" s="661"/>
      <c r="L952" s="662"/>
      <c r="M952" s="655"/>
      <c r="N952" s="655"/>
      <c r="O952" s="655"/>
      <c r="P952" s="655"/>
      <c r="Q952" s="655"/>
      <c r="R952" s="656"/>
      <c r="S952" s="657"/>
      <c r="T952" s="657"/>
      <c r="U952" s="657"/>
      <c r="V952" s="658"/>
      <c r="W952" s="36"/>
      <c r="X952" s="37"/>
      <c r="Y952" s="38"/>
      <c r="Z952" s="409" t="str">
        <f>IFERROR(VLOOKUP(Y952, 【参考】数式用!$A$2:$B$50, 2, FALSE), "")</f>
        <v/>
      </c>
    </row>
    <row r="953" spans="2:26" ht="34.5" customHeight="1" thickBot="1">
      <c r="B953" s="547">
        <f t="shared" si="14"/>
        <v>915</v>
      </c>
      <c r="C953" s="660"/>
      <c r="D953" s="661"/>
      <c r="E953" s="661"/>
      <c r="F953" s="661"/>
      <c r="G953" s="661"/>
      <c r="H953" s="661"/>
      <c r="I953" s="661"/>
      <c r="J953" s="661"/>
      <c r="K953" s="661"/>
      <c r="L953" s="662"/>
      <c r="M953" s="655"/>
      <c r="N953" s="655"/>
      <c r="O953" s="655"/>
      <c r="P953" s="655"/>
      <c r="Q953" s="655"/>
      <c r="R953" s="656"/>
      <c r="S953" s="657"/>
      <c r="T953" s="657"/>
      <c r="U953" s="657"/>
      <c r="V953" s="658"/>
      <c r="W953" s="36"/>
      <c r="X953" s="37"/>
      <c r="Y953" s="38"/>
      <c r="Z953" s="409" t="str">
        <f>IFERROR(VLOOKUP(Y953, 【参考】数式用!$A$2:$B$50, 2, FALSE), "")</f>
        <v/>
      </c>
    </row>
    <row r="954" spans="2:26" ht="34.5" customHeight="1" thickBot="1">
      <c r="B954" s="547">
        <f t="shared" si="14"/>
        <v>916</v>
      </c>
      <c r="C954" s="660"/>
      <c r="D954" s="661"/>
      <c r="E954" s="661"/>
      <c r="F954" s="661"/>
      <c r="G954" s="661"/>
      <c r="H954" s="661"/>
      <c r="I954" s="661"/>
      <c r="J954" s="661"/>
      <c r="K954" s="661"/>
      <c r="L954" s="662"/>
      <c r="M954" s="655"/>
      <c r="N954" s="655"/>
      <c r="O954" s="655"/>
      <c r="P954" s="655"/>
      <c r="Q954" s="655"/>
      <c r="R954" s="656"/>
      <c r="S954" s="657"/>
      <c r="T954" s="657"/>
      <c r="U954" s="657"/>
      <c r="V954" s="658"/>
      <c r="W954" s="36"/>
      <c r="X954" s="37"/>
      <c r="Y954" s="38"/>
      <c r="Z954" s="409" t="str">
        <f>IFERROR(VLOOKUP(Y954, 【参考】数式用!$A$2:$B$50, 2, FALSE), "")</f>
        <v/>
      </c>
    </row>
    <row r="955" spans="2:26" ht="34.5" customHeight="1" thickBot="1">
      <c r="B955" s="547">
        <f t="shared" si="14"/>
        <v>917</v>
      </c>
      <c r="C955" s="660"/>
      <c r="D955" s="661"/>
      <c r="E955" s="661"/>
      <c r="F955" s="661"/>
      <c r="G955" s="661"/>
      <c r="H955" s="661"/>
      <c r="I955" s="661"/>
      <c r="J955" s="661"/>
      <c r="K955" s="661"/>
      <c r="L955" s="662"/>
      <c r="M955" s="655"/>
      <c r="N955" s="655"/>
      <c r="O955" s="655"/>
      <c r="P955" s="655"/>
      <c r="Q955" s="655"/>
      <c r="R955" s="656"/>
      <c r="S955" s="657"/>
      <c r="T955" s="657"/>
      <c r="U955" s="657"/>
      <c r="V955" s="658"/>
      <c r="W955" s="36"/>
      <c r="X955" s="37"/>
      <c r="Y955" s="38"/>
      <c r="Z955" s="409" t="str">
        <f>IFERROR(VLOOKUP(Y955, 【参考】数式用!$A$2:$B$50, 2, FALSE), "")</f>
        <v/>
      </c>
    </row>
    <row r="956" spans="2:26" ht="34.5" customHeight="1" thickBot="1">
      <c r="B956" s="547">
        <f t="shared" si="14"/>
        <v>918</v>
      </c>
      <c r="C956" s="660"/>
      <c r="D956" s="661"/>
      <c r="E956" s="661"/>
      <c r="F956" s="661"/>
      <c r="G956" s="661"/>
      <c r="H956" s="661"/>
      <c r="I956" s="661"/>
      <c r="J956" s="661"/>
      <c r="K956" s="661"/>
      <c r="L956" s="662"/>
      <c r="M956" s="655"/>
      <c r="N956" s="655"/>
      <c r="O956" s="655"/>
      <c r="P956" s="655"/>
      <c r="Q956" s="655"/>
      <c r="R956" s="656"/>
      <c r="S956" s="657"/>
      <c r="T956" s="657"/>
      <c r="U956" s="657"/>
      <c r="V956" s="658"/>
      <c r="W956" s="36"/>
      <c r="X956" s="37"/>
      <c r="Y956" s="38"/>
      <c r="Z956" s="409" t="str">
        <f>IFERROR(VLOOKUP(Y956, 【参考】数式用!$A$2:$B$50, 2, FALSE), "")</f>
        <v/>
      </c>
    </row>
    <row r="957" spans="2:26" ht="34.5" customHeight="1" thickBot="1">
      <c r="B957" s="547">
        <f t="shared" si="14"/>
        <v>919</v>
      </c>
      <c r="C957" s="660"/>
      <c r="D957" s="661"/>
      <c r="E957" s="661"/>
      <c r="F957" s="661"/>
      <c r="G957" s="661"/>
      <c r="H957" s="661"/>
      <c r="I957" s="661"/>
      <c r="J957" s="661"/>
      <c r="K957" s="661"/>
      <c r="L957" s="662"/>
      <c r="M957" s="655"/>
      <c r="N957" s="655"/>
      <c r="O957" s="655"/>
      <c r="P957" s="655"/>
      <c r="Q957" s="655"/>
      <c r="R957" s="656"/>
      <c r="S957" s="657"/>
      <c r="T957" s="657"/>
      <c r="U957" s="657"/>
      <c r="V957" s="658"/>
      <c r="W957" s="36"/>
      <c r="X957" s="37"/>
      <c r="Y957" s="38"/>
      <c r="Z957" s="409" t="str">
        <f>IFERROR(VLOOKUP(Y957, 【参考】数式用!$A$2:$B$50, 2, FALSE), "")</f>
        <v/>
      </c>
    </row>
    <row r="958" spans="2:26" ht="34.5" customHeight="1" thickBot="1">
      <c r="B958" s="547">
        <f t="shared" si="14"/>
        <v>920</v>
      </c>
      <c r="C958" s="660"/>
      <c r="D958" s="661"/>
      <c r="E958" s="661"/>
      <c r="F958" s="661"/>
      <c r="G958" s="661"/>
      <c r="H958" s="661"/>
      <c r="I958" s="661"/>
      <c r="J958" s="661"/>
      <c r="K958" s="661"/>
      <c r="L958" s="662"/>
      <c r="M958" s="655"/>
      <c r="N958" s="655"/>
      <c r="O958" s="655"/>
      <c r="P958" s="655"/>
      <c r="Q958" s="655"/>
      <c r="R958" s="656"/>
      <c r="S958" s="657"/>
      <c r="T958" s="657"/>
      <c r="U958" s="657"/>
      <c r="V958" s="658"/>
      <c r="W958" s="36"/>
      <c r="X958" s="37"/>
      <c r="Y958" s="38"/>
      <c r="Z958" s="409" t="str">
        <f>IFERROR(VLOOKUP(Y958, 【参考】数式用!$A$2:$B$50, 2, FALSE), "")</f>
        <v/>
      </c>
    </row>
    <row r="959" spans="2:26" ht="34.5" customHeight="1" thickBot="1">
      <c r="B959" s="547">
        <f t="shared" si="14"/>
        <v>921</v>
      </c>
      <c r="C959" s="660"/>
      <c r="D959" s="661"/>
      <c r="E959" s="661"/>
      <c r="F959" s="661"/>
      <c r="G959" s="661"/>
      <c r="H959" s="661"/>
      <c r="I959" s="661"/>
      <c r="J959" s="661"/>
      <c r="K959" s="661"/>
      <c r="L959" s="662"/>
      <c r="M959" s="655"/>
      <c r="N959" s="655"/>
      <c r="O959" s="655"/>
      <c r="P959" s="655"/>
      <c r="Q959" s="655"/>
      <c r="R959" s="656"/>
      <c r="S959" s="657"/>
      <c r="T959" s="657"/>
      <c r="U959" s="657"/>
      <c r="V959" s="658"/>
      <c r="W959" s="36"/>
      <c r="X959" s="37"/>
      <c r="Y959" s="38"/>
      <c r="Z959" s="409" t="str">
        <f>IFERROR(VLOOKUP(Y959, 【参考】数式用!$A$2:$B$50, 2, FALSE), "")</f>
        <v/>
      </c>
    </row>
    <row r="960" spans="2:26" ht="34.5" customHeight="1" thickBot="1">
      <c r="B960" s="547">
        <f t="shared" si="14"/>
        <v>922</v>
      </c>
      <c r="C960" s="660"/>
      <c r="D960" s="661"/>
      <c r="E960" s="661"/>
      <c r="F960" s="661"/>
      <c r="G960" s="661"/>
      <c r="H960" s="661"/>
      <c r="I960" s="661"/>
      <c r="J960" s="661"/>
      <c r="K960" s="661"/>
      <c r="L960" s="662"/>
      <c r="M960" s="655"/>
      <c r="N960" s="655"/>
      <c r="O960" s="655"/>
      <c r="P960" s="655"/>
      <c r="Q960" s="655"/>
      <c r="R960" s="656"/>
      <c r="S960" s="657"/>
      <c r="T960" s="657"/>
      <c r="U960" s="657"/>
      <c r="V960" s="658"/>
      <c r="W960" s="36"/>
      <c r="X960" s="37"/>
      <c r="Y960" s="38"/>
      <c r="Z960" s="409" t="str">
        <f>IFERROR(VLOOKUP(Y960, 【参考】数式用!$A$2:$B$50, 2, FALSE), "")</f>
        <v/>
      </c>
    </row>
    <row r="961" spans="2:26" ht="34.5" customHeight="1" thickBot="1">
      <c r="B961" s="547">
        <f t="shared" si="14"/>
        <v>923</v>
      </c>
      <c r="C961" s="660"/>
      <c r="D961" s="661"/>
      <c r="E961" s="661"/>
      <c r="F961" s="661"/>
      <c r="G961" s="661"/>
      <c r="H961" s="661"/>
      <c r="I961" s="661"/>
      <c r="J961" s="661"/>
      <c r="K961" s="661"/>
      <c r="L961" s="662"/>
      <c r="M961" s="655"/>
      <c r="N961" s="655"/>
      <c r="O961" s="655"/>
      <c r="P961" s="655"/>
      <c r="Q961" s="655"/>
      <c r="R961" s="656"/>
      <c r="S961" s="657"/>
      <c r="T961" s="657"/>
      <c r="U961" s="657"/>
      <c r="V961" s="658"/>
      <c r="W961" s="36"/>
      <c r="X961" s="37"/>
      <c r="Y961" s="38"/>
      <c r="Z961" s="409" t="str">
        <f>IFERROR(VLOOKUP(Y961, 【参考】数式用!$A$2:$B$50, 2, FALSE), "")</f>
        <v/>
      </c>
    </row>
    <row r="962" spans="2:26" ht="34.5" customHeight="1" thickBot="1">
      <c r="B962" s="547">
        <f t="shared" si="14"/>
        <v>924</v>
      </c>
      <c r="C962" s="660"/>
      <c r="D962" s="661"/>
      <c r="E962" s="661"/>
      <c r="F962" s="661"/>
      <c r="G962" s="661"/>
      <c r="H962" s="661"/>
      <c r="I962" s="661"/>
      <c r="J962" s="661"/>
      <c r="K962" s="661"/>
      <c r="L962" s="662"/>
      <c r="M962" s="655"/>
      <c r="N962" s="655"/>
      <c r="O962" s="655"/>
      <c r="P962" s="655"/>
      <c r="Q962" s="655"/>
      <c r="R962" s="656"/>
      <c r="S962" s="657"/>
      <c r="T962" s="657"/>
      <c r="U962" s="657"/>
      <c r="V962" s="658"/>
      <c r="W962" s="36"/>
      <c r="X962" s="37"/>
      <c r="Y962" s="38"/>
      <c r="Z962" s="409" t="str">
        <f>IFERROR(VLOOKUP(Y962, 【参考】数式用!$A$2:$B$50, 2, FALSE), "")</f>
        <v/>
      </c>
    </row>
    <row r="963" spans="2:26" ht="34.5" customHeight="1" thickBot="1">
      <c r="B963" s="547">
        <f t="shared" si="14"/>
        <v>925</v>
      </c>
      <c r="C963" s="660"/>
      <c r="D963" s="661"/>
      <c r="E963" s="661"/>
      <c r="F963" s="661"/>
      <c r="G963" s="661"/>
      <c r="H963" s="661"/>
      <c r="I963" s="661"/>
      <c r="J963" s="661"/>
      <c r="K963" s="661"/>
      <c r="L963" s="662"/>
      <c r="M963" s="655"/>
      <c r="N963" s="655"/>
      <c r="O963" s="655"/>
      <c r="P963" s="655"/>
      <c r="Q963" s="655"/>
      <c r="R963" s="656"/>
      <c r="S963" s="657"/>
      <c r="T963" s="657"/>
      <c r="U963" s="657"/>
      <c r="V963" s="658"/>
      <c r="W963" s="36"/>
      <c r="X963" s="37"/>
      <c r="Y963" s="38"/>
      <c r="Z963" s="409" t="str">
        <f>IFERROR(VLOOKUP(Y963, 【参考】数式用!$A$2:$B$50, 2, FALSE), "")</f>
        <v/>
      </c>
    </row>
    <row r="964" spans="2:26" ht="34.5" customHeight="1" thickBot="1">
      <c r="B964" s="547">
        <f t="shared" si="14"/>
        <v>926</v>
      </c>
      <c r="C964" s="660"/>
      <c r="D964" s="661"/>
      <c r="E964" s="661"/>
      <c r="F964" s="661"/>
      <c r="G964" s="661"/>
      <c r="H964" s="661"/>
      <c r="I964" s="661"/>
      <c r="J964" s="661"/>
      <c r="K964" s="661"/>
      <c r="L964" s="662"/>
      <c r="M964" s="655"/>
      <c r="N964" s="655"/>
      <c r="O964" s="655"/>
      <c r="P964" s="655"/>
      <c r="Q964" s="655"/>
      <c r="R964" s="656"/>
      <c r="S964" s="657"/>
      <c r="T964" s="657"/>
      <c r="U964" s="657"/>
      <c r="V964" s="658"/>
      <c r="W964" s="36"/>
      <c r="X964" s="37"/>
      <c r="Y964" s="38"/>
      <c r="Z964" s="409" t="str">
        <f>IFERROR(VLOOKUP(Y964, 【参考】数式用!$A$2:$B$50, 2, FALSE), "")</f>
        <v/>
      </c>
    </row>
    <row r="965" spans="2:26" ht="34.5" customHeight="1" thickBot="1">
      <c r="B965" s="547">
        <f t="shared" si="14"/>
        <v>927</v>
      </c>
      <c r="C965" s="660"/>
      <c r="D965" s="661"/>
      <c r="E965" s="661"/>
      <c r="F965" s="661"/>
      <c r="G965" s="661"/>
      <c r="H965" s="661"/>
      <c r="I965" s="661"/>
      <c r="J965" s="661"/>
      <c r="K965" s="661"/>
      <c r="L965" s="662"/>
      <c r="M965" s="655"/>
      <c r="N965" s="655"/>
      <c r="O965" s="655"/>
      <c r="P965" s="655"/>
      <c r="Q965" s="655"/>
      <c r="R965" s="656"/>
      <c r="S965" s="657"/>
      <c r="T965" s="657"/>
      <c r="U965" s="657"/>
      <c r="V965" s="658"/>
      <c r="W965" s="36"/>
      <c r="X965" s="37"/>
      <c r="Y965" s="38"/>
      <c r="Z965" s="409" t="str">
        <f>IFERROR(VLOOKUP(Y965, 【参考】数式用!$A$2:$B$50, 2, FALSE), "")</f>
        <v/>
      </c>
    </row>
    <row r="966" spans="2:26" ht="34.5" customHeight="1" thickBot="1">
      <c r="B966" s="547">
        <f t="shared" si="14"/>
        <v>928</v>
      </c>
      <c r="C966" s="660"/>
      <c r="D966" s="661"/>
      <c r="E966" s="661"/>
      <c r="F966" s="661"/>
      <c r="G966" s="661"/>
      <c r="H966" s="661"/>
      <c r="I966" s="661"/>
      <c r="J966" s="661"/>
      <c r="K966" s="661"/>
      <c r="L966" s="662"/>
      <c r="M966" s="655"/>
      <c r="N966" s="655"/>
      <c r="O966" s="655"/>
      <c r="P966" s="655"/>
      <c r="Q966" s="655"/>
      <c r="R966" s="656"/>
      <c r="S966" s="657"/>
      <c r="T966" s="657"/>
      <c r="U966" s="657"/>
      <c r="V966" s="658"/>
      <c r="W966" s="36"/>
      <c r="X966" s="37"/>
      <c r="Y966" s="38"/>
      <c r="Z966" s="409" t="str">
        <f>IFERROR(VLOOKUP(Y966, 【参考】数式用!$A$2:$B$50, 2, FALSE), "")</f>
        <v/>
      </c>
    </row>
    <row r="967" spans="2:26" ht="34.5" customHeight="1" thickBot="1">
      <c r="B967" s="547">
        <f t="shared" si="14"/>
        <v>929</v>
      </c>
      <c r="C967" s="660"/>
      <c r="D967" s="661"/>
      <c r="E967" s="661"/>
      <c r="F967" s="661"/>
      <c r="G967" s="661"/>
      <c r="H967" s="661"/>
      <c r="I967" s="661"/>
      <c r="J967" s="661"/>
      <c r="K967" s="661"/>
      <c r="L967" s="662"/>
      <c r="M967" s="655"/>
      <c r="N967" s="655"/>
      <c r="O967" s="655"/>
      <c r="P967" s="655"/>
      <c r="Q967" s="655"/>
      <c r="R967" s="656"/>
      <c r="S967" s="657"/>
      <c r="T967" s="657"/>
      <c r="U967" s="657"/>
      <c r="V967" s="658"/>
      <c r="W967" s="36"/>
      <c r="X967" s="37"/>
      <c r="Y967" s="38"/>
      <c r="Z967" s="409" t="str">
        <f>IFERROR(VLOOKUP(Y967, 【参考】数式用!$A$2:$B$50, 2, FALSE), "")</f>
        <v/>
      </c>
    </row>
    <row r="968" spans="2:26" ht="34.5" customHeight="1" thickBot="1">
      <c r="B968" s="547">
        <f t="shared" si="14"/>
        <v>930</v>
      </c>
      <c r="C968" s="660"/>
      <c r="D968" s="661"/>
      <c r="E968" s="661"/>
      <c r="F968" s="661"/>
      <c r="G968" s="661"/>
      <c r="H968" s="661"/>
      <c r="I968" s="661"/>
      <c r="J968" s="661"/>
      <c r="K968" s="661"/>
      <c r="L968" s="662"/>
      <c r="M968" s="655"/>
      <c r="N968" s="655"/>
      <c r="O968" s="655"/>
      <c r="P968" s="655"/>
      <c r="Q968" s="655"/>
      <c r="R968" s="656"/>
      <c r="S968" s="657"/>
      <c r="T968" s="657"/>
      <c r="U968" s="657"/>
      <c r="V968" s="658"/>
      <c r="W968" s="36"/>
      <c r="X968" s="37"/>
      <c r="Y968" s="38"/>
      <c r="Z968" s="409" t="str">
        <f>IFERROR(VLOOKUP(Y968, 【参考】数式用!$A$2:$B$50, 2, FALSE), "")</f>
        <v/>
      </c>
    </row>
    <row r="969" spans="2:26" ht="34.5" customHeight="1" thickBot="1">
      <c r="B969" s="547">
        <f t="shared" si="14"/>
        <v>931</v>
      </c>
      <c r="C969" s="660"/>
      <c r="D969" s="661"/>
      <c r="E969" s="661"/>
      <c r="F969" s="661"/>
      <c r="G969" s="661"/>
      <c r="H969" s="661"/>
      <c r="I969" s="661"/>
      <c r="J969" s="661"/>
      <c r="K969" s="661"/>
      <c r="L969" s="662"/>
      <c r="M969" s="655"/>
      <c r="N969" s="655"/>
      <c r="O969" s="655"/>
      <c r="P969" s="655"/>
      <c r="Q969" s="655"/>
      <c r="R969" s="656"/>
      <c r="S969" s="657"/>
      <c r="T969" s="657"/>
      <c r="U969" s="657"/>
      <c r="V969" s="658"/>
      <c r="W969" s="36"/>
      <c r="X969" s="37"/>
      <c r="Y969" s="38"/>
      <c r="Z969" s="409" t="str">
        <f>IFERROR(VLOOKUP(Y969, 【参考】数式用!$A$2:$B$50, 2, FALSE), "")</f>
        <v/>
      </c>
    </row>
    <row r="970" spans="2:26" ht="34.5" customHeight="1" thickBot="1">
      <c r="B970" s="547">
        <f t="shared" si="14"/>
        <v>932</v>
      </c>
      <c r="C970" s="660"/>
      <c r="D970" s="661"/>
      <c r="E970" s="661"/>
      <c r="F970" s="661"/>
      <c r="G970" s="661"/>
      <c r="H970" s="661"/>
      <c r="I970" s="661"/>
      <c r="J970" s="661"/>
      <c r="K970" s="661"/>
      <c r="L970" s="662"/>
      <c r="M970" s="655"/>
      <c r="N970" s="655"/>
      <c r="O970" s="655"/>
      <c r="P970" s="655"/>
      <c r="Q970" s="655"/>
      <c r="R970" s="656"/>
      <c r="S970" s="657"/>
      <c r="T970" s="657"/>
      <c r="U970" s="657"/>
      <c r="V970" s="658"/>
      <c r="W970" s="36"/>
      <c r="X970" s="37"/>
      <c r="Y970" s="38"/>
      <c r="Z970" s="409" t="str">
        <f>IFERROR(VLOOKUP(Y970, 【参考】数式用!$A$2:$B$50, 2, FALSE), "")</f>
        <v/>
      </c>
    </row>
    <row r="971" spans="2:26" ht="34.5" customHeight="1" thickBot="1">
      <c r="B971" s="547">
        <f t="shared" si="14"/>
        <v>933</v>
      </c>
      <c r="C971" s="660"/>
      <c r="D971" s="661"/>
      <c r="E971" s="661"/>
      <c r="F971" s="661"/>
      <c r="G971" s="661"/>
      <c r="H971" s="661"/>
      <c r="I971" s="661"/>
      <c r="J971" s="661"/>
      <c r="K971" s="661"/>
      <c r="L971" s="662"/>
      <c r="M971" s="655"/>
      <c r="N971" s="655"/>
      <c r="O971" s="655"/>
      <c r="P971" s="655"/>
      <c r="Q971" s="655"/>
      <c r="R971" s="656"/>
      <c r="S971" s="657"/>
      <c r="T971" s="657"/>
      <c r="U971" s="657"/>
      <c r="V971" s="658"/>
      <c r="W971" s="36"/>
      <c r="X971" s="37"/>
      <c r="Y971" s="38"/>
      <c r="Z971" s="409" t="str">
        <f>IFERROR(VLOOKUP(Y971, 【参考】数式用!$A$2:$B$50, 2, FALSE), "")</f>
        <v/>
      </c>
    </row>
    <row r="972" spans="2:26" ht="34.5" customHeight="1" thickBot="1">
      <c r="B972" s="547">
        <f t="shared" si="14"/>
        <v>934</v>
      </c>
      <c r="C972" s="660"/>
      <c r="D972" s="661"/>
      <c r="E972" s="661"/>
      <c r="F972" s="661"/>
      <c r="G972" s="661"/>
      <c r="H972" s="661"/>
      <c r="I972" s="661"/>
      <c r="J972" s="661"/>
      <c r="K972" s="661"/>
      <c r="L972" s="662"/>
      <c r="M972" s="655"/>
      <c r="N972" s="655"/>
      <c r="O972" s="655"/>
      <c r="P972" s="655"/>
      <c r="Q972" s="655"/>
      <c r="R972" s="656"/>
      <c r="S972" s="657"/>
      <c r="T972" s="657"/>
      <c r="U972" s="657"/>
      <c r="V972" s="658"/>
      <c r="W972" s="36"/>
      <c r="X972" s="37"/>
      <c r="Y972" s="38"/>
      <c r="Z972" s="409" t="str">
        <f>IFERROR(VLOOKUP(Y972, 【参考】数式用!$A$2:$B$50, 2, FALSE), "")</f>
        <v/>
      </c>
    </row>
    <row r="973" spans="2:26" ht="34.5" customHeight="1" thickBot="1">
      <c r="B973" s="547">
        <f t="shared" si="14"/>
        <v>935</v>
      </c>
      <c r="C973" s="660"/>
      <c r="D973" s="661"/>
      <c r="E973" s="661"/>
      <c r="F973" s="661"/>
      <c r="G973" s="661"/>
      <c r="H973" s="661"/>
      <c r="I973" s="661"/>
      <c r="J973" s="661"/>
      <c r="K973" s="661"/>
      <c r="L973" s="662"/>
      <c r="M973" s="655"/>
      <c r="N973" s="655"/>
      <c r="O973" s="655"/>
      <c r="P973" s="655"/>
      <c r="Q973" s="655"/>
      <c r="R973" s="656"/>
      <c r="S973" s="657"/>
      <c r="T973" s="657"/>
      <c r="U973" s="657"/>
      <c r="V973" s="658"/>
      <c r="W973" s="36"/>
      <c r="X973" s="37"/>
      <c r="Y973" s="38"/>
      <c r="Z973" s="409" t="str">
        <f>IFERROR(VLOOKUP(Y973, 【参考】数式用!$A$2:$B$50, 2, FALSE), "")</f>
        <v/>
      </c>
    </row>
    <row r="974" spans="2:26" ht="34.5" customHeight="1" thickBot="1">
      <c r="B974" s="547">
        <f t="shared" si="14"/>
        <v>936</v>
      </c>
      <c r="C974" s="660"/>
      <c r="D974" s="661"/>
      <c r="E974" s="661"/>
      <c r="F974" s="661"/>
      <c r="G974" s="661"/>
      <c r="H974" s="661"/>
      <c r="I974" s="661"/>
      <c r="J974" s="661"/>
      <c r="K974" s="661"/>
      <c r="L974" s="662"/>
      <c r="M974" s="655"/>
      <c r="N974" s="655"/>
      <c r="O974" s="655"/>
      <c r="P974" s="655"/>
      <c r="Q974" s="655"/>
      <c r="R974" s="656"/>
      <c r="S974" s="657"/>
      <c r="T974" s="657"/>
      <c r="U974" s="657"/>
      <c r="V974" s="658"/>
      <c r="W974" s="36"/>
      <c r="X974" s="37"/>
      <c r="Y974" s="38"/>
      <c r="Z974" s="409" t="str">
        <f>IFERROR(VLOOKUP(Y974, 【参考】数式用!$A$2:$B$50, 2, FALSE), "")</f>
        <v/>
      </c>
    </row>
    <row r="975" spans="2:26" ht="34.5" customHeight="1" thickBot="1">
      <c r="B975" s="547">
        <f t="shared" si="14"/>
        <v>937</v>
      </c>
      <c r="C975" s="660"/>
      <c r="D975" s="661"/>
      <c r="E975" s="661"/>
      <c r="F975" s="661"/>
      <c r="G975" s="661"/>
      <c r="H975" s="661"/>
      <c r="I975" s="661"/>
      <c r="J975" s="661"/>
      <c r="K975" s="661"/>
      <c r="L975" s="662"/>
      <c r="M975" s="655"/>
      <c r="N975" s="655"/>
      <c r="O975" s="655"/>
      <c r="P975" s="655"/>
      <c r="Q975" s="655"/>
      <c r="R975" s="656"/>
      <c r="S975" s="657"/>
      <c r="T975" s="657"/>
      <c r="U975" s="657"/>
      <c r="V975" s="658"/>
      <c r="W975" s="36"/>
      <c r="X975" s="37"/>
      <c r="Y975" s="38"/>
      <c r="Z975" s="409" t="str">
        <f>IFERROR(VLOOKUP(Y975, 【参考】数式用!$A$2:$B$50, 2, FALSE), "")</f>
        <v/>
      </c>
    </row>
    <row r="976" spans="2:26" ht="34.5" customHeight="1" thickBot="1">
      <c r="B976" s="547">
        <f t="shared" si="14"/>
        <v>938</v>
      </c>
      <c r="C976" s="660"/>
      <c r="D976" s="661"/>
      <c r="E976" s="661"/>
      <c r="F976" s="661"/>
      <c r="G976" s="661"/>
      <c r="H976" s="661"/>
      <c r="I976" s="661"/>
      <c r="J976" s="661"/>
      <c r="K976" s="661"/>
      <c r="L976" s="662"/>
      <c r="M976" s="655"/>
      <c r="N976" s="655"/>
      <c r="O976" s="655"/>
      <c r="P976" s="655"/>
      <c r="Q976" s="655"/>
      <c r="R976" s="656"/>
      <c r="S976" s="657"/>
      <c r="T976" s="657"/>
      <c r="U976" s="657"/>
      <c r="V976" s="658"/>
      <c r="W976" s="36"/>
      <c r="X976" s="37"/>
      <c r="Y976" s="38"/>
      <c r="Z976" s="409" t="str">
        <f>IFERROR(VLOOKUP(Y976, 【参考】数式用!$A$2:$B$50, 2, FALSE), "")</f>
        <v/>
      </c>
    </row>
    <row r="977" spans="2:26" ht="34.5" customHeight="1" thickBot="1">
      <c r="B977" s="547">
        <f t="shared" si="14"/>
        <v>939</v>
      </c>
      <c r="C977" s="660"/>
      <c r="D977" s="661"/>
      <c r="E977" s="661"/>
      <c r="F977" s="661"/>
      <c r="G977" s="661"/>
      <c r="H977" s="661"/>
      <c r="I977" s="661"/>
      <c r="J977" s="661"/>
      <c r="K977" s="661"/>
      <c r="L977" s="662"/>
      <c r="M977" s="655"/>
      <c r="N977" s="655"/>
      <c r="O977" s="655"/>
      <c r="P977" s="655"/>
      <c r="Q977" s="655"/>
      <c r="R977" s="656"/>
      <c r="S977" s="657"/>
      <c r="T977" s="657"/>
      <c r="U977" s="657"/>
      <c r="V977" s="658"/>
      <c r="W977" s="36"/>
      <c r="X977" s="37"/>
      <c r="Y977" s="38"/>
      <c r="Z977" s="409" t="str">
        <f>IFERROR(VLOOKUP(Y977, 【参考】数式用!$A$2:$B$50, 2, FALSE), "")</f>
        <v/>
      </c>
    </row>
    <row r="978" spans="2:26" ht="34.5" customHeight="1" thickBot="1">
      <c r="B978" s="547">
        <f t="shared" si="14"/>
        <v>940</v>
      </c>
      <c r="C978" s="660"/>
      <c r="D978" s="661"/>
      <c r="E978" s="661"/>
      <c r="F978" s="661"/>
      <c r="G978" s="661"/>
      <c r="H978" s="661"/>
      <c r="I978" s="661"/>
      <c r="J978" s="661"/>
      <c r="K978" s="661"/>
      <c r="L978" s="662"/>
      <c r="M978" s="655"/>
      <c r="N978" s="655"/>
      <c r="O978" s="655"/>
      <c r="P978" s="655"/>
      <c r="Q978" s="655"/>
      <c r="R978" s="656"/>
      <c r="S978" s="657"/>
      <c r="T978" s="657"/>
      <c r="U978" s="657"/>
      <c r="V978" s="658"/>
      <c r="W978" s="36"/>
      <c r="X978" s="37"/>
      <c r="Y978" s="38"/>
      <c r="Z978" s="409" t="str">
        <f>IFERROR(VLOOKUP(Y978, 【参考】数式用!$A$2:$B$50, 2, FALSE), "")</f>
        <v/>
      </c>
    </row>
    <row r="979" spans="2:26" ht="34.5" customHeight="1" thickBot="1">
      <c r="B979" s="547">
        <f t="shared" si="14"/>
        <v>941</v>
      </c>
      <c r="C979" s="660"/>
      <c r="D979" s="661"/>
      <c r="E979" s="661"/>
      <c r="F979" s="661"/>
      <c r="G979" s="661"/>
      <c r="H979" s="661"/>
      <c r="I979" s="661"/>
      <c r="J979" s="661"/>
      <c r="K979" s="661"/>
      <c r="L979" s="662"/>
      <c r="M979" s="655"/>
      <c r="N979" s="655"/>
      <c r="O979" s="655"/>
      <c r="P979" s="655"/>
      <c r="Q979" s="655"/>
      <c r="R979" s="656"/>
      <c r="S979" s="657"/>
      <c r="T979" s="657"/>
      <c r="U979" s="657"/>
      <c r="V979" s="658"/>
      <c r="W979" s="36"/>
      <c r="X979" s="37"/>
      <c r="Y979" s="38"/>
      <c r="Z979" s="409" t="str">
        <f>IFERROR(VLOOKUP(Y979, 【参考】数式用!$A$2:$B$50, 2, FALSE), "")</f>
        <v/>
      </c>
    </row>
    <row r="980" spans="2:26" ht="34.5" customHeight="1" thickBot="1">
      <c r="B980" s="547">
        <f t="shared" si="14"/>
        <v>942</v>
      </c>
      <c r="C980" s="660"/>
      <c r="D980" s="661"/>
      <c r="E980" s="661"/>
      <c r="F980" s="661"/>
      <c r="G980" s="661"/>
      <c r="H980" s="661"/>
      <c r="I980" s="661"/>
      <c r="J980" s="661"/>
      <c r="K980" s="661"/>
      <c r="L980" s="662"/>
      <c r="M980" s="655"/>
      <c r="N980" s="655"/>
      <c r="O980" s="655"/>
      <c r="P980" s="655"/>
      <c r="Q980" s="655"/>
      <c r="R980" s="656"/>
      <c r="S980" s="657"/>
      <c r="T980" s="657"/>
      <c r="U980" s="657"/>
      <c r="V980" s="658"/>
      <c r="W980" s="36"/>
      <c r="X980" s="37"/>
      <c r="Y980" s="38"/>
      <c r="Z980" s="409" t="str">
        <f>IFERROR(VLOOKUP(Y980, 【参考】数式用!$A$2:$B$50, 2, FALSE), "")</f>
        <v/>
      </c>
    </row>
    <row r="981" spans="2:26" ht="34.5" customHeight="1" thickBot="1">
      <c r="B981" s="547">
        <f t="shared" si="14"/>
        <v>943</v>
      </c>
      <c r="C981" s="660"/>
      <c r="D981" s="661"/>
      <c r="E981" s="661"/>
      <c r="F981" s="661"/>
      <c r="G981" s="661"/>
      <c r="H981" s="661"/>
      <c r="I981" s="661"/>
      <c r="J981" s="661"/>
      <c r="K981" s="661"/>
      <c r="L981" s="662"/>
      <c r="M981" s="655"/>
      <c r="N981" s="655"/>
      <c r="O981" s="655"/>
      <c r="P981" s="655"/>
      <c r="Q981" s="655"/>
      <c r="R981" s="656"/>
      <c r="S981" s="657"/>
      <c r="T981" s="657"/>
      <c r="U981" s="657"/>
      <c r="V981" s="658"/>
      <c r="W981" s="36"/>
      <c r="X981" s="37"/>
      <c r="Y981" s="38"/>
      <c r="Z981" s="409" t="str">
        <f>IFERROR(VLOOKUP(Y981, 【参考】数式用!$A$2:$B$50, 2, FALSE), "")</f>
        <v/>
      </c>
    </row>
    <row r="982" spans="2:26" ht="34.5" customHeight="1" thickBot="1">
      <c r="B982" s="547">
        <f t="shared" si="14"/>
        <v>944</v>
      </c>
      <c r="C982" s="660"/>
      <c r="D982" s="661"/>
      <c r="E982" s="661"/>
      <c r="F982" s="661"/>
      <c r="G982" s="661"/>
      <c r="H982" s="661"/>
      <c r="I982" s="661"/>
      <c r="J982" s="661"/>
      <c r="K982" s="661"/>
      <c r="L982" s="662"/>
      <c r="M982" s="655"/>
      <c r="N982" s="655"/>
      <c r="O982" s="655"/>
      <c r="P982" s="655"/>
      <c r="Q982" s="655"/>
      <c r="R982" s="656"/>
      <c r="S982" s="657"/>
      <c r="T982" s="657"/>
      <c r="U982" s="657"/>
      <c r="V982" s="658"/>
      <c r="W982" s="36"/>
      <c r="X982" s="37"/>
      <c r="Y982" s="38"/>
      <c r="Z982" s="409" t="str">
        <f>IFERROR(VLOOKUP(Y982, 【参考】数式用!$A$2:$B$50, 2, FALSE), "")</f>
        <v/>
      </c>
    </row>
    <row r="983" spans="2:26" ht="34.5" customHeight="1" thickBot="1">
      <c r="B983" s="547">
        <f t="shared" si="14"/>
        <v>945</v>
      </c>
      <c r="C983" s="660"/>
      <c r="D983" s="661"/>
      <c r="E983" s="661"/>
      <c r="F983" s="661"/>
      <c r="G983" s="661"/>
      <c r="H983" s="661"/>
      <c r="I983" s="661"/>
      <c r="J983" s="661"/>
      <c r="K983" s="661"/>
      <c r="L983" s="662"/>
      <c r="M983" s="655"/>
      <c r="N983" s="655"/>
      <c r="O983" s="655"/>
      <c r="P983" s="655"/>
      <c r="Q983" s="655"/>
      <c r="R983" s="656"/>
      <c r="S983" s="657"/>
      <c r="T983" s="657"/>
      <c r="U983" s="657"/>
      <c r="V983" s="658"/>
      <c r="W983" s="36"/>
      <c r="X983" s="37"/>
      <c r="Y983" s="38"/>
      <c r="Z983" s="409" t="str">
        <f>IFERROR(VLOOKUP(Y983, 【参考】数式用!$A$2:$B$50, 2, FALSE), "")</f>
        <v/>
      </c>
    </row>
    <row r="984" spans="2:26" ht="34.5" customHeight="1" thickBot="1">
      <c r="B984" s="547">
        <f t="shared" si="14"/>
        <v>946</v>
      </c>
      <c r="C984" s="660"/>
      <c r="D984" s="661"/>
      <c r="E984" s="661"/>
      <c r="F984" s="661"/>
      <c r="G984" s="661"/>
      <c r="H984" s="661"/>
      <c r="I984" s="661"/>
      <c r="J984" s="661"/>
      <c r="K984" s="661"/>
      <c r="L984" s="662"/>
      <c r="M984" s="655"/>
      <c r="N984" s="655"/>
      <c r="O984" s="655"/>
      <c r="P984" s="655"/>
      <c r="Q984" s="655"/>
      <c r="R984" s="656"/>
      <c r="S984" s="657"/>
      <c r="T984" s="657"/>
      <c r="U984" s="657"/>
      <c r="V984" s="658"/>
      <c r="W984" s="36"/>
      <c r="X984" s="37"/>
      <c r="Y984" s="38"/>
      <c r="Z984" s="409" t="str">
        <f>IFERROR(VLOOKUP(Y984, 【参考】数式用!$A$2:$B$50, 2, FALSE), "")</f>
        <v/>
      </c>
    </row>
    <row r="985" spans="2:26" ht="34.5" customHeight="1" thickBot="1">
      <c r="B985" s="547">
        <f t="shared" si="14"/>
        <v>947</v>
      </c>
      <c r="C985" s="660"/>
      <c r="D985" s="661"/>
      <c r="E985" s="661"/>
      <c r="F985" s="661"/>
      <c r="G985" s="661"/>
      <c r="H985" s="661"/>
      <c r="I985" s="661"/>
      <c r="J985" s="661"/>
      <c r="K985" s="661"/>
      <c r="L985" s="662"/>
      <c r="M985" s="655"/>
      <c r="N985" s="655"/>
      <c r="O985" s="655"/>
      <c r="P985" s="655"/>
      <c r="Q985" s="655"/>
      <c r="R985" s="656"/>
      <c r="S985" s="657"/>
      <c r="T985" s="657"/>
      <c r="U985" s="657"/>
      <c r="V985" s="658"/>
      <c r="W985" s="36"/>
      <c r="X985" s="37"/>
      <c r="Y985" s="38"/>
      <c r="Z985" s="409" t="str">
        <f>IFERROR(VLOOKUP(Y985, 【参考】数式用!$A$2:$B$50, 2, FALSE), "")</f>
        <v/>
      </c>
    </row>
    <row r="986" spans="2:26" ht="34.5" customHeight="1" thickBot="1">
      <c r="B986" s="547">
        <f t="shared" si="14"/>
        <v>948</v>
      </c>
      <c r="C986" s="660"/>
      <c r="D986" s="661"/>
      <c r="E986" s="661"/>
      <c r="F986" s="661"/>
      <c r="G986" s="661"/>
      <c r="H986" s="661"/>
      <c r="I986" s="661"/>
      <c r="J986" s="661"/>
      <c r="K986" s="661"/>
      <c r="L986" s="662"/>
      <c r="M986" s="655"/>
      <c r="N986" s="655"/>
      <c r="O986" s="655"/>
      <c r="P986" s="655"/>
      <c r="Q986" s="655"/>
      <c r="R986" s="656"/>
      <c r="S986" s="657"/>
      <c r="T986" s="657"/>
      <c r="U986" s="657"/>
      <c r="V986" s="658"/>
      <c r="W986" s="36"/>
      <c r="X986" s="37"/>
      <c r="Y986" s="38"/>
      <c r="Z986" s="409" t="str">
        <f>IFERROR(VLOOKUP(Y986, 【参考】数式用!$A$2:$B$50, 2, FALSE), "")</f>
        <v/>
      </c>
    </row>
    <row r="987" spans="2:26" ht="34.5" customHeight="1" thickBot="1">
      <c r="B987" s="547">
        <f t="shared" si="14"/>
        <v>949</v>
      </c>
      <c r="C987" s="660"/>
      <c r="D987" s="661"/>
      <c r="E987" s="661"/>
      <c r="F987" s="661"/>
      <c r="G987" s="661"/>
      <c r="H987" s="661"/>
      <c r="I987" s="661"/>
      <c r="J987" s="661"/>
      <c r="K987" s="661"/>
      <c r="L987" s="662"/>
      <c r="M987" s="655"/>
      <c r="N987" s="655"/>
      <c r="O987" s="655"/>
      <c r="P987" s="655"/>
      <c r="Q987" s="655"/>
      <c r="R987" s="656"/>
      <c r="S987" s="657"/>
      <c r="T987" s="657"/>
      <c r="U987" s="657"/>
      <c r="V987" s="658"/>
      <c r="W987" s="36"/>
      <c r="X987" s="37"/>
      <c r="Y987" s="38"/>
      <c r="Z987" s="409" t="str">
        <f>IFERROR(VLOOKUP(Y987, 【参考】数式用!$A$2:$B$50, 2, FALSE), "")</f>
        <v/>
      </c>
    </row>
    <row r="988" spans="2:26" ht="34.5" customHeight="1" thickBot="1">
      <c r="B988" s="547">
        <f t="shared" si="14"/>
        <v>950</v>
      </c>
      <c r="C988" s="660"/>
      <c r="D988" s="661"/>
      <c r="E988" s="661"/>
      <c r="F988" s="661"/>
      <c r="G988" s="661"/>
      <c r="H988" s="661"/>
      <c r="I988" s="661"/>
      <c r="J988" s="661"/>
      <c r="K988" s="661"/>
      <c r="L988" s="662"/>
      <c r="M988" s="655"/>
      <c r="N988" s="655"/>
      <c r="O988" s="655"/>
      <c r="P988" s="655"/>
      <c r="Q988" s="655"/>
      <c r="R988" s="656"/>
      <c r="S988" s="657"/>
      <c r="T988" s="657"/>
      <c r="U988" s="657"/>
      <c r="V988" s="658"/>
      <c r="W988" s="36"/>
      <c r="X988" s="37"/>
      <c r="Y988" s="38"/>
      <c r="Z988" s="409" t="str">
        <f>IFERROR(VLOOKUP(Y988, 【参考】数式用!$A$2:$B$50, 2, FALSE), "")</f>
        <v/>
      </c>
    </row>
    <row r="989" spans="2:26" ht="34.5" customHeight="1" thickBot="1">
      <c r="B989" s="547">
        <f t="shared" si="14"/>
        <v>951</v>
      </c>
      <c r="C989" s="660"/>
      <c r="D989" s="661"/>
      <c r="E989" s="661"/>
      <c r="F989" s="661"/>
      <c r="G989" s="661"/>
      <c r="H989" s="661"/>
      <c r="I989" s="661"/>
      <c r="J989" s="661"/>
      <c r="K989" s="661"/>
      <c r="L989" s="662"/>
      <c r="M989" s="655"/>
      <c r="N989" s="655"/>
      <c r="O989" s="655"/>
      <c r="P989" s="655"/>
      <c r="Q989" s="655"/>
      <c r="R989" s="656"/>
      <c r="S989" s="657"/>
      <c r="T989" s="657"/>
      <c r="U989" s="657"/>
      <c r="V989" s="658"/>
      <c r="W989" s="36"/>
      <c r="X989" s="37"/>
      <c r="Y989" s="38"/>
      <c r="Z989" s="409" t="str">
        <f>IFERROR(VLOOKUP(Y989, 【参考】数式用!$A$2:$B$50, 2, FALSE), "")</f>
        <v/>
      </c>
    </row>
    <row r="990" spans="2:26" ht="34.5" customHeight="1" thickBot="1">
      <c r="B990" s="547">
        <f t="shared" si="14"/>
        <v>952</v>
      </c>
      <c r="C990" s="660"/>
      <c r="D990" s="661"/>
      <c r="E990" s="661"/>
      <c r="F990" s="661"/>
      <c r="G990" s="661"/>
      <c r="H990" s="661"/>
      <c r="I990" s="661"/>
      <c r="J990" s="661"/>
      <c r="K990" s="661"/>
      <c r="L990" s="662"/>
      <c r="M990" s="655"/>
      <c r="N990" s="655"/>
      <c r="O990" s="655"/>
      <c r="P990" s="655"/>
      <c r="Q990" s="655"/>
      <c r="R990" s="656"/>
      <c r="S990" s="657"/>
      <c r="T990" s="657"/>
      <c r="U990" s="657"/>
      <c r="V990" s="658"/>
      <c r="W990" s="36"/>
      <c r="X990" s="37"/>
      <c r="Y990" s="38"/>
      <c r="Z990" s="409" t="str">
        <f>IFERROR(VLOOKUP(Y990, 【参考】数式用!$A$2:$B$50, 2, FALSE), "")</f>
        <v/>
      </c>
    </row>
    <row r="991" spans="2:26" ht="34.5" customHeight="1" thickBot="1">
      <c r="B991" s="547">
        <f t="shared" si="14"/>
        <v>953</v>
      </c>
      <c r="C991" s="660"/>
      <c r="D991" s="661"/>
      <c r="E991" s="661"/>
      <c r="F991" s="661"/>
      <c r="G991" s="661"/>
      <c r="H991" s="661"/>
      <c r="I991" s="661"/>
      <c r="J991" s="661"/>
      <c r="K991" s="661"/>
      <c r="L991" s="662"/>
      <c r="M991" s="655"/>
      <c r="N991" s="655"/>
      <c r="O991" s="655"/>
      <c r="P991" s="655"/>
      <c r="Q991" s="655"/>
      <c r="R991" s="656"/>
      <c r="S991" s="657"/>
      <c r="T991" s="657"/>
      <c r="U991" s="657"/>
      <c r="V991" s="658"/>
      <c r="W991" s="36"/>
      <c r="X991" s="37"/>
      <c r="Y991" s="38"/>
      <c r="Z991" s="409" t="str">
        <f>IFERROR(VLOOKUP(Y991, 【参考】数式用!$A$2:$B$50, 2, FALSE), "")</f>
        <v/>
      </c>
    </row>
    <row r="992" spans="2:26" ht="34.5" customHeight="1" thickBot="1">
      <c r="B992" s="547">
        <f t="shared" si="14"/>
        <v>954</v>
      </c>
      <c r="C992" s="660"/>
      <c r="D992" s="661"/>
      <c r="E992" s="661"/>
      <c r="F992" s="661"/>
      <c r="G992" s="661"/>
      <c r="H992" s="661"/>
      <c r="I992" s="661"/>
      <c r="J992" s="661"/>
      <c r="K992" s="661"/>
      <c r="L992" s="662"/>
      <c r="M992" s="655"/>
      <c r="N992" s="655"/>
      <c r="O992" s="655"/>
      <c r="P992" s="655"/>
      <c r="Q992" s="655"/>
      <c r="R992" s="656"/>
      <c r="S992" s="657"/>
      <c r="T992" s="657"/>
      <c r="U992" s="657"/>
      <c r="V992" s="658"/>
      <c r="W992" s="36"/>
      <c r="X992" s="37"/>
      <c r="Y992" s="38"/>
      <c r="Z992" s="409" t="str">
        <f>IFERROR(VLOOKUP(Y992, 【参考】数式用!$A$2:$B$50, 2, FALSE), "")</f>
        <v/>
      </c>
    </row>
    <row r="993" spans="2:26" ht="34.5" customHeight="1" thickBot="1">
      <c r="B993" s="547">
        <f t="shared" si="14"/>
        <v>955</v>
      </c>
      <c r="C993" s="660"/>
      <c r="D993" s="661"/>
      <c r="E993" s="661"/>
      <c r="F993" s="661"/>
      <c r="G993" s="661"/>
      <c r="H993" s="661"/>
      <c r="I993" s="661"/>
      <c r="J993" s="661"/>
      <c r="K993" s="661"/>
      <c r="L993" s="662"/>
      <c r="M993" s="655"/>
      <c r="N993" s="655"/>
      <c r="O993" s="655"/>
      <c r="P993" s="655"/>
      <c r="Q993" s="655"/>
      <c r="R993" s="656"/>
      <c r="S993" s="657"/>
      <c r="T993" s="657"/>
      <c r="U993" s="657"/>
      <c r="V993" s="658"/>
      <c r="W993" s="36"/>
      <c r="X993" s="37"/>
      <c r="Y993" s="38"/>
      <c r="Z993" s="409" t="str">
        <f>IFERROR(VLOOKUP(Y993, 【参考】数式用!$A$2:$B$50, 2, FALSE), "")</f>
        <v/>
      </c>
    </row>
    <row r="994" spans="2:26" ht="34.5" customHeight="1" thickBot="1">
      <c r="B994" s="547">
        <f t="shared" si="14"/>
        <v>956</v>
      </c>
      <c r="C994" s="660"/>
      <c r="D994" s="661"/>
      <c r="E994" s="661"/>
      <c r="F994" s="661"/>
      <c r="G994" s="661"/>
      <c r="H994" s="661"/>
      <c r="I994" s="661"/>
      <c r="J994" s="661"/>
      <c r="K994" s="661"/>
      <c r="L994" s="662"/>
      <c r="M994" s="655"/>
      <c r="N994" s="655"/>
      <c r="O994" s="655"/>
      <c r="P994" s="655"/>
      <c r="Q994" s="655"/>
      <c r="R994" s="656"/>
      <c r="S994" s="657"/>
      <c r="T994" s="657"/>
      <c r="U994" s="657"/>
      <c r="V994" s="658"/>
      <c r="W994" s="36"/>
      <c r="X994" s="37"/>
      <c r="Y994" s="38"/>
      <c r="Z994" s="409" t="str">
        <f>IFERROR(VLOOKUP(Y994, 【参考】数式用!$A$2:$B$50, 2, FALSE), "")</f>
        <v/>
      </c>
    </row>
    <row r="995" spans="2:26" ht="34.5" customHeight="1" thickBot="1">
      <c r="B995" s="547">
        <f t="shared" si="14"/>
        <v>957</v>
      </c>
      <c r="C995" s="660"/>
      <c r="D995" s="661"/>
      <c r="E995" s="661"/>
      <c r="F995" s="661"/>
      <c r="G995" s="661"/>
      <c r="H995" s="661"/>
      <c r="I995" s="661"/>
      <c r="J995" s="661"/>
      <c r="K995" s="661"/>
      <c r="L995" s="662"/>
      <c r="M995" s="655"/>
      <c r="N995" s="655"/>
      <c r="O995" s="655"/>
      <c r="P995" s="655"/>
      <c r="Q995" s="655"/>
      <c r="R995" s="656"/>
      <c r="S995" s="657"/>
      <c r="T995" s="657"/>
      <c r="U995" s="657"/>
      <c r="V995" s="658"/>
      <c r="W995" s="36"/>
      <c r="X995" s="37"/>
      <c r="Y995" s="38"/>
      <c r="Z995" s="409" t="str">
        <f>IFERROR(VLOOKUP(Y995, 【参考】数式用!$A$2:$B$50, 2, FALSE), "")</f>
        <v/>
      </c>
    </row>
    <row r="996" spans="2:26" ht="34.5" customHeight="1" thickBot="1">
      <c r="B996" s="547">
        <f t="shared" si="14"/>
        <v>958</v>
      </c>
      <c r="C996" s="660"/>
      <c r="D996" s="661"/>
      <c r="E996" s="661"/>
      <c r="F996" s="661"/>
      <c r="G996" s="661"/>
      <c r="H996" s="661"/>
      <c r="I996" s="661"/>
      <c r="J996" s="661"/>
      <c r="K996" s="661"/>
      <c r="L996" s="662"/>
      <c r="M996" s="655"/>
      <c r="N996" s="655"/>
      <c r="O996" s="655"/>
      <c r="P996" s="655"/>
      <c r="Q996" s="655"/>
      <c r="R996" s="656"/>
      <c r="S996" s="657"/>
      <c r="T996" s="657"/>
      <c r="U996" s="657"/>
      <c r="V996" s="658"/>
      <c r="W996" s="36"/>
      <c r="X996" s="37"/>
      <c r="Y996" s="38"/>
      <c r="Z996" s="409" t="str">
        <f>IFERROR(VLOOKUP(Y996, 【参考】数式用!$A$2:$B$50, 2, FALSE), "")</f>
        <v/>
      </c>
    </row>
    <row r="997" spans="2:26" ht="34.5" customHeight="1" thickBot="1">
      <c r="B997" s="547">
        <f t="shared" si="14"/>
        <v>959</v>
      </c>
      <c r="C997" s="660"/>
      <c r="D997" s="661"/>
      <c r="E997" s="661"/>
      <c r="F997" s="661"/>
      <c r="G997" s="661"/>
      <c r="H997" s="661"/>
      <c r="I997" s="661"/>
      <c r="J997" s="661"/>
      <c r="K997" s="661"/>
      <c r="L997" s="662"/>
      <c r="M997" s="655"/>
      <c r="N997" s="655"/>
      <c r="O997" s="655"/>
      <c r="P997" s="655"/>
      <c r="Q997" s="655"/>
      <c r="R997" s="656"/>
      <c r="S997" s="657"/>
      <c r="T997" s="657"/>
      <c r="U997" s="657"/>
      <c r="V997" s="658"/>
      <c r="W997" s="36"/>
      <c r="X997" s="37"/>
      <c r="Y997" s="38"/>
      <c r="Z997" s="409" t="str">
        <f>IFERROR(VLOOKUP(Y997, 【参考】数式用!$A$2:$B$50, 2, FALSE), "")</f>
        <v/>
      </c>
    </row>
    <row r="998" spans="2:26" ht="34.5" customHeight="1" thickBot="1">
      <c r="B998" s="547">
        <f t="shared" si="14"/>
        <v>960</v>
      </c>
      <c r="C998" s="660"/>
      <c r="D998" s="661"/>
      <c r="E998" s="661"/>
      <c r="F998" s="661"/>
      <c r="G998" s="661"/>
      <c r="H998" s="661"/>
      <c r="I998" s="661"/>
      <c r="J998" s="661"/>
      <c r="K998" s="661"/>
      <c r="L998" s="662"/>
      <c r="M998" s="655"/>
      <c r="N998" s="655"/>
      <c r="O998" s="655"/>
      <c r="P998" s="655"/>
      <c r="Q998" s="655"/>
      <c r="R998" s="656"/>
      <c r="S998" s="657"/>
      <c r="T998" s="657"/>
      <c r="U998" s="657"/>
      <c r="V998" s="658"/>
      <c r="W998" s="36"/>
      <c r="X998" s="37"/>
      <c r="Y998" s="38"/>
      <c r="Z998" s="409" t="str">
        <f>IFERROR(VLOOKUP(Y998, 【参考】数式用!$A$2:$B$50, 2, FALSE), "")</f>
        <v/>
      </c>
    </row>
    <row r="999" spans="2:26" ht="34.5" customHeight="1" thickBot="1">
      <c r="B999" s="547">
        <f t="shared" si="14"/>
        <v>961</v>
      </c>
      <c r="C999" s="660"/>
      <c r="D999" s="661"/>
      <c r="E999" s="661"/>
      <c r="F999" s="661"/>
      <c r="G999" s="661"/>
      <c r="H999" s="661"/>
      <c r="I999" s="661"/>
      <c r="J999" s="661"/>
      <c r="K999" s="661"/>
      <c r="L999" s="662"/>
      <c r="M999" s="655"/>
      <c r="N999" s="655"/>
      <c r="O999" s="655"/>
      <c r="P999" s="655"/>
      <c r="Q999" s="655"/>
      <c r="R999" s="656"/>
      <c r="S999" s="657"/>
      <c r="T999" s="657"/>
      <c r="U999" s="657"/>
      <c r="V999" s="658"/>
      <c r="W999" s="36"/>
      <c r="X999" s="37"/>
      <c r="Y999" s="38"/>
      <c r="Z999" s="409" t="str">
        <f>IFERROR(VLOOKUP(Y999, 【参考】数式用!$A$2:$B$50, 2, FALSE), "")</f>
        <v/>
      </c>
    </row>
    <row r="1000" spans="2:26" ht="34.5" customHeight="1" thickBot="1">
      <c r="B1000" s="547">
        <f t="shared" si="14"/>
        <v>962</v>
      </c>
      <c r="C1000" s="660"/>
      <c r="D1000" s="661"/>
      <c r="E1000" s="661"/>
      <c r="F1000" s="661"/>
      <c r="G1000" s="661"/>
      <c r="H1000" s="661"/>
      <c r="I1000" s="661"/>
      <c r="J1000" s="661"/>
      <c r="K1000" s="661"/>
      <c r="L1000" s="662"/>
      <c r="M1000" s="655"/>
      <c r="N1000" s="655"/>
      <c r="O1000" s="655"/>
      <c r="P1000" s="655"/>
      <c r="Q1000" s="655"/>
      <c r="R1000" s="656"/>
      <c r="S1000" s="657"/>
      <c r="T1000" s="657"/>
      <c r="U1000" s="657"/>
      <c r="V1000" s="658"/>
      <c r="W1000" s="36"/>
      <c r="X1000" s="37"/>
      <c r="Y1000" s="38"/>
      <c r="Z1000" s="409" t="str">
        <f>IFERROR(VLOOKUP(Y1000, 【参考】数式用!$A$2:$B$50, 2, FALSE), "")</f>
        <v/>
      </c>
    </row>
    <row r="1001" spans="2:26" ht="34.5" customHeight="1" thickBot="1">
      <c r="B1001" s="547">
        <f t="shared" ref="B1001:B1064" si="15">B1000+1</f>
        <v>963</v>
      </c>
      <c r="C1001" s="660"/>
      <c r="D1001" s="661"/>
      <c r="E1001" s="661"/>
      <c r="F1001" s="661"/>
      <c r="G1001" s="661"/>
      <c r="H1001" s="661"/>
      <c r="I1001" s="661"/>
      <c r="J1001" s="661"/>
      <c r="K1001" s="661"/>
      <c r="L1001" s="662"/>
      <c r="M1001" s="655"/>
      <c r="N1001" s="655"/>
      <c r="O1001" s="655"/>
      <c r="P1001" s="655"/>
      <c r="Q1001" s="655"/>
      <c r="R1001" s="656"/>
      <c r="S1001" s="657"/>
      <c r="T1001" s="657"/>
      <c r="U1001" s="657"/>
      <c r="V1001" s="658"/>
      <c r="W1001" s="36"/>
      <c r="X1001" s="37"/>
      <c r="Y1001" s="38"/>
      <c r="Z1001" s="409" t="str">
        <f>IFERROR(VLOOKUP(Y1001, 【参考】数式用!$A$2:$B$50, 2, FALSE), "")</f>
        <v/>
      </c>
    </row>
    <row r="1002" spans="2:26" ht="34.5" customHeight="1" thickBot="1">
      <c r="B1002" s="547">
        <f t="shared" si="15"/>
        <v>964</v>
      </c>
      <c r="C1002" s="660"/>
      <c r="D1002" s="661"/>
      <c r="E1002" s="661"/>
      <c r="F1002" s="661"/>
      <c r="G1002" s="661"/>
      <c r="H1002" s="661"/>
      <c r="I1002" s="661"/>
      <c r="J1002" s="661"/>
      <c r="K1002" s="661"/>
      <c r="L1002" s="662"/>
      <c r="M1002" s="655"/>
      <c r="N1002" s="655"/>
      <c r="O1002" s="655"/>
      <c r="P1002" s="655"/>
      <c r="Q1002" s="655"/>
      <c r="R1002" s="656"/>
      <c r="S1002" s="657"/>
      <c r="T1002" s="657"/>
      <c r="U1002" s="657"/>
      <c r="V1002" s="658"/>
      <c r="W1002" s="36"/>
      <c r="X1002" s="37"/>
      <c r="Y1002" s="38"/>
      <c r="Z1002" s="409" t="str">
        <f>IFERROR(VLOOKUP(Y1002, 【参考】数式用!$A$2:$B$50, 2, FALSE), "")</f>
        <v/>
      </c>
    </row>
    <row r="1003" spans="2:26" ht="34.5" customHeight="1" thickBot="1">
      <c r="B1003" s="547">
        <f t="shared" si="15"/>
        <v>965</v>
      </c>
      <c r="C1003" s="660"/>
      <c r="D1003" s="661"/>
      <c r="E1003" s="661"/>
      <c r="F1003" s="661"/>
      <c r="G1003" s="661"/>
      <c r="H1003" s="661"/>
      <c r="I1003" s="661"/>
      <c r="J1003" s="661"/>
      <c r="K1003" s="661"/>
      <c r="L1003" s="662"/>
      <c r="M1003" s="655"/>
      <c r="N1003" s="655"/>
      <c r="O1003" s="655"/>
      <c r="P1003" s="655"/>
      <c r="Q1003" s="655"/>
      <c r="R1003" s="656"/>
      <c r="S1003" s="657"/>
      <c r="T1003" s="657"/>
      <c r="U1003" s="657"/>
      <c r="V1003" s="658"/>
      <c r="W1003" s="36"/>
      <c r="X1003" s="37"/>
      <c r="Y1003" s="38"/>
      <c r="Z1003" s="409" t="str">
        <f>IFERROR(VLOOKUP(Y1003, 【参考】数式用!$A$2:$B$50, 2, FALSE), "")</f>
        <v/>
      </c>
    </row>
    <row r="1004" spans="2:26" ht="34.5" customHeight="1" thickBot="1">
      <c r="B1004" s="547">
        <f t="shared" si="15"/>
        <v>966</v>
      </c>
      <c r="C1004" s="660"/>
      <c r="D1004" s="661"/>
      <c r="E1004" s="661"/>
      <c r="F1004" s="661"/>
      <c r="G1004" s="661"/>
      <c r="H1004" s="661"/>
      <c r="I1004" s="661"/>
      <c r="J1004" s="661"/>
      <c r="K1004" s="661"/>
      <c r="L1004" s="662"/>
      <c r="M1004" s="655"/>
      <c r="N1004" s="655"/>
      <c r="O1004" s="655"/>
      <c r="P1004" s="655"/>
      <c r="Q1004" s="655"/>
      <c r="R1004" s="656"/>
      <c r="S1004" s="657"/>
      <c r="T1004" s="657"/>
      <c r="U1004" s="657"/>
      <c r="V1004" s="658"/>
      <c r="W1004" s="36"/>
      <c r="X1004" s="37"/>
      <c r="Y1004" s="38"/>
      <c r="Z1004" s="409" t="str">
        <f>IFERROR(VLOOKUP(Y1004, 【参考】数式用!$A$2:$B$50, 2, FALSE), "")</f>
        <v/>
      </c>
    </row>
    <row r="1005" spans="2:26" ht="34.5" customHeight="1" thickBot="1">
      <c r="B1005" s="547">
        <f t="shared" si="15"/>
        <v>967</v>
      </c>
      <c r="C1005" s="660"/>
      <c r="D1005" s="661"/>
      <c r="E1005" s="661"/>
      <c r="F1005" s="661"/>
      <c r="G1005" s="661"/>
      <c r="H1005" s="661"/>
      <c r="I1005" s="661"/>
      <c r="J1005" s="661"/>
      <c r="K1005" s="661"/>
      <c r="L1005" s="662"/>
      <c r="M1005" s="655"/>
      <c r="N1005" s="655"/>
      <c r="O1005" s="655"/>
      <c r="P1005" s="655"/>
      <c r="Q1005" s="655"/>
      <c r="R1005" s="656"/>
      <c r="S1005" s="657"/>
      <c r="T1005" s="657"/>
      <c r="U1005" s="657"/>
      <c r="V1005" s="658"/>
      <c r="W1005" s="36"/>
      <c r="X1005" s="37"/>
      <c r="Y1005" s="38"/>
      <c r="Z1005" s="409" t="str">
        <f>IFERROR(VLOOKUP(Y1005, 【参考】数式用!$A$2:$B$50, 2, FALSE), "")</f>
        <v/>
      </c>
    </row>
    <row r="1006" spans="2:26" ht="34.5" customHeight="1" thickBot="1">
      <c r="B1006" s="547">
        <f t="shared" si="15"/>
        <v>968</v>
      </c>
      <c r="C1006" s="660"/>
      <c r="D1006" s="661"/>
      <c r="E1006" s="661"/>
      <c r="F1006" s="661"/>
      <c r="G1006" s="661"/>
      <c r="H1006" s="661"/>
      <c r="I1006" s="661"/>
      <c r="J1006" s="661"/>
      <c r="K1006" s="661"/>
      <c r="L1006" s="662"/>
      <c r="M1006" s="655"/>
      <c r="N1006" s="655"/>
      <c r="O1006" s="655"/>
      <c r="P1006" s="655"/>
      <c r="Q1006" s="655"/>
      <c r="R1006" s="656"/>
      <c r="S1006" s="657"/>
      <c r="T1006" s="657"/>
      <c r="U1006" s="657"/>
      <c r="V1006" s="658"/>
      <c r="W1006" s="36"/>
      <c r="X1006" s="37"/>
      <c r="Y1006" s="38"/>
      <c r="Z1006" s="409" t="str">
        <f>IFERROR(VLOOKUP(Y1006, 【参考】数式用!$A$2:$B$50, 2, FALSE), "")</f>
        <v/>
      </c>
    </row>
    <row r="1007" spans="2:26" ht="34.5" customHeight="1" thickBot="1">
      <c r="B1007" s="547">
        <f t="shared" si="15"/>
        <v>969</v>
      </c>
      <c r="C1007" s="660"/>
      <c r="D1007" s="661"/>
      <c r="E1007" s="661"/>
      <c r="F1007" s="661"/>
      <c r="G1007" s="661"/>
      <c r="H1007" s="661"/>
      <c r="I1007" s="661"/>
      <c r="J1007" s="661"/>
      <c r="K1007" s="661"/>
      <c r="L1007" s="662"/>
      <c r="M1007" s="655"/>
      <c r="N1007" s="655"/>
      <c r="O1007" s="655"/>
      <c r="P1007" s="655"/>
      <c r="Q1007" s="655"/>
      <c r="R1007" s="656"/>
      <c r="S1007" s="657"/>
      <c r="T1007" s="657"/>
      <c r="U1007" s="657"/>
      <c r="V1007" s="658"/>
      <c r="W1007" s="36"/>
      <c r="X1007" s="37"/>
      <c r="Y1007" s="38"/>
      <c r="Z1007" s="409" t="str">
        <f>IFERROR(VLOOKUP(Y1007, 【参考】数式用!$A$2:$B$50, 2, FALSE), "")</f>
        <v/>
      </c>
    </row>
    <row r="1008" spans="2:26" ht="34.5" customHeight="1" thickBot="1">
      <c r="B1008" s="547">
        <f t="shared" si="15"/>
        <v>970</v>
      </c>
      <c r="C1008" s="660"/>
      <c r="D1008" s="661"/>
      <c r="E1008" s="661"/>
      <c r="F1008" s="661"/>
      <c r="G1008" s="661"/>
      <c r="H1008" s="661"/>
      <c r="I1008" s="661"/>
      <c r="J1008" s="661"/>
      <c r="K1008" s="661"/>
      <c r="L1008" s="662"/>
      <c r="M1008" s="655"/>
      <c r="N1008" s="655"/>
      <c r="O1008" s="655"/>
      <c r="P1008" s="655"/>
      <c r="Q1008" s="655"/>
      <c r="R1008" s="656"/>
      <c r="S1008" s="657"/>
      <c r="T1008" s="657"/>
      <c r="U1008" s="657"/>
      <c r="V1008" s="658"/>
      <c r="W1008" s="36"/>
      <c r="X1008" s="37"/>
      <c r="Y1008" s="38"/>
      <c r="Z1008" s="409" t="str">
        <f>IFERROR(VLOOKUP(Y1008, 【参考】数式用!$A$2:$B$50, 2, FALSE), "")</f>
        <v/>
      </c>
    </row>
    <row r="1009" spans="2:26" ht="34.5" customHeight="1" thickBot="1">
      <c r="B1009" s="547">
        <f t="shared" si="15"/>
        <v>971</v>
      </c>
      <c r="C1009" s="660"/>
      <c r="D1009" s="661"/>
      <c r="E1009" s="661"/>
      <c r="F1009" s="661"/>
      <c r="G1009" s="661"/>
      <c r="H1009" s="661"/>
      <c r="I1009" s="661"/>
      <c r="J1009" s="661"/>
      <c r="K1009" s="661"/>
      <c r="L1009" s="662"/>
      <c r="M1009" s="655"/>
      <c r="N1009" s="655"/>
      <c r="O1009" s="655"/>
      <c r="P1009" s="655"/>
      <c r="Q1009" s="655"/>
      <c r="R1009" s="656"/>
      <c r="S1009" s="657"/>
      <c r="T1009" s="657"/>
      <c r="U1009" s="657"/>
      <c r="V1009" s="658"/>
      <c r="W1009" s="36"/>
      <c r="X1009" s="37"/>
      <c r="Y1009" s="38"/>
      <c r="Z1009" s="409" t="str">
        <f>IFERROR(VLOOKUP(Y1009, 【参考】数式用!$A$2:$B$50, 2, FALSE), "")</f>
        <v/>
      </c>
    </row>
    <row r="1010" spans="2:26" ht="34.5" customHeight="1" thickBot="1">
      <c r="B1010" s="547">
        <f t="shared" si="15"/>
        <v>972</v>
      </c>
      <c r="C1010" s="660"/>
      <c r="D1010" s="661"/>
      <c r="E1010" s="661"/>
      <c r="F1010" s="661"/>
      <c r="G1010" s="661"/>
      <c r="H1010" s="661"/>
      <c r="I1010" s="661"/>
      <c r="J1010" s="661"/>
      <c r="K1010" s="661"/>
      <c r="L1010" s="662"/>
      <c r="M1010" s="655"/>
      <c r="N1010" s="655"/>
      <c r="O1010" s="655"/>
      <c r="P1010" s="655"/>
      <c r="Q1010" s="655"/>
      <c r="R1010" s="656"/>
      <c r="S1010" s="657"/>
      <c r="T1010" s="657"/>
      <c r="U1010" s="657"/>
      <c r="V1010" s="658"/>
      <c r="W1010" s="36"/>
      <c r="X1010" s="37"/>
      <c r="Y1010" s="38"/>
      <c r="Z1010" s="409" t="str">
        <f>IFERROR(VLOOKUP(Y1010, 【参考】数式用!$A$2:$B$50, 2, FALSE), "")</f>
        <v/>
      </c>
    </row>
    <row r="1011" spans="2:26" ht="34.5" customHeight="1" thickBot="1">
      <c r="B1011" s="547">
        <f t="shared" si="15"/>
        <v>973</v>
      </c>
      <c r="C1011" s="660"/>
      <c r="D1011" s="661"/>
      <c r="E1011" s="661"/>
      <c r="F1011" s="661"/>
      <c r="G1011" s="661"/>
      <c r="H1011" s="661"/>
      <c r="I1011" s="661"/>
      <c r="J1011" s="661"/>
      <c r="K1011" s="661"/>
      <c r="L1011" s="662"/>
      <c r="M1011" s="655"/>
      <c r="N1011" s="655"/>
      <c r="O1011" s="655"/>
      <c r="P1011" s="655"/>
      <c r="Q1011" s="655"/>
      <c r="R1011" s="656"/>
      <c r="S1011" s="657"/>
      <c r="T1011" s="657"/>
      <c r="U1011" s="657"/>
      <c r="V1011" s="658"/>
      <c r="W1011" s="36"/>
      <c r="X1011" s="37"/>
      <c r="Y1011" s="38"/>
      <c r="Z1011" s="409" t="str">
        <f>IFERROR(VLOOKUP(Y1011, 【参考】数式用!$A$2:$B$50, 2, FALSE), "")</f>
        <v/>
      </c>
    </row>
    <row r="1012" spans="2:26" ht="34.5" customHeight="1" thickBot="1">
      <c r="B1012" s="547">
        <f t="shared" si="15"/>
        <v>974</v>
      </c>
      <c r="C1012" s="660"/>
      <c r="D1012" s="661"/>
      <c r="E1012" s="661"/>
      <c r="F1012" s="661"/>
      <c r="G1012" s="661"/>
      <c r="H1012" s="661"/>
      <c r="I1012" s="661"/>
      <c r="J1012" s="661"/>
      <c r="K1012" s="661"/>
      <c r="L1012" s="662"/>
      <c r="M1012" s="655"/>
      <c r="N1012" s="655"/>
      <c r="O1012" s="655"/>
      <c r="P1012" s="655"/>
      <c r="Q1012" s="655"/>
      <c r="R1012" s="656"/>
      <c r="S1012" s="657"/>
      <c r="T1012" s="657"/>
      <c r="U1012" s="657"/>
      <c r="V1012" s="658"/>
      <c r="W1012" s="36"/>
      <c r="X1012" s="37"/>
      <c r="Y1012" s="38"/>
      <c r="Z1012" s="409" t="str">
        <f>IFERROR(VLOOKUP(Y1012, 【参考】数式用!$A$2:$B$50, 2, FALSE), "")</f>
        <v/>
      </c>
    </row>
    <row r="1013" spans="2:26" ht="34.5" customHeight="1" thickBot="1">
      <c r="B1013" s="547">
        <f t="shared" si="15"/>
        <v>975</v>
      </c>
      <c r="C1013" s="660"/>
      <c r="D1013" s="661"/>
      <c r="E1013" s="661"/>
      <c r="F1013" s="661"/>
      <c r="G1013" s="661"/>
      <c r="H1013" s="661"/>
      <c r="I1013" s="661"/>
      <c r="J1013" s="661"/>
      <c r="K1013" s="661"/>
      <c r="L1013" s="662"/>
      <c r="M1013" s="655"/>
      <c r="N1013" s="655"/>
      <c r="O1013" s="655"/>
      <c r="P1013" s="655"/>
      <c r="Q1013" s="655"/>
      <c r="R1013" s="656"/>
      <c r="S1013" s="657"/>
      <c r="T1013" s="657"/>
      <c r="U1013" s="657"/>
      <c r="V1013" s="658"/>
      <c r="W1013" s="36"/>
      <c r="X1013" s="37"/>
      <c r="Y1013" s="38"/>
      <c r="Z1013" s="409" t="str">
        <f>IFERROR(VLOOKUP(Y1013, 【参考】数式用!$A$2:$B$50, 2, FALSE), "")</f>
        <v/>
      </c>
    </row>
    <row r="1014" spans="2:26" ht="34.5" customHeight="1" thickBot="1">
      <c r="B1014" s="547">
        <f t="shared" si="15"/>
        <v>976</v>
      </c>
      <c r="C1014" s="660"/>
      <c r="D1014" s="661"/>
      <c r="E1014" s="661"/>
      <c r="F1014" s="661"/>
      <c r="G1014" s="661"/>
      <c r="H1014" s="661"/>
      <c r="I1014" s="661"/>
      <c r="J1014" s="661"/>
      <c r="K1014" s="661"/>
      <c r="L1014" s="662"/>
      <c r="M1014" s="655"/>
      <c r="N1014" s="655"/>
      <c r="O1014" s="655"/>
      <c r="P1014" s="655"/>
      <c r="Q1014" s="655"/>
      <c r="R1014" s="656"/>
      <c r="S1014" s="657"/>
      <c r="T1014" s="657"/>
      <c r="U1014" s="657"/>
      <c r="V1014" s="658"/>
      <c r="W1014" s="36"/>
      <c r="X1014" s="37"/>
      <c r="Y1014" s="38"/>
      <c r="Z1014" s="409" t="str">
        <f>IFERROR(VLOOKUP(Y1014, 【参考】数式用!$A$2:$B$50, 2, FALSE), "")</f>
        <v/>
      </c>
    </row>
    <row r="1015" spans="2:26" ht="34.5" customHeight="1" thickBot="1">
      <c r="B1015" s="547">
        <f t="shared" si="15"/>
        <v>977</v>
      </c>
      <c r="C1015" s="660"/>
      <c r="D1015" s="661"/>
      <c r="E1015" s="661"/>
      <c r="F1015" s="661"/>
      <c r="G1015" s="661"/>
      <c r="H1015" s="661"/>
      <c r="I1015" s="661"/>
      <c r="J1015" s="661"/>
      <c r="K1015" s="661"/>
      <c r="L1015" s="662"/>
      <c r="M1015" s="655"/>
      <c r="N1015" s="655"/>
      <c r="O1015" s="655"/>
      <c r="P1015" s="655"/>
      <c r="Q1015" s="655"/>
      <c r="R1015" s="656"/>
      <c r="S1015" s="657"/>
      <c r="T1015" s="657"/>
      <c r="U1015" s="657"/>
      <c r="V1015" s="658"/>
      <c r="W1015" s="36"/>
      <c r="X1015" s="37"/>
      <c r="Y1015" s="38"/>
      <c r="Z1015" s="409" t="str">
        <f>IFERROR(VLOOKUP(Y1015, 【参考】数式用!$A$2:$B$50, 2, FALSE), "")</f>
        <v/>
      </c>
    </row>
    <row r="1016" spans="2:26" ht="34.5" customHeight="1" thickBot="1">
      <c r="B1016" s="547">
        <f t="shared" si="15"/>
        <v>978</v>
      </c>
      <c r="C1016" s="660"/>
      <c r="D1016" s="661"/>
      <c r="E1016" s="661"/>
      <c r="F1016" s="661"/>
      <c r="G1016" s="661"/>
      <c r="H1016" s="661"/>
      <c r="I1016" s="661"/>
      <c r="J1016" s="661"/>
      <c r="K1016" s="661"/>
      <c r="L1016" s="662"/>
      <c r="M1016" s="655"/>
      <c r="N1016" s="655"/>
      <c r="O1016" s="655"/>
      <c r="P1016" s="655"/>
      <c r="Q1016" s="655"/>
      <c r="R1016" s="656"/>
      <c r="S1016" s="657"/>
      <c r="T1016" s="657"/>
      <c r="U1016" s="657"/>
      <c r="V1016" s="658"/>
      <c r="W1016" s="36"/>
      <c r="X1016" s="37"/>
      <c r="Y1016" s="38"/>
      <c r="Z1016" s="409" t="str">
        <f>IFERROR(VLOOKUP(Y1016, 【参考】数式用!$A$2:$B$50, 2, FALSE), "")</f>
        <v/>
      </c>
    </row>
    <row r="1017" spans="2:26" ht="34.5" customHeight="1" thickBot="1">
      <c r="B1017" s="547">
        <f t="shared" si="15"/>
        <v>979</v>
      </c>
      <c r="C1017" s="660"/>
      <c r="D1017" s="661"/>
      <c r="E1017" s="661"/>
      <c r="F1017" s="661"/>
      <c r="G1017" s="661"/>
      <c r="H1017" s="661"/>
      <c r="I1017" s="661"/>
      <c r="J1017" s="661"/>
      <c r="K1017" s="661"/>
      <c r="L1017" s="662"/>
      <c r="M1017" s="655"/>
      <c r="N1017" s="655"/>
      <c r="O1017" s="655"/>
      <c r="P1017" s="655"/>
      <c r="Q1017" s="655"/>
      <c r="R1017" s="656"/>
      <c r="S1017" s="657"/>
      <c r="T1017" s="657"/>
      <c r="U1017" s="657"/>
      <c r="V1017" s="658"/>
      <c r="W1017" s="36"/>
      <c r="X1017" s="37"/>
      <c r="Y1017" s="38"/>
      <c r="Z1017" s="409" t="str">
        <f>IFERROR(VLOOKUP(Y1017, 【参考】数式用!$A$2:$B$50, 2, FALSE), "")</f>
        <v/>
      </c>
    </row>
    <row r="1018" spans="2:26" ht="34.5" customHeight="1" thickBot="1">
      <c r="B1018" s="547">
        <f t="shared" si="15"/>
        <v>980</v>
      </c>
      <c r="C1018" s="660"/>
      <c r="D1018" s="661"/>
      <c r="E1018" s="661"/>
      <c r="F1018" s="661"/>
      <c r="G1018" s="661"/>
      <c r="H1018" s="661"/>
      <c r="I1018" s="661"/>
      <c r="J1018" s="661"/>
      <c r="K1018" s="661"/>
      <c r="L1018" s="662"/>
      <c r="M1018" s="655"/>
      <c r="N1018" s="655"/>
      <c r="O1018" s="655"/>
      <c r="P1018" s="655"/>
      <c r="Q1018" s="655"/>
      <c r="R1018" s="656"/>
      <c r="S1018" s="657"/>
      <c r="T1018" s="657"/>
      <c r="U1018" s="657"/>
      <c r="V1018" s="658"/>
      <c r="W1018" s="36"/>
      <c r="X1018" s="37"/>
      <c r="Y1018" s="38"/>
      <c r="Z1018" s="409" t="str">
        <f>IFERROR(VLOOKUP(Y1018, 【参考】数式用!$A$2:$B$50, 2, FALSE), "")</f>
        <v/>
      </c>
    </row>
    <row r="1019" spans="2:26" ht="34.5" customHeight="1" thickBot="1">
      <c r="B1019" s="547">
        <f t="shared" si="15"/>
        <v>981</v>
      </c>
      <c r="C1019" s="660"/>
      <c r="D1019" s="661"/>
      <c r="E1019" s="661"/>
      <c r="F1019" s="661"/>
      <c r="G1019" s="661"/>
      <c r="H1019" s="661"/>
      <c r="I1019" s="661"/>
      <c r="J1019" s="661"/>
      <c r="K1019" s="661"/>
      <c r="L1019" s="662"/>
      <c r="M1019" s="655"/>
      <c r="N1019" s="655"/>
      <c r="O1019" s="655"/>
      <c r="P1019" s="655"/>
      <c r="Q1019" s="655"/>
      <c r="R1019" s="656"/>
      <c r="S1019" s="657"/>
      <c r="T1019" s="657"/>
      <c r="U1019" s="657"/>
      <c r="V1019" s="658"/>
      <c r="W1019" s="36"/>
      <c r="X1019" s="37"/>
      <c r="Y1019" s="38"/>
      <c r="Z1019" s="409" t="str">
        <f>IFERROR(VLOOKUP(Y1019, 【参考】数式用!$A$2:$B$50, 2, FALSE), "")</f>
        <v/>
      </c>
    </row>
    <row r="1020" spans="2:26" ht="34.5" customHeight="1" thickBot="1">
      <c r="B1020" s="547">
        <f t="shared" si="15"/>
        <v>982</v>
      </c>
      <c r="C1020" s="660"/>
      <c r="D1020" s="661"/>
      <c r="E1020" s="661"/>
      <c r="F1020" s="661"/>
      <c r="G1020" s="661"/>
      <c r="H1020" s="661"/>
      <c r="I1020" s="661"/>
      <c r="J1020" s="661"/>
      <c r="K1020" s="661"/>
      <c r="L1020" s="662"/>
      <c r="M1020" s="655"/>
      <c r="N1020" s="655"/>
      <c r="O1020" s="655"/>
      <c r="P1020" s="655"/>
      <c r="Q1020" s="655"/>
      <c r="R1020" s="656"/>
      <c r="S1020" s="657"/>
      <c r="T1020" s="657"/>
      <c r="U1020" s="657"/>
      <c r="V1020" s="658"/>
      <c r="W1020" s="36"/>
      <c r="X1020" s="37"/>
      <c r="Y1020" s="38"/>
      <c r="Z1020" s="409" t="str">
        <f>IFERROR(VLOOKUP(Y1020, 【参考】数式用!$A$2:$B$50, 2, FALSE), "")</f>
        <v/>
      </c>
    </row>
    <row r="1021" spans="2:26" ht="34.5" customHeight="1" thickBot="1">
      <c r="B1021" s="547">
        <f t="shared" si="15"/>
        <v>983</v>
      </c>
      <c r="C1021" s="660"/>
      <c r="D1021" s="661"/>
      <c r="E1021" s="661"/>
      <c r="F1021" s="661"/>
      <c r="G1021" s="661"/>
      <c r="H1021" s="661"/>
      <c r="I1021" s="661"/>
      <c r="J1021" s="661"/>
      <c r="K1021" s="661"/>
      <c r="L1021" s="662"/>
      <c r="M1021" s="655"/>
      <c r="N1021" s="655"/>
      <c r="O1021" s="655"/>
      <c r="P1021" s="655"/>
      <c r="Q1021" s="655"/>
      <c r="R1021" s="656"/>
      <c r="S1021" s="657"/>
      <c r="T1021" s="657"/>
      <c r="U1021" s="657"/>
      <c r="V1021" s="658"/>
      <c r="W1021" s="36"/>
      <c r="X1021" s="37"/>
      <c r="Y1021" s="38"/>
      <c r="Z1021" s="409" t="str">
        <f>IFERROR(VLOOKUP(Y1021, 【参考】数式用!$A$2:$B$50, 2, FALSE), "")</f>
        <v/>
      </c>
    </row>
    <row r="1022" spans="2:26" ht="34.5" customHeight="1" thickBot="1">
      <c r="B1022" s="547">
        <f t="shared" si="15"/>
        <v>984</v>
      </c>
      <c r="C1022" s="660"/>
      <c r="D1022" s="661"/>
      <c r="E1022" s="661"/>
      <c r="F1022" s="661"/>
      <c r="G1022" s="661"/>
      <c r="H1022" s="661"/>
      <c r="I1022" s="661"/>
      <c r="J1022" s="661"/>
      <c r="K1022" s="661"/>
      <c r="L1022" s="662"/>
      <c r="M1022" s="655"/>
      <c r="N1022" s="655"/>
      <c r="O1022" s="655"/>
      <c r="P1022" s="655"/>
      <c r="Q1022" s="655"/>
      <c r="R1022" s="656"/>
      <c r="S1022" s="657"/>
      <c r="T1022" s="657"/>
      <c r="U1022" s="657"/>
      <c r="V1022" s="658"/>
      <c r="W1022" s="36"/>
      <c r="X1022" s="37"/>
      <c r="Y1022" s="38"/>
      <c r="Z1022" s="409" t="str">
        <f>IFERROR(VLOOKUP(Y1022, 【参考】数式用!$A$2:$B$50, 2, FALSE), "")</f>
        <v/>
      </c>
    </row>
    <row r="1023" spans="2:26" ht="34.5" customHeight="1" thickBot="1">
      <c r="B1023" s="547">
        <f t="shared" si="15"/>
        <v>985</v>
      </c>
      <c r="C1023" s="660"/>
      <c r="D1023" s="661"/>
      <c r="E1023" s="661"/>
      <c r="F1023" s="661"/>
      <c r="G1023" s="661"/>
      <c r="H1023" s="661"/>
      <c r="I1023" s="661"/>
      <c r="J1023" s="661"/>
      <c r="K1023" s="661"/>
      <c r="L1023" s="662"/>
      <c r="M1023" s="655"/>
      <c r="N1023" s="655"/>
      <c r="O1023" s="655"/>
      <c r="P1023" s="655"/>
      <c r="Q1023" s="655"/>
      <c r="R1023" s="656"/>
      <c r="S1023" s="657"/>
      <c r="T1023" s="657"/>
      <c r="U1023" s="657"/>
      <c r="V1023" s="658"/>
      <c r="W1023" s="36"/>
      <c r="X1023" s="37"/>
      <c r="Y1023" s="38"/>
      <c r="Z1023" s="409" t="str">
        <f>IFERROR(VLOOKUP(Y1023, 【参考】数式用!$A$2:$B$50, 2, FALSE), "")</f>
        <v/>
      </c>
    </row>
    <row r="1024" spans="2:26" ht="34.5" customHeight="1" thickBot="1">
      <c r="B1024" s="547">
        <f t="shared" si="15"/>
        <v>986</v>
      </c>
      <c r="C1024" s="660"/>
      <c r="D1024" s="661"/>
      <c r="E1024" s="661"/>
      <c r="F1024" s="661"/>
      <c r="G1024" s="661"/>
      <c r="H1024" s="661"/>
      <c r="I1024" s="661"/>
      <c r="J1024" s="661"/>
      <c r="K1024" s="661"/>
      <c r="L1024" s="662"/>
      <c r="M1024" s="655"/>
      <c r="N1024" s="655"/>
      <c r="O1024" s="655"/>
      <c r="P1024" s="655"/>
      <c r="Q1024" s="655"/>
      <c r="R1024" s="656"/>
      <c r="S1024" s="657"/>
      <c r="T1024" s="657"/>
      <c r="U1024" s="657"/>
      <c r="V1024" s="658"/>
      <c r="W1024" s="36"/>
      <c r="X1024" s="37"/>
      <c r="Y1024" s="38"/>
      <c r="Z1024" s="409" t="str">
        <f>IFERROR(VLOOKUP(Y1024, 【参考】数式用!$A$2:$B$50, 2, FALSE), "")</f>
        <v/>
      </c>
    </row>
    <row r="1025" spans="2:26" ht="34.5" customHeight="1" thickBot="1">
      <c r="B1025" s="547">
        <f t="shared" si="15"/>
        <v>987</v>
      </c>
      <c r="C1025" s="660"/>
      <c r="D1025" s="661"/>
      <c r="E1025" s="661"/>
      <c r="F1025" s="661"/>
      <c r="G1025" s="661"/>
      <c r="H1025" s="661"/>
      <c r="I1025" s="661"/>
      <c r="J1025" s="661"/>
      <c r="K1025" s="661"/>
      <c r="L1025" s="662"/>
      <c r="M1025" s="655"/>
      <c r="N1025" s="655"/>
      <c r="O1025" s="655"/>
      <c r="P1025" s="655"/>
      <c r="Q1025" s="655"/>
      <c r="R1025" s="656"/>
      <c r="S1025" s="657"/>
      <c r="T1025" s="657"/>
      <c r="U1025" s="657"/>
      <c r="V1025" s="658"/>
      <c r="W1025" s="36"/>
      <c r="X1025" s="37"/>
      <c r="Y1025" s="38"/>
      <c r="Z1025" s="409" t="str">
        <f>IFERROR(VLOOKUP(Y1025, 【参考】数式用!$A$2:$B$50, 2, FALSE), "")</f>
        <v/>
      </c>
    </row>
    <row r="1026" spans="2:26" ht="34.5" customHeight="1" thickBot="1">
      <c r="B1026" s="547">
        <f t="shared" si="15"/>
        <v>988</v>
      </c>
      <c r="C1026" s="660"/>
      <c r="D1026" s="661"/>
      <c r="E1026" s="661"/>
      <c r="F1026" s="661"/>
      <c r="G1026" s="661"/>
      <c r="H1026" s="661"/>
      <c r="I1026" s="661"/>
      <c r="J1026" s="661"/>
      <c r="K1026" s="661"/>
      <c r="L1026" s="662"/>
      <c r="M1026" s="655"/>
      <c r="N1026" s="655"/>
      <c r="O1026" s="655"/>
      <c r="P1026" s="655"/>
      <c r="Q1026" s="655"/>
      <c r="R1026" s="656"/>
      <c r="S1026" s="657"/>
      <c r="T1026" s="657"/>
      <c r="U1026" s="657"/>
      <c r="V1026" s="658"/>
      <c r="W1026" s="36"/>
      <c r="X1026" s="37"/>
      <c r="Y1026" s="38"/>
      <c r="Z1026" s="409" t="str">
        <f>IFERROR(VLOOKUP(Y1026, 【参考】数式用!$A$2:$B$50, 2, FALSE), "")</f>
        <v/>
      </c>
    </row>
    <row r="1027" spans="2:26" ht="34.5" customHeight="1" thickBot="1">
      <c r="B1027" s="547">
        <f t="shared" si="15"/>
        <v>989</v>
      </c>
      <c r="C1027" s="660"/>
      <c r="D1027" s="661"/>
      <c r="E1027" s="661"/>
      <c r="F1027" s="661"/>
      <c r="G1027" s="661"/>
      <c r="H1027" s="661"/>
      <c r="I1027" s="661"/>
      <c r="J1027" s="661"/>
      <c r="K1027" s="661"/>
      <c r="L1027" s="662"/>
      <c r="M1027" s="655"/>
      <c r="N1027" s="655"/>
      <c r="O1027" s="655"/>
      <c r="P1027" s="655"/>
      <c r="Q1027" s="655"/>
      <c r="R1027" s="656"/>
      <c r="S1027" s="657"/>
      <c r="T1027" s="657"/>
      <c r="U1027" s="657"/>
      <c r="V1027" s="658"/>
      <c r="W1027" s="36"/>
      <c r="X1027" s="37"/>
      <c r="Y1027" s="38"/>
      <c r="Z1027" s="409" t="str">
        <f>IFERROR(VLOOKUP(Y1027, 【参考】数式用!$A$2:$B$50, 2, FALSE), "")</f>
        <v/>
      </c>
    </row>
    <row r="1028" spans="2:26" ht="34.5" customHeight="1" thickBot="1">
      <c r="B1028" s="547">
        <f t="shared" si="15"/>
        <v>990</v>
      </c>
      <c r="C1028" s="660"/>
      <c r="D1028" s="661"/>
      <c r="E1028" s="661"/>
      <c r="F1028" s="661"/>
      <c r="G1028" s="661"/>
      <c r="H1028" s="661"/>
      <c r="I1028" s="661"/>
      <c r="J1028" s="661"/>
      <c r="K1028" s="661"/>
      <c r="L1028" s="662"/>
      <c r="M1028" s="655"/>
      <c r="N1028" s="655"/>
      <c r="O1028" s="655"/>
      <c r="P1028" s="655"/>
      <c r="Q1028" s="655"/>
      <c r="R1028" s="656"/>
      <c r="S1028" s="657"/>
      <c r="T1028" s="657"/>
      <c r="U1028" s="657"/>
      <c r="V1028" s="658"/>
      <c r="W1028" s="36"/>
      <c r="X1028" s="37"/>
      <c r="Y1028" s="38"/>
      <c r="Z1028" s="409" t="str">
        <f>IFERROR(VLOOKUP(Y1028, 【参考】数式用!$A$2:$B$50, 2, FALSE), "")</f>
        <v/>
      </c>
    </row>
    <row r="1029" spans="2:26" ht="34.5" customHeight="1" thickBot="1">
      <c r="B1029" s="547">
        <f t="shared" si="15"/>
        <v>991</v>
      </c>
      <c r="C1029" s="660"/>
      <c r="D1029" s="661"/>
      <c r="E1029" s="661"/>
      <c r="F1029" s="661"/>
      <c r="G1029" s="661"/>
      <c r="H1029" s="661"/>
      <c r="I1029" s="661"/>
      <c r="J1029" s="661"/>
      <c r="K1029" s="661"/>
      <c r="L1029" s="662"/>
      <c r="M1029" s="655"/>
      <c r="N1029" s="655"/>
      <c r="O1029" s="655"/>
      <c r="P1029" s="655"/>
      <c r="Q1029" s="655"/>
      <c r="R1029" s="656"/>
      <c r="S1029" s="657"/>
      <c r="T1029" s="657"/>
      <c r="U1029" s="657"/>
      <c r="V1029" s="658"/>
      <c r="W1029" s="36"/>
      <c r="X1029" s="37"/>
      <c r="Y1029" s="38"/>
      <c r="Z1029" s="409" t="str">
        <f>IFERROR(VLOOKUP(Y1029, 【参考】数式用!$A$2:$B$50, 2, FALSE), "")</f>
        <v/>
      </c>
    </row>
    <row r="1030" spans="2:26" ht="34.5" customHeight="1" thickBot="1">
      <c r="B1030" s="547">
        <f t="shared" si="15"/>
        <v>992</v>
      </c>
      <c r="C1030" s="660"/>
      <c r="D1030" s="661"/>
      <c r="E1030" s="661"/>
      <c r="F1030" s="661"/>
      <c r="G1030" s="661"/>
      <c r="H1030" s="661"/>
      <c r="I1030" s="661"/>
      <c r="J1030" s="661"/>
      <c r="K1030" s="661"/>
      <c r="L1030" s="662"/>
      <c r="M1030" s="655"/>
      <c r="N1030" s="655"/>
      <c r="O1030" s="655"/>
      <c r="P1030" s="655"/>
      <c r="Q1030" s="655"/>
      <c r="R1030" s="656"/>
      <c r="S1030" s="657"/>
      <c r="T1030" s="657"/>
      <c r="U1030" s="657"/>
      <c r="V1030" s="658"/>
      <c r="W1030" s="36"/>
      <c r="X1030" s="37"/>
      <c r="Y1030" s="38"/>
      <c r="Z1030" s="409" t="str">
        <f>IFERROR(VLOOKUP(Y1030, 【参考】数式用!$A$2:$B$50, 2, FALSE), "")</f>
        <v/>
      </c>
    </row>
    <row r="1031" spans="2:26" ht="34.5" customHeight="1" thickBot="1">
      <c r="B1031" s="547">
        <f t="shared" si="15"/>
        <v>993</v>
      </c>
      <c r="C1031" s="660"/>
      <c r="D1031" s="661"/>
      <c r="E1031" s="661"/>
      <c r="F1031" s="661"/>
      <c r="G1031" s="661"/>
      <c r="H1031" s="661"/>
      <c r="I1031" s="661"/>
      <c r="J1031" s="661"/>
      <c r="K1031" s="661"/>
      <c r="L1031" s="662"/>
      <c r="M1031" s="655"/>
      <c r="N1031" s="655"/>
      <c r="O1031" s="655"/>
      <c r="P1031" s="655"/>
      <c r="Q1031" s="655"/>
      <c r="R1031" s="656"/>
      <c r="S1031" s="657"/>
      <c r="T1031" s="657"/>
      <c r="U1031" s="657"/>
      <c r="V1031" s="658"/>
      <c r="W1031" s="36"/>
      <c r="X1031" s="37"/>
      <c r="Y1031" s="38"/>
      <c r="Z1031" s="409" t="str">
        <f>IFERROR(VLOOKUP(Y1031, 【参考】数式用!$A$2:$B$50, 2, FALSE), "")</f>
        <v/>
      </c>
    </row>
    <row r="1032" spans="2:26" ht="34.5" customHeight="1" thickBot="1">
      <c r="B1032" s="547">
        <f t="shared" si="15"/>
        <v>994</v>
      </c>
      <c r="C1032" s="660"/>
      <c r="D1032" s="661"/>
      <c r="E1032" s="661"/>
      <c r="F1032" s="661"/>
      <c r="G1032" s="661"/>
      <c r="H1032" s="661"/>
      <c r="I1032" s="661"/>
      <c r="J1032" s="661"/>
      <c r="K1032" s="661"/>
      <c r="L1032" s="662"/>
      <c r="M1032" s="655"/>
      <c r="N1032" s="655"/>
      <c r="O1032" s="655"/>
      <c r="P1032" s="655"/>
      <c r="Q1032" s="655"/>
      <c r="R1032" s="656"/>
      <c r="S1032" s="657"/>
      <c r="T1032" s="657"/>
      <c r="U1032" s="657"/>
      <c r="V1032" s="658"/>
      <c r="W1032" s="36"/>
      <c r="X1032" s="37"/>
      <c r="Y1032" s="38"/>
      <c r="Z1032" s="409" t="str">
        <f>IFERROR(VLOOKUP(Y1032, 【参考】数式用!$A$2:$B$50, 2, FALSE), "")</f>
        <v/>
      </c>
    </row>
    <row r="1033" spans="2:26" ht="34.5" customHeight="1" thickBot="1">
      <c r="B1033" s="547">
        <f t="shared" si="15"/>
        <v>995</v>
      </c>
      <c r="C1033" s="660"/>
      <c r="D1033" s="661"/>
      <c r="E1033" s="661"/>
      <c r="F1033" s="661"/>
      <c r="G1033" s="661"/>
      <c r="H1033" s="661"/>
      <c r="I1033" s="661"/>
      <c r="J1033" s="661"/>
      <c r="K1033" s="661"/>
      <c r="L1033" s="662"/>
      <c r="M1033" s="655"/>
      <c r="N1033" s="655"/>
      <c r="O1033" s="655"/>
      <c r="P1033" s="655"/>
      <c r="Q1033" s="655"/>
      <c r="R1033" s="656"/>
      <c r="S1033" s="657"/>
      <c r="T1033" s="657"/>
      <c r="U1033" s="657"/>
      <c r="V1033" s="658"/>
      <c r="W1033" s="36"/>
      <c r="X1033" s="37"/>
      <c r="Y1033" s="38"/>
      <c r="Z1033" s="409" t="str">
        <f>IFERROR(VLOOKUP(Y1033, 【参考】数式用!$A$2:$B$50, 2, FALSE), "")</f>
        <v/>
      </c>
    </row>
    <row r="1034" spans="2:26" ht="34.5" customHeight="1" thickBot="1">
      <c r="B1034" s="547">
        <f t="shared" si="15"/>
        <v>996</v>
      </c>
      <c r="C1034" s="660"/>
      <c r="D1034" s="661"/>
      <c r="E1034" s="661"/>
      <c r="F1034" s="661"/>
      <c r="G1034" s="661"/>
      <c r="H1034" s="661"/>
      <c r="I1034" s="661"/>
      <c r="J1034" s="661"/>
      <c r="K1034" s="661"/>
      <c r="L1034" s="662"/>
      <c r="M1034" s="655"/>
      <c r="N1034" s="655"/>
      <c r="O1034" s="655"/>
      <c r="P1034" s="655"/>
      <c r="Q1034" s="655"/>
      <c r="R1034" s="656"/>
      <c r="S1034" s="657"/>
      <c r="T1034" s="657"/>
      <c r="U1034" s="657"/>
      <c r="V1034" s="658"/>
      <c r="W1034" s="36"/>
      <c r="X1034" s="37"/>
      <c r="Y1034" s="38"/>
      <c r="Z1034" s="409" t="str">
        <f>IFERROR(VLOOKUP(Y1034, 【参考】数式用!$A$2:$B$50, 2, FALSE), "")</f>
        <v/>
      </c>
    </row>
    <row r="1035" spans="2:26" ht="34.5" customHeight="1" thickBot="1">
      <c r="B1035" s="547">
        <f t="shared" si="15"/>
        <v>997</v>
      </c>
      <c r="C1035" s="660"/>
      <c r="D1035" s="661"/>
      <c r="E1035" s="661"/>
      <c r="F1035" s="661"/>
      <c r="G1035" s="661"/>
      <c r="H1035" s="661"/>
      <c r="I1035" s="661"/>
      <c r="J1035" s="661"/>
      <c r="K1035" s="661"/>
      <c r="L1035" s="662"/>
      <c r="M1035" s="655"/>
      <c r="N1035" s="655"/>
      <c r="O1035" s="655"/>
      <c r="P1035" s="655"/>
      <c r="Q1035" s="655"/>
      <c r="R1035" s="656"/>
      <c r="S1035" s="657"/>
      <c r="T1035" s="657"/>
      <c r="U1035" s="657"/>
      <c r="V1035" s="658"/>
      <c r="W1035" s="36"/>
      <c r="X1035" s="37"/>
      <c r="Y1035" s="38"/>
      <c r="Z1035" s="409" t="str">
        <f>IFERROR(VLOOKUP(Y1035, 【参考】数式用!$A$2:$B$50, 2, FALSE), "")</f>
        <v/>
      </c>
    </row>
    <row r="1036" spans="2:26" ht="34.5" customHeight="1" thickBot="1">
      <c r="B1036" s="547">
        <f t="shared" si="15"/>
        <v>998</v>
      </c>
      <c r="C1036" s="660"/>
      <c r="D1036" s="661"/>
      <c r="E1036" s="661"/>
      <c r="F1036" s="661"/>
      <c r="G1036" s="661"/>
      <c r="H1036" s="661"/>
      <c r="I1036" s="661"/>
      <c r="J1036" s="661"/>
      <c r="K1036" s="661"/>
      <c r="L1036" s="662"/>
      <c r="M1036" s="655"/>
      <c r="N1036" s="655"/>
      <c r="O1036" s="655"/>
      <c r="P1036" s="655"/>
      <c r="Q1036" s="655"/>
      <c r="R1036" s="656"/>
      <c r="S1036" s="657"/>
      <c r="T1036" s="657"/>
      <c r="U1036" s="657"/>
      <c r="V1036" s="658"/>
      <c r="W1036" s="36"/>
      <c r="X1036" s="37"/>
      <c r="Y1036" s="38"/>
      <c r="Z1036" s="409" t="str">
        <f>IFERROR(VLOOKUP(Y1036, 【参考】数式用!$A$2:$B$50, 2, FALSE), "")</f>
        <v/>
      </c>
    </row>
    <row r="1037" spans="2:26" ht="34.5" customHeight="1" thickBot="1">
      <c r="B1037" s="547">
        <f t="shared" si="15"/>
        <v>999</v>
      </c>
      <c r="C1037" s="660"/>
      <c r="D1037" s="661"/>
      <c r="E1037" s="661"/>
      <c r="F1037" s="661"/>
      <c r="G1037" s="661"/>
      <c r="H1037" s="661"/>
      <c r="I1037" s="661"/>
      <c r="J1037" s="661"/>
      <c r="K1037" s="661"/>
      <c r="L1037" s="662"/>
      <c r="M1037" s="655"/>
      <c r="N1037" s="655"/>
      <c r="O1037" s="655"/>
      <c r="P1037" s="655"/>
      <c r="Q1037" s="655"/>
      <c r="R1037" s="656"/>
      <c r="S1037" s="657"/>
      <c r="T1037" s="657"/>
      <c r="U1037" s="657"/>
      <c r="V1037" s="658"/>
      <c r="W1037" s="36"/>
      <c r="X1037" s="37"/>
      <c r="Y1037" s="38"/>
      <c r="Z1037" s="409" t="str">
        <f>IFERROR(VLOOKUP(Y1037, 【参考】数式用!$A$2:$B$50, 2, FALSE), "")</f>
        <v/>
      </c>
    </row>
    <row r="1038" spans="2:26" ht="34.5" customHeight="1" thickBot="1">
      <c r="B1038" s="547">
        <f t="shared" si="15"/>
        <v>1000</v>
      </c>
      <c r="C1038" s="660"/>
      <c r="D1038" s="661"/>
      <c r="E1038" s="661"/>
      <c r="F1038" s="661"/>
      <c r="G1038" s="661"/>
      <c r="H1038" s="661"/>
      <c r="I1038" s="661"/>
      <c r="J1038" s="661"/>
      <c r="K1038" s="661"/>
      <c r="L1038" s="662"/>
      <c r="M1038" s="655"/>
      <c r="N1038" s="655"/>
      <c r="O1038" s="655"/>
      <c r="P1038" s="655"/>
      <c r="Q1038" s="655"/>
      <c r="R1038" s="656"/>
      <c r="S1038" s="657"/>
      <c r="T1038" s="657"/>
      <c r="U1038" s="657"/>
      <c r="V1038" s="658"/>
      <c r="W1038" s="36"/>
      <c r="X1038" s="37"/>
      <c r="Y1038" s="38"/>
      <c r="Z1038" s="409" t="str">
        <f>IFERROR(VLOOKUP(Y1038, 【参考】数式用!$A$2:$B$50, 2, FALSE), "")</f>
        <v/>
      </c>
    </row>
    <row r="1039" spans="2:26" ht="34.5" customHeight="1" thickBot="1">
      <c r="B1039" s="547">
        <f t="shared" si="15"/>
        <v>1001</v>
      </c>
      <c r="C1039" s="660"/>
      <c r="D1039" s="661"/>
      <c r="E1039" s="661"/>
      <c r="F1039" s="661"/>
      <c r="G1039" s="661"/>
      <c r="H1039" s="661"/>
      <c r="I1039" s="661"/>
      <c r="J1039" s="661"/>
      <c r="K1039" s="661"/>
      <c r="L1039" s="662"/>
      <c r="M1039" s="655"/>
      <c r="N1039" s="655"/>
      <c r="O1039" s="655"/>
      <c r="P1039" s="655"/>
      <c r="Q1039" s="655"/>
      <c r="R1039" s="656"/>
      <c r="S1039" s="657"/>
      <c r="T1039" s="657"/>
      <c r="U1039" s="657"/>
      <c r="V1039" s="658"/>
      <c r="W1039" s="36"/>
      <c r="X1039" s="37"/>
      <c r="Y1039" s="38"/>
      <c r="Z1039" s="409" t="str">
        <f>IFERROR(VLOOKUP(Y1039, 【参考】数式用!$A$2:$B$50, 2, FALSE), "")</f>
        <v/>
      </c>
    </row>
    <row r="1040" spans="2:26" ht="34.5" customHeight="1" thickBot="1">
      <c r="B1040" s="547">
        <f t="shared" si="15"/>
        <v>1002</v>
      </c>
      <c r="C1040" s="660"/>
      <c r="D1040" s="661"/>
      <c r="E1040" s="661"/>
      <c r="F1040" s="661"/>
      <c r="G1040" s="661"/>
      <c r="H1040" s="661"/>
      <c r="I1040" s="661"/>
      <c r="J1040" s="661"/>
      <c r="K1040" s="661"/>
      <c r="L1040" s="662"/>
      <c r="M1040" s="655"/>
      <c r="N1040" s="655"/>
      <c r="O1040" s="655"/>
      <c r="P1040" s="655"/>
      <c r="Q1040" s="655"/>
      <c r="R1040" s="656"/>
      <c r="S1040" s="657"/>
      <c r="T1040" s="657"/>
      <c r="U1040" s="657"/>
      <c r="V1040" s="658"/>
      <c r="W1040" s="36"/>
      <c r="X1040" s="37"/>
      <c r="Y1040" s="38"/>
      <c r="Z1040" s="409" t="str">
        <f>IFERROR(VLOOKUP(Y1040, 【参考】数式用!$A$2:$B$50, 2, FALSE), "")</f>
        <v/>
      </c>
    </row>
    <row r="1041" spans="2:26" ht="34.5" customHeight="1" thickBot="1">
      <c r="B1041" s="547">
        <f t="shared" si="15"/>
        <v>1003</v>
      </c>
      <c r="C1041" s="660"/>
      <c r="D1041" s="661"/>
      <c r="E1041" s="661"/>
      <c r="F1041" s="661"/>
      <c r="G1041" s="661"/>
      <c r="H1041" s="661"/>
      <c r="I1041" s="661"/>
      <c r="J1041" s="661"/>
      <c r="K1041" s="661"/>
      <c r="L1041" s="662"/>
      <c r="M1041" s="655"/>
      <c r="N1041" s="655"/>
      <c r="O1041" s="655"/>
      <c r="P1041" s="655"/>
      <c r="Q1041" s="655"/>
      <c r="R1041" s="656"/>
      <c r="S1041" s="657"/>
      <c r="T1041" s="657"/>
      <c r="U1041" s="657"/>
      <c r="V1041" s="658"/>
      <c r="W1041" s="36"/>
      <c r="X1041" s="37"/>
      <c r="Y1041" s="38"/>
      <c r="Z1041" s="409" t="str">
        <f>IFERROR(VLOOKUP(Y1041, 【参考】数式用!$A$2:$B$50, 2, FALSE), "")</f>
        <v/>
      </c>
    </row>
    <row r="1042" spans="2:26" ht="34.5" customHeight="1" thickBot="1">
      <c r="B1042" s="547">
        <f t="shared" si="15"/>
        <v>1004</v>
      </c>
      <c r="C1042" s="660"/>
      <c r="D1042" s="661"/>
      <c r="E1042" s="661"/>
      <c r="F1042" s="661"/>
      <c r="G1042" s="661"/>
      <c r="H1042" s="661"/>
      <c r="I1042" s="661"/>
      <c r="J1042" s="661"/>
      <c r="K1042" s="661"/>
      <c r="L1042" s="662"/>
      <c r="M1042" s="655"/>
      <c r="N1042" s="655"/>
      <c r="O1042" s="655"/>
      <c r="P1042" s="655"/>
      <c r="Q1042" s="655"/>
      <c r="R1042" s="656"/>
      <c r="S1042" s="657"/>
      <c r="T1042" s="657"/>
      <c r="U1042" s="657"/>
      <c r="V1042" s="658"/>
      <c r="W1042" s="36"/>
      <c r="X1042" s="37"/>
      <c r="Y1042" s="38"/>
      <c r="Z1042" s="409" t="str">
        <f>IFERROR(VLOOKUP(Y1042, 【参考】数式用!$A$2:$B$50, 2, FALSE), "")</f>
        <v/>
      </c>
    </row>
    <row r="1043" spans="2:26" ht="34.5" customHeight="1" thickBot="1">
      <c r="B1043" s="547">
        <f t="shared" si="15"/>
        <v>1005</v>
      </c>
      <c r="C1043" s="660"/>
      <c r="D1043" s="661"/>
      <c r="E1043" s="661"/>
      <c r="F1043" s="661"/>
      <c r="G1043" s="661"/>
      <c r="H1043" s="661"/>
      <c r="I1043" s="661"/>
      <c r="J1043" s="661"/>
      <c r="K1043" s="661"/>
      <c r="L1043" s="662"/>
      <c r="M1043" s="655"/>
      <c r="N1043" s="655"/>
      <c r="O1043" s="655"/>
      <c r="P1043" s="655"/>
      <c r="Q1043" s="655"/>
      <c r="R1043" s="656"/>
      <c r="S1043" s="657"/>
      <c r="T1043" s="657"/>
      <c r="U1043" s="657"/>
      <c r="V1043" s="658"/>
      <c r="W1043" s="36"/>
      <c r="X1043" s="37"/>
      <c r="Y1043" s="38"/>
      <c r="Z1043" s="409" t="str">
        <f>IFERROR(VLOOKUP(Y1043, 【参考】数式用!$A$2:$B$50, 2, FALSE), "")</f>
        <v/>
      </c>
    </row>
    <row r="1044" spans="2:26" ht="34.5" customHeight="1" thickBot="1">
      <c r="B1044" s="547">
        <f t="shared" si="15"/>
        <v>1006</v>
      </c>
      <c r="C1044" s="660"/>
      <c r="D1044" s="661"/>
      <c r="E1044" s="661"/>
      <c r="F1044" s="661"/>
      <c r="G1044" s="661"/>
      <c r="H1044" s="661"/>
      <c r="I1044" s="661"/>
      <c r="J1044" s="661"/>
      <c r="K1044" s="661"/>
      <c r="L1044" s="662"/>
      <c r="M1044" s="655"/>
      <c r="N1044" s="655"/>
      <c r="O1044" s="655"/>
      <c r="P1044" s="655"/>
      <c r="Q1044" s="655"/>
      <c r="R1044" s="656"/>
      <c r="S1044" s="657"/>
      <c r="T1044" s="657"/>
      <c r="U1044" s="657"/>
      <c r="V1044" s="658"/>
      <c r="W1044" s="36"/>
      <c r="X1044" s="37"/>
      <c r="Y1044" s="38"/>
      <c r="Z1044" s="409" t="str">
        <f>IFERROR(VLOOKUP(Y1044, 【参考】数式用!$A$2:$B$50, 2, FALSE), "")</f>
        <v/>
      </c>
    </row>
    <row r="1045" spans="2:26" ht="34.5" customHeight="1" thickBot="1">
      <c r="B1045" s="547">
        <f t="shared" si="15"/>
        <v>1007</v>
      </c>
      <c r="C1045" s="660"/>
      <c r="D1045" s="661"/>
      <c r="E1045" s="661"/>
      <c r="F1045" s="661"/>
      <c r="G1045" s="661"/>
      <c r="H1045" s="661"/>
      <c r="I1045" s="661"/>
      <c r="J1045" s="661"/>
      <c r="K1045" s="661"/>
      <c r="L1045" s="662"/>
      <c r="M1045" s="655"/>
      <c r="N1045" s="655"/>
      <c r="O1045" s="655"/>
      <c r="P1045" s="655"/>
      <c r="Q1045" s="655"/>
      <c r="R1045" s="656"/>
      <c r="S1045" s="657"/>
      <c r="T1045" s="657"/>
      <c r="U1045" s="657"/>
      <c r="V1045" s="658"/>
      <c r="W1045" s="36"/>
      <c r="X1045" s="37"/>
      <c r="Y1045" s="38"/>
      <c r="Z1045" s="409" t="str">
        <f>IFERROR(VLOOKUP(Y1045, 【参考】数式用!$A$2:$B$50, 2, FALSE), "")</f>
        <v/>
      </c>
    </row>
    <row r="1046" spans="2:26" ht="34.5" customHeight="1" thickBot="1">
      <c r="B1046" s="547">
        <f t="shared" si="15"/>
        <v>1008</v>
      </c>
      <c r="C1046" s="660"/>
      <c r="D1046" s="661"/>
      <c r="E1046" s="661"/>
      <c r="F1046" s="661"/>
      <c r="G1046" s="661"/>
      <c r="H1046" s="661"/>
      <c r="I1046" s="661"/>
      <c r="J1046" s="661"/>
      <c r="K1046" s="661"/>
      <c r="L1046" s="662"/>
      <c r="M1046" s="655"/>
      <c r="N1046" s="655"/>
      <c r="O1046" s="655"/>
      <c r="P1046" s="655"/>
      <c r="Q1046" s="655"/>
      <c r="R1046" s="656"/>
      <c r="S1046" s="657"/>
      <c r="T1046" s="657"/>
      <c r="U1046" s="657"/>
      <c r="V1046" s="658"/>
      <c r="W1046" s="36"/>
      <c r="X1046" s="37"/>
      <c r="Y1046" s="38"/>
      <c r="Z1046" s="409" t="str">
        <f>IFERROR(VLOOKUP(Y1046, 【参考】数式用!$A$2:$B$50, 2, FALSE), "")</f>
        <v/>
      </c>
    </row>
    <row r="1047" spans="2:26" ht="34.5" customHeight="1" thickBot="1">
      <c r="B1047" s="547">
        <f t="shared" si="15"/>
        <v>1009</v>
      </c>
      <c r="C1047" s="660"/>
      <c r="D1047" s="661"/>
      <c r="E1047" s="661"/>
      <c r="F1047" s="661"/>
      <c r="G1047" s="661"/>
      <c r="H1047" s="661"/>
      <c r="I1047" s="661"/>
      <c r="J1047" s="661"/>
      <c r="K1047" s="661"/>
      <c r="L1047" s="662"/>
      <c r="M1047" s="655"/>
      <c r="N1047" s="655"/>
      <c r="O1047" s="655"/>
      <c r="P1047" s="655"/>
      <c r="Q1047" s="655"/>
      <c r="R1047" s="656"/>
      <c r="S1047" s="657"/>
      <c r="T1047" s="657"/>
      <c r="U1047" s="657"/>
      <c r="V1047" s="658"/>
      <c r="W1047" s="36"/>
      <c r="X1047" s="37"/>
      <c r="Y1047" s="38"/>
      <c r="Z1047" s="409" t="str">
        <f>IFERROR(VLOOKUP(Y1047, 【参考】数式用!$A$2:$B$50, 2, FALSE), "")</f>
        <v/>
      </c>
    </row>
    <row r="1048" spans="2:26" ht="34.5" customHeight="1" thickBot="1">
      <c r="B1048" s="547">
        <f t="shared" si="15"/>
        <v>1010</v>
      </c>
      <c r="C1048" s="660"/>
      <c r="D1048" s="661"/>
      <c r="E1048" s="661"/>
      <c r="F1048" s="661"/>
      <c r="G1048" s="661"/>
      <c r="H1048" s="661"/>
      <c r="I1048" s="661"/>
      <c r="J1048" s="661"/>
      <c r="K1048" s="661"/>
      <c r="L1048" s="662"/>
      <c r="M1048" s="655"/>
      <c r="N1048" s="655"/>
      <c r="O1048" s="655"/>
      <c r="P1048" s="655"/>
      <c r="Q1048" s="655"/>
      <c r="R1048" s="656"/>
      <c r="S1048" s="657"/>
      <c r="T1048" s="657"/>
      <c r="U1048" s="657"/>
      <c r="V1048" s="658"/>
      <c r="W1048" s="36"/>
      <c r="X1048" s="37"/>
      <c r="Y1048" s="38"/>
      <c r="Z1048" s="409" t="str">
        <f>IFERROR(VLOOKUP(Y1048, 【参考】数式用!$A$2:$B$50, 2, FALSE), "")</f>
        <v/>
      </c>
    </row>
    <row r="1049" spans="2:26" ht="34.5" customHeight="1" thickBot="1">
      <c r="B1049" s="547">
        <f t="shared" si="15"/>
        <v>1011</v>
      </c>
      <c r="C1049" s="660"/>
      <c r="D1049" s="661"/>
      <c r="E1049" s="661"/>
      <c r="F1049" s="661"/>
      <c r="G1049" s="661"/>
      <c r="H1049" s="661"/>
      <c r="I1049" s="661"/>
      <c r="J1049" s="661"/>
      <c r="K1049" s="661"/>
      <c r="L1049" s="662"/>
      <c r="M1049" s="655"/>
      <c r="N1049" s="655"/>
      <c r="O1049" s="655"/>
      <c r="P1049" s="655"/>
      <c r="Q1049" s="655"/>
      <c r="R1049" s="656"/>
      <c r="S1049" s="657"/>
      <c r="T1049" s="657"/>
      <c r="U1049" s="657"/>
      <c r="V1049" s="658"/>
      <c r="W1049" s="36"/>
      <c r="X1049" s="37"/>
      <c r="Y1049" s="38"/>
      <c r="Z1049" s="409" t="str">
        <f>IFERROR(VLOOKUP(Y1049, 【参考】数式用!$A$2:$B$50, 2, FALSE), "")</f>
        <v/>
      </c>
    </row>
    <row r="1050" spans="2:26" ht="34.5" customHeight="1" thickBot="1">
      <c r="B1050" s="547">
        <f t="shared" si="15"/>
        <v>1012</v>
      </c>
      <c r="C1050" s="660"/>
      <c r="D1050" s="661"/>
      <c r="E1050" s="661"/>
      <c r="F1050" s="661"/>
      <c r="G1050" s="661"/>
      <c r="H1050" s="661"/>
      <c r="I1050" s="661"/>
      <c r="J1050" s="661"/>
      <c r="K1050" s="661"/>
      <c r="L1050" s="662"/>
      <c r="M1050" s="655"/>
      <c r="N1050" s="655"/>
      <c r="O1050" s="655"/>
      <c r="P1050" s="655"/>
      <c r="Q1050" s="655"/>
      <c r="R1050" s="656"/>
      <c r="S1050" s="657"/>
      <c r="T1050" s="657"/>
      <c r="U1050" s="657"/>
      <c r="V1050" s="658"/>
      <c r="W1050" s="36"/>
      <c r="X1050" s="37"/>
      <c r="Y1050" s="38"/>
      <c r="Z1050" s="409" t="str">
        <f>IFERROR(VLOOKUP(Y1050, 【参考】数式用!$A$2:$B$50, 2, FALSE), "")</f>
        <v/>
      </c>
    </row>
    <row r="1051" spans="2:26" ht="34.5" customHeight="1" thickBot="1">
      <c r="B1051" s="547">
        <f t="shared" si="15"/>
        <v>1013</v>
      </c>
      <c r="C1051" s="660"/>
      <c r="D1051" s="661"/>
      <c r="E1051" s="661"/>
      <c r="F1051" s="661"/>
      <c r="G1051" s="661"/>
      <c r="H1051" s="661"/>
      <c r="I1051" s="661"/>
      <c r="J1051" s="661"/>
      <c r="K1051" s="661"/>
      <c r="L1051" s="662"/>
      <c r="M1051" s="655"/>
      <c r="N1051" s="655"/>
      <c r="O1051" s="655"/>
      <c r="P1051" s="655"/>
      <c r="Q1051" s="655"/>
      <c r="R1051" s="656"/>
      <c r="S1051" s="657"/>
      <c r="T1051" s="657"/>
      <c r="U1051" s="657"/>
      <c r="V1051" s="658"/>
      <c r="W1051" s="36"/>
      <c r="X1051" s="37"/>
      <c r="Y1051" s="38"/>
      <c r="Z1051" s="409" t="str">
        <f>IFERROR(VLOOKUP(Y1051, 【参考】数式用!$A$2:$B$50, 2, FALSE), "")</f>
        <v/>
      </c>
    </row>
    <row r="1052" spans="2:26" ht="34.5" customHeight="1" thickBot="1">
      <c r="B1052" s="547">
        <f t="shared" si="15"/>
        <v>1014</v>
      </c>
      <c r="C1052" s="660"/>
      <c r="D1052" s="661"/>
      <c r="E1052" s="661"/>
      <c r="F1052" s="661"/>
      <c r="G1052" s="661"/>
      <c r="H1052" s="661"/>
      <c r="I1052" s="661"/>
      <c r="J1052" s="661"/>
      <c r="K1052" s="661"/>
      <c r="L1052" s="662"/>
      <c r="M1052" s="655"/>
      <c r="N1052" s="655"/>
      <c r="O1052" s="655"/>
      <c r="P1052" s="655"/>
      <c r="Q1052" s="655"/>
      <c r="R1052" s="656"/>
      <c r="S1052" s="657"/>
      <c r="T1052" s="657"/>
      <c r="U1052" s="657"/>
      <c r="V1052" s="658"/>
      <c r="W1052" s="36"/>
      <c r="X1052" s="37"/>
      <c r="Y1052" s="38"/>
      <c r="Z1052" s="409" t="str">
        <f>IFERROR(VLOOKUP(Y1052, 【参考】数式用!$A$2:$B$50, 2, FALSE), "")</f>
        <v/>
      </c>
    </row>
    <row r="1053" spans="2:26" ht="34.5" customHeight="1" thickBot="1">
      <c r="B1053" s="547">
        <f t="shared" si="15"/>
        <v>1015</v>
      </c>
      <c r="C1053" s="660"/>
      <c r="D1053" s="661"/>
      <c r="E1053" s="661"/>
      <c r="F1053" s="661"/>
      <c r="G1053" s="661"/>
      <c r="H1053" s="661"/>
      <c r="I1053" s="661"/>
      <c r="J1053" s="661"/>
      <c r="K1053" s="661"/>
      <c r="L1053" s="662"/>
      <c r="M1053" s="655"/>
      <c r="N1053" s="655"/>
      <c r="O1053" s="655"/>
      <c r="P1053" s="655"/>
      <c r="Q1053" s="655"/>
      <c r="R1053" s="656"/>
      <c r="S1053" s="657"/>
      <c r="T1053" s="657"/>
      <c r="U1053" s="657"/>
      <c r="V1053" s="658"/>
      <c r="W1053" s="36"/>
      <c r="X1053" s="37"/>
      <c r="Y1053" s="38"/>
      <c r="Z1053" s="409" t="str">
        <f>IFERROR(VLOOKUP(Y1053, 【参考】数式用!$A$2:$B$50, 2, FALSE), "")</f>
        <v/>
      </c>
    </row>
    <row r="1054" spans="2:26" ht="34.5" customHeight="1" thickBot="1">
      <c r="B1054" s="547">
        <f t="shared" si="15"/>
        <v>1016</v>
      </c>
      <c r="C1054" s="660"/>
      <c r="D1054" s="661"/>
      <c r="E1054" s="661"/>
      <c r="F1054" s="661"/>
      <c r="G1054" s="661"/>
      <c r="H1054" s="661"/>
      <c r="I1054" s="661"/>
      <c r="J1054" s="661"/>
      <c r="K1054" s="661"/>
      <c r="L1054" s="662"/>
      <c r="M1054" s="655"/>
      <c r="N1054" s="655"/>
      <c r="O1054" s="655"/>
      <c r="P1054" s="655"/>
      <c r="Q1054" s="655"/>
      <c r="R1054" s="656"/>
      <c r="S1054" s="657"/>
      <c r="T1054" s="657"/>
      <c r="U1054" s="657"/>
      <c r="V1054" s="658"/>
      <c r="W1054" s="36"/>
      <c r="X1054" s="37"/>
      <c r="Y1054" s="38"/>
      <c r="Z1054" s="409" t="str">
        <f>IFERROR(VLOOKUP(Y1054, 【参考】数式用!$A$2:$B$50, 2, FALSE), "")</f>
        <v/>
      </c>
    </row>
    <row r="1055" spans="2:26" ht="34.5" customHeight="1" thickBot="1">
      <c r="B1055" s="547">
        <f t="shared" si="15"/>
        <v>1017</v>
      </c>
      <c r="C1055" s="660"/>
      <c r="D1055" s="661"/>
      <c r="E1055" s="661"/>
      <c r="F1055" s="661"/>
      <c r="G1055" s="661"/>
      <c r="H1055" s="661"/>
      <c r="I1055" s="661"/>
      <c r="J1055" s="661"/>
      <c r="K1055" s="661"/>
      <c r="L1055" s="662"/>
      <c r="M1055" s="655"/>
      <c r="N1055" s="655"/>
      <c r="O1055" s="655"/>
      <c r="P1055" s="655"/>
      <c r="Q1055" s="655"/>
      <c r="R1055" s="656"/>
      <c r="S1055" s="657"/>
      <c r="T1055" s="657"/>
      <c r="U1055" s="657"/>
      <c r="V1055" s="658"/>
      <c r="W1055" s="36"/>
      <c r="X1055" s="37"/>
      <c r="Y1055" s="38"/>
      <c r="Z1055" s="409" t="str">
        <f>IFERROR(VLOOKUP(Y1055, 【参考】数式用!$A$2:$B$50, 2, FALSE), "")</f>
        <v/>
      </c>
    </row>
    <row r="1056" spans="2:26" ht="34.5" customHeight="1" thickBot="1">
      <c r="B1056" s="547">
        <f t="shared" si="15"/>
        <v>1018</v>
      </c>
      <c r="C1056" s="660"/>
      <c r="D1056" s="661"/>
      <c r="E1056" s="661"/>
      <c r="F1056" s="661"/>
      <c r="G1056" s="661"/>
      <c r="H1056" s="661"/>
      <c r="I1056" s="661"/>
      <c r="J1056" s="661"/>
      <c r="K1056" s="661"/>
      <c r="L1056" s="662"/>
      <c r="M1056" s="655"/>
      <c r="N1056" s="655"/>
      <c r="O1056" s="655"/>
      <c r="P1056" s="655"/>
      <c r="Q1056" s="655"/>
      <c r="R1056" s="656"/>
      <c r="S1056" s="657"/>
      <c r="T1056" s="657"/>
      <c r="U1056" s="657"/>
      <c r="V1056" s="658"/>
      <c r="W1056" s="36"/>
      <c r="X1056" s="37"/>
      <c r="Y1056" s="38"/>
      <c r="Z1056" s="409" t="str">
        <f>IFERROR(VLOOKUP(Y1056, 【参考】数式用!$A$2:$B$50, 2, FALSE), "")</f>
        <v/>
      </c>
    </row>
    <row r="1057" spans="2:26" ht="34.5" customHeight="1" thickBot="1">
      <c r="B1057" s="547">
        <f t="shared" si="15"/>
        <v>1019</v>
      </c>
      <c r="C1057" s="660"/>
      <c r="D1057" s="661"/>
      <c r="E1057" s="661"/>
      <c r="F1057" s="661"/>
      <c r="G1057" s="661"/>
      <c r="H1057" s="661"/>
      <c r="I1057" s="661"/>
      <c r="J1057" s="661"/>
      <c r="K1057" s="661"/>
      <c r="L1057" s="662"/>
      <c r="M1057" s="655"/>
      <c r="N1057" s="655"/>
      <c r="O1057" s="655"/>
      <c r="P1057" s="655"/>
      <c r="Q1057" s="655"/>
      <c r="R1057" s="656"/>
      <c r="S1057" s="657"/>
      <c r="T1057" s="657"/>
      <c r="U1057" s="657"/>
      <c r="V1057" s="658"/>
      <c r="W1057" s="36"/>
      <c r="X1057" s="37"/>
      <c r="Y1057" s="38"/>
      <c r="Z1057" s="409" t="str">
        <f>IFERROR(VLOOKUP(Y1057, 【参考】数式用!$A$2:$B$50, 2, FALSE), "")</f>
        <v/>
      </c>
    </row>
    <row r="1058" spans="2:26" ht="34.5" customHeight="1" thickBot="1">
      <c r="B1058" s="547">
        <f t="shared" si="15"/>
        <v>1020</v>
      </c>
      <c r="C1058" s="660"/>
      <c r="D1058" s="661"/>
      <c r="E1058" s="661"/>
      <c r="F1058" s="661"/>
      <c r="G1058" s="661"/>
      <c r="H1058" s="661"/>
      <c r="I1058" s="661"/>
      <c r="J1058" s="661"/>
      <c r="K1058" s="661"/>
      <c r="L1058" s="662"/>
      <c r="M1058" s="655"/>
      <c r="N1058" s="655"/>
      <c r="O1058" s="655"/>
      <c r="P1058" s="655"/>
      <c r="Q1058" s="655"/>
      <c r="R1058" s="656"/>
      <c r="S1058" s="657"/>
      <c r="T1058" s="657"/>
      <c r="U1058" s="657"/>
      <c r="V1058" s="658"/>
      <c r="W1058" s="36"/>
      <c r="X1058" s="37"/>
      <c r="Y1058" s="38"/>
      <c r="Z1058" s="409" t="str">
        <f>IFERROR(VLOOKUP(Y1058, 【参考】数式用!$A$2:$B$50, 2, FALSE), "")</f>
        <v/>
      </c>
    </row>
    <row r="1059" spans="2:26" ht="34.5" customHeight="1" thickBot="1">
      <c r="B1059" s="547">
        <f t="shared" si="15"/>
        <v>1021</v>
      </c>
      <c r="C1059" s="660"/>
      <c r="D1059" s="661"/>
      <c r="E1059" s="661"/>
      <c r="F1059" s="661"/>
      <c r="G1059" s="661"/>
      <c r="H1059" s="661"/>
      <c r="I1059" s="661"/>
      <c r="J1059" s="661"/>
      <c r="K1059" s="661"/>
      <c r="L1059" s="662"/>
      <c r="M1059" s="655"/>
      <c r="N1059" s="655"/>
      <c r="O1059" s="655"/>
      <c r="P1059" s="655"/>
      <c r="Q1059" s="655"/>
      <c r="R1059" s="656"/>
      <c r="S1059" s="657"/>
      <c r="T1059" s="657"/>
      <c r="U1059" s="657"/>
      <c r="V1059" s="658"/>
      <c r="W1059" s="36"/>
      <c r="X1059" s="37"/>
      <c r="Y1059" s="38"/>
      <c r="Z1059" s="409" t="str">
        <f>IFERROR(VLOOKUP(Y1059, 【参考】数式用!$A$2:$B$50, 2, FALSE), "")</f>
        <v/>
      </c>
    </row>
    <row r="1060" spans="2:26" ht="34.5" customHeight="1" thickBot="1">
      <c r="B1060" s="547">
        <f t="shared" si="15"/>
        <v>1022</v>
      </c>
      <c r="C1060" s="660"/>
      <c r="D1060" s="661"/>
      <c r="E1060" s="661"/>
      <c r="F1060" s="661"/>
      <c r="G1060" s="661"/>
      <c r="H1060" s="661"/>
      <c r="I1060" s="661"/>
      <c r="J1060" s="661"/>
      <c r="K1060" s="661"/>
      <c r="L1060" s="662"/>
      <c r="M1060" s="655"/>
      <c r="N1060" s="655"/>
      <c r="O1060" s="655"/>
      <c r="P1060" s="655"/>
      <c r="Q1060" s="655"/>
      <c r="R1060" s="656"/>
      <c r="S1060" s="657"/>
      <c r="T1060" s="657"/>
      <c r="U1060" s="657"/>
      <c r="V1060" s="658"/>
      <c r="W1060" s="36"/>
      <c r="X1060" s="37"/>
      <c r="Y1060" s="38"/>
      <c r="Z1060" s="409" t="str">
        <f>IFERROR(VLOOKUP(Y1060, 【参考】数式用!$A$2:$B$50, 2, FALSE), "")</f>
        <v/>
      </c>
    </row>
    <row r="1061" spans="2:26" ht="34.5" customHeight="1" thickBot="1">
      <c r="B1061" s="547">
        <f t="shared" si="15"/>
        <v>1023</v>
      </c>
      <c r="C1061" s="660"/>
      <c r="D1061" s="661"/>
      <c r="E1061" s="661"/>
      <c r="F1061" s="661"/>
      <c r="G1061" s="661"/>
      <c r="H1061" s="661"/>
      <c r="I1061" s="661"/>
      <c r="J1061" s="661"/>
      <c r="K1061" s="661"/>
      <c r="L1061" s="662"/>
      <c r="M1061" s="655"/>
      <c r="N1061" s="655"/>
      <c r="O1061" s="655"/>
      <c r="P1061" s="655"/>
      <c r="Q1061" s="655"/>
      <c r="R1061" s="656"/>
      <c r="S1061" s="657"/>
      <c r="T1061" s="657"/>
      <c r="U1061" s="657"/>
      <c r="V1061" s="658"/>
      <c r="W1061" s="36"/>
      <c r="X1061" s="37"/>
      <c r="Y1061" s="38"/>
      <c r="Z1061" s="409" t="str">
        <f>IFERROR(VLOOKUP(Y1061, 【参考】数式用!$A$2:$B$50, 2, FALSE), "")</f>
        <v/>
      </c>
    </row>
    <row r="1062" spans="2:26" ht="34.5" customHeight="1" thickBot="1">
      <c r="B1062" s="547">
        <f t="shared" si="15"/>
        <v>1024</v>
      </c>
      <c r="C1062" s="660"/>
      <c r="D1062" s="661"/>
      <c r="E1062" s="661"/>
      <c r="F1062" s="661"/>
      <c r="G1062" s="661"/>
      <c r="H1062" s="661"/>
      <c r="I1062" s="661"/>
      <c r="J1062" s="661"/>
      <c r="K1062" s="661"/>
      <c r="L1062" s="662"/>
      <c r="M1062" s="655"/>
      <c r="N1062" s="655"/>
      <c r="O1062" s="655"/>
      <c r="P1062" s="655"/>
      <c r="Q1062" s="655"/>
      <c r="R1062" s="656"/>
      <c r="S1062" s="657"/>
      <c r="T1062" s="657"/>
      <c r="U1062" s="657"/>
      <c r="V1062" s="658"/>
      <c r="W1062" s="36"/>
      <c r="X1062" s="37"/>
      <c r="Y1062" s="38"/>
      <c r="Z1062" s="409" t="str">
        <f>IFERROR(VLOOKUP(Y1062, 【参考】数式用!$A$2:$B$50, 2, FALSE), "")</f>
        <v/>
      </c>
    </row>
    <row r="1063" spans="2:26" ht="34.5" customHeight="1" thickBot="1">
      <c r="B1063" s="547">
        <f t="shared" si="15"/>
        <v>1025</v>
      </c>
      <c r="C1063" s="660"/>
      <c r="D1063" s="661"/>
      <c r="E1063" s="661"/>
      <c r="F1063" s="661"/>
      <c r="G1063" s="661"/>
      <c r="H1063" s="661"/>
      <c r="I1063" s="661"/>
      <c r="J1063" s="661"/>
      <c r="K1063" s="661"/>
      <c r="L1063" s="662"/>
      <c r="M1063" s="655"/>
      <c r="N1063" s="655"/>
      <c r="O1063" s="655"/>
      <c r="P1063" s="655"/>
      <c r="Q1063" s="655"/>
      <c r="R1063" s="656"/>
      <c r="S1063" s="657"/>
      <c r="T1063" s="657"/>
      <c r="U1063" s="657"/>
      <c r="V1063" s="658"/>
      <c r="W1063" s="36"/>
      <c r="X1063" s="37"/>
      <c r="Y1063" s="38"/>
      <c r="Z1063" s="409" t="str">
        <f>IFERROR(VLOOKUP(Y1063, 【参考】数式用!$A$2:$B$50, 2, FALSE), "")</f>
        <v/>
      </c>
    </row>
    <row r="1064" spans="2:26" ht="34.5" customHeight="1" thickBot="1">
      <c r="B1064" s="547">
        <f t="shared" si="15"/>
        <v>1026</v>
      </c>
      <c r="C1064" s="660"/>
      <c r="D1064" s="661"/>
      <c r="E1064" s="661"/>
      <c r="F1064" s="661"/>
      <c r="G1064" s="661"/>
      <c r="H1064" s="661"/>
      <c r="I1064" s="661"/>
      <c r="J1064" s="661"/>
      <c r="K1064" s="661"/>
      <c r="L1064" s="662"/>
      <c r="M1064" s="655"/>
      <c r="N1064" s="655"/>
      <c r="O1064" s="655"/>
      <c r="P1064" s="655"/>
      <c r="Q1064" s="655"/>
      <c r="R1064" s="656"/>
      <c r="S1064" s="657"/>
      <c r="T1064" s="657"/>
      <c r="U1064" s="657"/>
      <c r="V1064" s="658"/>
      <c r="W1064" s="36"/>
      <c r="X1064" s="37"/>
      <c r="Y1064" s="38"/>
      <c r="Z1064" s="409" t="str">
        <f>IFERROR(VLOOKUP(Y1064, 【参考】数式用!$A$2:$B$50, 2, FALSE), "")</f>
        <v/>
      </c>
    </row>
    <row r="1065" spans="2:26" ht="34.5" customHeight="1" thickBot="1">
      <c r="B1065" s="547">
        <f t="shared" ref="B1065:B1128" si="16">B1064+1</f>
        <v>1027</v>
      </c>
      <c r="C1065" s="660"/>
      <c r="D1065" s="661"/>
      <c r="E1065" s="661"/>
      <c r="F1065" s="661"/>
      <c r="G1065" s="661"/>
      <c r="H1065" s="661"/>
      <c r="I1065" s="661"/>
      <c r="J1065" s="661"/>
      <c r="K1065" s="661"/>
      <c r="L1065" s="662"/>
      <c r="M1065" s="655"/>
      <c r="N1065" s="655"/>
      <c r="O1065" s="655"/>
      <c r="P1065" s="655"/>
      <c r="Q1065" s="655"/>
      <c r="R1065" s="656"/>
      <c r="S1065" s="657"/>
      <c r="T1065" s="657"/>
      <c r="U1065" s="657"/>
      <c r="V1065" s="658"/>
      <c r="W1065" s="36"/>
      <c r="X1065" s="37"/>
      <c r="Y1065" s="38"/>
      <c r="Z1065" s="409" t="str">
        <f>IFERROR(VLOOKUP(Y1065, 【参考】数式用!$A$2:$B$50, 2, FALSE), "")</f>
        <v/>
      </c>
    </row>
    <row r="1066" spans="2:26" ht="34.5" customHeight="1" thickBot="1">
      <c r="B1066" s="547">
        <f t="shared" si="16"/>
        <v>1028</v>
      </c>
      <c r="C1066" s="660"/>
      <c r="D1066" s="661"/>
      <c r="E1066" s="661"/>
      <c r="F1066" s="661"/>
      <c r="G1066" s="661"/>
      <c r="H1066" s="661"/>
      <c r="I1066" s="661"/>
      <c r="J1066" s="661"/>
      <c r="K1066" s="661"/>
      <c r="L1066" s="662"/>
      <c r="M1066" s="655"/>
      <c r="N1066" s="655"/>
      <c r="O1066" s="655"/>
      <c r="P1066" s="655"/>
      <c r="Q1066" s="655"/>
      <c r="R1066" s="656"/>
      <c r="S1066" s="657"/>
      <c r="T1066" s="657"/>
      <c r="U1066" s="657"/>
      <c r="V1066" s="658"/>
      <c r="W1066" s="36"/>
      <c r="X1066" s="37"/>
      <c r="Y1066" s="38"/>
      <c r="Z1066" s="409" t="str">
        <f>IFERROR(VLOOKUP(Y1066, 【参考】数式用!$A$2:$B$50, 2, FALSE), "")</f>
        <v/>
      </c>
    </row>
    <row r="1067" spans="2:26" ht="34.5" customHeight="1" thickBot="1">
      <c r="B1067" s="547">
        <f t="shared" si="16"/>
        <v>1029</v>
      </c>
      <c r="C1067" s="660"/>
      <c r="D1067" s="661"/>
      <c r="E1067" s="661"/>
      <c r="F1067" s="661"/>
      <c r="G1067" s="661"/>
      <c r="H1067" s="661"/>
      <c r="I1067" s="661"/>
      <c r="J1067" s="661"/>
      <c r="K1067" s="661"/>
      <c r="L1067" s="662"/>
      <c r="M1067" s="655"/>
      <c r="N1067" s="655"/>
      <c r="O1067" s="655"/>
      <c r="P1067" s="655"/>
      <c r="Q1067" s="655"/>
      <c r="R1067" s="656"/>
      <c r="S1067" s="657"/>
      <c r="T1067" s="657"/>
      <c r="U1067" s="657"/>
      <c r="V1067" s="658"/>
      <c r="W1067" s="36"/>
      <c r="X1067" s="37"/>
      <c r="Y1067" s="38"/>
      <c r="Z1067" s="409" t="str">
        <f>IFERROR(VLOOKUP(Y1067, 【参考】数式用!$A$2:$B$50, 2, FALSE), "")</f>
        <v/>
      </c>
    </row>
    <row r="1068" spans="2:26" ht="34.5" customHeight="1" thickBot="1">
      <c r="B1068" s="547">
        <f t="shared" si="16"/>
        <v>1030</v>
      </c>
      <c r="C1068" s="660"/>
      <c r="D1068" s="661"/>
      <c r="E1068" s="661"/>
      <c r="F1068" s="661"/>
      <c r="G1068" s="661"/>
      <c r="H1068" s="661"/>
      <c r="I1068" s="661"/>
      <c r="J1068" s="661"/>
      <c r="K1068" s="661"/>
      <c r="L1068" s="662"/>
      <c r="M1068" s="655"/>
      <c r="N1068" s="655"/>
      <c r="O1068" s="655"/>
      <c r="P1068" s="655"/>
      <c r="Q1068" s="655"/>
      <c r="R1068" s="656"/>
      <c r="S1068" s="657"/>
      <c r="T1068" s="657"/>
      <c r="U1068" s="657"/>
      <c r="V1068" s="658"/>
      <c r="W1068" s="36"/>
      <c r="X1068" s="37"/>
      <c r="Y1068" s="38"/>
      <c r="Z1068" s="409" t="str">
        <f>IFERROR(VLOOKUP(Y1068, 【参考】数式用!$A$2:$B$50, 2, FALSE), "")</f>
        <v/>
      </c>
    </row>
    <row r="1069" spans="2:26" ht="34.5" customHeight="1" thickBot="1">
      <c r="B1069" s="547">
        <f t="shared" si="16"/>
        <v>1031</v>
      </c>
      <c r="C1069" s="660"/>
      <c r="D1069" s="661"/>
      <c r="E1069" s="661"/>
      <c r="F1069" s="661"/>
      <c r="G1069" s="661"/>
      <c r="H1069" s="661"/>
      <c r="I1069" s="661"/>
      <c r="J1069" s="661"/>
      <c r="K1069" s="661"/>
      <c r="L1069" s="662"/>
      <c r="M1069" s="655"/>
      <c r="N1069" s="655"/>
      <c r="O1069" s="655"/>
      <c r="P1069" s="655"/>
      <c r="Q1069" s="655"/>
      <c r="R1069" s="656"/>
      <c r="S1069" s="657"/>
      <c r="T1069" s="657"/>
      <c r="U1069" s="657"/>
      <c r="V1069" s="658"/>
      <c r="W1069" s="36"/>
      <c r="X1069" s="37"/>
      <c r="Y1069" s="38"/>
      <c r="Z1069" s="409" t="str">
        <f>IFERROR(VLOOKUP(Y1069, 【参考】数式用!$A$2:$B$50, 2, FALSE), "")</f>
        <v/>
      </c>
    </row>
    <row r="1070" spans="2:26" ht="34.5" customHeight="1" thickBot="1">
      <c r="B1070" s="547">
        <f t="shared" si="16"/>
        <v>1032</v>
      </c>
      <c r="C1070" s="660"/>
      <c r="D1070" s="661"/>
      <c r="E1070" s="661"/>
      <c r="F1070" s="661"/>
      <c r="G1070" s="661"/>
      <c r="H1070" s="661"/>
      <c r="I1070" s="661"/>
      <c r="J1070" s="661"/>
      <c r="K1070" s="661"/>
      <c r="L1070" s="662"/>
      <c r="M1070" s="655"/>
      <c r="N1070" s="655"/>
      <c r="O1070" s="655"/>
      <c r="P1070" s="655"/>
      <c r="Q1070" s="655"/>
      <c r="R1070" s="656"/>
      <c r="S1070" s="657"/>
      <c r="T1070" s="657"/>
      <c r="U1070" s="657"/>
      <c r="V1070" s="658"/>
      <c r="W1070" s="36"/>
      <c r="X1070" s="37"/>
      <c r="Y1070" s="38"/>
      <c r="Z1070" s="409" t="str">
        <f>IFERROR(VLOOKUP(Y1070, 【参考】数式用!$A$2:$B$50, 2, FALSE), "")</f>
        <v/>
      </c>
    </row>
    <row r="1071" spans="2:26" ht="34.5" customHeight="1" thickBot="1">
      <c r="B1071" s="547">
        <f t="shared" si="16"/>
        <v>1033</v>
      </c>
      <c r="C1071" s="660"/>
      <c r="D1071" s="661"/>
      <c r="E1071" s="661"/>
      <c r="F1071" s="661"/>
      <c r="G1071" s="661"/>
      <c r="H1071" s="661"/>
      <c r="I1071" s="661"/>
      <c r="J1071" s="661"/>
      <c r="K1071" s="661"/>
      <c r="L1071" s="662"/>
      <c r="M1071" s="655"/>
      <c r="N1071" s="655"/>
      <c r="O1071" s="655"/>
      <c r="P1071" s="655"/>
      <c r="Q1071" s="655"/>
      <c r="R1071" s="656"/>
      <c r="S1071" s="657"/>
      <c r="T1071" s="657"/>
      <c r="U1071" s="657"/>
      <c r="V1071" s="658"/>
      <c r="W1071" s="36"/>
      <c r="X1071" s="37"/>
      <c r="Y1071" s="38"/>
      <c r="Z1071" s="409" t="str">
        <f>IFERROR(VLOOKUP(Y1071, 【参考】数式用!$A$2:$B$50, 2, FALSE), "")</f>
        <v/>
      </c>
    </row>
    <row r="1072" spans="2:26" ht="34.5" customHeight="1" thickBot="1">
      <c r="B1072" s="547">
        <f t="shared" si="16"/>
        <v>1034</v>
      </c>
      <c r="C1072" s="660"/>
      <c r="D1072" s="661"/>
      <c r="E1072" s="661"/>
      <c r="F1072" s="661"/>
      <c r="G1072" s="661"/>
      <c r="H1072" s="661"/>
      <c r="I1072" s="661"/>
      <c r="J1072" s="661"/>
      <c r="K1072" s="661"/>
      <c r="L1072" s="662"/>
      <c r="M1072" s="655"/>
      <c r="N1072" s="655"/>
      <c r="O1072" s="655"/>
      <c r="P1072" s="655"/>
      <c r="Q1072" s="655"/>
      <c r="R1072" s="656"/>
      <c r="S1072" s="657"/>
      <c r="T1072" s="657"/>
      <c r="U1072" s="657"/>
      <c r="V1072" s="658"/>
      <c r="W1072" s="36"/>
      <c r="X1072" s="37"/>
      <c r="Y1072" s="38"/>
      <c r="Z1072" s="409" t="str">
        <f>IFERROR(VLOOKUP(Y1072, 【参考】数式用!$A$2:$B$50, 2, FALSE), "")</f>
        <v/>
      </c>
    </row>
    <row r="1073" spans="2:26" ht="34.5" customHeight="1" thickBot="1">
      <c r="B1073" s="547">
        <f t="shared" si="16"/>
        <v>1035</v>
      </c>
      <c r="C1073" s="660"/>
      <c r="D1073" s="661"/>
      <c r="E1073" s="661"/>
      <c r="F1073" s="661"/>
      <c r="G1073" s="661"/>
      <c r="H1073" s="661"/>
      <c r="I1073" s="661"/>
      <c r="J1073" s="661"/>
      <c r="K1073" s="661"/>
      <c r="L1073" s="662"/>
      <c r="M1073" s="655"/>
      <c r="N1073" s="655"/>
      <c r="O1073" s="655"/>
      <c r="P1073" s="655"/>
      <c r="Q1073" s="655"/>
      <c r="R1073" s="656"/>
      <c r="S1073" s="657"/>
      <c r="T1073" s="657"/>
      <c r="U1073" s="657"/>
      <c r="V1073" s="658"/>
      <c r="W1073" s="36"/>
      <c r="X1073" s="37"/>
      <c r="Y1073" s="38"/>
      <c r="Z1073" s="409" t="str">
        <f>IFERROR(VLOOKUP(Y1073, 【参考】数式用!$A$2:$B$50, 2, FALSE), "")</f>
        <v/>
      </c>
    </row>
    <row r="1074" spans="2:26" ht="34.5" customHeight="1" thickBot="1">
      <c r="B1074" s="547">
        <f t="shared" si="16"/>
        <v>1036</v>
      </c>
      <c r="C1074" s="660"/>
      <c r="D1074" s="661"/>
      <c r="E1074" s="661"/>
      <c r="F1074" s="661"/>
      <c r="G1074" s="661"/>
      <c r="H1074" s="661"/>
      <c r="I1074" s="661"/>
      <c r="J1074" s="661"/>
      <c r="K1074" s="661"/>
      <c r="L1074" s="662"/>
      <c r="M1074" s="655"/>
      <c r="N1074" s="655"/>
      <c r="O1074" s="655"/>
      <c r="P1074" s="655"/>
      <c r="Q1074" s="655"/>
      <c r="R1074" s="656"/>
      <c r="S1074" s="657"/>
      <c r="T1074" s="657"/>
      <c r="U1074" s="657"/>
      <c r="V1074" s="658"/>
      <c r="W1074" s="36"/>
      <c r="X1074" s="37"/>
      <c r="Y1074" s="38"/>
      <c r="Z1074" s="409" t="str">
        <f>IFERROR(VLOOKUP(Y1074, 【参考】数式用!$A$2:$B$50, 2, FALSE), "")</f>
        <v/>
      </c>
    </row>
    <row r="1075" spans="2:26" ht="34.5" customHeight="1" thickBot="1">
      <c r="B1075" s="547">
        <f t="shared" si="16"/>
        <v>1037</v>
      </c>
      <c r="C1075" s="660"/>
      <c r="D1075" s="661"/>
      <c r="E1075" s="661"/>
      <c r="F1075" s="661"/>
      <c r="G1075" s="661"/>
      <c r="H1075" s="661"/>
      <c r="I1075" s="661"/>
      <c r="J1075" s="661"/>
      <c r="K1075" s="661"/>
      <c r="L1075" s="662"/>
      <c r="M1075" s="655"/>
      <c r="N1075" s="655"/>
      <c r="O1075" s="655"/>
      <c r="P1075" s="655"/>
      <c r="Q1075" s="655"/>
      <c r="R1075" s="656"/>
      <c r="S1075" s="657"/>
      <c r="T1075" s="657"/>
      <c r="U1075" s="657"/>
      <c r="V1075" s="658"/>
      <c r="W1075" s="36"/>
      <c r="X1075" s="37"/>
      <c r="Y1075" s="38"/>
      <c r="Z1075" s="409" t="str">
        <f>IFERROR(VLOOKUP(Y1075, 【参考】数式用!$A$2:$B$50, 2, FALSE), "")</f>
        <v/>
      </c>
    </row>
    <row r="1076" spans="2:26" ht="34.5" customHeight="1" thickBot="1">
      <c r="B1076" s="547">
        <f t="shared" si="16"/>
        <v>1038</v>
      </c>
      <c r="C1076" s="660"/>
      <c r="D1076" s="661"/>
      <c r="E1076" s="661"/>
      <c r="F1076" s="661"/>
      <c r="G1076" s="661"/>
      <c r="H1076" s="661"/>
      <c r="I1076" s="661"/>
      <c r="J1076" s="661"/>
      <c r="K1076" s="661"/>
      <c r="L1076" s="662"/>
      <c r="M1076" s="655"/>
      <c r="N1076" s="655"/>
      <c r="O1076" s="655"/>
      <c r="P1076" s="655"/>
      <c r="Q1076" s="655"/>
      <c r="R1076" s="656"/>
      <c r="S1076" s="657"/>
      <c r="T1076" s="657"/>
      <c r="U1076" s="657"/>
      <c r="V1076" s="658"/>
      <c r="W1076" s="36"/>
      <c r="X1076" s="37"/>
      <c r="Y1076" s="38"/>
      <c r="Z1076" s="409" t="str">
        <f>IFERROR(VLOOKUP(Y1076, 【参考】数式用!$A$2:$B$50, 2, FALSE), "")</f>
        <v/>
      </c>
    </row>
    <row r="1077" spans="2:26" ht="34.5" customHeight="1" thickBot="1">
      <c r="B1077" s="547">
        <f t="shared" si="16"/>
        <v>1039</v>
      </c>
      <c r="C1077" s="660"/>
      <c r="D1077" s="661"/>
      <c r="E1077" s="661"/>
      <c r="F1077" s="661"/>
      <c r="G1077" s="661"/>
      <c r="H1077" s="661"/>
      <c r="I1077" s="661"/>
      <c r="J1077" s="661"/>
      <c r="K1077" s="661"/>
      <c r="L1077" s="662"/>
      <c r="M1077" s="655"/>
      <c r="N1077" s="655"/>
      <c r="O1077" s="655"/>
      <c r="P1077" s="655"/>
      <c r="Q1077" s="655"/>
      <c r="R1077" s="656"/>
      <c r="S1077" s="657"/>
      <c r="T1077" s="657"/>
      <c r="U1077" s="657"/>
      <c r="V1077" s="658"/>
      <c r="W1077" s="36"/>
      <c r="X1077" s="37"/>
      <c r="Y1077" s="38"/>
      <c r="Z1077" s="409" t="str">
        <f>IFERROR(VLOOKUP(Y1077, 【参考】数式用!$A$2:$B$50, 2, FALSE), "")</f>
        <v/>
      </c>
    </row>
    <row r="1078" spans="2:26" ht="34.5" customHeight="1" thickBot="1">
      <c r="B1078" s="547">
        <f t="shared" si="16"/>
        <v>1040</v>
      </c>
      <c r="C1078" s="660"/>
      <c r="D1078" s="661"/>
      <c r="E1078" s="661"/>
      <c r="F1078" s="661"/>
      <c r="G1078" s="661"/>
      <c r="H1078" s="661"/>
      <c r="I1078" s="661"/>
      <c r="J1078" s="661"/>
      <c r="K1078" s="661"/>
      <c r="L1078" s="662"/>
      <c r="M1078" s="655"/>
      <c r="N1078" s="655"/>
      <c r="O1078" s="655"/>
      <c r="P1078" s="655"/>
      <c r="Q1078" s="655"/>
      <c r="R1078" s="656"/>
      <c r="S1078" s="657"/>
      <c r="T1078" s="657"/>
      <c r="U1078" s="657"/>
      <c r="V1078" s="658"/>
      <c r="W1078" s="36"/>
      <c r="X1078" s="37"/>
      <c r="Y1078" s="38"/>
      <c r="Z1078" s="409" t="str">
        <f>IFERROR(VLOOKUP(Y1078, 【参考】数式用!$A$2:$B$50, 2, FALSE), "")</f>
        <v/>
      </c>
    </row>
    <row r="1079" spans="2:26" ht="34.5" customHeight="1" thickBot="1">
      <c r="B1079" s="547">
        <f t="shared" si="16"/>
        <v>1041</v>
      </c>
      <c r="C1079" s="660"/>
      <c r="D1079" s="661"/>
      <c r="E1079" s="661"/>
      <c r="F1079" s="661"/>
      <c r="G1079" s="661"/>
      <c r="H1079" s="661"/>
      <c r="I1079" s="661"/>
      <c r="J1079" s="661"/>
      <c r="K1079" s="661"/>
      <c r="L1079" s="662"/>
      <c r="M1079" s="655"/>
      <c r="N1079" s="655"/>
      <c r="O1079" s="655"/>
      <c r="P1079" s="655"/>
      <c r="Q1079" s="655"/>
      <c r="R1079" s="656"/>
      <c r="S1079" s="657"/>
      <c r="T1079" s="657"/>
      <c r="U1079" s="657"/>
      <c r="V1079" s="658"/>
      <c r="W1079" s="36"/>
      <c r="X1079" s="37"/>
      <c r="Y1079" s="38"/>
      <c r="Z1079" s="409" t="str">
        <f>IFERROR(VLOOKUP(Y1079, 【参考】数式用!$A$2:$B$50, 2, FALSE), "")</f>
        <v/>
      </c>
    </row>
    <row r="1080" spans="2:26" ht="34.5" customHeight="1" thickBot="1">
      <c r="B1080" s="547">
        <f t="shared" si="16"/>
        <v>1042</v>
      </c>
      <c r="C1080" s="660"/>
      <c r="D1080" s="661"/>
      <c r="E1080" s="661"/>
      <c r="F1080" s="661"/>
      <c r="G1080" s="661"/>
      <c r="H1080" s="661"/>
      <c r="I1080" s="661"/>
      <c r="J1080" s="661"/>
      <c r="K1080" s="661"/>
      <c r="L1080" s="662"/>
      <c r="M1080" s="655"/>
      <c r="N1080" s="655"/>
      <c r="O1080" s="655"/>
      <c r="P1080" s="655"/>
      <c r="Q1080" s="655"/>
      <c r="R1080" s="656"/>
      <c r="S1080" s="657"/>
      <c r="T1080" s="657"/>
      <c r="U1080" s="657"/>
      <c r="V1080" s="658"/>
      <c r="W1080" s="36"/>
      <c r="X1080" s="37"/>
      <c r="Y1080" s="38"/>
      <c r="Z1080" s="409" t="str">
        <f>IFERROR(VLOOKUP(Y1080, 【参考】数式用!$A$2:$B$50, 2, FALSE), "")</f>
        <v/>
      </c>
    </row>
    <row r="1081" spans="2:26" ht="34.5" customHeight="1" thickBot="1">
      <c r="B1081" s="547">
        <f t="shared" si="16"/>
        <v>1043</v>
      </c>
      <c r="C1081" s="660"/>
      <c r="D1081" s="661"/>
      <c r="E1081" s="661"/>
      <c r="F1081" s="661"/>
      <c r="G1081" s="661"/>
      <c r="H1081" s="661"/>
      <c r="I1081" s="661"/>
      <c r="J1081" s="661"/>
      <c r="K1081" s="661"/>
      <c r="L1081" s="662"/>
      <c r="M1081" s="655"/>
      <c r="N1081" s="655"/>
      <c r="O1081" s="655"/>
      <c r="P1081" s="655"/>
      <c r="Q1081" s="655"/>
      <c r="R1081" s="656"/>
      <c r="S1081" s="657"/>
      <c r="T1081" s="657"/>
      <c r="U1081" s="657"/>
      <c r="V1081" s="658"/>
      <c r="W1081" s="36"/>
      <c r="X1081" s="37"/>
      <c r="Y1081" s="38"/>
      <c r="Z1081" s="409" t="str">
        <f>IFERROR(VLOOKUP(Y1081, 【参考】数式用!$A$2:$B$50, 2, FALSE), "")</f>
        <v/>
      </c>
    </row>
    <row r="1082" spans="2:26" ht="34.5" customHeight="1" thickBot="1">
      <c r="B1082" s="547">
        <f t="shared" si="16"/>
        <v>1044</v>
      </c>
      <c r="C1082" s="660"/>
      <c r="D1082" s="661"/>
      <c r="E1082" s="661"/>
      <c r="F1082" s="661"/>
      <c r="G1082" s="661"/>
      <c r="H1082" s="661"/>
      <c r="I1082" s="661"/>
      <c r="J1082" s="661"/>
      <c r="K1082" s="661"/>
      <c r="L1082" s="662"/>
      <c r="M1082" s="655"/>
      <c r="N1082" s="655"/>
      <c r="O1082" s="655"/>
      <c r="P1082" s="655"/>
      <c r="Q1082" s="655"/>
      <c r="R1082" s="656"/>
      <c r="S1082" s="657"/>
      <c r="T1082" s="657"/>
      <c r="U1082" s="657"/>
      <c r="V1082" s="658"/>
      <c r="W1082" s="36"/>
      <c r="X1082" s="37"/>
      <c r="Y1082" s="38"/>
      <c r="Z1082" s="409" t="str">
        <f>IFERROR(VLOOKUP(Y1082, 【参考】数式用!$A$2:$B$50, 2, FALSE), "")</f>
        <v/>
      </c>
    </row>
    <row r="1083" spans="2:26" ht="34.5" customHeight="1" thickBot="1">
      <c r="B1083" s="547">
        <f t="shared" si="16"/>
        <v>1045</v>
      </c>
      <c r="C1083" s="660"/>
      <c r="D1083" s="661"/>
      <c r="E1083" s="661"/>
      <c r="F1083" s="661"/>
      <c r="G1083" s="661"/>
      <c r="H1083" s="661"/>
      <c r="I1083" s="661"/>
      <c r="J1083" s="661"/>
      <c r="K1083" s="661"/>
      <c r="L1083" s="662"/>
      <c r="M1083" s="655"/>
      <c r="N1083" s="655"/>
      <c r="O1083" s="655"/>
      <c r="P1083" s="655"/>
      <c r="Q1083" s="655"/>
      <c r="R1083" s="656"/>
      <c r="S1083" s="657"/>
      <c r="T1083" s="657"/>
      <c r="U1083" s="657"/>
      <c r="V1083" s="658"/>
      <c r="W1083" s="36"/>
      <c r="X1083" s="37"/>
      <c r="Y1083" s="38"/>
      <c r="Z1083" s="409" t="str">
        <f>IFERROR(VLOOKUP(Y1083, 【参考】数式用!$A$2:$B$50, 2, FALSE), "")</f>
        <v/>
      </c>
    </row>
    <row r="1084" spans="2:26" ht="34.5" customHeight="1" thickBot="1">
      <c r="B1084" s="547">
        <f t="shared" si="16"/>
        <v>1046</v>
      </c>
      <c r="C1084" s="660"/>
      <c r="D1084" s="661"/>
      <c r="E1084" s="661"/>
      <c r="F1084" s="661"/>
      <c r="G1084" s="661"/>
      <c r="H1084" s="661"/>
      <c r="I1084" s="661"/>
      <c r="J1084" s="661"/>
      <c r="K1084" s="661"/>
      <c r="L1084" s="662"/>
      <c r="M1084" s="655"/>
      <c r="N1084" s="655"/>
      <c r="O1084" s="655"/>
      <c r="P1084" s="655"/>
      <c r="Q1084" s="655"/>
      <c r="R1084" s="656"/>
      <c r="S1084" s="657"/>
      <c r="T1084" s="657"/>
      <c r="U1084" s="657"/>
      <c r="V1084" s="658"/>
      <c r="W1084" s="36"/>
      <c r="X1084" s="37"/>
      <c r="Y1084" s="38"/>
      <c r="Z1084" s="409" t="str">
        <f>IFERROR(VLOOKUP(Y1084, 【参考】数式用!$A$2:$B$50, 2, FALSE), "")</f>
        <v/>
      </c>
    </row>
    <row r="1085" spans="2:26" ht="34.5" customHeight="1" thickBot="1">
      <c r="B1085" s="547">
        <f t="shared" si="16"/>
        <v>1047</v>
      </c>
      <c r="C1085" s="660"/>
      <c r="D1085" s="661"/>
      <c r="E1085" s="661"/>
      <c r="F1085" s="661"/>
      <c r="G1085" s="661"/>
      <c r="H1085" s="661"/>
      <c r="I1085" s="661"/>
      <c r="J1085" s="661"/>
      <c r="K1085" s="661"/>
      <c r="L1085" s="662"/>
      <c r="M1085" s="655"/>
      <c r="N1085" s="655"/>
      <c r="O1085" s="655"/>
      <c r="P1085" s="655"/>
      <c r="Q1085" s="655"/>
      <c r="R1085" s="656"/>
      <c r="S1085" s="657"/>
      <c r="T1085" s="657"/>
      <c r="U1085" s="657"/>
      <c r="V1085" s="658"/>
      <c r="W1085" s="36"/>
      <c r="X1085" s="37"/>
      <c r="Y1085" s="38"/>
      <c r="Z1085" s="409" t="str">
        <f>IFERROR(VLOOKUP(Y1085, 【参考】数式用!$A$2:$B$50, 2, FALSE), "")</f>
        <v/>
      </c>
    </row>
    <row r="1086" spans="2:26" ht="34.5" customHeight="1" thickBot="1">
      <c r="B1086" s="547">
        <f t="shared" si="16"/>
        <v>1048</v>
      </c>
      <c r="C1086" s="660"/>
      <c r="D1086" s="661"/>
      <c r="E1086" s="661"/>
      <c r="F1086" s="661"/>
      <c r="G1086" s="661"/>
      <c r="H1086" s="661"/>
      <c r="I1086" s="661"/>
      <c r="J1086" s="661"/>
      <c r="K1086" s="661"/>
      <c r="L1086" s="662"/>
      <c r="M1086" s="655"/>
      <c r="N1086" s="655"/>
      <c r="O1086" s="655"/>
      <c r="P1086" s="655"/>
      <c r="Q1086" s="655"/>
      <c r="R1086" s="656"/>
      <c r="S1086" s="657"/>
      <c r="T1086" s="657"/>
      <c r="U1086" s="657"/>
      <c r="V1086" s="658"/>
      <c r="W1086" s="36"/>
      <c r="X1086" s="37"/>
      <c r="Y1086" s="38"/>
      <c r="Z1086" s="409" t="str">
        <f>IFERROR(VLOOKUP(Y1086, 【参考】数式用!$A$2:$B$50, 2, FALSE), "")</f>
        <v/>
      </c>
    </row>
    <row r="1087" spans="2:26" ht="34.5" customHeight="1" thickBot="1">
      <c r="B1087" s="547">
        <f t="shared" si="16"/>
        <v>1049</v>
      </c>
      <c r="C1087" s="660"/>
      <c r="D1087" s="661"/>
      <c r="E1087" s="661"/>
      <c r="F1087" s="661"/>
      <c r="G1087" s="661"/>
      <c r="H1087" s="661"/>
      <c r="I1087" s="661"/>
      <c r="J1087" s="661"/>
      <c r="K1087" s="661"/>
      <c r="L1087" s="662"/>
      <c r="M1087" s="655"/>
      <c r="N1087" s="655"/>
      <c r="O1087" s="655"/>
      <c r="P1087" s="655"/>
      <c r="Q1087" s="655"/>
      <c r="R1087" s="656"/>
      <c r="S1087" s="657"/>
      <c r="T1087" s="657"/>
      <c r="U1087" s="657"/>
      <c r="V1087" s="658"/>
      <c r="W1087" s="36"/>
      <c r="X1087" s="37"/>
      <c r="Y1087" s="38"/>
      <c r="Z1087" s="409" t="str">
        <f>IFERROR(VLOOKUP(Y1087, 【参考】数式用!$A$2:$B$50, 2, FALSE), "")</f>
        <v/>
      </c>
    </row>
    <row r="1088" spans="2:26" ht="34.5" customHeight="1" thickBot="1">
      <c r="B1088" s="547">
        <f t="shared" si="16"/>
        <v>1050</v>
      </c>
      <c r="C1088" s="660"/>
      <c r="D1088" s="661"/>
      <c r="E1088" s="661"/>
      <c r="F1088" s="661"/>
      <c r="G1088" s="661"/>
      <c r="H1088" s="661"/>
      <c r="I1088" s="661"/>
      <c r="J1088" s="661"/>
      <c r="K1088" s="661"/>
      <c r="L1088" s="662"/>
      <c r="M1088" s="655"/>
      <c r="N1088" s="655"/>
      <c r="O1088" s="655"/>
      <c r="P1088" s="655"/>
      <c r="Q1088" s="655"/>
      <c r="R1088" s="656"/>
      <c r="S1088" s="657"/>
      <c r="T1088" s="657"/>
      <c r="U1088" s="657"/>
      <c r="V1088" s="658"/>
      <c r="W1088" s="36"/>
      <c r="X1088" s="37"/>
      <c r="Y1088" s="38"/>
      <c r="Z1088" s="409" t="str">
        <f>IFERROR(VLOOKUP(Y1088, 【参考】数式用!$A$2:$B$50, 2, FALSE), "")</f>
        <v/>
      </c>
    </row>
    <row r="1089" spans="2:26" ht="34.5" customHeight="1" thickBot="1">
      <c r="B1089" s="547">
        <f t="shared" si="16"/>
        <v>1051</v>
      </c>
      <c r="C1089" s="660"/>
      <c r="D1089" s="661"/>
      <c r="E1089" s="661"/>
      <c r="F1089" s="661"/>
      <c r="G1089" s="661"/>
      <c r="H1089" s="661"/>
      <c r="I1089" s="661"/>
      <c r="J1089" s="661"/>
      <c r="K1089" s="661"/>
      <c r="L1089" s="662"/>
      <c r="M1089" s="655"/>
      <c r="N1089" s="655"/>
      <c r="O1089" s="655"/>
      <c r="P1089" s="655"/>
      <c r="Q1089" s="655"/>
      <c r="R1089" s="656"/>
      <c r="S1089" s="657"/>
      <c r="T1089" s="657"/>
      <c r="U1089" s="657"/>
      <c r="V1089" s="658"/>
      <c r="W1089" s="36"/>
      <c r="X1089" s="37"/>
      <c r="Y1089" s="38"/>
      <c r="Z1089" s="409" t="str">
        <f>IFERROR(VLOOKUP(Y1089, 【参考】数式用!$A$2:$B$50, 2, FALSE), "")</f>
        <v/>
      </c>
    </row>
    <row r="1090" spans="2:26" ht="34.5" customHeight="1" thickBot="1">
      <c r="B1090" s="547">
        <f t="shared" si="16"/>
        <v>1052</v>
      </c>
      <c r="C1090" s="660"/>
      <c r="D1090" s="661"/>
      <c r="E1090" s="661"/>
      <c r="F1090" s="661"/>
      <c r="G1090" s="661"/>
      <c r="H1090" s="661"/>
      <c r="I1090" s="661"/>
      <c r="J1090" s="661"/>
      <c r="K1090" s="661"/>
      <c r="L1090" s="662"/>
      <c r="M1090" s="655"/>
      <c r="N1090" s="655"/>
      <c r="O1090" s="655"/>
      <c r="P1090" s="655"/>
      <c r="Q1090" s="655"/>
      <c r="R1090" s="656"/>
      <c r="S1090" s="657"/>
      <c r="T1090" s="657"/>
      <c r="U1090" s="657"/>
      <c r="V1090" s="658"/>
      <c r="W1090" s="36"/>
      <c r="X1090" s="37"/>
      <c r="Y1090" s="38"/>
      <c r="Z1090" s="409" t="str">
        <f>IFERROR(VLOOKUP(Y1090, 【参考】数式用!$A$2:$B$50, 2, FALSE), "")</f>
        <v/>
      </c>
    </row>
    <row r="1091" spans="2:26" ht="34.5" customHeight="1" thickBot="1">
      <c r="B1091" s="547">
        <f t="shared" si="16"/>
        <v>1053</v>
      </c>
      <c r="C1091" s="660"/>
      <c r="D1091" s="661"/>
      <c r="E1091" s="661"/>
      <c r="F1091" s="661"/>
      <c r="G1091" s="661"/>
      <c r="H1091" s="661"/>
      <c r="I1091" s="661"/>
      <c r="J1091" s="661"/>
      <c r="K1091" s="661"/>
      <c r="L1091" s="662"/>
      <c r="M1091" s="655"/>
      <c r="N1091" s="655"/>
      <c r="O1091" s="655"/>
      <c r="P1091" s="655"/>
      <c r="Q1091" s="655"/>
      <c r="R1091" s="656"/>
      <c r="S1091" s="657"/>
      <c r="T1091" s="657"/>
      <c r="U1091" s="657"/>
      <c r="V1091" s="658"/>
      <c r="W1091" s="36"/>
      <c r="X1091" s="37"/>
      <c r="Y1091" s="38"/>
      <c r="Z1091" s="409" t="str">
        <f>IFERROR(VLOOKUP(Y1091, 【参考】数式用!$A$2:$B$50, 2, FALSE), "")</f>
        <v/>
      </c>
    </row>
    <row r="1092" spans="2:26" ht="34.5" customHeight="1" thickBot="1">
      <c r="B1092" s="547">
        <f t="shared" si="16"/>
        <v>1054</v>
      </c>
      <c r="C1092" s="660"/>
      <c r="D1092" s="661"/>
      <c r="E1092" s="661"/>
      <c r="F1092" s="661"/>
      <c r="G1092" s="661"/>
      <c r="H1092" s="661"/>
      <c r="I1092" s="661"/>
      <c r="J1092" s="661"/>
      <c r="K1092" s="661"/>
      <c r="L1092" s="662"/>
      <c r="M1092" s="655"/>
      <c r="N1092" s="655"/>
      <c r="O1092" s="655"/>
      <c r="P1092" s="655"/>
      <c r="Q1092" s="655"/>
      <c r="R1092" s="656"/>
      <c r="S1092" s="657"/>
      <c r="T1092" s="657"/>
      <c r="U1092" s="657"/>
      <c r="V1092" s="658"/>
      <c r="W1092" s="36"/>
      <c r="X1092" s="37"/>
      <c r="Y1092" s="38"/>
      <c r="Z1092" s="409" t="str">
        <f>IFERROR(VLOOKUP(Y1092, 【参考】数式用!$A$2:$B$50, 2, FALSE), "")</f>
        <v/>
      </c>
    </row>
    <row r="1093" spans="2:26" ht="34.5" customHeight="1" thickBot="1">
      <c r="B1093" s="547">
        <f t="shared" si="16"/>
        <v>1055</v>
      </c>
      <c r="C1093" s="660"/>
      <c r="D1093" s="661"/>
      <c r="E1093" s="661"/>
      <c r="F1093" s="661"/>
      <c r="G1093" s="661"/>
      <c r="H1093" s="661"/>
      <c r="I1093" s="661"/>
      <c r="J1093" s="661"/>
      <c r="K1093" s="661"/>
      <c r="L1093" s="662"/>
      <c r="M1093" s="655"/>
      <c r="N1093" s="655"/>
      <c r="O1093" s="655"/>
      <c r="P1093" s="655"/>
      <c r="Q1093" s="655"/>
      <c r="R1093" s="656"/>
      <c r="S1093" s="657"/>
      <c r="T1093" s="657"/>
      <c r="U1093" s="657"/>
      <c r="V1093" s="658"/>
      <c r="W1093" s="36"/>
      <c r="X1093" s="37"/>
      <c r="Y1093" s="38"/>
      <c r="Z1093" s="409" t="str">
        <f>IFERROR(VLOOKUP(Y1093, 【参考】数式用!$A$2:$B$50, 2, FALSE), "")</f>
        <v/>
      </c>
    </row>
    <row r="1094" spans="2:26" ht="34.5" customHeight="1" thickBot="1">
      <c r="B1094" s="547">
        <f t="shared" si="16"/>
        <v>1056</v>
      </c>
      <c r="C1094" s="660"/>
      <c r="D1094" s="661"/>
      <c r="E1094" s="661"/>
      <c r="F1094" s="661"/>
      <c r="G1094" s="661"/>
      <c r="H1094" s="661"/>
      <c r="I1094" s="661"/>
      <c r="J1094" s="661"/>
      <c r="K1094" s="661"/>
      <c r="L1094" s="662"/>
      <c r="M1094" s="655"/>
      <c r="N1094" s="655"/>
      <c r="O1094" s="655"/>
      <c r="P1094" s="655"/>
      <c r="Q1094" s="655"/>
      <c r="R1094" s="656"/>
      <c r="S1094" s="657"/>
      <c r="T1094" s="657"/>
      <c r="U1094" s="657"/>
      <c r="V1094" s="658"/>
      <c r="W1094" s="36"/>
      <c r="X1094" s="37"/>
      <c r="Y1094" s="38"/>
      <c r="Z1094" s="409" t="str">
        <f>IFERROR(VLOOKUP(Y1094, 【参考】数式用!$A$2:$B$50, 2, FALSE), "")</f>
        <v/>
      </c>
    </row>
    <row r="1095" spans="2:26" ht="34.5" customHeight="1" thickBot="1">
      <c r="B1095" s="547">
        <f t="shared" si="16"/>
        <v>1057</v>
      </c>
      <c r="C1095" s="660"/>
      <c r="D1095" s="661"/>
      <c r="E1095" s="661"/>
      <c r="F1095" s="661"/>
      <c r="G1095" s="661"/>
      <c r="H1095" s="661"/>
      <c r="I1095" s="661"/>
      <c r="J1095" s="661"/>
      <c r="K1095" s="661"/>
      <c r="L1095" s="662"/>
      <c r="M1095" s="655"/>
      <c r="N1095" s="655"/>
      <c r="O1095" s="655"/>
      <c r="P1095" s="655"/>
      <c r="Q1095" s="655"/>
      <c r="R1095" s="656"/>
      <c r="S1095" s="657"/>
      <c r="T1095" s="657"/>
      <c r="U1095" s="657"/>
      <c r="V1095" s="658"/>
      <c r="W1095" s="36"/>
      <c r="X1095" s="37"/>
      <c r="Y1095" s="38"/>
      <c r="Z1095" s="409" t="str">
        <f>IFERROR(VLOOKUP(Y1095, 【参考】数式用!$A$2:$B$50, 2, FALSE), "")</f>
        <v/>
      </c>
    </row>
    <row r="1096" spans="2:26" ht="34.5" customHeight="1" thickBot="1">
      <c r="B1096" s="547">
        <f t="shared" si="16"/>
        <v>1058</v>
      </c>
      <c r="C1096" s="660"/>
      <c r="D1096" s="661"/>
      <c r="E1096" s="661"/>
      <c r="F1096" s="661"/>
      <c r="G1096" s="661"/>
      <c r="H1096" s="661"/>
      <c r="I1096" s="661"/>
      <c r="J1096" s="661"/>
      <c r="K1096" s="661"/>
      <c r="L1096" s="662"/>
      <c r="M1096" s="655"/>
      <c r="N1096" s="655"/>
      <c r="O1096" s="655"/>
      <c r="P1096" s="655"/>
      <c r="Q1096" s="655"/>
      <c r="R1096" s="656"/>
      <c r="S1096" s="657"/>
      <c r="T1096" s="657"/>
      <c r="U1096" s="657"/>
      <c r="V1096" s="658"/>
      <c r="W1096" s="36"/>
      <c r="X1096" s="37"/>
      <c r="Y1096" s="38"/>
      <c r="Z1096" s="409" t="str">
        <f>IFERROR(VLOOKUP(Y1096, 【参考】数式用!$A$2:$B$50, 2, FALSE), "")</f>
        <v/>
      </c>
    </row>
    <row r="1097" spans="2:26" ht="34.5" customHeight="1" thickBot="1">
      <c r="B1097" s="547">
        <f t="shared" si="16"/>
        <v>1059</v>
      </c>
      <c r="C1097" s="660"/>
      <c r="D1097" s="661"/>
      <c r="E1097" s="661"/>
      <c r="F1097" s="661"/>
      <c r="G1097" s="661"/>
      <c r="H1097" s="661"/>
      <c r="I1097" s="661"/>
      <c r="J1097" s="661"/>
      <c r="K1097" s="661"/>
      <c r="L1097" s="662"/>
      <c r="M1097" s="655"/>
      <c r="N1097" s="655"/>
      <c r="O1097" s="655"/>
      <c r="P1097" s="655"/>
      <c r="Q1097" s="655"/>
      <c r="R1097" s="656"/>
      <c r="S1097" s="657"/>
      <c r="T1097" s="657"/>
      <c r="U1097" s="657"/>
      <c r="V1097" s="658"/>
      <c r="W1097" s="36"/>
      <c r="X1097" s="37"/>
      <c r="Y1097" s="38"/>
      <c r="Z1097" s="409" t="str">
        <f>IFERROR(VLOOKUP(Y1097, 【参考】数式用!$A$2:$B$50, 2, FALSE), "")</f>
        <v/>
      </c>
    </row>
    <row r="1098" spans="2:26" ht="34.5" customHeight="1" thickBot="1">
      <c r="B1098" s="547">
        <f t="shared" si="16"/>
        <v>1060</v>
      </c>
      <c r="C1098" s="660"/>
      <c r="D1098" s="661"/>
      <c r="E1098" s="661"/>
      <c r="F1098" s="661"/>
      <c r="G1098" s="661"/>
      <c r="H1098" s="661"/>
      <c r="I1098" s="661"/>
      <c r="J1098" s="661"/>
      <c r="K1098" s="661"/>
      <c r="L1098" s="662"/>
      <c r="M1098" s="655"/>
      <c r="N1098" s="655"/>
      <c r="O1098" s="655"/>
      <c r="P1098" s="655"/>
      <c r="Q1098" s="655"/>
      <c r="R1098" s="656"/>
      <c r="S1098" s="657"/>
      <c r="T1098" s="657"/>
      <c r="U1098" s="657"/>
      <c r="V1098" s="658"/>
      <c r="W1098" s="36"/>
      <c r="X1098" s="37"/>
      <c r="Y1098" s="38"/>
      <c r="Z1098" s="409" t="str">
        <f>IFERROR(VLOOKUP(Y1098, 【参考】数式用!$A$2:$B$50, 2, FALSE), "")</f>
        <v/>
      </c>
    </row>
    <row r="1099" spans="2:26" ht="34.5" customHeight="1" thickBot="1">
      <c r="B1099" s="547">
        <f t="shared" si="16"/>
        <v>1061</v>
      </c>
      <c r="C1099" s="660"/>
      <c r="D1099" s="661"/>
      <c r="E1099" s="661"/>
      <c r="F1099" s="661"/>
      <c r="G1099" s="661"/>
      <c r="H1099" s="661"/>
      <c r="I1099" s="661"/>
      <c r="J1099" s="661"/>
      <c r="K1099" s="661"/>
      <c r="L1099" s="662"/>
      <c r="M1099" s="655"/>
      <c r="N1099" s="655"/>
      <c r="O1099" s="655"/>
      <c r="P1099" s="655"/>
      <c r="Q1099" s="655"/>
      <c r="R1099" s="656"/>
      <c r="S1099" s="657"/>
      <c r="T1099" s="657"/>
      <c r="U1099" s="657"/>
      <c r="V1099" s="658"/>
      <c r="W1099" s="36"/>
      <c r="X1099" s="37"/>
      <c r="Y1099" s="38"/>
      <c r="Z1099" s="409" t="str">
        <f>IFERROR(VLOOKUP(Y1099, 【参考】数式用!$A$2:$B$50, 2, FALSE), "")</f>
        <v/>
      </c>
    </row>
    <row r="1100" spans="2:26" ht="34.5" customHeight="1" thickBot="1">
      <c r="B1100" s="547">
        <f t="shared" si="16"/>
        <v>1062</v>
      </c>
      <c r="C1100" s="660"/>
      <c r="D1100" s="661"/>
      <c r="E1100" s="661"/>
      <c r="F1100" s="661"/>
      <c r="G1100" s="661"/>
      <c r="H1100" s="661"/>
      <c r="I1100" s="661"/>
      <c r="J1100" s="661"/>
      <c r="K1100" s="661"/>
      <c r="L1100" s="662"/>
      <c r="M1100" s="655"/>
      <c r="N1100" s="655"/>
      <c r="O1100" s="655"/>
      <c r="P1100" s="655"/>
      <c r="Q1100" s="655"/>
      <c r="R1100" s="656"/>
      <c r="S1100" s="657"/>
      <c r="T1100" s="657"/>
      <c r="U1100" s="657"/>
      <c r="V1100" s="658"/>
      <c r="W1100" s="36"/>
      <c r="X1100" s="37"/>
      <c r="Y1100" s="38"/>
      <c r="Z1100" s="409" t="str">
        <f>IFERROR(VLOOKUP(Y1100, 【参考】数式用!$A$2:$B$50, 2, FALSE), "")</f>
        <v/>
      </c>
    </row>
    <row r="1101" spans="2:26" ht="34.5" customHeight="1" thickBot="1">
      <c r="B1101" s="547">
        <f t="shared" si="16"/>
        <v>1063</v>
      </c>
      <c r="C1101" s="660"/>
      <c r="D1101" s="661"/>
      <c r="E1101" s="661"/>
      <c r="F1101" s="661"/>
      <c r="G1101" s="661"/>
      <c r="H1101" s="661"/>
      <c r="I1101" s="661"/>
      <c r="J1101" s="661"/>
      <c r="K1101" s="661"/>
      <c r="L1101" s="662"/>
      <c r="M1101" s="655"/>
      <c r="N1101" s="655"/>
      <c r="O1101" s="655"/>
      <c r="P1101" s="655"/>
      <c r="Q1101" s="655"/>
      <c r="R1101" s="656"/>
      <c r="S1101" s="657"/>
      <c r="T1101" s="657"/>
      <c r="U1101" s="657"/>
      <c r="V1101" s="658"/>
      <c r="W1101" s="36"/>
      <c r="X1101" s="37"/>
      <c r="Y1101" s="38"/>
      <c r="Z1101" s="409" t="str">
        <f>IFERROR(VLOOKUP(Y1101, 【参考】数式用!$A$2:$B$50, 2, FALSE), "")</f>
        <v/>
      </c>
    </row>
    <row r="1102" spans="2:26" ht="34.5" customHeight="1" thickBot="1">
      <c r="B1102" s="547">
        <f t="shared" si="16"/>
        <v>1064</v>
      </c>
      <c r="C1102" s="660"/>
      <c r="D1102" s="661"/>
      <c r="E1102" s="661"/>
      <c r="F1102" s="661"/>
      <c r="G1102" s="661"/>
      <c r="H1102" s="661"/>
      <c r="I1102" s="661"/>
      <c r="J1102" s="661"/>
      <c r="K1102" s="661"/>
      <c r="L1102" s="662"/>
      <c r="M1102" s="655"/>
      <c r="N1102" s="655"/>
      <c r="O1102" s="655"/>
      <c r="P1102" s="655"/>
      <c r="Q1102" s="655"/>
      <c r="R1102" s="656"/>
      <c r="S1102" s="657"/>
      <c r="T1102" s="657"/>
      <c r="U1102" s="657"/>
      <c r="V1102" s="658"/>
      <c r="W1102" s="36"/>
      <c r="X1102" s="37"/>
      <c r="Y1102" s="38"/>
      <c r="Z1102" s="409" t="str">
        <f>IFERROR(VLOOKUP(Y1102, 【参考】数式用!$A$2:$B$50, 2, FALSE), "")</f>
        <v/>
      </c>
    </row>
    <row r="1103" spans="2:26" ht="34.5" customHeight="1" thickBot="1">
      <c r="B1103" s="547">
        <f t="shared" si="16"/>
        <v>1065</v>
      </c>
      <c r="C1103" s="660"/>
      <c r="D1103" s="661"/>
      <c r="E1103" s="661"/>
      <c r="F1103" s="661"/>
      <c r="G1103" s="661"/>
      <c r="H1103" s="661"/>
      <c r="I1103" s="661"/>
      <c r="J1103" s="661"/>
      <c r="K1103" s="661"/>
      <c r="L1103" s="662"/>
      <c r="M1103" s="655"/>
      <c r="N1103" s="655"/>
      <c r="O1103" s="655"/>
      <c r="P1103" s="655"/>
      <c r="Q1103" s="655"/>
      <c r="R1103" s="656"/>
      <c r="S1103" s="657"/>
      <c r="T1103" s="657"/>
      <c r="U1103" s="657"/>
      <c r="V1103" s="658"/>
      <c r="W1103" s="36"/>
      <c r="X1103" s="37"/>
      <c r="Y1103" s="38"/>
      <c r="Z1103" s="409" t="str">
        <f>IFERROR(VLOOKUP(Y1103, 【参考】数式用!$A$2:$B$50, 2, FALSE), "")</f>
        <v/>
      </c>
    </row>
    <row r="1104" spans="2:26" ht="34.5" customHeight="1" thickBot="1">
      <c r="B1104" s="547">
        <f t="shared" si="16"/>
        <v>1066</v>
      </c>
      <c r="C1104" s="660"/>
      <c r="D1104" s="661"/>
      <c r="E1104" s="661"/>
      <c r="F1104" s="661"/>
      <c r="G1104" s="661"/>
      <c r="H1104" s="661"/>
      <c r="I1104" s="661"/>
      <c r="J1104" s="661"/>
      <c r="K1104" s="661"/>
      <c r="L1104" s="662"/>
      <c r="M1104" s="655"/>
      <c r="N1104" s="655"/>
      <c r="O1104" s="655"/>
      <c r="P1104" s="655"/>
      <c r="Q1104" s="655"/>
      <c r="R1104" s="656"/>
      <c r="S1104" s="657"/>
      <c r="T1104" s="657"/>
      <c r="U1104" s="657"/>
      <c r="V1104" s="658"/>
      <c r="W1104" s="36"/>
      <c r="X1104" s="37"/>
      <c r="Y1104" s="38"/>
      <c r="Z1104" s="409" t="str">
        <f>IFERROR(VLOOKUP(Y1104, 【参考】数式用!$A$2:$B$50, 2, FALSE), "")</f>
        <v/>
      </c>
    </row>
    <row r="1105" spans="2:26" ht="34.5" customHeight="1" thickBot="1">
      <c r="B1105" s="547">
        <f t="shared" si="16"/>
        <v>1067</v>
      </c>
      <c r="C1105" s="660"/>
      <c r="D1105" s="661"/>
      <c r="E1105" s="661"/>
      <c r="F1105" s="661"/>
      <c r="G1105" s="661"/>
      <c r="H1105" s="661"/>
      <c r="I1105" s="661"/>
      <c r="J1105" s="661"/>
      <c r="K1105" s="661"/>
      <c r="L1105" s="662"/>
      <c r="M1105" s="655"/>
      <c r="N1105" s="655"/>
      <c r="O1105" s="655"/>
      <c r="P1105" s="655"/>
      <c r="Q1105" s="655"/>
      <c r="R1105" s="656"/>
      <c r="S1105" s="657"/>
      <c r="T1105" s="657"/>
      <c r="U1105" s="657"/>
      <c r="V1105" s="658"/>
      <c r="W1105" s="36"/>
      <c r="X1105" s="37"/>
      <c r="Y1105" s="38"/>
      <c r="Z1105" s="409" t="str">
        <f>IFERROR(VLOOKUP(Y1105, 【参考】数式用!$A$2:$B$50, 2, FALSE), "")</f>
        <v/>
      </c>
    </row>
    <row r="1106" spans="2:26" ht="34.5" customHeight="1" thickBot="1">
      <c r="B1106" s="547">
        <f t="shared" si="16"/>
        <v>1068</v>
      </c>
      <c r="C1106" s="660"/>
      <c r="D1106" s="661"/>
      <c r="E1106" s="661"/>
      <c r="F1106" s="661"/>
      <c r="G1106" s="661"/>
      <c r="H1106" s="661"/>
      <c r="I1106" s="661"/>
      <c r="J1106" s="661"/>
      <c r="K1106" s="661"/>
      <c r="L1106" s="662"/>
      <c r="M1106" s="655"/>
      <c r="N1106" s="655"/>
      <c r="O1106" s="655"/>
      <c r="P1106" s="655"/>
      <c r="Q1106" s="655"/>
      <c r="R1106" s="656"/>
      <c r="S1106" s="657"/>
      <c r="T1106" s="657"/>
      <c r="U1106" s="657"/>
      <c r="V1106" s="658"/>
      <c r="W1106" s="36"/>
      <c r="X1106" s="37"/>
      <c r="Y1106" s="38"/>
      <c r="Z1106" s="409" t="str">
        <f>IFERROR(VLOOKUP(Y1106, 【参考】数式用!$A$2:$B$50, 2, FALSE), "")</f>
        <v/>
      </c>
    </row>
    <row r="1107" spans="2:26" ht="34.5" customHeight="1" thickBot="1">
      <c r="B1107" s="547">
        <f t="shared" si="16"/>
        <v>1069</v>
      </c>
      <c r="C1107" s="660"/>
      <c r="D1107" s="661"/>
      <c r="E1107" s="661"/>
      <c r="F1107" s="661"/>
      <c r="G1107" s="661"/>
      <c r="H1107" s="661"/>
      <c r="I1107" s="661"/>
      <c r="J1107" s="661"/>
      <c r="K1107" s="661"/>
      <c r="L1107" s="662"/>
      <c r="M1107" s="655"/>
      <c r="N1107" s="655"/>
      <c r="O1107" s="655"/>
      <c r="P1107" s="655"/>
      <c r="Q1107" s="655"/>
      <c r="R1107" s="656"/>
      <c r="S1107" s="657"/>
      <c r="T1107" s="657"/>
      <c r="U1107" s="657"/>
      <c r="V1107" s="658"/>
      <c r="W1107" s="36"/>
      <c r="X1107" s="37"/>
      <c r="Y1107" s="38"/>
      <c r="Z1107" s="409" t="str">
        <f>IFERROR(VLOOKUP(Y1107, 【参考】数式用!$A$2:$B$50, 2, FALSE), "")</f>
        <v/>
      </c>
    </row>
    <row r="1108" spans="2:26" ht="34.5" customHeight="1" thickBot="1">
      <c r="B1108" s="547">
        <f t="shared" si="16"/>
        <v>1070</v>
      </c>
      <c r="C1108" s="660"/>
      <c r="D1108" s="661"/>
      <c r="E1108" s="661"/>
      <c r="F1108" s="661"/>
      <c r="G1108" s="661"/>
      <c r="H1108" s="661"/>
      <c r="I1108" s="661"/>
      <c r="J1108" s="661"/>
      <c r="K1108" s="661"/>
      <c r="L1108" s="662"/>
      <c r="M1108" s="655"/>
      <c r="N1108" s="655"/>
      <c r="O1108" s="655"/>
      <c r="P1108" s="655"/>
      <c r="Q1108" s="655"/>
      <c r="R1108" s="656"/>
      <c r="S1108" s="657"/>
      <c r="T1108" s="657"/>
      <c r="U1108" s="657"/>
      <c r="V1108" s="658"/>
      <c r="W1108" s="36"/>
      <c r="X1108" s="37"/>
      <c r="Y1108" s="38"/>
      <c r="Z1108" s="409" t="str">
        <f>IFERROR(VLOOKUP(Y1108, 【参考】数式用!$A$2:$B$50, 2, FALSE), "")</f>
        <v/>
      </c>
    </row>
    <row r="1109" spans="2:26" ht="34.5" customHeight="1" thickBot="1">
      <c r="B1109" s="547">
        <f t="shared" si="16"/>
        <v>1071</v>
      </c>
      <c r="C1109" s="660"/>
      <c r="D1109" s="661"/>
      <c r="E1109" s="661"/>
      <c r="F1109" s="661"/>
      <c r="G1109" s="661"/>
      <c r="H1109" s="661"/>
      <c r="I1109" s="661"/>
      <c r="J1109" s="661"/>
      <c r="K1109" s="661"/>
      <c r="L1109" s="662"/>
      <c r="M1109" s="655"/>
      <c r="N1109" s="655"/>
      <c r="O1109" s="655"/>
      <c r="P1109" s="655"/>
      <c r="Q1109" s="655"/>
      <c r="R1109" s="656"/>
      <c r="S1109" s="657"/>
      <c r="T1109" s="657"/>
      <c r="U1109" s="657"/>
      <c r="V1109" s="658"/>
      <c r="W1109" s="36"/>
      <c r="X1109" s="37"/>
      <c r="Y1109" s="38"/>
      <c r="Z1109" s="409" t="str">
        <f>IFERROR(VLOOKUP(Y1109, 【参考】数式用!$A$2:$B$50, 2, FALSE), "")</f>
        <v/>
      </c>
    </row>
    <row r="1110" spans="2:26" ht="34.5" customHeight="1" thickBot="1">
      <c r="B1110" s="547">
        <f t="shared" si="16"/>
        <v>1072</v>
      </c>
      <c r="C1110" s="660"/>
      <c r="D1110" s="661"/>
      <c r="E1110" s="661"/>
      <c r="F1110" s="661"/>
      <c r="G1110" s="661"/>
      <c r="H1110" s="661"/>
      <c r="I1110" s="661"/>
      <c r="J1110" s="661"/>
      <c r="K1110" s="661"/>
      <c r="L1110" s="662"/>
      <c r="M1110" s="655"/>
      <c r="N1110" s="655"/>
      <c r="O1110" s="655"/>
      <c r="P1110" s="655"/>
      <c r="Q1110" s="655"/>
      <c r="R1110" s="656"/>
      <c r="S1110" s="657"/>
      <c r="T1110" s="657"/>
      <c r="U1110" s="657"/>
      <c r="V1110" s="658"/>
      <c r="W1110" s="36"/>
      <c r="X1110" s="37"/>
      <c r="Y1110" s="38"/>
      <c r="Z1110" s="409" t="str">
        <f>IFERROR(VLOOKUP(Y1110, 【参考】数式用!$A$2:$B$50, 2, FALSE), "")</f>
        <v/>
      </c>
    </row>
    <row r="1111" spans="2:26" ht="34.5" customHeight="1" thickBot="1">
      <c r="B1111" s="547">
        <f t="shared" si="16"/>
        <v>1073</v>
      </c>
      <c r="C1111" s="660"/>
      <c r="D1111" s="661"/>
      <c r="E1111" s="661"/>
      <c r="F1111" s="661"/>
      <c r="G1111" s="661"/>
      <c r="H1111" s="661"/>
      <c r="I1111" s="661"/>
      <c r="J1111" s="661"/>
      <c r="K1111" s="661"/>
      <c r="L1111" s="662"/>
      <c r="M1111" s="655"/>
      <c r="N1111" s="655"/>
      <c r="O1111" s="655"/>
      <c r="P1111" s="655"/>
      <c r="Q1111" s="655"/>
      <c r="R1111" s="656"/>
      <c r="S1111" s="657"/>
      <c r="T1111" s="657"/>
      <c r="U1111" s="657"/>
      <c r="V1111" s="658"/>
      <c r="W1111" s="36"/>
      <c r="X1111" s="37"/>
      <c r="Y1111" s="38"/>
      <c r="Z1111" s="409" t="str">
        <f>IFERROR(VLOOKUP(Y1111, 【参考】数式用!$A$2:$B$50, 2, FALSE), "")</f>
        <v/>
      </c>
    </row>
    <row r="1112" spans="2:26" ht="34.5" customHeight="1" thickBot="1">
      <c r="B1112" s="547">
        <f t="shared" si="16"/>
        <v>1074</v>
      </c>
      <c r="C1112" s="660"/>
      <c r="D1112" s="661"/>
      <c r="E1112" s="661"/>
      <c r="F1112" s="661"/>
      <c r="G1112" s="661"/>
      <c r="H1112" s="661"/>
      <c r="I1112" s="661"/>
      <c r="J1112" s="661"/>
      <c r="K1112" s="661"/>
      <c r="L1112" s="662"/>
      <c r="M1112" s="655"/>
      <c r="N1112" s="655"/>
      <c r="O1112" s="655"/>
      <c r="P1112" s="655"/>
      <c r="Q1112" s="655"/>
      <c r="R1112" s="656"/>
      <c r="S1112" s="657"/>
      <c r="T1112" s="657"/>
      <c r="U1112" s="657"/>
      <c r="V1112" s="658"/>
      <c r="W1112" s="36"/>
      <c r="X1112" s="37"/>
      <c r="Y1112" s="38"/>
      <c r="Z1112" s="409" t="str">
        <f>IFERROR(VLOOKUP(Y1112, 【参考】数式用!$A$2:$B$50, 2, FALSE), "")</f>
        <v/>
      </c>
    </row>
    <row r="1113" spans="2:26" ht="34.5" customHeight="1" thickBot="1">
      <c r="B1113" s="547">
        <f t="shared" si="16"/>
        <v>1075</v>
      </c>
      <c r="C1113" s="660"/>
      <c r="D1113" s="661"/>
      <c r="E1113" s="661"/>
      <c r="F1113" s="661"/>
      <c r="G1113" s="661"/>
      <c r="H1113" s="661"/>
      <c r="I1113" s="661"/>
      <c r="J1113" s="661"/>
      <c r="K1113" s="661"/>
      <c r="L1113" s="662"/>
      <c r="M1113" s="655"/>
      <c r="N1113" s="655"/>
      <c r="O1113" s="655"/>
      <c r="P1113" s="655"/>
      <c r="Q1113" s="655"/>
      <c r="R1113" s="656"/>
      <c r="S1113" s="657"/>
      <c r="T1113" s="657"/>
      <c r="U1113" s="657"/>
      <c r="V1113" s="658"/>
      <c r="W1113" s="36"/>
      <c r="X1113" s="37"/>
      <c r="Y1113" s="38"/>
      <c r="Z1113" s="409" t="str">
        <f>IFERROR(VLOOKUP(Y1113, 【参考】数式用!$A$2:$B$50, 2, FALSE), "")</f>
        <v/>
      </c>
    </row>
    <row r="1114" spans="2:26" ht="34.5" customHeight="1" thickBot="1">
      <c r="B1114" s="547">
        <f t="shared" si="16"/>
        <v>1076</v>
      </c>
      <c r="C1114" s="660"/>
      <c r="D1114" s="661"/>
      <c r="E1114" s="661"/>
      <c r="F1114" s="661"/>
      <c r="G1114" s="661"/>
      <c r="H1114" s="661"/>
      <c r="I1114" s="661"/>
      <c r="J1114" s="661"/>
      <c r="K1114" s="661"/>
      <c r="L1114" s="662"/>
      <c r="M1114" s="655"/>
      <c r="N1114" s="655"/>
      <c r="O1114" s="655"/>
      <c r="P1114" s="655"/>
      <c r="Q1114" s="655"/>
      <c r="R1114" s="656"/>
      <c r="S1114" s="657"/>
      <c r="T1114" s="657"/>
      <c r="U1114" s="657"/>
      <c r="V1114" s="658"/>
      <c r="W1114" s="36"/>
      <c r="X1114" s="37"/>
      <c r="Y1114" s="38"/>
      <c r="Z1114" s="409" t="str">
        <f>IFERROR(VLOOKUP(Y1114, 【参考】数式用!$A$2:$B$50, 2, FALSE), "")</f>
        <v/>
      </c>
    </row>
    <row r="1115" spans="2:26" ht="34.5" customHeight="1" thickBot="1">
      <c r="B1115" s="547">
        <f t="shared" si="16"/>
        <v>1077</v>
      </c>
      <c r="C1115" s="660"/>
      <c r="D1115" s="661"/>
      <c r="E1115" s="661"/>
      <c r="F1115" s="661"/>
      <c r="G1115" s="661"/>
      <c r="H1115" s="661"/>
      <c r="I1115" s="661"/>
      <c r="J1115" s="661"/>
      <c r="K1115" s="661"/>
      <c r="L1115" s="662"/>
      <c r="M1115" s="655"/>
      <c r="N1115" s="655"/>
      <c r="O1115" s="655"/>
      <c r="P1115" s="655"/>
      <c r="Q1115" s="655"/>
      <c r="R1115" s="656"/>
      <c r="S1115" s="657"/>
      <c r="T1115" s="657"/>
      <c r="U1115" s="657"/>
      <c r="V1115" s="658"/>
      <c r="W1115" s="36"/>
      <c r="X1115" s="37"/>
      <c r="Y1115" s="38"/>
      <c r="Z1115" s="409" t="str">
        <f>IFERROR(VLOOKUP(Y1115, 【参考】数式用!$A$2:$B$50, 2, FALSE), "")</f>
        <v/>
      </c>
    </row>
    <row r="1116" spans="2:26" ht="34.5" customHeight="1" thickBot="1">
      <c r="B1116" s="547">
        <f t="shared" si="16"/>
        <v>1078</v>
      </c>
      <c r="C1116" s="660"/>
      <c r="D1116" s="661"/>
      <c r="E1116" s="661"/>
      <c r="F1116" s="661"/>
      <c r="G1116" s="661"/>
      <c r="H1116" s="661"/>
      <c r="I1116" s="661"/>
      <c r="J1116" s="661"/>
      <c r="K1116" s="661"/>
      <c r="L1116" s="662"/>
      <c r="M1116" s="655"/>
      <c r="N1116" s="655"/>
      <c r="O1116" s="655"/>
      <c r="P1116" s="655"/>
      <c r="Q1116" s="655"/>
      <c r="R1116" s="656"/>
      <c r="S1116" s="657"/>
      <c r="T1116" s="657"/>
      <c r="U1116" s="657"/>
      <c r="V1116" s="658"/>
      <c r="W1116" s="36"/>
      <c r="X1116" s="37"/>
      <c r="Y1116" s="38"/>
      <c r="Z1116" s="409" t="str">
        <f>IFERROR(VLOOKUP(Y1116, 【参考】数式用!$A$2:$B$50, 2, FALSE), "")</f>
        <v/>
      </c>
    </row>
    <row r="1117" spans="2:26" ht="34.5" customHeight="1" thickBot="1">
      <c r="B1117" s="547">
        <f t="shared" si="16"/>
        <v>1079</v>
      </c>
      <c r="C1117" s="660"/>
      <c r="D1117" s="661"/>
      <c r="E1117" s="661"/>
      <c r="F1117" s="661"/>
      <c r="G1117" s="661"/>
      <c r="H1117" s="661"/>
      <c r="I1117" s="661"/>
      <c r="J1117" s="661"/>
      <c r="K1117" s="661"/>
      <c r="L1117" s="662"/>
      <c r="M1117" s="655"/>
      <c r="N1117" s="655"/>
      <c r="O1117" s="655"/>
      <c r="P1117" s="655"/>
      <c r="Q1117" s="655"/>
      <c r="R1117" s="656"/>
      <c r="S1117" s="657"/>
      <c r="T1117" s="657"/>
      <c r="U1117" s="657"/>
      <c r="V1117" s="658"/>
      <c r="W1117" s="36"/>
      <c r="X1117" s="37"/>
      <c r="Y1117" s="38"/>
      <c r="Z1117" s="409" t="str">
        <f>IFERROR(VLOOKUP(Y1117, 【参考】数式用!$A$2:$B$50, 2, FALSE), "")</f>
        <v/>
      </c>
    </row>
    <row r="1118" spans="2:26" ht="34.5" customHeight="1" thickBot="1">
      <c r="B1118" s="547">
        <f t="shared" si="16"/>
        <v>1080</v>
      </c>
      <c r="C1118" s="660"/>
      <c r="D1118" s="661"/>
      <c r="E1118" s="661"/>
      <c r="F1118" s="661"/>
      <c r="G1118" s="661"/>
      <c r="H1118" s="661"/>
      <c r="I1118" s="661"/>
      <c r="J1118" s="661"/>
      <c r="K1118" s="661"/>
      <c r="L1118" s="662"/>
      <c r="M1118" s="655"/>
      <c r="N1118" s="655"/>
      <c r="O1118" s="655"/>
      <c r="P1118" s="655"/>
      <c r="Q1118" s="655"/>
      <c r="R1118" s="656"/>
      <c r="S1118" s="657"/>
      <c r="T1118" s="657"/>
      <c r="U1118" s="657"/>
      <c r="V1118" s="658"/>
      <c r="W1118" s="36"/>
      <c r="X1118" s="37"/>
      <c r="Y1118" s="38"/>
      <c r="Z1118" s="409" t="str">
        <f>IFERROR(VLOOKUP(Y1118, 【参考】数式用!$A$2:$B$50, 2, FALSE), "")</f>
        <v/>
      </c>
    </row>
    <row r="1119" spans="2:26" ht="34.5" customHeight="1" thickBot="1">
      <c r="B1119" s="547">
        <f t="shared" si="16"/>
        <v>1081</v>
      </c>
      <c r="C1119" s="660"/>
      <c r="D1119" s="661"/>
      <c r="E1119" s="661"/>
      <c r="F1119" s="661"/>
      <c r="G1119" s="661"/>
      <c r="H1119" s="661"/>
      <c r="I1119" s="661"/>
      <c r="J1119" s="661"/>
      <c r="K1119" s="661"/>
      <c r="L1119" s="662"/>
      <c r="M1119" s="655"/>
      <c r="N1119" s="655"/>
      <c r="O1119" s="655"/>
      <c r="P1119" s="655"/>
      <c r="Q1119" s="655"/>
      <c r="R1119" s="656"/>
      <c r="S1119" s="657"/>
      <c r="T1119" s="657"/>
      <c r="U1119" s="657"/>
      <c r="V1119" s="658"/>
      <c r="W1119" s="36"/>
      <c r="X1119" s="37"/>
      <c r="Y1119" s="38"/>
      <c r="Z1119" s="409" t="str">
        <f>IFERROR(VLOOKUP(Y1119, 【参考】数式用!$A$2:$B$50, 2, FALSE), "")</f>
        <v/>
      </c>
    </row>
    <row r="1120" spans="2:26" ht="34.5" customHeight="1" thickBot="1">
      <c r="B1120" s="547">
        <f t="shared" si="16"/>
        <v>1082</v>
      </c>
      <c r="C1120" s="660"/>
      <c r="D1120" s="661"/>
      <c r="E1120" s="661"/>
      <c r="F1120" s="661"/>
      <c r="G1120" s="661"/>
      <c r="H1120" s="661"/>
      <c r="I1120" s="661"/>
      <c r="J1120" s="661"/>
      <c r="K1120" s="661"/>
      <c r="L1120" s="662"/>
      <c r="M1120" s="655"/>
      <c r="N1120" s="655"/>
      <c r="O1120" s="655"/>
      <c r="P1120" s="655"/>
      <c r="Q1120" s="655"/>
      <c r="R1120" s="656"/>
      <c r="S1120" s="657"/>
      <c r="T1120" s="657"/>
      <c r="U1120" s="657"/>
      <c r="V1120" s="658"/>
      <c r="W1120" s="36"/>
      <c r="X1120" s="37"/>
      <c r="Y1120" s="38"/>
      <c r="Z1120" s="409" t="str">
        <f>IFERROR(VLOOKUP(Y1120, 【参考】数式用!$A$2:$B$50, 2, FALSE), "")</f>
        <v/>
      </c>
    </row>
    <row r="1121" spans="2:26" ht="34.5" customHeight="1" thickBot="1">
      <c r="B1121" s="547">
        <f t="shared" si="16"/>
        <v>1083</v>
      </c>
      <c r="C1121" s="660"/>
      <c r="D1121" s="661"/>
      <c r="E1121" s="661"/>
      <c r="F1121" s="661"/>
      <c r="G1121" s="661"/>
      <c r="H1121" s="661"/>
      <c r="I1121" s="661"/>
      <c r="J1121" s="661"/>
      <c r="K1121" s="661"/>
      <c r="L1121" s="662"/>
      <c r="M1121" s="655"/>
      <c r="N1121" s="655"/>
      <c r="O1121" s="655"/>
      <c r="P1121" s="655"/>
      <c r="Q1121" s="655"/>
      <c r="R1121" s="656"/>
      <c r="S1121" s="657"/>
      <c r="T1121" s="657"/>
      <c r="U1121" s="657"/>
      <c r="V1121" s="658"/>
      <c r="W1121" s="36"/>
      <c r="X1121" s="37"/>
      <c r="Y1121" s="38"/>
      <c r="Z1121" s="409" t="str">
        <f>IFERROR(VLOOKUP(Y1121, 【参考】数式用!$A$2:$B$50, 2, FALSE), "")</f>
        <v/>
      </c>
    </row>
    <row r="1122" spans="2:26" ht="34.5" customHeight="1" thickBot="1">
      <c r="B1122" s="547">
        <f t="shared" si="16"/>
        <v>1084</v>
      </c>
      <c r="C1122" s="660"/>
      <c r="D1122" s="661"/>
      <c r="E1122" s="661"/>
      <c r="F1122" s="661"/>
      <c r="G1122" s="661"/>
      <c r="H1122" s="661"/>
      <c r="I1122" s="661"/>
      <c r="J1122" s="661"/>
      <c r="K1122" s="661"/>
      <c r="L1122" s="662"/>
      <c r="M1122" s="655"/>
      <c r="N1122" s="655"/>
      <c r="O1122" s="655"/>
      <c r="P1122" s="655"/>
      <c r="Q1122" s="655"/>
      <c r="R1122" s="656"/>
      <c r="S1122" s="657"/>
      <c r="T1122" s="657"/>
      <c r="U1122" s="657"/>
      <c r="V1122" s="658"/>
      <c r="W1122" s="36"/>
      <c r="X1122" s="37"/>
      <c r="Y1122" s="38"/>
      <c r="Z1122" s="409" t="str">
        <f>IFERROR(VLOOKUP(Y1122, 【参考】数式用!$A$2:$B$50, 2, FALSE), "")</f>
        <v/>
      </c>
    </row>
    <row r="1123" spans="2:26" ht="34.5" customHeight="1" thickBot="1">
      <c r="B1123" s="547">
        <f t="shared" si="16"/>
        <v>1085</v>
      </c>
      <c r="C1123" s="660"/>
      <c r="D1123" s="661"/>
      <c r="E1123" s="661"/>
      <c r="F1123" s="661"/>
      <c r="G1123" s="661"/>
      <c r="H1123" s="661"/>
      <c r="I1123" s="661"/>
      <c r="J1123" s="661"/>
      <c r="K1123" s="661"/>
      <c r="L1123" s="662"/>
      <c r="M1123" s="655"/>
      <c r="N1123" s="655"/>
      <c r="O1123" s="655"/>
      <c r="P1123" s="655"/>
      <c r="Q1123" s="655"/>
      <c r="R1123" s="656"/>
      <c r="S1123" s="657"/>
      <c r="T1123" s="657"/>
      <c r="U1123" s="657"/>
      <c r="V1123" s="658"/>
      <c r="W1123" s="36"/>
      <c r="X1123" s="37"/>
      <c r="Y1123" s="38"/>
      <c r="Z1123" s="409" t="str">
        <f>IFERROR(VLOOKUP(Y1123, 【参考】数式用!$A$2:$B$50, 2, FALSE), "")</f>
        <v/>
      </c>
    </row>
    <row r="1124" spans="2:26" ht="34.5" customHeight="1" thickBot="1">
      <c r="B1124" s="547">
        <f t="shared" si="16"/>
        <v>1086</v>
      </c>
      <c r="C1124" s="660"/>
      <c r="D1124" s="661"/>
      <c r="E1124" s="661"/>
      <c r="F1124" s="661"/>
      <c r="G1124" s="661"/>
      <c r="H1124" s="661"/>
      <c r="I1124" s="661"/>
      <c r="J1124" s="661"/>
      <c r="K1124" s="661"/>
      <c r="L1124" s="662"/>
      <c r="M1124" s="655"/>
      <c r="N1124" s="655"/>
      <c r="O1124" s="655"/>
      <c r="P1124" s="655"/>
      <c r="Q1124" s="655"/>
      <c r="R1124" s="656"/>
      <c r="S1124" s="657"/>
      <c r="T1124" s="657"/>
      <c r="U1124" s="657"/>
      <c r="V1124" s="658"/>
      <c r="W1124" s="36"/>
      <c r="X1124" s="37"/>
      <c r="Y1124" s="38"/>
      <c r="Z1124" s="409" t="str">
        <f>IFERROR(VLOOKUP(Y1124, 【参考】数式用!$A$2:$B$50, 2, FALSE), "")</f>
        <v/>
      </c>
    </row>
    <row r="1125" spans="2:26" ht="34.5" customHeight="1" thickBot="1">
      <c r="B1125" s="547">
        <f t="shared" si="16"/>
        <v>1087</v>
      </c>
      <c r="C1125" s="660"/>
      <c r="D1125" s="661"/>
      <c r="E1125" s="661"/>
      <c r="F1125" s="661"/>
      <c r="G1125" s="661"/>
      <c r="H1125" s="661"/>
      <c r="I1125" s="661"/>
      <c r="J1125" s="661"/>
      <c r="K1125" s="661"/>
      <c r="L1125" s="662"/>
      <c r="M1125" s="655"/>
      <c r="N1125" s="655"/>
      <c r="O1125" s="655"/>
      <c r="P1125" s="655"/>
      <c r="Q1125" s="655"/>
      <c r="R1125" s="656"/>
      <c r="S1125" s="657"/>
      <c r="T1125" s="657"/>
      <c r="U1125" s="657"/>
      <c r="V1125" s="658"/>
      <c r="W1125" s="36"/>
      <c r="X1125" s="37"/>
      <c r="Y1125" s="38"/>
      <c r="Z1125" s="409" t="str">
        <f>IFERROR(VLOOKUP(Y1125, 【参考】数式用!$A$2:$B$50, 2, FALSE), "")</f>
        <v/>
      </c>
    </row>
    <row r="1126" spans="2:26" ht="34.5" customHeight="1" thickBot="1">
      <c r="B1126" s="547">
        <f t="shared" si="16"/>
        <v>1088</v>
      </c>
      <c r="C1126" s="660"/>
      <c r="D1126" s="661"/>
      <c r="E1126" s="661"/>
      <c r="F1126" s="661"/>
      <c r="G1126" s="661"/>
      <c r="H1126" s="661"/>
      <c r="I1126" s="661"/>
      <c r="J1126" s="661"/>
      <c r="K1126" s="661"/>
      <c r="L1126" s="662"/>
      <c r="M1126" s="655"/>
      <c r="N1126" s="655"/>
      <c r="O1126" s="655"/>
      <c r="P1126" s="655"/>
      <c r="Q1126" s="655"/>
      <c r="R1126" s="656"/>
      <c r="S1126" s="657"/>
      <c r="T1126" s="657"/>
      <c r="U1126" s="657"/>
      <c r="V1126" s="658"/>
      <c r="W1126" s="36"/>
      <c r="X1126" s="37"/>
      <c r="Y1126" s="38"/>
      <c r="Z1126" s="409" t="str">
        <f>IFERROR(VLOOKUP(Y1126, 【参考】数式用!$A$2:$B$50, 2, FALSE), "")</f>
        <v/>
      </c>
    </row>
    <row r="1127" spans="2:26" ht="34.5" customHeight="1" thickBot="1">
      <c r="B1127" s="547">
        <f t="shared" si="16"/>
        <v>1089</v>
      </c>
      <c r="C1127" s="660"/>
      <c r="D1127" s="661"/>
      <c r="E1127" s="661"/>
      <c r="F1127" s="661"/>
      <c r="G1127" s="661"/>
      <c r="H1127" s="661"/>
      <c r="I1127" s="661"/>
      <c r="J1127" s="661"/>
      <c r="K1127" s="661"/>
      <c r="L1127" s="662"/>
      <c r="M1127" s="655"/>
      <c r="N1127" s="655"/>
      <c r="O1127" s="655"/>
      <c r="P1127" s="655"/>
      <c r="Q1127" s="655"/>
      <c r="R1127" s="656"/>
      <c r="S1127" s="657"/>
      <c r="T1127" s="657"/>
      <c r="U1127" s="657"/>
      <c r="V1127" s="658"/>
      <c r="W1127" s="36"/>
      <c r="X1127" s="37"/>
      <c r="Y1127" s="38"/>
      <c r="Z1127" s="409" t="str">
        <f>IFERROR(VLOOKUP(Y1127, 【参考】数式用!$A$2:$B$50, 2, FALSE), "")</f>
        <v/>
      </c>
    </row>
    <row r="1128" spans="2:26" ht="34.5" customHeight="1" thickBot="1">
      <c r="B1128" s="547">
        <f t="shared" si="16"/>
        <v>1090</v>
      </c>
      <c r="C1128" s="660"/>
      <c r="D1128" s="661"/>
      <c r="E1128" s="661"/>
      <c r="F1128" s="661"/>
      <c r="G1128" s="661"/>
      <c r="H1128" s="661"/>
      <c r="I1128" s="661"/>
      <c r="J1128" s="661"/>
      <c r="K1128" s="661"/>
      <c r="L1128" s="662"/>
      <c r="M1128" s="655"/>
      <c r="N1128" s="655"/>
      <c r="O1128" s="655"/>
      <c r="P1128" s="655"/>
      <c r="Q1128" s="655"/>
      <c r="R1128" s="656"/>
      <c r="S1128" s="657"/>
      <c r="T1128" s="657"/>
      <c r="U1128" s="657"/>
      <c r="V1128" s="658"/>
      <c r="W1128" s="36"/>
      <c r="X1128" s="37"/>
      <c r="Y1128" s="38"/>
      <c r="Z1128" s="409" t="str">
        <f>IFERROR(VLOOKUP(Y1128, 【参考】数式用!$A$2:$B$50, 2, FALSE), "")</f>
        <v/>
      </c>
    </row>
    <row r="1129" spans="2:26" ht="34.5" customHeight="1" thickBot="1">
      <c r="B1129" s="547">
        <f t="shared" ref="B1129:B1192" si="17">B1128+1</f>
        <v>1091</v>
      </c>
      <c r="C1129" s="660"/>
      <c r="D1129" s="661"/>
      <c r="E1129" s="661"/>
      <c r="F1129" s="661"/>
      <c r="G1129" s="661"/>
      <c r="H1129" s="661"/>
      <c r="I1129" s="661"/>
      <c r="J1129" s="661"/>
      <c r="K1129" s="661"/>
      <c r="L1129" s="662"/>
      <c r="M1129" s="655"/>
      <c r="N1129" s="655"/>
      <c r="O1129" s="655"/>
      <c r="P1129" s="655"/>
      <c r="Q1129" s="655"/>
      <c r="R1129" s="656"/>
      <c r="S1129" s="657"/>
      <c r="T1129" s="657"/>
      <c r="U1129" s="657"/>
      <c r="V1129" s="658"/>
      <c r="W1129" s="36"/>
      <c r="X1129" s="37"/>
      <c r="Y1129" s="38"/>
      <c r="Z1129" s="409" t="str">
        <f>IFERROR(VLOOKUP(Y1129, 【参考】数式用!$A$2:$B$50, 2, FALSE), "")</f>
        <v/>
      </c>
    </row>
    <row r="1130" spans="2:26" ht="34.5" customHeight="1" thickBot="1">
      <c r="B1130" s="547">
        <f t="shared" si="17"/>
        <v>1092</v>
      </c>
      <c r="C1130" s="660"/>
      <c r="D1130" s="661"/>
      <c r="E1130" s="661"/>
      <c r="F1130" s="661"/>
      <c r="G1130" s="661"/>
      <c r="H1130" s="661"/>
      <c r="I1130" s="661"/>
      <c r="J1130" s="661"/>
      <c r="K1130" s="661"/>
      <c r="L1130" s="662"/>
      <c r="M1130" s="655"/>
      <c r="N1130" s="655"/>
      <c r="O1130" s="655"/>
      <c r="P1130" s="655"/>
      <c r="Q1130" s="655"/>
      <c r="R1130" s="656"/>
      <c r="S1130" s="657"/>
      <c r="T1130" s="657"/>
      <c r="U1130" s="657"/>
      <c r="V1130" s="658"/>
      <c r="W1130" s="36"/>
      <c r="X1130" s="37"/>
      <c r="Y1130" s="38"/>
      <c r="Z1130" s="409" t="str">
        <f>IFERROR(VLOOKUP(Y1130, 【参考】数式用!$A$2:$B$50, 2, FALSE), "")</f>
        <v/>
      </c>
    </row>
    <row r="1131" spans="2:26" ht="34.5" customHeight="1" thickBot="1">
      <c r="B1131" s="547">
        <f t="shared" si="17"/>
        <v>1093</v>
      </c>
      <c r="C1131" s="660"/>
      <c r="D1131" s="661"/>
      <c r="E1131" s="661"/>
      <c r="F1131" s="661"/>
      <c r="G1131" s="661"/>
      <c r="H1131" s="661"/>
      <c r="I1131" s="661"/>
      <c r="J1131" s="661"/>
      <c r="K1131" s="661"/>
      <c r="L1131" s="662"/>
      <c r="M1131" s="655"/>
      <c r="N1131" s="655"/>
      <c r="O1131" s="655"/>
      <c r="P1131" s="655"/>
      <c r="Q1131" s="655"/>
      <c r="R1131" s="656"/>
      <c r="S1131" s="657"/>
      <c r="T1131" s="657"/>
      <c r="U1131" s="657"/>
      <c r="V1131" s="658"/>
      <c r="W1131" s="36"/>
      <c r="X1131" s="37"/>
      <c r="Y1131" s="38"/>
      <c r="Z1131" s="409" t="str">
        <f>IFERROR(VLOOKUP(Y1131, 【参考】数式用!$A$2:$B$50, 2, FALSE), "")</f>
        <v/>
      </c>
    </row>
    <row r="1132" spans="2:26" ht="34.5" customHeight="1" thickBot="1">
      <c r="B1132" s="547">
        <f t="shared" si="17"/>
        <v>1094</v>
      </c>
      <c r="C1132" s="660"/>
      <c r="D1132" s="661"/>
      <c r="E1132" s="661"/>
      <c r="F1132" s="661"/>
      <c r="G1132" s="661"/>
      <c r="H1132" s="661"/>
      <c r="I1132" s="661"/>
      <c r="J1132" s="661"/>
      <c r="K1132" s="661"/>
      <c r="L1132" s="662"/>
      <c r="M1132" s="655"/>
      <c r="N1132" s="655"/>
      <c r="O1132" s="655"/>
      <c r="P1132" s="655"/>
      <c r="Q1132" s="655"/>
      <c r="R1132" s="656"/>
      <c r="S1132" s="657"/>
      <c r="T1132" s="657"/>
      <c r="U1132" s="657"/>
      <c r="V1132" s="658"/>
      <c r="W1132" s="36"/>
      <c r="X1132" s="37"/>
      <c r="Y1132" s="38"/>
      <c r="Z1132" s="409" t="str">
        <f>IFERROR(VLOOKUP(Y1132, 【参考】数式用!$A$2:$B$50, 2, FALSE), "")</f>
        <v/>
      </c>
    </row>
    <row r="1133" spans="2:26" ht="34.5" customHeight="1" thickBot="1">
      <c r="B1133" s="547">
        <f t="shared" si="17"/>
        <v>1095</v>
      </c>
      <c r="C1133" s="660"/>
      <c r="D1133" s="661"/>
      <c r="E1133" s="661"/>
      <c r="F1133" s="661"/>
      <c r="G1133" s="661"/>
      <c r="H1133" s="661"/>
      <c r="I1133" s="661"/>
      <c r="J1133" s="661"/>
      <c r="K1133" s="661"/>
      <c r="L1133" s="662"/>
      <c r="M1133" s="655"/>
      <c r="N1133" s="655"/>
      <c r="O1133" s="655"/>
      <c r="P1133" s="655"/>
      <c r="Q1133" s="655"/>
      <c r="R1133" s="656"/>
      <c r="S1133" s="657"/>
      <c r="T1133" s="657"/>
      <c r="U1133" s="657"/>
      <c r="V1133" s="658"/>
      <c r="W1133" s="36"/>
      <c r="X1133" s="37"/>
      <c r="Y1133" s="38"/>
      <c r="Z1133" s="409" t="str">
        <f>IFERROR(VLOOKUP(Y1133, 【参考】数式用!$A$2:$B$50, 2, FALSE), "")</f>
        <v/>
      </c>
    </row>
    <row r="1134" spans="2:26" ht="34.5" customHeight="1" thickBot="1">
      <c r="B1134" s="547">
        <f t="shared" si="17"/>
        <v>1096</v>
      </c>
      <c r="C1134" s="660"/>
      <c r="D1134" s="661"/>
      <c r="E1134" s="661"/>
      <c r="F1134" s="661"/>
      <c r="G1134" s="661"/>
      <c r="H1134" s="661"/>
      <c r="I1134" s="661"/>
      <c r="J1134" s="661"/>
      <c r="K1134" s="661"/>
      <c r="L1134" s="662"/>
      <c r="M1134" s="655"/>
      <c r="N1134" s="655"/>
      <c r="O1134" s="655"/>
      <c r="P1134" s="655"/>
      <c r="Q1134" s="655"/>
      <c r="R1134" s="656"/>
      <c r="S1134" s="657"/>
      <c r="T1134" s="657"/>
      <c r="U1134" s="657"/>
      <c r="V1134" s="658"/>
      <c r="W1134" s="36"/>
      <c r="X1134" s="37"/>
      <c r="Y1134" s="38"/>
      <c r="Z1134" s="409" t="str">
        <f>IFERROR(VLOOKUP(Y1134, 【参考】数式用!$A$2:$B$50, 2, FALSE), "")</f>
        <v/>
      </c>
    </row>
    <row r="1135" spans="2:26" ht="34.5" customHeight="1" thickBot="1">
      <c r="B1135" s="547">
        <f t="shared" si="17"/>
        <v>1097</v>
      </c>
      <c r="C1135" s="660"/>
      <c r="D1135" s="661"/>
      <c r="E1135" s="661"/>
      <c r="F1135" s="661"/>
      <c r="G1135" s="661"/>
      <c r="H1135" s="661"/>
      <c r="I1135" s="661"/>
      <c r="J1135" s="661"/>
      <c r="K1135" s="661"/>
      <c r="L1135" s="662"/>
      <c r="M1135" s="655"/>
      <c r="N1135" s="655"/>
      <c r="O1135" s="655"/>
      <c r="P1135" s="655"/>
      <c r="Q1135" s="655"/>
      <c r="R1135" s="656"/>
      <c r="S1135" s="657"/>
      <c r="T1135" s="657"/>
      <c r="U1135" s="657"/>
      <c r="V1135" s="658"/>
      <c r="W1135" s="36"/>
      <c r="X1135" s="37"/>
      <c r="Y1135" s="38"/>
      <c r="Z1135" s="409" t="str">
        <f>IFERROR(VLOOKUP(Y1135, 【参考】数式用!$A$2:$B$50, 2, FALSE), "")</f>
        <v/>
      </c>
    </row>
    <row r="1136" spans="2:26" ht="34.5" customHeight="1" thickBot="1">
      <c r="B1136" s="547">
        <f t="shared" si="17"/>
        <v>1098</v>
      </c>
      <c r="C1136" s="660"/>
      <c r="D1136" s="661"/>
      <c r="E1136" s="661"/>
      <c r="F1136" s="661"/>
      <c r="G1136" s="661"/>
      <c r="H1136" s="661"/>
      <c r="I1136" s="661"/>
      <c r="J1136" s="661"/>
      <c r="K1136" s="661"/>
      <c r="L1136" s="662"/>
      <c r="M1136" s="655"/>
      <c r="N1136" s="655"/>
      <c r="O1136" s="655"/>
      <c r="P1136" s="655"/>
      <c r="Q1136" s="655"/>
      <c r="R1136" s="656"/>
      <c r="S1136" s="657"/>
      <c r="T1136" s="657"/>
      <c r="U1136" s="657"/>
      <c r="V1136" s="658"/>
      <c r="W1136" s="36"/>
      <c r="X1136" s="37"/>
      <c r="Y1136" s="38"/>
      <c r="Z1136" s="409" t="str">
        <f>IFERROR(VLOOKUP(Y1136, 【参考】数式用!$A$2:$B$50, 2, FALSE), "")</f>
        <v/>
      </c>
    </row>
    <row r="1137" spans="2:26" ht="34.5" customHeight="1" thickBot="1">
      <c r="B1137" s="547">
        <f t="shared" si="17"/>
        <v>1099</v>
      </c>
      <c r="C1137" s="660"/>
      <c r="D1137" s="661"/>
      <c r="E1137" s="661"/>
      <c r="F1137" s="661"/>
      <c r="G1137" s="661"/>
      <c r="H1137" s="661"/>
      <c r="I1137" s="661"/>
      <c r="J1137" s="661"/>
      <c r="K1137" s="661"/>
      <c r="L1137" s="662"/>
      <c r="M1137" s="655"/>
      <c r="N1137" s="655"/>
      <c r="O1137" s="655"/>
      <c r="P1137" s="655"/>
      <c r="Q1137" s="655"/>
      <c r="R1137" s="656"/>
      <c r="S1137" s="657"/>
      <c r="T1137" s="657"/>
      <c r="U1137" s="657"/>
      <c r="V1137" s="658"/>
      <c r="W1137" s="36"/>
      <c r="X1137" s="37"/>
      <c r="Y1137" s="38"/>
      <c r="Z1137" s="409" t="str">
        <f>IFERROR(VLOOKUP(Y1137, 【参考】数式用!$A$2:$B$50, 2, FALSE), "")</f>
        <v/>
      </c>
    </row>
    <row r="1138" spans="2:26" ht="34.5" customHeight="1" thickBot="1">
      <c r="B1138" s="547">
        <f t="shared" si="17"/>
        <v>1100</v>
      </c>
      <c r="C1138" s="660"/>
      <c r="D1138" s="661"/>
      <c r="E1138" s="661"/>
      <c r="F1138" s="661"/>
      <c r="G1138" s="661"/>
      <c r="H1138" s="661"/>
      <c r="I1138" s="661"/>
      <c r="J1138" s="661"/>
      <c r="K1138" s="661"/>
      <c r="L1138" s="662"/>
      <c r="M1138" s="655"/>
      <c r="N1138" s="655"/>
      <c r="O1138" s="655"/>
      <c r="P1138" s="655"/>
      <c r="Q1138" s="655"/>
      <c r="R1138" s="656"/>
      <c r="S1138" s="657"/>
      <c r="T1138" s="657"/>
      <c r="U1138" s="657"/>
      <c r="V1138" s="658"/>
      <c r="W1138" s="36"/>
      <c r="X1138" s="37"/>
      <c r="Y1138" s="38"/>
      <c r="Z1138" s="409" t="str">
        <f>IFERROR(VLOOKUP(Y1138, 【参考】数式用!$A$2:$B$50, 2, FALSE), "")</f>
        <v/>
      </c>
    </row>
    <row r="1139" spans="2:26" ht="34.5" customHeight="1" thickBot="1">
      <c r="B1139" s="547">
        <f t="shared" si="17"/>
        <v>1101</v>
      </c>
      <c r="C1139" s="660"/>
      <c r="D1139" s="661"/>
      <c r="E1139" s="661"/>
      <c r="F1139" s="661"/>
      <c r="G1139" s="661"/>
      <c r="H1139" s="661"/>
      <c r="I1139" s="661"/>
      <c r="J1139" s="661"/>
      <c r="K1139" s="661"/>
      <c r="L1139" s="662"/>
      <c r="M1139" s="655"/>
      <c r="N1139" s="655"/>
      <c r="O1139" s="655"/>
      <c r="P1139" s="655"/>
      <c r="Q1139" s="655"/>
      <c r="R1139" s="656"/>
      <c r="S1139" s="657"/>
      <c r="T1139" s="657"/>
      <c r="U1139" s="657"/>
      <c r="V1139" s="658"/>
      <c r="W1139" s="36"/>
      <c r="X1139" s="37"/>
      <c r="Y1139" s="38"/>
      <c r="Z1139" s="409" t="str">
        <f>IFERROR(VLOOKUP(Y1139, 【参考】数式用!$A$2:$B$50, 2, FALSE), "")</f>
        <v/>
      </c>
    </row>
    <row r="1140" spans="2:26" ht="34.5" customHeight="1" thickBot="1">
      <c r="B1140" s="547">
        <f t="shared" si="17"/>
        <v>1102</v>
      </c>
      <c r="C1140" s="660"/>
      <c r="D1140" s="661"/>
      <c r="E1140" s="661"/>
      <c r="F1140" s="661"/>
      <c r="G1140" s="661"/>
      <c r="H1140" s="661"/>
      <c r="I1140" s="661"/>
      <c r="J1140" s="661"/>
      <c r="K1140" s="661"/>
      <c r="L1140" s="662"/>
      <c r="M1140" s="655"/>
      <c r="N1140" s="655"/>
      <c r="O1140" s="655"/>
      <c r="P1140" s="655"/>
      <c r="Q1140" s="655"/>
      <c r="R1140" s="656"/>
      <c r="S1140" s="657"/>
      <c r="T1140" s="657"/>
      <c r="U1140" s="657"/>
      <c r="V1140" s="658"/>
      <c r="W1140" s="36"/>
      <c r="X1140" s="37"/>
      <c r="Y1140" s="38"/>
      <c r="Z1140" s="409" t="str">
        <f>IFERROR(VLOOKUP(Y1140, 【参考】数式用!$A$2:$B$50, 2, FALSE), "")</f>
        <v/>
      </c>
    </row>
    <row r="1141" spans="2:26" ht="34.5" customHeight="1" thickBot="1">
      <c r="B1141" s="547">
        <f t="shared" si="17"/>
        <v>1103</v>
      </c>
      <c r="C1141" s="660"/>
      <c r="D1141" s="661"/>
      <c r="E1141" s="661"/>
      <c r="F1141" s="661"/>
      <c r="G1141" s="661"/>
      <c r="H1141" s="661"/>
      <c r="I1141" s="661"/>
      <c r="J1141" s="661"/>
      <c r="K1141" s="661"/>
      <c r="L1141" s="662"/>
      <c r="M1141" s="655"/>
      <c r="N1141" s="655"/>
      <c r="O1141" s="655"/>
      <c r="P1141" s="655"/>
      <c r="Q1141" s="655"/>
      <c r="R1141" s="656"/>
      <c r="S1141" s="657"/>
      <c r="T1141" s="657"/>
      <c r="U1141" s="657"/>
      <c r="V1141" s="658"/>
      <c r="W1141" s="36"/>
      <c r="X1141" s="37"/>
      <c r="Y1141" s="38"/>
      <c r="Z1141" s="409" t="str">
        <f>IFERROR(VLOOKUP(Y1141, 【参考】数式用!$A$2:$B$50, 2, FALSE), "")</f>
        <v/>
      </c>
    </row>
    <row r="1142" spans="2:26" ht="34.5" customHeight="1" thickBot="1">
      <c r="B1142" s="547">
        <f t="shared" si="17"/>
        <v>1104</v>
      </c>
      <c r="C1142" s="660"/>
      <c r="D1142" s="661"/>
      <c r="E1142" s="661"/>
      <c r="F1142" s="661"/>
      <c r="G1142" s="661"/>
      <c r="H1142" s="661"/>
      <c r="I1142" s="661"/>
      <c r="J1142" s="661"/>
      <c r="K1142" s="661"/>
      <c r="L1142" s="662"/>
      <c r="M1142" s="655"/>
      <c r="N1142" s="655"/>
      <c r="O1142" s="655"/>
      <c r="P1142" s="655"/>
      <c r="Q1142" s="655"/>
      <c r="R1142" s="656"/>
      <c r="S1142" s="657"/>
      <c r="T1142" s="657"/>
      <c r="U1142" s="657"/>
      <c r="V1142" s="658"/>
      <c r="W1142" s="36"/>
      <c r="X1142" s="37"/>
      <c r="Y1142" s="38"/>
      <c r="Z1142" s="409" t="str">
        <f>IFERROR(VLOOKUP(Y1142, 【参考】数式用!$A$2:$B$50, 2, FALSE), "")</f>
        <v/>
      </c>
    </row>
    <row r="1143" spans="2:26" ht="34.5" customHeight="1" thickBot="1">
      <c r="B1143" s="547">
        <f t="shared" si="17"/>
        <v>1105</v>
      </c>
      <c r="C1143" s="660"/>
      <c r="D1143" s="661"/>
      <c r="E1143" s="661"/>
      <c r="F1143" s="661"/>
      <c r="G1143" s="661"/>
      <c r="H1143" s="661"/>
      <c r="I1143" s="661"/>
      <c r="J1143" s="661"/>
      <c r="K1143" s="661"/>
      <c r="L1143" s="662"/>
      <c r="M1143" s="655"/>
      <c r="N1143" s="655"/>
      <c r="O1143" s="655"/>
      <c r="P1143" s="655"/>
      <c r="Q1143" s="655"/>
      <c r="R1143" s="656"/>
      <c r="S1143" s="657"/>
      <c r="T1143" s="657"/>
      <c r="U1143" s="657"/>
      <c r="V1143" s="658"/>
      <c r="W1143" s="36"/>
      <c r="X1143" s="37"/>
      <c r="Y1143" s="38"/>
      <c r="Z1143" s="409" t="str">
        <f>IFERROR(VLOOKUP(Y1143, 【参考】数式用!$A$2:$B$50, 2, FALSE), "")</f>
        <v/>
      </c>
    </row>
    <row r="1144" spans="2:26" ht="34.5" customHeight="1" thickBot="1">
      <c r="B1144" s="547">
        <f t="shared" si="17"/>
        <v>1106</v>
      </c>
      <c r="C1144" s="660"/>
      <c r="D1144" s="661"/>
      <c r="E1144" s="661"/>
      <c r="F1144" s="661"/>
      <c r="G1144" s="661"/>
      <c r="H1144" s="661"/>
      <c r="I1144" s="661"/>
      <c r="J1144" s="661"/>
      <c r="K1144" s="661"/>
      <c r="L1144" s="662"/>
      <c r="M1144" s="655"/>
      <c r="N1144" s="655"/>
      <c r="O1144" s="655"/>
      <c r="P1144" s="655"/>
      <c r="Q1144" s="655"/>
      <c r="R1144" s="656"/>
      <c r="S1144" s="657"/>
      <c r="T1144" s="657"/>
      <c r="U1144" s="657"/>
      <c r="V1144" s="658"/>
      <c r="W1144" s="36"/>
      <c r="X1144" s="37"/>
      <c r="Y1144" s="38"/>
      <c r="Z1144" s="409" t="str">
        <f>IFERROR(VLOOKUP(Y1144, 【参考】数式用!$A$2:$B$50, 2, FALSE), "")</f>
        <v/>
      </c>
    </row>
    <row r="1145" spans="2:26" ht="34.5" customHeight="1" thickBot="1">
      <c r="B1145" s="547">
        <f t="shared" si="17"/>
        <v>1107</v>
      </c>
      <c r="C1145" s="660"/>
      <c r="D1145" s="661"/>
      <c r="E1145" s="661"/>
      <c r="F1145" s="661"/>
      <c r="G1145" s="661"/>
      <c r="H1145" s="661"/>
      <c r="I1145" s="661"/>
      <c r="J1145" s="661"/>
      <c r="K1145" s="661"/>
      <c r="L1145" s="662"/>
      <c r="M1145" s="655"/>
      <c r="N1145" s="655"/>
      <c r="O1145" s="655"/>
      <c r="P1145" s="655"/>
      <c r="Q1145" s="655"/>
      <c r="R1145" s="656"/>
      <c r="S1145" s="657"/>
      <c r="T1145" s="657"/>
      <c r="U1145" s="657"/>
      <c r="V1145" s="658"/>
      <c r="W1145" s="36"/>
      <c r="X1145" s="37"/>
      <c r="Y1145" s="38"/>
      <c r="Z1145" s="409" t="str">
        <f>IFERROR(VLOOKUP(Y1145, 【参考】数式用!$A$2:$B$50, 2, FALSE), "")</f>
        <v/>
      </c>
    </row>
    <row r="1146" spans="2:26" ht="34.5" customHeight="1" thickBot="1">
      <c r="B1146" s="547">
        <f t="shared" si="17"/>
        <v>1108</v>
      </c>
      <c r="C1146" s="660"/>
      <c r="D1146" s="661"/>
      <c r="E1146" s="661"/>
      <c r="F1146" s="661"/>
      <c r="G1146" s="661"/>
      <c r="H1146" s="661"/>
      <c r="I1146" s="661"/>
      <c r="J1146" s="661"/>
      <c r="K1146" s="661"/>
      <c r="L1146" s="662"/>
      <c r="M1146" s="655"/>
      <c r="N1146" s="655"/>
      <c r="O1146" s="655"/>
      <c r="P1146" s="655"/>
      <c r="Q1146" s="655"/>
      <c r="R1146" s="656"/>
      <c r="S1146" s="657"/>
      <c r="T1146" s="657"/>
      <c r="U1146" s="657"/>
      <c r="V1146" s="658"/>
      <c r="W1146" s="36"/>
      <c r="X1146" s="37"/>
      <c r="Y1146" s="38"/>
      <c r="Z1146" s="409" t="str">
        <f>IFERROR(VLOOKUP(Y1146, 【参考】数式用!$A$2:$B$50, 2, FALSE), "")</f>
        <v/>
      </c>
    </row>
    <row r="1147" spans="2:26" ht="34.5" customHeight="1" thickBot="1">
      <c r="B1147" s="547">
        <f t="shared" si="17"/>
        <v>1109</v>
      </c>
      <c r="C1147" s="660"/>
      <c r="D1147" s="661"/>
      <c r="E1147" s="661"/>
      <c r="F1147" s="661"/>
      <c r="G1147" s="661"/>
      <c r="H1147" s="661"/>
      <c r="I1147" s="661"/>
      <c r="J1147" s="661"/>
      <c r="K1147" s="661"/>
      <c r="L1147" s="662"/>
      <c r="M1147" s="655"/>
      <c r="N1147" s="655"/>
      <c r="O1147" s="655"/>
      <c r="P1147" s="655"/>
      <c r="Q1147" s="655"/>
      <c r="R1147" s="656"/>
      <c r="S1147" s="657"/>
      <c r="T1147" s="657"/>
      <c r="U1147" s="657"/>
      <c r="V1147" s="658"/>
      <c r="W1147" s="36"/>
      <c r="X1147" s="37"/>
      <c r="Y1147" s="38"/>
      <c r="Z1147" s="409" t="str">
        <f>IFERROR(VLOOKUP(Y1147, 【参考】数式用!$A$2:$B$50, 2, FALSE), "")</f>
        <v/>
      </c>
    </row>
    <row r="1148" spans="2:26" ht="34.5" customHeight="1" thickBot="1">
      <c r="B1148" s="547">
        <f t="shared" si="17"/>
        <v>1110</v>
      </c>
      <c r="C1148" s="660"/>
      <c r="D1148" s="661"/>
      <c r="E1148" s="661"/>
      <c r="F1148" s="661"/>
      <c r="G1148" s="661"/>
      <c r="H1148" s="661"/>
      <c r="I1148" s="661"/>
      <c r="J1148" s="661"/>
      <c r="K1148" s="661"/>
      <c r="L1148" s="662"/>
      <c r="M1148" s="655"/>
      <c r="N1148" s="655"/>
      <c r="O1148" s="655"/>
      <c r="P1148" s="655"/>
      <c r="Q1148" s="655"/>
      <c r="R1148" s="656"/>
      <c r="S1148" s="657"/>
      <c r="T1148" s="657"/>
      <c r="U1148" s="657"/>
      <c r="V1148" s="658"/>
      <c r="W1148" s="36"/>
      <c r="X1148" s="37"/>
      <c r="Y1148" s="38"/>
      <c r="Z1148" s="409" t="str">
        <f>IFERROR(VLOOKUP(Y1148, 【参考】数式用!$A$2:$B$50, 2, FALSE), "")</f>
        <v/>
      </c>
    </row>
    <row r="1149" spans="2:26" ht="34.5" customHeight="1" thickBot="1">
      <c r="B1149" s="547">
        <f t="shared" si="17"/>
        <v>1111</v>
      </c>
      <c r="C1149" s="660"/>
      <c r="D1149" s="661"/>
      <c r="E1149" s="661"/>
      <c r="F1149" s="661"/>
      <c r="G1149" s="661"/>
      <c r="H1149" s="661"/>
      <c r="I1149" s="661"/>
      <c r="J1149" s="661"/>
      <c r="K1149" s="661"/>
      <c r="L1149" s="662"/>
      <c r="M1149" s="655"/>
      <c r="N1149" s="655"/>
      <c r="O1149" s="655"/>
      <c r="P1149" s="655"/>
      <c r="Q1149" s="655"/>
      <c r="R1149" s="656"/>
      <c r="S1149" s="657"/>
      <c r="T1149" s="657"/>
      <c r="U1149" s="657"/>
      <c r="V1149" s="658"/>
      <c r="W1149" s="36"/>
      <c r="X1149" s="37"/>
      <c r="Y1149" s="38"/>
      <c r="Z1149" s="409" t="str">
        <f>IFERROR(VLOOKUP(Y1149, 【参考】数式用!$A$2:$B$50, 2, FALSE), "")</f>
        <v/>
      </c>
    </row>
    <row r="1150" spans="2:26" ht="34.5" customHeight="1" thickBot="1">
      <c r="B1150" s="547">
        <f t="shared" si="17"/>
        <v>1112</v>
      </c>
      <c r="C1150" s="660"/>
      <c r="D1150" s="661"/>
      <c r="E1150" s="661"/>
      <c r="F1150" s="661"/>
      <c r="G1150" s="661"/>
      <c r="H1150" s="661"/>
      <c r="I1150" s="661"/>
      <c r="J1150" s="661"/>
      <c r="K1150" s="661"/>
      <c r="L1150" s="662"/>
      <c r="M1150" s="655"/>
      <c r="N1150" s="655"/>
      <c r="O1150" s="655"/>
      <c r="P1150" s="655"/>
      <c r="Q1150" s="655"/>
      <c r="R1150" s="656"/>
      <c r="S1150" s="657"/>
      <c r="T1150" s="657"/>
      <c r="U1150" s="657"/>
      <c r="V1150" s="658"/>
      <c r="W1150" s="36"/>
      <c r="X1150" s="37"/>
      <c r="Y1150" s="38"/>
      <c r="Z1150" s="409" t="str">
        <f>IFERROR(VLOOKUP(Y1150, 【参考】数式用!$A$2:$B$50, 2, FALSE), "")</f>
        <v/>
      </c>
    </row>
    <row r="1151" spans="2:26" ht="34.5" customHeight="1" thickBot="1">
      <c r="B1151" s="547">
        <f t="shared" si="17"/>
        <v>1113</v>
      </c>
      <c r="C1151" s="660"/>
      <c r="D1151" s="661"/>
      <c r="E1151" s="661"/>
      <c r="F1151" s="661"/>
      <c r="G1151" s="661"/>
      <c r="H1151" s="661"/>
      <c r="I1151" s="661"/>
      <c r="J1151" s="661"/>
      <c r="K1151" s="661"/>
      <c r="L1151" s="662"/>
      <c r="M1151" s="655"/>
      <c r="N1151" s="655"/>
      <c r="O1151" s="655"/>
      <c r="P1151" s="655"/>
      <c r="Q1151" s="655"/>
      <c r="R1151" s="656"/>
      <c r="S1151" s="657"/>
      <c r="T1151" s="657"/>
      <c r="U1151" s="657"/>
      <c r="V1151" s="658"/>
      <c r="W1151" s="36"/>
      <c r="X1151" s="37"/>
      <c r="Y1151" s="38"/>
      <c r="Z1151" s="409" t="str">
        <f>IFERROR(VLOOKUP(Y1151, 【参考】数式用!$A$2:$B$50, 2, FALSE), "")</f>
        <v/>
      </c>
    </row>
    <row r="1152" spans="2:26" ht="34.5" customHeight="1" thickBot="1">
      <c r="B1152" s="547">
        <f t="shared" si="17"/>
        <v>1114</v>
      </c>
      <c r="C1152" s="660"/>
      <c r="D1152" s="661"/>
      <c r="E1152" s="661"/>
      <c r="F1152" s="661"/>
      <c r="G1152" s="661"/>
      <c r="H1152" s="661"/>
      <c r="I1152" s="661"/>
      <c r="J1152" s="661"/>
      <c r="K1152" s="661"/>
      <c r="L1152" s="662"/>
      <c r="M1152" s="655"/>
      <c r="N1152" s="655"/>
      <c r="O1152" s="655"/>
      <c r="P1152" s="655"/>
      <c r="Q1152" s="655"/>
      <c r="R1152" s="656"/>
      <c r="S1152" s="657"/>
      <c r="T1152" s="657"/>
      <c r="U1152" s="657"/>
      <c r="V1152" s="658"/>
      <c r="W1152" s="36"/>
      <c r="X1152" s="37"/>
      <c r="Y1152" s="38"/>
      <c r="Z1152" s="409" t="str">
        <f>IFERROR(VLOOKUP(Y1152, 【参考】数式用!$A$2:$B$50, 2, FALSE), "")</f>
        <v/>
      </c>
    </row>
    <row r="1153" spans="2:26" ht="34.5" customHeight="1" thickBot="1">
      <c r="B1153" s="547">
        <f t="shared" si="17"/>
        <v>1115</v>
      </c>
      <c r="C1153" s="660"/>
      <c r="D1153" s="661"/>
      <c r="E1153" s="661"/>
      <c r="F1153" s="661"/>
      <c r="G1153" s="661"/>
      <c r="H1153" s="661"/>
      <c r="I1153" s="661"/>
      <c r="J1153" s="661"/>
      <c r="K1153" s="661"/>
      <c r="L1153" s="662"/>
      <c r="M1153" s="655"/>
      <c r="N1153" s="655"/>
      <c r="O1153" s="655"/>
      <c r="P1153" s="655"/>
      <c r="Q1153" s="655"/>
      <c r="R1153" s="656"/>
      <c r="S1153" s="657"/>
      <c r="T1153" s="657"/>
      <c r="U1153" s="657"/>
      <c r="V1153" s="658"/>
      <c r="W1153" s="36"/>
      <c r="X1153" s="37"/>
      <c r="Y1153" s="38"/>
      <c r="Z1153" s="409" t="str">
        <f>IFERROR(VLOOKUP(Y1153, 【参考】数式用!$A$2:$B$50, 2, FALSE), "")</f>
        <v/>
      </c>
    </row>
    <row r="1154" spans="2:26" ht="34.5" customHeight="1" thickBot="1">
      <c r="B1154" s="547">
        <f t="shared" si="17"/>
        <v>1116</v>
      </c>
      <c r="C1154" s="660"/>
      <c r="D1154" s="661"/>
      <c r="E1154" s="661"/>
      <c r="F1154" s="661"/>
      <c r="G1154" s="661"/>
      <c r="H1154" s="661"/>
      <c r="I1154" s="661"/>
      <c r="J1154" s="661"/>
      <c r="K1154" s="661"/>
      <c r="L1154" s="662"/>
      <c r="M1154" s="655"/>
      <c r="N1154" s="655"/>
      <c r="O1154" s="655"/>
      <c r="P1154" s="655"/>
      <c r="Q1154" s="655"/>
      <c r="R1154" s="656"/>
      <c r="S1154" s="657"/>
      <c r="T1154" s="657"/>
      <c r="U1154" s="657"/>
      <c r="V1154" s="658"/>
      <c r="W1154" s="36"/>
      <c r="X1154" s="37"/>
      <c r="Y1154" s="38"/>
      <c r="Z1154" s="409" t="str">
        <f>IFERROR(VLOOKUP(Y1154, 【参考】数式用!$A$2:$B$50, 2, FALSE), "")</f>
        <v/>
      </c>
    </row>
    <row r="1155" spans="2:26" ht="34.5" customHeight="1" thickBot="1">
      <c r="B1155" s="547">
        <f t="shared" si="17"/>
        <v>1117</v>
      </c>
      <c r="C1155" s="660"/>
      <c r="D1155" s="661"/>
      <c r="E1155" s="661"/>
      <c r="F1155" s="661"/>
      <c r="G1155" s="661"/>
      <c r="H1155" s="661"/>
      <c r="I1155" s="661"/>
      <c r="J1155" s="661"/>
      <c r="K1155" s="661"/>
      <c r="L1155" s="662"/>
      <c r="M1155" s="655"/>
      <c r="N1155" s="655"/>
      <c r="O1155" s="655"/>
      <c r="P1155" s="655"/>
      <c r="Q1155" s="655"/>
      <c r="R1155" s="656"/>
      <c r="S1155" s="657"/>
      <c r="T1155" s="657"/>
      <c r="U1155" s="657"/>
      <c r="V1155" s="658"/>
      <c r="W1155" s="36"/>
      <c r="X1155" s="37"/>
      <c r="Y1155" s="38"/>
      <c r="Z1155" s="409" t="str">
        <f>IFERROR(VLOOKUP(Y1155, 【参考】数式用!$A$2:$B$50, 2, FALSE), "")</f>
        <v/>
      </c>
    </row>
    <row r="1156" spans="2:26" ht="34.5" customHeight="1" thickBot="1">
      <c r="B1156" s="547">
        <f t="shared" si="17"/>
        <v>1118</v>
      </c>
      <c r="C1156" s="660"/>
      <c r="D1156" s="661"/>
      <c r="E1156" s="661"/>
      <c r="F1156" s="661"/>
      <c r="G1156" s="661"/>
      <c r="H1156" s="661"/>
      <c r="I1156" s="661"/>
      <c r="J1156" s="661"/>
      <c r="K1156" s="661"/>
      <c r="L1156" s="662"/>
      <c r="M1156" s="655"/>
      <c r="N1156" s="655"/>
      <c r="O1156" s="655"/>
      <c r="P1156" s="655"/>
      <c r="Q1156" s="655"/>
      <c r="R1156" s="656"/>
      <c r="S1156" s="657"/>
      <c r="T1156" s="657"/>
      <c r="U1156" s="657"/>
      <c r="V1156" s="658"/>
      <c r="W1156" s="36"/>
      <c r="X1156" s="37"/>
      <c r="Y1156" s="38"/>
      <c r="Z1156" s="409" t="str">
        <f>IFERROR(VLOOKUP(Y1156, 【参考】数式用!$A$2:$B$50, 2, FALSE), "")</f>
        <v/>
      </c>
    </row>
    <row r="1157" spans="2:26" ht="34.5" customHeight="1" thickBot="1">
      <c r="B1157" s="547">
        <f t="shared" si="17"/>
        <v>1119</v>
      </c>
      <c r="C1157" s="660"/>
      <c r="D1157" s="661"/>
      <c r="E1157" s="661"/>
      <c r="F1157" s="661"/>
      <c r="G1157" s="661"/>
      <c r="H1157" s="661"/>
      <c r="I1157" s="661"/>
      <c r="J1157" s="661"/>
      <c r="K1157" s="661"/>
      <c r="L1157" s="662"/>
      <c r="M1157" s="655"/>
      <c r="N1157" s="655"/>
      <c r="O1157" s="655"/>
      <c r="P1157" s="655"/>
      <c r="Q1157" s="655"/>
      <c r="R1157" s="656"/>
      <c r="S1157" s="657"/>
      <c r="T1157" s="657"/>
      <c r="U1157" s="657"/>
      <c r="V1157" s="658"/>
      <c r="W1157" s="36"/>
      <c r="X1157" s="37"/>
      <c r="Y1157" s="38"/>
      <c r="Z1157" s="409" t="str">
        <f>IFERROR(VLOOKUP(Y1157, 【参考】数式用!$A$2:$B$50, 2, FALSE), "")</f>
        <v/>
      </c>
    </row>
    <row r="1158" spans="2:26" ht="34.5" customHeight="1" thickBot="1">
      <c r="B1158" s="547">
        <f t="shared" si="17"/>
        <v>1120</v>
      </c>
      <c r="C1158" s="660"/>
      <c r="D1158" s="661"/>
      <c r="E1158" s="661"/>
      <c r="F1158" s="661"/>
      <c r="G1158" s="661"/>
      <c r="H1158" s="661"/>
      <c r="I1158" s="661"/>
      <c r="J1158" s="661"/>
      <c r="K1158" s="661"/>
      <c r="L1158" s="662"/>
      <c r="M1158" s="655"/>
      <c r="N1158" s="655"/>
      <c r="O1158" s="655"/>
      <c r="P1158" s="655"/>
      <c r="Q1158" s="655"/>
      <c r="R1158" s="656"/>
      <c r="S1158" s="657"/>
      <c r="T1158" s="657"/>
      <c r="U1158" s="657"/>
      <c r="V1158" s="658"/>
      <c r="W1158" s="36"/>
      <c r="X1158" s="37"/>
      <c r="Y1158" s="38"/>
      <c r="Z1158" s="409" t="str">
        <f>IFERROR(VLOOKUP(Y1158, 【参考】数式用!$A$2:$B$50, 2, FALSE), "")</f>
        <v/>
      </c>
    </row>
    <row r="1159" spans="2:26" ht="34.5" customHeight="1" thickBot="1">
      <c r="B1159" s="547">
        <f t="shared" si="17"/>
        <v>1121</v>
      </c>
      <c r="C1159" s="660"/>
      <c r="D1159" s="661"/>
      <c r="E1159" s="661"/>
      <c r="F1159" s="661"/>
      <c r="G1159" s="661"/>
      <c r="H1159" s="661"/>
      <c r="I1159" s="661"/>
      <c r="J1159" s="661"/>
      <c r="K1159" s="661"/>
      <c r="L1159" s="662"/>
      <c r="M1159" s="655"/>
      <c r="N1159" s="655"/>
      <c r="O1159" s="655"/>
      <c r="P1159" s="655"/>
      <c r="Q1159" s="655"/>
      <c r="R1159" s="656"/>
      <c r="S1159" s="657"/>
      <c r="T1159" s="657"/>
      <c r="U1159" s="657"/>
      <c r="V1159" s="658"/>
      <c r="W1159" s="36"/>
      <c r="X1159" s="37"/>
      <c r="Y1159" s="38"/>
      <c r="Z1159" s="409" t="str">
        <f>IFERROR(VLOOKUP(Y1159, 【参考】数式用!$A$2:$B$50, 2, FALSE), "")</f>
        <v/>
      </c>
    </row>
    <row r="1160" spans="2:26" ht="34.5" customHeight="1" thickBot="1">
      <c r="B1160" s="547">
        <f t="shared" si="17"/>
        <v>1122</v>
      </c>
      <c r="C1160" s="660"/>
      <c r="D1160" s="661"/>
      <c r="E1160" s="661"/>
      <c r="F1160" s="661"/>
      <c r="G1160" s="661"/>
      <c r="H1160" s="661"/>
      <c r="I1160" s="661"/>
      <c r="J1160" s="661"/>
      <c r="K1160" s="661"/>
      <c r="L1160" s="662"/>
      <c r="M1160" s="655"/>
      <c r="N1160" s="655"/>
      <c r="O1160" s="655"/>
      <c r="P1160" s="655"/>
      <c r="Q1160" s="655"/>
      <c r="R1160" s="656"/>
      <c r="S1160" s="657"/>
      <c r="T1160" s="657"/>
      <c r="U1160" s="657"/>
      <c r="V1160" s="658"/>
      <c r="W1160" s="36"/>
      <c r="X1160" s="37"/>
      <c r="Y1160" s="38"/>
      <c r="Z1160" s="409" t="str">
        <f>IFERROR(VLOOKUP(Y1160, 【参考】数式用!$A$2:$B$50, 2, FALSE), "")</f>
        <v/>
      </c>
    </row>
    <row r="1161" spans="2:26" ht="34.5" customHeight="1" thickBot="1">
      <c r="B1161" s="547">
        <f t="shared" si="17"/>
        <v>1123</v>
      </c>
      <c r="C1161" s="660"/>
      <c r="D1161" s="661"/>
      <c r="E1161" s="661"/>
      <c r="F1161" s="661"/>
      <c r="G1161" s="661"/>
      <c r="H1161" s="661"/>
      <c r="I1161" s="661"/>
      <c r="J1161" s="661"/>
      <c r="K1161" s="661"/>
      <c r="L1161" s="662"/>
      <c r="M1161" s="655"/>
      <c r="N1161" s="655"/>
      <c r="O1161" s="655"/>
      <c r="P1161" s="655"/>
      <c r="Q1161" s="655"/>
      <c r="R1161" s="656"/>
      <c r="S1161" s="657"/>
      <c r="T1161" s="657"/>
      <c r="U1161" s="657"/>
      <c r="V1161" s="658"/>
      <c r="W1161" s="36"/>
      <c r="X1161" s="37"/>
      <c r="Y1161" s="38"/>
      <c r="Z1161" s="409" t="str">
        <f>IFERROR(VLOOKUP(Y1161, 【参考】数式用!$A$2:$B$50, 2, FALSE), "")</f>
        <v/>
      </c>
    </row>
    <row r="1162" spans="2:26" ht="34.5" customHeight="1" thickBot="1">
      <c r="B1162" s="547">
        <f t="shared" si="17"/>
        <v>1124</v>
      </c>
      <c r="C1162" s="660"/>
      <c r="D1162" s="661"/>
      <c r="E1162" s="661"/>
      <c r="F1162" s="661"/>
      <c r="G1162" s="661"/>
      <c r="H1162" s="661"/>
      <c r="I1162" s="661"/>
      <c r="J1162" s="661"/>
      <c r="K1162" s="661"/>
      <c r="L1162" s="662"/>
      <c r="M1162" s="655"/>
      <c r="N1162" s="655"/>
      <c r="O1162" s="655"/>
      <c r="P1162" s="655"/>
      <c r="Q1162" s="655"/>
      <c r="R1162" s="656"/>
      <c r="S1162" s="657"/>
      <c r="T1162" s="657"/>
      <c r="U1162" s="657"/>
      <c r="V1162" s="658"/>
      <c r="W1162" s="36"/>
      <c r="X1162" s="37"/>
      <c r="Y1162" s="38"/>
      <c r="Z1162" s="409" t="str">
        <f>IFERROR(VLOOKUP(Y1162, 【参考】数式用!$A$2:$B$50, 2, FALSE), "")</f>
        <v/>
      </c>
    </row>
    <row r="1163" spans="2:26" ht="34.5" customHeight="1" thickBot="1">
      <c r="B1163" s="547">
        <f t="shared" si="17"/>
        <v>1125</v>
      </c>
      <c r="C1163" s="660"/>
      <c r="D1163" s="661"/>
      <c r="E1163" s="661"/>
      <c r="F1163" s="661"/>
      <c r="G1163" s="661"/>
      <c r="H1163" s="661"/>
      <c r="I1163" s="661"/>
      <c r="J1163" s="661"/>
      <c r="K1163" s="661"/>
      <c r="L1163" s="662"/>
      <c r="M1163" s="655"/>
      <c r="N1163" s="655"/>
      <c r="O1163" s="655"/>
      <c r="P1163" s="655"/>
      <c r="Q1163" s="655"/>
      <c r="R1163" s="656"/>
      <c r="S1163" s="657"/>
      <c r="T1163" s="657"/>
      <c r="U1163" s="657"/>
      <c r="V1163" s="658"/>
      <c r="W1163" s="36"/>
      <c r="X1163" s="37"/>
      <c r="Y1163" s="38"/>
      <c r="Z1163" s="409" t="str">
        <f>IFERROR(VLOOKUP(Y1163, 【参考】数式用!$A$2:$B$50, 2, FALSE), "")</f>
        <v/>
      </c>
    </row>
    <row r="1164" spans="2:26" ht="34.5" customHeight="1" thickBot="1">
      <c r="B1164" s="547">
        <f t="shared" si="17"/>
        <v>1126</v>
      </c>
      <c r="C1164" s="660"/>
      <c r="D1164" s="661"/>
      <c r="E1164" s="661"/>
      <c r="F1164" s="661"/>
      <c r="G1164" s="661"/>
      <c r="H1164" s="661"/>
      <c r="I1164" s="661"/>
      <c r="J1164" s="661"/>
      <c r="K1164" s="661"/>
      <c r="L1164" s="662"/>
      <c r="M1164" s="655"/>
      <c r="N1164" s="655"/>
      <c r="O1164" s="655"/>
      <c r="P1164" s="655"/>
      <c r="Q1164" s="655"/>
      <c r="R1164" s="656"/>
      <c r="S1164" s="657"/>
      <c r="T1164" s="657"/>
      <c r="U1164" s="657"/>
      <c r="V1164" s="658"/>
      <c r="W1164" s="36"/>
      <c r="X1164" s="37"/>
      <c r="Y1164" s="38"/>
      <c r="Z1164" s="409" t="str">
        <f>IFERROR(VLOOKUP(Y1164, 【参考】数式用!$A$2:$B$50, 2, FALSE), "")</f>
        <v/>
      </c>
    </row>
    <row r="1165" spans="2:26" ht="34.5" customHeight="1" thickBot="1">
      <c r="B1165" s="547">
        <f t="shared" si="17"/>
        <v>1127</v>
      </c>
      <c r="C1165" s="660"/>
      <c r="D1165" s="661"/>
      <c r="E1165" s="661"/>
      <c r="F1165" s="661"/>
      <c r="G1165" s="661"/>
      <c r="H1165" s="661"/>
      <c r="I1165" s="661"/>
      <c r="J1165" s="661"/>
      <c r="K1165" s="661"/>
      <c r="L1165" s="662"/>
      <c r="M1165" s="655"/>
      <c r="N1165" s="655"/>
      <c r="O1165" s="655"/>
      <c r="P1165" s="655"/>
      <c r="Q1165" s="655"/>
      <c r="R1165" s="656"/>
      <c r="S1165" s="657"/>
      <c r="T1165" s="657"/>
      <c r="U1165" s="657"/>
      <c r="V1165" s="658"/>
      <c r="W1165" s="36"/>
      <c r="X1165" s="37"/>
      <c r="Y1165" s="38"/>
      <c r="Z1165" s="409" t="str">
        <f>IFERROR(VLOOKUP(Y1165, 【参考】数式用!$A$2:$B$50, 2, FALSE), "")</f>
        <v/>
      </c>
    </row>
    <row r="1166" spans="2:26" ht="34.5" customHeight="1" thickBot="1">
      <c r="B1166" s="547">
        <f t="shared" si="17"/>
        <v>1128</v>
      </c>
      <c r="C1166" s="660"/>
      <c r="D1166" s="661"/>
      <c r="E1166" s="661"/>
      <c r="F1166" s="661"/>
      <c r="G1166" s="661"/>
      <c r="H1166" s="661"/>
      <c r="I1166" s="661"/>
      <c r="J1166" s="661"/>
      <c r="K1166" s="661"/>
      <c r="L1166" s="662"/>
      <c r="M1166" s="655"/>
      <c r="N1166" s="655"/>
      <c r="O1166" s="655"/>
      <c r="P1166" s="655"/>
      <c r="Q1166" s="655"/>
      <c r="R1166" s="656"/>
      <c r="S1166" s="657"/>
      <c r="T1166" s="657"/>
      <c r="U1166" s="657"/>
      <c r="V1166" s="658"/>
      <c r="W1166" s="36"/>
      <c r="X1166" s="37"/>
      <c r="Y1166" s="38"/>
      <c r="Z1166" s="409" t="str">
        <f>IFERROR(VLOOKUP(Y1166, 【参考】数式用!$A$2:$B$50, 2, FALSE), "")</f>
        <v/>
      </c>
    </row>
    <row r="1167" spans="2:26" ht="34.5" customHeight="1" thickBot="1">
      <c r="B1167" s="547">
        <f t="shared" si="17"/>
        <v>1129</v>
      </c>
      <c r="C1167" s="660"/>
      <c r="D1167" s="661"/>
      <c r="E1167" s="661"/>
      <c r="F1167" s="661"/>
      <c r="G1167" s="661"/>
      <c r="H1167" s="661"/>
      <c r="I1167" s="661"/>
      <c r="J1167" s="661"/>
      <c r="K1167" s="661"/>
      <c r="L1167" s="662"/>
      <c r="M1167" s="655"/>
      <c r="N1167" s="655"/>
      <c r="O1167" s="655"/>
      <c r="P1167" s="655"/>
      <c r="Q1167" s="655"/>
      <c r="R1167" s="656"/>
      <c r="S1167" s="657"/>
      <c r="T1167" s="657"/>
      <c r="U1167" s="657"/>
      <c r="V1167" s="658"/>
      <c r="W1167" s="36"/>
      <c r="X1167" s="37"/>
      <c r="Y1167" s="38"/>
      <c r="Z1167" s="409" t="str">
        <f>IFERROR(VLOOKUP(Y1167, 【参考】数式用!$A$2:$B$50, 2, FALSE), "")</f>
        <v/>
      </c>
    </row>
    <row r="1168" spans="2:26" ht="34.5" customHeight="1" thickBot="1">
      <c r="B1168" s="547">
        <f t="shared" si="17"/>
        <v>1130</v>
      </c>
      <c r="C1168" s="660"/>
      <c r="D1168" s="661"/>
      <c r="E1168" s="661"/>
      <c r="F1168" s="661"/>
      <c r="G1168" s="661"/>
      <c r="H1168" s="661"/>
      <c r="I1168" s="661"/>
      <c r="J1168" s="661"/>
      <c r="K1168" s="661"/>
      <c r="L1168" s="662"/>
      <c r="M1168" s="655"/>
      <c r="N1168" s="655"/>
      <c r="O1168" s="655"/>
      <c r="P1168" s="655"/>
      <c r="Q1168" s="655"/>
      <c r="R1168" s="656"/>
      <c r="S1168" s="657"/>
      <c r="T1168" s="657"/>
      <c r="U1168" s="657"/>
      <c r="V1168" s="658"/>
      <c r="W1168" s="36"/>
      <c r="X1168" s="37"/>
      <c r="Y1168" s="38"/>
      <c r="Z1168" s="409" t="str">
        <f>IFERROR(VLOOKUP(Y1168, 【参考】数式用!$A$2:$B$50, 2, FALSE), "")</f>
        <v/>
      </c>
    </row>
    <row r="1169" spans="2:26" ht="34.5" customHeight="1" thickBot="1">
      <c r="B1169" s="547">
        <f t="shared" si="17"/>
        <v>1131</v>
      </c>
      <c r="C1169" s="660"/>
      <c r="D1169" s="661"/>
      <c r="E1169" s="661"/>
      <c r="F1169" s="661"/>
      <c r="G1169" s="661"/>
      <c r="H1169" s="661"/>
      <c r="I1169" s="661"/>
      <c r="J1169" s="661"/>
      <c r="K1169" s="661"/>
      <c r="L1169" s="662"/>
      <c r="M1169" s="655"/>
      <c r="N1169" s="655"/>
      <c r="O1169" s="655"/>
      <c r="P1169" s="655"/>
      <c r="Q1169" s="655"/>
      <c r="R1169" s="656"/>
      <c r="S1169" s="657"/>
      <c r="T1169" s="657"/>
      <c r="U1169" s="657"/>
      <c r="V1169" s="658"/>
      <c r="W1169" s="36"/>
      <c r="X1169" s="37"/>
      <c r="Y1169" s="38"/>
      <c r="Z1169" s="409" t="str">
        <f>IFERROR(VLOOKUP(Y1169, 【参考】数式用!$A$2:$B$50, 2, FALSE), "")</f>
        <v/>
      </c>
    </row>
    <row r="1170" spans="2:26" ht="34.5" customHeight="1" thickBot="1">
      <c r="B1170" s="547">
        <f t="shared" si="17"/>
        <v>1132</v>
      </c>
      <c r="C1170" s="660"/>
      <c r="D1170" s="661"/>
      <c r="E1170" s="661"/>
      <c r="F1170" s="661"/>
      <c r="G1170" s="661"/>
      <c r="H1170" s="661"/>
      <c r="I1170" s="661"/>
      <c r="J1170" s="661"/>
      <c r="K1170" s="661"/>
      <c r="L1170" s="662"/>
      <c r="M1170" s="655"/>
      <c r="N1170" s="655"/>
      <c r="O1170" s="655"/>
      <c r="P1170" s="655"/>
      <c r="Q1170" s="655"/>
      <c r="R1170" s="656"/>
      <c r="S1170" s="657"/>
      <c r="T1170" s="657"/>
      <c r="U1170" s="657"/>
      <c r="V1170" s="658"/>
      <c r="W1170" s="36"/>
      <c r="X1170" s="37"/>
      <c r="Y1170" s="38"/>
      <c r="Z1170" s="409" t="str">
        <f>IFERROR(VLOOKUP(Y1170, 【参考】数式用!$A$2:$B$50, 2, FALSE), "")</f>
        <v/>
      </c>
    </row>
    <row r="1171" spans="2:26" ht="34.5" customHeight="1" thickBot="1">
      <c r="B1171" s="547">
        <f t="shared" si="17"/>
        <v>1133</v>
      </c>
      <c r="C1171" s="660"/>
      <c r="D1171" s="661"/>
      <c r="E1171" s="661"/>
      <c r="F1171" s="661"/>
      <c r="G1171" s="661"/>
      <c r="H1171" s="661"/>
      <c r="I1171" s="661"/>
      <c r="J1171" s="661"/>
      <c r="K1171" s="661"/>
      <c r="L1171" s="662"/>
      <c r="M1171" s="655"/>
      <c r="N1171" s="655"/>
      <c r="O1171" s="655"/>
      <c r="P1171" s="655"/>
      <c r="Q1171" s="655"/>
      <c r="R1171" s="656"/>
      <c r="S1171" s="657"/>
      <c r="T1171" s="657"/>
      <c r="U1171" s="657"/>
      <c r="V1171" s="658"/>
      <c r="W1171" s="36"/>
      <c r="X1171" s="37"/>
      <c r="Y1171" s="38"/>
      <c r="Z1171" s="409" t="str">
        <f>IFERROR(VLOOKUP(Y1171, 【参考】数式用!$A$2:$B$50, 2, FALSE), "")</f>
        <v/>
      </c>
    </row>
    <row r="1172" spans="2:26" ht="34.5" customHeight="1" thickBot="1">
      <c r="B1172" s="547">
        <f t="shared" si="17"/>
        <v>1134</v>
      </c>
      <c r="C1172" s="660"/>
      <c r="D1172" s="661"/>
      <c r="E1172" s="661"/>
      <c r="F1172" s="661"/>
      <c r="G1172" s="661"/>
      <c r="H1172" s="661"/>
      <c r="I1172" s="661"/>
      <c r="J1172" s="661"/>
      <c r="K1172" s="661"/>
      <c r="L1172" s="662"/>
      <c r="M1172" s="655"/>
      <c r="N1172" s="655"/>
      <c r="O1172" s="655"/>
      <c r="P1172" s="655"/>
      <c r="Q1172" s="655"/>
      <c r="R1172" s="656"/>
      <c r="S1172" s="657"/>
      <c r="T1172" s="657"/>
      <c r="U1172" s="657"/>
      <c r="V1172" s="658"/>
      <c r="W1172" s="36"/>
      <c r="X1172" s="37"/>
      <c r="Y1172" s="38"/>
      <c r="Z1172" s="409" t="str">
        <f>IFERROR(VLOOKUP(Y1172, 【参考】数式用!$A$2:$B$50, 2, FALSE), "")</f>
        <v/>
      </c>
    </row>
    <row r="1173" spans="2:26" ht="34.5" customHeight="1" thickBot="1">
      <c r="B1173" s="547">
        <f t="shared" si="17"/>
        <v>1135</v>
      </c>
      <c r="C1173" s="660"/>
      <c r="D1173" s="661"/>
      <c r="E1173" s="661"/>
      <c r="F1173" s="661"/>
      <c r="G1173" s="661"/>
      <c r="H1173" s="661"/>
      <c r="I1173" s="661"/>
      <c r="J1173" s="661"/>
      <c r="K1173" s="661"/>
      <c r="L1173" s="662"/>
      <c r="M1173" s="655"/>
      <c r="N1173" s="655"/>
      <c r="O1173" s="655"/>
      <c r="P1173" s="655"/>
      <c r="Q1173" s="655"/>
      <c r="R1173" s="656"/>
      <c r="S1173" s="657"/>
      <c r="T1173" s="657"/>
      <c r="U1173" s="657"/>
      <c r="V1173" s="658"/>
      <c r="W1173" s="36"/>
      <c r="X1173" s="37"/>
      <c r="Y1173" s="38"/>
      <c r="Z1173" s="409" t="str">
        <f>IFERROR(VLOOKUP(Y1173, 【参考】数式用!$A$2:$B$50, 2, FALSE), "")</f>
        <v/>
      </c>
    </row>
    <row r="1174" spans="2:26" ht="34.5" customHeight="1" thickBot="1">
      <c r="B1174" s="547">
        <f t="shared" si="17"/>
        <v>1136</v>
      </c>
      <c r="C1174" s="660"/>
      <c r="D1174" s="661"/>
      <c r="E1174" s="661"/>
      <c r="F1174" s="661"/>
      <c r="G1174" s="661"/>
      <c r="H1174" s="661"/>
      <c r="I1174" s="661"/>
      <c r="J1174" s="661"/>
      <c r="K1174" s="661"/>
      <c r="L1174" s="662"/>
      <c r="M1174" s="655"/>
      <c r="N1174" s="655"/>
      <c r="O1174" s="655"/>
      <c r="P1174" s="655"/>
      <c r="Q1174" s="655"/>
      <c r="R1174" s="656"/>
      <c r="S1174" s="657"/>
      <c r="T1174" s="657"/>
      <c r="U1174" s="657"/>
      <c r="V1174" s="658"/>
      <c r="W1174" s="36"/>
      <c r="X1174" s="37"/>
      <c r="Y1174" s="38"/>
      <c r="Z1174" s="409" t="str">
        <f>IFERROR(VLOOKUP(Y1174, 【参考】数式用!$A$2:$B$50, 2, FALSE), "")</f>
        <v/>
      </c>
    </row>
    <row r="1175" spans="2:26" ht="34.5" customHeight="1" thickBot="1">
      <c r="B1175" s="547">
        <f t="shared" si="17"/>
        <v>1137</v>
      </c>
      <c r="C1175" s="660"/>
      <c r="D1175" s="661"/>
      <c r="E1175" s="661"/>
      <c r="F1175" s="661"/>
      <c r="G1175" s="661"/>
      <c r="H1175" s="661"/>
      <c r="I1175" s="661"/>
      <c r="J1175" s="661"/>
      <c r="K1175" s="661"/>
      <c r="L1175" s="662"/>
      <c r="M1175" s="655"/>
      <c r="N1175" s="655"/>
      <c r="O1175" s="655"/>
      <c r="P1175" s="655"/>
      <c r="Q1175" s="655"/>
      <c r="R1175" s="656"/>
      <c r="S1175" s="657"/>
      <c r="T1175" s="657"/>
      <c r="U1175" s="657"/>
      <c r="V1175" s="658"/>
      <c r="W1175" s="36"/>
      <c r="X1175" s="37"/>
      <c r="Y1175" s="38"/>
      <c r="Z1175" s="409" t="str">
        <f>IFERROR(VLOOKUP(Y1175, 【参考】数式用!$A$2:$B$50, 2, FALSE), "")</f>
        <v/>
      </c>
    </row>
    <row r="1176" spans="2:26" ht="34.5" customHeight="1" thickBot="1">
      <c r="B1176" s="547">
        <f t="shared" si="17"/>
        <v>1138</v>
      </c>
      <c r="C1176" s="660"/>
      <c r="D1176" s="661"/>
      <c r="E1176" s="661"/>
      <c r="F1176" s="661"/>
      <c r="G1176" s="661"/>
      <c r="H1176" s="661"/>
      <c r="I1176" s="661"/>
      <c r="J1176" s="661"/>
      <c r="K1176" s="661"/>
      <c r="L1176" s="662"/>
      <c r="M1176" s="655"/>
      <c r="N1176" s="655"/>
      <c r="O1176" s="655"/>
      <c r="P1176" s="655"/>
      <c r="Q1176" s="655"/>
      <c r="R1176" s="656"/>
      <c r="S1176" s="657"/>
      <c r="T1176" s="657"/>
      <c r="U1176" s="657"/>
      <c r="V1176" s="658"/>
      <c r="W1176" s="36"/>
      <c r="X1176" s="37"/>
      <c r="Y1176" s="38"/>
      <c r="Z1176" s="409" t="str">
        <f>IFERROR(VLOOKUP(Y1176, 【参考】数式用!$A$2:$B$50, 2, FALSE), "")</f>
        <v/>
      </c>
    </row>
    <row r="1177" spans="2:26" ht="34.5" customHeight="1" thickBot="1">
      <c r="B1177" s="547">
        <f t="shared" si="17"/>
        <v>1139</v>
      </c>
      <c r="C1177" s="660"/>
      <c r="D1177" s="661"/>
      <c r="E1177" s="661"/>
      <c r="F1177" s="661"/>
      <c r="G1177" s="661"/>
      <c r="H1177" s="661"/>
      <c r="I1177" s="661"/>
      <c r="J1177" s="661"/>
      <c r="K1177" s="661"/>
      <c r="L1177" s="662"/>
      <c r="M1177" s="655"/>
      <c r="N1177" s="655"/>
      <c r="O1177" s="655"/>
      <c r="P1177" s="655"/>
      <c r="Q1177" s="655"/>
      <c r="R1177" s="656"/>
      <c r="S1177" s="657"/>
      <c r="T1177" s="657"/>
      <c r="U1177" s="657"/>
      <c r="V1177" s="658"/>
      <c r="W1177" s="36"/>
      <c r="X1177" s="37"/>
      <c r="Y1177" s="38"/>
      <c r="Z1177" s="409" t="str">
        <f>IFERROR(VLOOKUP(Y1177, 【参考】数式用!$A$2:$B$50, 2, FALSE), "")</f>
        <v/>
      </c>
    </row>
    <row r="1178" spans="2:26" ht="34.5" customHeight="1" thickBot="1">
      <c r="B1178" s="547">
        <f t="shared" si="17"/>
        <v>1140</v>
      </c>
      <c r="C1178" s="660"/>
      <c r="D1178" s="661"/>
      <c r="E1178" s="661"/>
      <c r="F1178" s="661"/>
      <c r="G1178" s="661"/>
      <c r="H1178" s="661"/>
      <c r="I1178" s="661"/>
      <c r="J1178" s="661"/>
      <c r="K1178" s="661"/>
      <c r="L1178" s="662"/>
      <c r="M1178" s="655"/>
      <c r="N1178" s="655"/>
      <c r="O1178" s="655"/>
      <c r="P1178" s="655"/>
      <c r="Q1178" s="655"/>
      <c r="R1178" s="656"/>
      <c r="S1178" s="657"/>
      <c r="T1178" s="657"/>
      <c r="U1178" s="657"/>
      <c r="V1178" s="658"/>
      <c r="W1178" s="36"/>
      <c r="X1178" s="37"/>
      <c r="Y1178" s="38"/>
      <c r="Z1178" s="409" t="str">
        <f>IFERROR(VLOOKUP(Y1178, 【参考】数式用!$A$2:$B$50, 2, FALSE), "")</f>
        <v/>
      </c>
    </row>
    <row r="1179" spans="2:26" ht="34.5" customHeight="1" thickBot="1">
      <c r="B1179" s="547">
        <f t="shared" si="17"/>
        <v>1141</v>
      </c>
      <c r="C1179" s="660"/>
      <c r="D1179" s="661"/>
      <c r="E1179" s="661"/>
      <c r="F1179" s="661"/>
      <c r="G1179" s="661"/>
      <c r="H1179" s="661"/>
      <c r="I1179" s="661"/>
      <c r="J1179" s="661"/>
      <c r="K1179" s="661"/>
      <c r="L1179" s="662"/>
      <c r="M1179" s="655"/>
      <c r="N1179" s="655"/>
      <c r="O1179" s="655"/>
      <c r="P1179" s="655"/>
      <c r="Q1179" s="655"/>
      <c r="R1179" s="656"/>
      <c r="S1179" s="657"/>
      <c r="T1179" s="657"/>
      <c r="U1179" s="657"/>
      <c r="V1179" s="658"/>
      <c r="W1179" s="36"/>
      <c r="X1179" s="37"/>
      <c r="Y1179" s="38"/>
      <c r="Z1179" s="409" t="str">
        <f>IFERROR(VLOOKUP(Y1179, 【参考】数式用!$A$2:$B$50, 2, FALSE), "")</f>
        <v/>
      </c>
    </row>
    <row r="1180" spans="2:26" ht="34.5" customHeight="1" thickBot="1">
      <c r="B1180" s="547">
        <f t="shared" si="17"/>
        <v>1142</v>
      </c>
      <c r="C1180" s="660"/>
      <c r="D1180" s="661"/>
      <c r="E1180" s="661"/>
      <c r="F1180" s="661"/>
      <c r="G1180" s="661"/>
      <c r="H1180" s="661"/>
      <c r="I1180" s="661"/>
      <c r="J1180" s="661"/>
      <c r="K1180" s="661"/>
      <c r="L1180" s="662"/>
      <c r="M1180" s="655"/>
      <c r="N1180" s="655"/>
      <c r="O1180" s="655"/>
      <c r="P1180" s="655"/>
      <c r="Q1180" s="655"/>
      <c r="R1180" s="656"/>
      <c r="S1180" s="657"/>
      <c r="T1180" s="657"/>
      <c r="U1180" s="657"/>
      <c r="V1180" s="658"/>
      <c r="W1180" s="36"/>
      <c r="X1180" s="37"/>
      <c r="Y1180" s="38"/>
      <c r="Z1180" s="409" t="str">
        <f>IFERROR(VLOOKUP(Y1180, 【参考】数式用!$A$2:$B$50, 2, FALSE), "")</f>
        <v/>
      </c>
    </row>
    <row r="1181" spans="2:26" ht="34.5" customHeight="1" thickBot="1">
      <c r="B1181" s="547">
        <f t="shared" si="17"/>
        <v>1143</v>
      </c>
      <c r="C1181" s="660"/>
      <c r="D1181" s="661"/>
      <c r="E1181" s="661"/>
      <c r="F1181" s="661"/>
      <c r="G1181" s="661"/>
      <c r="H1181" s="661"/>
      <c r="I1181" s="661"/>
      <c r="J1181" s="661"/>
      <c r="K1181" s="661"/>
      <c r="L1181" s="662"/>
      <c r="M1181" s="655"/>
      <c r="N1181" s="655"/>
      <c r="O1181" s="655"/>
      <c r="P1181" s="655"/>
      <c r="Q1181" s="655"/>
      <c r="R1181" s="656"/>
      <c r="S1181" s="657"/>
      <c r="T1181" s="657"/>
      <c r="U1181" s="657"/>
      <c r="V1181" s="658"/>
      <c r="W1181" s="36"/>
      <c r="X1181" s="37"/>
      <c r="Y1181" s="38"/>
      <c r="Z1181" s="409" t="str">
        <f>IFERROR(VLOOKUP(Y1181, 【参考】数式用!$A$2:$B$50, 2, FALSE), "")</f>
        <v/>
      </c>
    </row>
    <row r="1182" spans="2:26" ht="34.5" customHeight="1" thickBot="1">
      <c r="B1182" s="547">
        <f t="shared" si="17"/>
        <v>1144</v>
      </c>
      <c r="C1182" s="660"/>
      <c r="D1182" s="661"/>
      <c r="E1182" s="661"/>
      <c r="F1182" s="661"/>
      <c r="G1182" s="661"/>
      <c r="H1182" s="661"/>
      <c r="I1182" s="661"/>
      <c r="J1182" s="661"/>
      <c r="K1182" s="661"/>
      <c r="L1182" s="662"/>
      <c r="M1182" s="655"/>
      <c r="N1182" s="655"/>
      <c r="O1182" s="655"/>
      <c r="P1182" s="655"/>
      <c r="Q1182" s="655"/>
      <c r="R1182" s="656"/>
      <c r="S1182" s="657"/>
      <c r="T1182" s="657"/>
      <c r="U1182" s="657"/>
      <c r="V1182" s="658"/>
      <c r="W1182" s="36"/>
      <c r="X1182" s="37"/>
      <c r="Y1182" s="38"/>
      <c r="Z1182" s="409" t="str">
        <f>IFERROR(VLOOKUP(Y1182, 【参考】数式用!$A$2:$B$50, 2, FALSE), "")</f>
        <v/>
      </c>
    </row>
    <row r="1183" spans="2:26" ht="34.5" customHeight="1" thickBot="1">
      <c r="B1183" s="547">
        <f t="shared" si="17"/>
        <v>1145</v>
      </c>
      <c r="C1183" s="660"/>
      <c r="D1183" s="661"/>
      <c r="E1183" s="661"/>
      <c r="F1183" s="661"/>
      <c r="G1183" s="661"/>
      <c r="H1183" s="661"/>
      <c r="I1183" s="661"/>
      <c r="J1183" s="661"/>
      <c r="K1183" s="661"/>
      <c r="L1183" s="662"/>
      <c r="M1183" s="655"/>
      <c r="N1183" s="655"/>
      <c r="O1183" s="655"/>
      <c r="P1183" s="655"/>
      <c r="Q1183" s="655"/>
      <c r="R1183" s="656"/>
      <c r="S1183" s="657"/>
      <c r="T1183" s="657"/>
      <c r="U1183" s="657"/>
      <c r="V1183" s="658"/>
      <c r="W1183" s="36"/>
      <c r="X1183" s="37"/>
      <c r="Y1183" s="38"/>
      <c r="Z1183" s="409" t="str">
        <f>IFERROR(VLOOKUP(Y1183, 【参考】数式用!$A$2:$B$50, 2, FALSE), "")</f>
        <v/>
      </c>
    </row>
    <row r="1184" spans="2:26" ht="34.5" customHeight="1" thickBot="1">
      <c r="B1184" s="547">
        <f t="shared" si="17"/>
        <v>1146</v>
      </c>
      <c r="C1184" s="660"/>
      <c r="D1184" s="661"/>
      <c r="E1184" s="661"/>
      <c r="F1184" s="661"/>
      <c r="G1184" s="661"/>
      <c r="H1184" s="661"/>
      <c r="I1184" s="661"/>
      <c r="J1184" s="661"/>
      <c r="K1184" s="661"/>
      <c r="L1184" s="662"/>
      <c r="M1184" s="655"/>
      <c r="N1184" s="655"/>
      <c r="O1184" s="655"/>
      <c r="P1184" s="655"/>
      <c r="Q1184" s="655"/>
      <c r="R1184" s="656"/>
      <c r="S1184" s="657"/>
      <c r="T1184" s="657"/>
      <c r="U1184" s="657"/>
      <c r="V1184" s="658"/>
      <c r="W1184" s="36"/>
      <c r="X1184" s="37"/>
      <c r="Y1184" s="38"/>
      <c r="Z1184" s="409" t="str">
        <f>IFERROR(VLOOKUP(Y1184, 【参考】数式用!$A$2:$B$50, 2, FALSE), "")</f>
        <v/>
      </c>
    </row>
    <row r="1185" spans="2:26" ht="34.5" customHeight="1" thickBot="1">
      <c r="B1185" s="547">
        <f t="shared" si="17"/>
        <v>1147</v>
      </c>
      <c r="C1185" s="660"/>
      <c r="D1185" s="661"/>
      <c r="E1185" s="661"/>
      <c r="F1185" s="661"/>
      <c r="G1185" s="661"/>
      <c r="H1185" s="661"/>
      <c r="I1185" s="661"/>
      <c r="J1185" s="661"/>
      <c r="K1185" s="661"/>
      <c r="L1185" s="662"/>
      <c r="M1185" s="655"/>
      <c r="N1185" s="655"/>
      <c r="O1185" s="655"/>
      <c r="P1185" s="655"/>
      <c r="Q1185" s="655"/>
      <c r="R1185" s="656"/>
      <c r="S1185" s="657"/>
      <c r="T1185" s="657"/>
      <c r="U1185" s="657"/>
      <c r="V1185" s="658"/>
      <c r="W1185" s="36"/>
      <c r="X1185" s="37"/>
      <c r="Y1185" s="38"/>
      <c r="Z1185" s="409" t="str">
        <f>IFERROR(VLOOKUP(Y1185, 【参考】数式用!$A$2:$B$50, 2, FALSE), "")</f>
        <v/>
      </c>
    </row>
    <row r="1186" spans="2:26" ht="34.5" customHeight="1" thickBot="1">
      <c r="B1186" s="547">
        <f t="shared" si="17"/>
        <v>1148</v>
      </c>
      <c r="C1186" s="660"/>
      <c r="D1186" s="661"/>
      <c r="E1186" s="661"/>
      <c r="F1186" s="661"/>
      <c r="G1186" s="661"/>
      <c r="H1186" s="661"/>
      <c r="I1186" s="661"/>
      <c r="J1186" s="661"/>
      <c r="K1186" s="661"/>
      <c r="L1186" s="662"/>
      <c r="M1186" s="655"/>
      <c r="N1186" s="655"/>
      <c r="O1186" s="655"/>
      <c r="P1186" s="655"/>
      <c r="Q1186" s="655"/>
      <c r="R1186" s="656"/>
      <c r="S1186" s="657"/>
      <c r="T1186" s="657"/>
      <c r="U1186" s="657"/>
      <c r="V1186" s="658"/>
      <c r="W1186" s="36"/>
      <c r="X1186" s="37"/>
      <c r="Y1186" s="38"/>
      <c r="Z1186" s="409" t="str">
        <f>IFERROR(VLOOKUP(Y1186, 【参考】数式用!$A$2:$B$50, 2, FALSE), "")</f>
        <v/>
      </c>
    </row>
    <row r="1187" spans="2:26" ht="34.5" customHeight="1" thickBot="1">
      <c r="B1187" s="547">
        <f t="shared" si="17"/>
        <v>1149</v>
      </c>
      <c r="C1187" s="660"/>
      <c r="D1187" s="661"/>
      <c r="E1187" s="661"/>
      <c r="F1187" s="661"/>
      <c r="G1187" s="661"/>
      <c r="H1187" s="661"/>
      <c r="I1187" s="661"/>
      <c r="J1187" s="661"/>
      <c r="K1187" s="661"/>
      <c r="L1187" s="662"/>
      <c r="M1187" s="655"/>
      <c r="N1187" s="655"/>
      <c r="O1187" s="655"/>
      <c r="P1187" s="655"/>
      <c r="Q1187" s="655"/>
      <c r="R1187" s="656"/>
      <c r="S1187" s="657"/>
      <c r="T1187" s="657"/>
      <c r="U1187" s="657"/>
      <c r="V1187" s="658"/>
      <c r="W1187" s="36"/>
      <c r="X1187" s="37"/>
      <c r="Y1187" s="38"/>
      <c r="Z1187" s="409" t="str">
        <f>IFERROR(VLOOKUP(Y1187, 【参考】数式用!$A$2:$B$50, 2, FALSE), "")</f>
        <v/>
      </c>
    </row>
    <row r="1188" spans="2:26" ht="34.5" customHeight="1" thickBot="1">
      <c r="B1188" s="547">
        <f t="shared" si="17"/>
        <v>1150</v>
      </c>
      <c r="C1188" s="660"/>
      <c r="D1188" s="661"/>
      <c r="E1188" s="661"/>
      <c r="F1188" s="661"/>
      <c r="G1188" s="661"/>
      <c r="H1188" s="661"/>
      <c r="I1188" s="661"/>
      <c r="J1188" s="661"/>
      <c r="K1188" s="661"/>
      <c r="L1188" s="662"/>
      <c r="M1188" s="655"/>
      <c r="N1188" s="655"/>
      <c r="O1188" s="655"/>
      <c r="P1188" s="655"/>
      <c r="Q1188" s="655"/>
      <c r="R1188" s="656"/>
      <c r="S1188" s="657"/>
      <c r="T1188" s="657"/>
      <c r="U1188" s="657"/>
      <c r="V1188" s="658"/>
      <c r="W1188" s="36"/>
      <c r="X1188" s="37"/>
      <c r="Y1188" s="38"/>
      <c r="Z1188" s="409" t="str">
        <f>IFERROR(VLOOKUP(Y1188, 【参考】数式用!$A$2:$B$50, 2, FALSE), "")</f>
        <v/>
      </c>
    </row>
    <row r="1189" spans="2:26" ht="34.5" customHeight="1" thickBot="1">
      <c r="B1189" s="547">
        <f t="shared" si="17"/>
        <v>1151</v>
      </c>
      <c r="C1189" s="660"/>
      <c r="D1189" s="661"/>
      <c r="E1189" s="661"/>
      <c r="F1189" s="661"/>
      <c r="G1189" s="661"/>
      <c r="H1189" s="661"/>
      <c r="I1189" s="661"/>
      <c r="J1189" s="661"/>
      <c r="K1189" s="661"/>
      <c r="L1189" s="662"/>
      <c r="M1189" s="655"/>
      <c r="N1189" s="655"/>
      <c r="O1189" s="655"/>
      <c r="P1189" s="655"/>
      <c r="Q1189" s="655"/>
      <c r="R1189" s="656"/>
      <c r="S1189" s="657"/>
      <c r="T1189" s="657"/>
      <c r="U1189" s="657"/>
      <c r="V1189" s="658"/>
      <c r="W1189" s="36"/>
      <c r="X1189" s="37"/>
      <c r="Y1189" s="38"/>
      <c r="Z1189" s="409" t="str">
        <f>IFERROR(VLOOKUP(Y1189, 【参考】数式用!$A$2:$B$50, 2, FALSE), "")</f>
        <v/>
      </c>
    </row>
    <row r="1190" spans="2:26" ht="34.5" customHeight="1" thickBot="1">
      <c r="B1190" s="547">
        <f t="shared" si="17"/>
        <v>1152</v>
      </c>
      <c r="C1190" s="660"/>
      <c r="D1190" s="661"/>
      <c r="E1190" s="661"/>
      <c r="F1190" s="661"/>
      <c r="G1190" s="661"/>
      <c r="H1190" s="661"/>
      <c r="I1190" s="661"/>
      <c r="J1190" s="661"/>
      <c r="K1190" s="661"/>
      <c r="L1190" s="662"/>
      <c r="M1190" s="655"/>
      <c r="N1190" s="655"/>
      <c r="O1190" s="655"/>
      <c r="P1190" s="655"/>
      <c r="Q1190" s="655"/>
      <c r="R1190" s="656"/>
      <c r="S1190" s="657"/>
      <c r="T1190" s="657"/>
      <c r="U1190" s="657"/>
      <c r="V1190" s="658"/>
      <c r="W1190" s="36"/>
      <c r="X1190" s="37"/>
      <c r="Y1190" s="38"/>
      <c r="Z1190" s="409" t="str">
        <f>IFERROR(VLOOKUP(Y1190, 【参考】数式用!$A$2:$B$50, 2, FALSE), "")</f>
        <v/>
      </c>
    </row>
    <row r="1191" spans="2:26" ht="34.5" customHeight="1" thickBot="1">
      <c r="B1191" s="547">
        <f t="shared" si="17"/>
        <v>1153</v>
      </c>
      <c r="C1191" s="660"/>
      <c r="D1191" s="661"/>
      <c r="E1191" s="661"/>
      <c r="F1191" s="661"/>
      <c r="G1191" s="661"/>
      <c r="H1191" s="661"/>
      <c r="I1191" s="661"/>
      <c r="J1191" s="661"/>
      <c r="K1191" s="661"/>
      <c r="L1191" s="662"/>
      <c r="M1191" s="655"/>
      <c r="N1191" s="655"/>
      <c r="O1191" s="655"/>
      <c r="P1191" s="655"/>
      <c r="Q1191" s="655"/>
      <c r="R1191" s="656"/>
      <c r="S1191" s="657"/>
      <c r="T1191" s="657"/>
      <c r="U1191" s="657"/>
      <c r="V1191" s="658"/>
      <c r="W1191" s="36"/>
      <c r="X1191" s="37"/>
      <c r="Y1191" s="38"/>
      <c r="Z1191" s="409" t="str">
        <f>IFERROR(VLOOKUP(Y1191, 【参考】数式用!$A$2:$B$50, 2, FALSE), "")</f>
        <v/>
      </c>
    </row>
    <row r="1192" spans="2:26" ht="34.5" customHeight="1" thickBot="1">
      <c r="B1192" s="547">
        <f t="shared" si="17"/>
        <v>1154</v>
      </c>
      <c r="C1192" s="660"/>
      <c r="D1192" s="661"/>
      <c r="E1192" s="661"/>
      <c r="F1192" s="661"/>
      <c r="G1192" s="661"/>
      <c r="H1192" s="661"/>
      <c r="I1192" s="661"/>
      <c r="J1192" s="661"/>
      <c r="K1192" s="661"/>
      <c r="L1192" s="662"/>
      <c r="M1192" s="655"/>
      <c r="N1192" s="655"/>
      <c r="O1192" s="655"/>
      <c r="P1192" s="655"/>
      <c r="Q1192" s="655"/>
      <c r="R1192" s="656"/>
      <c r="S1192" s="657"/>
      <c r="T1192" s="657"/>
      <c r="U1192" s="657"/>
      <c r="V1192" s="658"/>
      <c r="W1192" s="36"/>
      <c r="X1192" s="37"/>
      <c r="Y1192" s="38"/>
      <c r="Z1192" s="409" t="str">
        <f>IFERROR(VLOOKUP(Y1192, 【参考】数式用!$A$2:$B$50, 2, FALSE), "")</f>
        <v/>
      </c>
    </row>
    <row r="1193" spans="2:26" ht="34.5" customHeight="1" thickBot="1">
      <c r="B1193" s="547">
        <f t="shared" ref="B1193:B1238" si="18">B1192+1</f>
        <v>1155</v>
      </c>
      <c r="C1193" s="660"/>
      <c r="D1193" s="661"/>
      <c r="E1193" s="661"/>
      <c r="F1193" s="661"/>
      <c r="G1193" s="661"/>
      <c r="H1193" s="661"/>
      <c r="I1193" s="661"/>
      <c r="J1193" s="661"/>
      <c r="K1193" s="661"/>
      <c r="L1193" s="662"/>
      <c r="M1193" s="655"/>
      <c r="N1193" s="655"/>
      <c r="O1193" s="655"/>
      <c r="P1193" s="655"/>
      <c r="Q1193" s="655"/>
      <c r="R1193" s="656"/>
      <c r="S1193" s="657"/>
      <c r="T1193" s="657"/>
      <c r="U1193" s="657"/>
      <c r="V1193" s="658"/>
      <c r="W1193" s="36"/>
      <c r="X1193" s="37"/>
      <c r="Y1193" s="38"/>
      <c r="Z1193" s="409" t="str">
        <f>IFERROR(VLOOKUP(Y1193, 【参考】数式用!$A$2:$B$50, 2, FALSE), "")</f>
        <v/>
      </c>
    </row>
    <row r="1194" spans="2:26" ht="34.5" customHeight="1" thickBot="1">
      <c r="B1194" s="547">
        <f t="shared" si="18"/>
        <v>1156</v>
      </c>
      <c r="C1194" s="660"/>
      <c r="D1194" s="661"/>
      <c r="E1194" s="661"/>
      <c r="F1194" s="661"/>
      <c r="G1194" s="661"/>
      <c r="H1194" s="661"/>
      <c r="I1194" s="661"/>
      <c r="J1194" s="661"/>
      <c r="K1194" s="661"/>
      <c r="L1194" s="662"/>
      <c r="M1194" s="655"/>
      <c r="N1194" s="655"/>
      <c r="O1194" s="655"/>
      <c r="P1194" s="655"/>
      <c r="Q1194" s="655"/>
      <c r="R1194" s="656"/>
      <c r="S1194" s="657"/>
      <c r="T1194" s="657"/>
      <c r="U1194" s="657"/>
      <c r="V1194" s="658"/>
      <c r="W1194" s="36"/>
      <c r="X1194" s="37"/>
      <c r="Y1194" s="38"/>
      <c r="Z1194" s="409" t="str">
        <f>IFERROR(VLOOKUP(Y1194, 【参考】数式用!$A$2:$B$50, 2, FALSE), "")</f>
        <v/>
      </c>
    </row>
    <row r="1195" spans="2:26" ht="34.5" customHeight="1" thickBot="1">
      <c r="B1195" s="547">
        <f t="shared" si="18"/>
        <v>1157</v>
      </c>
      <c r="C1195" s="660"/>
      <c r="D1195" s="661"/>
      <c r="E1195" s="661"/>
      <c r="F1195" s="661"/>
      <c r="G1195" s="661"/>
      <c r="H1195" s="661"/>
      <c r="I1195" s="661"/>
      <c r="J1195" s="661"/>
      <c r="K1195" s="661"/>
      <c r="L1195" s="662"/>
      <c r="M1195" s="655"/>
      <c r="N1195" s="655"/>
      <c r="O1195" s="655"/>
      <c r="P1195" s="655"/>
      <c r="Q1195" s="655"/>
      <c r="R1195" s="656"/>
      <c r="S1195" s="657"/>
      <c r="T1195" s="657"/>
      <c r="U1195" s="657"/>
      <c r="V1195" s="658"/>
      <c r="W1195" s="36"/>
      <c r="X1195" s="37"/>
      <c r="Y1195" s="38"/>
      <c r="Z1195" s="409" t="str">
        <f>IFERROR(VLOOKUP(Y1195, 【参考】数式用!$A$2:$B$50, 2, FALSE), "")</f>
        <v/>
      </c>
    </row>
    <row r="1196" spans="2:26" ht="34.5" customHeight="1" thickBot="1">
      <c r="B1196" s="547">
        <f t="shared" si="18"/>
        <v>1158</v>
      </c>
      <c r="C1196" s="660"/>
      <c r="D1196" s="661"/>
      <c r="E1196" s="661"/>
      <c r="F1196" s="661"/>
      <c r="G1196" s="661"/>
      <c r="H1196" s="661"/>
      <c r="I1196" s="661"/>
      <c r="J1196" s="661"/>
      <c r="K1196" s="661"/>
      <c r="L1196" s="662"/>
      <c r="M1196" s="655"/>
      <c r="N1196" s="655"/>
      <c r="O1196" s="655"/>
      <c r="P1196" s="655"/>
      <c r="Q1196" s="655"/>
      <c r="R1196" s="656"/>
      <c r="S1196" s="657"/>
      <c r="T1196" s="657"/>
      <c r="U1196" s="657"/>
      <c r="V1196" s="658"/>
      <c r="W1196" s="36"/>
      <c r="X1196" s="37"/>
      <c r="Y1196" s="38"/>
      <c r="Z1196" s="409" t="str">
        <f>IFERROR(VLOOKUP(Y1196, 【参考】数式用!$A$2:$B$50, 2, FALSE), "")</f>
        <v/>
      </c>
    </row>
    <row r="1197" spans="2:26" ht="34.5" customHeight="1" thickBot="1">
      <c r="B1197" s="547">
        <f t="shared" si="18"/>
        <v>1159</v>
      </c>
      <c r="C1197" s="660"/>
      <c r="D1197" s="661"/>
      <c r="E1197" s="661"/>
      <c r="F1197" s="661"/>
      <c r="G1197" s="661"/>
      <c r="H1197" s="661"/>
      <c r="I1197" s="661"/>
      <c r="J1197" s="661"/>
      <c r="K1197" s="661"/>
      <c r="L1197" s="662"/>
      <c r="M1197" s="655"/>
      <c r="N1197" s="655"/>
      <c r="O1197" s="655"/>
      <c r="P1197" s="655"/>
      <c r="Q1197" s="655"/>
      <c r="R1197" s="656"/>
      <c r="S1197" s="657"/>
      <c r="T1197" s="657"/>
      <c r="U1197" s="657"/>
      <c r="V1197" s="658"/>
      <c r="W1197" s="36"/>
      <c r="X1197" s="37"/>
      <c r="Y1197" s="38"/>
      <c r="Z1197" s="409" t="str">
        <f>IFERROR(VLOOKUP(Y1197, 【参考】数式用!$A$2:$B$50, 2, FALSE), "")</f>
        <v/>
      </c>
    </row>
    <row r="1198" spans="2:26" ht="34.5" customHeight="1" thickBot="1">
      <c r="B1198" s="547">
        <f t="shared" si="18"/>
        <v>1160</v>
      </c>
      <c r="C1198" s="660"/>
      <c r="D1198" s="661"/>
      <c r="E1198" s="661"/>
      <c r="F1198" s="661"/>
      <c r="G1198" s="661"/>
      <c r="H1198" s="661"/>
      <c r="I1198" s="661"/>
      <c r="J1198" s="661"/>
      <c r="K1198" s="661"/>
      <c r="L1198" s="662"/>
      <c r="M1198" s="655"/>
      <c r="N1198" s="655"/>
      <c r="O1198" s="655"/>
      <c r="P1198" s="655"/>
      <c r="Q1198" s="655"/>
      <c r="R1198" s="656"/>
      <c r="S1198" s="657"/>
      <c r="T1198" s="657"/>
      <c r="U1198" s="657"/>
      <c r="V1198" s="658"/>
      <c r="W1198" s="36"/>
      <c r="X1198" s="37"/>
      <c r="Y1198" s="38"/>
      <c r="Z1198" s="409" t="str">
        <f>IFERROR(VLOOKUP(Y1198, 【参考】数式用!$A$2:$B$50, 2, FALSE), "")</f>
        <v/>
      </c>
    </row>
    <row r="1199" spans="2:26" ht="34.5" customHeight="1" thickBot="1">
      <c r="B1199" s="547">
        <f t="shared" si="18"/>
        <v>1161</v>
      </c>
      <c r="C1199" s="660"/>
      <c r="D1199" s="661"/>
      <c r="E1199" s="661"/>
      <c r="F1199" s="661"/>
      <c r="G1199" s="661"/>
      <c r="H1199" s="661"/>
      <c r="I1199" s="661"/>
      <c r="J1199" s="661"/>
      <c r="K1199" s="661"/>
      <c r="L1199" s="662"/>
      <c r="M1199" s="655"/>
      <c r="N1199" s="655"/>
      <c r="O1199" s="655"/>
      <c r="P1199" s="655"/>
      <c r="Q1199" s="655"/>
      <c r="R1199" s="656"/>
      <c r="S1199" s="657"/>
      <c r="T1199" s="657"/>
      <c r="U1199" s="657"/>
      <c r="V1199" s="658"/>
      <c r="W1199" s="36"/>
      <c r="X1199" s="37"/>
      <c r="Y1199" s="38"/>
      <c r="Z1199" s="409" t="str">
        <f>IFERROR(VLOOKUP(Y1199, 【参考】数式用!$A$2:$B$50, 2, FALSE), "")</f>
        <v/>
      </c>
    </row>
    <row r="1200" spans="2:26" ht="34.5" customHeight="1" thickBot="1">
      <c r="B1200" s="547">
        <f t="shared" si="18"/>
        <v>1162</v>
      </c>
      <c r="C1200" s="660"/>
      <c r="D1200" s="661"/>
      <c r="E1200" s="661"/>
      <c r="F1200" s="661"/>
      <c r="G1200" s="661"/>
      <c r="H1200" s="661"/>
      <c r="I1200" s="661"/>
      <c r="J1200" s="661"/>
      <c r="K1200" s="661"/>
      <c r="L1200" s="662"/>
      <c r="M1200" s="655"/>
      <c r="N1200" s="655"/>
      <c r="O1200" s="655"/>
      <c r="P1200" s="655"/>
      <c r="Q1200" s="655"/>
      <c r="R1200" s="656"/>
      <c r="S1200" s="657"/>
      <c r="T1200" s="657"/>
      <c r="U1200" s="657"/>
      <c r="V1200" s="658"/>
      <c r="W1200" s="36"/>
      <c r="X1200" s="37"/>
      <c r="Y1200" s="38"/>
      <c r="Z1200" s="409" t="str">
        <f>IFERROR(VLOOKUP(Y1200, 【参考】数式用!$A$2:$B$50, 2, FALSE), "")</f>
        <v/>
      </c>
    </row>
    <row r="1201" spans="2:26" ht="34.5" customHeight="1" thickBot="1">
      <c r="B1201" s="547">
        <f t="shared" si="18"/>
        <v>1163</v>
      </c>
      <c r="C1201" s="660"/>
      <c r="D1201" s="661"/>
      <c r="E1201" s="661"/>
      <c r="F1201" s="661"/>
      <c r="G1201" s="661"/>
      <c r="H1201" s="661"/>
      <c r="I1201" s="661"/>
      <c r="J1201" s="661"/>
      <c r="K1201" s="661"/>
      <c r="L1201" s="662"/>
      <c r="M1201" s="655"/>
      <c r="N1201" s="655"/>
      <c r="O1201" s="655"/>
      <c r="P1201" s="655"/>
      <c r="Q1201" s="655"/>
      <c r="R1201" s="656"/>
      <c r="S1201" s="657"/>
      <c r="T1201" s="657"/>
      <c r="U1201" s="657"/>
      <c r="V1201" s="658"/>
      <c r="W1201" s="36"/>
      <c r="X1201" s="37"/>
      <c r="Y1201" s="38"/>
      <c r="Z1201" s="409" t="str">
        <f>IFERROR(VLOOKUP(Y1201, 【参考】数式用!$A$2:$B$50, 2, FALSE), "")</f>
        <v/>
      </c>
    </row>
    <row r="1202" spans="2:26" ht="34.5" customHeight="1" thickBot="1">
      <c r="B1202" s="547">
        <f t="shared" si="18"/>
        <v>1164</v>
      </c>
      <c r="C1202" s="660"/>
      <c r="D1202" s="661"/>
      <c r="E1202" s="661"/>
      <c r="F1202" s="661"/>
      <c r="G1202" s="661"/>
      <c r="H1202" s="661"/>
      <c r="I1202" s="661"/>
      <c r="J1202" s="661"/>
      <c r="K1202" s="661"/>
      <c r="L1202" s="662"/>
      <c r="M1202" s="655"/>
      <c r="N1202" s="655"/>
      <c r="O1202" s="655"/>
      <c r="P1202" s="655"/>
      <c r="Q1202" s="655"/>
      <c r="R1202" s="656"/>
      <c r="S1202" s="657"/>
      <c r="T1202" s="657"/>
      <c r="U1202" s="657"/>
      <c r="V1202" s="658"/>
      <c r="W1202" s="36"/>
      <c r="X1202" s="37"/>
      <c r="Y1202" s="38"/>
      <c r="Z1202" s="409" t="str">
        <f>IFERROR(VLOOKUP(Y1202, 【参考】数式用!$A$2:$B$50, 2, FALSE), "")</f>
        <v/>
      </c>
    </row>
    <row r="1203" spans="2:26" ht="34.5" customHeight="1" thickBot="1">
      <c r="B1203" s="547">
        <f t="shared" si="18"/>
        <v>1165</v>
      </c>
      <c r="C1203" s="660"/>
      <c r="D1203" s="661"/>
      <c r="E1203" s="661"/>
      <c r="F1203" s="661"/>
      <c r="G1203" s="661"/>
      <c r="H1203" s="661"/>
      <c r="I1203" s="661"/>
      <c r="J1203" s="661"/>
      <c r="K1203" s="661"/>
      <c r="L1203" s="662"/>
      <c r="M1203" s="655"/>
      <c r="N1203" s="655"/>
      <c r="O1203" s="655"/>
      <c r="P1203" s="655"/>
      <c r="Q1203" s="655"/>
      <c r="R1203" s="656"/>
      <c r="S1203" s="657"/>
      <c r="T1203" s="657"/>
      <c r="U1203" s="657"/>
      <c r="V1203" s="658"/>
      <c r="W1203" s="36"/>
      <c r="X1203" s="37"/>
      <c r="Y1203" s="38"/>
      <c r="Z1203" s="409" t="str">
        <f>IFERROR(VLOOKUP(Y1203, 【参考】数式用!$A$2:$B$50, 2, FALSE), "")</f>
        <v/>
      </c>
    </row>
    <row r="1204" spans="2:26" ht="34.5" customHeight="1" thickBot="1">
      <c r="B1204" s="547">
        <f t="shared" si="18"/>
        <v>1166</v>
      </c>
      <c r="C1204" s="660"/>
      <c r="D1204" s="661"/>
      <c r="E1204" s="661"/>
      <c r="F1204" s="661"/>
      <c r="G1204" s="661"/>
      <c r="H1204" s="661"/>
      <c r="I1204" s="661"/>
      <c r="J1204" s="661"/>
      <c r="K1204" s="661"/>
      <c r="L1204" s="662"/>
      <c r="M1204" s="655"/>
      <c r="N1204" s="655"/>
      <c r="O1204" s="655"/>
      <c r="P1204" s="655"/>
      <c r="Q1204" s="655"/>
      <c r="R1204" s="656"/>
      <c r="S1204" s="657"/>
      <c r="T1204" s="657"/>
      <c r="U1204" s="657"/>
      <c r="V1204" s="658"/>
      <c r="W1204" s="36"/>
      <c r="X1204" s="37"/>
      <c r="Y1204" s="38"/>
      <c r="Z1204" s="409" t="str">
        <f>IFERROR(VLOOKUP(Y1204, 【参考】数式用!$A$2:$B$50, 2, FALSE), "")</f>
        <v/>
      </c>
    </row>
    <row r="1205" spans="2:26" ht="34.5" customHeight="1" thickBot="1">
      <c r="B1205" s="547">
        <f t="shared" si="18"/>
        <v>1167</v>
      </c>
      <c r="C1205" s="660"/>
      <c r="D1205" s="661"/>
      <c r="E1205" s="661"/>
      <c r="F1205" s="661"/>
      <c r="G1205" s="661"/>
      <c r="H1205" s="661"/>
      <c r="I1205" s="661"/>
      <c r="J1205" s="661"/>
      <c r="K1205" s="661"/>
      <c r="L1205" s="662"/>
      <c r="M1205" s="655"/>
      <c r="N1205" s="655"/>
      <c r="O1205" s="655"/>
      <c r="P1205" s="655"/>
      <c r="Q1205" s="655"/>
      <c r="R1205" s="656"/>
      <c r="S1205" s="657"/>
      <c r="T1205" s="657"/>
      <c r="U1205" s="657"/>
      <c r="V1205" s="658"/>
      <c r="W1205" s="36"/>
      <c r="X1205" s="37"/>
      <c r="Y1205" s="38"/>
      <c r="Z1205" s="409" t="str">
        <f>IFERROR(VLOOKUP(Y1205, 【参考】数式用!$A$2:$B$50, 2, FALSE), "")</f>
        <v/>
      </c>
    </row>
    <row r="1206" spans="2:26" ht="34.5" customHeight="1" thickBot="1">
      <c r="B1206" s="547">
        <f t="shared" si="18"/>
        <v>1168</v>
      </c>
      <c r="C1206" s="660"/>
      <c r="D1206" s="661"/>
      <c r="E1206" s="661"/>
      <c r="F1206" s="661"/>
      <c r="G1206" s="661"/>
      <c r="H1206" s="661"/>
      <c r="I1206" s="661"/>
      <c r="J1206" s="661"/>
      <c r="K1206" s="661"/>
      <c r="L1206" s="662"/>
      <c r="M1206" s="655"/>
      <c r="N1206" s="655"/>
      <c r="O1206" s="655"/>
      <c r="P1206" s="655"/>
      <c r="Q1206" s="655"/>
      <c r="R1206" s="656"/>
      <c r="S1206" s="657"/>
      <c r="T1206" s="657"/>
      <c r="U1206" s="657"/>
      <c r="V1206" s="658"/>
      <c r="W1206" s="36"/>
      <c r="X1206" s="37"/>
      <c r="Y1206" s="38"/>
      <c r="Z1206" s="409" t="str">
        <f>IFERROR(VLOOKUP(Y1206, 【参考】数式用!$A$2:$B$50, 2, FALSE), "")</f>
        <v/>
      </c>
    </row>
    <row r="1207" spans="2:26" ht="34.5" customHeight="1" thickBot="1">
      <c r="B1207" s="547">
        <f t="shared" si="18"/>
        <v>1169</v>
      </c>
      <c r="C1207" s="660"/>
      <c r="D1207" s="661"/>
      <c r="E1207" s="661"/>
      <c r="F1207" s="661"/>
      <c r="G1207" s="661"/>
      <c r="H1207" s="661"/>
      <c r="I1207" s="661"/>
      <c r="J1207" s="661"/>
      <c r="K1207" s="661"/>
      <c r="L1207" s="662"/>
      <c r="M1207" s="655"/>
      <c r="N1207" s="655"/>
      <c r="O1207" s="655"/>
      <c r="P1207" s="655"/>
      <c r="Q1207" s="655"/>
      <c r="R1207" s="656"/>
      <c r="S1207" s="657"/>
      <c r="T1207" s="657"/>
      <c r="U1207" s="657"/>
      <c r="V1207" s="658"/>
      <c r="W1207" s="36"/>
      <c r="X1207" s="37"/>
      <c r="Y1207" s="38"/>
      <c r="Z1207" s="409" t="str">
        <f>IFERROR(VLOOKUP(Y1207, 【参考】数式用!$A$2:$B$50, 2, FALSE), "")</f>
        <v/>
      </c>
    </row>
    <row r="1208" spans="2:26" ht="34.5" customHeight="1" thickBot="1">
      <c r="B1208" s="547">
        <f t="shared" si="18"/>
        <v>1170</v>
      </c>
      <c r="C1208" s="660"/>
      <c r="D1208" s="661"/>
      <c r="E1208" s="661"/>
      <c r="F1208" s="661"/>
      <c r="G1208" s="661"/>
      <c r="H1208" s="661"/>
      <c r="I1208" s="661"/>
      <c r="J1208" s="661"/>
      <c r="K1208" s="661"/>
      <c r="L1208" s="662"/>
      <c r="M1208" s="655"/>
      <c r="N1208" s="655"/>
      <c r="O1208" s="655"/>
      <c r="P1208" s="655"/>
      <c r="Q1208" s="655"/>
      <c r="R1208" s="656"/>
      <c r="S1208" s="657"/>
      <c r="T1208" s="657"/>
      <c r="U1208" s="657"/>
      <c r="V1208" s="658"/>
      <c r="W1208" s="36"/>
      <c r="X1208" s="37"/>
      <c r="Y1208" s="38"/>
      <c r="Z1208" s="409" t="str">
        <f>IFERROR(VLOOKUP(Y1208, 【参考】数式用!$A$2:$B$50, 2, FALSE), "")</f>
        <v/>
      </c>
    </row>
    <row r="1209" spans="2:26" ht="34.5" customHeight="1" thickBot="1">
      <c r="B1209" s="547">
        <f t="shared" si="18"/>
        <v>1171</v>
      </c>
      <c r="C1209" s="660"/>
      <c r="D1209" s="661"/>
      <c r="E1209" s="661"/>
      <c r="F1209" s="661"/>
      <c r="G1209" s="661"/>
      <c r="H1209" s="661"/>
      <c r="I1209" s="661"/>
      <c r="J1209" s="661"/>
      <c r="K1209" s="661"/>
      <c r="L1209" s="662"/>
      <c r="M1209" s="655"/>
      <c r="N1209" s="655"/>
      <c r="O1209" s="655"/>
      <c r="P1209" s="655"/>
      <c r="Q1209" s="655"/>
      <c r="R1209" s="656"/>
      <c r="S1209" s="657"/>
      <c r="T1209" s="657"/>
      <c r="U1209" s="657"/>
      <c r="V1209" s="658"/>
      <c r="W1209" s="36"/>
      <c r="X1209" s="37"/>
      <c r="Y1209" s="38"/>
      <c r="Z1209" s="409" t="str">
        <f>IFERROR(VLOOKUP(Y1209, 【参考】数式用!$A$2:$B$50, 2, FALSE), "")</f>
        <v/>
      </c>
    </row>
    <row r="1210" spans="2:26" ht="34.5" customHeight="1" thickBot="1">
      <c r="B1210" s="547">
        <f t="shared" si="18"/>
        <v>1172</v>
      </c>
      <c r="C1210" s="660"/>
      <c r="D1210" s="661"/>
      <c r="E1210" s="661"/>
      <c r="F1210" s="661"/>
      <c r="G1210" s="661"/>
      <c r="H1210" s="661"/>
      <c r="I1210" s="661"/>
      <c r="J1210" s="661"/>
      <c r="K1210" s="661"/>
      <c r="L1210" s="662"/>
      <c r="M1210" s="655"/>
      <c r="N1210" s="655"/>
      <c r="O1210" s="655"/>
      <c r="P1210" s="655"/>
      <c r="Q1210" s="655"/>
      <c r="R1210" s="656"/>
      <c r="S1210" s="657"/>
      <c r="T1210" s="657"/>
      <c r="U1210" s="657"/>
      <c r="V1210" s="658"/>
      <c r="W1210" s="36"/>
      <c r="X1210" s="37"/>
      <c r="Y1210" s="38"/>
      <c r="Z1210" s="409" t="str">
        <f>IFERROR(VLOOKUP(Y1210, 【参考】数式用!$A$2:$B$50, 2, FALSE), "")</f>
        <v/>
      </c>
    </row>
    <row r="1211" spans="2:26" ht="34.5" customHeight="1" thickBot="1">
      <c r="B1211" s="547">
        <f t="shared" si="18"/>
        <v>1173</v>
      </c>
      <c r="C1211" s="660"/>
      <c r="D1211" s="661"/>
      <c r="E1211" s="661"/>
      <c r="F1211" s="661"/>
      <c r="G1211" s="661"/>
      <c r="H1211" s="661"/>
      <c r="I1211" s="661"/>
      <c r="J1211" s="661"/>
      <c r="K1211" s="661"/>
      <c r="L1211" s="662"/>
      <c r="M1211" s="655"/>
      <c r="N1211" s="655"/>
      <c r="O1211" s="655"/>
      <c r="P1211" s="655"/>
      <c r="Q1211" s="655"/>
      <c r="R1211" s="656"/>
      <c r="S1211" s="657"/>
      <c r="T1211" s="657"/>
      <c r="U1211" s="657"/>
      <c r="V1211" s="658"/>
      <c r="W1211" s="36"/>
      <c r="X1211" s="37"/>
      <c r="Y1211" s="38"/>
      <c r="Z1211" s="409" t="str">
        <f>IFERROR(VLOOKUP(Y1211, 【参考】数式用!$A$2:$B$50, 2, FALSE), "")</f>
        <v/>
      </c>
    </row>
    <row r="1212" spans="2:26" ht="34.5" customHeight="1" thickBot="1">
      <c r="B1212" s="547">
        <f t="shared" si="18"/>
        <v>1174</v>
      </c>
      <c r="C1212" s="660"/>
      <c r="D1212" s="661"/>
      <c r="E1212" s="661"/>
      <c r="F1212" s="661"/>
      <c r="G1212" s="661"/>
      <c r="H1212" s="661"/>
      <c r="I1212" s="661"/>
      <c r="J1212" s="661"/>
      <c r="K1212" s="661"/>
      <c r="L1212" s="662"/>
      <c r="M1212" s="655"/>
      <c r="N1212" s="655"/>
      <c r="O1212" s="655"/>
      <c r="P1212" s="655"/>
      <c r="Q1212" s="655"/>
      <c r="R1212" s="656"/>
      <c r="S1212" s="657"/>
      <c r="T1212" s="657"/>
      <c r="U1212" s="657"/>
      <c r="V1212" s="658"/>
      <c r="W1212" s="36"/>
      <c r="X1212" s="37"/>
      <c r="Y1212" s="38"/>
      <c r="Z1212" s="409" t="str">
        <f>IFERROR(VLOOKUP(Y1212, 【参考】数式用!$A$2:$B$50, 2, FALSE), "")</f>
        <v/>
      </c>
    </row>
    <row r="1213" spans="2:26" ht="34.5" customHeight="1" thickBot="1">
      <c r="B1213" s="547">
        <f t="shared" si="18"/>
        <v>1175</v>
      </c>
      <c r="C1213" s="660"/>
      <c r="D1213" s="661"/>
      <c r="E1213" s="661"/>
      <c r="F1213" s="661"/>
      <c r="G1213" s="661"/>
      <c r="H1213" s="661"/>
      <c r="I1213" s="661"/>
      <c r="J1213" s="661"/>
      <c r="K1213" s="661"/>
      <c r="L1213" s="662"/>
      <c r="M1213" s="655"/>
      <c r="N1213" s="655"/>
      <c r="O1213" s="655"/>
      <c r="P1213" s="655"/>
      <c r="Q1213" s="655"/>
      <c r="R1213" s="656"/>
      <c r="S1213" s="657"/>
      <c r="T1213" s="657"/>
      <c r="U1213" s="657"/>
      <c r="V1213" s="658"/>
      <c r="W1213" s="36"/>
      <c r="X1213" s="37"/>
      <c r="Y1213" s="38"/>
      <c r="Z1213" s="409" t="str">
        <f>IFERROR(VLOOKUP(Y1213, 【参考】数式用!$A$2:$B$50, 2, FALSE), "")</f>
        <v/>
      </c>
    </row>
    <row r="1214" spans="2:26" ht="34.5" customHeight="1" thickBot="1">
      <c r="B1214" s="547">
        <f t="shared" si="18"/>
        <v>1176</v>
      </c>
      <c r="C1214" s="660"/>
      <c r="D1214" s="661"/>
      <c r="E1214" s="661"/>
      <c r="F1214" s="661"/>
      <c r="G1214" s="661"/>
      <c r="H1214" s="661"/>
      <c r="I1214" s="661"/>
      <c r="J1214" s="661"/>
      <c r="K1214" s="661"/>
      <c r="L1214" s="662"/>
      <c r="M1214" s="655"/>
      <c r="N1214" s="655"/>
      <c r="O1214" s="655"/>
      <c r="P1214" s="655"/>
      <c r="Q1214" s="655"/>
      <c r="R1214" s="656"/>
      <c r="S1214" s="657"/>
      <c r="T1214" s="657"/>
      <c r="U1214" s="657"/>
      <c r="V1214" s="658"/>
      <c r="W1214" s="36"/>
      <c r="X1214" s="37"/>
      <c r="Y1214" s="38"/>
      <c r="Z1214" s="409" t="str">
        <f>IFERROR(VLOOKUP(Y1214, 【参考】数式用!$A$2:$B$50, 2, FALSE), "")</f>
        <v/>
      </c>
    </row>
    <row r="1215" spans="2:26" ht="34.5" customHeight="1" thickBot="1">
      <c r="B1215" s="547">
        <f t="shared" si="18"/>
        <v>1177</v>
      </c>
      <c r="C1215" s="660"/>
      <c r="D1215" s="661"/>
      <c r="E1215" s="661"/>
      <c r="F1215" s="661"/>
      <c r="G1215" s="661"/>
      <c r="H1215" s="661"/>
      <c r="I1215" s="661"/>
      <c r="J1215" s="661"/>
      <c r="K1215" s="661"/>
      <c r="L1215" s="662"/>
      <c r="M1215" s="655"/>
      <c r="N1215" s="655"/>
      <c r="O1215" s="655"/>
      <c r="P1215" s="655"/>
      <c r="Q1215" s="655"/>
      <c r="R1215" s="656"/>
      <c r="S1215" s="657"/>
      <c r="T1215" s="657"/>
      <c r="U1215" s="657"/>
      <c r="V1215" s="658"/>
      <c r="W1215" s="36"/>
      <c r="X1215" s="37"/>
      <c r="Y1215" s="38"/>
      <c r="Z1215" s="409" t="str">
        <f>IFERROR(VLOOKUP(Y1215, 【参考】数式用!$A$2:$B$50, 2, FALSE), "")</f>
        <v/>
      </c>
    </row>
    <row r="1216" spans="2:26" ht="34.5" customHeight="1" thickBot="1">
      <c r="B1216" s="547">
        <f t="shared" si="18"/>
        <v>1178</v>
      </c>
      <c r="C1216" s="660"/>
      <c r="D1216" s="661"/>
      <c r="E1216" s="661"/>
      <c r="F1216" s="661"/>
      <c r="G1216" s="661"/>
      <c r="H1216" s="661"/>
      <c r="I1216" s="661"/>
      <c r="J1216" s="661"/>
      <c r="K1216" s="661"/>
      <c r="L1216" s="662"/>
      <c r="M1216" s="655"/>
      <c r="N1216" s="655"/>
      <c r="O1216" s="655"/>
      <c r="P1216" s="655"/>
      <c r="Q1216" s="655"/>
      <c r="R1216" s="656"/>
      <c r="S1216" s="657"/>
      <c r="T1216" s="657"/>
      <c r="U1216" s="657"/>
      <c r="V1216" s="658"/>
      <c r="W1216" s="36"/>
      <c r="X1216" s="37"/>
      <c r="Y1216" s="38"/>
      <c r="Z1216" s="409" t="str">
        <f>IFERROR(VLOOKUP(Y1216, 【参考】数式用!$A$2:$B$50, 2, FALSE), "")</f>
        <v/>
      </c>
    </row>
    <row r="1217" spans="2:26" ht="34.5" customHeight="1" thickBot="1">
      <c r="B1217" s="547">
        <f t="shared" si="18"/>
        <v>1179</v>
      </c>
      <c r="C1217" s="660"/>
      <c r="D1217" s="661"/>
      <c r="E1217" s="661"/>
      <c r="F1217" s="661"/>
      <c r="G1217" s="661"/>
      <c r="H1217" s="661"/>
      <c r="I1217" s="661"/>
      <c r="J1217" s="661"/>
      <c r="K1217" s="661"/>
      <c r="L1217" s="662"/>
      <c r="M1217" s="655"/>
      <c r="N1217" s="655"/>
      <c r="O1217" s="655"/>
      <c r="P1217" s="655"/>
      <c r="Q1217" s="655"/>
      <c r="R1217" s="656"/>
      <c r="S1217" s="657"/>
      <c r="T1217" s="657"/>
      <c r="U1217" s="657"/>
      <c r="V1217" s="658"/>
      <c r="W1217" s="36"/>
      <c r="X1217" s="37"/>
      <c r="Y1217" s="38"/>
      <c r="Z1217" s="409" t="str">
        <f>IFERROR(VLOOKUP(Y1217, 【参考】数式用!$A$2:$B$50, 2, FALSE), "")</f>
        <v/>
      </c>
    </row>
    <row r="1218" spans="2:26" ht="34.5" customHeight="1" thickBot="1">
      <c r="B1218" s="547">
        <f t="shared" si="18"/>
        <v>1180</v>
      </c>
      <c r="C1218" s="660"/>
      <c r="D1218" s="661"/>
      <c r="E1218" s="661"/>
      <c r="F1218" s="661"/>
      <c r="G1218" s="661"/>
      <c r="H1218" s="661"/>
      <c r="I1218" s="661"/>
      <c r="J1218" s="661"/>
      <c r="K1218" s="661"/>
      <c r="L1218" s="662"/>
      <c r="M1218" s="655"/>
      <c r="N1218" s="655"/>
      <c r="O1218" s="655"/>
      <c r="P1218" s="655"/>
      <c r="Q1218" s="655"/>
      <c r="R1218" s="656"/>
      <c r="S1218" s="657"/>
      <c r="T1218" s="657"/>
      <c r="U1218" s="657"/>
      <c r="V1218" s="658"/>
      <c r="W1218" s="36"/>
      <c r="X1218" s="37"/>
      <c r="Y1218" s="38"/>
      <c r="Z1218" s="409" t="str">
        <f>IFERROR(VLOOKUP(Y1218, 【参考】数式用!$A$2:$B$50, 2, FALSE), "")</f>
        <v/>
      </c>
    </row>
    <row r="1219" spans="2:26" ht="34.5" customHeight="1" thickBot="1">
      <c r="B1219" s="547">
        <f t="shared" si="18"/>
        <v>1181</v>
      </c>
      <c r="C1219" s="660"/>
      <c r="D1219" s="661"/>
      <c r="E1219" s="661"/>
      <c r="F1219" s="661"/>
      <c r="G1219" s="661"/>
      <c r="H1219" s="661"/>
      <c r="I1219" s="661"/>
      <c r="J1219" s="661"/>
      <c r="K1219" s="661"/>
      <c r="L1219" s="662"/>
      <c r="M1219" s="655"/>
      <c r="N1219" s="655"/>
      <c r="O1219" s="655"/>
      <c r="P1219" s="655"/>
      <c r="Q1219" s="655"/>
      <c r="R1219" s="656"/>
      <c r="S1219" s="657"/>
      <c r="T1219" s="657"/>
      <c r="U1219" s="657"/>
      <c r="V1219" s="658"/>
      <c r="W1219" s="36"/>
      <c r="X1219" s="37"/>
      <c r="Y1219" s="38"/>
      <c r="Z1219" s="409" t="str">
        <f>IFERROR(VLOOKUP(Y1219, 【参考】数式用!$A$2:$B$50, 2, FALSE), "")</f>
        <v/>
      </c>
    </row>
    <row r="1220" spans="2:26" ht="34.5" customHeight="1" thickBot="1">
      <c r="B1220" s="547">
        <f t="shared" si="18"/>
        <v>1182</v>
      </c>
      <c r="C1220" s="660"/>
      <c r="D1220" s="661"/>
      <c r="E1220" s="661"/>
      <c r="F1220" s="661"/>
      <c r="G1220" s="661"/>
      <c r="H1220" s="661"/>
      <c r="I1220" s="661"/>
      <c r="J1220" s="661"/>
      <c r="K1220" s="661"/>
      <c r="L1220" s="662"/>
      <c r="M1220" s="655"/>
      <c r="N1220" s="655"/>
      <c r="O1220" s="655"/>
      <c r="P1220" s="655"/>
      <c r="Q1220" s="655"/>
      <c r="R1220" s="656"/>
      <c r="S1220" s="657"/>
      <c r="T1220" s="657"/>
      <c r="U1220" s="657"/>
      <c r="V1220" s="658"/>
      <c r="W1220" s="36"/>
      <c r="X1220" s="37"/>
      <c r="Y1220" s="38"/>
      <c r="Z1220" s="409" t="str">
        <f>IFERROR(VLOOKUP(Y1220, 【参考】数式用!$A$2:$B$50, 2, FALSE), "")</f>
        <v/>
      </c>
    </row>
    <row r="1221" spans="2:26" ht="34.5" customHeight="1" thickBot="1">
      <c r="B1221" s="547">
        <f t="shared" si="18"/>
        <v>1183</v>
      </c>
      <c r="C1221" s="660"/>
      <c r="D1221" s="661"/>
      <c r="E1221" s="661"/>
      <c r="F1221" s="661"/>
      <c r="G1221" s="661"/>
      <c r="H1221" s="661"/>
      <c r="I1221" s="661"/>
      <c r="J1221" s="661"/>
      <c r="K1221" s="661"/>
      <c r="L1221" s="662"/>
      <c r="M1221" s="655"/>
      <c r="N1221" s="655"/>
      <c r="O1221" s="655"/>
      <c r="P1221" s="655"/>
      <c r="Q1221" s="655"/>
      <c r="R1221" s="656"/>
      <c r="S1221" s="657"/>
      <c r="T1221" s="657"/>
      <c r="U1221" s="657"/>
      <c r="V1221" s="658"/>
      <c r="W1221" s="36"/>
      <c r="X1221" s="37"/>
      <c r="Y1221" s="38"/>
      <c r="Z1221" s="409" t="str">
        <f>IFERROR(VLOOKUP(Y1221, 【参考】数式用!$A$2:$B$50, 2, FALSE), "")</f>
        <v/>
      </c>
    </row>
    <row r="1222" spans="2:26" ht="34.5" customHeight="1" thickBot="1">
      <c r="B1222" s="547">
        <f t="shared" si="18"/>
        <v>1184</v>
      </c>
      <c r="C1222" s="660"/>
      <c r="D1222" s="661"/>
      <c r="E1222" s="661"/>
      <c r="F1222" s="661"/>
      <c r="G1222" s="661"/>
      <c r="H1222" s="661"/>
      <c r="I1222" s="661"/>
      <c r="J1222" s="661"/>
      <c r="K1222" s="661"/>
      <c r="L1222" s="662"/>
      <c r="M1222" s="655"/>
      <c r="N1222" s="655"/>
      <c r="O1222" s="655"/>
      <c r="P1222" s="655"/>
      <c r="Q1222" s="655"/>
      <c r="R1222" s="656"/>
      <c r="S1222" s="657"/>
      <c r="T1222" s="657"/>
      <c r="U1222" s="657"/>
      <c r="V1222" s="658"/>
      <c r="W1222" s="36"/>
      <c r="X1222" s="37"/>
      <c r="Y1222" s="38"/>
      <c r="Z1222" s="409" t="str">
        <f>IFERROR(VLOOKUP(Y1222, 【参考】数式用!$A$2:$B$50, 2, FALSE), "")</f>
        <v/>
      </c>
    </row>
    <row r="1223" spans="2:26" ht="34.5" customHeight="1" thickBot="1">
      <c r="B1223" s="547">
        <f t="shared" si="18"/>
        <v>1185</v>
      </c>
      <c r="C1223" s="660"/>
      <c r="D1223" s="661"/>
      <c r="E1223" s="661"/>
      <c r="F1223" s="661"/>
      <c r="G1223" s="661"/>
      <c r="H1223" s="661"/>
      <c r="I1223" s="661"/>
      <c r="J1223" s="661"/>
      <c r="K1223" s="661"/>
      <c r="L1223" s="662"/>
      <c r="M1223" s="655"/>
      <c r="N1223" s="655"/>
      <c r="O1223" s="655"/>
      <c r="P1223" s="655"/>
      <c r="Q1223" s="655"/>
      <c r="R1223" s="656"/>
      <c r="S1223" s="657"/>
      <c r="T1223" s="657"/>
      <c r="U1223" s="657"/>
      <c r="V1223" s="658"/>
      <c r="W1223" s="36"/>
      <c r="X1223" s="37"/>
      <c r="Y1223" s="38"/>
      <c r="Z1223" s="409" t="str">
        <f>IFERROR(VLOOKUP(Y1223, 【参考】数式用!$A$2:$B$50, 2, FALSE), "")</f>
        <v/>
      </c>
    </row>
    <row r="1224" spans="2:26" ht="34.5" customHeight="1" thickBot="1">
      <c r="B1224" s="547">
        <f t="shared" si="18"/>
        <v>1186</v>
      </c>
      <c r="C1224" s="660"/>
      <c r="D1224" s="661"/>
      <c r="E1224" s="661"/>
      <c r="F1224" s="661"/>
      <c r="G1224" s="661"/>
      <c r="H1224" s="661"/>
      <c r="I1224" s="661"/>
      <c r="J1224" s="661"/>
      <c r="K1224" s="661"/>
      <c r="L1224" s="662"/>
      <c r="M1224" s="655"/>
      <c r="N1224" s="655"/>
      <c r="O1224" s="655"/>
      <c r="P1224" s="655"/>
      <c r="Q1224" s="655"/>
      <c r="R1224" s="656"/>
      <c r="S1224" s="657"/>
      <c r="T1224" s="657"/>
      <c r="U1224" s="657"/>
      <c r="V1224" s="658"/>
      <c r="W1224" s="36"/>
      <c r="X1224" s="37"/>
      <c r="Y1224" s="38"/>
      <c r="Z1224" s="409" t="str">
        <f>IFERROR(VLOOKUP(Y1224, 【参考】数式用!$A$2:$B$50, 2, FALSE), "")</f>
        <v/>
      </c>
    </row>
    <row r="1225" spans="2:26" ht="34.5" customHeight="1" thickBot="1">
      <c r="B1225" s="547">
        <f t="shared" si="18"/>
        <v>1187</v>
      </c>
      <c r="C1225" s="660"/>
      <c r="D1225" s="661"/>
      <c r="E1225" s="661"/>
      <c r="F1225" s="661"/>
      <c r="G1225" s="661"/>
      <c r="H1225" s="661"/>
      <c r="I1225" s="661"/>
      <c r="J1225" s="661"/>
      <c r="K1225" s="661"/>
      <c r="L1225" s="662"/>
      <c r="M1225" s="655"/>
      <c r="N1225" s="655"/>
      <c r="O1225" s="655"/>
      <c r="P1225" s="655"/>
      <c r="Q1225" s="655"/>
      <c r="R1225" s="656"/>
      <c r="S1225" s="657"/>
      <c r="T1225" s="657"/>
      <c r="U1225" s="657"/>
      <c r="V1225" s="658"/>
      <c r="W1225" s="36"/>
      <c r="X1225" s="37"/>
      <c r="Y1225" s="38"/>
      <c r="Z1225" s="409" t="str">
        <f>IFERROR(VLOOKUP(Y1225, 【参考】数式用!$A$2:$B$50, 2, FALSE), "")</f>
        <v/>
      </c>
    </row>
    <row r="1226" spans="2:26" ht="34.5" customHeight="1" thickBot="1">
      <c r="B1226" s="547">
        <f t="shared" si="18"/>
        <v>1188</v>
      </c>
      <c r="C1226" s="660"/>
      <c r="D1226" s="661"/>
      <c r="E1226" s="661"/>
      <c r="F1226" s="661"/>
      <c r="G1226" s="661"/>
      <c r="H1226" s="661"/>
      <c r="I1226" s="661"/>
      <c r="J1226" s="661"/>
      <c r="K1226" s="661"/>
      <c r="L1226" s="662"/>
      <c r="M1226" s="655"/>
      <c r="N1226" s="655"/>
      <c r="O1226" s="655"/>
      <c r="P1226" s="655"/>
      <c r="Q1226" s="655"/>
      <c r="R1226" s="656"/>
      <c r="S1226" s="657"/>
      <c r="T1226" s="657"/>
      <c r="U1226" s="657"/>
      <c r="V1226" s="658"/>
      <c r="W1226" s="36"/>
      <c r="X1226" s="37"/>
      <c r="Y1226" s="38"/>
      <c r="Z1226" s="409" t="str">
        <f>IFERROR(VLOOKUP(Y1226, 【参考】数式用!$A$2:$B$50, 2, FALSE), "")</f>
        <v/>
      </c>
    </row>
    <row r="1227" spans="2:26" ht="34.5" customHeight="1" thickBot="1">
      <c r="B1227" s="547">
        <f t="shared" si="18"/>
        <v>1189</v>
      </c>
      <c r="C1227" s="660"/>
      <c r="D1227" s="661"/>
      <c r="E1227" s="661"/>
      <c r="F1227" s="661"/>
      <c r="G1227" s="661"/>
      <c r="H1227" s="661"/>
      <c r="I1227" s="661"/>
      <c r="J1227" s="661"/>
      <c r="K1227" s="661"/>
      <c r="L1227" s="662"/>
      <c r="M1227" s="655"/>
      <c r="N1227" s="655"/>
      <c r="O1227" s="655"/>
      <c r="P1227" s="655"/>
      <c r="Q1227" s="655"/>
      <c r="R1227" s="656"/>
      <c r="S1227" s="657"/>
      <c r="T1227" s="657"/>
      <c r="U1227" s="657"/>
      <c r="V1227" s="658"/>
      <c r="W1227" s="36"/>
      <c r="X1227" s="37"/>
      <c r="Y1227" s="38"/>
      <c r="Z1227" s="409" t="str">
        <f>IFERROR(VLOOKUP(Y1227, 【参考】数式用!$A$2:$B$50, 2, FALSE), "")</f>
        <v/>
      </c>
    </row>
    <row r="1228" spans="2:26" ht="34.5" customHeight="1" thickBot="1">
      <c r="B1228" s="547">
        <f t="shared" si="18"/>
        <v>1190</v>
      </c>
      <c r="C1228" s="660"/>
      <c r="D1228" s="661"/>
      <c r="E1228" s="661"/>
      <c r="F1228" s="661"/>
      <c r="G1228" s="661"/>
      <c r="H1228" s="661"/>
      <c r="I1228" s="661"/>
      <c r="J1228" s="661"/>
      <c r="K1228" s="661"/>
      <c r="L1228" s="662"/>
      <c r="M1228" s="655"/>
      <c r="N1228" s="655"/>
      <c r="O1228" s="655"/>
      <c r="P1228" s="655"/>
      <c r="Q1228" s="655"/>
      <c r="R1228" s="656"/>
      <c r="S1228" s="657"/>
      <c r="T1228" s="657"/>
      <c r="U1228" s="657"/>
      <c r="V1228" s="658"/>
      <c r="W1228" s="36"/>
      <c r="X1228" s="37"/>
      <c r="Y1228" s="38"/>
      <c r="Z1228" s="409" t="str">
        <f>IFERROR(VLOOKUP(Y1228, 【参考】数式用!$A$2:$B$50, 2, FALSE), "")</f>
        <v/>
      </c>
    </row>
    <row r="1229" spans="2:26" ht="34.5" customHeight="1" thickBot="1">
      <c r="B1229" s="547">
        <f t="shared" si="18"/>
        <v>1191</v>
      </c>
      <c r="C1229" s="660"/>
      <c r="D1229" s="661"/>
      <c r="E1229" s="661"/>
      <c r="F1229" s="661"/>
      <c r="G1229" s="661"/>
      <c r="H1229" s="661"/>
      <c r="I1229" s="661"/>
      <c r="J1229" s="661"/>
      <c r="K1229" s="661"/>
      <c r="L1229" s="662"/>
      <c r="M1229" s="655"/>
      <c r="N1229" s="655"/>
      <c r="O1229" s="655"/>
      <c r="P1229" s="655"/>
      <c r="Q1229" s="655"/>
      <c r="R1229" s="656"/>
      <c r="S1229" s="657"/>
      <c r="T1229" s="657"/>
      <c r="U1229" s="657"/>
      <c r="V1229" s="658"/>
      <c r="W1229" s="36"/>
      <c r="X1229" s="37"/>
      <c r="Y1229" s="38"/>
      <c r="Z1229" s="409" t="str">
        <f>IFERROR(VLOOKUP(Y1229, 【参考】数式用!$A$2:$B$50, 2, FALSE), "")</f>
        <v/>
      </c>
    </row>
    <row r="1230" spans="2:26" ht="34.5" customHeight="1" thickBot="1">
      <c r="B1230" s="547">
        <f t="shared" si="18"/>
        <v>1192</v>
      </c>
      <c r="C1230" s="660"/>
      <c r="D1230" s="661"/>
      <c r="E1230" s="661"/>
      <c r="F1230" s="661"/>
      <c r="G1230" s="661"/>
      <c r="H1230" s="661"/>
      <c r="I1230" s="661"/>
      <c r="J1230" s="661"/>
      <c r="K1230" s="661"/>
      <c r="L1230" s="662"/>
      <c r="M1230" s="655"/>
      <c r="N1230" s="655"/>
      <c r="O1230" s="655"/>
      <c r="P1230" s="655"/>
      <c r="Q1230" s="655"/>
      <c r="R1230" s="656"/>
      <c r="S1230" s="657"/>
      <c r="T1230" s="657"/>
      <c r="U1230" s="657"/>
      <c r="V1230" s="658"/>
      <c r="W1230" s="36"/>
      <c r="X1230" s="37"/>
      <c r="Y1230" s="38"/>
      <c r="Z1230" s="409" t="str">
        <f>IFERROR(VLOOKUP(Y1230, 【参考】数式用!$A$2:$B$50, 2, FALSE), "")</f>
        <v/>
      </c>
    </row>
    <row r="1231" spans="2:26" ht="34.5" customHeight="1" thickBot="1">
      <c r="B1231" s="547">
        <f t="shared" si="18"/>
        <v>1193</v>
      </c>
      <c r="C1231" s="660"/>
      <c r="D1231" s="661"/>
      <c r="E1231" s="661"/>
      <c r="F1231" s="661"/>
      <c r="G1231" s="661"/>
      <c r="H1231" s="661"/>
      <c r="I1231" s="661"/>
      <c r="J1231" s="661"/>
      <c r="K1231" s="661"/>
      <c r="L1231" s="662"/>
      <c r="M1231" s="655"/>
      <c r="N1231" s="655"/>
      <c r="O1231" s="655"/>
      <c r="P1231" s="655"/>
      <c r="Q1231" s="655"/>
      <c r="R1231" s="656"/>
      <c r="S1231" s="657"/>
      <c r="T1231" s="657"/>
      <c r="U1231" s="657"/>
      <c r="V1231" s="658"/>
      <c r="W1231" s="36"/>
      <c r="X1231" s="37"/>
      <c r="Y1231" s="38"/>
      <c r="Z1231" s="409" t="str">
        <f>IFERROR(VLOOKUP(Y1231, 【参考】数式用!$A$2:$B$50, 2, FALSE), "")</f>
        <v/>
      </c>
    </row>
    <row r="1232" spans="2:26" ht="34.5" customHeight="1" thickBot="1">
      <c r="B1232" s="547">
        <f t="shared" si="18"/>
        <v>1194</v>
      </c>
      <c r="C1232" s="660"/>
      <c r="D1232" s="661"/>
      <c r="E1232" s="661"/>
      <c r="F1232" s="661"/>
      <c r="G1232" s="661"/>
      <c r="H1232" s="661"/>
      <c r="I1232" s="661"/>
      <c r="J1232" s="661"/>
      <c r="K1232" s="661"/>
      <c r="L1232" s="662"/>
      <c r="M1232" s="655"/>
      <c r="N1232" s="655"/>
      <c r="O1232" s="655"/>
      <c r="P1232" s="655"/>
      <c r="Q1232" s="655"/>
      <c r="R1232" s="656"/>
      <c r="S1232" s="657"/>
      <c r="T1232" s="657"/>
      <c r="U1232" s="657"/>
      <c r="V1232" s="658"/>
      <c r="W1232" s="36"/>
      <c r="X1232" s="37"/>
      <c r="Y1232" s="38"/>
      <c r="Z1232" s="409" t="str">
        <f>IFERROR(VLOOKUP(Y1232, 【参考】数式用!$A$2:$B$50, 2, FALSE), "")</f>
        <v/>
      </c>
    </row>
    <row r="1233" spans="2:26" ht="34.5" customHeight="1" thickBot="1">
      <c r="B1233" s="547">
        <f t="shared" si="18"/>
        <v>1195</v>
      </c>
      <c r="C1233" s="660"/>
      <c r="D1233" s="661"/>
      <c r="E1233" s="661"/>
      <c r="F1233" s="661"/>
      <c r="G1233" s="661"/>
      <c r="H1233" s="661"/>
      <c r="I1233" s="661"/>
      <c r="J1233" s="661"/>
      <c r="K1233" s="661"/>
      <c r="L1233" s="662"/>
      <c r="M1233" s="655"/>
      <c r="N1233" s="655"/>
      <c r="O1233" s="655"/>
      <c r="P1233" s="655"/>
      <c r="Q1233" s="655"/>
      <c r="R1233" s="656"/>
      <c r="S1233" s="657"/>
      <c r="T1233" s="657"/>
      <c r="U1233" s="657"/>
      <c r="V1233" s="658"/>
      <c r="W1233" s="36"/>
      <c r="X1233" s="37"/>
      <c r="Y1233" s="38"/>
      <c r="Z1233" s="409" t="str">
        <f>IFERROR(VLOOKUP(Y1233, 【参考】数式用!$A$2:$B$50, 2, FALSE), "")</f>
        <v/>
      </c>
    </row>
    <row r="1234" spans="2:26" ht="34.5" customHeight="1" thickBot="1">
      <c r="B1234" s="547">
        <f t="shared" si="18"/>
        <v>1196</v>
      </c>
      <c r="C1234" s="660"/>
      <c r="D1234" s="661"/>
      <c r="E1234" s="661"/>
      <c r="F1234" s="661"/>
      <c r="G1234" s="661"/>
      <c r="H1234" s="661"/>
      <c r="I1234" s="661"/>
      <c r="J1234" s="661"/>
      <c r="K1234" s="661"/>
      <c r="L1234" s="662"/>
      <c r="M1234" s="655"/>
      <c r="N1234" s="655"/>
      <c r="O1234" s="655"/>
      <c r="P1234" s="655"/>
      <c r="Q1234" s="655"/>
      <c r="R1234" s="656"/>
      <c r="S1234" s="657"/>
      <c r="T1234" s="657"/>
      <c r="U1234" s="657"/>
      <c r="V1234" s="658"/>
      <c r="W1234" s="36"/>
      <c r="X1234" s="37"/>
      <c r="Y1234" s="38"/>
      <c r="Z1234" s="409" t="str">
        <f>IFERROR(VLOOKUP(Y1234, 【参考】数式用!$A$2:$B$50, 2, FALSE), "")</f>
        <v/>
      </c>
    </row>
    <row r="1235" spans="2:26" ht="34.5" customHeight="1" thickBot="1">
      <c r="B1235" s="547">
        <f t="shared" si="18"/>
        <v>1197</v>
      </c>
      <c r="C1235" s="660"/>
      <c r="D1235" s="661"/>
      <c r="E1235" s="661"/>
      <c r="F1235" s="661"/>
      <c r="G1235" s="661"/>
      <c r="H1235" s="661"/>
      <c r="I1235" s="661"/>
      <c r="J1235" s="661"/>
      <c r="K1235" s="661"/>
      <c r="L1235" s="662"/>
      <c r="M1235" s="655"/>
      <c r="N1235" s="655"/>
      <c r="O1235" s="655"/>
      <c r="P1235" s="655"/>
      <c r="Q1235" s="655"/>
      <c r="R1235" s="656"/>
      <c r="S1235" s="657"/>
      <c r="T1235" s="657"/>
      <c r="U1235" s="657"/>
      <c r="V1235" s="658"/>
      <c r="W1235" s="36"/>
      <c r="X1235" s="37"/>
      <c r="Y1235" s="38"/>
      <c r="Z1235" s="409" t="str">
        <f>IFERROR(VLOOKUP(Y1235, 【参考】数式用!$A$2:$B$50, 2, FALSE), "")</f>
        <v/>
      </c>
    </row>
    <row r="1236" spans="2:26" ht="34.5" customHeight="1" thickBot="1">
      <c r="B1236" s="547">
        <f t="shared" si="18"/>
        <v>1198</v>
      </c>
      <c r="C1236" s="660"/>
      <c r="D1236" s="661"/>
      <c r="E1236" s="661"/>
      <c r="F1236" s="661"/>
      <c r="G1236" s="661"/>
      <c r="H1236" s="661"/>
      <c r="I1236" s="661"/>
      <c r="J1236" s="661"/>
      <c r="K1236" s="661"/>
      <c r="L1236" s="662"/>
      <c r="M1236" s="655"/>
      <c r="N1236" s="655"/>
      <c r="O1236" s="655"/>
      <c r="P1236" s="655"/>
      <c r="Q1236" s="655"/>
      <c r="R1236" s="656"/>
      <c r="S1236" s="657"/>
      <c r="T1236" s="657"/>
      <c r="U1236" s="657"/>
      <c r="V1236" s="658"/>
      <c r="W1236" s="36"/>
      <c r="X1236" s="37"/>
      <c r="Y1236" s="38"/>
      <c r="Z1236" s="409" t="str">
        <f>IFERROR(VLOOKUP(Y1236, 【参考】数式用!$A$2:$B$50, 2, FALSE), "")</f>
        <v/>
      </c>
    </row>
    <row r="1237" spans="2:26" ht="34.5" customHeight="1" thickBot="1">
      <c r="B1237" s="547">
        <f t="shared" si="18"/>
        <v>1199</v>
      </c>
      <c r="C1237" s="660"/>
      <c r="D1237" s="661"/>
      <c r="E1237" s="661"/>
      <c r="F1237" s="661"/>
      <c r="G1237" s="661"/>
      <c r="H1237" s="661"/>
      <c r="I1237" s="661"/>
      <c r="J1237" s="661"/>
      <c r="K1237" s="661"/>
      <c r="L1237" s="662"/>
      <c r="M1237" s="655"/>
      <c r="N1237" s="655"/>
      <c r="O1237" s="655"/>
      <c r="P1237" s="655"/>
      <c r="Q1237" s="655"/>
      <c r="R1237" s="656"/>
      <c r="S1237" s="657"/>
      <c r="T1237" s="657"/>
      <c r="U1237" s="657"/>
      <c r="V1237" s="658"/>
      <c r="W1237" s="36"/>
      <c r="X1237" s="37"/>
      <c r="Y1237" s="38"/>
      <c r="Z1237" s="409" t="str">
        <f>IFERROR(VLOOKUP(Y1237, 【参考】数式用!$A$2:$B$50, 2, FALSE), "")</f>
        <v/>
      </c>
    </row>
    <row r="1238" spans="2:26" ht="34.5" customHeight="1" thickBot="1">
      <c r="B1238" s="550">
        <f t="shared" si="18"/>
        <v>1200</v>
      </c>
      <c r="C1238" s="663"/>
      <c r="D1238" s="664"/>
      <c r="E1238" s="664"/>
      <c r="F1238" s="664"/>
      <c r="G1238" s="664"/>
      <c r="H1238" s="664"/>
      <c r="I1238" s="664"/>
      <c r="J1238" s="664"/>
      <c r="K1238" s="664"/>
      <c r="L1238" s="665"/>
      <c r="M1238" s="666"/>
      <c r="N1238" s="666"/>
      <c r="O1238" s="666"/>
      <c r="P1238" s="666"/>
      <c r="Q1238" s="666"/>
      <c r="R1238" s="667"/>
      <c r="S1238" s="668"/>
      <c r="T1238" s="668"/>
      <c r="U1238" s="668"/>
      <c r="V1238" s="669"/>
      <c r="W1238" s="551"/>
      <c r="X1238" s="552"/>
      <c r="Y1238" s="39"/>
      <c r="Z1238" s="553" t="str">
        <f>IFERROR(VLOOKUP(Y1238, 【参考】数式用!$A$2:$B$50, 2, FALSE), "")</f>
        <v/>
      </c>
    </row>
    <row r="1239" spans="2:26" ht="20.100000000000001" customHeight="1">
      <c r="B1239" s="554"/>
      <c r="C1239" s="670"/>
      <c r="D1239" s="670"/>
      <c r="E1239" s="670"/>
      <c r="F1239" s="670"/>
      <c r="G1239" s="670"/>
      <c r="H1239" s="670"/>
      <c r="I1239" s="670"/>
      <c r="J1239" s="670"/>
      <c r="K1239" s="670"/>
      <c r="L1239" s="670"/>
      <c r="M1239" s="671"/>
      <c r="N1239" s="671"/>
      <c r="O1239" s="671"/>
      <c r="P1239" s="671"/>
      <c r="Q1239" s="671"/>
      <c r="R1239" s="671"/>
      <c r="S1239" s="671"/>
      <c r="T1239" s="671"/>
      <c r="U1239" s="671"/>
      <c r="V1239" s="671"/>
      <c r="W1239" s="546"/>
      <c r="X1239" s="555"/>
      <c r="Y1239" s="555"/>
      <c r="Z1239" s="556"/>
    </row>
    <row r="1240" spans="2:26" ht="20.100000000000001" customHeight="1">
      <c r="B1240" s="557"/>
      <c r="C1240" s="664"/>
      <c r="D1240" s="664"/>
      <c r="E1240" s="664"/>
      <c r="F1240" s="664"/>
      <c r="G1240" s="664"/>
      <c r="H1240" s="664"/>
      <c r="I1240" s="664"/>
      <c r="J1240" s="664"/>
      <c r="K1240" s="664"/>
      <c r="L1240" s="664"/>
      <c r="M1240" s="672"/>
      <c r="N1240" s="672"/>
      <c r="O1240" s="672"/>
      <c r="P1240" s="672"/>
      <c r="Q1240" s="672"/>
      <c r="R1240" s="672"/>
      <c r="S1240" s="672"/>
      <c r="T1240" s="672"/>
      <c r="U1240" s="672"/>
      <c r="V1240" s="672"/>
      <c r="W1240" s="558"/>
      <c r="X1240" s="559"/>
      <c r="Y1240" s="559"/>
      <c r="Z1240" s="560"/>
    </row>
    <row r="1241" spans="2:26" ht="20.100000000000001" customHeight="1">
      <c r="B1241" s="557"/>
      <c r="C1241" s="664"/>
      <c r="D1241" s="664"/>
      <c r="E1241" s="664"/>
      <c r="F1241" s="664"/>
      <c r="G1241" s="664"/>
      <c r="H1241" s="664"/>
      <c r="I1241" s="664"/>
      <c r="J1241" s="664"/>
      <c r="K1241" s="664"/>
      <c r="L1241" s="664"/>
      <c r="M1241" s="672"/>
      <c r="N1241" s="672"/>
      <c r="O1241" s="672"/>
      <c r="P1241" s="672"/>
      <c r="Q1241" s="672"/>
      <c r="R1241" s="672"/>
      <c r="S1241" s="672"/>
      <c r="T1241" s="672"/>
      <c r="U1241" s="672"/>
      <c r="V1241" s="672"/>
      <c r="W1241" s="558"/>
      <c r="X1241" s="559"/>
      <c r="Y1241" s="559"/>
      <c r="Z1241" s="560"/>
    </row>
    <row r="1242" spans="2:26" ht="20.100000000000001" customHeight="1">
      <c r="B1242" s="557"/>
      <c r="C1242" s="664"/>
      <c r="D1242" s="664"/>
      <c r="E1242" s="664"/>
      <c r="F1242" s="664"/>
      <c r="G1242" s="664"/>
      <c r="H1242" s="664"/>
      <c r="I1242" s="664"/>
      <c r="J1242" s="664"/>
      <c r="K1242" s="664"/>
      <c r="L1242" s="664"/>
      <c r="M1242" s="672"/>
      <c r="N1242" s="672"/>
      <c r="O1242" s="672"/>
      <c r="P1242" s="672"/>
      <c r="Q1242" s="672"/>
      <c r="R1242" s="672"/>
      <c r="S1242" s="672"/>
      <c r="T1242" s="672"/>
      <c r="U1242" s="672"/>
      <c r="V1242" s="672"/>
      <c r="W1242" s="558"/>
      <c r="X1242" s="559"/>
      <c r="Y1242" s="559"/>
      <c r="Z1242" s="560"/>
    </row>
    <row r="1243" spans="2:26" ht="20.100000000000001" customHeight="1">
      <c r="B1243" s="557"/>
      <c r="C1243" s="664"/>
      <c r="D1243" s="664"/>
      <c r="E1243" s="664"/>
      <c r="F1243" s="664"/>
      <c r="G1243" s="664"/>
      <c r="H1243" s="664"/>
      <c r="I1243" s="664"/>
      <c r="J1243" s="664"/>
      <c r="K1243" s="664"/>
      <c r="L1243" s="664"/>
      <c r="M1243" s="672"/>
      <c r="N1243" s="672"/>
      <c r="O1243" s="672"/>
      <c r="P1243" s="672"/>
      <c r="Q1243" s="672"/>
      <c r="R1243" s="672"/>
      <c r="S1243" s="672"/>
      <c r="T1243" s="672"/>
      <c r="U1243" s="672"/>
      <c r="V1243" s="672"/>
      <c r="W1243" s="558"/>
      <c r="X1243" s="559"/>
      <c r="Y1243" s="559"/>
      <c r="Z1243" s="560"/>
    </row>
    <row r="1244" spans="2:26" ht="20.100000000000001" customHeight="1">
      <c r="B1244" s="557"/>
      <c r="C1244" s="664"/>
      <c r="D1244" s="664"/>
      <c r="E1244" s="664"/>
      <c r="F1244" s="664"/>
      <c r="G1244" s="664"/>
      <c r="H1244" s="664"/>
      <c r="I1244" s="664"/>
      <c r="J1244" s="664"/>
      <c r="K1244" s="664"/>
      <c r="L1244" s="664"/>
      <c r="M1244" s="672"/>
      <c r="N1244" s="672"/>
      <c r="O1244" s="672"/>
      <c r="P1244" s="672"/>
      <c r="Q1244" s="672"/>
      <c r="R1244" s="672"/>
      <c r="S1244" s="672"/>
      <c r="T1244" s="672"/>
      <c r="U1244" s="672"/>
      <c r="V1244" s="672"/>
      <c r="W1244" s="558"/>
      <c r="X1244" s="559"/>
      <c r="Y1244" s="559"/>
      <c r="Z1244" s="560"/>
    </row>
    <row r="1245" spans="2:26" ht="20.100000000000001" customHeight="1">
      <c r="B1245" s="557"/>
      <c r="C1245" s="664"/>
      <c r="D1245" s="664"/>
      <c r="E1245" s="664"/>
      <c r="F1245" s="664"/>
      <c r="G1245" s="664"/>
      <c r="H1245" s="664"/>
      <c r="I1245" s="664"/>
      <c r="J1245" s="664"/>
      <c r="K1245" s="664"/>
      <c r="L1245" s="664"/>
      <c r="M1245" s="672"/>
      <c r="N1245" s="672"/>
      <c r="O1245" s="672"/>
      <c r="P1245" s="672"/>
      <c r="Q1245" s="672"/>
      <c r="R1245" s="672"/>
      <c r="S1245" s="672"/>
      <c r="T1245" s="672"/>
      <c r="U1245" s="672"/>
      <c r="V1245" s="672"/>
      <c r="W1245" s="558"/>
      <c r="X1245" s="559"/>
      <c r="Y1245" s="559"/>
      <c r="Z1245" s="560"/>
    </row>
    <row r="1246" spans="2:26" ht="20.100000000000001" customHeight="1">
      <c r="B1246" s="557"/>
      <c r="C1246" s="664"/>
      <c r="D1246" s="664"/>
      <c r="E1246" s="664"/>
      <c r="F1246" s="664"/>
      <c r="G1246" s="664"/>
      <c r="H1246" s="664"/>
      <c r="I1246" s="664"/>
      <c r="J1246" s="664"/>
      <c r="K1246" s="664"/>
      <c r="L1246" s="664"/>
      <c r="M1246" s="672"/>
      <c r="N1246" s="672"/>
      <c r="O1246" s="672"/>
      <c r="P1246" s="672"/>
      <c r="Q1246" s="672"/>
      <c r="R1246" s="672"/>
      <c r="S1246" s="672"/>
      <c r="T1246" s="672"/>
      <c r="U1246" s="672"/>
      <c r="V1246" s="672"/>
      <c r="W1246" s="558"/>
      <c r="X1246" s="559"/>
      <c r="Y1246" s="559"/>
      <c r="Z1246" s="560"/>
    </row>
    <row r="1247" spans="2:26" ht="20.100000000000001" customHeight="1">
      <c r="B1247" s="557"/>
      <c r="C1247" s="664"/>
      <c r="D1247" s="664"/>
      <c r="E1247" s="664"/>
      <c r="F1247" s="664"/>
      <c r="G1247" s="664"/>
      <c r="H1247" s="664"/>
      <c r="I1247" s="664"/>
      <c r="J1247" s="664"/>
      <c r="K1247" s="664"/>
      <c r="L1247" s="664"/>
      <c r="M1247" s="672"/>
      <c r="N1247" s="672"/>
      <c r="O1247" s="672"/>
      <c r="P1247" s="672"/>
      <c r="Q1247" s="672"/>
      <c r="R1247" s="672"/>
      <c r="S1247" s="672"/>
      <c r="T1247" s="672"/>
      <c r="U1247" s="672"/>
      <c r="V1247" s="672"/>
      <c r="W1247" s="558"/>
      <c r="X1247" s="559"/>
      <c r="Y1247" s="559"/>
      <c r="Z1247" s="560"/>
    </row>
    <row r="1248" spans="2:26" ht="20.100000000000001" customHeight="1">
      <c r="B1248" s="557"/>
      <c r="C1248" s="664"/>
      <c r="D1248" s="664"/>
      <c r="E1248" s="664"/>
      <c r="F1248" s="664"/>
      <c r="G1248" s="664"/>
      <c r="H1248" s="664"/>
      <c r="I1248" s="664"/>
      <c r="J1248" s="664"/>
      <c r="K1248" s="664"/>
      <c r="L1248" s="664"/>
      <c r="M1248" s="672"/>
      <c r="N1248" s="672"/>
      <c r="O1248" s="672"/>
      <c r="P1248" s="672"/>
      <c r="Q1248" s="672"/>
      <c r="R1248" s="672"/>
      <c r="S1248" s="672"/>
      <c r="T1248" s="672"/>
      <c r="U1248" s="672"/>
      <c r="V1248" s="672"/>
      <c r="W1248" s="558"/>
      <c r="X1248" s="559"/>
      <c r="Y1248" s="559"/>
      <c r="Z1248" s="560"/>
    </row>
    <row r="1249" spans="2:26" ht="20.100000000000001" customHeight="1">
      <c r="B1249" s="557"/>
      <c r="C1249" s="664"/>
      <c r="D1249" s="664"/>
      <c r="E1249" s="664"/>
      <c r="F1249" s="664"/>
      <c r="G1249" s="664"/>
      <c r="H1249" s="664"/>
      <c r="I1249" s="664"/>
      <c r="J1249" s="664"/>
      <c r="K1249" s="664"/>
      <c r="L1249" s="664"/>
      <c r="M1249" s="672"/>
      <c r="N1249" s="672"/>
      <c r="O1249" s="672"/>
      <c r="P1249" s="672"/>
      <c r="Q1249" s="672"/>
      <c r="R1249" s="672"/>
      <c r="S1249" s="672"/>
      <c r="T1249" s="672"/>
      <c r="U1249" s="672"/>
      <c r="V1249" s="672"/>
      <c r="W1249" s="558"/>
      <c r="X1249" s="559"/>
      <c r="Y1249" s="559"/>
      <c r="Z1249" s="560"/>
    </row>
    <row r="1250" spans="2:26" ht="20.100000000000001" customHeight="1">
      <c r="B1250" s="557"/>
      <c r="C1250" s="664"/>
      <c r="D1250" s="664"/>
      <c r="E1250" s="664"/>
      <c r="F1250" s="664"/>
      <c r="G1250" s="664"/>
      <c r="H1250" s="664"/>
      <c r="I1250" s="664"/>
      <c r="J1250" s="664"/>
      <c r="K1250" s="664"/>
      <c r="L1250" s="664"/>
      <c r="M1250" s="672"/>
      <c r="N1250" s="672"/>
      <c r="O1250" s="672"/>
      <c r="P1250" s="672"/>
      <c r="Q1250" s="672"/>
      <c r="R1250" s="672"/>
      <c r="S1250" s="672"/>
      <c r="T1250" s="672"/>
      <c r="U1250" s="672"/>
      <c r="V1250" s="672"/>
      <c r="W1250" s="558"/>
      <c r="X1250" s="559"/>
      <c r="Y1250" s="559"/>
      <c r="Z1250" s="560"/>
    </row>
    <row r="1251" spans="2:26" ht="20.100000000000001" customHeight="1">
      <c r="B1251" s="557"/>
      <c r="C1251" s="664"/>
      <c r="D1251" s="664"/>
      <c r="E1251" s="664"/>
      <c r="F1251" s="664"/>
      <c r="G1251" s="664"/>
      <c r="H1251" s="664"/>
      <c r="I1251" s="664"/>
      <c r="J1251" s="664"/>
      <c r="K1251" s="664"/>
      <c r="L1251" s="664"/>
      <c r="M1251" s="672"/>
      <c r="N1251" s="672"/>
      <c r="O1251" s="672"/>
      <c r="P1251" s="672"/>
      <c r="Q1251" s="672"/>
      <c r="R1251" s="672"/>
      <c r="S1251" s="672"/>
      <c r="T1251" s="672"/>
      <c r="U1251" s="672"/>
      <c r="V1251" s="672"/>
      <c r="W1251" s="558"/>
      <c r="X1251" s="559"/>
      <c r="Y1251" s="559"/>
      <c r="Z1251" s="560"/>
    </row>
    <row r="1252" spans="2:26" ht="20.100000000000001" customHeight="1">
      <c r="B1252" s="557"/>
      <c r="C1252" s="664"/>
      <c r="D1252" s="664"/>
      <c r="E1252" s="664"/>
      <c r="F1252" s="664"/>
      <c r="G1252" s="664"/>
      <c r="H1252" s="664"/>
      <c r="I1252" s="664"/>
      <c r="J1252" s="664"/>
      <c r="K1252" s="664"/>
      <c r="L1252" s="664"/>
      <c r="M1252" s="672"/>
      <c r="N1252" s="672"/>
      <c r="O1252" s="672"/>
      <c r="P1252" s="672"/>
      <c r="Q1252" s="672"/>
      <c r="R1252" s="672"/>
      <c r="S1252" s="672"/>
      <c r="T1252" s="672"/>
      <c r="U1252" s="672"/>
      <c r="V1252" s="672"/>
      <c r="W1252" s="558"/>
      <c r="X1252" s="559"/>
      <c r="Y1252" s="559"/>
      <c r="Z1252" s="560"/>
    </row>
  </sheetData>
  <sheetProtection algorithmName="SHA-512" hashValue="DQmOj24PCBA7WU/oL4WJlTObf2bj/1mcDRbqo8mkC52KoBduH8qzTzBgARBge6fUYhXljzsLiVaRzVGgDKNoMQ==" saltValue="OHpQUV9SdaCnRZki+7Ndeg==" spinCount="100000" sheet="1" formatCells="0" formatColumns="0" formatRows="0" sort="0" autoFilter="0"/>
  <mergeCells count="3678">
    <mergeCell ref="C1252:L1252"/>
    <mergeCell ref="M1252:Q1252"/>
    <mergeCell ref="R1252:V125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4:Q114"/>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46:Q46"/>
    <mergeCell ref="R46:V46"/>
    <mergeCell ref="M47:Q47"/>
    <mergeCell ref="C44:L44"/>
    <mergeCell ref="C45:L45"/>
    <mergeCell ref="C46:L46"/>
    <mergeCell ref="C47:L47"/>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252" xr:uid="{64CB5DAE-65A5-4152-BED5-DC138790116F}">
      <formula1>10</formula1>
    </dataValidation>
    <dataValidation type="list" allowBlank="1" showInputMessage="1" showErrorMessage="1" sqref="W39:W1252"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R39:V1252</xm:sqref>
        </x14:dataValidation>
        <x14:dataValidation type="list" allowBlank="1" showInputMessage="1" showErrorMessage="1" xr:uid="{0DF2E7E9-1B53-470F-8E96-282EE4F5D3C5}">
          <x14:formula1>
            <xm:f>【参考】数式用!$A$5:$A$50</xm:f>
          </x14:formula1>
          <xm:sqref>Y40:Y1252</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11" customWidth="1"/>
    <col min="2" max="2" width="2.875" style="111" customWidth="1"/>
    <col min="3" max="5" width="2.625" style="111" customWidth="1"/>
    <col min="6" max="6" width="2.75" style="111" customWidth="1"/>
    <col min="7" max="7" width="2.625" style="111" customWidth="1"/>
    <col min="8" max="15" width="2.5" style="111" customWidth="1"/>
    <col min="16" max="16" width="4.375" style="111" customWidth="1"/>
    <col min="17" max="17" width="8.25" style="111" customWidth="1"/>
    <col min="18" max="18" width="2.5" style="111" customWidth="1"/>
    <col min="19" max="19" width="3.5" style="111" customWidth="1"/>
    <col min="20" max="20" width="2.5" style="111" customWidth="1"/>
    <col min="21" max="21" width="3.875" style="111" customWidth="1"/>
    <col min="22" max="36" width="2.5" style="111" customWidth="1"/>
    <col min="37" max="37" width="3.875" style="111" customWidth="1"/>
    <col min="38" max="38" width="3.75" style="111" customWidth="1"/>
    <col min="39" max="39" width="32.75" style="111" hidden="1" customWidth="1"/>
    <col min="40" max="42" width="6.125" style="111" hidden="1" customWidth="1"/>
    <col min="43" max="53" width="6.375" style="111" customWidth="1"/>
    <col min="54" max="54" width="2.5" style="111" customWidth="1"/>
    <col min="55" max="56" width="6.375" style="111" customWidth="1"/>
    <col min="57" max="57" width="18.375" style="111" customWidth="1"/>
    <col min="58" max="60" width="6.37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851" t="s">
        <v>36</v>
      </c>
      <c r="AA1" s="851"/>
      <c r="AB1" s="851"/>
      <c r="AC1" s="851"/>
      <c r="AD1" s="851" t="str">
        <f>IF(基本情報入力シート!C18="","",基本情報入力シート!C18)</f>
        <v/>
      </c>
      <c r="AE1" s="851"/>
      <c r="AF1" s="851"/>
      <c r="AG1" s="851"/>
      <c r="AH1" s="851"/>
      <c r="AI1" s="851"/>
      <c r="AJ1" s="851"/>
      <c r="AK1" s="851"/>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786" t="s">
        <v>2007</v>
      </c>
      <c r="C3" s="786"/>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row>
    <row r="4" spans="1:50" ht="5.0999999999999996"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870" t="s">
        <v>8</v>
      </c>
      <c r="C6" s="871"/>
      <c r="D6" s="871"/>
      <c r="E6" s="871"/>
      <c r="F6" s="871"/>
      <c r="G6" s="871"/>
      <c r="H6" s="867" t="str">
        <f>IF(基本情報入力シート!M22="","",基本情報入力シート!M22)</f>
        <v/>
      </c>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c r="AJ6" s="868"/>
      <c r="AK6" s="869"/>
      <c r="AL6" s="159"/>
    </row>
    <row r="7" spans="1:50" s="160" customFormat="1" ht="22.5" customHeight="1">
      <c r="A7" s="159"/>
      <c r="B7" s="861" t="s">
        <v>7</v>
      </c>
      <c r="C7" s="862"/>
      <c r="D7" s="862"/>
      <c r="E7" s="862"/>
      <c r="F7" s="862"/>
      <c r="G7" s="862"/>
      <c r="H7" s="872" t="str">
        <f>IF(基本情報入力シート!M23="","",基本情報入力シート!M23)</f>
        <v/>
      </c>
      <c r="I7" s="873"/>
      <c r="J7" s="873"/>
      <c r="K7" s="873"/>
      <c r="L7" s="873"/>
      <c r="M7" s="873"/>
      <c r="N7" s="873"/>
      <c r="O7" s="873"/>
      <c r="P7" s="873"/>
      <c r="Q7" s="873"/>
      <c r="R7" s="873"/>
      <c r="S7" s="873"/>
      <c r="T7" s="873"/>
      <c r="U7" s="873"/>
      <c r="V7" s="873"/>
      <c r="W7" s="873"/>
      <c r="X7" s="873"/>
      <c r="Y7" s="873"/>
      <c r="Z7" s="873"/>
      <c r="AA7" s="873"/>
      <c r="AB7" s="873"/>
      <c r="AC7" s="873"/>
      <c r="AD7" s="873"/>
      <c r="AE7" s="873"/>
      <c r="AF7" s="873"/>
      <c r="AG7" s="873"/>
      <c r="AH7" s="873"/>
      <c r="AI7" s="873"/>
      <c r="AJ7" s="873"/>
      <c r="AK7" s="874"/>
      <c r="AL7" s="159"/>
    </row>
    <row r="8" spans="1:50" s="160" customFormat="1" ht="12.75" customHeight="1">
      <c r="A8" s="159"/>
      <c r="B8" s="855" t="s">
        <v>38</v>
      </c>
      <c r="C8" s="856"/>
      <c r="D8" s="856"/>
      <c r="E8" s="856"/>
      <c r="F8" s="856"/>
      <c r="G8" s="856"/>
      <c r="H8" s="161" t="s">
        <v>12</v>
      </c>
      <c r="I8" s="863" t="str">
        <f>IF(基本情報入力シート!AC24="－","",基本情報入力シート!AC24)</f>
        <v/>
      </c>
      <c r="J8" s="863"/>
      <c r="K8" s="863"/>
      <c r="L8" s="863"/>
      <c r="M8" s="863"/>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857"/>
      <c r="C9" s="858"/>
      <c r="D9" s="858"/>
      <c r="E9" s="858"/>
      <c r="F9" s="858"/>
      <c r="G9" s="858"/>
      <c r="H9" s="875" t="str">
        <f>IF(基本情報入力シート!M25="","",基本情報入力シート!M25)</f>
        <v/>
      </c>
      <c r="I9" s="876"/>
      <c r="J9" s="876"/>
      <c r="K9" s="876"/>
      <c r="L9" s="876"/>
      <c r="M9" s="876"/>
      <c r="N9" s="876"/>
      <c r="O9" s="876"/>
      <c r="P9" s="876"/>
      <c r="Q9" s="876"/>
      <c r="R9" s="876"/>
      <c r="S9" s="876"/>
      <c r="T9" s="876"/>
      <c r="U9" s="876"/>
      <c r="V9" s="876"/>
      <c r="W9" s="876"/>
      <c r="X9" s="876"/>
      <c r="Y9" s="876"/>
      <c r="Z9" s="876"/>
      <c r="AA9" s="876"/>
      <c r="AB9" s="876"/>
      <c r="AC9" s="876"/>
      <c r="AD9" s="876"/>
      <c r="AE9" s="876"/>
      <c r="AF9" s="876"/>
      <c r="AG9" s="876"/>
      <c r="AH9" s="876"/>
      <c r="AI9" s="876"/>
      <c r="AJ9" s="876"/>
      <c r="AK9" s="877"/>
      <c r="AL9" s="159"/>
    </row>
    <row r="10" spans="1:50" s="160" customFormat="1" ht="12" customHeight="1">
      <c r="A10" s="159"/>
      <c r="B10" s="859"/>
      <c r="C10" s="860"/>
      <c r="D10" s="860"/>
      <c r="E10" s="860"/>
      <c r="F10" s="860"/>
      <c r="G10" s="860"/>
      <c r="H10" s="852" t="str">
        <f>IF(基本情報入力シート!M26="","",基本情報入力シート!M26)</f>
        <v/>
      </c>
      <c r="I10" s="853"/>
      <c r="J10" s="853"/>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4"/>
      <c r="AL10" s="159"/>
    </row>
    <row r="11" spans="1:50" s="160" customFormat="1" ht="15" customHeight="1">
      <c r="A11" s="159"/>
      <c r="B11" s="865" t="s">
        <v>8</v>
      </c>
      <c r="C11" s="866"/>
      <c r="D11" s="866"/>
      <c r="E11" s="866"/>
      <c r="F11" s="866"/>
      <c r="G11" s="866"/>
      <c r="H11" s="867" t="str">
        <f>IF(基本情報入力シート!M29="","",基本情報入力シート!M29)</f>
        <v/>
      </c>
      <c r="I11" s="868"/>
      <c r="J11" s="868"/>
      <c r="K11" s="868"/>
      <c r="L11" s="868"/>
      <c r="M11" s="868"/>
      <c r="N11" s="868"/>
      <c r="O11" s="868"/>
      <c r="P11" s="868"/>
      <c r="Q11" s="868"/>
      <c r="R11" s="868"/>
      <c r="S11" s="868"/>
      <c r="T11" s="868"/>
      <c r="U11" s="868"/>
      <c r="V11" s="868"/>
      <c r="W11" s="868"/>
      <c r="X11" s="868"/>
      <c r="Y11" s="868"/>
      <c r="Z11" s="868"/>
      <c r="AA11" s="868"/>
      <c r="AB11" s="868"/>
      <c r="AC11" s="868"/>
      <c r="AD11" s="868"/>
      <c r="AE11" s="868"/>
      <c r="AF11" s="868"/>
      <c r="AG11" s="868"/>
      <c r="AH11" s="868"/>
      <c r="AI11" s="868"/>
      <c r="AJ11" s="868"/>
      <c r="AK11" s="869"/>
      <c r="AL11" s="159"/>
      <c r="AT11" s="165"/>
      <c r="AU11" s="165"/>
      <c r="AV11" s="165"/>
      <c r="AW11" s="165"/>
      <c r="AX11" s="165"/>
    </row>
    <row r="12" spans="1:50" s="160" customFormat="1" ht="22.5" customHeight="1">
      <c r="A12" s="159"/>
      <c r="B12" s="857" t="s">
        <v>39</v>
      </c>
      <c r="C12" s="858"/>
      <c r="D12" s="858"/>
      <c r="E12" s="858"/>
      <c r="F12" s="858"/>
      <c r="G12" s="858"/>
      <c r="H12" s="852" t="str">
        <f>IF(基本情報入力シート!M30="","",基本情報入力シート!M30)</f>
        <v/>
      </c>
      <c r="I12" s="853"/>
      <c r="J12" s="853"/>
      <c r="K12" s="853"/>
      <c r="L12" s="853"/>
      <c r="M12" s="853"/>
      <c r="N12" s="853"/>
      <c r="O12" s="853"/>
      <c r="P12" s="853"/>
      <c r="Q12" s="853"/>
      <c r="R12" s="853"/>
      <c r="S12" s="853"/>
      <c r="T12" s="853"/>
      <c r="U12" s="853"/>
      <c r="V12" s="853"/>
      <c r="W12" s="853"/>
      <c r="X12" s="853"/>
      <c r="Y12" s="853"/>
      <c r="Z12" s="853"/>
      <c r="AA12" s="853"/>
      <c r="AB12" s="853"/>
      <c r="AC12" s="853"/>
      <c r="AD12" s="853"/>
      <c r="AE12" s="853"/>
      <c r="AF12" s="853"/>
      <c r="AG12" s="853"/>
      <c r="AH12" s="853"/>
      <c r="AI12" s="853"/>
      <c r="AJ12" s="853"/>
      <c r="AK12" s="854"/>
      <c r="AL12" s="159"/>
      <c r="AT12" s="165"/>
      <c r="AU12" s="165"/>
      <c r="AV12" s="165"/>
      <c r="AW12" s="165"/>
      <c r="AX12" s="165"/>
    </row>
    <row r="13" spans="1:50" s="160" customFormat="1" ht="17.25" customHeight="1">
      <c r="A13" s="159"/>
      <c r="B13" s="878" t="s">
        <v>20</v>
      </c>
      <c r="C13" s="878"/>
      <c r="D13" s="878"/>
      <c r="E13" s="878"/>
      <c r="F13" s="878"/>
      <c r="G13" s="878"/>
      <c r="H13" s="864" t="s">
        <v>21</v>
      </c>
      <c r="I13" s="864"/>
      <c r="J13" s="864"/>
      <c r="K13" s="861"/>
      <c r="L13" s="785" t="str">
        <f>IF(基本情報入力シート!M31="","",基本情報入力シート!M31)</f>
        <v/>
      </c>
      <c r="M13" s="785"/>
      <c r="N13" s="785"/>
      <c r="O13" s="785"/>
      <c r="P13" s="785"/>
      <c r="Q13" s="785"/>
      <c r="R13" s="785"/>
      <c r="S13" s="785"/>
      <c r="T13" s="785"/>
      <c r="U13" s="785"/>
      <c r="V13" s="878" t="s">
        <v>22</v>
      </c>
      <c r="W13" s="878"/>
      <c r="X13" s="878"/>
      <c r="Y13" s="878"/>
      <c r="Z13" s="785" t="str">
        <f>IF(基本情報入力シート!M32="","",基本情報入力シート!M32)</f>
        <v/>
      </c>
      <c r="AA13" s="785"/>
      <c r="AB13" s="785"/>
      <c r="AC13" s="785"/>
      <c r="AD13" s="785"/>
      <c r="AE13" s="785"/>
      <c r="AF13" s="785"/>
      <c r="AG13" s="785"/>
      <c r="AH13" s="785"/>
      <c r="AI13" s="785"/>
      <c r="AJ13" s="785"/>
      <c r="AK13" s="785"/>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789" t="s">
        <v>42</v>
      </c>
      <c r="C17" s="790"/>
      <c r="D17" s="790"/>
      <c r="E17" s="790"/>
      <c r="F17" s="790"/>
      <c r="G17" s="790"/>
      <c r="H17" s="790"/>
      <c r="I17" s="790"/>
      <c r="J17" s="790"/>
      <c r="K17" s="790"/>
      <c r="L17" s="790"/>
      <c r="M17" s="790"/>
      <c r="N17" s="790"/>
      <c r="O17" s="790"/>
      <c r="P17" s="790"/>
      <c r="Q17" s="790"/>
      <c r="R17" s="790"/>
      <c r="S17" s="790"/>
      <c r="T17" s="790"/>
      <c r="U17" s="790"/>
      <c r="V17" s="790"/>
      <c r="W17" s="790"/>
      <c r="X17" s="790"/>
      <c r="Y17" s="790"/>
      <c r="Z17" s="790"/>
      <c r="AA17" s="790"/>
      <c r="AB17" s="790"/>
      <c r="AC17" s="791"/>
      <c r="AD17" s="159"/>
      <c r="AE17" s="159"/>
      <c r="AF17" s="159"/>
      <c r="AG17" s="159"/>
      <c r="AH17" s="179"/>
      <c r="AI17" s="159"/>
      <c r="AJ17" s="159"/>
      <c r="AK17" s="159"/>
      <c r="AL17" s="159"/>
    </row>
    <row r="18" spans="1:57" ht="19.5" customHeight="1" thickBot="1">
      <c r="A18" s="109"/>
      <c r="B18" s="180" t="s">
        <v>43</v>
      </c>
      <c r="C18" s="787" t="s">
        <v>1911</v>
      </c>
      <c r="D18" s="787"/>
      <c r="E18" s="787"/>
      <c r="F18" s="787"/>
      <c r="G18" s="787"/>
      <c r="H18" s="787"/>
      <c r="I18" s="787"/>
      <c r="J18" s="787"/>
      <c r="K18" s="787"/>
      <c r="L18" s="787"/>
      <c r="M18" s="787"/>
      <c r="N18" s="787"/>
      <c r="O18" s="787"/>
      <c r="P18" s="787"/>
      <c r="Q18" s="787"/>
      <c r="R18" s="787"/>
      <c r="S18" s="787"/>
      <c r="T18" s="787"/>
      <c r="U18" s="787"/>
      <c r="V18" s="788"/>
      <c r="W18" s="848">
        <f>'別紙様式3-2（加算　個票）'!N5</f>
        <v>0</v>
      </c>
      <c r="X18" s="849"/>
      <c r="Y18" s="849"/>
      <c r="Z18" s="849"/>
      <c r="AA18" s="849"/>
      <c r="AB18" s="850"/>
      <c r="AC18" s="181" t="s">
        <v>44</v>
      </c>
      <c r="AD18" s="109"/>
      <c r="AE18" s="109"/>
      <c r="AF18" s="109"/>
      <c r="AG18" s="109"/>
      <c r="AH18" s="109"/>
      <c r="AI18" s="109"/>
      <c r="AJ18" s="109"/>
      <c r="AK18" s="109"/>
      <c r="AL18" s="109"/>
    </row>
    <row r="19" spans="1:57" ht="27" customHeight="1" thickBot="1">
      <c r="A19" s="109"/>
      <c r="B19" s="180" t="s">
        <v>46</v>
      </c>
      <c r="C19" s="787" t="s">
        <v>1912</v>
      </c>
      <c r="D19" s="787"/>
      <c r="E19" s="787"/>
      <c r="F19" s="787"/>
      <c r="G19" s="787"/>
      <c r="H19" s="787"/>
      <c r="I19" s="787"/>
      <c r="J19" s="787"/>
      <c r="K19" s="787"/>
      <c r="L19" s="787"/>
      <c r="M19" s="787"/>
      <c r="N19" s="787"/>
      <c r="O19" s="787"/>
      <c r="P19" s="787"/>
      <c r="Q19" s="787"/>
      <c r="R19" s="787"/>
      <c r="S19" s="787"/>
      <c r="T19" s="787"/>
      <c r="U19" s="787"/>
      <c r="V19" s="787"/>
      <c r="W19" s="840"/>
      <c r="X19" s="841"/>
      <c r="Y19" s="841"/>
      <c r="Z19" s="841"/>
      <c r="AA19" s="841"/>
      <c r="AB19" s="842"/>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879" t="s">
        <v>1913</v>
      </c>
      <c r="D20" s="879"/>
      <c r="E20" s="879"/>
      <c r="F20" s="879"/>
      <c r="G20" s="879"/>
      <c r="H20" s="879"/>
      <c r="I20" s="879"/>
      <c r="J20" s="879"/>
      <c r="K20" s="879"/>
      <c r="L20" s="879"/>
      <c r="M20" s="879"/>
      <c r="N20" s="879"/>
      <c r="O20" s="879"/>
      <c r="P20" s="879"/>
      <c r="Q20" s="879"/>
      <c r="R20" s="879"/>
      <c r="S20" s="879"/>
      <c r="T20" s="879"/>
      <c r="U20" s="879"/>
      <c r="V20" s="880"/>
      <c r="W20" s="848">
        <f>W18+W19</f>
        <v>0</v>
      </c>
      <c r="X20" s="849"/>
      <c r="Y20" s="849"/>
      <c r="Z20" s="849"/>
      <c r="AA20" s="849"/>
      <c r="AB20" s="850"/>
      <c r="AC20" s="181" t="s">
        <v>44</v>
      </c>
      <c r="AD20" s="108" t="s">
        <v>45</v>
      </c>
      <c r="AE20" s="803" t="str">
        <f>IF(H7="", "", IFERROR(IF(W21&gt;=W20,"○","×"),""))</f>
        <v/>
      </c>
      <c r="AF20" s="109"/>
      <c r="AG20" s="109"/>
      <c r="AH20" s="109"/>
      <c r="AI20" s="109"/>
      <c r="AJ20" s="109"/>
      <c r="AK20" s="109"/>
      <c r="AL20" s="109"/>
      <c r="AM20" s="109"/>
      <c r="AN20" s="109"/>
      <c r="AO20" s="109"/>
      <c r="AP20" s="109"/>
      <c r="AQ20" s="886" t="s">
        <v>1994</v>
      </c>
      <c r="AR20" s="887"/>
      <c r="AS20" s="887"/>
      <c r="AT20" s="887"/>
      <c r="AU20" s="887"/>
      <c r="AV20" s="887"/>
      <c r="AW20" s="887"/>
      <c r="AX20" s="887"/>
      <c r="AY20" s="887"/>
      <c r="AZ20" s="887"/>
      <c r="BA20" s="887"/>
      <c r="BB20" s="887"/>
      <c r="BC20" s="887"/>
      <c r="BD20" s="887"/>
      <c r="BE20" s="888"/>
    </row>
    <row r="21" spans="1:57" ht="37.15" customHeight="1" thickBot="1">
      <c r="A21" s="109"/>
      <c r="B21" s="180" t="s">
        <v>48</v>
      </c>
      <c r="C21" s="879" t="s">
        <v>2114</v>
      </c>
      <c r="D21" s="879"/>
      <c r="E21" s="879"/>
      <c r="F21" s="879"/>
      <c r="G21" s="879"/>
      <c r="H21" s="879"/>
      <c r="I21" s="879"/>
      <c r="J21" s="879"/>
      <c r="K21" s="879"/>
      <c r="L21" s="879"/>
      <c r="M21" s="879"/>
      <c r="N21" s="879"/>
      <c r="O21" s="879"/>
      <c r="P21" s="879"/>
      <c r="Q21" s="879"/>
      <c r="R21" s="879"/>
      <c r="S21" s="879"/>
      <c r="T21" s="879"/>
      <c r="U21" s="879"/>
      <c r="V21" s="879"/>
      <c r="W21" s="840"/>
      <c r="X21" s="841"/>
      <c r="Y21" s="841"/>
      <c r="Z21" s="841"/>
      <c r="AA21" s="841"/>
      <c r="AB21" s="842"/>
      <c r="AC21" s="187" t="s">
        <v>44</v>
      </c>
      <c r="AD21" s="108" t="s">
        <v>45</v>
      </c>
      <c r="AE21" s="805"/>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906" t="s">
        <v>2115</v>
      </c>
      <c r="D23" s="906"/>
      <c r="E23" s="906"/>
      <c r="F23" s="906"/>
      <c r="G23" s="906"/>
      <c r="H23" s="906"/>
      <c r="I23" s="906"/>
      <c r="J23" s="906"/>
      <c r="K23" s="906"/>
      <c r="L23" s="906"/>
      <c r="M23" s="906"/>
      <c r="N23" s="906"/>
      <c r="O23" s="906"/>
      <c r="P23" s="906"/>
      <c r="Q23" s="906"/>
      <c r="R23" s="906"/>
      <c r="S23" s="906"/>
      <c r="T23" s="906"/>
      <c r="U23" s="906"/>
      <c r="V23" s="906"/>
      <c r="W23" s="906"/>
      <c r="X23" s="906"/>
      <c r="Y23" s="906"/>
      <c r="Z23" s="906"/>
      <c r="AA23" s="906"/>
      <c r="AB23" s="906"/>
      <c r="AC23" s="906"/>
      <c r="AD23" s="906"/>
      <c r="AE23" s="906"/>
      <c r="AF23" s="906"/>
      <c r="AG23" s="906"/>
      <c r="AH23" s="906"/>
      <c r="AI23" s="906"/>
      <c r="AJ23" s="906"/>
      <c r="AK23" s="906"/>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846" t="s">
        <v>1914</v>
      </c>
      <c r="D26" s="846"/>
      <c r="E26" s="846"/>
      <c r="F26" s="846"/>
      <c r="G26" s="846"/>
      <c r="H26" s="846"/>
      <c r="I26" s="846"/>
      <c r="J26" s="846"/>
      <c r="K26" s="846"/>
      <c r="L26" s="846"/>
      <c r="M26" s="846"/>
      <c r="N26" s="846"/>
      <c r="O26" s="846"/>
      <c r="P26" s="847"/>
      <c r="Q26" s="800">
        <f>Q27-Q28-Q29</f>
        <v>0</v>
      </c>
      <c r="R26" s="801"/>
      <c r="S26" s="801"/>
      <c r="T26" s="801"/>
      <c r="U26" s="801"/>
      <c r="V26" s="802"/>
      <c r="W26" s="204" t="s">
        <v>44</v>
      </c>
      <c r="X26" s="205" t="s">
        <v>45</v>
      </c>
      <c r="Y26" s="803" t="str">
        <f>IF(H7="", "", IF(Q30="","",IF(Q26="","",IF(Q26&gt;=Q30,"○","×"))))</f>
        <v/>
      </c>
      <c r="Z26" s="206"/>
      <c r="AA26" s="200"/>
      <c r="AB26" s="200"/>
      <c r="AC26" s="200"/>
      <c r="AD26" s="202"/>
      <c r="AE26" s="202"/>
      <c r="AF26" s="202"/>
      <c r="AG26" s="202"/>
      <c r="AH26" s="202"/>
      <c r="AI26" s="202"/>
      <c r="AJ26" s="202"/>
      <c r="AK26" s="202"/>
      <c r="AL26" s="109"/>
      <c r="AM26" s="109"/>
      <c r="AN26" s="109"/>
      <c r="AO26" s="109"/>
      <c r="AP26" s="109"/>
      <c r="AQ26" s="831" t="s">
        <v>2141</v>
      </c>
      <c r="AR26" s="832"/>
      <c r="AS26" s="832"/>
      <c r="AT26" s="832"/>
      <c r="AU26" s="832"/>
      <c r="AV26" s="832"/>
      <c r="AW26" s="832"/>
      <c r="AX26" s="832"/>
      <c r="AY26" s="832"/>
      <c r="AZ26" s="832"/>
      <c r="BA26" s="832"/>
      <c r="BB26" s="832"/>
      <c r="BC26" s="832"/>
      <c r="BD26" s="832"/>
      <c r="BE26" s="833"/>
    </row>
    <row r="27" spans="1:57" ht="18.75" customHeight="1" thickBot="1">
      <c r="A27" s="109"/>
      <c r="B27" s="675"/>
      <c r="C27" s="793" t="s">
        <v>1915</v>
      </c>
      <c r="D27" s="793"/>
      <c r="E27" s="793"/>
      <c r="F27" s="793"/>
      <c r="G27" s="793"/>
      <c r="H27" s="793"/>
      <c r="I27" s="793"/>
      <c r="J27" s="793"/>
      <c r="K27" s="793"/>
      <c r="L27" s="793"/>
      <c r="M27" s="793"/>
      <c r="N27" s="793"/>
      <c r="O27" s="793"/>
      <c r="P27" s="794"/>
      <c r="Q27" s="797"/>
      <c r="R27" s="798"/>
      <c r="S27" s="798"/>
      <c r="T27" s="798"/>
      <c r="U27" s="798"/>
      <c r="V27" s="799"/>
      <c r="W27" s="204" t="s">
        <v>44</v>
      </c>
      <c r="X27" s="205"/>
      <c r="Y27" s="804"/>
      <c r="Z27" s="206"/>
      <c r="AA27" s="200"/>
      <c r="AB27" s="200"/>
      <c r="AC27" s="200"/>
      <c r="AD27" s="202"/>
      <c r="AE27" s="200"/>
      <c r="AF27" s="200"/>
      <c r="AG27" s="200"/>
      <c r="AH27" s="200"/>
      <c r="AI27" s="200"/>
      <c r="AJ27" s="200"/>
      <c r="AK27" s="202"/>
      <c r="AL27" s="109"/>
      <c r="AM27" s="109"/>
      <c r="AN27" s="109"/>
      <c r="AO27" s="109"/>
      <c r="AP27" s="109"/>
      <c r="AQ27" s="834"/>
      <c r="AR27" s="835"/>
      <c r="AS27" s="835"/>
      <c r="AT27" s="835"/>
      <c r="AU27" s="835"/>
      <c r="AV27" s="835"/>
      <c r="AW27" s="835"/>
      <c r="AX27" s="835"/>
      <c r="AY27" s="835"/>
      <c r="AZ27" s="835"/>
      <c r="BA27" s="835"/>
      <c r="BB27" s="835"/>
      <c r="BC27" s="835"/>
      <c r="BD27" s="835"/>
      <c r="BE27" s="836"/>
    </row>
    <row r="28" spans="1:57" ht="18.75" customHeight="1" thickBot="1">
      <c r="A28" s="109"/>
      <c r="B28" s="675"/>
      <c r="C28" s="795" t="s">
        <v>1916</v>
      </c>
      <c r="D28" s="795"/>
      <c r="E28" s="795"/>
      <c r="F28" s="795"/>
      <c r="G28" s="795"/>
      <c r="H28" s="795"/>
      <c r="I28" s="795"/>
      <c r="J28" s="795"/>
      <c r="K28" s="795"/>
      <c r="L28" s="795"/>
      <c r="M28" s="795"/>
      <c r="N28" s="795"/>
      <c r="O28" s="795"/>
      <c r="P28" s="796"/>
      <c r="Q28" s="800">
        <f>W21</f>
        <v>0</v>
      </c>
      <c r="R28" s="801"/>
      <c r="S28" s="801"/>
      <c r="T28" s="801"/>
      <c r="U28" s="801"/>
      <c r="V28" s="802"/>
      <c r="W28" s="204" t="s">
        <v>44</v>
      </c>
      <c r="X28" s="205"/>
      <c r="Y28" s="804"/>
      <c r="Z28" s="206"/>
      <c r="AA28" s="200"/>
      <c r="AB28" s="200"/>
      <c r="AC28" s="200"/>
      <c r="AD28" s="202"/>
      <c r="AE28" s="200"/>
      <c r="AF28" s="200"/>
      <c r="AG28" s="200"/>
      <c r="AH28" s="200"/>
      <c r="AI28" s="200"/>
      <c r="AJ28" s="200"/>
      <c r="AK28" s="202"/>
      <c r="AL28" s="109"/>
      <c r="AM28" s="109"/>
      <c r="AN28" s="109"/>
      <c r="AO28" s="109"/>
      <c r="AP28" s="109"/>
      <c r="AQ28" s="834"/>
      <c r="AR28" s="835"/>
      <c r="AS28" s="835"/>
      <c r="AT28" s="835"/>
      <c r="AU28" s="835"/>
      <c r="AV28" s="835"/>
      <c r="AW28" s="835"/>
      <c r="AX28" s="835"/>
      <c r="AY28" s="835"/>
      <c r="AZ28" s="835"/>
      <c r="BA28" s="835"/>
      <c r="BB28" s="835"/>
      <c r="BC28" s="835"/>
      <c r="BD28" s="835"/>
      <c r="BE28" s="836"/>
    </row>
    <row r="29" spans="1:57" ht="27.75" customHeight="1" thickBot="1">
      <c r="A29" s="109"/>
      <c r="B29" s="207"/>
      <c r="C29" s="795" t="s">
        <v>2010</v>
      </c>
      <c r="D29" s="795"/>
      <c r="E29" s="795"/>
      <c r="F29" s="795"/>
      <c r="G29" s="795"/>
      <c r="H29" s="795"/>
      <c r="I29" s="795"/>
      <c r="J29" s="795"/>
      <c r="K29" s="795"/>
      <c r="L29" s="795"/>
      <c r="M29" s="795"/>
      <c r="N29" s="795"/>
      <c r="O29" s="795"/>
      <c r="P29" s="796"/>
      <c r="Q29" s="797"/>
      <c r="R29" s="798"/>
      <c r="S29" s="798"/>
      <c r="T29" s="798"/>
      <c r="U29" s="798"/>
      <c r="V29" s="799"/>
      <c r="W29" s="204" t="s">
        <v>44</v>
      </c>
      <c r="X29" s="205"/>
      <c r="Y29" s="804"/>
      <c r="Z29" s="206"/>
      <c r="AA29" s="200"/>
      <c r="AB29" s="200"/>
      <c r="AC29" s="200"/>
      <c r="AD29" s="202"/>
      <c r="AE29" s="200"/>
      <c r="AF29" s="200"/>
      <c r="AG29" s="200"/>
      <c r="AH29" s="200"/>
      <c r="AI29" s="200"/>
      <c r="AJ29" s="200"/>
      <c r="AK29" s="202"/>
      <c r="AL29" s="109"/>
      <c r="AM29" s="109"/>
      <c r="AN29" s="109"/>
      <c r="AO29" s="109"/>
      <c r="AP29" s="109"/>
      <c r="AQ29" s="834"/>
      <c r="AR29" s="835"/>
      <c r="AS29" s="835"/>
      <c r="AT29" s="835"/>
      <c r="AU29" s="835"/>
      <c r="AV29" s="835"/>
      <c r="AW29" s="835"/>
      <c r="AX29" s="835"/>
      <c r="AY29" s="835"/>
      <c r="AZ29" s="835"/>
      <c r="BA29" s="835"/>
      <c r="BB29" s="835"/>
      <c r="BC29" s="835"/>
      <c r="BD29" s="835"/>
      <c r="BE29" s="836"/>
    </row>
    <row r="30" spans="1:57" ht="30.75" customHeight="1" thickBot="1">
      <c r="A30" s="109"/>
      <c r="B30" s="203" t="s">
        <v>46</v>
      </c>
      <c r="C30" s="913" t="s">
        <v>1917</v>
      </c>
      <c r="D30" s="914"/>
      <c r="E30" s="914"/>
      <c r="F30" s="914"/>
      <c r="G30" s="914"/>
      <c r="H30" s="914"/>
      <c r="I30" s="914"/>
      <c r="J30" s="914"/>
      <c r="K30" s="914"/>
      <c r="L30" s="914"/>
      <c r="M30" s="914"/>
      <c r="N30" s="914"/>
      <c r="O30" s="914"/>
      <c r="P30" s="914"/>
      <c r="Q30" s="800">
        <f>Q31-Q32-Q33-Q34</f>
        <v>0</v>
      </c>
      <c r="R30" s="801"/>
      <c r="S30" s="801"/>
      <c r="T30" s="801"/>
      <c r="U30" s="801"/>
      <c r="V30" s="802"/>
      <c r="W30" s="208" t="s">
        <v>44</v>
      </c>
      <c r="X30" s="205" t="s">
        <v>45</v>
      </c>
      <c r="Y30" s="805"/>
      <c r="Z30" s="206"/>
      <c r="AA30" s="200"/>
      <c r="AB30" s="200"/>
      <c r="AC30" s="200"/>
      <c r="AD30" s="202"/>
      <c r="AE30" s="200"/>
      <c r="AF30" s="200"/>
      <c r="AG30" s="200"/>
      <c r="AH30" s="200"/>
      <c r="AI30" s="200"/>
      <c r="AJ30" s="200"/>
      <c r="AK30" s="202"/>
      <c r="AL30" s="109"/>
      <c r="AM30" s="109"/>
      <c r="AN30" s="109"/>
      <c r="AO30" s="109"/>
      <c r="AP30" s="109"/>
      <c r="AQ30" s="837"/>
      <c r="AR30" s="838"/>
      <c r="AS30" s="838"/>
      <c r="AT30" s="838"/>
      <c r="AU30" s="838"/>
      <c r="AV30" s="838"/>
      <c r="AW30" s="838"/>
      <c r="AX30" s="838"/>
      <c r="AY30" s="838"/>
      <c r="AZ30" s="838"/>
      <c r="BA30" s="838"/>
      <c r="BB30" s="838"/>
      <c r="BC30" s="838"/>
      <c r="BD30" s="838"/>
      <c r="BE30" s="839"/>
    </row>
    <row r="31" spans="1:57" ht="18.75" customHeight="1" thickBot="1">
      <c r="A31" s="109"/>
      <c r="B31" s="892"/>
      <c r="C31" s="794" t="s">
        <v>1918</v>
      </c>
      <c r="D31" s="923"/>
      <c r="E31" s="923"/>
      <c r="F31" s="923"/>
      <c r="G31" s="923"/>
      <c r="H31" s="923"/>
      <c r="I31" s="923"/>
      <c r="J31" s="923"/>
      <c r="K31" s="923"/>
      <c r="L31" s="923"/>
      <c r="M31" s="923"/>
      <c r="N31" s="923"/>
      <c r="O31" s="923"/>
      <c r="P31" s="924"/>
      <c r="Q31" s="897"/>
      <c r="R31" s="898"/>
      <c r="S31" s="898"/>
      <c r="T31" s="898"/>
      <c r="U31" s="898"/>
      <c r="V31" s="899"/>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892"/>
      <c r="C32" s="794" t="s">
        <v>2116</v>
      </c>
      <c r="D32" s="923"/>
      <c r="E32" s="923"/>
      <c r="F32" s="923"/>
      <c r="G32" s="923"/>
      <c r="H32" s="923"/>
      <c r="I32" s="923"/>
      <c r="J32" s="923"/>
      <c r="K32" s="923"/>
      <c r="L32" s="923"/>
      <c r="M32" s="923"/>
      <c r="N32" s="923"/>
      <c r="O32" s="923"/>
      <c r="P32" s="924"/>
      <c r="Q32" s="897"/>
      <c r="R32" s="898"/>
      <c r="S32" s="898"/>
      <c r="T32" s="898"/>
      <c r="U32" s="898"/>
      <c r="V32" s="899"/>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892"/>
      <c r="C33" s="925" t="s">
        <v>2117</v>
      </c>
      <c r="D33" s="926"/>
      <c r="E33" s="926"/>
      <c r="F33" s="926"/>
      <c r="G33" s="926"/>
      <c r="H33" s="926"/>
      <c r="I33" s="926"/>
      <c r="J33" s="926"/>
      <c r="K33" s="926"/>
      <c r="L33" s="926"/>
      <c r="M33" s="926"/>
      <c r="N33" s="926"/>
      <c r="O33" s="926"/>
      <c r="P33" s="927"/>
      <c r="Q33" s="897"/>
      <c r="R33" s="898"/>
      <c r="S33" s="898"/>
      <c r="T33" s="898"/>
      <c r="U33" s="898"/>
      <c r="V33" s="899"/>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893"/>
      <c r="C34" s="894" t="s">
        <v>2011</v>
      </c>
      <c r="D34" s="895"/>
      <c r="E34" s="895"/>
      <c r="F34" s="895"/>
      <c r="G34" s="895"/>
      <c r="H34" s="895"/>
      <c r="I34" s="895"/>
      <c r="J34" s="895"/>
      <c r="K34" s="895"/>
      <c r="L34" s="895"/>
      <c r="M34" s="895"/>
      <c r="N34" s="895"/>
      <c r="O34" s="895"/>
      <c r="P34" s="896"/>
      <c r="Q34" s="897"/>
      <c r="R34" s="898"/>
      <c r="S34" s="898"/>
      <c r="T34" s="898"/>
      <c r="U34" s="898"/>
      <c r="V34" s="899"/>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900" t="s">
        <v>1919</v>
      </c>
      <c r="D37" s="900"/>
      <c r="E37" s="900"/>
      <c r="F37" s="900"/>
      <c r="G37" s="900"/>
      <c r="H37" s="900"/>
      <c r="I37" s="900"/>
      <c r="J37" s="900"/>
      <c r="K37" s="900"/>
      <c r="L37" s="900"/>
      <c r="M37" s="900"/>
      <c r="N37" s="900"/>
      <c r="O37" s="900"/>
      <c r="P37" s="900"/>
      <c r="Q37" s="900"/>
      <c r="R37" s="900"/>
      <c r="S37" s="900"/>
      <c r="T37" s="900"/>
      <c r="U37" s="900"/>
      <c r="V37" s="900"/>
      <c r="W37" s="900"/>
      <c r="X37" s="900"/>
      <c r="Y37" s="900"/>
      <c r="Z37" s="900"/>
      <c r="AA37" s="900"/>
      <c r="AB37" s="900"/>
      <c r="AC37" s="900"/>
      <c r="AD37" s="900"/>
      <c r="AE37" s="900"/>
      <c r="AF37" s="900"/>
      <c r="AG37" s="900"/>
      <c r="AH37" s="900"/>
      <c r="AI37" s="900"/>
      <c r="AJ37" s="900"/>
      <c r="AK37" s="900"/>
      <c r="AL37" s="212"/>
      <c r="AT37" s="165"/>
      <c r="AU37" s="165"/>
      <c r="AV37" s="165"/>
      <c r="AW37" s="165"/>
      <c r="AX37" s="165"/>
    </row>
    <row r="38" spans="1:57" s="160" customFormat="1" ht="33" customHeight="1">
      <c r="A38" s="159"/>
      <c r="B38" s="211" t="s">
        <v>50</v>
      </c>
      <c r="C38" s="906" t="s">
        <v>2012</v>
      </c>
      <c r="D38" s="906"/>
      <c r="E38" s="906"/>
      <c r="F38" s="906"/>
      <c r="G38" s="906"/>
      <c r="H38" s="906"/>
      <c r="I38" s="906"/>
      <c r="J38" s="906"/>
      <c r="K38" s="906"/>
      <c r="L38" s="906"/>
      <c r="M38" s="906"/>
      <c r="N38" s="906"/>
      <c r="O38" s="906"/>
      <c r="P38" s="906"/>
      <c r="Q38" s="906"/>
      <c r="R38" s="906"/>
      <c r="S38" s="906"/>
      <c r="T38" s="906"/>
      <c r="U38" s="906"/>
      <c r="V38" s="906"/>
      <c r="W38" s="906"/>
      <c r="X38" s="906"/>
      <c r="Y38" s="906"/>
      <c r="Z38" s="906"/>
      <c r="AA38" s="906"/>
      <c r="AB38" s="906"/>
      <c r="AC38" s="906"/>
      <c r="AD38" s="906"/>
      <c r="AE38" s="906"/>
      <c r="AF38" s="906"/>
      <c r="AG38" s="906"/>
      <c r="AH38" s="906"/>
      <c r="AI38" s="906"/>
      <c r="AJ38" s="906"/>
      <c r="AK38" s="906"/>
      <c r="AL38" s="212"/>
      <c r="AT38" s="165"/>
      <c r="AU38" s="165"/>
      <c r="AV38" s="165"/>
      <c r="AW38" s="165"/>
      <c r="AX38" s="165"/>
    </row>
    <row r="39" spans="1:57" s="160" customFormat="1" ht="44.25" customHeight="1">
      <c r="A39" s="159"/>
      <c r="B39" s="211" t="s">
        <v>50</v>
      </c>
      <c r="C39" s="900" t="s">
        <v>2118</v>
      </c>
      <c r="D39" s="900"/>
      <c r="E39" s="900"/>
      <c r="F39" s="900"/>
      <c r="G39" s="900"/>
      <c r="H39" s="900"/>
      <c r="I39" s="900"/>
      <c r="J39" s="900"/>
      <c r="K39" s="900"/>
      <c r="L39" s="900"/>
      <c r="M39" s="900"/>
      <c r="N39" s="900"/>
      <c r="O39" s="900"/>
      <c r="P39" s="900"/>
      <c r="Q39" s="900"/>
      <c r="R39" s="900"/>
      <c r="S39" s="900"/>
      <c r="T39" s="900"/>
      <c r="U39" s="900"/>
      <c r="V39" s="900"/>
      <c r="W39" s="900"/>
      <c r="X39" s="900"/>
      <c r="Y39" s="900"/>
      <c r="Z39" s="900"/>
      <c r="AA39" s="900"/>
      <c r="AB39" s="900"/>
      <c r="AC39" s="900"/>
      <c r="AD39" s="900"/>
      <c r="AE39" s="900"/>
      <c r="AF39" s="900"/>
      <c r="AG39" s="900"/>
      <c r="AH39" s="900"/>
      <c r="AI39" s="900"/>
      <c r="AJ39" s="900"/>
      <c r="AK39" s="900"/>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826" t="s">
        <v>1992</v>
      </c>
      <c r="C41" s="826"/>
      <c r="D41" s="826"/>
      <c r="E41" s="826"/>
      <c r="F41" s="826"/>
      <c r="G41" s="826"/>
      <c r="H41" s="826"/>
      <c r="I41" s="826"/>
      <c r="J41" s="826"/>
      <c r="K41" s="826"/>
      <c r="L41" s="826"/>
      <c r="M41" s="826"/>
      <c r="N41" s="826"/>
      <c r="O41" s="826"/>
      <c r="P41" s="826"/>
      <c r="Q41" s="826"/>
      <c r="R41" s="826"/>
      <c r="S41" s="826"/>
      <c r="T41" s="826"/>
      <c r="U41" s="826"/>
      <c r="V41" s="826"/>
      <c r="W41" s="826"/>
      <c r="X41" s="826"/>
      <c r="Y41" s="826"/>
      <c r="Z41" s="826"/>
      <c r="AA41" s="826"/>
      <c r="AB41" s="826"/>
      <c r="AC41" s="826"/>
      <c r="AD41" s="826"/>
      <c r="AE41" s="826"/>
      <c r="AF41" s="826"/>
      <c r="AG41" s="826"/>
      <c r="AH41" s="826"/>
      <c r="AI41" s="826"/>
      <c r="AJ41" s="826"/>
      <c r="AK41" s="826"/>
      <c r="AL41" s="171"/>
      <c r="AT41" s="166"/>
      <c r="AU41" s="166"/>
      <c r="AV41" s="166"/>
      <c r="AW41" s="166"/>
      <c r="AX41" s="166"/>
    </row>
    <row r="42" spans="1:57" ht="16.5" customHeight="1" thickBot="1">
      <c r="A42" s="109"/>
      <c r="B42" s="110" t="s">
        <v>50</v>
      </c>
      <c r="C42" s="827" t="s">
        <v>2013</v>
      </c>
      <c r="D42" s="827"/>
      <c r="E42" s="827"/>
      <c r="F42" s="827"/>
      <c r="G42" s="827"/>
      <c r="H42" s="827"/>
      <c r="I42" s="827"/>
      <c r="J42" s="827"/>
      <c r="K42" s="827"/>
      <c r="L42" s="827"/>
      <c r="M42" s="827"/>
      <c r="N42" s="827"/>
      <c r="O42" s="827"/>
      <c r="P42" s="827"/>
      <c r="Q42" s="827"/>
      <c r="R42" s="827"/>
      <c r="S42" s="827"/>
      <c r="T42" s="827"/>
      <c r="U42" s="827"/>
      <c r="V42" s="827"/>
      <c r="W42" s="827"/>
      <c r="X42" s="827"/>
      <c r="Y42" s="827"/>
      <c r="Z42" s="827"/>
      <c r="AA42" s="827"/>
      <c r="AB42" s="827"/>
      <c r="AC42" s="827"/>
      <c r="AD42" s="827"/>
      <c r="AE42" s="827"/>
      <c r="AF42" s="827"/>
      <c r="AG42" s="827"/>
      <c r="AH42" s="827"/>
      <c r="AI42" s="827"/>
      <c r="AJ42" s="827"/>
      <c r="AK42" s="827"/>
      <c r="AL42" s="172"/>
      <c r="AT42" s="166"/>
      <c r="AU42" s="166"/>
      <c r="AV42" s="166"/>
      <c r="AW42" s="166"/>
      <c r="AX42" s="166"/>
    </row>
    <row r="43" spans="1:57" ht="51.75" customHeight="1">
      <c r="A43" s="109"/>
      <c r="B43" s="814" t="s">
        <v>52</v>
      </c>
      <c r="C43" s="815"/>
      <c r="D43" s="815"/>
      <c r="E43" s="816"/>
      <c r="F43" s="817"/>
      <c r="G43" s="818"/>
      <c r="H43" s="818"/>
      <c r="I43" s="818"/>
      <c r="J43" s="818"/>
      <c r="K43" s="818"/>
      <c r="L43" s="818"/>
      <c r="M43" s="818"/>
      <c r="N43" s="818"/>
      <c r="O43" s="818"/>
      <c r="P43" s="818"/>
      <c r="Q43" s="818"/>
      <c r="R43" s="818"/>
      <c r="S43" s="818"/>
      <c r="T43" s="818"/>
      <c r="U43" s="818"/>
      <c r="V43" s="818"/>
      <c r="W43" s="818"/>
      <c r="X43" s="818"/>
      <c r="Y43" s="818"/>
      <c r="Z43" s="818"/>
      <c r="AA43" s="818"/>
      <c r="AB43" s="818"/>
      <c r="AC43" s="818"/>
      <c r="AD43" s="818"/>
      <c r="AE43" s="818"/>
      <c r="AF43" s="818"/>
      <c r="AG43" s="818"/>
      <c r="AH43" s="818"/>
      <c r="AI43" s="818"/>
      <c r="AJ43" s="818"/>
      <c r="AK43" s="819"/>
      <c r="AL43" s="159"/>
      <c r="AQ43" s="940" t="s">
        <v>1995</v>
      </c>
      <c r="AR43" s="941"/>
      <c r="AS43" s="941"/>
      <c r="AT43" s="941"/>
      <c r="AU43" s="941"/>
      <c r="AV43" s="941"/>
      <c r="AW43" s="941"/>
      <c r="AX43" s="941"/>
      <c r="AY43" s="941"/>
      <c r="AZ43" s="941"/>
      <c r="BA43" s="941"/>
      <c r="BB43" s="941"/>
      <c r="BC43" s="941"/>
      <c r="BD43" s="941"/>
      <c r="BE43" s="942"/>
    </row>
    <row r="44" spans="1:57" ht="47.25" customHeight="1" thickBot="1">
      <c r="A44" s="109"/>
      <c r="B44" s="814" t="s">
        <v>53</v>
      </c>
      <c r="C44" s="815"/>
      <c r="D44" s="815"/>
      <c r="E44" s="816"/>
      <c r="F44" s="828"/>
      <c r="G44" s="829"/>
      <c r="H44" s="829"/>
      <c r="I44" s="829"/>
      <c r="J44" s="829"/>
      <c r="K44" s="829"/>
      <c r="L44" s="829"/>
      <c r="M44" s="829"/>
      <c r="N44" s="829"/>
      <c r="O44" s="829"/>
      <c r="P44" s="829"/>
      <c r="Q44" s="829"/>
      <c r="R44" s="829"/>
      <c r="S44" s="829"/>
      <c r="T44" s="829"/>
      <c r="U44" s="829"/>
      <c r="V44" s="829"/>
      <c r="W44" s="829"/>
      <c r="X44" s="829"/>
      <c r="Y44" s="829"/>
      <c r="Z44" s="829"/>
      <c r="AA44" s="829"/>
      <c r="AB44" s="829"/>
      <c r="AC44" s="829"/>
      <c r="AD44" s="829"/>
      <c r="AE44" s="829"/>
      <c r="AF44" s="829"/>
      <c r="AG44" s="829"/>
      <c r="AH44" s="829"/>
      <c r="AI44" s="829"/>
      <c r="AJ44" s="829"/>
      <c r="AK44" s="830"/>
      <c r="AL44" s="159"/>
      <c r="AQ44" s="943"/>
      <c r="AR44" s="944"/>
      <c r="AS44" s="944"/>
      <c r="AT44" s="944"/>
      <c r="AU44" s="944"/>
      <c r="AV44" s="944"/>
      <c r="AW44" s="944"/>
      <c r="AX44" s="944"/>
      <c r="AY44" s="944"/>
      <c r="AZ44" s="944"/>
      <c r="BA44" s="944"/>
      <c r="BB44" s="944"/>
      <c r="BC44" s="944"/>
      <c r="BD44" s="944"/>
      <c r="BE44" s="945"/>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06" t="s">
        <v>2009</v>
      </c>
      <c r="C46" s="806"/>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c r="AB46" s="806"/>
      <c r="AC46" s="806"/>
      <c r="AD46" s="806"/>
      <c r="AE46" s="806"/>
      <c r="AF46" s="806"/>
      <c r="AG46" s="806"/>
      <c r="AH46" s="806"/>
      <c r="AI46" s="806"/>
      <c r="AJ46" s="806"/>
      <c r="AK46" s="806"/>
      <c r="AL46" s="216"/>
      <c r="AT46" s="218"/>
      <c r="AU46" s="218"/>
      <c r="AV46" s="218"/>
      <c r="AW46" s="218"/>
      <c r="AX46" s="218"/>
    </row>
    <row r="47" spans="1:57" s="217" customFormat="1" ht="17.45" customHeight="1" thickBot="1">
      <c r="A47" s="216"/>
      <c r="B47" s="825" t="s">
        <v>1983</v>
      </c>
      <c r="C47" s="825"/>
      <c r="D47" s="825"/>
      <c r="E47" s="825"/>
      <c r="F47" s="825"/>
      <c r="G47" s="825"/>
      <c r="H47" s="825"/>
      <c r="I47" s="825"/>
      <c r="J47" s="825"/>
      <c r="K47" s="825"/>
      <c r="L47" s="825"/>
      <c r="M47" s="825"/>
      <c r="N47" s="825"/>
      <c r="O47" s="825"/>
      <c r="P47" s="825"/>
      <c r="Q47" s="825"/>
      <c r="R47" s="825"/>
      <c r="S47" s="825"/>
      <c r="T47" s="825"/>
      <c r="U47" s="825"/>
      <c r="V47" s="825"/>
      <c r="W47" s="825"/>
      <c r="X47" s="825"/>
      <c r="Y47" s="825"/>
      <c r="Z47" s="825"/>
      <c r="AA47" s="825"/>
      <c r="AB47" s="825"/>
      <c r="AC47" s="825"/>
      <c r="AD47" s="825"/>
      <c r="AE47" s="825"/>
      <c r="AF47" s="825"/>
      <c r="AG47" s="825"/>
      <c r="AH47" s="825"/>
      <c r="AI47" s="825"/>
      <c r="AJ47" s="825"/>
      <c r="AK47" s="825"/>
      <c r="AL47" s="216"/>
      <c r="AM47" s="219" t="s">
        <v>1986</v>
      </c>
      <c r="AN47" s="219">
        <f>COUNTA('別紙様式3-2（加算　個票）'!P14:P1213)+COUNTA('別紙様式3-2（加算　個票）'!Y14:Y1213)-COUNTIF('別紙様式3-2（加算　個票）'!Y14:Y1213, "ー")</f>
        <v>0</v>
      </c>
      <c r="AO47" s="220"/>
      <c r="AP47" s="220"/>
      <c r="AT47" s="218"/>
      <c r="AU47" s="218"/>
      <c r="AV47" s="218"/>
      <c r="AW47" s="218"/>
      <c r="AX47" s="218"/>
    </row>
    <row r="48" spans="1:57" s="217" customFormat="1" ht="26.45" customHeight="1" thickBot="1">
      <c r="A48" s="216"/>
      <c r="B48" s="946" t="s">
        <v>2000</v>
      </c>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326" t="str">
        <f>IF(H7="", "", IF(AN47=AN51, "○", "×"))</f>
        <v/>
      </c>
      <c r="AL48" s="216"/>
      <c r="AM48" s="219" t="s">
        <v>1987</v>
      </c>
      <c r="AN48" s="219">
        <f>$AN$47-(COUNTIF('別紙様式3-2（加算　個票）'!$P$14:$P$1213,"処遇加算Ⅳ")+COUNTIF('別紙様式3-2（加算　個票）'!$Y$14:$Y$1213, "処遇加算Ⅳ"))</f>
        <v>0</v>
      </c>
      <c r="AO48" s="220"/>
      <c r="AP48" s="220"/>
      <c r="AT48" s="218"/>
      <c r="AU48" s="218"/>
      <c r="AV48" s="218"/>
      <c r="AW48" s="218"/>
      <c r="AX48" s="218"/>
    </row>
    <row r="49" spans="1:57" s="217" customFormat="1" ht="30.75" customHeight="1" thickBot="1">
      <c r="A49" s="216"/>
      <c r="B49" s="881" t="s">
        <v>2119</v>
      </c>
      <c r="C49" s="882"/>
      <c r="D49" s="882"/>
      <c r="E49" s="882"/>
      <c r="F49" s="882"/>
      <c r="G49" s="882"/>
      <c r="H49" s="882"/>
      <c r="I49" s="882"/>
      <c r="J49" s="882"/>
      <c r="K49" s="882"/>
      <c r="L49" s="882"/>
      <c r="M49" s="882"/>
      <c r="N49" s="882"/>
      <c r="O49" s="882"/>
      <c r="P49" s="882"/>
      <c r="Q49" s="882"/>
      <c r="R49" s="882"/>
      <c r="S49" s="883"/>
      <c r="T49" s="884">
        <f>'別紙様式3-2（加算　個票）'!N6</f>
        <v>0</v>
      </c>
      <c r="U49" s="885"/>
      <c r="V49" s="885"/>
      <c r="W49" s="885"/>
      <c r="X49" s="885"/>
      <c r="Y49" s="221" t="s">
        <v>44</v>
      </c>
      <c r="AA49" s="122"/>
      <c r="AB49" s="109"/>
      <c r="AC49" s="109"/>
      <c r="AD49" s="109"/>
      <c r="AE49" s="216"/>
      <c r="AF49" s="216"/>
      <c r="AG49" s="216"/>
      <c r="AH49" s="216"/>
      <c r="AI49" s="216"/>
      <c r="AJ49" s="216"/>
      <c r="AK49" s="216"/>
      <c r="AL49" s="216"/>
      <c r="AM49" s="219" t="s">
        <v>1988</v>
      </c>
      <c r="AN49" s="219">
        <f>AN48-(COUNTIF('別紙様式3-2（加算　個票）'!$P$14:$P$1213,"処遇加算Ⅲ")+COUNTIF('別紙様式3-2（加算　個票）'!$Y$14:$Y$1213, "処遇加算Ⅲ"))</f>
        <v>0</v>
      </c>
      <c r="AO49" s="220"/>
      <c r="AP49" s="220"/>
      <c r="AQ49" s="218"/>
    </row>
    <row r="50" spans="1:57" s="217" customFormat="1" ht="30.75" customHeight="1" thickBot="1">
      <c r="A50" s="216"/>
      <c r="B50" s="820" t="s">
        <v>2120</v>
      </c>
      <c r="C50" s="821"/>
      <c r="D50" s="821"/>
      <c r="E50" s="821"/>
      <c r="F50" s="821"/>
      <c r="G50" s="821"/>
      <c r="H50" s="821"/>
      <c r="I50" s="821"/>
      <c r="J50" s="821"/>
      <c r="K50" s="821"/>
      <c r="L50" s="821"/>
      <c r="M50" s="821"/>
      <c r="N50" s="821"/>
      <c r="O50" s="821"/>
      <c r="P50" s="821"/>
      <c r="Q50" s="821"/>
      <c r="R50" s="821"/>
      <c r="S50" s="821"/>
      <c r="T50" s="822"/>
      <c r="U50" s="823"/>
      <c r="V50" s="823"/>
      <c r="W50" s="823"/>
      <c r="X50" s="824"/>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個票）'!$P$14:$P$1213,"処遇加算Ⅱ")+COUNTIF('別紙様式3-2（加算　個票）'!$Y$14:$Y$1213,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450000000000003" customHeight="1" thickBot="1">
      <c r="A52" s="109"/>
      <c r="B52" s="825" t="s">
        <v>2121</v>
      </c>
      <c r="C52" s="825"/>
      <c r="D52" s="825"/>
      <c r="E52" s="825"/>
      <c r="F52" s="825"/>
      <c r="G52" s="825"/>
      <c r="H52" s="825"/>
      <c r="I52" s="825"/>
      <c r="J52" s="825"/>
      <c r="K52" s="825"/>
      <c r="L52" s="825"/>
      <c r="M52" s="825"/>
      <c r="N52" s="825"/>
      <c r="O52" s="825"/>
      <c r="P52" s="825"/>
      <c r="Q52" s="825"/>
      <c r="R52" s="825"/>
      <c r="S52" s="825"/>
      <c r="T52" s="825"/>
      <c r="U52" s="825"/>
      <c r="V52" s="825"/>
      <c r="W52" s="825"/>
      <c r="X52" s="825"/>
      <c r="Y52" s="825"/>
      <c r="Z52" s="825"/>
      <c r="AA52" s="825"/>
      <c r="AB52" s="825"/>
      <c r="AC52" s="825"/>
      <c r="AD52" s="825"/>
      <c r="AE52" s="825"/>
      <c r="AF52" s="825"/>
      <c r="AG52" s="825"/>
      <c r="AH52" s="825"/>
      <c r="AI52" s="825"/>
      <c r="AJ52" s="825"/>
      <c r="AK52" s="825"/>
      <c r="AL52" s="109"/>
      <c r="AN52" s="228"/>
      <c r="AO52" s="220"/>
      <c r="AP52" s="220"/>
    </row>
    <row r="53" spans="1:57" ht="21" customHeight="1" thickBot="1">
      <c r="A53" s="109"/>
      <c r="B53" s="946" t="s">
        <v>2001</v>
      </c>
      <c r="C53" s="947"/>
      <c r="D53" s="947"/>
      <c r="E53" s="947"/>
      <c r="F53" s="947"/>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326" t="str">
        <f>IF(H7="", "", IF(AN53=AN54, "○", "×"))</f>
        <v/>
      </c>
      <c r="AL53" s="109"/>
      <c r="AM53" s="442" t="s">
        <v>1996</v>
      </c>
      <c r="AN53" s="443">
        <f>COUNT('別紙様式3-2（加算　個票）'!U:U)+COUNT('別紙様式3-2（加算　個票）'!AC:AD)</f>
        <v>0</v>
      </c>
      <c r="AO53" s="220"/>
      <c r="AP53" s="220"/>
    </row>
    <row r="54" spans="1:57" ht="25.5" customHeight="1" thickBot="1">
      <c r="A54" s="109"/>
      <c r="B54" s="820" t="s">
        <v>2122</v>
      </c>
      <c r="C54" s="907"/>
      <c r="D54" s="907"/>
      <c r="E54" s="907"/>
      <c r="F54" s="907"/>
      <c r="G54" s="907"/>
      <c r="H54" s="907"/>
      <c r="I54" s="907"/>
      <c r="J54" s="907"/>
      <c r="K54" s="907"/>
      <c r="L54" s="907"/>
      <c r="M54" s="907"/>
      <c r="N54" s="907"/>
      <c r="O54" s="907"/>
      <c r="P54" s="907"/>
      <c r="Q54" s="907"/>
      <c r="R54" s="907"/>
      <c r="S54" s="908"/>
      <c r="T54" s="884">
        <f>'別紙様式3-2（加算　個票）'!N7</f>
        <v>0</v>
      </c>
      <c r="U54" s="885"/>
      <c r="V54" s="885"/>
      <c r="W54" s="885"/>
      <c r="X54" s="885"/>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903" t="s">
        <v>54</v>
      </c>
      <c r="AR54" s="904"/>
      <c r="AS54" s="904"/>
      <c r="AT54" s="904"/>
      <c r="AU54" s="904"/>
      <c r="AV54" s="904"/>
      <c r="AW54" s="904"/>
      <c r="AX54" s="904"/>
      <c r="AY54" s="904"/>
      <c r="AZ54" s="904"/>
      <c r="BA54" s="904"/>
      <c r="BB54" s="904"/>
      <c r="BC54" s="904"/>
      <c r="BD54" s="904"/>
      <c r="BE54" s="905"/>
    </row>
    <row r="55" spans="1:57" ht="23.25" customHeight="1" thickBot="1">
      <c r="A55" s="109"/>
      <c r="B55" s="809" t="s">
        <v>55</v>
      </c>
      <c r="C55" s="810"/>
      <c r="D55" s="810"/>
      <c r="E55" s="810"/>
      <c r="F55" s="810"/>
      <c r="G55" s="810"/>
      <c r="H55" s="810"/>
      <c r="I55" s="810"/>
      <c r="J55" s="810"/>
      <c r="K55" s="810"/>
      <c r="L55" s="810"/>
      <c r="M55" s="810"/>
      <c r="N55" s="810"/>
      <c r="O55" s="810"/>
      <c r="P55" s="810"/>
      <c r="Q55" s="810"/>
      <c r="R55" s="810"/>
      <c r="S55" s="810"/>
      <c r="T55" s="811"/>
      <c r="U55" s="812"/>
      <c r="V55" s="812"/>
      <c r="W55" s="812"/>
      <c r="X55" s="813"/>
      <c r="Y55" s="229" t="s">
        <v>44</v>
      </c>
      <c r="Z55" s="109"/>
      <c r="AA55" s="230" t="s">
        <v>56</v>
      </c>
      <c r="AB55" s="843">
        <f>IFERROR(T56/T54*100,0)</f>
        <v>0</v>
      </c>
      <c r="AC55" s="844"/>
      <c r="AD55" s="845"/>
      <c r="AE55" s="231" t="s">
        <v>57</v>
      </c>
      <c r="AF55" s="232" t="s">
        <v>58</v>
      </c>
      <c r="AG55" s="109" t="s">
        <v>45</v>
      </c>
      <c r="AH55" s="183" t="str">
        <f>IF(T54=0,"",(IF(AND(AB55&gt;=200/3,T56&lt;=T55),"○","×")))</f>
        <v/>
      </c>
      <c r="AI55" s="223"/>
      <c r="AJ55" s="223"/>
      <c r="AK55" s="223"/>
      <c r="AL55" s="223"/>
      <c r="AM55" s="444"/>
      <c r="AN55" s="426"/>
      <c r="AO55" s="228"/>
      <c r="AP55" s="228"/>
      <c r="AQ55" s="903" t="s">
        <v>1999</v>
      </c>
      <c r="AR55" s="904"/>
      <c r="AS55" s="904"/>
      <c r="AT55" s="904"/>
      <c r="AU55" s="904"/>
      <c r="AV55" s="904"/>
      <c r="AW55" s="904"/>
      <c r="AX55" s="904"/>
      <c r="AY55" s="904"/>
      <c r="AZ55" s="904"/>
      <c r="BA55" s="904"/>
      <c r="BB55" s="904"/>
      <c r="BC55" s="904"/>
      <c r="BD55" s="904"/>
      <c r="BE55" s="905"/>
    </row>
    <row r="56" spans="1:57" ht="26.25" customHeight="1" thickBot="1">
      <c r="A56" s="109"/>
      <c r="B56" s="233"/>
      <c r="C56" s="697" t="s">
        <v>1998</v>
      </c>
      <c r="D56" s="698"/>
      <c r="E56" s="698"/>
      <c r="F56" s="698"/>
      <c r="G56" s="698"/>
      <c r="H56" s="698"/>
      <c r="I56" s="698"/>
      <c r="J56" s="698"/>
      <c r="K56" s="698"/>
      <c r="L56" s="698"/>
      <c r="M56" s="698"/>
      <c r="N56" s="698"/>
      <c r="O56" s="698"/>
      <c r="P56" s="698"/>
      <c r="Q56" s="698"/>
      <c r="R56" s="698"/>
      <c r="S56" s="698"/>
      <c r="T56" s="909"/>
      <c r="U56" s="910"/>
      <c r="V56" s="910"/>
      <c r="W56" s="910"/>
      <c r="X56" s="911"/>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76"/>
      <c r="C60" s="677"/>
      <c r="D60" s="807" t="s">
        <v>60</v>
      </c>
      <c r="E60" s="807"/>
      <c r="F60" s="807"/>
      <c r="G60" s="807"/>
      <c r="H60" s="807"/>
      <c r="I60" s="807"/>
      <c r="J60" s="807"/>
      <c r="K60" s="807"/>
      <c r="L60" s="807"/>
      <c r="M60" s="807"/>
      <c r="N60" s="807"/>
      <c r="O60" s="807"/>
      <c r="P60" s="807"/>
      <c r="Q60" s="807"/>
      <c r="R60" s="807"/>
      <c r="S60" s="807"/>
      <c r="T60" s="807"/>
      <c r="U60" s="807"/>
      <c r="V60" s="807"/>
      <c r="W60" s="807"/>
      <c r="X60" s="807"/>
      <c r="Y60" s="807"/>
      <c r="Z60" s="808"/>
      <c r="AA60" s="216"/>
      <c r="AC60" s="172"/>
      <c r="AD60" s="172"/>
      <c r="AE60" s="172"/>
      <c r="AF60" s="172"/>
      <c r="AG60" s="172"/>
      <c r="AH60" s="172"/>
      <c r="AI60" s="792"/>
      <c r="AJ60" s="792"/>
      <c r="AK60" s="792"/>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912" t="s">
        <v>61</v>
      </c>
      <c r="D63" s="912"/>
      <c r="E63" s="912"/>
      <c r="F63" s="912"/>
      <c r="G63" s="912"/>
      <c r="H63" s="912"/>
      <c r="I63" s="912"/>
      <c r="J63" s="912"/>
      <c r="K63" s="912"/>
      <c r="L63" s="912"/>
      <c r="M63" s="912"/>
      <c r="N63" s="912"/>
      <c r="O63" s="912"/>
      <c r="P63" s="912"/>
      <c r="Q63" s="912"/>
      <c r="R63" s="912"/>
      <c r="S63" s="912"/>
      <c r="T63" s="912"/>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76"/>
      <c r="D64" s="677"/>
      <c r="E64" s="901" t="s">
        <v>62</v>
      </c>
      <c r="F64" s="901"/>
      <c r="G64" s="901"/>
      <c r="H64" s="901"/>
      <c r="I64" s="901"/>
      <c r="J64" s="901"/>
      <c r="K64" s="901"/>
      <c r="L64" s="901"/>
      <c r="M64" s="901"/>
      <c r="N64" s="901"/>
      <c r="O64" s="901"/>
      <c r="P64" s="901"/>
      <c r="Q64" s="901"/>
      <c r="R64" s="902"/>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912" t="s">
        <v>67</v>
      </c>
      <c r="D69" s="912"/>
      <c r="E69" s="912"/>
      <c r="F69" s="912"/>
      <c r="G69" s="912"/>
      <c r="H69" s="912"/>
      <c r="I69" s="912"/>
      <c r="J69" s="912"/>
      <c r="K69" s="912"/>
      <c r="L69" s="912"/>
      <c r="M69" s="912"/>
      <c r="N69" s="912"/>
      <c r="O69" s="912"/>
      <c r="P69" s="912"/>
      <c r="Q69" s="912"/>
      <c r="R69" s="912"/>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76"/>
      <c r="D70" s="677"/>
      <c r="E70" s="901" t="s">
        <v>68</v>
      </c>
      <c r="F70" s="901"/>
      <c r="G70" s="901"/>
      <c r="H70" s="901"/>
      <c r="I70" s="901"/>
      <c r="J70" s="901"/>
      <c r="K70" s="901"/>
      <c r="L70" s="901"/>
      <c r="M70" s="901"/>
      <c r="N70" s="901"/>
      <c r="O70" s="901"/>
      <c r="P70" s="901"/>
      <c r="Q70" s="901"/>
      <c r="R70" s="902"/>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971"/>
      <c r="C71" s="246" t="s">
        <v>63</v>
      </c>
      <c r="D71" s="915" t="s">
        <v>2017</v>
      </c>
      <c r="E71" s="916"/>
      <c r="F71" s="916"/>
      <c r="G71" s="916"/>
      <c r="H71" s="917"/>
      <c r="I71" s="917"/>
      <c r="J71" s="917"/>
      <c r="K71" s="917"/>
      <c r="L71" s="917"/>
      <c r="M71" s="917"/>
      <c r="N71" s="917"/>
      <c r="O71" s="917"/>
      <c r="P71" s="917"/>
      <c r="Q71" s="917"/>
      <c r="R71" s="917"/>
      <c r="S71" s="917"/>
      <c r="T71" s="917"/>
      <c r="U71" s="917"/>
      <c r="V71" s="917"/>
      <c r="W71" s="917"/>
      <c r="X71" s="917"/>
      <c r="Y71" s="917"/>
      <c r="Z71" s="917"/>
      <c r="AA71" s="917"/>
      <c r="AB71" s="917"/>
      <c r="AC71" s="917"/>
      <c r="AD71" s="917"/>
      <c r="AE71" s="917"/>
      <c r="AF71" s="917"/>
      <c r="AG71" s="917"/>
      <c r="AH71" s="917"/>
      <c r="AI71" s="917"/>
      <c r="AJ71" s="917"/>
      <c r="AK71" s="918"/>
      <c r="AL71" s="159"/>
      <c r="AM71" s="520" t="b">
        <v>1</v>
      </c>
      <c r="AN71" s="220"/>
      <c r="AO71" s="520" t="b">
        <v>0</v>
      </c>
      <c r="AP71" s="220"/>
    </row>
    <row r="72" spans="1:57" ht="28.5" customHeight="1" thickBot="1">
      <c r="A72" s="109"/>
      <c r="B72" s="971"/>
      <c r="C72" s="683"/>
      <c r="D72" s="685" t="s">
        <v>69</v>
      </c>
      <c r="E72" s="686"/>
      <c r="F72" s="686"/>
      <c r="G72" s="686"/>
      <c r="H72" s="919"/>
      <c r="I72" s="921" t="s">
        <v>43</v>
      </c>
      <c r="J72" s="928" t="s">
        <v>2018</v>
      </c>
      <c r="K72" s="929"/>
      <c r="L72" s="929"/>
      <c r="M72" s="929"/>
      <c r="N72" s="929"/>
      <c r="O72" s="929"/>
      <c r="P72" s="929"/>
      <c r="Q72" s="929"/>
      <c r="R72" s="929"/>
      <c r="S72" s="929"/>
      <c r="T72" s="929"/>
      <c r="U72" s="929"/>
      <c r="V72" s="929"/>
      <c r="W72" s="929"/>
      <c r="X72" s="929"/>
      <c r="Y72" s="929"/>
      <c r="Z72" s="929"/>
      <c r="AA72" s="929"/>
      <c r="AB72" s="929"/>
      <c r="AC72" s="929"/>
      <c r="AD72" s="929"/>
      <c r="AE72" s="929"/>
      <c r="AF72" s="929"/>
      <c r="AG72" s="929"/>
      <c r="AH72" s="929"/>
      <c r="AI72" s="929"/>
      <c r="AJ72" s="929"/>
      <c r="AK72" s="930"/>
      <c r="AL72" s="159"/>
      <c r="AM72" s="220"/>
      <c r="AN72" s="220"/>
      <c r="AO72" s="220"/>
      <c r="AP72" s="220"/>
    </row>
    <row r="73" spans="1:57" ht="34.5" customHeight="1" thickBot="1">
      <c r="A73" s="109"/>
      <c r="B73" s="971"/>
      <c r="C73" s="683"/>
      <c r="D73" s="687"/>
      <c r="E73" s="688"/>
      <c r="F73" s="688"/>
      <c r="G73" s="688"/>
      <c r="H73" s="920"/>
      <c r="I73" s="922"/>
      <c r="J73" s="931"/>
      <c r="K73" s="932"/>
      <c r="L73" s="932"/>
      <c r="M73" s="932"/>
      <c r="N73" s="932"/>
      <c r="O73" s="932"/>
      <c r="P73" s="932"/>
      <c r="Q73" s="932"/>
      <c r="R73" s="932"/>
      <c r="S73" s="932"/>
      <c r="T73" s="932"/>
      <c r="U73" s="932"/>
      <c r="V73" s="932"/>
      <c r="W73" s="932"/>
      <c r="X73" s="932"/>
      <c r="Y73" s="932"/>
      <c r="Z73" s="932"/>
      <c r="AA73" s="932"/>
      <c r="AB73" s="932"/>
      <c r="AC73" s="932"/>
      <c r="AD73" s="932"/>
      <c r="AE73" s="932"/>
      <c r="AF73" s="932"/>
      <c r="AG73" s="932"/>
      <c r="AH73" s="932"/>
      <c r="AI73" s="932"/>
      <c r="AJ73" s="932"/>
      <c r="AK73" s="933"/>
      <c r="AL73" s="159"/>
      <c r="AM73" s="159"/>
      <c r="AN73" s="159"/>
      <c r="AO73" s="220"/>
      <c r="AP73" s="220"/>
      <c r="AQ73" s="889" t="s">
        <v>70</v>
      </c>
      <c r="AR73" s="890"/>
      <c r="AS73" s="890"/>
      <c r="AT73" s="890"/>
      <c r="AU73" s="890"/>
      <c r="AV73" s="890"/>
      <c r="AW73" s="890"/>
      <c r="AX73" s="890"/>
      <c r="AY73" s="890"/>
      <c r="AZ73" s="890"/>
      <c r="BA73" s="890"/>
      <c r="BB73" s="890"/>
      <c r="BC73" s="890"/>
      <c r="BD73" s="890"/>
      <c r="BE73" s="891"/>
    </row>
    <row r="74" spans="1:57" ht="15" customHeight="1" thickBot="1">
      <c r="A74" s="109"/>
      <c r="B74" s="971"/>
      <c r="C74" s="683"/>
      <c r="D74" s="687"/>
      <c r="E74" s="688"/>
      <c r="F74" s="688"/>
      <c r="G74" s="688"/>
      <c r="H74" s="934"/>
      <c r="I74" s="936" t="s">
        <v>46</v>
      </c>
      <c r="J74" s="269" t="s">
        <v>71</v>
      </c>
      <c r="K74" s="270"/>
      <c r="L74" s="270"/>
      <c r="M74" s="270"/>
      <c r="N74" s="270"/>
      <c r="O74" s="270"/>
      <c r="P74" s="270"/>
      <c r="Q74" s="270"/>
      <c r="R74" s="270"/>
      <c r="S74" s="938" t="s">
        <v>72</v>
      </c>
      <c r="T74" s="938"/>
      <c r="U74" s="938"/>
      <c r="V74" s="938"/>
      <c r="W74" s="938"/>
      <c r="X74" s="938"/>
      <c r="Y74" s="938"/>
      <c r="Z74" s="938"/>
      <c r="AA74" s="938"/>
      <c r="AB74" s="938"/>
      <c r="AC74" s="938"/>
      <c r="AD74" s="938"/>
      <c r="AE74" s="938"/>
      <c r="AF74" s="938"/>
      <c r="AG74" s="938"/>
      <c r="AH74" s="938"/>
      <c r="AI74" s="938"/>
      <c r="AJ74" s="938"/>
      <c r="AK74" s="939"/>
      <c r="AL74" s="159"/>
      <c r="AM74" s="271"/>
      <c r="AO74" s="159"/>
      <c r="AP74" s="159"/>
    </row>
    <row r="75" spans="1:57" ht="33" customHeight="1" thickBot="1">
      <c r="A75" s="109"/>
      <c r="B75" s="971"/>
      <c r="C75" s="684"/>
      <c r="D75" s="689"/>
      <c r="E75" s="690"/>
      <c r="F75" s="690"/>
      <c r="G75" s="690"/>
      <c r="H75" s="935"/>
      <c r="I75" s="937"/>
      <c r="J75" s="965"/>
      <c r="K75" s="966"/>
      <c r="L75" s="966"/>
      <c r="M75" s="966"/>
      <c r="N75" s="966"/>
      <c r="O75" s="966"/>
      <c r="P75" s="966"/>
      <c r="Q75" s="966"/>
      <c r="R75" s="966"/>
      <c r="S75" s="966"/>
      <c r="T75" s="966"/>
      <c r="U75" s="966"/>
      <c r="V75" s="966"/>
      <c r="W75" s="966"/>
      <c r="X75" s="966"/>
      <c r="Y75" s="966"/>
      <c r="Z75" s="966"/>
      <c r="AA75" s="966"/>
      <c r="AB75" s="966"/>
      <c r="AC75" s="966"/>
      <c r="AD75" s="966"/>
      <c r="AE75" s="966"/>
      <c r="AF75" s="966"/>
      <c r="AG75" s="966"/>
      <c r="AH75" s="966"/>
      <c r="AI75" s="966"/>
      <c r="AJ75" s="966"/>
      <c r="AK75" s="967"/>
      <c r="AL75" s="159"/>
      <c r="AM75" s="159"/>
      <c r="AN75" s="159"/>
      <c r="AQ75" s="889" t="s">
        <v>70</v>
      </c>
      <c r="AR75" s="890"/>
      <c r="AS75" s="890"/>
      <c r="AT75" s="890"/>
      <c r="AU75" s="890"/>
      <c r="AV75" s="890"/>
      <c r="AW75" s="890"/>
      <c r="AX75" s="890"/>
      <c r="AY75" s="890"/>
      <c r="AZ75" s="890"/>
      <c r="BA75" s="890"/>
      <c r="BB75" s="890"/>
      <c r="BC75" s="890"/>
      <c r="BD75" s="890"/>
      <c r="BE75" s="891"/>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807" t="s">
        <v>60</v>
      </c>
      <c r="D80" s="807"/>
      <c r="E80" s="807"/>
      <c r="F80" s="807"/>
      <c r="G80" s="807"/>
      <c r="H80" s="807"/>
      <c r="I80" s="807"/>
      <c r="J80" s="807"/>
      <c r="K80" s="807"/>
      <c r="L80" s="807"/>
      <c r="M80" s="807"/>
      <c r="N80" s="807"/>
      <c r="O80" s="807"/>
      <c r="P80" s="807"/>
      <c r="Q80" s="807"/>
      <c r="R80" s="807"/>
      <c r="S80" s="807"/>
      <c r="T80" s="807"/>
      <c r="U80" s="807"/>
      <c r="V80" s="807"/>
      <c r="W80" s="808"/>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76"/>
      <c r="C82" s="677"/>
      <c r="D82" s="969" t="s">
        <v>68</v>
      </c>
      <c r="E82" s="969"/>
      <c r="F82" s="969"/>
      <c r="G82" s="969"/>
      <c r="H82" s="969"/>
      <c r="I82" s="969"/>
      <c r="J82" s="969"/>
      <c r="K82" s="969"/>
      <c r="L82" s="969"/>
      <c r="M82" s="969"/>
      <c r="N82" s="969"/>
      <c r="O82" s="969"/>
      <c r="P82" s="969"/>
      <c r="Q82" s="970"/>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277" t="str">
        <f>IF(COUNTIFS('別紙様式3-2（加算　個票）'!P14:P1213,"&lt;&gt;",'別紙様式3-2（加算　個票）'!P14:P1213,"&lt;&gt;処遇加算Ⅳ")&gt;0,"○","")</f>
        <v/>
      </c>
      <c r="AN82" s="277" t="str">
        <f>IF(COUNTIFS('別紙様式3-2（加算　個票）'!Y14:Y1213,"&lt;&gt;",'別紙様式3-2（加算　個票）'!Y14:Y1213,"&lt;&gt;処遇加算Ⅳ",'別紙様式3-2（加算　個票）'!Y14:Y1213,"&lt;&gt;―")&gt;0,"○","")</f>
        <v/>
      </c>
      <c r="AO82" s="282"/>
      <c r="AP82" s="282"/>
    </row>
    <row r="83" spans="1:57" ht="27.75" customHeight="1" thickBot="1">
      <c r="A83" s="109"/>
      <c r="B83" s="246" t="s">
        <v>63</v>
      </c>
      <c r="C83" s="679" t="s">
        <v>2014</v>
      </c>
      <c r="D83" s="680"/>
      <c r="E83" s="680"/>
      <c r="F83" s="680"/>
      <c r="G83" s="680"/>
      <c r="H83" s="680"/>
      <c r="I83" s="680"/>
      <c r="J83" s="680"/>
      <c r="K83" s="680"/>
      <c r="L83" s="680"/>
      <c r="M83" s="680"/>
      <c r="N83" s="680"/>
      <c r="O83" s="680"/>
      <c r="P83" s="680"/>
      <c r="Q83" s="680"/>
      <c r="R83" s="680"/>
      <c r="S83" s="681"/>
      <c r="T83" s="680"/>
      <c r="U83" s="680"/>
      <c r="V83" s="680"/>
      <c r="W83" s="680"/>
      <c r="X83" s="680"/>
      <c r="Y83" s="680"/>
      <c r="Z83" s="680"/>
      <c r="AA83" s="680"/>
      <c r="AB83" s="680"/>
      <c r="AC83" s="680"/>
      <c r="AD83" s="680"/>
      <c r="AE83" s="680"/>
      <c r="AF83" s="680"/>
      <c r="AG83" s="680"/>
      <c r="AH83" s="680"/>
      <c r="AI83" s="680"/>
      <c r="AJ83" s="680"/>
      <c r="AK83" s="682"/>
      <c r="AL83" s="159"/>
      <c r="AM83" s="286"/>
      <c r="AN83" s="277"/>
      <c r="AO83" s="277"/>
      <c r="AP83" s="277"/>
    </row>
    <row r="84" spans="1:57" ht="27" customHeight="1">
      <c r="A84" s="109"/>
      <c r="B84" s="683"/>
      <c r="C84" s="685" t="s">
        <v>73</v>
      </c>
      <c r="D84" s="686"/>
      <c r="E84" s="686"/>
      <c r="F84" s="686"/>
      <c r="G84" s="375"/>
      <c r="H84" s="287" t="s">
        <v>43</v>
      </c>
      <c r="I84" s="956" t="s">
        <v>74</v>
      </c>
      <c r="J84" s="957"/>
      <c r="K84" s="957"/>
      <c r="L84" s="957"/>
      <c r="M84" s="957"/>
      <c r="N84" s="957"/>
      <c r="O84" s="957"/>
      <c r="P84" s="957"/>
      <c r="Q84" s="957"/>
      <c r="R84" s="957"/>
      <c r="S84" s="957"/>
      <c r="T84" s="957"/>
      <c r="U84" s="957"/>
      <c r="V84" s="957"/>
      <c r="W84" s="957"/>
      <c r="X84" s="957"/>
      <c r="Y84" s="957"/>
      <c r="Z84" s="957"/>
      <c r="AA84" s="957"/>
      <c r="AB84" s="957"/>
      <c r="AC84" s="957"/>
      <c r="AD84" s="957"/>
      <c r="AE84" s="957"/>
      <c r="AF84" s="957"/>
      <c r="AG84" s="957"/>
      <c r="AH84" s="957"/>
      <c r="AI84" s="957"/>
      <c r="AJ84" s="957"/>
      <c r="AK84" s="958"/>
      <c r="AL84" s="159"/>
      <c r="AM84" s="522" t="b">
        <v>0</v>
      </c>
      <c r="AN84" s="521" t="b">
        <v>0</v>
      </c>
      <c r="AO84" s="522" t="b">
        <v>0</v>
      </c>
      <c r="AP84" s="522" t="b">
        <v>0</v>
      </c>
    </row>
    <row r="85" spans="1:57" ht="37.5" customHeight="1">
      <c r="A85" s="109"/>
      <c r="B85" s="683"/>
      <c r="C85" s="687"/>
      <c r="D85" s="688"/>
      <c r="E85" s="688"/>
      <c r="F85" s="688"/>
      <c r="G85" s="376"/>
      <c r="H85" s="288" t="s">
        <v>46</v>
      </c>
      <c r="I85" s="959" t="s">
        <v>75</v>
      </c>
      <c r="J85" s="960"/>
      <c r="K85" s="960"/>
      <c r="L85" s="960"/>
      <c r="M85" s="960"/>
      <c r="N85" s="960"/>
      <c r="O85" s="960"/>
      <c r="P85" s="960"/>
      <c r="Q85" s="960"/>
      <c r="R85" s="960"/>
      <c r="S85" s="960"/>
      <c r="T85" s="960"/>
      <c r="U85" s="960"/>
      <c r="V85" s="960"/>
      <c r="W85" s="960"/>
      <c r="X85" s="960"/>
      <c r="Y85" s="960"/>
      <c r="Z85" s="960"/>
      <c r="AA85" s="960"/>
      <c r="AB85" s="960"/>
      <c r="AC85" s="960"/>
      <c r="AD85" s="960"/>
      <c r="AE85" s="960"/>
      <c r="AF85" s="960"/>
      <c r="AG85" s="960"/>
      <c r="AH85" s="960"/>
      <c r="AI85" s="960"/>
      <c r="AJ85" s="960"/>
      <c r="AK85" s="961"/>
      <c r="AL85" s="159"/>
      <c r="AM85" s="271"/>
    </row>
    <row r="86" spans="1:57" ht="36" customHeight="1" thickBot="1">
      <c r="A86" s="109"/>
      <c r="B86" s="684"/>
      <c r="C86" s="689"/>
      <c r="D86" s="690"/>
      <c r="E86" s="690"/>
      <c r="F86" s="690"/>
      <c r="G86" s="377"/>
      <c r="H86" s="289" t="s">
        <v>47</v>
      </c>
      <c r="I86" s="962" t="s">
        <v>76</v>
      </c>
      <c r="J86" s="963"/>
      <c r="K86" s="963"/>
      <c r="L86" s="963"/>
      <c r="M86" s="963"/>
      <c r="N86" s="963"/>
      <c r="O86" s="963"/>
      <c r="P86" s="963"/>
      <c r="Q86" s="963"/>
      <c r="R86" s="963"/>
      <c r="S86" s="963"/>
      <c r="T86" s="963"/>
      <c r="U86" s="963"/>
      <c r="V86" s="963"/>
      <c r="W86" s="963"/>
      <c r="X86" s="963"/>
      <c r="Y86" s="963"/>
      <c r="Z86" s="963"/>
      <c r="AA86" s="963"/>
      <c r="AB86" s="963"/>
      <c r="AC86" s="963"/>
      <c r="AD86" s="963"/>
      <c r="AE86" s="963"/>
      <c r="AF86" s="963"/>
      <c r="AG86" s="963"/>
      <c r="AH86" s="963"/>
      <c r="AI86" s="963"/>
      <c r="AJ86" s="963"/>
      <c r="AK86" s="964"/>
      <c r="AL86" s="159"/>
      <c r="AM86" s="271"/>
    </row>
    <row r="87" spans="1:57" ht="21" customHeight="1">
      <c r="A87" s="109"/>
      <c r="B87" s="290" t="s">
        <v>64</v>
      </c>
      <c r="C87" s="948" t="s">
        <v>2015</v>
      </c>
      <c r="D87" s="949"/>
      <c r="E87" s="949"/>
      <c r="F87" s="949"/>
      <c r="G87" s="949"/>
      <c r="H87" s="949"/>
      <c r="I87" s="949"/>
      <c r="J87" s="949"/>
      <c r="K87" s="949"/>
      <c r="L87" s="949"/>
      <c r="M87" s="949"/>
      <c r="N87" s="949"/>
      <c r="O87" s="949"/>
      <c r="P87" s="949"/>
      <c r="Q87" s="949"/>
      <c r="R87" s="949"/>
      <c r="S87" s="949"/>
      <c r="T87" s="949"/>
      <c r="U87" s="949"/>
      <c r="V87" s="949"/>
      <c r="W87" s="949"/>
      <c r="X87" s="949"/>
      <c r="Y87" s="949"/>
      <c r="Z87" s="949"/>
      <c r="AA87" s="949"/>
      <c r="AB87" s="949"/>
      <c r="AC87" s="949"/>
      <c r="AD87" s="949"/>
      <c r="AE87" s="949"/>
      <c r="AF87" s="949"/>
      <c r="AG87" s="949"/>
      <c r="AH87" s="949"/>
      <c r="AI87" s="949"/>
      <c r="AJ87" s="949"/>
      <c r="AK87" s="950"/>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826" t="s">
        <v>2126</v>
      </c>
      <c r="C89" s="826"/>
      <c r="D89" s="826"/>
      <c r="E89" s="826"/>
      <c r="F89" s="826"/>
      <c r="G89" s="826"/>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6"/>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691" t="s">
        <v>2127</v>
      </c>
      <c r="C91" s="692"/>
      <c r="D91" s="692"/>
      <c r="E91" s="692"/>
      <c r="F91" s="692"/>
      <c r="G91" s="692"/>
      <c r="H91" s="692"/>
      <c r="I91" s="692"/>
      <c r="J91" s="692"/>
      <c r="K91" s="692"/>
      <c r="L91" s="692"/>
      <c r="M91" s="692"/>
      <c r="N91" s="692"/>
      <c r="O91" s="692"/>
      <c r="P91" s="692"/>
      <c r="Q91" s="693"/>
      <c r="R91" s="189" t="s">
        <v>59</v>
      </c>
      <c r="S91" s="432" t="str">
        <f>'別紙様式3-2（加算　個票）'!AC5</f>
        <v/>
      </c>
      <c r="T91" s="697" t="s">
        <v>77</v>
      </c>
      <c r="U91" s="698"/>
      <c r="V91" s="698"/>
      <c r="W91" s="698"/>
      <c r="X91" s="698"/>
      <c r="Y91" s="698"/>
      <c r="Z91" s="698"/>
      <c r="AA91" s="698"/>
      <c r="AB91" s="698"/>
      <c r="AC91" s="698"/>
      <c r="AD91" s="698"/>
      <c r="AE91" s="698"/>
      <c r="AF91" s="699"/>
      <c r="AG91" s="197"/>
      <c r="AH91" s="197"/>
      <c r="AI91" s="197"/>
      <c r="AJ91" s="197"/>
      <c r="AK91" s="109"/>
      <c r="AL91" s="109"/>
      <c r="AM91" s="522" t="str">
        <f>IF(COUNTIF(S91:S92, "×")&gt;0, "設定できない", "要件を満たす")</f>
        <v>要件を満たす</v>
      </c>
      <c r="AX91" s="166"/>
    </row>
    <row r="92" spans="1:57" ht="27.75" customHeight="1" thickBot="1">
      <c r="A92" s="109"/>
      <c r="B92" s="691" t="s">
        <v>2128</v>
      </c>
      <c r="C92" s="692"/>
      <c r="D92" s="692"/>
      <c r="E92" s="692"/>
      <c r="F92" s="692"/>
      <c r="G92" s="692"/>
      <c r="H92" s="692"/>
      <c r="I92" s="692"/>
      <c r="J92" s="692"/>
      <c r="K92" s="692"/>
      <c r="L92" s="692"/>
      <c r="M92" s="692"/>
      <c r="N92" s="692"/>
      <c r="O92" s="692"/>
      <c r="P92" s="692"/>
      <c r="Q92" s="693"/>
      <c r="R92" s="189" t="s">
        <v>59</v>
      </c>
      <c r="S92" s="432" t="str">
        <f>'別紙様式3-2（加算　個票）'!AC7</f>
        <v/>
      </c>
      <c r="T92" s="697" t="s">
        <v>77</v>
      </c>
      <c r="U92" s="698"/>
      <c r="V92" s="698"/>
      <c r="W92" s="698"/>
      <c r="X92" s="698"/>
      <c r="Y92" s="698"/>
      <c r="Z92" s="698"/>
      <c r="AA92" s="698"/>
      <c r="AB92" s="698"/>
      <c r="AC92" s="698"/>
      <c r="AD92" s="698"/>
      <c r="AE92" s="698"/>
      <c r="AF92" s="699"/>
      <c r="AG92" s="197"/>
      <c r="AH92" s="197"/>
      <c r="AI92" s="197"/>
      <c r="AJ92" s="197"/>
      <c r="AK92" s="109"/>
      <c r="AL92" s="109"/>
      <c r="AM92" s="277"/>
      <c r="AY92" s="166"/>
    </row>
    <row r="93" spans="1:57" ht="5.4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4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974" t="s">
        <v>78</v>
      </c>
      <c r="AR95" s="975"/>
      <c r="AS95" s="975"/>
      <c r="AT95" s="975"/>
      <c r="AU95" s="975"/>
      <c r="AV95" s="975"/>
      <c r="AW95" s="975"/>
      <c r="AX95" s="975"/>
      <c r="AY95" s="975"/>
      <c r="AZ95" s="975"/>
      <c r="BA95" s="975"/>
      <c r="BB95" s="975"/>
      <c r="BC95" s="975"/>
      <c r="BD95" s="975"/>
      <c r="BE95" s="976"/>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968" t="s">
        <v>1923</v>
      </c>
      <c r="E98" s="968"/>
      <c r="F98" s="968"/>
      <c r="G98" s="968"/>
      <c r="H98" s="968"/>
      <c r="I98" s="968"/>
      <c r="J98" s="968"/>
      <c r="K98" s="968"/>
      <c r="L98" s="968"/>
      <c r="M98" s="968"/>
      <c r="N98" s="968"/>
      <c r="O98" s="968"/>
      <c r="P98" s="968"/>
      <c r="Q98" s="968"/>
      <c r="R98" s="968"/>
      <c r="S98" s="968"/>
      <c r="T98" s="968"/>
      <c r="U98" s="968"/>
      <c r="V98" s="968"/>
      <c r="W98" s="968"/>
      <c r="X98" s="968"/>
      <c r="Y98" s="968"/>
      <c r="Z98" s="968"/>
      <c r="AA98" s="968"/>
      <c r="AB98" s="968"/>
      <c r="AC98" s="968"/>
      <c r="AD98" s="968"/>
      <c r="AE98" s="968"/>
      <c r="AF98" s="968"/>
      <c r="AG98" s="968"/>
      <c r="AH98" s="968"/>
      <c r="AI98" s="968"/>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977"/>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317" t="s">
        <v>57</v>
      </c>
      <c r="AL99" s="159"/>
      <c r="AM99" s="522" t="b">
        <v>0</v>
      </c>
      <c r="AN99" s="318"/>
      <c r="AO99" s="318"/>
      <c r="AP99" s="319"/>
      <c r="AQ99" s="972" t="s">
        <v>80</v>
      </c>
      <c r="AR99" s="972"/>
      <c r="AS99" s="972"/>
      <c r="AT99" s="972"/>
      <c r="AU99" s="972"/>
      <c r="AV99" s="972"/>
      <c r="AW99" s="972"/>
      <c r="AX99" s="972"/>
      <c r="AY99" s="972"/>
      <c r="AZ99" s="972"/>
      <c r="BA99" s="972"/>
      <c r="BB99" s="972"/>
      <c r="BC99" s="972"/>
      <c r="BD99" s="972"/>
      <c r="BE99" s="973"/>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45" customHeight="1" thickBot="1">
      <c r="A102" s="109"/>
      <c r="B102" s="700" t="s">
        <v>2129</v>
      </c>
      <c r="C102" s="701"/>
      <c r="D102" s="701"/>
      <c r="E102" s="701"/>
      <c r="F102" s="701"/>
      <c r="G102" s="701"/>
      <c r="H102" s="701"/>
      <c r="I102" s="701"/>
      <c r="J102" s="701"/>
      <c r="K102" s="701"/>
      <c r="L102" s="701"/>
      <c r="M102" s="701"/>
      <c r="N102" s="701"/>
      <c r="O102" s="701"/>
      <c r="P102" s="701"/>
      <c r="Q102" s="701"/>
      <c r="R102" s="701"/>
      <c r="S102" s="701"/>
      <c r="T102" s="701"/>
      <c r="U102" s="701"/>
      <c r="V102" s="701"/>
      <c r="W102" s="701"/>
      <c r="X102" s="701"/>
      <c r="Y102" s="701"/>
      <c r="Z102" s="701"/>
      <c r="AA102" s="701"/>
      <c r="AB102" s="701"/>
      <c r="AC102" s="701"/>
      <c r="AD102" s="701"/>
      <c r="AE102" s="701"/>
      <c r="AF102" s="701"/>
      <c r="AG102" s="701"/>
      <c r="AH102" s="701"/>
      <c r="AI102" s="701"/>
      <c r="AJ102" s="701"/>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951" t="s">
        <v>1991</v>
      </c>
      <c r="C103" s="952"/>
      <c r="D103" s="952"/>
      <c r="E103" s="952"/>
      <c r="F103" s="952"/>
      <c r="G103" s="952"/>
      <c r="H103" s="952"/>
      <c r="I103" s="952"/>
      <c r="J103" s="952"/>
      <c r="K103" s="952"/>
      <c r="L103" s="952"/>
      <c r="M103" s="952"/>
      <c r="N103" s="952"/>
      <c r="O103" s="952"/>
      <c r="P103" s="952"/>
      <c r="Q103" s="952"/>
      <c r="R103" s="952"/>
      <c r="S103" s="952"/>
      <c r="T103" s="952"/>
      <c r="U103" s="952"/>
      <c r="V103" s="952"/>
      <c r="W103" s="952"/>
      <c r="X103" s="952"/>
      <c r="Y103" s="952"/>
      <c r="Z103" s="952"/>
      <c r="AA103" s="952"/>
      <c r="AB103" s="952"/>
      <c r="AC103" s="952"/>
      <c r="AD103" s="952"/>
      <c r="AE103" s="952"/>
      <c r="AF103" s="952"/>
      <c r="AG103" s="952"/>
      <c r="AH103" s="952"/>
      <c r="AI103" s="952"/>
      <c r="AJ103" s="952"/>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694" t="str">
        <f>IF(AN49&lt;&gt;0, "該当", "")</f>
        <v/>
      </c>
      <c r="AJ105" s="695"/>
      <c r="AK105" s="696"/>
      <c r="AL105" s="159"/>
      <c r="AX105" s="325"/>
      <c r="AY105" s="325"/>
      <c r="AZ105" s="325"/>
    </row>
    <row r="106" spans="1:57" s="160" customFormat="1" ht="45" customHeight="1">
      <c r="A106" s="109"/>
      <c r="B106" s="241" t="s">
        <v>59</v>
      </c>
      <c r="C106" s="714" t="s">
        <v>2130</v>
      </c>
      <c r="D106" s="714"/>
      <c r="E106" s="714"/>
      <c r="F106" s="714"/>
      <c r="G106" s="714"/>
      <c r="H106" s="714"/>
      <c r="I106" s="714"/>
      <c r="J106" s="714"/>
      <c r="K106" s="714"/>
      <c r="L106" s="714"/>
      <c r="M106" s="714"/>
      <c r="N106" s="714"/>
      <c r="O106" s="714"/>
      <c r="P106" s="714"/>
      <c r="Q106" s="714"/>
      <c r="R106" s="714"/>
      <c r="S106" s="714"/>
      <c r="T106" s="714"/>
      <c r="U106" s="714"/>
      <c r="V106" s="714"/>
      <c r="W106" s="714"/>
      <c r="X106" s="714"/>
      <c r="Y106" s="714"/>
      <c r="Z106" s="714"/>
      <c r="AA106" s="714"/>
      <c r="AB106" s="714"/>
      <c r="AC106" s="714"/>
      <c r="AD106" s="714"/>
      <c r="AE106" s="714"/>
      <c r="AF106" s="714"/>
      <c r="AG106" s="714"/>
      <c r="AH106" s="714"/>
      <c r="AI106" s="714"/>
      <c r="AJ106" s="714"/>
      <c r="AK106" s="714"/>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715" t="str">
        <f>IF(AN47=AN49, "", "該当")</f>
        <v/>
      </c>
      <c r="AJ108" s="716"/>
      <c r="AK108" s="717"/>
      <c r="AL108" s="159"/>
      <c r="AX108" s="325"/>
      <c r="AY108" s="325"/>
      <c r="AZ108" s="325"/>
    </row>
    <row r="109" spans="1:57" s="160" customFormat="1" ht="43.15" customHeight="1">
      <c r="A109" s="109"/>
      <c r="B109" s="241" t="s">
        <v>59</v>
      </c>
      <c r="C109" s="714" t="s">
        <v>2003</v>
      </c>
      <c r="D109" s="714"/>
      <c r="E109" s="714"/>
      <c r="F109" s="714"/>
      <c r="G109" s="714"/>
      <c r="H109" s="714"/>
      <c r="I109" s="714"/>
      <c r="J109" s="714"/>
      <c r="K109" s="714"/>
      <c r="L109" s="714"/>
      <c r="M109" s="714"/>
      <c r="N109" s="714"/>
      <c r="O109" s="714"/>
      <c r="P109" s="714"/>
      <c r="Q109" s="714"/>
      <c r="R109" s="714"/>
      <c r="S109" s="714"/>
      <c r="T109" s="714"/>
      <c r="U109" s="714"/>
      <c r="V109" s="714"/>
      <c r="W109" s="714"/>
      <c r="X109" s="714"/>
      <c r="Y109" s="714"/>
      <c r="Z109" s="714"/>
      <c r="AA109" s="714"/>
      <c r="AB109" s="714"/>
      <c r="AC109" s="714"/>
      <c r="AD109" s="714"/>
      <c r="AE109" s="714"/>
      <c r="AF109" s="714"/>
      <c r="AG109" s="714"/>
      <c r="AH109" s="714"/>
      <c r="AI109" s="714"/>
      <c r="AJ109" s="714"/>
      <c r="AK109" s="714"/>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718" t="s">
        <v>81</v>
      </c>
      <c r="C111" s="719"/>
      <c r="D111" s="719"/>
      <c r="E111" s="719"/>
      <c r="F111" s="953" t="s">
        <v>82</v>
      </c>
      <c r="G111" s="954"/>
      <c r="H111" s="954"/>
      <c r="I111" s="954"/>
      <c r="J111" s="954"/>
      <c r="K111" s="954"/>
      <c r="L111" s="954"/>
      <c r="M111" s="954"/>
      <c r="N111" s="954"/>
      <c r="O111" s="954"/>
      <c r="P111" s="954"/>
      <c r="Q111" s="954"/>
      <c r="R111" s="954"/>
      <c r="S111" s="954"/>
      <c r="T111" s="954"/>
      <c r="U111" s="954"/>
      <c r="V111" s="954"/>
      <c r="W111" s="954"/>
      <c r="X111" s="954"/>
      <c r="Y111" s="954"/>
      <c r="Z111" s="954"/>
      <c r="AA111" s="954"/>
      <c r="AB111" s="954"/>
      <c r="AC111" s="954"/>
      <c r="AD111" s="954"/>
      <c r="AE111" s="954"/>
      <c r="AF111" s="954"/>
      <c r="AG111" s="954"/>
      <c r="AH111" s="954"/>
      <c r="AI111" s="954"/>
      <c r="AJ111" s="954"/>
      <c r="AK111" s="955"/>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720" t="s">
        <v>83</v>
      </c>
      <c r="C112" s="680"/>
      <c r="D112" s="680"/>
      <c r="E112" s="721"/>
      <c r="F112" s="375"/>
      <c r="G112" s="727" t="s">
        <v>2019</v>
      </c>
      <c r="H112" s="727"/>
      <c r="I112" s="727"/>
      <c r="J112" s="727"/>
      <c r="K112" s="727"/>
      <c r="L112" s="727"/>
      <c r="M112" s="727"/>
      <c r="N112" s="727"/>
      <c r="O112" s="727"/>
      <c r="P112" s="727"/>
      <c r="Q112" s="727"/>
      <c r="R112" s="727"/>
      <c r="S112" s="727"/>
      <c r="T112" s="727"/>
      <c r="U112" s="727"/>
      <c r="V112" s="727"/>
      <c r="W112" s="727"/>
      <c r="X112" s="727"/>
      <c r="Y112" s="727"/>
      <c r="Z112" s="727"/>
      <c r="AA112" s="727"/>
      <c r="AB112" s="727"/>
      <c r="AC112" s="727"/>
      <c r="AD112" s="727"/>
      <c r="AE112" s="727"/>
      <c r="AF112" s="727"/>
      <c r="AG112" s="727"/>
      <c r="AH112" s="727"/>
      <c r="AI112" s="727"/>
      <c r="AJ112" s="727"/>
      <c r="AK112" s="728"/>
      <c r="AL112" s="159"/>
      <c r="AM112" s="522" t="b">
        <v>0</v>
      </c>
      <c r="AN112" s="678">
        <f>COUNTIF(AM112:AM115, TRUE)</f>
        <v>0</v>
      </c>
      <c r="AO112" s="318"/>
      <c r="AP112" s="318"/>
      <c r="AQ112" s="702" t="str">
        <f>IF(AI105="該当",  "！この区分（４項目）から２つ以上の取組が選択されていません。",  "！この区分（４項目）から１つ以上の取組が選択されていません。")</f>
        <v>！この区分（４項目）から１つ以上の取組が選択されていません。</v>
      </c>
      <c r="AR112" s="703"/>
      <c r="AS112" s="703"/>
      <c r="AT112" s="703"/>
      <c r="AU112" s="703"/>
      <c r="AV112" s="703"/>
      <c r="AW112" s="703"/>
      <c r="AX112" s="703"/>
      <c r="AY112" s="703"/>
      <c r="AZ112" s="703"/>
      <c r="BA112" s="703"/>
      <c r="BB112" s="703"/>
      <c r="BC112" s="703"/>
      <c r="BD112" s="703"/>
      <c r="BE112" s="704"/>
    </row>
    <row r="113" spans="1:57" s="160" customFormat="1" ht="18" customHeight="1">
      <c r="A113" s="109"/>
      <c r="B113" s="722"/>
      <c r="C113" s="681"/>
      <c r="D113" s="681"/>
      <c r="E113" s="723"/>
      <c r="F113" s="384"/>
      <c r="G113" s="730" t="s">
        <v>1924</v>
      </c>
      <c r="H113" s="730"/>
      <c r="I113" s="730"/>
      <c r="J113" s="730"/>
      <c r="K113" s="730"/>
      <c r="L113" s="730"/>
      <c r="M113" s="730"/>
      <c r="N113" s="730"/>
      <c r="O113" s="730"/>
      <c r="P113" s="730"/>
      <c r="Q113" s="730"/>
      <c r="R113" s="730"/>
      <c r="S113" s="730"/>
      <c r="T113" s="730"/>
      <c r="U113" s="730"/>
      <c r="V113" s="730"/>
      <c r="W113" s="730"/>
      <c r="X113" s="730"/>
      <c r="Y113" s="730"/>
      <c r="Z113" s="730"/>
      <c r="AA113" s="730"/>
      <c r="AB113" s="730"/>
      <c r="AC113" s="730"/>
      <c r="AD113" s="730"/>
      <c r="AE113" s="730"/>
      <c r="AF113" s="730"/>
      <c r="AG113" s="730"/>
      <c r="AH113" s="730"/>
      <c r="AI113" s="730"/>
      <c r="AJ113" s="730"/>
      <c r="AK113" s="331"/>
      <c r="AL113" s="159"/>
      <c r="AM113" s="522" t="b">
        <v>0</v>
      </c>
      <c r="AN113" s="678"/>
      <c r="AO113" s="318"/>
      <c r="AP113" s="318"/>
      <c r="AQ113" s="705"/>
      <c r="AR113" s="706"/>
      <c r="AS113" s="706"/>
      <c r="AT113" s="706"/>
      <c r="AU113" s="706"/>
      <c r="AV113" s="706"/>
      <c r="AW113" s="706"/>
      <c r="AX113" s="706"/>
      <c r="AY113" s="706"/>
      <c r="AZ113" s="706"/>
      <c r="BA113" s="706"/>
      <c r="BB113" s="706"/>
      <c r="BC113" s="706"/>
      <c r="BD113" s="706"/>
      <c r="BE113" s="707"/>
    </row>
    <row r="114" spans="1:57" s="160" customFormat="1" ht="18" customHeight="1">
      <c r="A114" s="109"/>
      <c r="B114" s="722"/>
      <c r="C114" s="681"/>
      <c r="D114" s="681"/>
      <c r="E114" s="723"/>
      <c r="F114" s="384"/>
      <c r="G114" s="673" t="s">
        <v>2020</v>
      </c>
      <c r="H114" s="673"/>
      <c r="I114" s="673"/>
      <c r="J114" s="673"/>
      <c r="K114" s="673"/>
      <c r="L114" s="673"/>
      <c r="M114" s="673"/>
      <c r="N114" s="673"/>
      <c r="O114" s="673"/>
      <c r="P114" s="673"/>
      <c r="Q114" s="673"/>
      <c r="R114" s="673"/>
      <c r="S114" s="673"/>
      <c r="T114" s="673"/>
      <c r="U114" s="673"/>
      <c r="V114" s="673"/>
      <c r="W114" s="673"/>
      <c r="X114" s="673"/>
      <c r="Y114" s="673"/>
      <c r="Z114" s="673"/>
      <c r="AA114" s="673"/>
      <c r="AB114" s="673"/>
      <c r="AC114" s="673"/>
      <c r="AD114" s="673"/>
      <c r="AE114" s="673"/>
      <c r="AF114" s="673"/>
      <c r="AG114" s="673"/>
      <c r="AH114" s="673"/>
      <c r="AI114" s="673"/>
      <c r="AJ114" s="673"/>
      <c r="AK114" s="674"/>
      <c r="AL114" s="159"/>
      <c r="AM114" s="522" t="b">
        <v>0</v>
      </c>
      <c r="AN114" s="678"/>
      <c r="AO114" s="318"/>
      <c r="AP114" s="318"/>
      <c r="AQ114" s="705"/>
      <c r="AR114" s="706"/>
      <c r="AS114" s="706"/>
      <c r="AT114" s="706"/>
      <c r="AU114" s="706"/>
      <c r="AV114" s="706"/>
      <c r="AW114" s="706"/>
      <c r="AX114" s="706"/>
      <c r="AY114" s="706"/>
      <c r="AZ114" s="706"/>
      <c r="BA114" s="706"/>
      <c r="BB114" s="706"/>
      <c r="BC114" s="706"/>
      <c r="BD114" s="706"/>
      <c r="BE114" s="707"/>
    </row>
    <row r="115" spans="1:57" s="160" customFormat="1" ht="15.6" customHeight="1" thickBot="1">
      <c r="A115" s="109"/>
      <c r="B115" s="724"/>
      <c r="C115" s="725"/>
      <c r="D115" s="725"/>
      <c r="E115" s="726"/>
      <c r="F115" s="376"/>
      <c r="G115" s="729" t="s">
        <v>2021</v>
      </c>
      <c r="H115" s="729"/>
      <c r="I115" s="729"/>
      <c r="J115" s="729"/>
      <c r="K115" s="729"/>
      <c r="L115" s="729"/>
      <c r="M115" s="729"/>
      <c r="N115" s="729"/>
      <c r="O115" s="729"/>
      <c r="P115" s="729"/>
      <c r="Q115" s="729"/>
      <c r="R115" s="729"/>
      <c r="S115" s="729"/>
      <c r="T115" s="729"/>
      <c r="U115" s="729"/>
      <c r="V115" s="729"/>
      <c r="W115" s="729"/>
      <c r="X115" s="729"/>
      <c r="Y115" s="729"/>
      <c r="Z115" s="729"/>
      <c r="AA115" s="729"/>
      <c r="AB115" s="729"/>
      <c r="AC115" s="729"/>
      <c r="AD115" s="729"/>
      <c r="AE115" s="729"/>
      <c r="AF115" s="729"/>
      <c r="AG115" s="729"/>
      <c r="AH115" s="729"/>
      <c r="AI115" s="729"/>
      <c r="AJ115" s="729"/>
      <c r="AK115" s="332"/>
      <c r="AL115" s="159"/>
      <c r="AM115" s="522" t="b">
        <v>0</v>
      </c>
      <c r="AN115" s="678"/>
      <c r="AO115" s="318"/>
      <c r="AP115" s="318"/>
      <c r="AQ115" s="708"/>
      <c r="AR115" s="709"/>
      <c r="AS115" s="709"/>
      <c r="AT115" s="709"/>
      <c r="AU115" s="709"/>
      <c r="AV115" s="709"/>
      <c r="AW115" s="709"/>
      <c r="AX115" s="709"/>
      <c r="AY115" s="709"/>
      <c r="AZ115" s="709"/>
      <c r="BA115" s="709"/>
      <c r="BB115" s="709"/>
      <c r="BC115" s="709"/>
      <c r="BD115" s="709"/>
      <c r="BE115" s="710"/>
    </row>
    <row r="116" spans="1:57" s="160" customFormat="1" ht="28.9" customHeight="1">
      <c r="A116" s="109"/>
      <c r="B116" s="720" t="s">
        <v>84</v>
      </c>
      <c r="C116" s="680"/>
      <c r="D116" s="680"/>
      <c r="E116" s="721"/>
      <c r="F116" s="385"/>
      <c r="G116" s="737" t="s">
        <v>2022</v>
      </c>
      <c r="H116" s="737"/>
      <c r="I116" s="737"/>
      <c r="J116" s="737"/>
      <c r="K116" s="737"/>
      <c r="L116" s="737"/>
      <c r="M116" s="737"/>
      <c r="N116" s="737"/>
      <c r="O116" s="737"/>
      <c r="P116" s="737"/>
      <c r="Q116" s="737"/>
      <c r="R116" s="737"/>
      <c r="S116" s="737"/>
      <c r="T116" s="737"/>
      <c r="U116" s="737"/>
      <c r="V116" s="737"/>
      <c r="W116" s="737"/>
      <c r="X116" s="737"/>
      <c r="Y116" s="737"/>
      <c r="Z116" s="737"/>
      <c r="AA116" s="737"/>
      <c r="AB116" s="737"/>
      <c r="AC116" s="737"/>
      <c r="AD116" s="737"/>
      <c r="AE116" s="737"/>
      <c r="AF116" s="737"/>
      <c r="AG116" s="737"/>
      <c r="AH116" s="737"/>
      <c r="AI116" s="737"/>
      <c r="AJ116" s="737"/>
      <c r="AK116" s="738"/>
      <c r="AL116" s="159"/>
      <c r="AM116" s="522" t="b">
        <v>0</v>
      </c>
      <c r="AN116" s="678">
        <f>COUNTIF(AM116:AM119, TRUE)</f>
        <v>0</v>
      </c>
      <c r="AO116" s="318"/>
      <c r="AP116" s="318"/>
      <c r="AQ116" s="702" t="str">
        <f>IF(AI105="該当", "！この区分（４項目）から２つ以上の取組が選択されていません。",  "！この区分（４項目）から１つ以上の取組が選択されていません。")</f>
        <v>！この区分（４項目）から１つ以上の取組が選択されていません。</v>
      </c>
      <c r="AR116" s="703"/>
      <c r="AS116" s="703"/>
      <c r="AT116" s="703"/>
      <c r="AU116" s="703"/>
      <c r="AV116" s="703"/>
      <c r="AW116" s="703"/>
      <c r="AX116" s="703"/>
      <c r="AY116" s="703"/>
      <c r="AZ116" s="703"/>
      <c r="BA116" s="703"/>
      <c r="BB116" s="703"/>
      <c r="BC116" s="703"/>
      <c r="BD116" s="703"/>
      <c r="BE116" s="704"/>
    </row>
    <row r="117" spans="1:57" s="160" customFormat="1" ht="18" customHeight="1">
      <c r="A117" s="109"/>
      <c r="B117" s="722"/>
      <c r="C117" s="681"/>
      <c r="D117" s="681"/>
      <c r="E117" s="723"/>
      <c r="F117" s="384"/>
      <c r="G117" s="730" t="s">
        <v>2023</v>
      </c>
      <c r="H117" s="730"/>
      <c r="I117" s="730"/>
      <c r="J117" s="730"/>
      <c r="K117" s="730"/>
      <c r="L117" s="730"/>
      <c r="M117" s="730"/>
      <c r="N117" s="730"/>
      <c r="O117" s="730"/>
      <c r="P117" s="730"/>
      <c r="Q117" s="730"/>
      <c r="R117" s="730"/>
      <c r="S117" s="730"/>
      <c r="T117" s="730"/>
      <c r="U117" s="730"/>
      <c r="V117" s="730"/>
      <c r="W117" s="730"/>
      <c r="X117" s="730"/>
      <c r="Y117" s="730"/>
      <c r="Z117" s="730"/>
      <c r="AA117" s="730"/>
      <c r="AB117" s="730"/>
      <c r="AC117" s="730"/>
      <c r="AD117" s="730"/>
      <c r="AE117" s="730"/>
      <c r="AF117" s="730"/>
      <c r="AG117" s="730"/>
      <c r="AH117" s="730"/>
      <c r="AI117" s="730"/>
      <c r="AJ117" s="730"/>
      <c r="AK117" s="333"/>
      <c r="AL117" s="159"/>
      <c r="AM117" s="522" t="b">
        <v>0</v>
      </c>
      <c r="AN117" s="678"/>
      <c r="AO117" s="318"/>
      <c r="AP117" s="318"/>
      <c r="AQ117" s="705"/>
      <c r="AR117" s="706"/>
      <c r="AS117" s="706"/>
      <c r="AT117" s="706"/>
      <c r="AU117" s="706"/>
      <c r="AV117" s="706"/>
      <c r="AW117" s="706"/>
      <c r="AX117" s="706"/>
      <c r="AY117" s="706"/>
      <c r="AZ117" s="706"/>
      <c r="BA117" s="706"/>
      <c r="BB117" s="706"/>
      <c r="BC117" s="706"/>
      <c r="BD117" s="706"/>
      <c r="BE117" s="707"/>
    </row>
    <row r="118" spans="1:57" s="160" customFormat="1" ht="18" customHeight="1">
      <c r="A118" s="109"/>
      <c r="B118" s="722"/>
      <c r="C118" s="681"/>
      <c r="D118" s="681"/>
      <c r="E118" s="723"/>
      <c r="F118" s="384"/>
      <c r="G118" s="730" t="s">
        <v>1925</v>
      </c>
      <c r="H118" s="730"/>
      <c r="I118" s="730"/>
      <c r="J118" s="730"/>
      <c r="K118" s="730"/>
      <c r="L118" s="730"/>
      <c r="M118" s="730"/>
      <c r="N118" s="730"/>
      <c r="O118" s="730"/>
      <c r="P118" s="730"/>
      <c r="Q118" s="730"/>
      <c r="R118" s="730"/>
      <c r="S118" s="730"/>
      <c r="T118" s="730"/>
      <c r="U118" s="730"/>
      <c r="V118" s="730"/>
      <c r="W118" s="730"/>
      <c r="X118" s="730"/>
      <c r="Y118" s="730"/>
      <c r="Z118" s="730"/>
      <c r="AA118" s="730"/>
      <c r="AB118" s="730"/>
      <c r="AC118" s="730"/>
      <c r="AD118" s="730"/>
      <c r="AE118" s="730"/>
      <c r="AF118" s="730"/>
      <c r="AG118" s="730"/>
      <c r="AH118" s="730"/>
      <c r="AI118" s="730"/>
      <c r="AJ118" s="730"/>
      <c r="AK118" s="331"/>
      <c r="AL118" s="159"/>
      <c r="AM118" s="522" t="b">
        <v>0</v>
      </c>
      <c r="AN118" s="678"/>
      <c r="AO118" s="318"/>
      <c r="AP118" s="318"/>
      <c r="AQ118" s="705"/>
      <c r="AR118" s="706"/>
      <c r="AS118" s="706"/>
      <c r="AT118" s="706"/>
      <c r="AU118" s="706"/>
      <c r="AV118" s="706"/>
      <c r="AW118" s="706"/>
      <c r="AX118" s="706"/>
      <c r="AY118" s="706"/>
      <c r="AZ118" s="706"/>
      <c r="BA118" s="706"/>
      <c r="BB118" s="706"/>
      <c r="BC118" s="706"/>
      <c r="BD118" s="706"/>
      <c r="BE118" s="707"/>
    </row>
    <row r="119" spans="1:57" s="160" customFormat="1" ht="18" customHeight="1" thickBot="1">
      <c r="A119" s="109"/>
      <c r="B119" s="724"/>
      <c r="C119" s="725"/>
      <c r="D119" s="725"/>
      <c r="E119" s="726"/>
      <c r="F119" s="386"/>
      <c r="G119" s="739" t="s">
        <v>1926</v>
      </c>
      <c r="H119" s="739"/>
      <c r="I119" s="739"/>
      <c r="J119" s="739"/>
      <c r="K119" s="739"/>
      <c r="L119" s="739"/>
      <c r="M119" s="739"/>
      <c r="N119" s="739"/>
      <c r="O119" s="739"/>
      <c r="P119" s="739"/>
      <c r="Q119" s="739"/>
      <c r="R119" s="739"/>
      <c r="S119" s="739"/>
      <c r="T119" s="739"/>
      <c r="U119" s="739"/>
      <c r="V119" s="739"/>
      <c r="W119" s="739"/>
      <c r="X119" s="739"/>
      <c r="Y119" s="739"/>
      <c r="Z119" s="739"/>
      <c r="AA119" s="739"/>
      <c r="AB119" s="739"/>
      <c r="AC119" s="739"/>
      <c r="AD119" s="739"/>
      <c r="AE119" s="739"/>
      <c r="AF119" s="739"/>
      <c r="AG119" s="739"/>
      <c r="AH119" s="739"/>
      <c r="AI119" s="739"/>
      <c r="AJ119" s="739"/>
      <c r="AK119" s="740"/>
      <c r="AL119" s="159"/>
      <c r="AM119" s="522" t="b">
        <v>0</v>
      </c>
      <c r="AN119" s="678"/>
      <c r="AO119" s="318"/>
      <c r="AP119" s="318"/>
      <c r="AQ119" s="708"/>
      <c r="AR119" s="709"/>
      <c r="AS119" s="709"/>
      <c r="AT119" s="709"/>
      <c r="AU119" s="709"/>
      <c r="AV119" s="709"/>
      <c r="AW119" s="709"/>
      <c r="AX119" s="709"/>
      <c r="AY119" s="709"/>
      <c r="AZ119" s="709"/>
      <c r="BA119" s="709"/>
      <c r="BB119" s="709"/>
      <c r="BC119" s="709"/>
      <c r="BD119" s="709"/>
      <c r="BE119" s="710"/>
    </row>
    <row r="120" spans="1:57" s="160" customFormat="1" ht="21.6" customHeight="1">
      <c r="A120" s="109"/>
      <c r="B120" s="720" t="s">
        <v>85</v>
      </c>
      <c r="C120" s="680"/>
      <c r="D120" s="680"/>
      <c r="E120" s="721"/>
      <c r="F120" s="387"/>
      <c r="G120" s="780" t="s">
        <v>2024</v>
      </c>
      <c r="H120" s="780"/>
      <c r="I120" s="780"/>
      <c r="J120" s="780"/>
      <c r="K120" s="780"/>
      <c r="L120" s="780"/>
      <c r="M120" s="780"/>
      <c r="N120" s="780"/>
      <c r="O120" s="780"/>
      <c r="P120" s="780"/>
      <c r="Q120" s="780"/>
      <c r="R120" s="780"/>
      <c r="S120" s="780"/>
      <c r="T120" s="780"/>
      <c r="U120" s="780"/>
      <c r="V120" s="780"/>
      <c r="W120" s="780"/>
      <c r="X120" s="780"/>
      <c r="Y120" s="780"/>
      <c r="Z120" s="780"/>
      <c r="AA120" s="780"/>
      <c r="AB120" s="780"/>
      <c r="AC120" s="780"/>
      <c r="AD120" s="780"/>
      <c r="AE120" s="780"/>
      <c r="AF120" s="780"/>
      <c r="AG120" s="780"/>
      <c r="AH120" s="780"/>
      <c r="AI120" s="780"/>
      <c r="AJ120" s="780"/>
      <c r="AK120" s="333"/>
      <c r="AL120" s="159"/>
      <c r="AM120" s="522" t="b">
        <v>0</v>
      </c>
      <c r="AN120" s="678">
        <f>COUNTIF(AM120:AM124, TRUE)</f>
        <v>0</v>
      </c>
      <c r="AO120" s="318"/>
      <c r="AP120" s="318"/>
      <c r="AQ120" s="702" t="str">
        <f>IF(AI105="該当", "！この区分（５項目）から２つ以上の取組が選択されていません。",  "！この区分（５項目）から１つ以上の取組が選択されていません。")</f>
        <v>！この区分（５項目）から１つ以上の取組が選択されていません。</v>
      </c>
      <c r="AR120" s="703"/>
      <c r="AS120" s="703"/>
      <c r="AT120" s="703"/>
      <c r="AU120" s="703"/>
      <c r="AV120" s="703"/>
      <c r="AW120" s="703"/>
      <c r="AX120" s="703"/>
      <c r="AY120" s="703"/>
      <c r="AZ120" s="703"/>
      <c r="BA120" s="703"/>
      <c r="BB120" s="703"/>
      <c r="BC120" s="703"/>
      <c r="BD120" s="703"/>
      <c r="BE120" s="704"/>
    </row>
    <row r="121" spans="1:57" s="160" customFormat="1" ht="21.6" customHeight="1">
      <c r="A121" s="109"/>
      <c r="B121" s="722"/>
      <c r="C121" s="681"/>
      <c r="D121" s="681"/>
      <c r="E121" s="723"/>
      <c r="F121" s="384"/>
      <c r="G121" s="673" t="s">
        <v>1927</v>
      </c>
      <c r="H121" s="673"/>
      <c r="I121" s="673"/>
      <c r="J121" s="673"/>
      <c r="K121" s="673"/>
      <c r="L121" s="673"/>
      <c r="M121" s="673"/>
      <c r="N121" s="673"/>
      <c r="O121" s="673"/>
      <c r="P121" s="673"/>
      <c r="Q121" s="673"/>
      <c r="R121" s="673"/>
      <c r="S121" s="673"/>
      <c r="T121" s="673"/>
      <c r="U121" s="673"/>
      <c r="V121" s="673"/>
      <c r="W121" s="673"/>
      <c r="X121" s="673"/>
      <c r="Y121" s="673"/>
      <c r="Z121" s="673"/>
      <c r="AA121" s="673"/>
      <c r="AB121" s="673"/>
      <c r="AC121" s="673"/>
      <c r="AD121" s="673"/>
      <c r="AE121" s="673"/>
      <c r="AF121" s="673"/>
      <c r="AG121" s="673"/>
      <c r="AH121" s="673"/>
      <c r="AI121" s="673"/>
      <c r="AJ121" s="673"/>
      <c r="AK121" s="674"/>
      <c r="AL121" s="159"/>
      <c r="AM121" s="522" t="b">
        <v>0</v>
      </c>
      <c r="AN121" s="678"/>
      <c r="AO121" s="318"/>
      <c r="AP121" s="318"/>
      <c r="AQ121" s="705"/>
      <c r="AR121" s="706"/>
      <c r="AS121" s="706"/>
      <c r="AT121" s="706"/>
      <c r="AU121" s="706"/>
      <c r="AV121" s="706"/>
      <c r="AW121" s="706"/>
      <c r="AX121" s="706"/>
      <c r="AY121" s="706"/>
      <c r="AZ121" s="706"/>
      <c r="BA121" s="706"/>
      <c r="BB121" s="706"/>
      <c r="BC121" s="706"/>
      <c r="BD121" s="706"/>
      <c r="BE121" s="707"/>
    </row>
    <row r="122" spans="1:57" s="160" customFormat="1" ht="23.45" customHeight="1">
      <c r="A122" s="109"/>
      <c r="B122" s="722"/>
      <c r="C122" s="681"/>
      <c r="D122" s="681"/>
      <c r="E122" s="723"/>
      <c r="F122" s="384"/>
      <c r="G122" s="673" t="s">
        <v>2025</v>
      </c>
      <c r="H122" s="673"/>
      <c r="I122" s="673"/>
      <c r="J122" s="673"/>
      <c r="K122" s="673"/>
      <c r="L122" s="673"/>
      <c r="M122" s="673"/>
      <c r="N122" s="673"/>
      <c r="O122" s="673"/>
      <c r="P122" s="673"/>
      <c r="Q122" s="673"/>
      <c r="R122" s="673"/>
      <c r="S122" s="673"/>
      <c r="T122" s="673"/>
      <c r="U122" s="673"/>
      <c r="V122" s="673"/>
      <c r="W122" s="673"/>
      <c r="X122" s="673"/>
      <c r="Y122" s="673"/>
      <c r="Z122" s="673"/>
      <c r="AA122" s="673"/>
      <c r="AB122" s="673"/>
      <c r="AC122" s="673"/>
      <c r="AD122" s="673"/>
      <c r="AE122" s="673"/>
      <c r="AF122" s="673"/>
      <c r="AG122" s="673"/>
      <c r="AH122" s="673"/>
      <c r="AI122" s="673"/>
      <c r="AJ122" s="673"/>
      <c r="AK122" s="674"/>
      <c r="AL122" s="159"/>
      <c r="AM122" s="522" t="b">
        <v>0</v>
      </c>
      <c r="AN122" s="678"/>
      <c r="AO122" s="318"/>
      <c r="AP122" s="318"/>
      <c r="AQ122" s="705"/>
      <c r="AR122" s="706"/>
      <c r="AS122" s="706"/>
      <c r="AT122" s="706"/>
      <c r="AU122" s="706"/>
      <c r="AV122" s="706"/>
      <c r="AW122" s="706"/>
      <c r="AX122" s="706"/>
      <c r="AY122" s="706"/>
      <c r="AZ122" s="706"/>
      <c r="BA122" s="706"/>
      <c r="BB122" s="706"/>
      <c r="BC122" s="706"/>
      <c r="BD122" s="706"/>
      <c r="BE122" s="707"/>
    </row>
    <row r="123" spans="1:57" s="160" customFormat="1" ht="18" customHeight="1">
      <c r="A123" s="109"/>
      <c r="B123" s="722"/>
      <c r="C123" s="681"/>
      <c r="D123" s="681"/>
      <c r="E123" s="723"/>
      <c r="F123" s="376"/>
      <c r="G123" s="673" t="s">
        <v>2026</v>
      </c>
      <c r="H123" s="673"/>
      <c r="I123" s="673"/>
      <c r="J123" s="673"/>
      <c r="K123" s="673"/>
      <c r="L123" s="673"/>
      <c r="M123" s="673"/>
      <c r="N123" s="673"/>
      <c r="O123" s="673"/>
      <c r="P123" s="673"/>
      <c r="Q123" s="673"/>
      <c r="R123" s="673"/>
      <c r="S123" s="673"/>
      <c r="T123" s="673"/>
      <c r="U123" s="673"/>
      <c r="V123" s="673"/>
      <c r="W123" s="673"/>
      <c r="X123" s="673"/>
      <c r="Y123" s="673"/>
      <c r="Z123" s="673"/>
      <c r="AA123" s="673"/>
      <c r="AB123" s="673"/>
      <c r="AC123" s="673"/>
      <c r="AD123" s="673"/>
      <c r="AE123" s="673"/>
      <c r="AF123" s="673"/>
      <c r="AG123" s="673"/>
      <c r="AH123" s="673"/>
      <c r="AI123" s="673"/>
      <c r="AJ123" s="673"/>
      <c r="AK123" s="674"/>
      <c r="AL123" s="159"/>
      <c r="AM123" s="522" t="b">
        <v>0</v>
      </c>
      <c r="AN123" s="678"/>
      <c r="AO123" s="318"/>
      <c r="AP123" s="318"/>
      <c r="AQ123" s="705"/>
      <c r="AR123" s="706"/>
      <c r="AS123" s="706"/>
      <c r="AT123" s="706"/>
      <c r="AU123" s="706"/>
      <c r="AV123" s="706"/>
      <c r="AW123" s="706"/>
      <c r="AX123" s="706"/>
      <c r="AY123" s="706"/>
      <c r="AZ123" s="706"/>
      <c r="BA123" s="706"/>
      <c r="BB123" s="706"/>
      <c r="BC123" s="706"/>
      <c r="BD123" s="706"/>
      <c r="BE123" s="707"/>
    </row>
    <row r="124" spans="1:57" s="160" customFormat="1" ht="18" customHeight="1" thickBot="1">
      <c r="A124" s="109"/>
      <c r="B124" s="724"/>
      <c r="C124" s="725"/>
      <c r="D124" s="725"/>
      <c r="E124" s="726"/>
      <c r="F124" s="376"/>
      <c r="G124" s="773" t="s">
        <v>2027</v>
      </c>
      <c r="H124" s="773"/>
      <c r="I124" s="773"/>
      <c r="J124" s="773"/>
      <c r="K124" s="773"/>
      <c r="L124" s="773"/>
      <c r="M124" s="773"/>
      <c r="N124" s="773"/>
      <c r="O124" s="773"/>
      <c r="P124" s="773"/>
      <c r="Q124" s="773"/>
      <c r="R124" s="773"/>
      <c r="S124" s="773"/>
      <c r="T124" s="773"/>
      <c r="U124" s="773"/>
      <c r="V124" s="773"/>
      <c r="W124" s="773"/>
      <c r="X124" s="773"/>
      <c r="Y124" s="773"/>
      <c r="Z124" s="773"/>
      <c r="AA124" s="773"/>
      <c r="AB124" s="773"/>
      <c r="AC124" s="773"/>
      <c r="AD124" s="773"/>
      <c r="AE124" s="773"/>
      <c r="AF124" s="773"/>
      <c r="AG124" s="773"/>
      <c r="AH124" s="773"/>
      <c r="AI124" s="773"/>
      <c r="AJ124" s="773"/>
      <c r="AK124" s="774"/>
      <c r="AL124" s="159"/>
      <c r="AM124" s="522" t="b">
        <v>0</v>
      </c>
      <c r="AN124" s="678"/>
      <c r="AO124" s="318"/>
      <c r="AP124" s="318"/>
      <c r="AQ124" s="708"/>
      <c r="AR124" s="709"/>
      <c r="AS124" s="709"/>
      <c r="AT124" s="709"/>
      <c r="AU124" s="709"/>
      <c r="AV124" s="709"/>
      <c r="AW124" s="709"/>
      <c r="AX124" s="709"/>
      <c r="AY124" s="709"/>
      <c r="AZ124" s="709"/>
      <c r="BA124" s="709"/>
      <c r="BB124" s="709"/>
      <c r="BC124" s="709"/>
      <c r="BD124" s="709"/>
      <c r="BE124" s="710"/>
    </row>
    <row r="125" spans="1:57" s="160" customFormat="1" ht="18" customHeight="1">
      <c r="A125" s="109"/>
      <c r="B125" s="720" t="s">
        <v>86</v>
      </c>
      <c r="C125" s="680"/>
      <c r="D125" s="680"/>
      <c r="E125" s="721"/>
      <c r="F125" s="385"/>
      <c r="G125" s="737" t="s">
        <v>2028</v>
      </c>
      <c r="H125" s="737"/>
      <c r="I125" s="737"/>
      <c r="J125" s="737"/>
      <c r="K125" s="737"/>
      <c r="L125" s="737"/>
      <c r="M125" s="737"/>
      <c r="N125" s="737"/>
      <c r="O125" s="737"/>
      <c r="P125" s="737"/>
      <c r="Q125" s="737"/>
      <c r="R125" s="737"/>
      <c r="S125" s="737"/>
      <c r="T125" s="737"/>
      <c r="U125" s="737"/>
      <c r="V125" s="737"/>
      <c r="W125" s="737"/>
      <c r="X125" s="737"/>
      <c r="Y125" s="737"/>
      <c r="Z125" s="737"/>
      <c r="AA125" s="737"/>
      <c r="AB125" s="737"/>
      <c r="AC125" s="737"/>
      <c r="AD125" s="737"/>
      <c r="AE125" s="737"/>
      <c r="AF125" s="737"/>
      <c r="AG125" s="737"/>
      <c r="AH125" s="737"/>
      <c r="AI125" s="737"/>
      <c r="AJ125" s="737"/>
      <c r="AK125" s="738"/>
      <c r="AL125" s="109"/>
      <c r="AM125" s="522" t="b">
        <v>0</v>
      </c>
      <c r="AN125" s="678">
        <f>COUNTIF(AM125:AM128, TRUE)</f>
        <v>0</v>
      </c>
      <c r="AO125" s="318"/>
      <c r="AP125" s="318"/>
      <c r="AQ125" s="702" t="str">
        <f>IF(AI105="該当", "！この区分（４項目）から２つ以上の取組が選択されていません。",  "！この区分（４項目）から１つ以上の取組が選択されていません。")</f>
        <v>！この区分（４項目）から１つ以上の取組が選択されていません。</v>
      </c>
      <c r="AR125" s="703"/>
      <c r="AS125" s="703"/>
      <c r="AT125" s="703"/>
      <c r="AU125" s="703"/>
      <c r="AV125" s="703"/>
      <c r="AW125" s="703"/>
      <c r="AX125" s="703"/>
      <c r="AY125" s="703"/>
      <c r="AZ125" s="703"/>
      <c r="BA125" s="703"/>
      <c r="BB125" s="703"/>
      <c r="BC125" s="703"/>
      <c r="BD125" s="703"/>
      <c r="BE125" s="704"/>
    </row>
    <row r="126" spans="1:57" s="160" customFormat="1" ht="18" customHeight="1">
      <c r="A126" s="109"/>
      <c r="B126" s="722"/>
      <c r="C126" s="681"/>
      <c r="D126" s="681"/>
      <c r="E126" s="723"/>
      <c r="F126" s="384"/>
      <c r="G126" s="781" t="s">
        <v>2029</v>
      </c>
      <c r="H126" s="781"/>
      <c r="I126" s="781"/>
      <c r="J126" s="781"/>
      <c r="K126" s="781"/>
      <c r="L126" s="781"/>
      <c r="M126" s="781"/>
      <c r="N126" s="781"/>
      <c r="O126" s="781"/>
      <c r="P126" s="781"/>
      <c r="Q126" s="781"/>
      <c r="R126" s="781"/>
      <c r="S126" s="781"/>
      <c r="T126" s="781"/>
      <c r="U126" s="781"/>
      <c r="V126" s="781"/>
      <c r="W126" s="781"/>
      <c r="X126" s="781"/>
      <c r="Y126" s="781"/>
      <c r="Z126" s="781"/>
      <c r="AA126" s="781"/>
      <c r="AB126" s="781"/>
      <c r="AC126" s="781"/>
      <c r="AD126" s="781"/>
      <c r="AE126" s="781"/>
      <c r="AF126" s="781"/>
      <c r="AG126" s="781"/>
      <c r="AH126" s="781"/>
      <c r="AI126" s="781"/>
      <c r="AJ126" s="781"/>
      <c r="AK126" s="782"/>
      <c r="AL126" s="159"/>
      <c r="AM126" s="522" t="b">
        <v>0</v>
      </c>
      <c r="AN126" s="678"/>
      <c r="AO126" s="318"/>
      <c r="AP126" s="318"/>
      <c r="AQ126" s="705"/>
      <c r="AR126" s="706"/>
      <c r="AS126" s="706"/>
      <c r="AT126" s="706"/>
      <c r="AU126" s="706"/>
      <c r="AV126" s="706"/>
      <c r="AW126" s="706"/>
      <c r="AX126" s="706"/>
      <c r="AY126" s="706"/>
      <c r="AZ126" s="706"/>
      <c r="BA126" s="706"/>
      <c r="BB126" s="706"/>
      <c r="BC126" s="706"/>
      <c r="BD126" s="706"/>
      <c r="BE126" s="707"/>
    </row>
    <row r="127" spans="1:57" s="160" customFormat="1" ht="20.45" customHeight="1">
      <c r="A127" s="109"/>
      <c r="B127" s="722"/>
      <c r="C127" s="681"/>
      <c r="D127" s="681"/>
      <c r="E127" s="723"/>
      <c r="F127" s="384"/>
      <c r="G127" s="673" t="s">
        <v>2030</v>
      </c>
      <c r="H127" s="673"/>
      <c r="I127" s="673"/>
      <c r="J127" s="673"/>
      <c r="K127" s="673"/>
      <c r="L127" s="673"/>
      <c r="M127" s="673"/>
      <c r="N127" s="673"/>
      <c r="O127" s="673"/>
      <c r="P127" s="673"/>
      <c r="Q127" s="673"/>
      <c r="R127" s="673"/>
      <c r="S127" s="673"/>
      <c r="T127" s="673"/>
      <c r="U127" s="673"/>
      <c r="V127" s="673"/>
      <c r="W127" s="673"/>
      <c r="X127" s="673"/>
      <c r="Y127" s="673"/>
      <c r="Z127" s="673"/>
      <c r="AA127" s="673"/>
      <c r="AB127" s="673"/>
      <c r="AC127" s="673"/>
      <c r="AD127" s="673"/>
      <c r="AE127" s="673"/>
      <c r="AF127" s="673"/>
      <c r="AG127" s="673"/>
      <c r="AH127" s="673"/>
      <c r="AI127" s="673"/>
      <c r="AJ127" s="673"/>
      <c r="AK127" s="674"/>
      <c r="AL127" s="159"/>
      <c r="AM127" s="522" t="b">
        <v>0</v>
      </c>
      <c r="AN127" s="678"/>
      <c r="AO127" s="318"/>
      <c r="AP127" s="318"/>
      <c r="AQ127" s="705"/>
      <c r="AR127" s="706"/>
      <c r="AS127" s="706"/>
      <c r="AT127" s="706"/>
      <c r="AU127" s="706"/>
      <c r="AV127" s="706"/>
      <c r="AW127" s="706"/>
      <c r="AX127" s="706"/>
      <c r="AY127" s="706"/>
      <c r="AZ127" s="706"/>
      <c r="BA127" s="706"/>
      <c r="BB127" s="706"/>
      <c r="BC127" s="706"/>
      <c r="BD127" s="706"/>
      <c r="BE127" s="707"/>
    </row>
    <row r="128" spans="1:57" s="160" customFormat="1" ht="18" customHeight="1" thickBot="1">
      <c r="A128" s="109"/>
      <c r="B128" s="724"/>
      <c r="C128" s="725"/>
      <c r="D128" s="725"/>
      <c r="E128" s="726"/>
      <c r="F128" s="386"/>
      <c r="G128" s="731" t="s">
        <v>2031</v>
      </c>
      <c r="H128" s="731"/>
      <c r="I128" s="731"/>
      <c r="J128" s="731"/>
      <c r="K128" s="731"/>
      <c r="L128" s="731"/>
      <c r="M128" s="731"/>
      <c r="N128" s="731"/>
      <c r="O128" s="731"/>
      <c r="P128" s="731"/>
      <c r="Q128" s="731"/>
      <c r="R128" s="731"/>
      <c r="S128" s="731"/>
      <c r="T128" s="731"/>
      <c r="U128" s="731"/>
      <c r="V128" s="731"/>
      <c r="W128" s="731"/>
      <c r="X128" s="731"/>
      <c r="Y128" s="731"/>
      <c r="Z128" s="731"/>
      <c r="AA128" s="731"/>
      <c r="AB128" s="731"/>
      <c r="AC128" s="731"/>
      <c r="AD128" s="731"/>
      <c r="AE128" s="731"/>
      <c r="AF128" s="731"/>
      <c r="AG128" s="731"/>
      <c r="AH128" s="731"/>
      <c r="AI128" s="731"/>
      <c r="AJ128" s="731"/>
      <c r="AK128" s="740"/>
      <c r="AL128" s="159"/>
      <c r="AM128" s="522" t="b">
        <v>0</v>
      </c>
      <c r="AN128" s="678"/>
      <c r="AO128" s="318"/>
      <c r="AP128" s="318"/>
      <c r="AQ128" s="708"/>
      <c r="AR128" s="709"/>
      <c r="AS128" s="709"/>
      <c r="AT128" s="709"/>
      <c r="AU128" s="709"/>
      <c r="AV128" s="709"/>
      <c r="AW128" s="709"/>
      <c r="AX128" s="709"/>
      <c r="AY128" s="709"/>
      <c r="AZ128" s="709"/>
      <c r="BA128" s="709"/>
      <c r="BB128" s="709"/>
      <c r="BC128" s="709"/>
      <c r="BD128" s="709"/>
      <c r="BE128" s="710"/>
    </row>
    <row r="129" spans="1:57" s="160" customFormat="1" ht="18" customHeight="1">
      <c r="A129" s="109"/>
      <c r="B129" s="732" t="s">
        <v>87</v>
      </c>
      <c r="C129" s="733"/>
      <c r="D129" s="733"/>
      <c r="E129" s="734"/>
      <c r="F129" s="387"/>
      <c r="G129" s="737" t="s">
        <v>1928</v>
      </c>
      <c r="H129" s="737"/>
      <c r="I129" s="737"/>
      <c r="J129" s="737"/>
      <c r="K129" s="737"/>
      <c r="L129" s="737"/>
      <c r="M129" s="737"/>
      <c r="N129" s="737"/>
      <c r="O129" s="737"/>
      <c r="P129" s="737"/>
      <c r="Q129" s="737"/>
      <c r="R129" s="737"/>
      <c r="S129" s="737"/>
      <c r="T129" s="737"/>
      <c r="U129" s="737"/>
      <c r="V129" s="737"/>
      <c r="W129" s="737"/>
      <c r="X129" s="737"/>
      <c r="Y129" s="737"/>
      <c r="Z129" s="737"/>
      <c r="AA129" s="737"/>
      <c r="AB129" s="737"/>
      <c r="AC129" s="737"/>
      <c r="AD129" s="737"/>
      <c r="AE129" s="737"/>
      <c r="AF129" s="737"/>
      <c r="AG129" s="737"/>
      <c r="AH129" s="737"/>
      <c r="AI129" s="737"/>
      <c r="AJ129" s="737"/>
      <c r="AK129" s="333"/>
      <c r="AL129" s="159"/>
      <c r="AM129" s="522" t="b">
        <v>0</v>
      </c>
      <c r="AN129" s="678">
        <f>COUNTIF(AM129:AM135, TRUE)</f>
        <v>0</v>
      </c>
      <c r="AO129" s="318"/>
      <c r="AP129" s="318"/>
      <c r="AQ129" s="711" t="str">
        <f>IF(AND(AI105="該当", AM129=FALSE),"！⑱の取組は必須です。",  "")</f>
        <v/>
      </c>
      <c r="AR129" s="712"/>
      <c r="AS129" s="712"/>
      <c r="AT129" s="712"/>
      <c r="AU129" s="712"/>
      <c r="AV129" s="712"/>
      <c r="AW129" s="712"/>
      <c r="AX129" s="712"/>
      <c r="AY129" s="712"/>
      <c r="AZ129" s="712"/>
      <c r="BA129" s="712"/>
      <c r="BB129" s="712"/>
      <c r="BC129" s="712"/>
      <c r="BD129" s="712"/>
      <c r="BE129" s="713"/>
    </row>
    <row r="130" spans="1:57" s="160" customFormat="1" ht="18" customHeight="1">
      <c r="A130" s="109"/>
      <c r="B130" s="735"/>
      <c r="C130" s="688"/>
      <c r="D130" s="688"/>
      <c r="E130" s="736"/>
      <c r="F130" s="384"/>
      <c r="G130" s="673" t="s">
        <v>1929</v>
      </c>
      <c r="H130" s="673"/>
      <c r="I130" s="673"/>
      <c r="J130" s="673"/>
      <c r="K130" s="673"/>
      <c r="L130" s="673"/>
      <c r="M130" s="673"/>
      <c r="N130" s="673"/>
      <c r="O130" s="673"/>
      <c r="P130" s="673"/>
      <c r="Q130" s="673"/>
      <c r="R130" s="673"/>
      <c r="S130" s="673"/>
      <c r="T130" s="673"/>
      <c r="U130" s="673"/>
      <c r="V130" s="673"/>
      <c r="W130" s="673"/>
      <c r="X130" s="673"/>
      <c r="Y130" s="673"/>
      <c r="Z130" s="673"/>
      <c r="AA130" s="673"/>
      <c r="AB130" s="673"/>
      <c r="AC130" s="673"/>
      <c r="AD130" s="673"/>
      <c r="AE130" s="673"/>
      <c r="AF130" s="673"/>
      <c r="AG130" s="673"/>
      <c r="AH130" s="673"/>
      <c r="AI130" s="673"/>
      <c r="AJ130" s="673"/>
      <c r="AK130" s="331"/>
      <c r="AL130" s="159"/>
      <c r="AM130" s="522" t="b">
        <v>0</v>
      </c>
      <c r="AN130" s="678"/>
      <c r="AO130" s="318"/>
      <c r="AP130" s="318"/>
      <c r="AQ130" s="705" t="str">
        <f>IF(AI105="該当", "！この区分（７項目）から３つ以上の取組が選択されていません。",  "！この区分（７項目）から２つ以上の取組が選択されていません。")</f>
        <v>！この区分（７項目）から２つ以上の取組が選択されていません。</v>
      </c>
      <c r="AR130" s="706"/>
      <c r="AS130" s="706"/>
      <c r="AT130" s="706"/>
      <c r="AU130" s="706"/>
      <c r="AV130" s="706"/>
      <c r="AW130" s="706"/>
      <c r="AX130" s="706"/>
      <c r="AY130" s="706"/>
      <c r="AZ130" s="706"/>
      <c r="BA130" s="706"/>
      <c r="BB130" s="706"/>
      <c r="BC130" s="706"/>
      <c r="BD130" s="706"/>
      <c r="BE130" s="707"/>
    </row>
    <row r="131" spans="1:57" s="160" customFormat="1" ht="18" customHeight="1">
      <c r="A131" s="109"/>
      <c r="B131" s="735"/>
      <c r="C131" s="688"/>
      <c r="D131" s="688"/>
      <c r="E131" s="736"/>
      <c r="F131" s="384"/>
      <c r="G131" s="673" t="s">
        <v>1930</v>
      </c>
      <c r="H131" s="673"/>
      <c r="I131" s="673"/>
      <c r="J131" s="673"/>
      <c r="K131" s="673"/>
      <c r="L131" s="673"/>
      <c r="M131" s="673"/>
      <c r="N131" s="673"/>
      <c r="O131" s="673"/>
      <c r="P131" s="673"/>
      <c r="Q131" s="673"/>
      <c r="R131" s="673"/>
      <c r="S131" s="673"/>
      <c r="T131" s="673"/>
      <c r="U131" s="673"/>
      <c r="V131" s="673"/>
      <c r="W131" s="673"/>
      <c r="X131" s="673"/>
      <c r="Y131" s="673"/>
      <c r="Z131" s="673"/>
      <c r="AA131" s="673"/>
      <c r="AB131" s="673"/>
      <c r="AC131" s="673"/>
      <c r="AD131" s="673"/>
      <c r="AE131" s="673"/>
      <c r="AF131" s="673"/>
      <c r="AG131" s="673"/>
      <c r="AH131" s="673"/>
      <c r="AI131" s="673"/>
      <c r="AJ131" s="673"/>
      <c r="AK131" s="674"/>
      <c r="AL131" s="159"/>
      <c r="AM131" s="522" t="b">
        <v>0</v>
      </c>
      <c r="AN131" s="678"/>
      <c r="AO131" s="318"/>
      <c r="AP131" s="318"/>
      <c r="AQ131" s="705"/>
      <c r="AR131" s="706"/>
      <c r="AS131" s="706"/>
      <c r="AT131" s="706"/>
      <c r="AU131" s="706"/>
      <c r="AV131" s="706"/>
      <c r="AW131" s="706"/>
      <c r="AX131" s="706"/>
      <c r="AY131" s="706"/>
      <c r="AZ131" s="706"/>
      <c r="BA131" s="706"/>
      <c r="BB131" s="706"/>
      <c r="BC131" s="706"/>
      <c r="BD131" s="706"/>
      <c r="BE131" s="707"/>
    </row>
    <row r="132" spans="1:57" s="160" customFormat="1" ht="18" customHeight="1">
      <c r="A132" s="109"/>
      <c r="B132" s="735"/>
      <c r="C132" s="688"/>
      <c r="D132" s="688"/>
      <c r="E132" s="736"/>
      <c r="F132" s="384"/>
      <c r="G132" s="739" t="s">
        <v>2032</v>
      </c>
      <c r="H132" s="739"/>
      <c r="I132" s="739"/>
      <c r="J132" s="739"/>
      <c r="K132" s="739"/>
      <c r="L132" s="739"/>
      <c r="M132" s="739"/>
      <c r="N132" s="739"/>
      <c r="O132" s="739"/>
      <c r="P132" s="739"/>
      <c r="Q132" s="739"/>
      <c r="R132" s="739"/>
      <c r="S132" s="739"/>
      <c r="T132" s="739"/>
      <c r="U132" s="739"/>
      <c r="V132" s="739"/>
      <c r="W132" s="739"/>
      <c r="X132" s="739"/>
      <c r="Y132" s="739"/>
      <c r="Z132" s="739"/>
      <c r="AA132" s="739"/>
      <c r="AB132" s="739"/>
      <c r="AC132" s="739"/>
      <c r="AD132" s="739"/>
      <c r="AE132" s="739"/>
      <c r="AF132" s="739"/>
      <c r="AG132" s="739"/>
      <c r="AH132" s="739"/>
      <c r="AI132" s="739"/>
      <c r="AJ132" s="739"/>
      <c r="AK132" s="332"/>
      <c r="AL132" s="159"/>
      <c r="AM132" s="522" t="b">
        <v>0</v>
      </c>
      <c r="AN132" s="678"/>
      <c r="AO132" s="318"/>
      <c r="AP132" s="318"/>
      <c r="AQ132" s="705"/>
      <c r="AR132" s="706"/>
      <c r="AS132" s="706"/>
      <c r="AT132" s="706"/>
      <c r="AU132" s="706"/>
      <c r="AV132" s="706"/>
      <c r="AW132" s="706"/>
      <c r="AX132" s="706"/>
      <c r="AY132" s="706"/>
      <c r="AZ132" s="706"/>
      <c r="BA132" s="706"/>
      <c r="BB132" s="706"/>
      <c r="BC132" s="706"/>
      <c r="BD132" s="706"/>
      <c r="BE132" s="707"/>
    </row>
    <row r="133" spans="1:57" s="160" customFormat="1" ht="20.45" customHeight="1">
      <c r="A133" s="109"/>
      <c r="B133" s="735"/>
      <c r="C133" s="688"/>
      <c r="D133" s="688"/>
      <c r="E133" s="736"/>
      <c r="F133" s="384"/>
      <c r="G133" s="739" t="s">
        <v>1931</v>
      </c>
      <c r="H133" s="739"/>
      <c r="I133" s="739"/>
      <c r="J133" s="739"/>
      <c r="K133" s="739"/>
      <c r="L133" s="739"/>
      <c r="M133" s="739"/>
      <c r="N133" s="739"/>
      <c r="O133" s="739"/>
      <c r="P133" s="739"/>
      <c r="Q133" s="739"/>
      <c r="R133" s="739"/>
      <c r="S133" s="739"/>
      <c r="T133" s="739"/>
      <c r="U133" s="739"/>
      <c r="V133" s="739"/>
      <c r="W133" s="739"/>
      <c r="X133" s="739"/>
      <c r="Y133" s="739"/>
      <c r="Z133" s="739"/>
      <c r="AA133" s="739"/>
      <c r="AB133" s="739"/>
      <c r="AC133" s="739"/>
      <c r="AD133" s="739"/>
      <c r="AE133" s="739"/>
      <c r="AF133" s="739"/>
      <c r="AG133" s="739"/>
      <c r="AH133" s="739"/>
      <c r="AI133" s="739"/>
      <c r="AJ133" s="739"/>
      <c r="AK133" s="783"/>
      <c r="AL133" s="159"/>
      <c r="AM133" s="522" t="b">
        <v>0</v>
      </c>
      <c r="AN133" s="678"/>
      <c r="AO133" s="318"/>
      <c r="AP133" s="318"/>
      <c r="AQ133" s="705"/>
      <c r="AR133" s="706"/>
      <c r="AS133" s="706"/>
      <c r="AT133" s="706"/>
      <c r="AU133" s="706"/>
      <c r="AV133" s="706"/>
      <c r="AW133" s="706"/>
      <c r="AX133" s="706"/>
      <c r="AY133" s="706"/>
      <c r="AZ133" s="706"/>
      <c r="BA133" s="706"/>
      <c r="BB133" s="706"/>
      <c r="BC133" s="706"/>
      <c r="BD133" s="706"/>
      <c r="BE133" s="707"/>
    </row>
    <row r="134" spans="1:57" s="160" customFormat="1" ht="28.9" customHeight="1">
      <c r="A134" s="109"/>
      <c r="B134" s="735"/>
      <c r="C134" s="688"/>
      <c r="D134" s="688"/>
      <c r="E134" s="736"/>
      <c r="F134" s="388"/>
      <c r="G134" s="673" t="s">
        <v>2033</v>
      </c>
      <c r="H134" s="673"/>
      <c r="I134" s="673"/>
      <c r="J134" s="673"/>
      <c r="K134" s="673"/>
      <c r="L134" s="673"/>
      <c r="M134" s="673"/>
      <c r="N134" s="673"/>
      <c r="O134" s="673"/>
      <c r="P134" s="673"/>
      <c r="Q134" s="673"/>
      <c r="R134" s="673"/>
      <c r="S134" s="673"/>
      <c r="T134" s="673"/>
      <c r="U134" s="673"/>
      <c r="V134" s="673"/>
      <c r="W134" s="673"/>
      <c r="X134" s="673"/>
      <c r="Y134" s="673"/>
      <c r="Z134" s="673"/>
      <c r="AA134" s="673"/>
      <c r="AB134" s="673"/>
      <c r="AC134" s="673"/>
      <c r="AD134" s="673"/>
      <c r="AE134" s="673"/>
      <c r="AF134" s="673"/>
      <c r="AG134" s="673"/>
      <c r="AH134" s="673"/>
      <c r="AI134" s="673"/>
      <c r="AJ134" s="673"/>
      <c r="AK134" s="674"/>
      <c r="AL134" s="159"/>
      <c r="AM134" s="522" t="b">
        <v>0</v>
      </c>
      <c r="AN134" s="678"/>
      <c r="AO134" s="318"/>
      <c r="AP134" s="318"/>
      <c r="AQ134" s="705"/>
      <c r="AR134" s="706"/>
      <c r="AS134" s="706"/>
      <c r="AT134" s="706"/>
      <c r="AU134" s="706"/>
      <c r="AV134" s="706"/>
      <c r="AW134" s="706"/>
      <c r="AX134" s="706"/>
      <c r="AY134" s="706"/>
      <c r="AZ134" s="706"/>
      <c r="BA134" s="706"/>
      <c r="BB134" s="706"/>
      <c r="BC134" s="706"/>
      <c r="BD134" s="706"/>
      <c r="BE134" s="707"/>
    </row>
    <row r="135" spans="1:57" s="160" customFormat="1" ht="33" customHeight="1" thickBot="1">
      <c r="A135" s="109"/>
      <c r="B135" s="735"/>
      <c r="C135" s="688"/>
      <c r="D135" s="688"/>
      <c r="E135" s="736"/>
      <c r="F135" s="384"/>
      <c r="G135" s="673" t="s">
        <v>1932</v>
      </c>
      <c r="H135" s="673"/>
      <c r="I135" s="673"/>
      <c r="J135" s="673"/>
      <c r="K135" s="673"/>
      <c r="L135" s="673"/>
      <c r="M135" s="673"/>
      <c r="N135" s="673"/>
      <c r="O135" s="673"/>
      <c r="P135" s="673"/>
      <c r="Q135" s="673"/>
      <c r="R135" s="673"/>
      <c r="S135" s="673"/>
      <c r="T135" s="673"/>
      <c r="U135" s="673"/>
      <c r="V135" s="673"/>
      <c r="W135" s="673"/>
      <c r="X135" s="673"/>
      <c r="Y135" s="673"/>
      <c r="Z135" s="673"/>
      <c r="AA135" s="673"/>
      <c r="AB135" s="673"/>
      <c r="AC135" s="673"/>
      <c r="AD135" s="673"/>
      <c r="AE135" s="673"/>
      <c r="AF135" s="673"/>
      <c r="AG135" s="673"/>
      <c r="AH135" s="673"/>
      <c r="AI135" s="673"/>
      <c r="AJ135" s="673"/>
      <c r="AK135" s="674"/>
      <c r="AL135" s="159"/>
      <c r="AM135" s="522" t="b">
        <v>0</v>
      </c>
      <c r="AN135" s="678"/>
      <c r="AQ135" s="705"/>
      <c r="AR135" s="706"/>
      <c r="AS135" s="706"/>
      <c r="AT135" s="706"/>
      <c r="AU135" s="706"/>
      <c r="AV135" s="706"/>
      <c r="AW135" s="706"/>
      <c r="AX135" s="706"/>
      <c r="AY135" s="706"/>
      <c r="AZ135" s="706"/>
      <c r="BA135" s="706"/>
      <c r="BB135" s="706"/>
      <c r="BC135" s="706"/>
      <c r="BD135" s="706"/>
      <c r="BE135" s="707"/>
    </row>
    <row r="136" spans="1:57" s="160" customFormat="1" ht="18" customHeight="1">
      <c r="A136" s="109"/>
      <c r="B136" s="720" t="s">
        <v>88</v>
      </c>
      <c r="C136" s="680"/>
      <c r="D136" s="680"/>
      <c r="E136" s="721"/>
      <c r="F136" s="385"/>
      <c r="G136" s="737" t="s">
        <v>2034</v>
      </c>
      <c r="H136" s="737"/>
      <c r="I136" s="737"/>
      <c r="J136" s="737"/>
      <c r="K136" s="737"/>
      <c r="L136" s="737"/>
      <c r="M136" s="737"/>
      <c r="N136" s="737"/>
      <c r="O136" s="737"/>
      <c r="P136" s="737"/>
      <c r="Q136" s="737"/>
      <c r="R136" s="737"/>
      <c r="S136" s="737"/>
      <c r="T136" s="737"/>
      <c r="U136" s="737"/>
      <c r="V136" s="737"/>
      <c r="W136" s="737"/>
      <c r="X136" s="737"/>
      <c r="Y136" s="737"/>
      <c r="Z136" s="737"/>
      <c r="AA136" s="737"/>
      <c r="AB136" s="737"/>
      <c r="AC136" s="737"/>
      <c r="AD136" s="737"/>
      <c r="AE136" s="737"/>
      <c r="AF136" s="737"/>
      <c r="AG136" s="737"/>
      <c r="AH136" s="737"/>
      <c r="AI136" s="737"/>
      <c r="AJ136" s="737"/>
      <c r="AK136" s="784"/>
      <c r="AL136" s="159"/>
      <c r="AM136" s="522" t="b">
        <v>0</v>
      </c>
      <c r="AN136" s="678">
        <f>COUNTIF(AM136:AM139,TRUE)</f>
        <v>0</v>
      </c>
      <c r="AO136" s="318"/>
      <c r="AP136" s="318"/>
      <c r="AQ136" s="702" t="str">
        <f>IF(AI105="該当", "！この区分（４項目）から２つ以上の取組が選択されていません。",  "！この区分（４項目）から１つ以上の取組が選択されていません。")</f>
        <v>！この区分（４項目）から１つ以上の取組が選択されていません。</v>
      </c>
      <c r="AR136" s="703"/>
      <c r="AS136" s="703"/>
      <c r="AT136" s="703"/>
      <c r="AU136" s="703"/>
      <c r="AV136" s="703"/>
      <c r="AW136" s="703"/>
      <c r="AX136" s="703"/>
      <c r="AY136" s="703"/>
      <c r="AZ136" s="703"/>
      <c r="BA136" s="703"/>
      <c r="BB136" s="703"/>
      <c r="BC136" s="703"/>
      <c r="BD136" s="703"/>
      <c r="BE136" s="704"/>
    </row>
    <row r="137" spans="1:57" s="160" customFormat="1" ht="18" customHeight="1">
      <c r="A137" s="109"/>
      <c r="B137" s="722"/>
      <c r="C137" s="681"/>
      <c r="D137" s="681"/>
      <c r="E137" s="723"/>
      <c r="F137" s="384"/>
      <c r="G137" s="673" t="s">
        <v>2035</v>
      </c>
      <c r="H137" s="673"/>
      <c r="I137" s="673"/>
      <c r="J137" s="673"/>
      <c r="K137" s="673"/>
      <c r="L137" s="673"/>
      <c r="M137" s="673"/>
      <c r="N137" s="673"/>
      <c r="O137" s="673"/>
      <c r="P137" s="673"/>
      <c r="Q137" s="673"/>
      <c r="R137" s="673"/>
      <c r="S137" s="673"/>
      <c r="T137" s="673"/>
      <c r="U137" s="673"/>
      <c r="V137" s="673"/>
      <c r="W137" s="673"/>
      <c r="X137" s="673"/>
      <c r="Y137" s="673"/>
      <c r="Z137" s="673"/>
      <c r="AA137" s="673"/>
      <c r="AB137" s="673"/>
      <c r="AC137" s="673"/>
      <c r="AD137" s="673"/>
      <c r="AE137" s="673"/>
      <c r="AF137" s="673"/>
      <c r="AG137" s="673"/>
      <c r="AH137" s="673"/>
      <c r="AI137" s="673"/>
      <c r="AJ137" s="673"/>
      <c r="AK137" s="334"/>
      <c r="AL137" s="159"/>
      <c r="AM137" s="522" t="b">
        <v>0</v>
      </c>
      <c r="AN137" s="678"/>
      <c r="AO137" s="318"/>
      <c r="AP137" s="318"/>
      <c r="AQ137" s="705"/>
      <c r="AR137" s="706"/>
      <c r="AS137" s="706"/>
      <c r="AT137" s="706"/>
      <c r="AU137" s="706"/>
      <c r="AV137" s="706"/>
      <c r="AW137" s="706"/>
      <c r="AX137" s="706"/>
      <c r="AY137" s="706"/>
      <c r="AZ137" s="706"/>
      <c r="BA137" s="706"/>
      <c r="BB137" s="706"/>
      <c r="BC137" s="706"/>
      <c r="BD137" s="706"/>
      <c r="BE137" s="707"/>
    </row>
    <row r="138" spans="1:57" s="160" customFormat="1" ht="18" customHeight="1">
      <c r="A138" s="109"/>
      <c r="B138" s="722"/>
      <c r="C138" s="681"/>
      <c r="D138" s="681"/>
      <c r="E138" s="723"/>
      <c r="F138" s="384"/>
      <c r="G138" s="673" t="s">
        <v>2036</v>
      </c>
      <c r="H138" s="673"/>
      <c r="I138" s="673"/>
      <c r="J138" s="673"/>
      <c r="K138" s="673"/>
      <c r="L138" s="673"/>
      <c r="M138" s="673"/>
      <c r="N138" s="673"/>
      <c r="O138" s="673"/>
      <c r="P138" s="673"/>
      <c r="Q138" s="673"/>
      <c r="R138" s="673"/>
      <c r="S138" s="673"/>
      <c r="T138" s="673"/>
      <c r="U138" s="673"/>
      <c r="V138" s="673"/>
      <c r="W138" s="673"/>
      <c r="X138" s="673"/>
      <c r="Y138" s="673"/>
      <c r="Z138" s="673"/>
      <c r="AA138" s="673"/>
      <c r="AB138" s="673"/>
      <c r="AC138" s="673"/>
      <c r="AD138" s="673"/>
      <c r="AE138" s="673"/>
      <c r="AF138" s="673"/>
      <c r="AG138" s="673"/>
      <c r="AH138" s="673"/>
      <c r="AI138" s="673"/>
      <c r="AJ138" s="673"/>
      <c r="AK138" s="334"/>
      <c r="AL138" s="109"/>
      <c r="AM138" s="522" t="b">
        <v>0</v>
      </c>
      <c r="AN138" s="678"/>
      <c r="AO138" s="318"/>
      <c r="AP138" s="318"/>
      <c r="AQ138" s="705"/>
      <c r="AR138" s="706"/>
      <c r="AS138" s="706"/>
      <c r="AT138" s="706"/>
      <c r="AU138" s="706"/>
      <c r="AV138" s="706"/>
      <c r="AW138" s="706"/>
      <c r="AX138" s="706"/>
      <c r="AY138" s="706"/>
      <c r="AZ138" s="706"/>
      <c r="BA138" s="706"/>
      <c r="BB138" s="706"/>
      <c r="BC138" s="706"/>
      <c r="BD138" s="706"/>
      <c r="BE138" s="707"/>
    </row>
    <row r="139" spans="1:57" s="160" customFormat="1" ht="19.899999999999999" customHeight="1" thickBot="1">
      <c r="A139" s="109"/>
      <c r="B139" s="724"/>
      <c r="C139" s="725"/>
      <c r="D139" s="725"/>
      <c r="E139" s="726"/>
      <c r="F139" s="386"/>
      <c r="G139" s="731" t="s">
        <v>2037</v>
      </c>
      <c r="H139" s="731"/>
      <c r="I139" s="731"/>
      <c r="J139" s="731"/>
      <c r="K139" s="731"/>
      <c r="L139" s="731"/>
      <c r="M139" s="731"/>
      <c r="N139" s="731"/>
      <c r="O139" s="731"/>
      <c r="P139" s="731"/>
      <c r="Q139" s="731"/>
      <c r="R139" s="731"/>
      <c r="S139" s="731"/>
      <c r="T139" s="731"/>
      <c r="U139" s="731"/>
      <c r="V139" s="731"/>
      <c r="W139" s="731"/>
      <c r="X139" s="731"/>
      <c r="Y139" s="731"/>
      <c r="Z139" s="731"/>
      <c r="AA139" s="731"/>
      <c r="AB139" s="731"/>
      <c r="AC139" s="731"/>
      <c r="AD139" s="731"/>
      <c r="AE139" s="731"/>
      <c r="AF139" s="731"/>
      <c r="AG139" s="731"/>
      <c r="AH139" s="731"/>
      <c r="AI139" s="731"/>
      <c r="AJ139" s="731"/>
      <c r="AK139" s="335"/>
      <c r="AL139" s="159"/>
      <c r="AM139" s="522" t="b">
        <v>0</v>
      </c>
      <c r="AN139" s="678"/>
      <c r="AO139" s="336"/>
      <c r="AP139" s="336"/>
      <c r="AQ139" s="708"/>
      <c r="AR139" s="709"/>
      <c r="AS139" s="709"/>
      <c r="AT139" s="709"/>
      <c r="AU139" s="709"/>
      <c r="AV139" s="709"/>
      <c r="AW139" s="709"/>
      <c r="AX139" s="709"/>
      <c r="AY139" s="709"/>
      <c r="AZ139" s="709"/>
      <c r="BA139" s="709"/>
      <c r="BB139" s="709"/>
      <c r="BC139" s="709"/>
      <c r="BD139" s="709"/>
      <c r="BE139" s="710"/>
    </row>
    <row r="140" spans="1:57" ht="9.6"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4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777"/>
      <c r="C142" s="778"/>
      <c r="D142" s="778"/>
      <c r="E142" s="778"/>
      <c r="F142" s="778"/>
      <c r="G142" s="778"/>
      <c r="H142" s="778"/>
      <c r="I142" s="778"/>
      <c r="J142" s="778"/>
      <c r="K142" s="778"/>
      <c r="L142" s="778"/>
      <c r="M142" s="778"/>
      <c r="N142" s="778"/>
      <c r="O142" s="778"/>
      <c r="P142" s="778"/>
      <c r="Q142" s="778"/>
      <c r="R142" s="778"/>
      <c r="S142" s="778"/>
      <c r="T142" s="778"/>
      <c r="U142" s="778"/>
      <c r="V142" s="778"/>
      <c r="W142" s="778"/>
      <c r="X142" s="778"/>
      <c r="Y142" s="778"/>
      <c r="Z142" s="778"/>
      <c r="AA142" s="778"/>
      <c r="AB142" s="778"/>
      <c r="AC142" s="778"/>
      <c r="AD142" s="778"/>
      <c r="AE142" s="778"/>
      <c r="AF142" s="778"/>
      <c r="AG142" s="778"/>
      <c r="AH142" s="778"/>
      <c r="AI142" s="778"/>
      <c r="AJ142" s="778"/>
      <c r="AK142" s="779"/>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772" t="s">
        <v>2131</v>
      </c>
      <c r="D144" s="772"/>
      <c r="E144" s="772"/>
      <c r="F144" s="772"/>
      <c r="G144" s="772"/>
      <c r="H144" s="772"/>
      <c r="I144" s="772"/>
      <c r="J144" s="772"/>
      <c r="K144" s="772"/>
      <c r="L144" s="772"/>
      <c r="M144" s="772"/>
      <c r="N144" s="772"/>
      <c r="O144" s="772"/>
      <c r="P144" s="772"/>
      <c r="Q144" s="772"/>
      <c r="R144" s="772"/>
      <c r="S144" s="772"/>
      <c r="T144" s="772"/>
      <c r="U144" s="772"/>
      <c r="V144" s="772"/>
      <c r="W144" s="772"/>
      <c r="X144" s="772"/>
      <c r="Y144" s="772"/>
      <c r="Z144" s="772"/>
      <c r="AA144" s="772"/>
      <c r="AB144" s="772"/>
      <c r="AC144" s="772"/>
      <c r="AD144" s="772"/>
      <c r="AE144" s="772"/>
      <c r="AF144" s="772"/>
      <c r="AG144" s="772"/>
      <c r="AH144" s="772"/>
      <c r="AI144" s="772"/>
      <c r="AJ144" s="772"/>
      <c r="AK144" s="772"/>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4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599999999999994" customHeight="1">
      <c r="A147" s="109"/>
      <c r="B147" s="349" t="s">
        <v>92</v>
      </c>
      <c r="C147" s="771" t="s">
        <v>2132</v>
      </c>
      <c r="D147" s="771"/>
      <c r="E147" s="771"/>
      <c r="F147" s="771"/>
      <c r="G147" s="771"/>
      <c r="H147" s="771"/>
      <c r="I147" s="771"/>
      <c r="J147" s="771"/>
      <c r="K147" s="771"/>
      <c r="L147" s="771"/>
      <c r="M147" s="771"/>
      <c r="N147" s="771"/>
      <c r="O147" s="771"/>
      <c r="P147" s="771"/>
      <c r="Q147" s="771"/>
      <c r="R147" s="771"/>
      <c r="S147" s="771"/>
      <c r="T147" s="771"/>
      <c r="U147" s="771"/>
      <c r="V147" s="771"/>
      <c r="W147" s="771"/>
      <c r="X147" s="771"/>
      <c r="Y147" s="771"/>
      <c r="Z147" s="771"/>
      <c r="AA147" s="771"/>
      <c r="AB147" s="771"/>
      <c r="AC147" s="771"/>
      <c r="AD147" s="771"/>
      <c r="AE147" s="771"/>
      <c r="AF147" s="771"/>
      <c r="AG147" s="771"/>
      <c r="AH147" s="771"/>
      <c r="AI147" s="771"/>
      <c r="AJ147" s="771"/>
      <c r="AK147" s="350"/>
      <c r="AL147" s="109"/>
    </row>
    <row r="148" spans="1:53" ht="6.6"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749"/>
      <c r="F149" s="750"/>
      <c r="G149" s="354" t="s">
        <v>94</v>
      </c>
      <c r="H149" s="749"/>
      <c r="I149" s="750"/>
      <c r="J149" s="354" t="s">
        <v>95</v>
      </c>
      <c r="K149" s="749"/>
      <c r="L149" s="750"/>
      <c r="M149" s="354" t="s">
        <v>96</v>
      </c>
      <c r="N149" s="352"/>
      <c r="O149" s="751" t="s">
        <v>7</v>
      </c>
      <c r="P149" s="751"/>
      <c r="Q149" s="751"/>
      <c r="R149" s="744" t="str">
        <f>IF(H7="","",H7)</f>
        <v/>
      </c>
      <c r="S149" s="744"/>
      <c r="T149" s="744"/>
      <c r="U149" s="744"/>
      <c r="V149" s="744"/>
      <c r="W149" s="744"/>
      <c r="X149" s="744"/>
      <c r="Y149" s="744"/>
      <c r="Z149" s="744"/>
      <c r="AA149" s="744"/>
      <c r="AB149" s="744"/>
      <c r="AC149" s="744"/>
      <c r="AD149" s="744"/>
      <c r="AE149" s="744"/>
      <c r="AF149" s="744"/>
      <c r="AG149" s="744"/>
      <c r="AH149" s="744"/>
      <c r="AI149" s="744"/>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775" t="s">
        <v>97</v>
      </c>
      <c r="P150" s="775"/>
      <c r="Q150" s="775"/>
      <c r="R150" s="776" t="s">
        <v>17</v>
      </c>
      <c r="S150" s="776"/>
      <c r="T150" s="748" t="str">
        <f>IF(基本情報入力シート!M27="", "", 基本情報入力シート!M27)</f>
        <v/>
      </c>
      <c r="U150" s="748"/>
      <c r="V150" s="748"/>
      <c r="W150" s="748"/>
      <c r="X150" s="748"/>
      <c r="Y150" s="747" t="s">
        <v>18</v>
      </c>
      <c r="Z150" s="747"/>
      <c r="AA150" s="748" t="str">
        <f>IF(基本情報入力シート!M28="", "", 基本情報入力シート!M28)</f>
        <v/>
      </c>
      <c r="AB150" s="748"/>
      <c r="AC150" s="748"/>
      <c r="AD150" s="748"/>
      <c r="AE150" s="748"/>
      <c r="AF150" s="748"/>
      <c r="AG150" s="748"/>
      <c r="AH150" s="748"/>
      <c r="AI150" s="748"/>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25">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754" t="s">
        <v>40</v>
      </c>
      <c r="C157" s="754"/>
      <c r="D157" s="754"/>
      <c r="E157" s="754"/>
      <c r="F157" s="754"/>
      <c r="G157" s="754"/>
      <c r="H157" s="754"/>
      <c r="I157" s="754"/>
      <c r="J157" s="754"/>
      <c r="K157" s="754"/>
      <c r="L157" s="754"/>
      <c r="M157" s="754"/>
      <c r="N157" s="754"/>
      <c r="O157" s="754"/>
      <c r="P157" s="754"/>
      <c r="Q157" s="754"/>
      <c r="R157" s="754"/>
      <c r="S157" s="754"/>
      <c r="T157" s="754"/>
      <c r="U157" s="754"/>
      <c r="V157" s="754"/>
      <c r="W157" s="754"/>
      <c r="X157" s="754"/>
      <c r="Y157" s="754"/>
      <c r="Z157" s="754"/>
      <c r="AA157" s="754"/>
      <c r="AB157" s="754"/>
      <c r="AC157" s="754"/>
      <c r="AD157" s="754"/>
      <c r="AE157" s="754"/>
      <c r="AF157" s="754"/>
      <c r="AG157" s="754"/>
      <c r="AH157" s="754"/>
      <c r="AI157" s="754"/>
      <c r="AJ157" s="754"/>
      <c r="AK157" s="754"/>
      <c r="AL157" s="109"/>
    </row>
    <row r="158" spans="1:53">
      <c r="A158" s="109"/>
      <c r="B158" s="367" t="s">
        <v>103</v>
      </c>
      <c r="C158" s="755" t="s">
        <v>104</v>
      </c>
      <c r="D158" s="756"/>
      <c r="E158" s="756"/>
      <c r="F158" s="756"/>
      <c r="G158" s="756"/>
      <c r="H158" s="756"/>
      <c r="I158" s="756"/>
      <c r="J158" s="756"/>
      <c r="K158" s="756"/>
      <c r="L158" s="756"/>
      <c r="M158" s="756"/>
      <c r="N158" s="756"/>
      <c r="O158" s="756"/>
      <c r="P158" s="756"/>
      <c r="Q158" s="756"/>
      <c r="R158" s="756"/>
      <c r="S158" s="756"/>
      <c r="T158" s="756"/>
      <c r="U158" s="756"/>
      <c r="V158" s="756"/>
      <c r="W158" s="756"/>
      <c r="X158" s="756"/>
      <c r="Y158" s="756"/>
      <c r="Z158" s="756"/>
      <c r="AA158" s="756"/>
      <c r="AB158" s="756"/>
      <c r="AC158" s="756"/>
      <c r="AD158" s="756"/>
      <c r="AE158" s="756"/>
      <c r="AF158" s="756"/>
      <c r="AG158" s="756"/>
      <c r="AH158" s="756"/>
      <c r="AI158" s="756"/>
      <c r="AJ158" s="757"/>
      <c r="AK158" s="368" t="str">
        <f>AE20</f>
        <v/>
      </c>
      <c r="AL158" s="109"/>
    </row>
    <row r="159" spans="1:53">
      <c r="A159" s="109"/>
      <c r="B159" s="369" t="s">
        <v>105</v>
      </c>
      <c r="C159" s="758" t="s">
        <v>1934</v>
      </c>
      <c r="D159" s="759"/>
      <c r="E159" s="759"/>
      <c r="F159" s="759"/>
      <c r="G159" s="759"/>
      <c r="H159" s="759"/>
      <c r="I159" s="759"/>
      <c r="J159" s="759"/>
      <c r="K159" s="759"/>
      <c r="L159" s="759"/>
      <c r="M159" s="759"/>
      <c r="N159" s="759"/>
      <c r="O159" s="759"/>
      <c r="P159" s="759"/>
      <c r="Q159" s="759"/>
      <c r="R159" s="759"/>
      <c r="S159" s="759"/>
      <c r="T159" s="759"/>
      <c r="U159" s="759"/>
      <c r="V159" s="759"/>
      <c r="W159" s="759"/>
      <c r="X159" s="759"/>
      <c r="Y159" s="759"/>
      <c r="Z159" s="759"/>
      <c r="AA159" s="759"/>
      <c r="AB159" s="759"/>
      <c r="AC159" s="759"/>
      <c r="AD159" s="759"/>
      <c r="AE159" s="759"/>
      <c r="AF159" s="759"/>
      <c r="AG159" s="759"/>
      <c r="AH159" s="759"/>
      <c r="AI159" s="759"/>
      <c r="AJ159" s="760"/>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754" t="s">
        <v>2008</v>
      </c>
      <c r="C161" s="754"/>
      <c r="D161" s="754"/>
      <c r="E161" s="754"/>
      <c r="F161" s="754"/>
      <c r="G161" s="754"/>
      <c r="H161" s="754"/>
      <c r="I161" s="754"/>
      <c r="J161" s="754"/>
      <c r="K161" s="754"/>
      <c r="L161" s="754"/>
      <c r="M161" s="754"/>
      <c r="N161" s="754"/>
      <c r="O161" s="754"/>
      <c r="P161" s="754"/>
      <c r="Q161" s="754"/>
      <c r="R161" s="754"/>
      <c r="S161" s="754"/>
      <c r="T161" s="754"/>
      <c r="U161" s="754"/>
      <c r="V161" s="754"/>
      <c r="W161" s="754"/>
      <c r="X161" s="754"/>
      <c r="Y161" s="754"/>
      <c r="Z161" s="754"/>
      <c r="AA161" s="754"/>
      <c r="AB161" s="754"/>
      <c r="AC161" s="754"/>
      <c r="AD161" s="754"/>
      <c r="AE161" s="754"/>
      <c r="AF161" s="754"/>
      <c r="AG161" s="754"/>
      <c r="AH161" s="754"/>
      <c r="AI161" s="754"/>
      <c r="AJ161" s="754"/>
      <c r="AK161" s="754"/>
      <c r="AL161" s="109"/>
    </row>
    <row r="162" spans="1:38">
      <c r="A162" s="109"/>
      <c r="B162" s="370" t="s">
        <v>103</v>
      </c>
      <c r="C162" s="768" t="s">
        <v>1935</v>
      </c>
      <c r="D162" s="769"/>
      <c r="E162" s="769"/>
      <c r="F162" s="769"/>
      <c r="G162" s="769"/>
      <c r="H162" s="769"/>
      <c r="I162" s="770"/>
      <c r="J162" s="745" t="s">
        <v>2133</v>
      </c>
      <c r="K162" s="745"/>
      <c r="L162" s="745"/>
      <c r="M162" s="745"/>
      <c r="N162" s="745"/>
      <c r="O162" s="745"/>
      <c r="P162" s="745"/>
      <c r="Q162" s="745"/>
      <c r="R162" s="745"/>
      <c r="S162" s="745"/>
      <c r="T162" s="745"/>
      <c r="U162" s="745"/>
      <c r="V162" s="745"/>
      <c r="W162" s="745"/>
      <c r="X162" s="745"/>
      <c r="Y162" s="745"/>
      <c r="Z162" s="745"/>
      <c r="AA162" s="745"/>
      <c r="AB162" s="745"/>
      <c r="AC162" s="745"/>
      <c r="AD162" s="745"/>
      <c r="AE162" s="745"/>
      <c r="AF162" s="745"/>
      <c r="AG162" s="745"/>
      <c r="AH162" s="745"/>
      <c r="AI162" s="745"/>
      <c r="AJ162" s="746"/>
      <c r="AK162" s="368" t="str">
        <f>IF(H7="", "", IF(AND(AA50="○", AK48="○"), "○", "×"))</f>
        <v/>
      </c>
      <c r="AL162" s="109"/>
    </row>
    <row r="163" spans="1:38" ht="27.6" customHeight="1">
      <c r="A163" s="109"/>
      <c r="B163" s="370" t="s">
        <v>105</v>
      </c>
      <c r="C163" s="762" t="s">
        <v>106</v>
      </c>
      <c r="D163" s="763"/>
      <c r="E163" s="763"/>
      <c r="F163" s="763"/>
      <c r="G163" s="763"/>
      <c r="H163" s="763"/>
      <c r="I163" s="764"/>
      <c r="J163" s="745" t="s">
        <v>107</v>
      </c>
      <c r="K163" s="745"/>
      <c r="L163" s="745"/>
      <c r="M163" s="745"/>
      <c r="N163" s="745"/>
      <c r="O163" s="745"/>
      <c r="P163" s="745"/>
      <c r="Q163" s="745"/>
      <c r="R163" s="745"/>
      <c r="S163" s="745"/>
      <c r="T163" s="745"/>
      <c r="U163" s="745"/>
      <c r="V163" s="745"/>
      <c r="W163" s="745"/>
      <c r="X163" s="745"/>
      <c r="Y163" s="745"/>
      <c r="Z163" s="745"/>
      <c r="AA163" s="745"/>
      <c r="AB163" s="745"/>
      <c r="AC163" s="745"/>
      <c r="AD163" s="745"/>
      <c r="AE163" s="745"/>
      <c r="AF163" s="745"/>
      <c r="AG163" s="745"/>
      <c r="AH163" s="745"/>
      <c r="AI163" s="745"/>
      <c r="AJ163" s="746"/>
      <c r="AK163" s="368" t="str">
        <f>IF(AN53&gt;0,IF(H7="", "",IF(AND(AK53="○", AH55="○"), "○", "×")),"")</f>
        <v/>
      </c>
      <c r="AL163" s="109"/>
    </row>
    <row r="164" spans="1:38" ht="25.5" customHeight="1">
      <c r="A164" s="109"/>
      <c r="B164" s="371" t="s">
        <v>108</v>
      </c>
      <c r="C164" s="765" t="s">
        <v>109</v>
      </c>
      <c r="D164" s="766"/>
      <c r="E164" s="766"/>
      <c r="F164" s="766"/>
      <c r="G164" s="766"/>
      <c r="H164" s="766"/>
      <c r="I164" s="767"/>
      <c r="J164" s="752" t="s">
        <v>1990</v>
      </c>
      <c r="K164" s="752"/>
      <c r="L164" s="752"/>
      <c r="M164" s="752"/>
      <c r="N164" s="752"/>
      <c r="O164" s="752"/>
      <c r="P164" s="752"/>
      <c r="Q164" s="752"/>
      <c r="R164" s="752"/>
      <c r="S164" s="752"/>
      <c r="T164" s="752"/>
      <c r="U164" s="752"/>
      <c r="V164" s="752"/>
      <c r="W164" s="752"/>
      <c r="X164" s="752"/>
      <c r="Y164" s="752"/>
      <c r="Z164" s="752"/>
      <c r="AA164" s="752"/>
      <c r="AB164" s="752"/>
      <c r="AC164" s="752"/>
      <c r="AD164" s="752"/>
      <c r="AE164" s="752"/>
      <c r="AF164" s="752"/>
      <c r="AG164" s="752"/>
      <c r="AH164" s="752"/>
      <c r="AI164" s="752"/>
      <c r="AJ164" s="753"/>
      <c r="AK164" s="368" t="str">
        <f>IF(H7="", "", IF(AM60=TRUE, "", IF(AND(T64="○", T70="○"), "○", "×")))</f>
        <v/>
      </c>
      <c r="AL164" s="109"/>
    </row>
    <row r="165" spans="1:38" ht="27.6" customHeight="1">
      <c r="A165" s="109"/>
      <c r="B165" s="371" t="s">
        <v>110</v>
      </c>
      <c r="C165" s="761" t="s">
        <v>111</v>
      </c>
      <c r="D165" s="761"/>
      <c r="E165" s="761"/>
      <c r="F165" s="761"/>
      <c r="G165" s="761"/>
      <c r="H165" s="761"/>
      <c r="I165" s="761"/>
      <c r="J165" s="752" t="s">
        <v>112</v>
      </c>
      <c r="K165" s="752"/>
      <c r="L165" s="752"/>
      <c r="M165" s="752"/>
      <c r="N165" s="752"/>
      <c r="O165" s="752"/>
      <c r="P165" s="752"/>
      <c r="Q165" s="752"/>
      <c r="R165" s="752"/>
      <c r="S165" s="752"/>
      <c r="T165" s="752"/>
      <c r="U165" s="752"/>
      <c r="V165" s="752"/>
      <c r="W165" s="752"/>
      <c r="X165" s="752"/>
      <c r="Y165" s="752"/>
      <c r="Z165" s="752"/>
      <c r="AA165" s="752"/>
      <c r="AB165" s="752"/>
      <c r="AC165" s="752"/>
      <c r="AD165" s="752"/>
      <c r="AE165" s="752"/>
      <c r="AF165" s="752"/>
      <c r="AG165" s="752"/>
      <c r="AH165" s="752"/>
      <c r="AI165" s="752"/>
      <c r="AJ165" s="753"/>
      <c r="AK165" s="368" t="str">
        <f>S82</f>
        <v/>
      </c>
      <c r="AL165" s="109"/>
    </row>
    <row r="166" spans="1:38" ht="37.5" customHeight="1">
      <c r="A166" s="109"/>
      <c r="B166" s="371" t="s">
        <v>113</v>
      </c>
      <c r="C166" s="761" t="s">
        <v>114</v>
      </c>
      <c r="D166" s="761"/>
      <c r="E166" s="761"/>
      <c r="F166" s="761"/>
      <c r="G166" s="761"/>
      <c r="H166" s="761"/>
      <c r="I166" s="761"/>
      <c r="J166" s="752" t="s">
        <v>1936</v>
      </c>
      <c r="K166" s="752"/>
      <c r="L166" s="752"/>
      <c r="M166" s="752"/>
      <c r="N166" s="752"/>
      <c r="O166" s="752"/>
      <c r="P166" s="752"/>
      <c r="Q166" s="752"/>
      <c r="R166" s="752"/>
      <c r="S166" s="752"/>
      <c r="T166" s="752"/>
      <c r="U166" s="752"/>
      <c r="V166" s="752"/>
      <c r="W166" s="752"/>
      <c r="X166" s="752"/>
      <c r="Y166" s="752"/>
      <c r="Z166" s="752"/>
      <c r="AA166" s="752"/>
      <c r="AB166" s="752"/>
      <c r="AC166" s="752"/>
      <c r="AD166" s="752"/>
      <c r="AE166" s="752"/>
      <c r="AF166" s="752"/>
      <c r="AG166" s="752"/>
      <c r="AH166" s="752"/>
      <c r="AI166" s="752"/>
      <c r="AJ166" s="753"/>
      <c r="AK166" s="368" t="str">
        <f>IF(AND(S91="", S92=""), "", IF(OR(AND(S91="○", S92="○"), AND(OR(S91="×", S92="×"), AK94="○"), AND(S91="○", S92=""), AND(S91="", S92="○")), "○", "×"))</f>
        <v/>
      </c>
      <c r="AL166" s="109"/>
    </row>
    <row r="167" spans="1:38" ht="34.15" customHeight="1">
      <c r="A167" s="109"/>
      <c r="B167" s="372" t="s">
        <v>115</v>
      </c>
      <c r="C167" s="741" t="s">
        <v>116</v>
      </c>
      <c r="D167" s="741"/>
      <c r="E167" s="741"/>
      <c r="F167" s="741"/>
      <c r="G167" s="741"/>
      <c r="H167" s="741"/>
      <c r="I167" s="741"/>
      <c r="J167" s="742" t="s">
        <v>2134</v>
      </c>
      <c r="K167" s="742"/>
      <c r="L167" s="742"/>
      <c r="M167" s="742"/>
      <c r="N167" s="742"/>
      <c r="O167" s="742"/>
      <c r="P167" s="742"/>
      <c r="Q167" s="742"/>
      <c r="R167" s="742"/>
      <c r="S167" s="742"/>
      <c r="T167" s="742"/>
      <c r="U167" s="742"/>
      <c r="V167" s="742"/>
      <c r="W167" s="742"/>
      <c r="X167" s="742"/>
      <c r="Y167" s="742"/>
      <c r="Z167" s="742"/>
      <c r="AA167" s="742"/>
      <c r="AB167" s="742"/>
      <c r="AC167" s="742"/>
      <c r="AD167" s="742"/>
      <c r="AE167" s="742"/>
      <c r="AF167" s="742"/>
      <c r="AG167" s="742"/>
      <c r="AH167" s="742"/>
      <c r="AI167" s="742"/>
      <c r="AJ167" s="743"/>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sdiAMijFqzca18yBjRuJpkWKaITmoBl4Uo98N/q2ftQRtYhKhg/YGJFfwDDHZvZzEgNzBpRwAsHA1hAavl1x8g==" saltValue="Umh1XgLWI/B5fF0aJYb/hA==" spinCount="100000" sheet="1" formatCells="0" formatColumns="0" formatRows="0"/>
  <dataConsolidate/>
  <mergeCells count="208">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Z1321"/>
  <sheetViews>
    <sheetView view="pageBreakPreview" zoomScaleNormal="120" zoomScaleSheetLayoutView="100" workbookViewId="0"/>
  </sheetViews>
  <sheetFormatPr defaultColWidth="9" defaultRowHeight="13.5"/>
  <cols>
    <col min="1" max="1" width="4.75" style="111" customWidth="1"/>
    <col min="2" max="9" width="1.5" style="111" customWidth="1"/>
    <col min="10" max="10" width="17.5" style="111" customWidth="1"/>
    <col min="11" max="11" width="8.125" style="111" customWidth="1"/>
    <col min="12" max="12" width="10.125" style="111" customWidth="1"/>
    <col min="13" max="13" width="19.375" style="111" customWidth="1"/>
    <col min="14" max="14" width="29.375" style="111" customWidth="1"/>
    <col min="15" max="15" width="17.125" style="155" customWidth="1"/>
    <col min="16" max="16" width="12.625" style="155" customWidth="1"/>
    <col min="17" max="17" width="12.75" style="155" customWidth="1"/>
    <col min="18" max="18" width="10.25" style="155" customWidth="1"/>
    <col min="19" max="19" width="12.75" style="111" customWidth="1"/>
    <col min="20" max="20" width="6.375" style="155" customWidth="1"/>
    <col min="21" max="21" width="18.75" style="111" customWidth="1"/>
    <col min="22" max="22" width="6" style="155" customWidth="1"/>
    <col min="23" max="23" width="12.125" style="155" customWidth="1"/>
    <col min="24" max="24" width="7" style="155" customWidth="1"/>
    <col min="25" max="25" width="12.375" style="155" customWidth="1"/>
    <col min="26" max="26" width="16.25" style="156" customWidth="1"/>
    <col min="27" max="27" width="15.25" style="111" customWidth="1"/>
    <col min="28" max="28" width="7.125" style="155" customWidth="1"/>
    <col min="29" max="29" width="10.25" style="111" customWidth="1"/>
    <col min="30" max="30" width="10.625" style="111" customWidth="1"/>
    <col min="31" max="31" width="6.25" style="155" customWidth="1"/>
    <col min="32" max="32" width="17.875" style="155" bestFit="1" customWidth="1"/>
    <col min="33" max="33" width="15" style="109" hidden="1" customWidth="1"/>
    <col min="34" max="34" width="11.875" style="109" hidden="1" customWidth="1"/>
    <col min="35" max="35" width="15.375" style="110" hidden="1" customWidth="1"/>
    <col min="36" max="36" width="15.375" style="109" hidden="1" customWidth="1"/>
    <col min="37" max="37" width="10.5" style="111" customWidth="1"/>
    <col min="38" max="38" width="10.75" style="111" customWidth="1"/>
    <col min="39" max="40" width="24.7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94" t="s">
        <v>36</v>
      </c>
      <c r="AC1" s="995"/>
      <c r="AD1" s="998" t="str">
        <f>IF(基本情報入力シート!C18="","",基本情報入力シート!C18)</f>
        <v/>
      </c>
      <c r="AE1" s="998"/>
      <c r="AF1" s="998"/>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1000" t="s">
        <v>7</v>
      </c>
      <c r="B3" s="1000"/>
      <c r="C3" s="1000"/>
      <c r="D3" s="1000"/>
      <c r="E3" s="1001"/>
      <c r="F3" s="1002" t="str">
        <f>IF(基本情報入力シート!M23="","",基本情報入力シート!M23)</f>
        <v/>
      </c>
      <c r="G3" s="1003"/>
      <c r="H3" s="1003"/>
      <c r="I3" s="1003"/>
      <c r="J3" s="1003"/>
      <c r="K3" s="1003"/>
      <c r="L3" s="1003"/>
      <c r="M3" s="1004"/>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1005" t="s">
        <v>2135</v>
      </c>
      <c r="C5" s="1005"/>
      <c r="D5" s="1006"/>
      <c r="E5" s="1006"/>
      <c r="F5" s="1006"/>
      <c r="G5" s="1006"/>
      <c r="H5" s="1006"/>
      <c r="I5" s="1006"/>
      <c r="J5" s="1006"/>
      <c r="K5" s="1006"/>
      <c r="L5" s="1006"/>
      <c r="M5" s="1006"/>
      <c r="N5" s="117">
        <f>IFERROR(SUM(Q14:R1213)+SUM(Z14:Z1213),"")</f>
        <v>0</v>
      </c>
      <c r="O5" s="118" t="s">
        <v>44</v>
      </c>
      <c r="P5" s="119"/>
      <c r="Q5" s="119"/>
      <c r="R5" s="433"/>
      <c r="S5" s="433"/>
      <c r="T5" s="433"/>
      <c r="U5" s="433"/>
      <c r="V5" s="433"/>
      <c r="W5" s="1010" t="s">
        <v>2139</v>
      </c>
      <c r="X5" s="1048" t="s">
        <v>2005</v>
      </c>
      <c r="Y5" s="879"/>
      <c r="Z5" s="879"/>
      <c r="AA5" s="1049"/>
      <c r="AB5" s="120">
        <f>SUM(W$14:X$1048576)</f>
        <v>0</v>
      </c>
      <c r="AC5" s="1011" t="str">
        <f>IF(AB6=0, "", IF(AB5&gt;=AB6,"○","×"))</f>
        <v/>
      </c>
      <c r="AD5" s="996" t="s">
        <v>118</v>
      </c>
      <c r="AE5" s="434"/>
      <c r="AF5" s="415"/>
      <c r="AG5" s="116"/>
      <c r="AH5" s="116"/>
      <c r="AI5" s="112"/>
      <c r="AJ5" s="112"/>
      <c r="AK5" s="112"/>
      <c r="AL5" s="112"/>
      <c r="AM5" s="112"/>
      <c r="AN5" s="112"/>
    </row>
    <row r="6" spans="1:41" ht="28.9" customHeight="1" thickBot="1">
      <c r="A6" s="109"/>
      <c r="B6" s="1040"/>
      <c r="C6" s="1041"/>
      <c r="D6" s="1047" t="s">
        <v>2136</v>
      </c>
      <c r="E6" s="1047"/>
      <c r="F6" s="1047"/>
      <c r="G6" s="1047"/>
      <c r="H6" s="1047"/>
      <c r="I6" s="1047"/>
      <c r="J6" s="1047"/>
      <c r="K6" s="1047"/>
      <c r="L6" s="1047"/>
      <c r="M6" s="1047"/>
      <c r="N6" s="117">
        <f>SUM(S14:S1213, AA14:AA1213)</f>
        <v>0</v>
      </c>
      <c r="O6" s="118" t="s">
        <v>44</v>
      </c>
      <c r="P6" s="119"/>
      <c r="Q6" s="119"/>
      <c r="R6" s="119"/>
      <c r="S6" s="119"/>
      <c r="T6" s="122"/>
      <c r="U6" s="122"/>
      <c r="V6" s="122"/>
      <c r="W6" s="1010"/>
      <c r="X6" s="1048" t="s">
        <v>2138</v>
      </c>
      <c r="Y6" s="879"/>
      <c r="Z6" s="879"/>
      <c r="AA6" s="1049"/>
      <c r="AB6" s="123">
        <f>SUM(AI$14:AI$1048576)</f>
        <v>0</v>
      </c>
      <c r="AC6" s="1012"/>
      <c r="AD6" s="996"/>
      <c r="AE6" s="434"/>
      <c r="AF6" s="415"/>
      <c r="AG6" s="116"/>
      <c r="AH6" s="116"/>
      <c r="AI6" s="112"/>
      <c r="AJ6" s="112"/>
      <c r="AK6" s="112"/>
      <c r="AL6" s="112"/>
      <c r="AM6" s="112"/>
      <c r="AN6" s="112"/>
    </row>
    <row r="7" spans="1:41" ht="27" customHeight="1">
      <c r="A7" s="109"/>
      <c r="B7" s="124"/>
      <c r="C7" s="125"/>
      <c r="D7" s="1071" t="s">
        <v>1937</v>
      </c>
      <c r="E7" s="1047"/>
      <c r="F7" s="1047"/>
      <c r="G7" s="1047"/>
      <c r="H7" s="1047"/>
      <c r="I7" s="1047"/>
      <c r="J7" s="1047"/>
      <c r="K7" s="1047"/>
      <c r="L7" s="1047"/>
      <c r="M7" s="1047"/>
      <c r="N7" s="117">
        <f>ROUNDDOWN(SUM(U$14:U$1213,AC$14:AD$1213),0)</f>
        <v>0</v>
      </c>
      <c r="O7" s="118" t="s">
        <v>44</v>
      </c>
      <c r="P7" s="119"/>
      <c r="Q7" s="119"/>
      <c r="R7" s="119"/>
      <c r="S7" s="119"/>
      <c r="T7" s="122"/>
      <c r="U7" s="122"/>
      <c r="V7" s="122"/>
      <c r="W7" s="1007" t="s">
        <v>2140</v>
      </c>
      <c r="X7" s="1048" t="s">
        <v>2005</v>
      </c>
      <c r="Y7" s="879"/>
      <c r="Z7" s="879"/>
      <c r="AA7" s="1049"/>
      <c r="AB7" s="126">
        <f>SUM(AF$14:AF$1048576)</f>
        <v>0</v>
      </c>
      <c r="AC7" s="1011" t="str">
        <f>IF(AB8=0, "", IF(AB7&gt;=AB8,"○","×"))</f>
        <v/>
      </c>
      <c r="AD7" s="997" t="s">
        <v>118</v>
      </c>
      <c r="AE7" s="435"/>
      <c r="AF7" s="413"/>
      <c r="AG7" s="116"/>
      <c r="AH7" s="116"/>
      <c r="AI7" s="112"/>
      <c r="AJ7" s="112"/>
      <c r="AK7" s="112"/>
      <c r="AL7" s="112"/>
      <c r="AM7" s="112"/>
      <c r="AN7" s="112"/>
    </row>
    <row r="8" spans="1:41" ht="25.5" customHeight="1" thickBot="1">
      <c r="A8" s="109"/>
      <c r="B8" s="1055" t="s">
        <v>2039</v>
      </c>
      <c r="C8" s="1055"/>
      <c r="D8" s="1055"/>
      <c r="E8" s="1055"/>
      <c r="F8" s="1055"/>
      <c r="G8" s="1055"/>
      <c r="H8" s="1055"/>
      <c r="I8" s="1055"/>
      <c r="J8" s="1055"/>
      <c r="K8" s="1055"/>
      <c r="L8" s="1055"/>
      <c r="M8" s="1055"/>
      <c r="N8" s="1055"/>
      <c r="O8" s="1055"/>
      <c r="P8" s="1055"/>
      <c r="Q8" s="1055"/>
      <c r="R8" s="1055"/>
      <c r="S8" s="1055"/>
      <c r="T8" s="1055"/>
      <c r="U8" s="414"/>
      <c r="V8" s="414"/>
      <c r="W8" s="1008"/>
      <c r="X8" s="1048" t="s">
        <v>2138</v>
      </c>
      <c r="Y8" s="879"/>
      <c r="Z8" s="879"/>
      <c r="AA8" s="1049"/>
      <c r="AB8" s="123">
        <f>SUM(AJ$14:AJ$1048576)</f>
        <v>0</v>
      </c>
      <c r="AC8" s="1012"/>
      <c r="AD8" s="997"/>
      <c r="AE8" s="435"/>
      <c r="AF8" s="413"/>
      <c r="AI8" s="111"/>
      <c r="AJ8" s="112"/>
      <c r="AK8" s="112"/>
      <c r="AL8" s="112"/>
      <c r="AM8" s="112"/>
      <c r="AN8" s="112"/>
    </row>
    <row r="9" spans="1:41" ht="42" customHeight="1" thickBot="1">
      <c r="A9" s="108"/>
      <c r="B9" s="1056"/>
      <c r="C9" s="1056"/>
      <c r="D9" s="1056"/>
      <c r="E9" s="1056"/>
      <c r="F9" s="1056"/>
      <c r="G9" s="1056"/>
      <c r="H9" s="1056"/>
      <c r="I9" s="1056"/>
      <c r="J9" s="1056"/>
      <c r="K9" s="1056"/>
      <c r="L9" s="1056"/>
      <c r="M9" s="1056"/>
      <c r="N9" s="1056"/>
      <c r="O9" s="1057"/>
      <c r="P9" s="1057"/>
      <c r="Q9" s="1057"/>
      <c r="R9" s="1057"/>
      <c r="S9" s="1057"/>
      <c r="T9" s="1056"/>
      <c r="U9" s="127"/>
      <c r="V9" s="127"/>
      <c r="W9" s="127"/>
      <c r="X9" s="128"/>
      <c r="Y9" s="127"/>
      <c r="Z9" s="127"/>
      <c r="AA9" s="129"/>
      <c r="AB9" s="129"/>
      <c r="AC9" s="129"/>
      <c r="AD9" s="129"/>
      <c r="AE9" s="129"/>
      <c r="AF9" s="129"/>
      <c r="AG9" s="129"/>
      <c r="AH9" s="412"/>
      <c r="AI9" s="109"/>
      <c r="AM9" s="112"/>
      <c r="AN9" s="112"/>
    </row>
    <row r="10" spans="1:41" ht="24" customHeight="1" thickBot="1">
      <c r="A10" s="1013"/>
      <c r="B10" s="1016" t="s">
        <v>2006</v>
      </c>
      <c r="C10" s="1017"/>
      <c r="D10" s="1017"/>
      <c r="E10" s="1017"/>
      <c r="F10" s="1017"/>
      <c r="G10" s="1017"/>
      <c r="H10" s="1017"/>
      <c r="I10" s="1018"/>
      <c r="J10" s="1025" t="s">
        <v>119</v>
      </c>
      <c r="K10" s="1028" t="s">
        <v>120</v>
      </c>
      <c r="L10" s="1029"/>
      <c r="M10" s="1034" t="s">
        <v>121</v>
      </c>
      <c r="N10" s="1037" t="s">
        <v>28</v>
      </c>
      <c r="O10" s="1042" t="s">
        <v>1973</v>
      </c>
      <c r="P10" s="1009" t="s">
        <v>2038</v>
      </c>
      <c r="Q10" s="1009"/>
      <c r="R10" s="1009"/>
      <c r="S10" s="1009"/>
      <c r="T10" s="1009"/>
      <c r="U10" s="1009"/>
      <c r="V10" s="1009"/>
      <c r="W10" s="1009"/>
      <c r="X10" s="1009"/>
      <c r="Y10" s="1009"/>
      <c r="Z10" s="1009"/>
      <c r="AA10" s="1009"/>
      <c r="AB10" s="1009"/>
      <c r="AC10" s="1009"/>
      <c r="AD10" s="1009"/>
      <c r="AE10" s="1009"/>
      <c r="AF10" s="1009"/>
      <c r="AG10" s="1045" t="s">
        <v>1981</v>
      </c>
      <c r="AH10" s="1045" t="s">
        <v>1982</v>
      </c>
      <c r="AI10" s="1046" t="s">
        <v>2098</v>
      </c>
      <c r="AJ10" s="1045"/>
      <c r="AK10" s="999"/>
      <c r="AL10" s="999"/>
      <c r="AM10" s="112"/>
      <c r="AN10" s="112"/>
    </row>
    <row r="11" spans="1:41" ht="21.75" customHeight="1">
      <c r="A11" s="1014"/>
      <c r="B11" s="1019"/>
      <c r="C11" s="1020"/>
      <c r="D11" s="1020"/>
      <c r="E11" s="1020"/>
      <c r="F11" s="1020"/>
      <c r="G11" s="1020"/>
      <c r="H11" s="1020"/>
      <c r="I11" s="1021"/>
      <c r="J11" s="1026"/>
      <c r="K11" s="1030"/>
      <c r="L11" s="1031"/>
      <c r="M11" s="1035"/>
      <c r="N11" s="1038"/>
      <c r="O11" s="1043"/>
      <c r="P11" s="1072" t="s">
        <v>1903</v>
      </c>
      <c r="Q11" s="1072"/>
      <c r="R11" s="1072"/>
      <c r="S11" s="1072"/>
      <c r="T11" s="1072"/>
      <c r="U11" s="1072"/>
      <c r="V11" s="1072"/>
      <c r="W11" s="1072"/>
      <c r="X11" s="1073"/>
      <c r="Y11" s="1074" t="s">
        <v>1904</v>
      </c>
      <c r="Z11" s="1075"/>
      <c r="AA11" s="1075"/>
      <c r="AB11" s="1075"/>
      <c r="AC11" s="1075"/>
      <c r="AD11" s="1075"/>
      <c r="AE11" s="1075"/>
      <c r="AF11" s="1076"/>
      <c r="AG11" s="1046"/>
      <c r="AH11" s="1045"/>
      <c r="AI11" s="1046"/>
      <c r="AJ11" s="1045"/>
      <c r="AK11" s="999"/>
      <c r="AL11" s="999"/>
      <c r="AM11" s="112"/>
      <c r="AN11" s="112"/>
    </row>
    <row r="12" spans="1:41" ht="36.75" customHeight="1">
      <c r="A12" s="1014"/>
      <c r="B12" s="1019"/>
      <c r="C12" s="1020"/>
      <c r="D12" s="1020"/>
      <c r="E12" s="1020"/>
      <c r="F12" s="1020"/>
      <c r="G12" s="1020"/>
      <c r="H12" s="1020"/>
      <c r="I12" s="1021"/>
      <c r="J12" s="1026"/>
      <c r="K12" s="1032"/>
      <c r="L12" s="1033"/>
      <c r="M12" s="1035"/>
      <c r="N12" s="1038"/>
      <c r="O12" s="1043"/>
      <c r="P12" s="1077" t="s">
        <v>127</v>
      </c>
      <c r="Q12" s="1078" t="s">
        <v>128</v>
      </c>
      <c r="R12" s="1077"/>
      <c r="S12" s="1068" t="s">
        <v>1909</v>
      </c>
      <c r="T12" s="1068" t="s">
        <v>1906</v>
      </c>
      <c r="U12" s="1069" t="s">
        <v>2137</v>
      </c>
      <c r="V12" s="1069" t="s">
        <v>129</v>
      </c>
      <c r="W12" s="1079" t="s">
        <v>130</v>
      </c>
      <c r="X12" s="1080"/>
      <c r="Y12" s="1066" t="s">
        <v>1905</v>
      </c>
      <c r="Z12" s="1068" t="s">
        <v>128</v>
      </c>
      <c r="AA12" s="1068" t="s">
        <v>1909</v>
      </c>
      <c r="AB12" s="1068" t="s">
        <v>1906</v>
      </c>
      <c r="AC12" s="1050" t="s">
        <v>2137</v>
      </c>
      <c r="AD12" s="1051"/>
      <c r="AE12" s="1069" t="s">
        <v>129</v>
      </c>
      <c r="AF12" s="130" t="s">
        <v>130</v>
      </c>
      <c r="AG12" s="1046"/>
      <c r="AH12" s="1045"/>
      <c r="AI12" s="1046"/>
      <c r="AJ12" s="1045"/>
      <c r="AK12" s="999"/>
      <c r="AL12" s="999"/>
      <c r="AM12" s="112"/>
      <c r="AN12" s="112"/>
    </row>
    <row r="13" spans="1:41" ht="72" customHeight="1" thickBot="1">
      <c r="A13" s="1015"/>
      <c r="B13" s="1022"/>
      <c r="C13" s="1023"/>
      <c r="D13" s="1023"/>
      <c r="E13" s="1023"/>
      <c r="F13" s="1023"/>
      <c r="G13" s="1023"/>
      <c r="H13" s="1023"/>
      <c r="I13" s="1024"/>
      <c r="J13" s="1027"/>
      <c r="K13" s="131" t="s">
        <v>29</v>
      </c>
      <c r="L13" s="131" t="s">
        <v>30</v>
      </c>
      <c r="M13" s="1036"/>
      <c r="N13" s="1039"/>
      <c r="O13" s="1044"/>
      <c r="P13" s="1021"/>
      <c r="Q13" s="1019"/>
      <c r="R13" s="1021"/>
      <c r="S13" s="1026"/>
      <c r="T13" s="1026"/>
      <c r="U13" s="1070"/>
      <c r="V13" s="1070"/>
      <c r="W13" s="1081" t="s">
        <v>1978</v>
      </c>
      <c r="X13" s="1082"/>
      <c r="Y13" s="1067"/>
      <c r="Z13" s="1026"/>
      <c r="AA13" s="1027"/>
      <c r="AB13" s="1027"/>
      <c r="AC13" s="1052"/>
      <c r="AD13" s="1053"/>
      <c r="AE13" s="1070"/>
      <c r="AF13" s="132" t="s">
        <v>1979</v>
      </c>
      <c r="AG13" s="1046"/>
      <c r="AH13" s="1045"/>
      <c r="AI13" s="436" t="s">
        <v>1976</v>
      </c>
      <c r="AJ13" s="437" t="s">
        <v>1977</v>
      </c>
      <c r="AK13" s="133"/>
      <c r="AL13" s="133"/>
      <c r="AM13" s="112"/>
      <c r="AN13" s="134"/>
      <c r="AO13" s="134"/>
    </row>
    <row r="14" spans="1:41" s="140" customFormat="1" ht="30" customHeight="1">
      <c r="A14" s="135" t="s">
        <v>131</v>
      </c>
      <c r="B14" s="1061" t="str">
        <f>IF(基本情報入力シート!C39="","",基本情報入力シート!C39)</f>
        <v/>
      </c>
      <c r="C14" s="1062"/>
      <c r="D14" s="1062"/>
      <c r="E14" s="1062"/>
      <c r="F14" s="1062"/>
      <c r="G14" s="1062"/>
      <c r="H14" s="1062"/>
      <c r="I14" s="1063"/>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1064"/>
      <c r="R14" s="1065"/>
      <c r="S14" s="137" t="str">
        <f>IFERROR(ROUNDDOWN(Q14*VLOOKUP(N14,【参考】数式用!$AR$2:$AW$50,MATCH(P14,【参考】数式用!$AT$4:$AW$4)+2,FALSE)*0.5, 0), "")</f>
        <v/>
      </c>
      <c r="T14" s="422"/>
      <c r="U14" s="138" t="str">
        <f>IFERROR(IF(AG14&lt;&gt;"",Q14*VLOOKUP(N14,【参考】数式用!$AG$2:$AL$50,MATCH(P14,【参考】数式用!$AI$4:$AL$4,0)+2,0), ""), "")</f>
        <v/>
      </c>
      <c r="V14" s="41"/>
      <c r="W14" s="1058"/>
      <c r="X14" s="1059"/>
      <c r="Y14" s="40"/>
      <c r="Z14" s="46"/>
      <c r="AA14" s="143" t="str">
        <f>IFERROR(IF(Y14="ー", "", ROUNDDOWN(Z14*VLOOKUP(N14,【参考】数式用!$AR$2:$AW$50,MATCH(Y14,【参考】数式用!$AT$4:$AW$4)+2,FALSE)*0.5, 0)), "")</f>
        <v/>
      </c>
      <c r="AB14" s="47"/>
      <c r="AC14" s="1060" t="str">
        <f>IFERROR(IF(AG14&lt;&gt;"",Z14*VLOOKUP(N14,【参考】数式用!$AG$2:$AL$50,MATCH(Y14,【参考】数式用!$AI$4:$AL$4,0)+2,0), ""), "")</f>
        <v/>
      </c>
      <c r="AD14" s="1060"/>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1084"/>
      <c r="AO14" s="1084"/>
    </row>
    <row r="15" spans="1:41" ht="30" customHeight="1">
      <c r="A15" s="141">
        <v>2</v>
      </c>
      <c r="B15" s="978" t="str">
        <f>IF(基本情報入力シート!C40="","",基本情報入力シート!C40)</f>
        <v/>
      </c>
      <c r="C15" s="979"/>
      <c r="D15" s="979"/>
      <c r="E15" s="979"/>
      <c r="F15" s="979"/>
      <c r="G15" s="979"/>
      <c r="H15" s="979"/>
      <c r="I15" s="980"/>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81"/>
      <c r="R15" s="982"/>
      <c r="S15" s="142" t="str">
        <f>IFERROR(ROUNDDOWN(Q15*VLOOKUP(N15,【参考】数式用!$AR$2:$AW$50,MATCH(P15,【参考】数式用!$AT$4:$AW$4)+2,FALSE)*0.5, 0), "")</f>
        <v/>
      </c>
      <c r="T15" s="42"/>
      <c r="U15" s="144" t="str">
        <f>IFERROR(IF(AG15&lt;&gt;"",Q15*VLOOKUP(N15,【参考】数式用!$AG$2:$AL$50,MATCH(P15,【参考】数式用!$AI$4:$AL$4,0)+2,0), ""), "")</f>
        <v/>
      </c>
      <c r="V15" s="42"/>
      <c r="W15" s="983"/>
      <c r="X15" s="984"/>
      <c r="Y15" s="43"/>
      <c r="Z15" s="51"/>
      <c r="AA15" s="143" t="str">
        <f>IFERROR(IF(Y15="ー", "", ROUNDDOWN(Z15*VLOOKUP(N15,【参考】数式用!$AR$2:$AW$50,MATCH(Y15,【参考】数式用!$AT$4:$AW$4)+2,FALSE)*0.5, 0)), "")</f>
        <v/>
      </c>
      <c r="AB15" s="52"/>
      <c r="AC15" s="1054" t="str">
        <f>IFERROR(IF(AG15&lt;&gt;"",Z15*VLOOKUP(N15,【参考】数式用!$AG$2:$AL$50,MATCH(Y15,【参考】数式用!$AI$4:$AL$4,0)+2,0), ""), "")</f>
        <v/>
      </c>
      <c r="AD15" s="1054"/>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1084"/>
      <c r="AO15" s="1084"/>
    </row>
    <row r="16" spans="1:41" ht="30" customHeight="1">
      <c r="A16" s="141">
        <v>3</v>
      </c>
      <c r="B16" s="978" t="str">
        <f>IF(基本情報入力シート!C41="","",基本情報入力シート!C41)</f>
        <v/>
      </c>
      <c r="C16" s="979"/>
      <c r="D16" s="979"/>
      <c r="E16" s="979"/>
      <c r="F16" s="979"/>
      <c r="G16" s="979"/>
      <c r="H16" s="979"/>
      <c r="I16" s="980"/>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81"/>
      <c r="R16" s="982"/>
      <c r="S16" s="142" t="str">
        <f>IFERROR(ROUNDDOWN(Q16*VLOOKUP(N16,【参考】数式用!$AR$2:$AW$50,MATCH(P16,【参考】数式用!$AT$4:$AW$4)+2,FALSE)*0.5, 0), "")</f>
        <v/>
      </c>
      <c r="T16" s="42"/>
      <c r="U16" s="144" t="str">
        <f>IFERROR(IF(AG16&lt;&gt;"",Q16*VLOOKUP(N16,【参考】数式用!$AG$2:$AL$50,MATCH(P16,【参考】数式用!$AI$4:$AL$4,0)+2,0), ""), "")</f>
        <v/>
      </c>
      <c r="V16" s="42"/>
      <c r="W16" s="983"/>
      <c r="X16" s="984"/>
      <c r="Y16" s="43"/>
      <c r="Z16" s="51"/>
      <c r="AA16" s="143" t="str">
        <f>IFERROR(IF(Y16="ー", "", ROUNDDOWN(Z16*VLOOKUP(N16,【参考】数式用!$AR$2:$AW$50,MATCH(Y16,【参考】数式用!$AT$4:$AW$4)+2,FALSE)*0.5, 0)), "")</f>
        <v/>
      </c>
      <c r="AB16" s="52"/>
      <c r="AC16" s="1054" t="str">
        <f>IFERROR(IF(AG16&lt;&gt;"",Z16*VLOOKUP(N16,【参考】数式用!$AG$2:$AL$50,MATCH(Y16,【参考】数式用!$AI$4:$AL$4,0)+2,0), ""), "")</f>
        <v/>
      </c>
      <c r="AD16" s="1054"/>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1084"/>
      <c r="AO16" s="1084"/>
    </row>
    <row r="17" spans="1:46" ht="30" customHeight="1">
      <c r="A17" s="141">
        <v>4</v>
      </c>
      <c r="B17" s="978" t="str">
        <f>IF(基本情報入力シート!C42="","",基本情報入力シート!C42)</f>
        <v/>
      </c>
      <c r="C17" s="979"/>
      <c r="D17" s="979"/>
      <c r="E17" s="979"/>
      <c r="F17" s="979"/>
      <c r="G17" s="979"/>
      <c r="H17" s="979"/>
      <c r="I17" s="980"/>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81"/>
      <c r="R17" s="982"/>
      <c r="S17" s="142" t="str">
        <f>IFERROR(ROUNDDOWN(Q17*VLOOKUP(N17,【参考】数式用!$AR$2:$AW$50,MATCH(P17,【参考】数式用!$AT$4:$AW$4)+2,FALSE)*0.5, 0), "")</f>
        <v/>
      </c>
      <c r="T17" s="49"/>
      <c r="U17" s="144" t="str">
        <f>IFERROR(IF(AG17&lt;&gt;"",Q17*VLOOKUP(N17,【参考】数式用!$AG$2:$AL$50,MATCH(P17,【参考】数式用!$AI$4:$AL$4,0)+2,0), ""), "")</f>
        <v/>
      </c>
      <c r="V17" s="42"/>
      <c r="W17" s="983"/>
      <c r="X17" s="984"/>
      <c r="Y17" s="43"/>
      <c r="Z17" s="51"/>
      <c r="AA17" s="143" t="str">
        <f>IFERROR(IF(Y17="ー", "", ROUNDDOWN(Z17*VLOOKUP(N17,【参考】数式用!$AR$2:$AW$50,MATCH(Y17,【参考】数式用!$AT$4:$AW$4)+2,FALSE)*0.5, 0)), "")</f>
        <v/>
      </c>
      <c r="AB17" s="52"/>
      <c r="AC17" s="1054" t="str">
        <f>IFERROR(IF(AG17&lt;&gt;"",Z17*VLOOKUP(N17,【参考】数式用!$AG$2:$AL$50,MATCH(Y17,【参考】数式用!$AI$4:$AL$4,0)+2,0), ""), "")</f>
        <v/>
      </c>
      <c r="AD17" s="1054"/>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1084"/>
      <c r="AO17" s="1084"/>
    </row>
    <row r="18" spans="1:46" ht="30" customHeight="1">
      <c r="A18" s="141">
        <v>5</v>
      </c>
      <c r="B18" s="978" t="str">
        <f>IF(基本情報入力シート!C43="","",基本情報入力シート!C43)</f>
        <v/>
      </c>
      <c r="C18" s="979"/>
      <c r="D18" s="979"/>
      <c r="E18" s="979"/>
      <c r="F18" s="979"/>
      <c r="G18" s="979"/>
      <c r="H18" s="979"/>
      <c r="I18" s="980"/>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81"/>
      <c r="R18" s="982"/>
      <c r="S18" s="142" t="str">
        <f>IFERROR(ROUNDDOWN(Q18*VLOOKUP(N18,【参考】数式用!$AR$2:$AW$50,MATCH(P18,【参考】数式用!$AT$4:$AW$4)+2,FALSE)*0.5, 0), "")</f>
        <v/>
      </c>
      <c r="T18" s="42"/>
      <c r="U18" s="144" t="str">
        <f>IFERROR(IF(AG18&lt;&gt;"",Q18*VLOOKUP(N18,【参考】数式用!$AG$2:$AL$50,MATCH(P18,【参考】数式用!$AI$4:$AL$4,0)+2,0), ""), "")</f>
        <v/>
      </c>
      <c r="V18" s="42"/>
      <c r="W18" s="983"/>
      <c r="X18" s="984"/>
      <c r="Y18" s="43"/>
      <c r="Z18" s="51"/>
      <c r="AA18" s="143" t="str">
        <f>IFERROR(IF(Y18="ー", "", ROUNDDOWN(Z18*VLOOKUP(N18,【参考】数式用!$AR$2:$AW$50,MATCH(Y18,【参考】数式用!$AT$4:$AW$4)+2,FALSE)*0.5, 0)), "")</f>
        <v/>
      </c>
      <c r="AB18" s="52"/>
      <c r="AC18" s="1054" t="str">
        <f>IFERROR(IF(AG18&lt;&gt;"",Z18*VLOOKUP(N18,【参考】数式用!$AG$2:$AL$50,MATCH(Y18,【参考】数式用!$AI$4:$AL$4,0)+2,0), ""), "")</f>
        <v/>
      </c>
      <c r="AD18" s="1054"/>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1084"/>
      <c r="AO18" s="1084"/>
    </row>
    <row r="19" spans="1:46" ht="30" customHeight="1">
      <c r="A19" s="141">
        <v>6</v>
      </c>
      <c r="B19" s="978" t="str">
        <f>IF(基本情報入力シート!C44="","",基本情報入力シート!C44)</f>
        <v/>
      </c>
      <c r="C19" s="979"/>
      <c r="D19" s="979"/>
      <c r="E19" s="979"/>
      <c r="F19" s="979"/>
      <c r="G19" s="979"/>
      <c r="H19" s="979"/>
      <c r="I19" s="980"/>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81"/>
      <c r="R19" s="982"/>
      <c r="S19" s="142" t="str">
        <f>IFERROR(ROUNDDOWN(Q19*VLOOKUP(N19,【参考】数式用!$AR$2:$AW$50,MATCH(P19,【参考】数式用!$AT$4:$AW$4)+2,FALSE)*0.5, 0), "")</f>
        <v/>
      </c>
      <c r="T19" s="42"/>
      <c r="U19" s="144" t="str">
        <f>IFERROR(IF(AG19&lt;&gt;"",Q19*VLOOKUP(N19,【参考】数式用!$AG$2:$AL$50,MATCH(P19,【参考】数式用!$AI$4:$AL$4,0)+2,0), ""), "")</f>
        <v/>
      </c>
      <c r="V19" s="42"/>
      <c r="W19" s="983"/>
      <c r="X19" s="984"/>
      <c r="Y19" s="43"/>
      <c r="Z19" s="51"/>
      <c r="AA19" s="143" t="str">
        <f>IFERROR(IF(Y19="ー", "", ROUNDDOWN(Z19*VLOOKUP(N19,【参考】数式用!$AR$2:$AW$50,MATCH(Y19,【参考】数式用!$AT$4:$AW$4)+2,FALSE)*0.5, 0)), "")</f>
        <v/>
      </c>
      <c r="AB19" s="52"/>
      <c r="AC19" s="1054" t="str">
        <f>IFERROR(IF(AG19&lt;&gt;"",Z19*VLOOKUP(N19,【参考】数式用!$AG$2:$AL$50,MATCH(Y19,【参考】数式用!$AI$4:$AL$4,0)+2,0), ""), "")</f>
        <v/>
      </c>
      <c r="AD19" s="1054"/>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1084"/>
      <c r="AO19" s="1084"/>
    </row>
    <row r="20" spans="1:46" ht="30" customHeight="1">
      <c r="A20" s="141">
        <v>7</v>
      </c>
      <c r="B20" s="978" t="str">
        <f>IF(基本情報入力シート!C45="","",基本情報入力シート!C45)</f>
        <v/>
      </c>
      <c r="C20" s="979"/>
      <c r="D20" s="979"/>
      <c r="E20" s="979"/>
      <c r="F20" s="979"/>
      <c r="G20" s="979"/>
      <c r="H20" s="979"/>
      <c r="I20" s="980"/>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81"/>
      <c r="R20" s="982"/>
      <c r="S20" s="142" t="str">
        <f>IFERROR(ROUNDDOWN(Q20*VLOOKUP(N20,【参考】数式用!$AR$2:$AW$50,MATCH(P20,【参考】数式用!$AT$4:$AW$4)+2,FALSE)*0.5, 0), "")</f>
        <v/>
      </c>
      <c r="T20" s="49"/>
      <c r="U20" s="144" t="str">
        <f>IFERROR(IF(AG20&lt;&gt;"",Q20*VLOOKUP(N20,【参考】数式用!$AG$2:$AL$50,MATCH(P20,【参考】数式用!$AI$4:$AL$4,0)+2,0), ""), "")</f>
        <v/>
      </c>
      <c r="V20" s="42"/>
      <c r="W20" s="983"/>
      <c r="X20" s="984"/>
      <c r="Y20" s="43"/>
      <c r="Z20" s="51"/>
      <c r="AA20" s="143" t="str">
        <f>IFERROR(IF(Y20="ー", "", ROUNDDOWN(Z20*VLOOKUP(N20,【参考】数式用!$AR$2:$AW$50,MATCH(Y20,【参考】数式用!$AT$4:$AW$4)+2,FALSE)*0.5, 0)), "")</f>
        <v/>
      </c>
      <c r="AB20" s="52"/>
      <c r="AC20" s="1054" t="str">
        <f>IFERROR(IF(AG20&lt;&gt;"",Z20*VLOOKUP(N20,【参考】数式用!$AG$2:$AL$50,MATCH(Y20,【参考】数式用!$AI$4:$AL$4,0)+2,0), ""), "")</f>
        <v/>
      </c>
      <c r="AD20" s="1054"/>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1084"/>
      <c r="AO20" s="1084"/>
    </row>
    <row r="21" spans="1:46" ht="30" customHeight="1">
      <c r="A21" s="141">
        <v>8</v>
      </c>
      <c r="B21" s="978" t="str">
        <f>IF(基本情報入力シート!C46="","",基本情報入力シート!C46)</f>
        <v/>
      </c>
      <c r="C21" s="979"/>
      <c r="D21" s="979"/>
      <c r="E21" s="979"/>
      <c r="F21" s="979"/>
      <c r="G21" s="979"/>
      <c r="H21" s="979"/>
      <c r="I21" s="980"/>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81"/>
      <c r="R21" s="982"/>
      <c r="S21" s="142" t="str">
        <f>IFERROR(ROUNDDOWN(Q21*VLOOKUP(N21,【参考】数式用!$AR$2:$AW$50,MATCH(P21,【参考】数式用!$AT$4:$AW$4)+2,FALSE)*0.5, 0), "")</f>
        <v/>
      </c>
      <c r="T21" s="42"/>
      <c r="U21" s="144" t="str">
        <f>IFERROR(IF(AG21&lt;&gt;"",Q21*VLOOKUP(N21,【参考】数式用!$AG$2:$AL$50,MATCH(P21,【参考】数式用!$AI$4:$AL$4,0)+2,0), ""), "")</f>
        <v/>
      </c>
      <c r="V21" s="42"/>
      <c r="W21" s="983"/>
      <c r="X21" s="984"/>
      <c r="Y21" s="43"/>
      <c r="Z21" s="51"/>
      <c r="AA21" s="143" t="str">
        <f>IFERROR(IF(Y21="ー", "", ROUNDDOWN(Z21*VLOOKUP(N21,【参考】数式用!$AR$2:$AW$50,MATCH(Y21,【参考】数式用!$AT$4:$AW$4)+2,FALSE)*0.5, 0)), "")</f>
        <v/>
      </c>
      <c r="AB21" s="52"/>
      <c r="AC21" s="1054" t="str">
        <f>IFERROR(IF(AG21&lt;&gt;"",Z21*VLOOKUP(N21,【参考】数式用!$AG$2:$AL$50,MATCH(Y21,【参考】数式用!$AI$4:$AL$4,0)+2,0), ""), "")</f>
        <v/>
      </c>
      <c r="AD21" s="1054"/>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1084"/>
      <c r="AO21" s="1084"/>
    </row>
    <row r="22" spans="1:46" ht="30" customHeight="1">
      <c r="A22" s="141">
        <v>9</v>
      </c>
      <c r="B22" s="978" t="str">
        <f>IF(基本情報入力シート!C47="","",基本情報入力シート!C47)</f>
        <v/>
      </c>
      <c r="C22" s="979"/>
      <c r="D22" s="979"/>
      <c r="E22" s="979"/>
      <c r="F22" s="979"/>
      <c r="G22" s="979"/>
      <c r="H22" s="979"/>
      <c r="I22" s="980"/>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81"/>
      <c r="R22" s="982"/>
      <c r="S22" s="142" t="str">
        <f>IFERROR(ROUNDDOWN(Q22*VLOOKUP(N22,【参考】数式用!$AR$2:$AW$50,MATCH(P22,【参考】数式用!$AT$4:$AW$4)+2,FALSE)*0.5, 0), "")</f>
        <v/>
      </c>
      <c r="T22" s="42"/>
      <c r="U22" s="144" t="str">
        <f>IFERROR(IF(AG22&lt;&gt;"",Q22*VLOOKUP(N22,【参考】数式用!$AG$2:$AL$50,MATCH(P22,【参考】数式用!$AI$4:$AL$4,0)+2,0), ""), "")</f>
        <v/>
      </c>
      <c r="V22" s="42"/>
      <c r="W22" s="983"/>
      <c r="X22" s="984"/>
      <c r="Y22" s="43"/>
      <c r="Z22" s="51"/>
      <c r="AA22" s="143" t="str">
        <f>IFERROR(IF(Y22="ー", "", ROUNDDOWN(Z22*VLOOKUP(N22,【参考】数式用!$AR$2:$AW$50,MATCH(Y22,【参考】数式用!$AT$4:$AW$4)+2,FALSE)*0.5, 0)), "")</f>
        <v/>
      </c>
      <c r="AB22" s="52"/>
      <c r="AC22" s="1054" t="str">
        <f>IFERROR(IF(AG22&lt;&gt;"",Z22*VLOOKUP(N22,【参考】数式用!$AG$2:$AL$50,MATCH(Y22,【参考】数式用!$AI$4:$AL$4,0)+2,0), ""), "")</f>
        <v/>
      </c>
      <c r="AD22" s="1054"/>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78" t="str">
        <f>IF(基本情報入力シート!C48="","",基本情報入力シート!C48)</f>
        <v/>
      </c>
      <c r="C23" s="979"/>
      <c r="D23" s="979"/>
      <c r="E23" s="979"/>
      <c r="F23" s="979"/>
      <c r="G23" s="979"/>
      <c r="H23" s="979"/>
      <c r="I23" s="980"/>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81"/>
      <c r="R23" s="982"/>
      <c r="S23" s="142" t="str">
        <f>IFERROR(ROUNDDOWN(Q23*VLOOKUP(N23,【参考】数式用!$AR$2:$AW$50,MATCH(P23,【参考】数式用!$AT$4:$AW$4)+2,FALSE)*0.5, 0), "")</f>
        <v/>
      </c>
      <c r="T23" s="49"/>
      <c r="U23" s="144" t="str">
        <f>IFERROR(IF(AG23&lt;&gt;"",Q23*VLOOKUP(N23,【参考】数式用!$AG$2:$AL$50,MATCH(P23,【参考】数式用!$AI$4:$AL$4,0)+2,0), ""), "")</f>
        <v/>
      </c>
      <c r="V23" s="42"/>
      <c r="W23" s="983"/>
      <c r="X23" s="984"/>
      <c r="Y23" s="43"/>
      <c r="Z23" s="51"/>
      <c r="AA23" s="143" t="str">
        <f>IFERROR(IF(Y23="ー", "", ROUNDDOWN(Z23*VLOOKUP(N23,【参考】数式用!$AR$2:$AW$50,MATCH(Y23,【参考】数式用!$AT$4:$AW$4)+2,FALSE)*0.5, 0)), "")</f>
        <v/>
      </c>
      <c r="AB23" s="52"/>
      <c r="AC23" s="1054" t="str">
        <f>IFERROR(IF(AG23&lt;&gt;"",Z23*VLOOKUP(N23,【参考】数式用!$AG$2:$AL$50,MATCH(Y23,【参考】数式用!$AI$4:$AL$4,0)+2,0), ""), "")</f>
        <v/>
      </c>
      <c r="AD23" s="1054"/>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78" t="str">
        <f>IF(基本情報入力シート!C49="","",基本情報入力シート!C49)</f>
        <v/>
      </c>
      <c r="C24" s="979"/>
      <c r="D24" s="979"/>
      <c r="E24" s="979"/>
      <c r="F24" s="979"/>
      <c r="G24" s="979"/>
      <c r="H24" s="979"/>
      <c r="I24" s="980"/>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81"/>
      <c r="R24" s="982"/>
      <c r="S24" s="142" t="str">
        <f>IFERROR(ROUNDDOWN(Q24*VLOOKUP(N24,【参考】数式用!$AR$2:$AW$50,MATCH(P24,【参考】数式用!$AT$4:$AW$4)+2,FALSE)*0.5, 0), "")</f>
        <v/>
      </c>
      <c r="T24" s="42"/>
      <c r="U24" s="144" t="str">
        <f>IFERROR(IF(AG24&lt;&gt;"",Q24*VLOOKUP(N24,【参考】数式用!$AG$2:$AL$50,MATCH(P24,【参考】数式用!$AI$4:$AL$4,0)+2,0), ""), "")</f>
        <v/>
      </c>
      <c r="V24" s="42"/>
      <c r="W24" s="983"/>
      <c r="X24" s="984"/>
      <c r="Y24" s="43"/>
      <c r="Z24" s="51"/>
      <c r="AA24" s="143" t="str">
        <f>IFERROR(IF(Y24="ー", "", ROUNDDOWN(Z24*VLOOKUP(N24,【参考】数式用!$AR$2:$AW$50,MATCH(Y24,【参考】数式用!$AT$4:$AW$4)+2,FALSE)*0.5, 0)), "")</f>
        <v/>
      </c>
      <c r="AB24" s="52"/>
      <c r="AC24" s="1054" t="str">
        <f>IFERROR(IF(AG24&lt;&gt;"",Z24*VLOOKUP(N24,【参考】数式用!$AG$2:$AL$50,MATCH(Y24,【参考】数式用!$AI$4:$AL$4,0)+2,0), ""), "")</f>
        <v/>
      </c>
      <c r="AD24" s="1054"/>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78" t="str">
        <f>IF(基本情報入力シート!C50="","",基本情報入力シート!C50)</f>
        <v/>
      </c>
      <c r="C25" s="979"/>
      <c r="D25" s="979"/>
      <c r="E25" s="979"/>
      <c r="F25" s="979"/>
      <c r="G25" s="979"/>
      <c r="H25" s="979"/>
      <c r="I25" s="980"/>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81"/>
      <c r="R25" s="982"/>
      <c r="S25" s="142" t="str">
        <f>IFERROR(ROUNDDOWN(Q25*VLOOKUP(N25,【参考】数式用!$AR$2:$AW$50,MATCH(P25,【参考】数式用!$AT$4:$AW$4)+2,FALSE)*0.5, 0), "")</f>
        <v/>
      </c>
      <c r="T25" s="42"/>
      <c r="U25" s="144" t="str">
        <f>IFERROR(IF(AG25&lt;&gt;"",Q25*VLOOKUP(N25,【参考】数式用!$AG$2:$AL$50,MATCH(P25,【参考】数式用!$AI$4:$AL$4,0)+2,0), ""), "")</f>
        <v/>
      </c>
      <c r="V25" s="42"/>
      <c r="W25" s="983"/>
      <c r="X25" s="984"/>
      <c r="Y25" s="43"/>
      <c r="Z25" s="51"/>
      <c r="AA25" s="143" t="str">
        <f>IFERROR(IF(Y25="ー", "", ROUNDDOWN(Z25*VLOOKUP(N25,【参考】数式用!$AR$2:$AW$50,MATCH(Y25,【参考】数式用!$AT$4:$AW$4)+2,FALSE)*0.5, 0)), "")</f>
        <v/>
      </c>
      <c r="AB25" s="52"/>
      <c r="AC25" s="1054" t="str">
        <f>IFERROR(IF(AG25&lt;&gt;"",Z25*VLOOKUP(N25,【参考】数式用!$AG$2:$AL$50,MATCH(Y25,【参考】数式用!$AI$4:$AL$4,0)+2,0), ""), "")</f>
        <v/>
      </c>
      <c r="AD25" s="1054"/>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78" t="str">
        <f>IF(基本情報入力シート!C51="","",基本情報入力シート!C51)</f>
        <v/>
      </c>
      <c r="C26" s="979"/>
      <c r="D26" s="979"/>
      <c r="E26" s="979"/>
      <c r="F26" s="979"/>
      <c r="G26" s="979"/>
      <c r="H26" s="979"/>
      <c r="I26" s="980"/>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81"/>
      <c r="R26" s="982"/>
      <c r="S26" s="142" t="str">
        <f>IFERROR(ROUNDDOWN(Q26*VLOOKUP(N26,【参考】数式用!$AR$2:$AW$50,MATCH(P26,【参考】数式用!$AT$4:$AW$4)+2,FALSE)*0.5, 0), "")</f>
        <v/>
      </c>
      <c r="T26" s="49"/>
      <c r="U26" s="144" t="str">
        <f>IFERROR(IF(AG26&lt;&gt;"",Q26*VLOOKUP(N26,【参考】数式用!$AG$2:$AL$50,MATCH(P26,【参考】数式用!$AI$4:$AL$4,0)+2,0), ""), "")</f>
        <v/>
      </c>
      <c r="V26" s="42"/>
      <c r="W26" s="983"/>
      <c r="X26" s="984"/>
      <c r="Y26" s="43"/>
      <c r="Z26" s="51"/>
      <c r="AA26" s="143" t="str">
        <f>IFERROR(IF(Y26="ー", "", ROUNDDOWN(Z26*VLOOKUP(N26,【参考】数式用!$AR$2:$AW$50,MATCH(Y26,【参考】数式用!$AT$4:$AW$4)+2,FALSE)*0.5, 0)), "")</f>
        <v/>
      </c>
      <c r="AB26" s="52"/>
      <c r="AC26" s="1054" t="str">
        <f>IFERROR(IF(AG26&lt;&gt;"",Z26*VLOOKUP(N26,【参考】数式用!$AG$2:$AL$50,MATCH(Y26,【参考】数式用!$AI$4:$AL$4,0)+2,0), ""), "")</f>
        <v/>
      </c>
      <c r="AD26" s="1054"/>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78" t="str">
        <f>IF(基本情報入力シート!C52="","",基本情報入力シート!C52)</f>
        <v/>
      </c>
      <c r="C27" s="979"/>
      <c r="D27" s="979"/>
      <c r="E27" s="979"/>
      <c r="F27" s="979"/>
      <c r="G27" s="979"/>
      <c r="H27" s="979"/>
      <c r="I27" s="980"/>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81"/>
      <c r="R27" s="982"/>
      <c r="S27" s="142" t="str">
        <f>IFERROR(ROUNDDOWN(Q27*VLOOKUP(N27,【参考】数式用!$AR$2:$AW$50,MATCH(P27,【参考】数式用!$AT$4:$AW$4)+2,FALSE)*0.5, 0), "")</f>
        <v/>
      </c>
      <c r="T27" s="42"/>
      <c r="U27" s="144" t="str">
        <f>IFERROR(IF(AG27&lt;&gt;"",Q27*VLOOKUP(N27,【参考】数式用!$AG$2:$AL$50,MATCH(P27,【参考】数式用!$AI$4:$AL$4,0)+2,0), ""), "")</f>
        <v/>
      </c>
      <c r="V27" s="42"/>
      <c r="W27" s="983"/>
      <c r="X27" s="984"/>
      <c r="Y27" s="43"/>
      <c r="Z27" s="51"/>
      <c r="AA27" s="143" t="str">
        <f>IFERROR(IF(Y27="ー", "", ROUNDDOWN(Z27*VLOOKUP(N27,【参考】数式用!$AR$2:$AW$50,MATCH(Y27,【参考】数式用!$AT$4:$AW$4)+2,FALSE)*0.5, 0)), "")</f>
        <v/>
      </c>
      <c r="AB27" s="52"/>
      <c r="AC27" s="1054" t="str">
        <f>IFERROR(IF(AG27&lt;&gt;"",Z27*VLOOKUP(N27,【参考】数式用!$AG$2:$AL$50,MATCH(Y27,【参考】数式用!$AI$4:$AL$4,0)+2,0), ""), "")</f>
        <v/>
      </c>
      <c r="AD27" s="1054"/>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78" t="str">
        <f>IF(基本情報入力シート!C53="","",基本情報入力シート!C53)</f>
        <v/>
      </c>
      <c r="C28" s="979"/>
      <c r="D28" s="979"/>
      <c r="E28" s="979"/>
      <c r="F28" s="979"/>
      <c r="G28" s="979"/>
      <c r="H28" s="979"/>
      <c r="I28" s="980"/>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81"/>
      <c r="R28" s="982"/>
      <c r="S28" s="142" t="str">
        <f>IFERROR(ROUNDDOWN(Q28*VLOOKUP(N28,【参考】数式用!$AR$2:$AW$50,MATCH(P28,【参考】数式用!$AT$4:$AW$4)+2,FALSE)*0.5, 0), "")</f>
        <v/>
      </c>
      <c r="T28" s="42"/>
      <c r="U28" s="144" t="str">
        <f>IFERROR(IF(AG28&lt;&gt;"",Q28*VLOOKUP(N28,【参考】数式用!$AG$2:$AL$50,MATCH(P28,【参考】数式用!$AI$4:$AL$4,0)+2,0), ""), "")</f>
        <v/>
      </c>
      <c r="V28" s="42"/>
      <c r="W28" s="983"/>
      <c r="X28" s="984"/>
      <c r="Y28" s="43"/>
      <c r="Z28" s="51"/>
      <c r="AA28" s="143" t="str">
        <f>IFERROR(IF(Y28="ー", "", ROUNDDOWN(Z28*VLOOKUP(N28,【参考】数式用!$AR$2:$AW$50,MATCH(Y28,【参考】数式用!$AT$4:$AW$4)+2,FALSE)*0.5, 0)), "")</f>
        <v/>
      </c>
      <c r="AB28" s="52"/>
      <c r="AC28" s="1054" t="str">
        <f>IFERROR(IF(AG28&lt;&gt;"",Z28*VLOOKUP(N28,【参考】数式用!$AG$2:$AL$50,MATCH(Y28,【参考】数式用!$AI$4:$AL$4,0)+2,0), ""), "")</f>
        <v/>
      </c>
      <c r="AD28" s="1054"/>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78" t="str">
        <f>IF(基本情報入力シート!C54="","",基本情報入力シート!C54)</f>
        <v/>
      </c>
      <c r="C29" s="979"/>
      <c r="D29" s="979"/>
      <c r="E29" s="979"/>
      <c r="F29" s="979"/>
      <c r="G29" s="979"/>
      <c r="H29" s="979"/>
      <c r="I29" s="980"/>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81"/>
      <c r="R29" s="982"/>
      <c r="S29" s="142" t="str">
        <f>IFERROR(ROUNDDOWN(Q29*VLOOKUP(N29,【参考】数式用!$AR$2:$AW$50,MATCH(P29,【参考】数式用!$AT$4:$AW$4)+2,FALSE)*0.5, 0), "")</f>
        <v/>
      </c>
      <c r="T29" s="49"/>
      <c r="U29" s="144" t="str">
        <f>IFERROR(IF(AG29&lt;&gt;"",Q29*VLOOKUP(N29,【参考】数式用!$AG$2:$AL$50,MATCH(P29,【参考】数式用!$AI$4:$AL$4,0)+2,0), ""), "")</f>
        <v/>
      </c>
      <c r="V29" s="42"/>
      <c r="W29" s="983"/>
      <c r="X29" s="984"/>
      <c r="Y29" s="43"/>
      <c r="Z29" s="51"/>
      <c r="AA29" s="143" t="str">
        <f>IFERROR(IF(Y29="ー", "", ROUNDDOWN(Z29*VLOOKUP(N29,【参考】数式用!$AR$2:$AW$50,MATCH(Y29,【参考】数式用!$AT$4:$AW$4)+2,FALSE)*0.5, 0)), "")</f>
        <v/>
      </c>
      <c r="AB29" s="52"/>
      <c r="AC29" s="1054" t="str">
        <f>IFERROR(IF(AG29&lt;&gt;"",Z29*VLOOKUP(N29,【参考】数式用!$AG$2:$AL$50,MATCH(Y29,【参考】数式用!$AI$4:$AL$4,0)+2,0), ""), "")</f>
        <v/>
      </c>
      <c r="AD29" s="1054"/>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78" t="str">
        <f>IF(基本情報入力シート!C55="","",基本情報入力シート!C55)</f>
        <v/>
      </c>
      <c r="C30" s="979"/>
      <c r="D30" s="979"/>
      <c r="E30" s="979"/>
      <c r="F30" s="979"/>
      <c r="G30" s="979"/>
      <c r="H30" s="979"/>
      <c r="I30" s="980"/>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81"/>
      <c r="R30" s="982"/>
      <c r="S30" s="142" t="str">
        <f>IFERROR(ROUNDDOWN(Q30*VLOOKUP(N30,【参考】数式用!$AR$2:$AW$50,MATCH(P30,【参考】数式用!$AT$4:$AW$4)+2,FALSE)*0.5, 0), "")</f>
        <v/>
      </c>
      <c r="T30" s="42"/>
      <c r="U30" s="144" t="str">
        <f>IFERROR(IF(AG30&lt;&gt;"",Q30*VLOOKUP(N30,【参考】数式用!$AG$2:$AL$50,MATCH(P30,【参考】数式用!$AI$4:$AL$4,0)+2,0), ""), "")</f>
        <v/>
      </c>
      <c r="V30" s="42"/>
      <c r="W30" s="983"/>
      <c r="X30" s="984"/>
      <c r="Y30" s="43"/>
      <c r="Z30" s="51"/>
      <c r="AA30" s="143" t="str">
        <f>IFERROR(IF(Y30="ー", "", ROUNDDOWN(Z30*VLOOKUP(N30,【参考】数式用!$AR$2:$AW$50,MATCH(Y30,【参考】数式用!$AT$4:$AW$4)+2,FALSE)*0.5, 0)), "")</f>
        <v/>
      </c>
      <c r="AB30" s="52"/>
      <c r="AC30" s="1054" t="str">
        <f>IFERROR(IF(AG30&lt;&gt;"",Z30*VLOOKUP(N30,【参考】数式用!$AG$2:$AL$50,MATCH(Y30,【参考】数式用!$AI$4:$AL$4,0)+2,0), ""), "")</f>
        <v/>
      </c>
      <c r="AD30" s="1054"/>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78" t="str">
        <f>IF(基本情報入力シート!C56="","",基本情報入力シート!C56)</f>
        <v/>
      </c>
      <c r="C31" s="979"/>
      <c r="D31" s="979"/>
      <c r="E31" s="979"/>
      <c r="F31" s="979"/>
      <c r="G31" s="979"/>
      <c r="H31" s="979"/>
      <c r="I31" s="980"/>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81"/>
      <c r="R31" s="982"/>
      <c r="S31" s="142" t="str">
        <f>IFERROR(ROUNDDOWN(Q31*VLOOKUP(N31,【参考】数式用!$AR$2:$AW$50,MATCH(P31,【参考】数式用!$AT$4:$AW$4)+2,FALSE)*0.5, 0), "")</f>
        <v/>
      </c>
      <c r="T31" s="42"/>
      <c r="U31" s="144" t="str">
        <f>IFERROR(IF(AG31&lt;&gt;"",Q31*VLOOKUP(N31,【参考】数式用!$AG$2:$AL$50,MATCH(P31,【参考】数式用!$AI$4:$AL$4,0)+2,0), ""), "")</f>
        <v/>
      </c>
      <c r="V31" s="42"/>
      <c r="W31" s="983"/>
      <c r="X31" s="984"/>
      <c r="Y31" s="43"/>
      <c r="Z31" s="51"/>
      <c r="AA31" s="143" t="str">
        <f>IFERROR(IF(Y31="ー", "", ROUNDDOWN(Z31*VLOOKUP(N31,【参考】数式用!$AR$2:$AW$50,MATCH(Y31,【参考】数式用!$AT$4:$AW$4)+2,FALSE)*0.5, 0)), "")</f>
        <v/>
      </c>
      <c r="AB31" s="52"/>
      <c r="AC31" s="1054" t="str">
        <f>IFERROR(IF(AG31&lt;&gt;"",Z31*VLOOKUP(N31,【参考】数式用!$AG$2:$AL$50,MATCH(Y31,【参考】数式用!$AI$4:$AL$4,0)+2,0), ""), "")</f>
        <v/>
      </c>
      <c r="AD31" s="1054"/>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78" t="str">
        <f>IF(基本情報入力シート!C57="","",基本情報入力シート!C57)</f>
        <v/>
      </c>
      <c r="C32" s="979"/>
      <c r="D32" s="979"/>
      <c r="E32" s="979"/>
      <c r="F32" s="979"/>
      <c r="G32" s="979"/>
      <c r="H32" s="979"/>
      <c r="I32" s="980"/>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81"/>
      <c r="R32" s="982"/>
      <c r="S32" s="142" t="str">
        <f>IFERROR(ROUNDDOWN(Q32*VLOOKUP(N32,【参考】数式用!$AR$2:$AW$50,MATCH(P32,【参考】数式用!$AT$4:$AW$4)+2,FALSE)*0.5, 0), "")</f>
        <v/>
      </c>
      <c r="T32" s="49"/>
      <c r="U32" s="144" t="str">
        <f>IFERROR(IF(AG32&lt;&gt;"",Q32*VLOOKUP(N32,【参考】数式用!$AG$2:$AL$50,MATCH(P32,【参考】数式用!$AI$4:$AL$4,0)+2,0), ""), "")</f>
        <v/>
      </c>
      <c r="V32" s="42"/>
      <c r="W32" s="983"/>
      <c r="X32" s="984"/>
      <c r="Y32" s="43"/>
      <c r="Z32" s="51"/>
      <c r="AA32" s="143" t="str">
        <f>IFERROR(IF(Y32="ー", "", ROUNDDOWN(Z32*VLOOKUP(N32,【参考】数式用!$AR$2:$AW$50,MATCH(Y32,【参考】数式用!$AT$4:$AW$4)+2,FALSE)*0.5, 0)), "")</f>
        <v/>
      </c>
      <c r="AB32" s="52"/>
      <c r="AC32" s="1054" t="str">
        <f>IFERROR(IF(AG32&lt;&gt;"",Z32*VLOOKUP(N32,【参考】数式用!$AG$2:$AL$50,MATCH(Y32,【参考】数式用!$AI$4:$AL$4,0)+2,0), ""), "")</f>
        <v/>
      </c>
      <c r="AD32" s="1054"/>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78" t="str">
        <f>IF(基本情報入力シート!C58="","",基本情報入力シート!C58)</f>
        <v/>
      </c>
      <c r="C33" s="979"/>
      <c r="D33" s="979"/>
      <c r="E33" s="979"/>
      <c r="F33" s="979"/>
      <c r="G33" s="979"/>
      <c r="H33" s="979"/>
      <c r="I33" s="980"/>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81"/>
      <c r="R33" s="982"/>
      <c r="S33" s="142" t="str">
        <f>IFERROR(ROUNDDOWN(Q33*VLOOKUP(N33,【参考】数式用!$AR$2:$AW$50,MATCH(P33,【参考】数式用!$AT$4:$AW$4)+2,FALSE)*0.5, 0), "")</f>
        <v/>
      </c>
      <c r="T33" s="42"/>
      <c r="U33" s="144" t="str">
        <f>IFERROR(IF(AG33&lt;&gt;"",Q33*VLOOKUP(N33,【参考】数式用!$AG$2:$AL$50,MATCH(P33,【参考】数式用!$AI$4:$AL$4,0)+2,0), ""), "")</f>
        <v/>
      </c>
      <c r="V33" s="42"/>
      <c r="W33" s="983"/>
      <c r="X33" s="984"/>
      <c r="Y33" s="43"/>
      <c r="Z33" s="51"/>
      <c r="AA33" s="143" t="str">
        <f>IFERROR(IF(Y33="ー", "", ROUNDDOWN(Z33*VLOOKUP(N33,【参考】数式用!$AR$2:$AW$50,MATCH(Y33,【参考】数式用!$AT$4:$AW$4)+2,FALSE)*0.5, 0)), "")</f>
        <v/>
      </c>
      <c r="AB33" s="52"/>
      <c r="AC33" s="1054" t="str">
        <f>IFERROR(IF(AG33&lt;&gt;"",Z33*VLOOKUP(N33,【参考】数式用!$AG$2:$AL$50,MATCH(Y33,【参考】数式用!$AI$4:$AL$4,0)+2,0), ""), "")</f>
        <v/>
      </c>
      <c r="AD33" s="1054"/>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78" t="str">
        <f>IF(基本情報入力シート!C59="","",基本情報入力シート!C59)</f>
        <v/>
      </c>
      <c r="C34" s="979"/>
      <c r="D34" s="979"/>
      <c r="E34" s="979"/>
      <c r="F34" s="979"/>
      <c r="G34" s="979"/>
      <c r="H34" s="979"/>
      <c r="I34" s="980"/>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81"/>
      <c r="R34" s="982"/>
      <c r="S34" s="142" t="str">
        <f>IFERROR(ROUNDDOWN(Q34*VLOOKUP(N34,【参考】数式用!$AR$2:$AW$50,MATCH(P34,【参考】数式用!$AT$4:$AW$4)+2,FALSE)*0.5, 0), "")</f>
        <v/>
      </c>
      <c r="T34" s="42"/>
      <c r="U34" s="144" t="str">
        <f>IFERROR(IF(AG34&lt;&gt;"",Q34*VLOOKUP(N34,【参考】数式用!$AG$2:$AL$50,MATCH(P34,【参考】数式用!$AI$4:$AL$4,0)+2,0), ""), "")</f>
        <v/>
      </c>
      <c r="V34" s="42"/>
      <c r="W34" s="983"/>
      <c r="X34" s="984"/>
      <c r="Y34" s="43"/>
      <c r="Z34" s="51"/>
      <c r="AA34" s="143" t="str">
        <f>IFERROR(IF(Y34="ー", "", ROUNDDOWN(Z34*VLOOKUP(N34,【参考】数式用!$AR$2:$AW$50,MATCH(Y34,【参考】数式用!$AT$4:$AW$4)+2,FALSE)*0.5, 0)), "")</f>
        <v/>
      </c>
      <c r="AB34" s="52"/>
      <c r="AC34" s="1054" t="str">
        <f>IFERROR(IF(AG34&lt;&gt;"",Z34*VLOOKUP(N34,【参考】数式用!$AG$2:$AL$50,MATCH(Y34,【参考】数式用!$AI$4:$AL$4,0)+2,0), ""), "")</f>
        <v/>
      </c>
      <c r="AD34" s="1054"/>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78" t="str">
        <f>IF(基本情報入力シート!C60="","",基本情報入力シート!C60)</f>
        <v/>
      </c>
      <c r="C35" s="979"/>
      <c r="D35" s="979"/>
      <c r="E35" s="979"/>
      <c r="F35" s="979"/>
      <c r="G35" s="979"/>
      <c r="H35" s="979"/>
      <c r="I35" s="980"/>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81"/>
      <c r="R35" s="982"/>
      <c r="S35" s="142" t="str">
        <f>IFERROR(ROUNDDOWN(Q35*VLOOKUP(N35,【参考】数式用!$AR$2:$AW$50,MATCH(P35,【参考】数式用!$AT$4:$AW$4)+2,FALSE)*0.5, 0), "")</f>
        <v/>
      </c>
      <c r="T35" s="49"/>
      <c r="U35" s="144" t="str">
        <f>IFERROR(IF(AG35&lt;&gt;"",Q35*VLOOKUP(N35,【参考】数式用!$AG$2:$AL$50,MATCH(P35,【参考】数式用!$AI$4:$AL$4,0)+2,0), ""), "")</f>
        <v/>
      </c>
      <c r="V35" s="42"/>
      <c r="W35" s="983"/>
      <c r="X35" s="984"/>
      <c r="Y35" s="43"/>
      <c r="Z35" s="51"/>
      <c r="AA35" s="143" t="str">
        <f>IFERROR(IF(Y35="ー", "", ROUNDDOWN(Z35*VLOOKUP(N35,【参考】数式用!$AR$2:$AW$50,MATCH(Y35,【参考】数式用!$AT$4:$AW$4)+2,FALSE)*0.5, 0)), "")</f>
        <v/>
      </c>
      <c r="AB35" s="52"/>
      <c r="AC35" s="1054" t="str">
        <f>IFERROR(IF(AG35&lt;&gt;"",Z35*VLOOKUP(N35,【参考】数式用!$AG$2:$AL$50,MATCH(Y35,【参考】数式用!$AI$4:$AL$4,0)+2,0), ""), "")</f>
        <v/>
      </c>
      <c r="AD35" s="1054"/>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78" t="str">
        <f>IF(基本情報入力シート!C61="","",基本情報入力シート!C61)</f>
        <v/>
      </c>
      <c r="C36" s="979"/>
      <c r="D36" s="979"/>
      <c r="E36" s="979"/>
      <c r="F36" s="979"/>
      <c r="G36" s="979"/>
      <c r="H36" s="979"/>
      <c r="I36" s="980"/>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81"/>
      <c r="R36" s="982"/>
      <c r="S36" s="142" t="str">
        <f>IFERROR(ROUNDDOWN(Q36*VLOOKUP(N36,【参考】数式用!$AR$2:$AW$50,MATCH(P36,【参考】数式用!$AT$4:$AW$4)+2,FALSE)*0.5, 0), "")</f>
        <v/>
      </c>
      <c r="T36" s="42"/>
      <c r="U36" s="144" t="str">
        <f>IFERROR(IF(AG36&lt;&gt;"",Q36*VLOOKUP(N36,【参考】数式用!$AG$2:$AL$50,MATCH(P36,【参考】数式用!$AI$4:$AL$4,0)+2,0), ""), "")</f>
        <v/>
      </c>
      <c r="V36" s="42"/>
      <c r="W36" s="983"/>
      <c r="X36" s="984"/>
      <c r="Y36" s="43"/>
      <c r="Z36" s="51"/>
      <c r="AA36" s="143" t="str">
        <f>IFERROR(IF(Y36="ー", "", ROUNDDOWN(Z36*VLOOKUP(N36,【参考】数式用!$AR$2:$AW$50,MATCH(Y36,【参考】数式用!$AT$4:$AW$4)+2,FALSE)*0.5, 0)), "")</f>
        <v/>
      </c>
      <c r="AB36" s="52"/>
      <c r="AC36" s="1054" t="str">
        <f>IFERROR(IF(AG36&lt;&gt;"",Z36*VLOOKUP(N36,【参考】数式用!$AG$2:$AL$50,MATCH(Y36,【参考】数式用!$AI$4:$AL$4,0)+2,0), ""), "")</f>
        <v/>
      </c>
      <c r="AD36" s="1054"/>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78" t="str">
        <f>IF(基本情報入力シート!C62="","",基本情報入力シート!C62)</f>
        <v/>
      </c>
      <c r="C37" s="979"/>
      <c r="D37" s="979"/>
      <c r="E37" s="979"/>
      <c r="F37" s="979"/>
      <c r="G37" s="979"/>
      <c r="H37" s="979"/>
      <c r="I37" s="980"/>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81"/>
      <c r="R37" s="982"/>
      <c r="S37" s="142" t="str">
        <f>IFERROR(ROUNDDOWN(Q37*VLOOKUP(N37,【参考】数式用!$AR$2:$AW$50,MATCH(P37,【参考】数式用!$AT$4:$AW$4)+2,FALSE)*0.5, 0), "")</f>
        <v/>
      </c>
      <c r="T37" s="42"/>
      <c r="U37" s="144" t="str">
        <f>IFERROR(IF(AG37&lt;&gt;"",Q37*VLOOKUP(N37,【参考】数式用!$AG$2:$AL$50,MATCH(P37,【参考】数式用!$AI$4:$AL$4,0)+2,0), ""), "")</f>
        <v/>
      </c>
      <c r="V37" s="42"/>
      <c r="W37" s="983"/>
      <c r="X37" s="984"/>
      <c r="Y37" s="43"/>
      <c r="Z37" s="51"/>
      <c r="AA37" s="143" t="str">
        <f>IFERROR(IF(Y37="ー", "", ROUNDDOWN(Z37*VLOOKUP(N37,【参考】数式用!$AR$2:$AW$50,MATCH(Y37,【参考】数式用!$AT$4:$AW$4)+2,FALSE)*0.5, 0)), "")</f>
        <v/>
      </c>
      <c r="AB37" s="52"/>
      <c r="AC37" s="1054" t="str">
        <f>IFERROR(IF(AG37&lt;&gt;"",Z37*VLOOKUP(N37,【参考】数式用!$AG$2:$AL$50,MATCH(Y37,【参考】数式用!$AI$4:$AL$4,0)+2,0), ""), "")</f>
        <v/>
      </c>
      <c r="AD37" s="1054"/>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78" t="str">
        <f>IF(基本情報入力シート!C63="","",基本情報入力シート!C63)</f>
        <v/>
      </c>
      <c r="C38" s="979"/>
      <c r="D38" s="979"/>
      <c r="E38" s="979"/>
      <c r="F38" s="979"/>
      <c r="G38" s="979"/>
      <c r="H38" s="979"/>
      <c r="I38" s="980"/>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81"/>
      <c r="R38" s="982"/>
      <c r="S38" s="142" t="str">
        <f>IFERROR(ROUNDDOWN(Q38*VLOOKUP(N38,【参考】数式用!$AR$2:$AW$50,MATCH(P38,【参考】数式用!$AT$4:$AW$4)+2,FALSE)*0.5, 0), "")</f>
        <v/>
      </c>
      <c r="T38" s="49"/>
      <c r="U38" s="144" t="str">
        <f>IFERROR(IF(AG38&lt;&gt;"",Q38*VLOOKUP(N38,【参考】数式用!$AG$2:$AL$50,MATCH(P38,【参考】数式用!$AI$4:$AL$4,0)+2,0), ""), "")</f>
        <v/>
      </c>
      <c r="V38" s="42"/>
      <c r="W38" s="983"/>
      <c r="X38" s="984"/>
      <c r="Y38" s="43"/>
      <c r="Z38" s="51"/>
      <c r="AA38" s="143" t="str">
        <f>IFERROR(IF(Y38="ー", "", ROUNDDOWN(Z38*VLOOKUP(N38,【参考】数式用!$AR$2:$AW$50,MATCH(Y38,【参考】数式用!$AT$4:$AW$4)+2,FALSE)*0.5, 0)), "")</f>
        <v/>
      </c>
      <c r="AB38" s="52"/>
      <c r="AC38" s="1054" t="str">
        <f>IFERROR(IF(AG38&lt;&gt;"",Z38*VLOOKUP(N38,【参考】数式用!$AG$2:$AL$50,MATCH(Y38,【参考】数式用!$AI$4:$AL$4,0)+2,0), ""), "")</f>
        <v/>
      </c>
      <c r="AD38" s="1054"/>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78" t="str">
        <f>IF(基本情報入力シート!C64="","",基本情報入力シート!C64)</f>
        <v/>
      </c>
      <c r="C39" s="979"/>
      <c r="D39" s="979"/>
      <c r="E39" s="979"/>
      <c r="F39" s="979"/>
      <c r="G39" s="979"/>
      <c r="H39" s="979"/>
      <c r="I39" s="980"/>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81"/>
      <c r="R39" s="982"/>
      <c r="S39" s="142" t="str">
        <f>IFERROR(ROUNDDOWN(Q39*VLOOKUP(N39,【参考】数式用!$AR$2:$AW$50,MATCH(P39,【参考】数式用!$AT$4:$AW$4)+2,FALSE)*0.5, 0), "")</f>
        <v/>
      </c>
      <c r="T39" s="42"/>
      <c r="U39" s="144" t="str">
        <f>IFERROR(IF(AG39&lt;&gt;"",Q39*VLOOKUP(N39,【参考】数式用!$AG$2:$AL$50,MATCH(P39,【参考】数式用!$AI$4:$AL$4,0)+2,0), ""), "")</f>
        <v/>
      </c>
      <c r="V39" s="42"/>
      <c r="W39" s="983"/>
      <c r="X39" s="984"/>
      <c r="Y39" s="43"/>
      <c r="Z39" s="51"/>
      <c r="AA39" s="143" t="str">
        <f>IFERROR(IF(Y39="ー", "", ROUNDDOWN(Z39*VLOOKUP(N39,【参考】数式用!$AR$2:$AW$50,MATCH(Y39,【参考】数式用!$AT$4:$AW$4)+2,FALSE)*0.5, 0)), "")</f>
        <v/>
      </c>
      <c r="AB39" s="52"/>
      <c r="AC39" s="1054" t="str">
        <f>IFERROR(IF(AG39&lt;&gt;"",Z39*VLOOKUP(N39,【参考】数式用!$AG$2:$AL$50,MATCH(Y39,【参考】数式用!$AI$4:$AL$4,0)+2,0), ""), "")</f>
        <v/>
      </c>
      <c r="AD39" s="1054"/>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78" t="str">
        <f>IF(基本情報入力シート!C65="","",基本情報入力シート!C65)</f>
        <v/>
      </c>
      <c r="C40" s="979"/>
      <c r="D40" s="979"/>
      <c r="E40" s="979"/>
      <c r="F40" s="979"/>
      <c r="G40" s="979"/>
      <c r="H40" s="979"/>
      <c r="I40" s="980"/>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81"/>
      <c r="R40" s="982"/>
      <c r="S40" s="142" t="str">
        <f>IFERROR(ROUNDDOWN(Q40*VLOOKUP(N40,【参考】数式用!$AR$2:$AW$50,MATCH(P40,【参考】数式用!$AT$4:$AW$4)+2,FALSE)*0.5, 0), "")</f>
        <v/>
      </c>
      <c r="T40" s="42"/>
      <c r="U40" s="517" t="str">
        <f>IFERROR(IF(AG40&lt;&gt;"",Q40*VLOOKUP(N40,【参考】数式用!$AG$2:$AL$50,MATCH(P40,【参考】数式用!$AI$4:$AL$4,0)+2,0), ""), "")</f>
        <v/>
      </c>
      <c r="V40" s="42"/>
      <c r="W40" s="992"/>
      <c r="X40" s="993"/>
      <c r="Y40" s="43"/>
      <c r="Z40" s="51"/>
      <c r="AA40" s="143" t="str">
        <f>IFERROR(IF(Y40="ー", "", ROUNDDOWN(Z40*VLOOKUP(N40,【参考】数式用!$AR$2:$AW$50,MATCH(Y40,【参考】数式用!$AT$4:$AW$4)+2,FALSE)*0.5, 0)), "")</f>
        <v/>
      </c>
      <c r="AB40" s="52"/>
      <c r="AC40" s="1054" t="str">
        <f>IFERROR(IF(AG40&lt;&gt;"",Z40*VLOOKUP(N40,【参考】数式用!$AG$2:$AL$50,MATCH(Y40,【参考】数式用!$AI$4:$AL$4,0)+2,0), ""), "")</f>
        <v/>
      </c>
      <c r="AD40" s="1054"/>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78" t="str">
        <f>IF(基本情報入力シート!C66="","",基本情報入力シート!C66)</f>
        <v/>
      </c>
      <c r="C41" s="979"/>
      <c r="D41" s="979"/>
      <c r="E41" s="979"/>
      <c r="F41" s="979"/>
      <c r="G41" s="979"/>
      <c r="H41" s="979"/>
      <c r="I41" s="980"/>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81"/>
      <c r="R41" s="982"/>
      <c r="S41" s="142" t="str">
        <f>IFERROR(ROUNDDOWN(Q41*VLOOKUP(N41,【参考】数式用!$AR$2:$AW$50,MATCH(P41,【参考】数式用!$AT$4:$AW$4)+2,FALSE)*0.5, 0), "")</f>
        <v/>
      </c>
      <c r="T41" s="49"/>
      <c r="U41" s="144" t="str">
        <f>IFERROR(IF(AG41&lt;&gt;"",Q41*VLOOKUP(N41,【参考】数式用!$AG$2:$AL$50,MATCH(P41,【参考】数式用!$AI$4:$AL$4,0)+2,0), ""), "")</f>
        <v/>
      </c>
      <c r="V41" s="42"/>
      <c r="W41" s="983"/>
      <c r="X41" s="984"/>
      <c r="Y41" s="43"/>
      <c r="Z41" s="51"/>
      <c r="AA41" s="143" t="str">
        <f>IFERROR(IF(Y41="ー", "", ROUNDDOWN(Z41*VLOOKUP(N41,【参考】数式用!$AR$2:$AW$50,MATCH(Y41,【参考】数式用!$AT$4:$AW$4)+2,FALSE)*0.5, 0)), "")</f>
        <v/>
      </c>
      <c r="AB41" s="52"/>
      <c r="AC41" s="1054" t="str">
        <f>IFERROR(IF(AG41&lt;&gt;"",Z41*VLOOKUP(N41,【参考】数式用!$AG$2:$AL$50,MATCH(Y41,【参考】数式用!$AI$4:$AL$4,0)+2,0), ""), "")</f>
        <v/>
      </c>
      <c r="AD41" s="1054"/>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78" t="str">
        <f>IF(基本情報入力シート!C67="","",基本情報入力シート!C67)</f>
        <v/>
      </c>
      <c r="C42" s="979"/>
      <c r="D42" s="979"/>
      <c r="E42" s="979"/>
      <c r="F42" s="979"/>
      <c r="G42" s="979"/>
      <c r="H42" s="979"/>
      <c r="I42" s="980"/>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81"/>
      <c r="R42" s="982"/>
      <c r="S42" s="142" t="str">
        <f>IFERROR(ROUNDDOWN(Q42*VLOOKUP(N42,【参考】数式用!$AR$2:$AW$50,MATCH(P42,【参考】数式用!$AT$4:$AW$4)+2,FALSE)*0.5, 0), "")</f>
        <v/>
      </c>
      <c r="T42" s="42"/>
      <c r="U42" s="144" t="str">
        <f>IFERROR(IF(AG42&lt;&gt;"",Q42*VLOOKUP(N42,【参考】数式用!$AG$2:$AL$50,MATCH(P42,【参考】数式用!$AI$4:$AL$4,0)+2,0), ""), "")</f>
        <v/>
      </c>
      <c r="V42" s="42"/>
      <c r="W42" s="983"/>
      <c r="X42" s="984"/>
      <c r="Y42" s="43"/>
      <c r="Z42" s="51"/>
      <c r="AA42" s="143" t="str">
        <f>IFERROR(IF(Y42="ー", "", ROUNDDOWN(Z42*VLOOKUP(N42,【参考】数式用!$AR$2:$AW$50,MATCH(Y42,【参考】数式用!$AT$4:$AW$4)+2,FALSE)*0.5, 0)), "")</f>
        <v/>
      </c>
      <c r="AB42" s="52"/>
      <c r="AC42" s="1054" t="str">
        <f>IFERROR(IF(AG42&lt;&gt;"",Z42*VLOOKUP(N42,【参考】数式用!$AG$2:$AL$50,MATCH(Y42,【参考】数式用!$AI$4:$AL$4,0)+2,0), ""), "")</f>
        <v/>
      </c>
      <c r="AD42" s="1054"/>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78" t="str">
        <f>IF(基本情報入力シート!C68="","",基本情報入力シート!C68)</f>
        <v/>
      </c>
      <c r="C43" s="979"/>
      <c r="D43" s="979"/>
      <c r="E43" s="979"/>
      <c r="F43" s="979"/>
      <c r="G43" s="979"/>
      <c r="H43" s="979"/>
      <c r="I43" s="980"/>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81"/>
      <c r="R43" s="982"/>
      <c r="S43" s="142" t="str">
        <f>IFERROR(ROUNDDOWN(Q43*VLOOKUP(N43,【参考】数式用!$AR$2:$AW$50,MATCH(P43,【参考】数式用!$AT$4:$AW$4)+2,FALSE)*0.5, 0), "")</f>
        <v/>
      </c>
      <c r="T43" s="42"/>
      <c r="U43" s="144" t="str">
        <f>IFERROR(IF(AG43&lt;&gt;"",Q43*VLOOKUP(N43,【参考】数式用!$AG$2:$AL$50,MATCH(P43,【参考】数式用!$AI$4:$AL$4,0)+2,0), ""), "")</f>
        <v/>
      </c>
      <c r="V43" s="42"/>
      <c r="W43" s="983"/>
      <c r="X43" s="984"/>
      <c r="Y43" s="43"/>
      <c r="Z43" s="51"/>
      <c r="AA43" s="143" t="str">
        <f>IFERROR(IF(Y43="ー", "", ROUNDDOWN(Z43*VLOOKUP(N43,【参考】数式用!$AR$2:$AW$50,MATCH(Y43,【参考】数式用!$AT$4:$AW$4)+2,FALSE)*0.5, 0)), "")</f>
        <v/>
      </c>
      <c r="AB43" s="52"/>
      <c r="AC43" s="1054" t="str">
        <f>IFERROR(IF(AG43&lt;&gt;"",Z43*VLOOKUP(N43,【参考】数式用!$AG$2:$AL$50,MATCH(Y43,【参考】数式用!$AI$4:$AL$4,0)+2,0), ""), "")</f>
        <v/>
      </c>
      <c r="AD43" s="1054"/>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78" t="str">
        <f>IF(基本情報入力シート!C69="","",基本情報入力シート!C69)</f>
        <v/>
      </c>
      <c r="C44" s="979"/>
      <c r="D44" s="979"/>
      <c r="E44" s="979"/>
      <c r="F44" s="979"/>
      <c r="G44" s="979"/>
      <c r="H44" s="979"/>
      <c r="I44" s="980"/>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81"/>
      <c r="R44" s="982"/>
      <c r="S44" s="142" t="str">
        <f>IFERROR(ROUNDDOWN(Q44*VLOOKUP(N44,【参考】数式用!$AR$2:$AW$50,MATCH(P44,【参考】数式用!$AT$4:$AW$4)+2,FALSE)*0.5, 0), "")</f>
        <v/>
      </c>
      <c r="T44" s="49"/>
      <c r="U44" s="144" t="str">
        <f>IFERROR(IF(AG44&lt;&gt;"",Q44*VLOOKUP(N44,【参考】数式用!$AG$2:$AL$50,MATCH(P44,【参考】数式用!$AI$4:$AL$4,0)+2,0), ""), "")</f>
        <v/>
      </c>
      <c r="V44" s="42"/>
      <c r="W44" s="983"/>
      <c r="X44" s="984"/>
      <c r="Y44" s="43"/>
      <c r="Z44" s="51"/>
      <c r="AA44" s="143" t="str">
        <f>IFERROR(IF(Y44="ー", "", ROUNDDOWN(Z44*VLOOKUP(N44,【参考】数式用!$AR$2:$AW$50,MATCH(Y44,【参考】数式用!$AT$4:$AW$4)+2,FALSE)*0.5, 0)), "")</f>
        <v/>
      </c>
      <c r="AB44" s="52"/>
      <c r="AC44" s="1054" t="str">
        <f>IFERROR(IF(AG44&lt;&gt;"",Z44*VLOOKUP(N44,【参考】数式用!$AG$2:$AL$50,MATCH(Y44,【参考】数式用!$AI$4:$AL$4,0)+2,0), ""), "")</f>
        <v/>
      </c>
      <c r="AD44" s="1054"/>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78" t="str">
        <f>IF(基本情報入力シート!C70="","",基本情報入力シート!C70)</f>
        <v/>
      </c>
      <c r="C45" s="979"/>
      <c r="D45" s="979"/>
      <c r="E45" s="979"/>
      <c r="F45" s="979"/>
      <c r="G45" s="979"/>
      <c r="H45" s="979"/>
      <c r="I45" s="980"/>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81"/>
      <c r="R45" s="982"/>
      <c r="S45" s="142" t="str">
        <f>IFERROR(ROUNDDOWN(Q45*VLOOKUP(N45,【参考】数式用!$AR$2:$AW$50,MATCH(P45,【参考】数式用!$AT$4:$AW$4)+2,FALSE)*0.5, 0), "")</f>
        <v/>
      </c>
      <c r="T45" s="42"/>
      <c r="U45" s="144" t="str">
        <f>IFERROR(IF(AG45&lt;&gt;"",Q45*VLOOKUP(N45,【参考】数式用!$AG$2:$AL$50,MATCH(P45,【参考】数式用!$AI$4:$AL$4,0)+2,0), ""), "")</f>
        <v/>
      </c>
      <c r="V45" s="42"/>
      <c r="W45" s="983"/>
      <c r="X45" s="984"/>
      <c r="Y45" s="43"/>
      <c r="Z45" s="51"/>
      <c r="AA45" s="143" t="str">
        <f>IFERROR(IF(Y45="ー", "", ROUNDDOWN(Z45*VLOOKUP(N45,【参考】数式用!$AR$2:$AW$50,MATCH(Y45,【参考】数式用!$AT$4:$AW$4)+2,FALSE)*0.5, 0)), "")</f>
        <v/>
      </c>
      <c r="AB45" s="52"/>
      <c r="AC45" s="1054" t="str">
        <f>IFERROR(IF(AG45&lt;&gt;"",Z45*VLOOKUP(N45,【参考】数式用!$AG$2:$AL$50,MATCH(Y45,【参考】数式用!$AI$4:$AL$4,0)+2,0), ""), "")</f>
        <v/>
      </c>
      <c r="AD45" s="1054"/>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78" t="str">
        <f>IF(基本情報入力シート!C71="","",基本情報入力シート!C71)</f>
        <v/>
      </c>
      <c r="C46" s="979"/>
      <c r="D46" s="979"/>
      <c r="E46" s="979"/>
      <c r="F46" s="979"/>
      <c r="G46" s="979"/>
      <c r="H46" s="979"/>
      <c r="I46" s="980"/>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81"/>
      <c r="R46" s="982"/>
      <c r="S46" s="142" t="str">
        <f>IFERROR(ROUNDDOWN(Q46*VLOOKUP(N46,【参考】数式用!$AR$2:$AW$50,MATCH(P46,【参考】数式用!$AT$4:$AW$4)+2,FALSE)*0.5, 0), "")</f>
        <v/>
      </c>
      <c r="T46" s="42"/>
      <c r="U46" s="144" t="str">
        <f>IFERROR(IF(AG46&lt;&gt;"",Q46*VLOOKUP(N46,【参考】数式用!$AG$2:$AL$50,MATCH(P46,【参考】数式用!$AI$4:$AL$4,0)+2,0), ""), "")</f>
        <v/>
      </c>
      <c r="V46" s="42"/>
      <c r="W46" s="983"/>
      <c r="X46" s="984"/>
      <c r="Y46" s="43"/>
      <c r="Z46" s="51"/>
      <c r="AA46" s="143" t="str">
        <f>IFERROR(IF(Y46="ー", "", ROUNDDOWN(Z46*VLOOKUP(N46,【参考】数式用!$AR$2:$AW$50,MATCH(Y46,【参考】数式用!$AT$4:$AW$4)+2,FALSE)*0.5, 0)), "")</f>
        <v/>
      </c>
      <c r="AB46" s="52"/>
      <c r="AC46" s="1054" t="str">
        <f>IFERROR(IF(AG46&lt;&gt;"",Z46*VLOOKUP(N46,【参考】数式用!$AG$2:$AL$50,MATCH(Y46,【参考】数式用!$AI$4:$AL$4,0)+2,0), ""), "")</f>
        <v/>
      </c>
      <c r="AD46" s="1054"/>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78" t="str">
        <f>IF(基本情報入力シート!C72="","",基本情報入力シート!C72)</f>
        <v/>
      </c>
      <c r="C47" s="979"/>
      <c r="D47" s="979"/>
      <c r="E47" s="979"/>
      <c r="F47" s="979"/>
      <c r="G47" s="979"/>
      <c r="H47" s="979"/>
      <c r="I47" s="980"/>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81"/>
      <c r="R47" s="982"/>
      <c r="S47" s="142" t="str">
        <f>IFERROR(ROUNDDOWN(Q47*VLOOKUP(N47,【参考】数式用!$AR$2:$AW$50,MATCH(P47,【参考】数式用!$AT$4:$AW$4)+2,FALSE)*0.5, 0), "")</f>
        <v/>
      </c>
      <c r="T47" s="49"/>
      <c r="U47" s="144" t="str">
        <f>IFERROR(IF(AG47&lt;&gt;"",Q47*VLOOKUP(N47,【参考】数式用!$AG$2:$AL$50,MATCH(P47,【参考】数式用!$AI$4:$AL$4,0)+2,0), ""), "")</f>
        <v/>
      </c>
      <c r="V47" s="42"/>
      <c r="W47" s="983"/>
      <c r="X47" s="984"/>
      <c r="Y47" s="43"/>
      <c r="Z47" s="51"/>
      <c r="AA47" s="143" t="str">
        <f>IFERROR(IF(Y47="ー", "", ROUNDDOWN(Z47*VLOOKUP(N47,【参考】数式用!$AR$2:$AW$50,MATCH(Y47,【参考】数式用!$AT$4:$AW$4)+2,FALSE)*0.5, 0)), "")</f>
        <v/>
      </c>
      <c r="AB47" s="52"/>
      <c r="AC47" s="1054" t="str">
        <f>IFERROR(IF(AG47&lt;&gt;"",Z47*VLOOKUP(N47,【参考】数式用!$AG$2:$AL$50,MATCH(Y47,【参考】数式用!$AI$4:$AL$4,0)+2,0), ""), "")</f>
        <v/>
      </c>
      <c r="AD47" s="1054"/>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78" t="str">
        <f>IF(基本情報入力シート!C73="","",基本情報入力シート!C73)</f>
        <v/>
      </c>
      <c r="C48" s="979"/>
      <c r="D48" s="979"/>
      <c r="E48" s="979"/>
      <c r="F48" s="979"/>
      <c r="G48" s="979"/>
      <c r="H48" s="979"/>
      <c r="I48" s="980"/>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81"/>
      <c r="R48" s="982"/>
      <c r="S48" s="142" t="str">
        <f>IFERROR(ROUNDDOWN(Q48*VLOOKUP(N48,【参考】数式用!$AR$2:$AW$50,MATCH(P48,【参考】数式用!$AT$4:$AW$4)+2,FALSE)*0.5, 0), "")</f>
        <v/>
      </c>
      <c r="T48" s="42"/>
      <c r="U48" s="144" t="str">
        <f>IFERROR(IF(AG48&lt;&gt;"",Q48*VLOOKUP(N48,【参考】数式用!$AG$2:$AL$50,MATCH(P48,【参考】数式用!$AI$4:$AL$4,0)+2,0), ""), "")</f>
        <v/>
      </c>
      <c r="V48" s="42"/>
      <c r="W48" s="983"/>
      <c r="X48" s="984"/>
      <c r="Y48" s="43"/>
      <c r="Z48" s="51"/>
      <c r="AA48" s="143" t="str">
        <f>IFERROR(IF(Y48="ー", "", ROUNDDOWN(Z48*VLOOKUP(N48,【参考】数式用!$AR$2:$AW$50,MATCH(Y48,【参考】数式用!$AT$4:$AW$4)+2,FALSE)*0.5, 0)), "")</f>
        <v/>
      </c>
      <c r="AB48" s="52"/>
      <c r="AC48" s="1054" t="str">
        <f>IFERROR(IF(AG48&lt;&gt;"",Z48*VLOOKUP(N48,【参考】数式用!$AG$2:$AL$50,MATCH(Y48,【参考】数式用!$AI$4:$AL$4,0)+2,0), ""), "")</f>
        <v/>
      </c>
      <c r="AD48" s="1054"/>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78" t="str">
        <f>IF(基本情報入力シート!C74="","",基本情報入力シート!C74)</f>
        <v/>
      </c>
      <c r="C49" s="979"/>
      <c r="D49" s="979"/>
      <c r="E49" s="979"/>
      <c r="F49" s="979"/>
      <c r="G49" s="979"/>
      <c r="H49" s="979"/>
      <c r="I49" s="980"/>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81"/>
      <c r="R49" s="982"/>
      <c r="S49" s="142" t="str">
        <f>IFERROR(ROUNDDOWN(Q49*VLOOKUP(N49,【参考】数式用!$AR$2:$AW$50,MATCH(P49,【参考】数式用!$AT$4:$AW$4)+2,FALSE)*0.5, 0), "")</f>
        <v/>
      </c>
      <c r="T49" s="42"/>
      <c r="U49" s="144" t="str">
        <f>IFERROR(IF(AG49&lt;&gt;"",Q49*VLOOKUP(N49,【参考】数式用!$AG$2:$AL$50,MATCH(P49,【参考】数式用!$AI$4:$AL$4,0)+2,0), ""), "")</f>
        <v/>
      </c>
      <c r="V49" s="42"/>
      <c r="W49" s="983"/>
      <c r="X49" s="984"/>
      <c r="Y49" s="43"/>
      <c r="Z49" s="51"/>
      <c r="AA49" s="143" t="str">
        <f>IFERROR(IF(Y49="ー", "", ROUNDDOWN(Z49*VLOOKUP(N49,【参考】数式用!$AR$2:$AW$50,MATCH(Y49,【参考】数式用!$AT$4:$AW$4)+2,FALSE)*0.5, 0)), "")</f>
        <v/>
      </c>
      <c r="AB49" s="52"/>
      <c r="AC49" s="1054" t="str">
        <f>IFERROR(IF(AG49&lt;&gt;"",Z49*VLOOKUP(N49,【参考】数式用!$AG$2:$AL$50,MATCH(Y49,【参考】数式用!$AI$4:$AL$4,0)+2,0), ""), "")</f>
        <v/>
      </c>
      <c r="AD49" s="1054"/>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78" t="str">
        <f>IF(基本情報入力シート!C75="","",基本情報入力シート!C75)</f>
        <v/>
      </c>
      <c r="C50" s="979"/>
      <c r="D50" s="979"/>
      <c r="E50" s="979"/>
      <c r="F50" s="979"/>
      <c r="G50" s="979"/>
      <c r="H50" s="979"/>
      <c r="I50" s="980"/>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81"/>
      <c r="R50" s="982"/>
      <c r="S50" s="142" t="str">
        <f>IFERROR(ROUNDDOWN(Q50*VLOOKUP(N50,【参考】数式用!$AR$2:$AW$50,MATCH(P50,【参考】数式用!$AT$4:$AW$4)+2,FALSE)*0.5, 0), "")</f>
        <v/>
      </c>
      <c r="T50" s="49"/>
      <c r="U50" s="144" t="str">
        <f>IFERROR(IF(AG50&lt;&gt;"",Q50*VLOOKUP(N50,【参考】数式用!$AG$2:$AL$50,MATCH(P50,【参考】数式用!$AI$4:$AL$4,0)+2,0), ""), "")</f>
        <v/>
      </c>
      <c r="V50" s="42"/>
      <c r="W50" s="983"/>
      <c r="X50" s="984"/>
      <c r="Y50" s="43"/>
      <c r="Z50" s="51"/>
      <c r="AA50" s="143" t="str">
        <f>IFERROR(IF(Y50="ー", "", ROUNDDOWN(Z50*VLOOKUP(N50,【参考】数式用!$AR$2:$AW$50,MATCH(Y50,【参考】数式用!$AT$4:$AW$4)+2,FALSE)*0.5, 0)), "")</f>
        <v/>
      </c>
      <c r="AB50" s="52"/>
      <c r="AC50" s="1054" t="str">
        <f>IFERROR(IF(AG50&lt;&gt;"",Z50*VLOOKUP(N50,【参考】数式用!$AG$2:$AL$50,MATCH(Y50,【参考】数式用!$AI$4:$AL$4,0)+2,0), ""), "")</f>
        <v/>
      </c>
      <c r="AD50" s="1054"/>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78" t="str">
        <f>IF(基本情報入力シート!C76="","",基本情報入力シート!C76)</f>
        <v/>
      </c>
      <c r="C51" s="979"/>
      <c r="D51" s="979"/>
      <c r="E51" s="979"/>
      <c r="F51" s="979"/>
      <c r="G51" s="979"/>
      <c r="H51" s="979"/>
      <c r="I51" s="980"/>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81"/>
      <c r="R51" s="982"/>
      <c r="S51" s="142" t="str">
        <f>IFERROR(ROUNDDOWN(Q51*VLOOKUP(N51,【参考】数式用!$AR$2:$AW$50,MATCH(P51,【参考】数式用!$AT$4:$AW$4)+2,FALSE)*0.5, 0), "")</f>
        <v/>
      </c>
      <c r="T51" s="42"/>
      <c r="U51" s="144" t="str">
        <f>IFERROR(IF(AG51&lt;&gt;"",Q51*VLOOKUP(N51,【参考】数式用!$AG$2:$AL$50,MATCH(P51,【参考】数式用!$AI$4:$AL$4,0)+2,0), ""), "")</f>
        <v/>
      </c>
      <c r="V51" s="42"/>
      <c r="W51" s="983"/>
      <c r="X51" s="984"/>
      <c r="Y51" s="43"/>
      <c r="Z51" s="51"/>
      <c r="AA51" s="143" t="str">
        <f>IFERROR(IF(Y51="ー", "", ROUNDDOWN(Z51*VLOOKUP(N51,【参考】数式用!$AR$2:$AW$50,MATCH(Y51,【参考】数式用!$AT$4:$AW$4)+2,FALSE)*0.5, 0)), "")</f>
        <v/>
      </c>
      <c r="AB51" s="52"/>
      <c r="AC51" s="1054" t="str">
        <f>IFERROR(IF(AG51&lt;&gt;"",Z51*VLOOKUP(N51,【参考】数式用!$AG$2:$AL$50,MATCH(Y51,【参考】数式用!$AI$4:$AL$4,0)+2,0), ""), "")</f>
        <v/>
      </c>
      <c r="AD51" s="1054"/>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78" t="str">
        <f>IF(基本情報入力シート!C77="","",基本情報入力シート!C77)</f>
        <v/>
      </c>
      <c r="C52" s="979"/>
      <c r="D52" s="979"/>
      <c r="E52" s="979"/>
      <c r="F52" s="979"/>
      <c r="G52" s="979"/>
      <c r="H52" s="979"/>
      <c r="I52" s="980"/>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81"/>
      <c r="R52" s="982"/>
      <c r="S52" s="142" t="str">
        <f>IFERROR(ROUNDDOWN(Q52*VLOOKUP(N52,【参考】数式用!$AR$2:$AW$50,MATCH(P52,【参考】数式用!$AT$4:$AW$4)+2,FALSE)*0.5, 0), "")</f>
        <v/>
      </c>
      <c r="T52" s="42"/>
      <c r="U52" s="144" t="str">
        <f>IFERROR(IF(AG52&lt;&gt;"",Q52*VLOOKUP(N52,【参考】数式用!$AG$2:$AL$50,MATCH(P52,【参考】数式用!$AI$4:$AL$4,0)+2,0), ""), "")</f>
        <v/>
      </c>
      <c r="V52" s="42"/>
      <c r="W52" s="983"/>
      <c r="X52" s="984"/>
      <c r="Y52" s="43"/>
      <c r="Z52" s="51"/>
      <c r="AA52" s="143" t="str">
        <f>IFERROR(IF(Y52="ー", "", ROUNDDOWN(Z52*VLOOKUP(N52,【参考】数式用!$AR$2:$AW$50,MATCH(Y52,【参考】数式用!$AT$4:$AW$4)+2,FALSE)*0.5, 0)), "")</f>
        <v/>
      </c>
      <c r="AB52" s="52"/>
      <c r="AC52" s="1054" t="str">
        <f>IFERROR(IF(AG52&lt;&gt;"",Z52*VLOOKUP(N52,【参考】数式用!$AG$2:$AL$50,MATCH(Y52,【参考】数式用!$AI$4:$AL$4,0)+2,0), ""), "")</f>
        <v/>
      </c>
      <c r="AD52" s="1054"/>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78" t="str">
        <f>IF(基本情報入力シート!C78="","",基本情報入力シート!C78)</f>
        <v/>
      </c>
      <c r="C53" s="979"/>
      <c r="D53" s="979"/>
      <c r="E53" s="979"/>
      <c r="F53" s="979"/>
      <c r="G53" s="979"/>
      <c r="H53" s="979"/>
      <c r="I53" s="980"/>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81"/>
      <c r="R53" s="982"/>
      <c r="S53" s="142" t="str">
        <f>IFERROR(ROUNDDOWN(Q53*VLOOKUP(N53,【参考】数式用!$AR$2:$AW$50,MATCH(P53,【参考】数式用!$AT$4:$AW$4)+2,FALSE)*0.5, 0), "")</f>
        <v/>
      </c>
      <c r="T53" s="49"/>
      <c r="U53" s="144" t="str">
        <f>IFERROR(IF(AG53&lt;&gt;"",Q53*VLOOKUP(N53,【参考】数式用!$AG$2:$AL$50,MATCH(P53,【参考】数式用!$AI$4:$AL$4,0)+2,0), ""), "")</f>
        <v/>
      </c>
      <c r="V53" s="42"/>
      <c r="W53" s="983"/>
      <c r="X53" s="984"/>
      <c r="Y53" s="43"/>
      <c r="Z53" s="51"/>
      <c r="AA53" s="143" t="str">
        <f>IFERROR(IF(Y53="ー", "", ROUNDDOWN(Z53*VLOOKUP(N53,【参考】数式用!$AR$2:$AW$50,MATCH(Y53,【参考】数式用!$AT$4:$AW$4)+2,FALSE)*0.5, 0)), "")</f>
        <v/>
      </c>
      <c r="AB53" s="52"/>
      <c r="AC53" s="1054" t="str">
        <f>IFERROR(IF(AG53&lt;&gt;"",Z53*VLOOKUP(N53,【参考】数式用!$AG$2:$AL$50,MATCH(Y53,【参考】数式用!$AI$4:$AL$4,0)+2,0), ""), "")</f>
        <v/>
      </c>
      <c r="AD53" s="1054"/>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78" t="str">
        <f>IF(基本情報入力シート!C79="","",基本情報入力シート!C79)</f>
        <v/>
      </c>
      <c r="C54" s="979"/>
      <c r="D54" s="979"/>
      <c r="E54" s="979"/>
      <c r="F54" s="979"/>
      <c r="G54" s="979"/>
      <c r="H54" s="979"/>
      <c r="I54" s="980"/>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81"/>
      <c r="R54" s="982"/>
      <c r="S54" s="142" t="str">
        <f>IFERROR(ROUNDDOWN(Q54*VLOOKUP(N54,【参考】数式用!$AR$2:$AW$50,MATCH(P54,【参考】数式用!$AT$4:$AW$4)+2,FALSE)*0.5, 0), "")</f>
        <v/>
      </c>
      <c r="T54" s="42"/>
      <c r="U54" s="144" t="str">
        <f>IFERROR(IF(AG54&lt;&gt;"",Q54*VLOOKUP(N54,【参考】数式用!$AG$2:$AL$50,MATCH(P54,【参考】数式用!$AI$4:$AL$4,0)+2,0), ""), "")</f>
        <v/>
      </c>
      <c r="V54" s="42"/>
      <c r="W54" s="983"/>
      <c r="X54" s="984"/>
      <c r="Y54" s="43"/>
      <c r="Z54" s="51"/>
      <c r="AA54" s="143" t="str">
        <f>IFERROR(IF(Y54="ー", "", ROUNDDOWN(Z54*VLOOKUP(N54,【参考】数式用!$AR$2:$AW$50,MATCH(Y54,【参考】数式用!$AT$4:$AW$4)+2,FALSE)*0.5, 0)), "")</f>
        <v/>
      </c>
      <c r="AB54" s="52"/>
      <c r="AC54" s="1054" t="str">
        <f>IFERROR(IF(AG54&lt;&gt;"",Z54*VLOOKUP(N54,【参考】数式用!$AG$2:$AL$50,MATCH(Y54,【参考】数式用!$AI$4:$AL$4,0)+2,0), ""), "")</f>
        <v/>
      </c>
      <c r="AD54" s="1054"/>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78" t="str">
        <f>IF(基本情報入力シート!C80="","",基本情報入力シート!C80)</f>
        <v/>
      </c>
      <c r="C55" s="979"/>
      <c r="D55" s="979"/>
      <c r="E55" s="979"/>
      <c r="F55" s="979"/>
      <c r="G55" s="979"/>
      <c r="H55" s="979"/>
      <c r="I55" s="980"/>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81"/>
      <c r="R55" s="982"/>
      <c r="S55" s="142" t="str">
        <f>IFERROR(ROUNDDOWN(Q55*VLOOKUP(N55,【参考】数式用!$AR$2:$AW$50,MATCH(P55,【参考】数式用!$AT$4:$AW$4)+2,FALSE)*0.5, 0), "")</f>
        <v/>
      </c>
      <c r="T55" s="42"/>
      <c r="U55" s="144" t="str">
        <f>IFERROR(IF(AG55&lt;&gt;"",Q55*VLOOKUP(N55,【参考】数式用!$AG$2:$AL$50,MATCH(P55,【参考】数式用!$AI$4:$AL$4,0)+2,0), ""), "")</f>
        <v/>
      </c>
      <c r="V55" s="42"/>
      <c r="W55" s="983"/>
      <c r="X55" s="984"/>
      <c r="Y55" s="43"/>
      <c r="Z55" s="51"/>
      <c r="AA55" s="143" t="str">
        <f>IFERROR(IF(Y55="ー", "", ROUNDDOWN(Z55*VLOOKUP(N55,【参考】数式用!$AR$2:$AW$50,MATCH(Y55,【参考】数式用!$AT$4:$AW$4)+2,FALSE)*0.5, 0)), "")</f>
        <v/>
      </c>
      <c r="AB55" s="52"/>
      <c r="AC55" s="1054" t="str">
        <f>IFERROR(IF(AG55&lt;&gt;"",Z55*VLOOKUP(N55,【参考】数式用!$AG$2:$AL$50,MATCH(Y55,【参考】数式用!$AI$4:$AL$4,0)+2,0), ""), "")</f>
        <v/>
      </c>
      <c r="AD55" s="1054"/>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78" t="str">
        <f>IF(基本情報入力シート!C81="","",基本情報入力シート!C81)</f>
        <v/>
      </c>
      <c r="C56" s="979"/>
      <c r="D56" s="979"/>
      <c r="E56" s="979"/>
      <c r="F56" s="979"/>
      <c r="G56" s="979"/>
      <c r="H56" s="979"/>
      <c r="I56" s="980"/>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81"/>
      <c r="R56" s="982"/>
      <c r="S56" s="142" t="str">
        <f>IFERROR(ROUNDDOWN(Q56*VLOOKUP(N56,【参考】数式用!$AR$2:$AW$50,MATCH(P56,【参考】数式用!$AT$4:$AW$4)+2,FALSE)*0.5, 0), "")</f>
        <v/>
      </c>
      <c r="T56" s="49"/>
      <c r="U56" s="144" t="str">
        <f>IFERROR(IF(AG56&lt;&gt;"",Q56*VLOOKUP(N56,【参考】数式用!$AG$2:$AL$50,MATCH(P56,【参考】数式用!$AI$4:$AL$4,0)+2,0), ""), "")</f>
        <v/>
      </c>
      <c r="V56" s="42"/>
      <c r="W56" s="983"/>
      <c r="X56" s="984"/>
      <c r="Y56" s="43"/>
      <c r="Z56" s="51"/>
      <c r="AA56" s="143" t="str">
        <f>IFERROR(IF(Y56="ー", "", ROUNDDOWN(Z56*VLOOKUP(N56,【参考】数式用!$AR$2:$AW$50,MATCH(Y56,【参考】数式用!$AT$4:$AW$4)+2,FALSE)*0.5, 0)), "")</f>
        <v/>
      </c>
      <c r="AB56" s="52"/>
      <c r="AC56" s="1054" t="str">
        <f>IFERROR(IF(AG56&lt;&gt;"",Z56*VLOOKUP(N56,【参考】数式用!$AG$2:$AL$50,MATCH(Y56,【参考】数式用!$AI$4:$AL$4,0)+2,0), ""), "")</f>
        <v/>
      </c>
      <c r="AD56" s="1054"/>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78" t="str">
        <f>IF(基本情報入力シート!C82="","",基本情報入力シート!C82)</f>
        <v/>
      </c>
      <c r="C57" s="979"/>
      <c r="D57" s="979"/>
      <c r="E57" s="979"/>
      <c r="F57" s="979"/>
      <c r="G57" s="979"/>
      <c r="H57" s="979"/>
      <c r="I57" s="980"/>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81"/>
      <c r="R57" s="982"/>
      <c r="S57" s="142" t="str">
        <f>IFERROR(ROUNDDOWN(Q57*VLOOKUP(N57,【参考】数式用!$AR$2:$AW$50,MATCH(P57,【参考】数式用!$AT$4:$AW$4)+2,FALSE)*0.5, 0), "")</f>
        <v/>
      </c>
      <c r="T57" s="42"/>
      <c r="U57" s="144" t="str">
        <f>IFERROR(IF(AG57&lt;&gt;"",Q57*VLOOKUP(N57,【参考】数式用!$AG$2:$AL$50,MATCH(P57,【参考】数式用!$AI$4:$AL$4,0)+2,0), ""), "")</f>
        <v/>
      </c>
      <c r="V57" s="42"/>
      <c r="W57" s="983"/>
      <c r="X57" s="984"/>
      <c r="Y57" s="43"/>
      <c r="Z57" s="51"/>
      <c r="AA57" s="143" t="str">
        <f>IFERROR(IF(Y57="ー", "", ROUNDDOWN(Z57*VLOOKUP(N57,【参考】数式用!$AR$2:$AW$50,MATCH(Y57,【参考】数式用!$AT$4:$AW$4)+2,FALSE)*0.5, 0)), "")</f>
        <v/>
      </c>
      <c r="AB57" s="52"/>
      <c r="AC57" s="1054" t="str">
        <f>IFERROR(IF(AG57&lt;&gt;"",Z57*VLOOKUP(N57,【参考】数式用!$AG$2:$AL$50,MATCH(Y57,【参考】数式用!$AI$4:$AL$4,0)+2,0), ""), "")</f>
        <v/>
      </c>
      <c r="AD57" s="1054"/>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78" t="str">
        <f>IF(基本情報入力シート!C83="","",基本情報入力シート!C83)</f>
        <v/>
      </c>
      <c r="C58" s="979"/>
      <c r="D58" s="979"/>
      <c r="E58" s="979"/>
      <c r="F58" s="979"/>
      <c r="G58" s="979"/>
      <c r="H58" s="979"/>
      <c r="I58" s="980"/>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81"/>
      <c r="R58" s="982"/>
      <c r="S58" s="142" t="str">
        <f>IFERROR(ROUNDDOWN(Q58*VLOOKUP(N58,【参考】数式用!$AR$2:$AW$50,MATCH(P58,【参考】数式用!$AT$4:$AW$4)+2,FALSE)*0.5, 0), "")</f>
        <v/>
      </c>
      <c r="T58" s="42"/>
      <c r="U58" s="144" t="str">
        <f>IFERROR(IF(AG58&lt;&gt;"",Q58*VLOOKUP(N58,【参考】数式用!$AG$2:$AL$50,MATCH(P58,【参考】数式用!$AI$4:$AL$4,0)+2,0), ""), "")</f>
        <v/>
      </c>
      <c r="V58" s="42"/>
      <c r="W58" s="983"/>
      <c r="X58" s="984"/>
      <c r="Y58" s="43"/>
      <c r="Z58" s="51"/>
      <c r="AA58" s="143" t="str">
        <f>IFERROR(IF(Y58="ー", "", ROUNDDOWN(Z58*VLOOKUP(N58,【参考】数式用!$AR$2:$AW$50,MATCH(Y58,【参考】数式用!$AT$4:$AW$4)+2,FALSE)*0.5, 0)), "")</f>
        <v/>
      </c>
      <c r="AB58" s="52"/>
      <c r="AC58" s="1054" t="str">
        <f>IFERROR(IF(AG58&lt;&gt;"",Z58*VLOOKUP(N58,【参考】数式用!$AG$2:$AL$50,MATCH(Y58,【参考】数式用!$AI$4:$AL$4,0)+2,0), ""), "")</f>
        <v/>
      </c>
      <c r="AD58" s="1054"/>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78" t="str">
        <f>IF(基本情報入力シート!C84="","",基本情報入力シート!C84)</f>
        <v/>
      </c>
      <c r="C59" s="979"/>
      <c r="D59" s="979"/>
      <c r="E59" s="979"/>
      <c r="F59" s="979"/>
      <c r="G59" s="979"/>
      <c r="H59" s="979"/>
      <c r="I59" s="980"/>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81"/>
      <c r="R59" s="982"/>
      <c r="S59" s="142" t="str">
        <f>IFERROR(ROUNDDOWN(Q59*VLOOKUP(N59,【参考】数式用!$AR$2:$AW$50,MATCH(P59,【参考】数式用!$AT$4:$AW$4)+2,FALSE)*0.5, 0), "")</f>
        <v/>
      </c>
      <c r="T59" s="49"/>
      <c r="U59" s="144" t="str">
        <f>IFERROR(IF(AG59&lt;&gt;"",Q59*VLOOKUP(N59,【参考】数式用!$AG$2:$AL$50,MATCH(P59,【参考】数式用!$AI$4:$AL$4,0)+2,0), ""), "")</f>
        <v/>
      </c>
      <c r="V59" s="42"/>
      <c r="W59" s="983"/>
      <c r="X59" s="984"/>
      <c r="Y59" s="43"/>
      <c r="Z59" s="51"/>
      <c r="AA59" s="143" t="str">
        <f>IFERROR(IF(Y59="ー", "", ROUNDDOWN(Z59*VLOOKUP(N59,【参考】数式用!$AR$2:$AW$50,MATCH(Y59,【参考】数式用!$AT$4:$AW$4)+2,FALSE)*0.5, 0)), "")</f>
        <v/>
      </c>
      <c r="AB59" s="52"/>
      <c r="AC59" s="1054" t="str">
        <f>IFERROR(IF(AG59&lt;&gt;"",Z59*VLOOKUP(N59,【参考】数式用!$AG$2:$AL$50,MATCH(Y59,【参考】数式用!$AI$4:$AL$4,0)+2,0), ""), "")</f>
        <v/>
      </c>
      <c r="AD59" s="1054"/>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78" t="str">
        <f>IF(基本情報入力シート!C85="","",基本情報入力シート!C85)</f>
        <v/>
      </c>
      <c r="C60" s="979"/>
      <c r="D60" s="979"/>
      <c r="E60" s="979"/>
      <c r="F60" s="979"/>
      <c r="G60" s="979"/>
      <c r="H60" s="979"/>
      <c r="I60" s="980"/>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81"/>
      <c r="R60" s="982"/>
      <c r="S60" s="142" t="str">
        <f>IFERROR(ROUNDDOWN(Q60*VLOOKUP(N60,【参考】数式用!$AR$2:$AW$50,MATCH(P60,【参考】数式用!$AT$4:$AW$4)+2,FALSE)*0.5, 0), "")</f>
        <v/>
      </c>
      <c r="T60" s="42"/>
      <c r="U60" s="144" t="str">
        <f>IFERROR(IF(AG60&lt;&gt;"",Q60*VLOOKUP(N60,【参考】数式用!$AG$2:$AL$50,MATCH(P60,【参考】数式用!$AI$4:$AL$4,0)+2,0), ""), "")</f>
        <v/>
      </c>
      <c r="V60" s="42"/>
      <c r="W60" s="983"/>
      <c r="X60" s="984"/>
      <c r="Y60" s="43"/>
      <c r="Z60" s="51"/>
      <c r="AA60" s="143" t="str">
        <f>IFERROR(IF(Y60="ー", "", ROUNDDOWN(Z60*VLOOKUP(N60,【参考】数式用!$AR$2:$AW$50,MATCH(Y60,【参考】数式用!$AT$4:$AW$4)+2,FALSE)*0.5, 0)), "")</f>
        <v/>
      </c>
      <c r="AB60" s="52"/>
      <c r="AC60" s="1054" t="str">
        <f>IFERROR(IF(AG60&lt;&gt;"",Z60*VLOOKUP(N60,【参考】数式用!$AG$2:$AL$50,MATCH(Y60,【参考】数式用!$AI$4:$AL$4,0)+2,0), ""), "")</f>
        <v/>
      </c>
      <c r="AD60" s="1054"/>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78" t="str">
        <f>IF(基本情報入力シート!C86="","",基本情報入力シート!C86)</f>
        <v/>
      </c>
      <c r="C61" s="979"/>
      <c r="D61" s="979"/>
      <c r="E61" s="979"/>
      <c r="F61" s="979"/>
      <c r="G61" s="979"/>
      <c r="H61" s="979"/>
      <c r="I61" s="980"/>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81"/>
      <c r="R61" s="982"/>
      <c r="S61" s="142" t="str">
        <f>IFERROR(ROUNDDOWN(Q61*VLOOKUP(N61,【参考】数式用!$AR$2:$AW$50,MATCH(P61,【参考】数式用!$AT$4:$AW$4)+2,FALSE)*0.5, 0), "")</f>
        <v/>
      </c>
      <c r="T61" s="42"/>
      <c r="U61" s="144" t="str">
        <f>IFERROR(IF(AG61&lt;&gt;"",Q61*VLOOKUP(N61,【参考】数式用!$AG$2:$AL$50,MATCH(P61,【参考】数式用!$AI$4:$AL$4,0)+2,0), ""), "")</f>
        <v/>
      </c>
      <c r="V61" s="42"/>
      <c r="W61" s="983"/>
      <c r="X61" s="984"/>
      <c r="Y61" s="43"/>
      <c r="Z61" s="51"/>
      <c r="AA61" s="143" t="str">
        <f>IFERROR(IF(Y61="ー", "", ROUNDDOWN(Z61*VLOOKUP(N61,【参考】数式用!$AR$2:$AW$50,MATCH(Y61,【参考】数式用!$AT$4:$AW$4)+2,FALSE)*0.5, 0)), "")</f>
        <v/>
      </c>
      <c r="AB61" s="52"/>
      <c r="AC61" s="1054" t="str">
        <f>IFERROR(IF(AG61&lt;&gt;"",Z61*VLOOKUP(N61,【参考】数式用!$AG$2:$AL$50,MATCH(Y61,【参考】数式用!$AI$4:$AL$4,0)+2,0), ""), "")</f>
        <v/>
      </c>
      <c r="AD61" s="1054"/>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78" t="str">
        <f>IF(基本情報入力シート!C87="","",基本情報入力シート!C87)</f>
        <v/>
      </c>
      <c r="C62" s="979"/>
      <c r="D62" s="979"/>
      <c r="E62" s="979"/>
      <c r="F62" s="979"/>
      <c r="G62" s="979"/>
      <c r="H62" s="979"/>
      <c r="I62" s="980"/>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81"/>
      <c r="R62" s="982"/>
      <c r="S62" s="142" t="str">
        <f>IFERROR(ROUNDDOWN(Q62*VLOOKUP(N62,【参考】数式用!$AR$2:$AW$50,MATCH(P62,【参考】数式用!$AT$4:$AW$4)+2,FALSE)*0.5, 0), "")</f>
        <v/>
      </c>
      <c r="T62" s="49"/>
      <c r="U62" s="144" t="str">
        <f>IFERROR(IF(AG62&lt;&gt;"",Q62*VLOOKUP(N62,【参考】数式用!$AG$2:$AL$50,MATCH(P62,【参考】数式用!$AI$4:$AL$4,0)+2,0), ""), "")</f>
        <v/>
      </c>
      <c r="V62" s="42"/>
      <c r="W62" s="983"/>
      <c r="X62" s="984"/>
      <c r="Y62" s="43"/>
      <c r="Z62" s="51"/>
      <c r="AA62" s="143" t="str">
        <f>IFERROR(IF(Y62="ー", "", ROUNDDOWN(Z62*VLOOKUP(N62,【参考】数式用!$AR$2:$AW$50,MATCH(Y62,【参考】数式用!$AT$4:$AW$4)+2,FALSE)*0.5, 0)), "")</f>
        <v/>
      </c>
      <c r="AB62" s="52"/>
      <c r="AC62" s="1054" t="str">
        <f>IFERROR(IF(AG62&lt;&gt;"",Z62*VLOOKUP(N62,【参考】数式用!$AG$2:$AL$50,MATCH(Y62,【参考】数式用!$AI$4:$AL$4,0)+2,0), ""), "")</f>
        <v/>
      </c>
      <c r="AD62" s="1054"/>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78" t="str">
        <f>IF(基本情報入力シート!C88="","",基本情報入力シート!C88)</f>
        <v/>
      </c>
      <c r="C63" s="979"/>
      <c r="D63" s="979"/>
      <c r="E63" s="979"/>
      <c r="F63" s="979"/>
      <c r="G63" s="979"/>
      <c r="H63" s="979"/>
      <c r="I63" s="980"/>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81"/>
      <c r="R63" s="982"/>
      <c r="S63" s="142" t="str">
        <f>IFERROR(ROUNDDOWN(Q63*VLOOKUP(N63,【参考】数式用!$AR$2:$AW$50,MATCH(P63,【参考】数式用!$AT$4:$AW$4)+2,FALSE)*0.5, 0), "")</f>
        <v/>
      </c>
      <c r="T63" s="49"/>
      <c r="U63" s="144" t="str">
        <f>IFERROR(IF(AG63&lt;&gt;"",Q63*VLOOKUP(N63,【参考】数式用!$AG$2:$AL$50,MATCH(P63,【参考】数式用!$AI$4:$AL$4,0)+2,0), ""), "")</f>
        <v/>
      </c>
      <c r="V63" s="42"/>
      <c r="W63" s="983"/>
      <c r="X63" s="984"/>
      <c r="Y63" s="43"/>
      <c r="Z63" s="51"/>
      <c r="AA63" s="143" t="str">
        <f>IFERROR(IF(Y63="ー", "", ROUNDDOWN(Z63*VLOOKUP(N63,【参考】数式用!$AR$2:$AW$50,MATCH(Y63,【参考】数式用!$AT$4:$AW$4)+2,FALSE)*0.5, 0)), "")</f>
        <v/>
      </c>
      <c r="AB63" s="52"/>
      <c r="AC63" s="1054" t="str">
        <f>IFERROR(IF(AG63&lt;&gt;"",Z63*VLOOKUP(N63,【参考】数式用!$AG$2:$AL$50,MATCH(Y63,【参考】数式用!$AI$4:$AL$4,0)+2,0), ""), "")</f>
        <v/>
      </c>
      <c r="AD63" s="1054"/>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78" t="str">
        <f>IF(基本情報入力シート!C89="","",基本情報入力シート!C89)</f>
        <v/>
      </c>
      <c r="C64" s="979"/>
      <c r="D64" s="979"/>
      <c r="E64" s="979"/>
      <c r="F64" s="979"/>
      <c r="G64" s="979"/>
      <c r="H64" s="979"/>
      <c r="I64" s="980"/>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81"/>
      <c r="R64" s="982"/>
      <c r="S64" s="142" t="str">
        <f>IFERROR(ROUNDDOWN(Q64*VLOOKUP(N64,【参考】数式用!$AR$2:$AW$50,MATCH(P64,【参考】数式用!$AT$4:$AW$4)+2,FALSE)*0.5, 0), "")</f>
        <v/>
      </c>
      <c r="T64" s="49"/>
      <c r="U64" s="144" t="str">
        <f>IFERROR(IF(AG64&lt;&gt;"",Q64*VLOOKUP(N64,【参考】数式用!$AG$2:$AL$50,MATCH(P64,【参考】数式用!$AI$4:$AL$4,0)+2,0), ""), "")</f>
        <v/>
      </c>
      <c r="V64" s="42"/>
      <c r="W64" s="983"/>
      <c r="X64" s="984"/>
      <c r="Y64" s="43"/>
      <c r="Z64" s="51"/>
      <c r="AA64" s="143" t="str">
        <f>IFERROR(IF(Y64="ー", "", ROUNDDOWN(Z64*VLOOKUP(N64,【参考】数式用!$AR$2:$AW$50,MATCH(Y64,【参考】数式用!$AT$4:$AW$4)+2,FALSE)*0.5, 0)), "")</f>
        <v/>
      </c>
      <c r="AB64" s="52"/>
      <c r="AC64" s="1054" t="str">
        <f>IFERROR(IF(AG64&lt;&gt;"",Z64*VLOOKUP(N64,【参考】数式用!$AG$2:$AL$50,MATCH(Y64,【参考】数式用!$AI$4:$AL$4,0)+2,0), ""), "")</f>
        <v/>
      </c>
      <c r="AD64" s="1054"/>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78" t="str">
        <f>IF(基本情報入力シート!C90="","",基本情報入力シート!C90)</f>
        <v/>
      </c>
      <c r="C65" s="979"/>
      <c r="D65" s="979"/>
      <c r="E65" s="979"/>
      <c r="F65" s="979"/>
      <c r="G65" s="979"/>
      <c r="H65" s="979"/>
      <c r="I65" s="980"/>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81"/>
      <c r="R65" s="982"/>
      <c r="S65" s="142" t="str">
        <f>IFERROR(ROUNDDOWN(Q65*VLOOKUP(N65,【参考】数式用!$AR$2:$AW$50,MATCH(P65,【参考】数式用!$AT$4:$AW$4)+2,FALSE)*0.5, 0), "")</f>
        <v/>
      </c>
      <c r="T65" s="49"/>
      <c r="U65" s="144" t="str">
        <f>IFERROR(IF(AG65&lt;&gt;"",Q65*VLOOKUP(N65,【参考】数式用!$AG$2:$AL$50,MATCH(P65,【参考】数式用!$AI$4:$AL$4,0)+2,0), ""), "")</f>
        <v/>
      </c>
      <c r="V65" s="42"/>
      <c r="W65" s="983"/>
      <c r="X65" s="984"/>
      <c r="Y65" s="43"/>
      <c r="Z65" s="51"/>
      <c r="AA65" s="143" t="str">
        <f>IFERROR(IF(Y65="ー", "", ROUNDDOWN(Z65*VLOOKUP(N65,【参考】数式用!$AR$2:$AW$50,MATCH(Y65,【参考】数式用!$AT$4:$AW$4)+2,FALSE)*0.5, 0)), "")</f>
        <v/>
      </c>
      <c r="AB65" s="52"/>
      <c r="AC65" s="1054" t="str">
        <f>IFERROR(IF(AG65&lt;&gt;"",Z65*VLOOKUP(N65,【参考】数式用!$AG$2:$AL$50,MATCH(Y65,【参考】数式用!$AI$4:$AL$4,0)+2,0), ""), "")</f>
        <v/>
      </c>
      <c r="AD65" s="1054"/>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78" t="str">
        <f>IF(基本情報入力シート!C91="","",基本情報入力シート!C91)</f>
        <v/>
      </c>
      <c r="C66" s="979"/>
      <c r="D66" s="979"/>
      <c r="E66" s="979"/>
      <c r="F66" s="979"/>
      <c r="G66" s="979"/>
      <c r="H66" s="979"/>
      <c r="I66" s="980"/>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81"/>
      <c r="R66" s="982"/>
      <c r="S66" s="142" t="str">
        <f>IFERROR(ROUNDDOWN(Q66*VLOOKUP(N66,【参考】数式用!$AR$2:$AW$50,MATCH(P66,【参考】数式用!$AT$4:$AW$4)+2,FALSE)*0.5, 0), "")</f>
        <v/>
      </c>
      <c r="T66" s="49"/>
      <c r="U66" s="144" t="str">
        <f>IFERROR(IF(AG66&lt;&gt;"",Q66*VLOOKUP(N66,【参考】数式用!$AG$2:$AL$50,MATCH(P66,【参考】数式用!$AI$4:$AL$4,0)+2,0), ""), "")</f>
        <v/>
      </c>
      <c r="V66" s="42"/>
      <c r="W66" s="983"/>
      <c r="X66" s="984"/>
      <c r="Y66" s="43"/>
      <c r="Z66" s="51"/>
      <c r="AA66" s="143" t="str">
        <f>IFERROR(IF(Y66="ー", "", ROUNDDOWN(Z66*VLOOKUP(N66,【参考】数式用!$AR$2:$AW$50,MATCH(Y66,【参考】数式用!$AT$4:$AW$4)+2,FALSE)*0.5, 0)), "")</f>
        <v/>
      </c>
      <c r="AB66" s="52"/>
      <c r="AC66" s="1054" t="str">
        <f>IFERROR(IF(AG66&lt;&gt;"",Z66*VLOOKUP(N66,【参考】数式用!$AG$2:$AL$50,MATCH(Y66,【参考】数式用!$AI$4:$AL$4,0)+2,0), ""), "")</f>
        <v/>
      </c>
      <c r="AD66" s="1054"/>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78" t="str">
        <f>IF(基本情報入力シート!C92="","",基本情報入力シート!C92)</f>
        <v/>
      </c>
      <c r="C67" s="979"/>
      <c r="D67" s="979"/>
      <c r="E67" s="979"/>
      <c r="F67" s="979"/>
      <c r="G67" s="979"/>
      <c r="H67" s="979"/>
      <c r="I67" s="980"/>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81"/>
      <c r="R67" s="982"/>
      <c r="S67" s="142" t="str">
        <f>IFERROR(ROUNDDOWN(Q67*VLOOKUP(N67,【参考】数式用!$AR$2:$AW$50,MATCH(P67,【参考】数式用!$AT$4:$AW$4)+2,FALSE)*0.5, 0), "")</f>
        <v/>
      </c>
      <c r="T67" s="49"/>
      <c r="U67" s="144" t="str">
        <f>IFERROR(IF(AG67&lt;&gt;"",Q67*VLOOKUP(N67,【参考】数式用!$AG$2:$AL$50,MATCH(P67,【参考】数式用!$AI$4:$AL$4,0)+2,0), ""), "")</f>
        <v/>
      </c>
      <c r="V67" s="42"/>
      <c r="W67" s="983"/>
      <c r="X67" s="984"/>
      <c r="Y67" s="43"/>
      <c r="Z67" s="51"/>
      <c r="AA67" s="143" t="str">
        <f>IFERROR(IF(Y67="ー", "", ROUNDDOWN(Z67*VLOOKUP(N67,【参考】数式用!$AR$2:$AW$50,MATCH(Y67,【参考】数式用!$AT$4:$AW$4)+2,FALSE)*0.5, 0)), "")</f>
        <v/>
      </c>
      <c r="AB67" s="52"/>
      <c r="AC67" s="1054" t="str">
        <f>IFERROR(IF(AG67&lt;&gt;"",Z67*VLOOKUP(N67,【参考】数式用!$AG$2:$AL$50,MATCH(Y67,【参考】数式用!$AI$4:$AL$4,0)+2,0), ""), "")</f>
        <v/>
      </c>
      <c r="AD67" s="1054"/>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78" t="str">
        <f>IF(基本情報入力シート!C93="","",基本情報入力シート!C93)</f>
        <v/>
      </c>
      <c r="C68" s="979"/>
      <c r="D68" s="979"/>
      <c r="E68" s="979"/>
      <c r="F68" s="979"/>
      <c r="G68" s="979"/>
      <c r="H68" s="979"/>
      <c r="I68" s="980"/>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81"/>
      <c r="R68" s="982"/>
      <c r="S68" s="142" t="str">
        <f>IFERROR(ROUNDDOWN(Q68*VLOOKUP(N68,【参考】数式用!$AR$2:$AW$50,MATCH(P68,【参考】数式用!$AT$4:$AW$4)+2,FALSE)*0.5, 0), "")</f>
        <v/>
      </c>
      <c r="T68" s="49"/>
      <c r="U68" s="144" t="str">
        <f>IFERROR(IF(AG68&lt;&gt;"",Q68*VLOOKUP(N68,【参考】数式用!$AG$2:$AL$50,MATCH(P68,【参考】数式用!$AI$4:$AL$4,0)+2,0), ""), "")</f>
        <v/>
      </c>
      <c r="V68" s="42"/>
      <c r="W68" s="983"/>
      <c r="X68" s="984"/>
      <c r="Y68" s="43"/>
      <c r="Z68" s="51"/>
      <c r="AA68" s="143" t="str">
        <f>IFERROR(IF(Y68="ー", "", ROUNDDOWN(Z68*VLOOKUP(N68,【参考】数式用!$AR$2:$AW$50,MATCH(Y68,【参考】数式用!$AT$4:$AW$4)+2,FALSE)*0.5, 0)), "")</f>
        <v/>
      </c>
      <c r="AB68" s="52"/>
      <c r="AC68" s="1054" t="str">
        <f>IFERROR(IF(AG68&lt;&gt;"",Z68*VLOOKUP(N68,【参考】数式用!$AG$2:$AL$50,MATCH(Y68,【参考】数式用!$AI$4:$AL$4,0)+2,0), ""), "")</f>
        <v/>
      </c>
      <c r="AD68" s="1054"/>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78" t="str">
        <f>IF(基本情報入力シート!C94="","",基本情報入力シート!C94)</f>
        <v/>
      </c>
      <c r="C69" s="979"/>
      <c r="D69" s="979"/>
      <c r="E69" s="979"/>
      <c r="F69" s="979"/>
      <c r="G69" s="979"/>
      <c r="H69" s="979"/>
      <c r="I69" s="980"/>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81"/>
      <c r="R69" s="982"/>
      <c r="S69" s="142" t="str">
        <f>IFERROR(ROUNDDOWN(Q69*VLOOKUP(N69,【参考】数式用!$AR$2:$AW$50,MATCH(P69,【参考】数式用!$AT$4:$AW$4)+2,FALSE)*0.5, 0), "")</f>
        <v/>
      </c>
      <c r="T69" s="49"/>
      <c r="U69" s="144" t="str">
        <f>IFERROR(IF(AG69&lt;&gt;"",Q69*VLOOKUP(N69,【参考】数式用!$AG$2:$AL$50,MATCH(P69,【参考】数式用!$AI$4:$AL$4,0)+2,0), ""), "")</f>
        <v/>
      </c>
      <c r="V69" s="42"/>
      <c r="W69" s="983"/>
      <c r="X69" s="984"/>
      <c r="Y69" s="43"/>
      <c r="Z69" s="51"/>
      <c r="AA69" s="143" t="str">
        <f>IFERROR(IF(Y69="ー", "", ROUNDDOWN(Z69*VLOOKUP(N69,【参考】数式用!$AR$2:$AW$50,MATCH(Y69,【参考】数式用!$AT$4:$AW$4)+2,FALSE)*0.5, 0)), "")</f>
        <v/>
      </c>
      <c r="AB69" s="52"/>
      <c r="AC69" s="1054" t="str">
        <f>IFERROR(IF(AG69&lt;&gt;"",Z69*VLOOKUP(N69,【参考】数式用!$AG$2:$AL$50,MATCH(Y69,【参考】数式用!$AI$4:$AL$4,0)+2,0), ""), "")</f>
        <v/>
      </c>
      <c r="AD69" s="1054"/>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78" t="str">
        <f>IF(基本情報入力シート!C95="","",基本情報入力シート!C95)</f>
        <v/>
      </c>
      <c r="C70" s="979"/>
      <c r="D70" s="979"/>
      <c r="E70" s="979"/>
      <c r="F70" s="979"/>
      <c r="G70" s="979"/>
      <c r="H70" s="979"/>
      <c r="I70" s="980"/>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81"/>
      <c r="R70" s="982"/>
      <c r="S70" s="142" t="str">
        <f>IFERROR(ROUNDDOWN(Q70*VLOOKUP(N70,【参考】数式用!$AR$2:$AW$50,MATCH(P70,【参考】数式用!$AT$4:$AW$4)+2,FALSE)*0.5, 0), "")</f>
        <v/>
      </c>
      <c r="T70" s="49"/>
      <c r="U70" s="144" t="str">
        <f>IFERROR(IF(AG70&lt;&gt;"",Q70*VLOOKUP(N70,【参考】数式用!$AG$2:$AL$50,MATCH(P70,【参考】数式用!$AI$4:$AL$4,0)+2,0), ""), "")</f>
        <v/>
      </c>
      <c r="V70" s="42"/>
      <c r="W70" s="983"/>
      <c r="X70" s="984"/>
      <c r="Y70" s="43"/>
      <c r="Z70" s="51"/>
      <c r="AA70" s="143" t="str">
        <f>IFERROR(IF(Y70="ー", "", ROUNDDOWN(Z70*VLOOKUP(N70,【参考】数式用!$AR$2:$AW$50,MATCH(Y70,【参考】数式用!$AT$4:$AW$4)+2,FALSE)*0.5, 0)), "")</f>
        <v/>
      </c>
      <c r="AB70" s="52"/>
      <c r="AC70" s="1054" t="str">
        <f>IFERROR(IF(AG70&lt;&gt;"",Z70*VLOOKUP(N70,【参考】数式用!$AG$2:$AL$50,MATCH(Y70,【参考】数式用!$AI$4:$AL$4,0)+2,0), ""), "")</f>
        <v/>
      </c>
      <c r="AD70" s="1054"/>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78" t="str">
        <f>IF(基本情報入力シート!C96="","",基本情報入力シート!C96)</f>
        <v/>
      </c>
      <c r="C71" s="979"/>
      <c r="D71" s="979"/>
      <c r="E71" s="979"/>
      <c r="F71" s="979"/>
      <c r="G71" s="979"/>
      <c r="H71" s="979"/>
      <c r="I71" s="980"/>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81"/>
      <c r="R71" s="982"/>
      <c r="S71" s="142" t="str">
        <f>IFERROR(ROUNDDOWN(Q71*VLOOKUP(N71,【参考】数式用!$AR$2:$AW$50,MATCH(P71,【参考】数式用!$AT$4:$AW$4)+2,FALSE)*0.5, 0), "")</f>
        <v/>
      </c>
      <c r="T71" s="49"/>
      <c r="U71" s="144" t="str">
        <f>IFERROR(IF(AG71&lt;&gt;"",Q71*VLOOKUP(N71,【参考】数式用!$AG$2:$AL$50,MATCH(P71,【参考】数式用!$AI$4:$AL$4,0)+2,0), ""), "")</f>
        <v/>
      </c>
      <c r="V71" s="42"/>
      <c r="W71" s="983"/>
      <c r="X71" s="984"/>
      <c r="Y71" s="43"/>
      <c r="Z71" s="51"/>
      <c r="AA71" s="143" t="str">
        <f>IFERROR(IF(Y71="ー", "", ROUNDDOWN(Z71*VLOOKUP(N71,【参考】数式用!$AR$2:$AW$50,MATCH(Y71,【参考】数式用!$AT$4:$AW$4)+2,FALSE)*0.5, 0)), "")</f>
        <v/>
      </c>
      <c r="AB71" s="52"/>
      <c r="AC71" s="1054" t="str">
        <f>IFERROR(IF(AG71&lt;&gt;"",Z71*VLOOKUP(N71,【参考】数式用!$AG$2:$AL$50,MATCH(Y71,【参考】数式用!$AI$4:$AL$4,0)+2,0), ""), "")</f>
        <v/>
      </c>
      <c r="AD71" s="1054"/>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78" t="str">
        <f>IF(基本情報入力シート!C97="","",基本情報入力シート!C97)</f>
        <v/>
      </c>
      <c r="C72" s="979"/>
      <c r="D72" s="979"/>
      <c r="E72" s="979"/>
      <c r="F72" s="979"/>
      <c r="G72" s="979"/>
      <c r="H72" s="979"/>
      <c r="I72" s="980"/>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81"/>
      <c r="R72" s="982"/>
      <c r="S72" s="142" t="str">
        <f>IFERROR(ROUNDDOWN(Q72*VLOOKUP(N72,【参考】数式用!$AR$2:$AW$50,MATCH(P72,【参考】数式用!$AT$4:$AW$4)+2,FALSE)*0.5, 0), "")</f>
        <v/>
      </c>
      <c r="T72" s="49"/>
      <c r="U72" s="144" t="str">
        <f>IFERROR(IF(AG72&lt;&gt;"",Q72*VLOOKUP(N72,【参考】数式用!$AG$2:$AL$50,MATCH(P72,【参考】数式用!$AI$4:$AL$4,0)+2,0), ""), "")</f>
        <v/>
      </c>
      <c r="V72" s="42"/>
      <c r="W72" s="983"/>
      <c r="X72" s="984"/>
      <c r="Y72" s="43"/>
      <c r="Z72" s="51"/>
      <c r="AA72" s="143" t="str">
        <f>IFERROR(IF(Y72="ー", "", ROUNDDOWN(Z72*VLOOKUP(N72,【参考】数式用!$AR$2:$AW$50,MATCH(Y72,【参考】数式用!$AT$4:$AW$4)+2,FALSE)*0.5, 0)), "")</f>
        <v/>
      </c>
      <c r="AB72" s="52"/>
      <c r="AC72" s="1054" t="str">
        <f>IFERROR(IF(AG72&lt;&gt;"",Z72*VLOOKUP(N72,【参考】数式用!$AG$2:$AL$50,MATCH(Y72,【参考】数式用!$AI$4:$AL$4,0)+2,0), ""), "")</f>
        <v/>
      </c>
      <c r="AD72" s="1054"/>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78" t="str">
        <f>IF(基本情報入力シート!C98="","",基本情報入力シート!C98)</f>
        <v/>
      </c>
      <c r="C73" s="979"/>
      <c r="D73" s="979"/>
      <c r="E73" s="979"/>
      <c r="F73" s="979"/>
      <c r="G73" s="979"/>
      <c r="H73" s="979"/>
      <c r="I73" s="980"/>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81"/>
      <c r="R73" s="982"/>
      <c r="S73" s="142" t="str">
        <f>IFERROR(ROUNDDOWN(Q73*VLOOKUP(N73,【参考】数式用!$AR$2:$AW$50,MATCH(P73,【参考】数式用!$AT$4:$AW$4)+2,FALSE)*0.5, 0), "")</f>
        <v/>
      </c>
      <c r="T73" s="49"/>
      <c r="U73" s="144" t="str">
        <f>IFERROR(IF(AG73&lt;&gt;"",Q73*VLOOKUP(N73,【参考】数式用!$AG$2:$AL$50,MATCH(P73,【参考】数式用!$AI$4:$AL$4,0)+2,0), ""), "")</f>
        <v/>
      </c>
      <c r="V73" s="42"/>
      <c r="W73" s="983"/>
      <c r="X73" s="984"/>
      <c r="Y73" s="43"/>
      <c r="Z73" s="51"/>
      <c r="AA73" s="143" t="str">
        <f>IFERROR(IF(Y73="ー", "", ROUNDDOWN(Z73*VLOOKUP(N73,【参考】数式用!$AR$2:$AW$50,MATCH(Y73,【参考】数式用!$AT$4:$AW$4)+2,FALSE)*0.5, 0)), "")</f>
        <v/>
      </c>
      <c r="AB73" s="52"/>
      <c r="AC73" s="1054" t="str">
        <f>IFERROR(IF(AG73&lt;&gt;"",Z73*VLOOKUP(N73,【参考】数式用!$AG$2:$AL$50,MATCH(Y73,【参考】数式用!$AI$4:$AL$4,0)+2,0), ""), "")</f>
        <v/>
      </c>
      <c r="AD73" s="1054"/>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78" t="str">
        <f>IF(基本情報入力シート!C99="","",基本情報入力シート!C99)</f>
        <v/>
      </c>
      <c r="C74" s="979"/>
      <c r="D74" s="979"/>
      <c r="E74" s="979"/>
      <c r="F74" s="979"/>
      <c r="G74" s="979"/>
      <c r="H74" s="979"/>
      <c r="I74" s="980"/>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81"/>
      <c r="R74" s="982"/>
      <c r="S74" s="142" t="str">
        <f>IFERROR(ROUNDDOWN(Q74*VLOOKUP(N74,【参考】数式用!$AR$2:$AW$50,MATCH(P74,【参考】数式用!$AT$4:$AW$4)+2,FALSE)*0.5, 0), "")</f>
        <v/>
      </c>
      <c r="T74" s="49"/>
      <c r="U74" s="144" t="str">
        <f>IFERROR(IF(AG74&lt;&gt;"",Q74*VLOOKUP(N74,【参考】数式用!$AG$2:$AL$50,MATCH(P74,【参考】数式用!$AI$4:$AL$4,0)+2,0), ""), "")</f>
        <v/>
      </c>
      <c r="V74" s="42"/>
      <c r="W74" s="983"/>
      <c r="X74" s="984"/>
      <c r="Y74" s="43"/>
      <c r="Z74" s="51"/>
      <c r="AA74" s="143" t="str">
        <f>IFERROR(IF(Y74="ー", "", ROUNDDOWN(Z74*VLOOKUP(N74,【参考】数式用!$AR$2:$AW$50,MATCH(Y74,【参考】数式用!$AT$4:$AW$4)+2,FALSE)*0.5, 0)), "")</f>
        <v/>
      </c>
      <c r="AB74" s="52"/>
      <c r="AC74" s="1054" t="str">
        <f>IFERROR(IF(AG74&lt;&gt;"",Z74*VLOOKUP(N74,【参考】数式用!$AG$2:$AL$50,MATCH(Y74,【参考】数式用!$AI$4:$AL$4,0)+2,0), ""), "")</f>
        <v/>
      </c>
      <c r="AD74" s="1054"/>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78" t="str">
        <f>IF(基本情報入力シート!C100="","",基本情報入力シート!C100)</f>
        <v/>
      </c>
      <c r="C75" s="979"/>
      <c r="D75" s="979"/>
      <c r="E75" s="979"/>
      <c r="F75" s="979"/>
      <c r="G75" s="979"/>
      <c r="H75" s="979"/>
      <c r="I75" s="980"/>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81"/>
      <c r="R75" s="982"/>
      <c r="S75" s="142" t="str">
        <f>IFERROR(ROUNDDOWN(Q75*VLOOKUP(N75,【参考】数式用!$AR$2:$AW$50,MATCH(P75,【参考】数式用!$AT$4:$AW$4)+2,FALSE)*0.5, 0), "")</f>
        <v/>
      </c>
      <c r="T75" s="49"/>
      <c r="U75" s="144" t="str">
        <f>IFERROR(IF(AG75&lt;&gt;"",Q75*VLOOKUP(N75,【参考】数式用!$AG$2:$AL$50,MATCH(P75,【参考】数式用!$AI$4:$AL$4,0)+2,0), ""), "")</f>
        <v/>
      </c>
      <c r="V75" s="42"/>
      <c r="W75" s="983"/>
      <c r="X75" s="984"/>
      <c r="Y75" s="43"/>
      <c r="Z75" s="51"/>
      <c r="AA75" s="143" t="str">
        <f>IFERROR(IF(Y75="ー", "", ROUNDDOWN(Z75*VLOOKUP(N75,【参考】数式用!$AR$2:$AW$50,MATCH(Y75,【参考】数式用!$AT$4:$AW$4)+2,FALSE)*0.5, 0)), "")</f>
        <v/>
      </c>
      <c r="AB75" s="52"/>
      <c r="AC75" s="1054" t="str">
        <f>IFERROR(IF(AG75&lt;&gt;"",Z75*VLOOKUP(N75,【参考】数式用!$AG$2:$AL$50,MATCH(Y75,【参考】数式用!$AI$4:$AL$4,0)+2,0), ""), "")</f>
        <v/>
      </c>
      <c r="AD75" s="1054"/>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78" t="str">
        <f>IF(基本情報入力シート!C101="","",基本情報入力シート!C101)</f>
        <v/>
      </c>
      <c r="C76" s="979"/>
      <c r="D76" s="979"/>
      <c r="E76" s="979"/>
      <c r="F76" s="979"/>
      <c r="G76" s="979"/>
      <c r="H76" s="979"/>
      <c r="I76" s="980"/>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81"/>
      <c r="R76" s="982"/>
      <c r="S76" s="142" t="str">
        <f>IFERROR(ROUNDDOWN(Q76*VLOOKUP(N76,【参考】数式用!$AR$2:$AW$50,MATCH(P76,【参考】数式用!$AT$4:$AW$4)+2,FALSE)*0.5, 0), "")</f>
        <v/>
      </c>
      <c r="T76" s="49"/>
      <c r="U76" s="144" t="str">
        <f>IFERROR(IF(AG76&lt;&gt;"",Q76*VLOOKUP(N76,【参考】数式用!$AG$2:$AL$50,MATCH(P76,【参考】数式用!$AI$4:$AL$4,0)+2,0), ""), "")</f>
        <v/>
      </c>
      <c r="V76" s="42"/>
      <c r="W76" s="983"/>
      <c r="X76" s="984"/>
      <c r="Y76" s="43"/>
      <c r="Z76" s="51"/>
      <c r="AA76" s="143" t="str">
        <f>IFERROR(IF(Y76="ー", "", ROUNDDOWN(Z76*VLOOKUP(N76,【参考】数式用!$AR$2:$AW$50,MATCH(Y76,【参考】数式用!$AT$4:$AW$4)+2,FALSE)*0.5, 0)), "")</f>
        <v/>
      </c>
      <c r="AB76" s="52"/>
      <c r="AC76" s="1054" t="str">
        <f>IFERROR(IF(AG76&lt;&gt;"",Z76*VLOOKUP(N76,【参考】数式用!$AG$2:$AL$50,MATCH(Y76,【参考】数式用!$AI$4:$AL$4,0)+2,0), ""), "")</f>
        <v/>
      </c>
      <c r="AD76" s="1054"/>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78" t="str">
        <f>IF(基本情報入力シート!C102="","",基本情報入力シート!C102)</f>
        <v/>
      </c>
      <c r="C77" s="979"/>
      <c r="D77" s="979"/>
      <c r="E77" s="979"/>
      <c r="F77" s="979"/>
      <c r="G77" s="979"/>
      <c r="H77" s="979"/>
      <c r="I77" s="980"/>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81"/>
      <c r="R77" s="982"/>
      <c r="S77" s="142" t="str">
        <f>IFERROR(ROUNDDOWN(Q77*VLOOKUP(N77,【参考】数式用!$AR$2:$AW$50,MATCH(P77,【参考】数式用!$AT$4:$AW$4)+2,FALSE)*0.5, 0), "")</f>
        <v/>
      </c>
      <c r="T77" s="49"/>
      <c r="U77" s="144" t="str">
        <f>IFERROR(IF(AG77&lt;&gt;"",Q77*VLOOKUP(N77,【参考】数式用!$AG$2:$AL$50,MATCH(P77,【参考】数式用!$AI$4:$AL$4,0)+2,0), ""), "")</f>
        <v/>
      </c>
      <c r="V77" s="42"/>
      <c r="W77" s="983"/>
      <c r="X77" s="984"/>
      <c r="Y77" s="43"/>
      <c r="Z77" s="51"/>
      <c r="AA77" s="143" t="str">
        <f>IFERROR(IF(Y77="ー", "", ROUNDDOWN(Z77*VLOOKUP(N77,【参考】数式用!$AR$2:$AW$50,MATCH(Y77,【参考】数式用!$AT$4:$AW$4)+2,FALSE)*0.5, 0)), "")</f>
        <v/>
      </c>
      <c r="AB77" s="52"/>
      <c r="AC77" s="1054" t="str">
        <f>IFERROR(IF(AG77&lt;&gt;"",Z77*VLOOKUP(N77,【参考】数式用!$AG$2:$AL$50,MATCH(Y77,【参考】数式用!$AI$4:$AL$4,0)+2,0), ""), "")</f>
        <v/>
      </c>
      <c r="AD77" s="1054"/>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78" t="str">
        <f>IF(基本情報入力シート!C103="","",基本情報入力シート!C103)</f>
        <v/>
      </c>
      <c r="C78" s="979"/>
      <c r="D78" s="979"/>
      <c r="E78" s="979"/>
      <c r="F78" s="979"/>
      <c r="G78" s="979"/>
      <c r="H78" s="979"/>
      <c r="I78" s="980"/>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81"/>
      <c r="R78" s="982"/>
      <c r="S78" s="142" t="str">
        <f>IFERROR(ROUNDDOWN(Q78*VLOOKUP(N78,【参考】数式用!$AR$2:$AW$50,MATCH(P78,【参考】数式用!$AT$4:$AW$4)+2,FALSE)*0.5, 0), "")</f>
        <v/>
      </c>
      <c r="T78" s="49"/>
      <c r="U78" s="144" t="str">
        <f>IFERROR(IF(AG78&lt;&gt;"",Q78*VLOOKUP(N78,【参考】数式用!$AG$2:$AL$50,MATCH(P78,【参考】数式用!$AI$4:$AL$4,0)+2,0), ""), "")</f>
        <v/>
      </c>
      <c r="V78" s="42"/>
      <c r="W78" s="983"/>
      <c r="X78" s="984"/>
      <c r="Y78" s="43"/>
      <c r="Z78" s="51"/>
      <c r="AA78" s="143" t="str">
        <f>IFERROR(IF(Y78="ー", "", ROUNDDOWN(Z78*VLOOKUP(N78,【参考】数式用!$AR$2:$AW$50,MATCH(Y78,【参考】数式用!$AT$4:$AW$4)+2,FALSE)*0.5, 0)), "")</f>
        <v/>
      </c>
      <c r="AB78" s="52"/>
      <c r="AC78" s="1054" t="str">
        <f>IFERROR(IF(AG78&lt;&gt;"",Z78*VLOOKUP(N78,【参考】数式用!$AG$2:$AL$50,MATCH(Y78,【参考】数式用!$AI$4:$AL$4,0)+2,0), ""), "")</f>
        <v/>
      </c>
      <c r="AD78" s="1054"/>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78" t="str">
        <f>IF(基本情報入力シート!C104="","",基本情報入力シート!C104)</f>
        <v/>
      </c>
      <c r="C79" s="979"/>
      <c r="D79" s="979"/>
      <c r="E79" s="979"/>
      <c r="F79" s="979"/>
      <c r="G79" s="979"/>
      <c r="H79" s="979"/>
      <c r="I79" s="980"/>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81"/>
      <c r="R79" s="982"/>
      <c r="S79" s="142" t="str">
        <f>IFERROR(ROUNDDOWN(Q79*VLOOKUP(N79,【参考】数式用!$AR$2:$AW$50,MATCH(P79,【参考】数式用!$AT$4:$AW$4)+2,FALSE)*0.5, 0), "")</f>
        <v/>
      </c>
      <c r="T79" s="49"/>
      <c r="U79" s="144" t="str">
        <f>IFERROR(IF(AG79&lt;&gt;"",Q79*VLOOKUP(N79,【参考】数式用!$AG$2:$AL$50,MATCH(P79,【参考】数式用!$AI$4:$AL$4,0)+2,0), ""), "")</f>
        <v/>
      </c>
      <c r="V79" s="42"/>
      <c r="W79" s="983"/>
      <c r="X79" s="984"/>
      <c r="Y79" s="43"/>
      <c r="Z79" s="51"/>
      <c r="AA79" s="143" t="str">
        <f>IFERROR(IF(Y79="ー", "", ROUNDDOWN(Z79*VLOOKUP(N79,【参考】数式用!$AR$2:$AW$50,MATCH(Y79,【参考】数式用!$AT$4:$AW$4)+2,FALSE)*0.5, 0)), "")</f>
        <v/>
      </c>
      <c r="AB79" s="52"/>
      <c r="AC79" s="1054" t="str">
        <f>IFERROR(IF(AG79&lt;&gt;"",Z79*VLOOKUP(N79,【参考】数式用!$AG$2:$AL$50,MATCH(Y79,【参考】数式用!$AI$4:$AL$4,0)+2,0), ""), "")</f>
        <v/>
      </c>
      <c r="AD79" s="1054"/>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78" t="str">
        <f>IF(基本情報入力シート!C105="","",基本情報入力シート!C105)</f>
        <v/>
      </c>
      <c r="C80" s="979"/>
      <c r="D80" s="979"/>
      <c r="E80" s="979"/>
      <c r="F80" s="979"/>
      <c r="G80" s="979"/>
      <c r="H80" s="979"/>
      <c r="I80" s="980"/>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81"/>
      <c r="R80" s="982"/>
      <c r="S80" s="142" t="str">
        <f>IFERROR(ROUNDDOWN(Q80*VLOOKUP(N80,【参考】数式用!$AR$2:$AW$50,MATCH(P80,【参考】数式用!$AT$4:$AW$4)+2,FALSE)*0.5, 0), "")</f>
        <v/>
      </c>
      <c r="T80" s="49"/>
      <c r="U80" s="144" t="str">
        <f>IFERROR(IF(AG80&lt;&gt;"",Q80*VLOOKUP(N80,【参考】数式用!$AG$2:$AL$50,MATCH(P80,【参考】数式用!$AI$4:$AL$4,0)+2,0), ""), "")</f>
        <v/>
      </c>
      <c r="V80" s="42"/>
      <c r="W80" s="983"/>
      <c r="X80" s="984"/>
      <c r="Y80" s="43"/>
      <c r="Z80" s="51"/>
      <c r="AA80" s="143" t="str">
        <f>IFERROR(IF(Y80="ー", "", ROUNDDOWN(Z80*VLOOKUP(N80,【参考】数式用!$AR$2:$AW$50,MATCH(Y80,【参考】数式用!$AT$4:$AW$4)+2,FALSE)*0.5, 0)), "")</f>
        <v/>
      </c>
      <c r="AB80" s="52"/>
      <c r="AC80" s="1054" t="str">
        <f>IFERROR(IF(AG80&lt;&gt;"",Z80*VLOOKUP(N80,【参考】数式用!$AG$2:$AL$50,MATCH(Y80,【参考】数式用!$AI$4:$AL$4,0)+2,0), ""), "")</f>
        <v/>
      </c>
      <c r="AD80" s="1054"/>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78" t="str">
        <f>IF(基本情報入力シート!C106="","",基本情報入力シート!C106)</f>
        <v/>
      </c>
      <c r="C81" s="979"/>
      <c r="D81" s="979"/>
      <c r="E81" s="979"/>
      <c r="F81" s="979"/>
      <c r="G81" s="979"/>
      <c r="H81" s="979"/>
      <c r="I81" s="980"/>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81"/>
      <c r="R81" s="982"/>
      <c r="S81" s="142" t="str">
        <f>IFERROR(ROUNDDOWN(Q81*VLOOKUP(N81,【参考】数式用!$AR$2:$AW$50,MATCH(P81,【参考】数式用!$AT$4:$AW$4)+2,FALSE)*0.5, 0), "")</f>
        <v/>
      </c>
      <c r="T81" s="49"/>
      <c r="U81" s="144" t="str">
        <f>IFERROR(IF(AG81&lt;&gt;"",Q81*VLOOKUP(N81,【参考】数式用!$AG$2:$AL$50,MATCH(P81,【参考】数式用!$AI$4:$AL$4,0)+2,0), ""), "")</f>
        <v/>
      </c>
      <c r="V81" s="42"/>
      <c r="W81" s="983"/>
      <c r="X81" s="984"/>
      <c r="Y81" s="43"/>
      <c r="Z81" s="51"/>
      <c r="AA81" s="143" t="str">
        <f>IFERROR(IF(Y81="ー", "", ROUNDDOWN(Z81*VLOOKUP(N81,【参考】数式用!$AR$2:$AW$50,MATCH(Y81,【参考】数式用!$AT$4:$AW$4)+2,FALSE)*0.5, 0)), "")</f>
        <v/>
      </c>
      <c r="AB81" s="52"/>
      <c r="AC81" s="1054" t="str">
        <f>IFERROR(IF(AG81&lt;&gt;"",Z81*VLOOKUP(N81,【参考】数式用!$AG$2:$AL$50,MATCH(Y81,【参考】数式用!$AI$4:$AL$4,0)+2,0), ""), "")</f>
        <v/>
      </c>
      <c r="AD81" s="1054"/>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78" t="str">
        <f>IF(基本情報入力シート!C107="","",基本情報入力シート!C107)</f>
        <v/>
      </c>
      <c r="C82" s="979"/>
      <c r="D82" s="979"/>
      <c r="E82" s="979"/>
      <c r="F82" s="979"/>
      <c r="G82" s="979"/>
      <c r="H82" s="979"/>
      <c r="I82" s="980"/>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81"/>
      <c r="R82" s="982"/>
      <c r="S82" s="142" t="str">
        <f>IFERROR(ROUNDDOWN(Q82*VLOOKUP(N82,【参考】数式用!$AR$2:$AW$50,MATCH(P82,【参考】数式用!$AT$4:$AW$4)+2,FALSE)*0.5, 0), "")</f>
        <v/>
      </c>
      <c r="T82" s="49"/>
      <c r="U82" s="144" t="str">
        <f>IFERROR(IF(AG82&lt;&gt;"",Q82*VLOOKUP(N82,【参考】数式用!$AG$2:$AL$50,MATCH(P82,【参考】数式用!$AI$4:$AL$4,0)+2,0), ""), "")</f>
        <v/>
      </c>
      <c r="V82" s="42"/>
      <c r="W82" s="983"/>
      <c r="X82" s="984"/>
      <c r="Y82" s="43"/>
      <c r="Z82" s="51"/>
      <c r="AA82" s="143" t="str">
        <f>IFERROR(IF(Y82="ー", "", ROUNDDOWN(Z82*VLOOKUP(N82,【参考】数式用!$AR$2:$AW$50,MATCH(Y82,【参考】数式用!$AT$4:$AW$4)+2,FALSE)*0.5, 0)), "")</f>
        <v/>
      </c>
      <c r="AB82" s="52"/>
      <c r="AC82" s="1054" t="str">
        <f>IFERROR(IF(AG82&lt;&gt;"",Z82*VLOOKUP(N82,【参考】数式用!$AG$2:$AL$50,MATCH(Y82,【参考】数式用!$AI$4:$AL$4,0)+2,0), ""), "")</f>
        <v/>
      </c>
      <c r="AD82" s="1054"/>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78" t="str">
        <f>IF(基本情報入力シート!C108="","",基本情報入力シート!C108)</f>
        <v/>
      </c>
      <c r="C83" s="979"/>
      <c r="D83" s="979"/>
      <c r="E83" s="979"/>
      <c r="F83" s="979"/>
      <c r="G83" s="979"/>
      <c r="H83" s="979"/>
      <c r="I83" s="980"/>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81"/>
      <c r="R83" s="982"/>
      <c r="S83" s="142" t="str">
        <f>IFERROR(ROUNDDOWN(Q83*VLOOKUP(N83,【参考】数式用!$AR$2:$AW$50,MATCH(P83,【参考】数式用!$AT$4:$AW$4)+2,FALSE)*0.5, 0), "")</f>
        <v/>
      </c>
      <c r="T83" s="49"/>
      <c r="U83" s="144" t="str">
        <f>IFERROR(IF(AG83&lt;&gt;"",Q83*VLOOKUP(N83,【参考】数式用!$AG$2:$AL$50,MATCH(P83,【参考】数式用!$AI$4:$AL$4,0)+2,0), ""), "")</f>
        <v/>
      </c>
      <c r="V83" s="42"/>
      <c r="W83" s="983"/>
      <c r="X83" s="984"/>
      <c r="Y83" s="43"/>
      <c r="Z83" s="51"/>
      <c r="AA83" s="143" t="str">
        <f>IFERROR(IF(Y83="ー", "", ROUNDDOWN(Z83*VLOOKUP(N83,【参考】数式用!$AR$2:$AW$50,MATCH(Y83,【参考】数式用!$AT$4:$AW$4)+2,FALSE)*0.5, 0)), "")</f>
        <v/>
      </c>
      <c r="AB83" s="52"/>
      <c r="AC83" s="1054" t="str">
        <f>IFERROR(IF(AG83&lt;&gt;"",Z83*VLOOKUP(N83,【参考】数式用!$AG$2:$AL$50,MATCH(Y83,【参考】数式用!$AI$4:$AL$4,0)+2,0), ""), "")</f>
        <v/>
      </c>
      <c r="AD83" s="1054"/>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78" t="str">
        <f>IF(基本情報入力シート!C109="","",基本情報入力シート!C109)</f>
        <v/>
      </c>
      <c r="C84" s="979"/>
      <c r="D84" s="979"/>
      <c r="E84" s="979"/>
      <c r="F84" s="979"/>
      <c r="G84" s="979"/>
      <c r="H84" s="979"/>
      <c r="I84" s="980"/>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81"/>
      <c r="R84" s="982"/>
      <c r="S84" s="142" t="str">
        <f>IFERROR(ROUNDDOWN(Q84*VLOOKUP(N84,【参考】数式用!$AR$2:$AW$50,MATCH(P84,【参考】数式用!$AT$4:$AW$4)+2,FALSE)*0.5, 0), "")</f>
        <v/>
      </c>
      <c r="T84" s="49"/>
      <c r="U84" s="144" t="str">
        <f>IFERROR(IF(AG84&lt;&gt;"",Q84*VLOOKUP(N84,【参考】数式用!$AG$2:$AL$50,MATCH(P84,【参考】数式用!$AI$4:$AL$4,0)+2,0), ""), "")</f>
        <v/>
      </c>
      <c r="V84" s="42"/>
      <c r="W84" s="983"/>
      <c r="X84" s="984"/>
      <c r="Y84" s="43"/>
      <c r="Z84" s="51"/>
      <c r="AA84" s="143" t="str">
        <f>IFERROR(IF(Y84="ー", "", ROUNDDOWN(Z84*VLOOKUP(N84,【参考】数式用!$AR$2:$AW$50,MATCH(Y84,【参考】数式用!$AT$4:$AW$4)+2,FALSE)*0.5, 0)), "")</f>
        <v/>
      </c>
      <c r="AB84" s="52"/>
      <c r="AC84" s="1054" t="str">
        <f>IFERROR(IF(AG84&lt;&gt;"",Z84*VLOOKUP(N84,【参考】数式用!$AG$2:$AL$50,MATCH(Y84,【参考】数式用!$AI$4:$AL$4,0)+2,0), ""), "")</f>
        <v/>
      </c>
      <c r="AD84" s="1054"/>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78" t="str">
        <f>IF(基本情報入力シート!C110="","",基本情報入力シート!C110)</f>
        <v/>
      </c>
      <c r="C85" s="979"/>
      <c r="D85" s="979"/>
      <c r="E85" s="979"/>
      <c r="F85" s="979"/>
      <c r="G85" s="979"/>
      <c r="H85" s="979"/>
      <c r="I85" s="980"/>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81"/>
      <c r="R85" s="982"/>
      <c r="S85" s="142" t="str">
        <f>IFERROR(ROUNDDOWN(Q85*VLOOKUP(N85,【参考】数式用!$AR$2:$AW$50,MATCH(P85,【参考】数式用!$AT$4:$AW$4)+2,FALSE)*0.5, 0), "")</f>
        <v/>
      </c>
      <c r="T85" s="49"/>
      <c r="U85" s="144" t="str">
        <f>IFERROR(IF(AG85&lt;&gt;"",Q85*VLOOKUP(N85,【参考】数式用!$AG$2:$AL$50,MATCH(P85,【参考】数式用!$AI$4:$AL$4,0)+2,0), ""), "")</f>
        <v/>
      </c>
      <c r="V85" s="42"/>
      <c r="W85" s="983"/>
      <c r="X85" s="984"/>
      <c r="Y85" s="43"/>
      <c r="Z85" s="51"/>
      <c r="AA85" s="143" t="str">
        <f>IFERROR(IF(Y85="ー", "", ROUNDDOWN(Z85*VLOOKUP(N85,【参考】数式用!$AR$2:$AW$50,MATCH(Y85,【参考】数式用!$AT$4:$AW$4)+2,FALSE)*0.5, 0)), "")</f>
        <v/>
      </c>
      <c r="AB85" s="52"/>
      <c r="AC85" s="1054" t="str">
        <f>IFERROR(IF(AG85&lt;&gt;"",Z85*VLOOKUP(N85,【参考】数式用!$AG$2:$AL$50,MATCH(Y85,【参考】数式用!$AI$4:$AL$4,0)+2,0), ""), "")</f>
        <v/>
      </c>
      <c r="AD85" s="1054"/>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78" t="str">
        <f>IF(基本情報入力シート!C111="","",基本情報入力シート!C111)</f>
        <v/>
      </c>
      <c r="C86" s="979"/>
      <c r="D86" s="979"/>
      <c r="E86" s="979"/>
      <c r="F86" s="979"/>
      <c r="G86" s="979"/>
      <c r="H86" s="979"/>
      <c r="I86" s="980"/>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81"/>
      <c r="R86" s="982"/>
      <c r="S86" s="142" t="str">
        <f>IFERROR(ROUNDDOWN(Q86*VLOOKUP(N86,【参考】数式用!$AR$2:$AW$50,MATCH(P86,【参考】数式用!$AT$4:$AW$4)+2,FALSE)*0.5, 0), "")</f>
        <v/>
      </c>
      <c r="T86" s="49"/>
      <c r="U86" s="144" t="str">
        <f>IFERROR(IF(AG86&lt;&gt;"",Q86*VLOOKUP(N86,【参考】数式用!$AG$2:$AL$50,MATCH(P86,【参考】数式用!$AI$4:$AL$4,0)+2,0), ""), "")</f>
        <v/>
      </c>
      <c r="V86" s="42"/>
      <c r="W86" s="983"/>
      <c r="X86" s="984"/>
      <c r="Y86" s="43"/>
      <c r="Z86" s="51"/>
      <c r="AA86" s="143" t="str">
        <f>IFERROR(IF(Y86="ー", "", ROUNDDOWN(Z86*VLOOKUP(N86,【参考】数式用!$AR$2:$AW$50,MATCH(Y86,【参考】数式用!$AT$4:$AW$4)+2,FALSE)*0.5, 0)), "")</f>
        <v/>
      </c>
      <c r="AB86" s="52"/>
      <c r="AC86" s="1054" t="str">
        <f>IFERROR(IF(AG86&lt;&gt;"",Z86*VLOOKUP(N86,【参考】数式用!$AG$2:$AL$50,MATCH(Y86,【参考】数式用!$AI$4:$AL$4,0)+2,0), ""), "")</f>
        <v/>
      </c>
      <c r="AD86" s="1054"/>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78" t="str">
        <f>IF(基本情報入力シート!C112="","",基本情報入力シート!C112)</f>
        <v/>
      </c>
      <c r="C87" s="979"/>
      <c r="D87" s="979"/>
      <c r="E87" s="979"/>
      <c r="F87" s="979"/>
      <c r="G87" s="979"/>
      <c r="H87" s="979"/>
      <c r="I87" s="980"/>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81"/>
      <c r="R87" s="982"/>
      <c r="S87" s="142" t="str">
        <f>IFERROR(ROUNDDOWN(Q87*VLOOKUP(N87,【参考】数式用!$AR$2:$AW$50,MATCH(P87,【参考】数式用!$AT$4:$AW$4)+2,FALSE)*0.5, 0), "")</f>
        <v/>
      </c>
      <c r="T87" s="49"/>
      <c r="U87" s="144" t="str">
        <f>IFERROR(IF(AG87&lt;&gt;"",Q87*VLOOKUP(N87,【参考】数式用!$AG$2:$AL$50,MATCH(P87,【参考】数式用!$AI$4:$AL$4,0)+2,0), ""), "")</f>
        <v/>
      </c>
      <c r="V87" s="42"/>
      <c r="W87" s="983"/>
      <c r="X87" s="984"/>
      <c r="Y87" s="43"/>
      <c r="Z87" s="51"/>
      <c r="AA87" s="143" t="str">
        <f>IFERROR(IF(Y87="ー", "", ROUNDDOWN(Z87*VLOOKUP(N87,【参考】数式用!$AR$2:$AW$50,MATCH(Y87,【参考】数式用!$AT$4:$AW$4)+2,FALSE)*0.5, 0)), "")</f>
        <v/>
      </c>
      <c r="AB87" s="52"/>
      <c r="AC87" s="1054" t="str">
        <f>IFERROR(IF(AG87&lt;&gt;"",Z87*VLOOKUP(N87,【参考】数式用!$AG$2:$AL$50,MATCH(Y87,【参考】数式用!$AI$4:$AL$4,0)+2,0), ""), "")</f>
        <v/>
      </c>
      <c r="AD87" s="1054"/>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78" t="str">
        <f>IF(基本情報入力シート!C113="","",基本情報入力シート!C113)</f>
        <v/>
      </c>
      <c r="C88" s="979"/>
      <c r="D88" s="979"/>
      <c r="E88" s="979"/>
      <c r="F88" s="979"/>
      <c r="G88" s="979"/>
      <c r="H88" s="979"/>
      <c r="I88" s="980"/>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81"/>
      <c r="R88" s="982"/>
      <c r="S88" s="142" t="str">
        <f>IFERROR(ROUNDDOWN(Q88*VLOOKUP(N88,【参考】数式用!$AR$2:$AW$50,MATCH(P88,【参考】数式用!$AT$4:$AW$4)+2,FALSE)*0.5, 0), "")</f>
        <v/>
      </c>
      <c r="T88" s="49"/>
      <c r="U88" s="144" t="str">
        <f>IFERROR(IF(AG88&lt;&gt;"",Q88*VLOOKUP(N88,【参考】数式用!$AG$2:$AL$50,MATCH(P88,【参考】数式用!$AI$4:$AL$4,0)+2,0), ""), "")</f>
        <v/>
      </c>
      <c r="V88" s="42"/>
      <c r="W88" s="983"/>
      <c r="X88" s="984"/>
      <c r="Y88" s="43"/>
      <c r="Z88" s="51"/>
      <c r="AA88" s="143" t="str">
        <f>IFERROR(IF(Y88="ー", "", ROUNDDOWN(Z88*VLOOKUP(N88,【参考】数式用!$AR$2:$AW$50,MATCH(Y88,【参考】数式用!$AT$4:$AW$4)+2,FALSE)*0.5, 0)), "")</f>
        <v/>
      </c>
      <c r="AB88" s="52"/>
      <c r="AC88" s="1054" t="str">
        <f>IFERROR(IF(AG88&lt;&gt;"",Z88*VLOOKUP(N88,【参考】数式用!$AG$2:$AL$50,MATCH(Y88,【参考】数式用!$AI$4:$AL$4,0)+2,0), ""), "")</f>
        <v/>
      </c>
      <c r="AD88" s="1054"/>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78" t="str">
        <f>IF(基本情報入力シート!C114="","",基本情報入力シート!C114)</f>
        <v/>
      </c>
      <c r="C89" s="979"/>
      <c r="D89" s="979"/>
      <c r="E89" s="979"/>
      <c r="F89" s="979"/>
      <c r="G89" s="979"/>
      <c r="H89" s="979"/>
      <c r="I89" s="980"/>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81"/>
      <c r="R89" s="982"/>
      <c r="S89" s="142" t="str">
        <f>IFERROR(ROUNDDOWN(Q89*VLOOKUP(N89,【参考】数式用!$AR$2:$AW$50,MATCH(P89,【参考】数式用!$AT$4:$AW$4)+2,FALSE)*0.5, 0), "")</f>
        <v/>
      </c>
      <c r="T89" s="49"/>
      <c r="U89" s="144" t="str">
        <f>IFERROR(IF(AG89&lt;&gt;"",Q89*VLOOKUP(N89,【参考】数式用!$AG$2:$AL$50,MATCH(P89,【参考】数式用!$AI$4:$AL$4,0)+2,0), ""), "")</f>
        <v/>
      </c>
      <c r="V89" s="42"/>
      <c r="W89" s="983"/>
      <c r="X89" s="984"/>
      <c r="Y89" s="43"/>
      <c r="Z89" s="51"/>
      <c r="AA89" s="143" t="str">
        <f>IFERROR(IF(Y89="ー", "", ROUNDDOWN(Z89*VLOOKUP(N89,【参考】数式用!$AR$2:$AW$50,MATCH(Y89,【参考】数式用!$AT$4:$AW$4)+2,FALSE)*0.5, 0)), "")</f>
        <v/>
      </c>
      <c r="AB89" s="52"/>
      <c r="AC89" s="1054" t="str">
        <f>IFERROR(IF(AG89&lt;&gt;"",Z89*VLOOKUP(N89,【参考】数式用!$AG$2:$AL$50,MATCH(Y89,【参考】数式用!$AI$4:$AL$4,0)+2,0), ""), "")</f>
        <v/>
      </c>
      <c r="AD89" s="1054"/>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78" t="str">
        <f>IF(基本情報入力シート!C115="","",基本情報入力シート!C115)</f>
        <v/>
      </c>
      <c r="C90" s="979"/>
      <c r="D90" s="979"/>
      <c r="E90" s="979"/>
      <c r="F90" s="979"/>
      <c r="G90" s="979"/>
      <c r="H90" s="979"/>
      <c r="I90" s="980"/>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81"/>
      <c r="R90" s="982"/>
      <c r="S90" s="142" t="str">
        <f>IFERROR(ROUNDDOWN(Q90*VLOOKUP(N90,【参考】数式用!$AR$2:$AW$50,MATCH(P90,【参考】数式用!$AT$4:$AW$4)+2,FALSE)*0.5, 0), "")</f>
        <v/>
      </c>
      <c r="T90" s="49"/>
      <c r="U90" s="144" t="str">
        <f>IFERROR(IF(AG90&lt;&gt;"",Q90*VLOOKUP(N90,【参考】数式用!$AG$2:$AL$50,MATCH(P90,【参考】数式用!$AI$4:$AL$4,0)+2,0), ""), "")</f>
        <v/>
      </c>
      <c r="V90" s="42"/>
      <c r="W90" s="983"/>
      <c r="X90" s="984"/>
      <c r="Y90" s="43"/>
      <c r="Z90" s="51"/>
      <c r="AA90" s="143" t="str">
        <f>IFERROR(IF(Y90="ー", "", ROUNDDOWN(Z90*VLOOKUP(N90,【参考】数式用!$AR$2:$AW$50,MATCH(Y90,【参考】数式用!$AT$4:$AW$4)+2,FALSE)*0.5, 0)), "")</f>
        <v/>
      </c>
      <c r="AB90" s="52"/>
      <c r="AC90" s="1054" t="str">
        <f>IFERROR(IF(AG90&lt;&gt;"",Z90*VLOOKUP(N90,【参考】数式用!$AG$2:$AL$50,MATCH(Y90,【参考】数式用!$AI$4:$AL$4,0)+2,0), ""), "")</f>
        <v/>
      </c>
      <c r="AD90" s="1054"/>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78" t="str">
        <f>IF(基本情報入力シート!C116="","",基本情報入力シート!C116)</f>
        <v/>
      </c>
      <c r="C91" s="979"/>
      <c r="D91" s="979"/>
      <c r="E91" s="979"/>
      <c r="F91" s="979"/>
      <c r="G91" s="979"/>
      <c r="H91" s="979"/>
      <c r="I91" s="980"/>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81"/>
      <c r="R91" s="982"/>
      <c r="S91" s="142" t="str">
        <f>IFERROR(ROUNDDOWN(Q91*VLOOKUP(N91,【参考】数式用!$AR$2:$AW$50,MATCH(P91,【参考】数式用!$AT$4:$AW$4)+2,FALSE)*0.5, 0), "")</f>
        <v/>
      </c>
      <c r="T91" s="49"/>
      <c r="U91" s="144" t="str">
        <f>IFERROR(IF(AG91&lt;&gt;"",Q91*VLOOKUP(N91,【参考】数式用!$AG$2:$AL$50,MATCH(P91,【参考】数式用!$AI$4:$AL$4,0)+2,0), ""), "")</f>
        <v/>
      </c>
      <c r="V91" s="42"/>
      <c r="W91" s="983"/>
      <c r="X91" s="984"/>
      <c r="Y91" s="43"/>
      <c r="Z91" s="51"/>
      <c r="AA91" s="143" t="str">
        <f>IFERROR(IF(Y91="ー", "", ROUNDDOWN(Z91*VLOOKUP(N91,【参考】数式用!$AR$2:$AW$50,MATCH(Y91,【参考】数式用!$AT$4:$AW$4)+2,FALSE)*0.5, 0)), "")</f>
        <v/>
      </c>
      <c r="AB91" s="52"/>
      <c r="AC91" s="1054" t="str">
        <f>IFERROR(IF(AG91&lt;&gt;"",Z91*VLOOKUP(N91,【参考】数式用!$AG$2:$AL$50,MATCH(Y91,【参考】数式用!$AI$4:$AL$4,0)+2,0), ""), "")</f>
        <v/>
      </c>
      <c r="AD91" s="1054"/>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78" t="str">
        <f>IF(基本情報入力シート!C117="","",基本情報入力シート!C117)</f>
        <v/>
      </c>
      <c r="C92" s="979"/>
      <c r="D92" s="979"/>
      <c r="E92" s="979"/>
      <c r="F92" s="979"/>
      <c r="G92" s="979"/>
      <c r="H92" s="979"/>
      <c r="I92" s="980"/>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81"/>
      <c r="R92" s="982"/>
      <c r="S92" s="142" t="str">
        <f>IFERROR(ROUNDDOWN(Q92*VLOOKUP(N92,【参考】数式用!$AR$2:$AW$50,MATCH(P92,【参考】数式用!$AT$4:$AW$4)+2,FALSE)*0.5, 0), "")</f>
        <v/>
      </c>
      <c r="T92" s="49"/>
      <c r="U92" s="144" t="str">
        <f>IFERROR(IF(AG92&lt;&gt;"",Q92*VLOOKUP(N92,【参考】数式用!$AG$2:$AL$50,MATCH(P92,【参考】数式用!$AI$4:$AL$4,0)+2,0), ""), "")</f>
        <v/>
      </c>
      <c r="V92" s="42"/>
      <c r="W92" s="983"/>
      <c r="X92" s="984"/>
      <c r="Y92" s="43"/>
      <c r="Z92" s="51"/>
      <c r="AA92" s="143" t="str">
        <f>IFERROR(IF(Y92="ー", "", ROUNDDOWN(Z92*VLOOKUP(N92,【参考】数式用!$AR$2:$AW$50,MATCH(Y92,【参考】数式用!$AT$4:$AW$4)+2,FALSE)*0.5, 0)), "")</f>
        <v/>
      </c>
      <c r="AB92" s="52"/>
      <c r="AC92" s="1054" t="str">
        <f>IFERROR(IF(AG92&lt;&gt;"",Z92*VLOOKUP(N92,【参考】数式用!$AG$2:$AL$50,MATCH(Y92,【参考】数式用!$AI$4:$AL$4,0)+2,0), ""), "")</f>
        <v/>
      </c>
      <c r="AD92" s="1054"/>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78" t="str">
        <f>IF(基本情報入力シート!C118="","",基本情報入力シート!C118)</f>
        <v/>
      </c>
      <c r="C93" s="979"/>
      <c r="D93" s="979"/>
      <c r="E93" s="979"/>
      <c r="F93" s="979"/>
      <c r="G93" s="979"/>
      <c r="H93" s="979"/>
      <c r="I93" s="980"/>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81"/>
      <c r="R93" s="982"/>
      <c r="S93" s="142" t="str">
        <f>IFERROR(ROUNDDOWN(Q93*VLOOKUP(N93,【参考】数式用!$AR$2:$AW$50,MATCH(P93,【参考】数式用!$AT$4:$AW$4)+2,FALSE)*0.5, 0), "")</f>
        <v/>
      </c>
      <c r="T93" s="49"/>
      <c r="U93" s="144" t="str">
        <f>IFERROR(IF(AG93&lt;&gt;"",Q93*VLOOKUP(N93,【参考】数式用!$AG$2:$AL$50,MATCH(P93,【参考】数式用!$AI$4:$AL$4,0)+2,0), ""), "")</f>
        <v/>
      </c>
      <c r="V93" s="42"/>
      <c r="W93" s="983"/>
      <c r="X93" s="984"/>
      <c r="Y93" s="43"/>
      <c r="Z93" s="51"/>
      <c r="AA93" s="143" t="str">
        <f>IFERROR(IF(Y93="ー", "", ROUNDDOWN(Z93*VLOOKUP(N93,【参考】数式用!$AR$2:$AW$50,MATCH(Y93,【参考】数式用!$AT$4:$AW$4)+2,FALSE)*0.5, 0)), "")</f>
        <v/>
      </c>
      <c r="AB93" s="52"/>
      <c r="AC93" s="1054" t="str">
        <f>IFERROR(IF(AG93&lt;&gt;"",Z93*VLOOKUP(N93,【参考】数式用!$AG$2:$AL$50,MATCH(Y93,【参考】数式用!$AI$4:$AL$4,0)+2,0), ""), "")</f>
        <v/>
      </c>
      <c r="AD93" s="1054"/>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78" t="str">
        <f>IF(基本情報入力シート!C119="","",基本情報入力シート!C119)</f>
        <v/>
      </c>
      <c r="C94" s="979"/>
      <c r="D94" s="979"/>
      <c r="E94" s="979"/>
      <c r="F94" s="979"/>
      <c r="G94" s="979"/>
      <c r="H94" s="979"/>
      <c r="I94" s="980"/>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81"/>
      <c r="R94" s="982"/>
      <c r="S94" s="142" t="str">
        <f>IFERROR(ROUNDDOWN(Q94*VLOOKUP(N94,【参考】数式用!$AR$2:$AW$50,MATCH(P94,【参考】数式用!$AT$4:$AW$4)+2,FALSE)*0.5, 0), "")</f>
        <v/>
      </c>
      <c r="T94" s="49"/>
      <c r="U94" s="144" t="str">
        <f>IFERROR(IF(AG94&lt;&gt;"",Q94*VLOOKUP(N94,【参考】数式用!$AG$2:$AL$50,MATCH(P94,【参考】数式用!$AI$4:$AL$4,0)+2,0), ""), "")</f>
        <v/>
      </c>
      <c r="V94" s="42"/>
      <c r="W94" s="983"/>
      <c r="X94" s="984"/>
      <c r="Y94" s="43"/>
      <c r="Z94" s="51"/>
      <c r="AA94" s="143" t="str">
        <f>IFERROR(IF(Y94="ー", "", ROUNDDOWN(Z94*VLOOKUP(N94,【参考】数式用!$AR$2:$AW$50,MATCH(Y94,【参考】数式用!$AT$4:$AW$4)+2,FALSE)*0.5, 0)), "")</f>
        <v/>
      </c>
      <c r="AB94" s="52"/>
      <c r="AC94" s="1054" t="str">
        <f>IFERROR(IF(AG94&lt;&gt;"",Z94*VLOOKUP(N94,【参考】数式用!$AG$2:$AL$50,MATCH(Y94,【参考】数式用!$AI$4:$AL$4,0)+2,0), ""), "")</f>
        <v/>
      </c>
      <c r="AD94" s="1054"/>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78" t="str">
        <f>IF(基本情報入力シート!C120="","",基本情報入力シート!C120)</f>
        <v/>
      </c>
      <c r="C95" s="979"/>
      <c r="D95" s="979"/>
      <c r="E95" s="979"/>
      <c r="F95" s="979"/>
      <c r="G95" s="979"/>
      <c r="H95" s="979"/>
      <c r="I95" s="980"/>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81"/>
      <c r="R95" s="982"/>
      <c r="S95" s="142" t="str">
        <f>IFERROR(ROUNDDOWN(Q95*VLOOKUP(N95,【参考】数式用!$AR$2:$AW$50,MATCH(P95,【参考】数式用!$AT$4:$AW$4)+2,FALSE)*0.5, 0), "")</f>
        <v/>
      </c>
      <c r="T95" s="49"/>
      <c r="U95" s="144" t="str">
        <f>IFERROR(IF(AG95&lt;&gt;"",Q95*VLOOKUP(N95,【参考】数式用!$AG$2:$AL$50,MATCH(P95,【参考】数式用!$AI$4:$AL$4,0)+2,0), ""), "")</f>
        <v/>
      </c>
      <c r="V95" s="42"/>
      <c r="W95" s="983"/>
      <c r="X95" s="984"/>
      <c r="Y95" s="43"/>
      <c r="Z95" s="51"/>
      <c r="AA95" s="143" t="str">
        <f>IFERROR(IF(Y95="ー", "", ROUNDDOWN(Z95*VLOOKUP(N95,【参考】数式用!$AR$2:$AW$50,MATCH(Y95,【参考】数式用!$AT$4:$AW$4)+2,FALSE)*0.5, 0)), "")</f>
        <v/>
      </c>
      <c r="AB95" s="52"/>
      <c r="AC95" s="1054" t="str">
        <f>IFERROR(IF(AG95&lt;&gt;"",Z95*VLOOKUP(N95,【参考】数式用!$AG$2:$AL$50,MATCH(Y95,【参考】数式用!$AI$4:$AL$4,0)+2,0), ""), "")</f>
        <v/>
      </c>
      <c r="AD95" s="1054"/>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78" t="str">
        <f>IF(基本情報入力シート!C121="","",基本情報入力シート!C121)</f>
        <v/>
      </c>
      <c r="C96" s="979"/>
      <c r="D96" s="979"/>
      <c r="E96" s="979"/>
      <c r="F96" s="979"/>
      <c r="G96" s="979"/>
      <c r="H96" s="979"/>
      <c r="I96" s="980"/>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81"/>
      <c r="R96" s="982"/>
      <c r="S96" s="142" t="str">
        <f>IFERROR(ROUNDDOWN(Q96*VLOOKUP(N96,【参考】数式用!$AR$2:$AW$50,MATCH(P96,【参考】数式用!$AT$4:$AW$4)+2,FALSE)*0.5, 0), "")</f>
        <v/>
      </c>
      <c r="T96" s="49"/>
      <c r="U96" s="144" t="str">
        <f>IFERROR(IF(AG96&lt;&gt;"",Q96*VLOOKUP(N96,【参考】数式用!$AG$2:$AL$50,MATCH(P96,【参考】数式用!$AI$4:$AL$4,0)+2,0), ""), "")</f>
        <v/>
      </c>
      <c r="V96" s="42"/>
      <c r="W96" s="983"/>
      <c r="X96" s="984"/>
      <c r="Y96" s="43"/>
      <c r="Z96" s="51"/>
      <c r="AA96" s="143" t="str">
        <f>IFERROR(IF(Y96="ー", "", ROUNDDOWN(Z96*VLOOKUP(N96,【参考】数式用!$AR$2:$AW$50,MATCH(Y96,【参考】数式用!$AT$4:$AW$4)+2,FALSE)*0.5, 0)), "")</f>
        <v/>
      </c>
      <c r="AB96" s="52"/>
      <c r="AC96" s="1054" t="str">
        <f>IFERROR(IF(AG96&lt;&gt;"",Z96*VLOOKUP(N96,【参考】数式用!$AG$2:$AL$50,MATCH(Y96,【参考】数式用!$AI$4:$AL$4,0)+2,0), ""), "")</f>
        <v/>
      </c>
      <c r="AD96" s="1054"/>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78" t="str">
        <f>IF(基本情報入力シート!C122="","",基本情報入力シート!C122)</f>
        <v/>
      </c>
      <c r="C97" s="979"/>
      <c r="D97" s="979"/>
      <c r="E97" s="979"/>
      <c r="F97" s="979"/>
      <c r="G97" s="979"/>
      <c r="H97" s="979"/>
      <c r="I97" s="980"/>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81"/>
      <c r="R97" s="982"/>
      <c r="S97" s="142" t="str">
        <f>IFERROR(ROUNDDOWN(Q97*VLOOKUP(N97,【参考】数式用!$AR$2:$AW$50,MATCH(P97,【参考】数式用!$AT$4:$AW$4)+2,FALSE)*0.5, 0), "")</f>
        <v/>
      </c>
      <c r="T97" s="49"/>
      <c r="U97" s="144" t="str">
        <f>IFERROR(IF(AG97&lt;&gt;"",Q97*VLOOKUP(N97,【参考】数式用!$AG$2:$AL$50,MATCH(P97,【参考】数式用!$AI$4:$AL$4,0)+2,0), ""), "")</f>
        <v/>
      </c>
      <c r="V97" s="42"/>
      <c r="W97" s="983"/>
      <c r="X97" s="984"/>
      <c r="Y97" s="43"/>
      <c r="Z97" s="51"/>
      <c r="AA97" s="143" t="str">
        <f>IFERROR(IF(Y97="ー", "", ROUNDDOWN(Z97*VLOOKUP(N97,【参考】数式用!$AR$2:$AW$50,MATCH(Y97,【参考】数式用!$AT$4:$AW$4)+2,FALSE)*0.5, 0)), "")</f>
        <v/>
      </c>
      <c r="AB97" s="52"/>
      <c r="AC97" s="1054" t="str">
        <f>IFERROR(IF(AG97&lt;&gt;"",Z97*VLOOKUP(N97,【参考】数式用!$AG$2:$AL$50,MATCH(Y97,【参考】数式用!$AI$4:$AL$4,0)+2,0), ""), "")</f>
        <v/>
      </c>
      <c r="AD97" s="1054"/>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78" t="str">
        <f>IF(基本情報入力シート!C123="","",基本情報入力シート!C123)</f>
        <v/>
      </c>
      <c r="C98" s="979"/>
      <c r="D98" s="979"/>
      <c r="E98" s="979"/>
      <c r="F98" s="979"/>
      <c r="G98" s="979"/>
      <c r="H98" s="979"/>
      <c r="I98" s="980"/>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81"/>
      <c r="R98" s="982"/>
      <c r="S98" s="142" t="str">
        <f>IFERROR(ROUNDDOWN(Q98*VLOOKUP(N98,【参考】数式用!$AR$2:$AW$50,MATCH(P98,【参考】数式用!$AT$4:$AW$4)+2,FALSE)*0.5, 0), "")</f>
        <v/>
      </c>
      <c r="T98" s="49"/>
      <c r="U98" s="144" t="str">
        <f>IFERROR(IF(AG98&lt;&gt;"",Q98*VLOOKUP(N98,【参考】数式用!$AG$2:$AL$50,MATCH(P98,【参考】数式用!$AI$4:$AL$4,0)+2,0), ""), "")</f>
        <v/>
      </c>
      <c r="V98" s="42"/>
      <c r="W98" s="983"/>
      <c r="X98" s="984"/>
      <c r="Y98" s="43"/>
      <c r="Z98" s="51"/>
      <c r="AA98" s="143" t="str">
        <f>IFERROR(IF(Y98="ー", "", ROUNDDOWN(Z98*VLOOKUP(N98,【参考】数式用!$AR$2:$AW$50,MATCH(Y98,【参考】数式用!$AT$4:$AW$4)+2,FALSE)*0.5, 0)), "")</f>
        <v/>
      </c>
      <c r="AB98" s="52"/>
      <c r="AC98" s="1054" t="str">
        <f>IFERROR(IF(AG98&lt;&gt;"",Z98*VLOOKUP(N98,【参考】数式用!$AG$2:$AL$50,MATCH(Y98,【参考】数式用!$AI$4:$AL$4,0)+2,0), ""), "")</f>
        <v/>
      </c>
      <c r="AD98" s="1054"/>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78" t="str">
        <f>IF(基本情報入力シート!C124="","",基本情報入力シート!C124)</f>
        <v/>
      </c>
      <c r="C99" s="979"/>
      <c r="D99" s="979"/>
      <c r="E99" s="979"/>
      <c r="F99" s="979"/>
      <c r="G99" s="979"/>
      <c r="H99" s="979"/>
      <c r="I99" s="980"/>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81"/>
      <c r="R99" s="982"/>
      <c r="S99" s="142" t="str">
        <f>IFERROR(ROUNDDOWN(Q99*VLOOKUP(N99,【参考】数式用!$AR$2:$AW$50,MATCH(P99,【参考】数式用!$AT$4:$AW$4)+2,FALSE)*0.5, 0), "")</f>
        <v/>
      </c>
      <c r="T99" s="49"/>
      <c r="U99" s="144" t="str">
        <f>IFERROR(IF(AG99&lt;&gt;"",Q99*VLOOKUP(N99,【参考】数式用!$AG$2:$AL$50,MATCH(P99,【参考】数式用!$AI$4:$AL$4,0)+2,0), ""), "")</f>
        <v/>
      </c>
      <c r="V99" s="42"/>
      <c r="W99" s="983"/>
      <c r="X99" s="984"/>
      <c r="Y99" s="43"/>
      <c r="Z99" s="51"/>
      <c r="AA99" s="143" t="str">
        <f>IFERROR(IF(Y99="ー", "", ROUNDDOWN(Z99*VLOOKUP(N99,【参考】数式用!$AR$2:$AW$50,MATCH(Y99,【参考】数式用!$AT$4:$AW$4)+2,FALSE)*0.5, 0)), "")</f>
        <v/>
      </c>
      <c r="AB99" s="52"/>
      <c r="AC99" s="1054" t="str">
        <f>IFERROR(IF(AG99&lt;&gt;"",Z99*VLOOKUP(N99,【参考】数式用!$AG$2:$AL$50,MATCH(Y99,【参考】数式用!$AI$4:$AL$4,0)+2,0), ""), "")</f>
        <v/>
      </c>
      <c r="AD99" s="1054"/>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78" t="str">
        <f>IF(基本情報入力シート!C125="","",基本情報入力シート!C125)</f>
        <v/>
      </c>
      <c r="C100" s="979"/>
      <c r="D100" s="979"/>
      <c r="E100" s="979"/>
      <c r="F100" s="979"/>
      <c r="G100" s="979"/>
      <c r="H100" s="979"/>
      <c r="I100" s="980"/>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81"/>
      <c r="R100" s="982"/>
      <c r="S100" s="142" t="str">
        <f>IFERROR(ROUNDDOWN(Q100*VLOOKUP(N100,【参考】数式用!$AR$2:$AW$50,MATCH(P100,【参考】数式用!$AT$4:$AW$4)+2,FALSE)*0.5, 0), "")</f>
        <v/>
      </c>
      <c r="T100" s="49"/>
      <c r="U100" s="144" t="str">
        <f>IFERROR(IF(AG100&lt;&gt;"",Q100*VLOOKUP(N100,【参考】数式用!$AG$2:$AL$50,MATCH(P100,【参考】数式用!$AI$4:$AL$4,0)+2,0), ""), "")</f>
        <v/>
      </c>
      <c r="V100" s="42"/>
      <c r="W100" s="983"/>
      <c r="X100" s="984"/>
      <c r="Y100" s="43"/>
      <c r="Z100" s="51"/>
      <c r="AA100" s="143" t="str">
        <f>IFERROR(IF(Y100="ー", "", ROUNDDOWN(Z100*VLOOKUP(N100,【参考】数式用!$AR$2:$AW$50,MATCH(Y100,【参考】数式用!$AT$4:$AW$4)+2,FALSE)*0.5, 0)), "")</f>
        <v/>
      </c>
      <c r="AB100" s="52"/>
      <c r="AC100" s="1054" t="str">
        <f>IFERROR(IF(AG100&lt;&gt;"",Z100*VLOOKUP(N100,【参考】数式用!$AG$2:$AL$50,MATCH(Y100,【参考】数式用!$AI$4:$AL$4,0)+2,0), ""), "")</f>
        <v/>
      </c>
      <c r="AD100" s="1054"/>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78" t="str">
        <f>IF(基本情報入力シート!C126="","",基本情報入力シート!C126)</f>
        <v/>
      </c>
      <c r="C101" s="979"/>
      <c r="D101" s="979"/>
      <c r="E101" s="979"/>
      <c r="F101" s="979"/>
      <c r="G101" s="979"/>
      <c r="H101" s="979"/>
      <c r="I101" s="980"/>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81"/>
      <c r="R101" s="982"/>
      <c r="S101" s="142" t="str">
        <f>IFERROR(ROUNDDOWN(Q101*VLOOKUP(N101,【参考】数式用!$AR$2:$AW$50,MATCH(P101,【参考】数式用!$AT$4:$AW$4)+2,FALSE)*0.5, 0), "")</f>
        <v/>
      </c>
      <c r="T101" s="49"/>
      <c r="U101" s="144" t="str">
        <f>IFERROR(IF(AG101&lt;&gt;"",Q101*VLOOKUP(N101,【参考】数式用!$AG$2:$AL$50,MATCH(P101,【参考】数式用!$AI$4:$AL$4,0)+2,0), ""), "")</f>
        <v/>
      </c>
      <c r="V101" s="42"/>
      <c r="W101" s="983"/>
      <c r="X101" s="984"/>
      <c r="Y101" s="43"/>
      <c r="Z101" s="51"/>
      <c r="AA101" s="143" t="str">
        <f>IFERROR(IF(Y101="ー", "", ROUNDDOWN(Z101*VLOOKUP(N101,【参考】数式用!$AR$2:$AW$50,MATCH(Y101,【参考】数式用!$AT$4:$AW$4)+2,FALSE)*0.5, 0)), "")</f>
        <v/>
      </c>
      <c r="AB101" s="52"/>
      <c r="AC101" s="1054" t="str">
        <f>IFERROR(IF(AG101&lt;&gt;"",Z101*VLOOKUP(N101,【参考】数式用!$AG$2:$AL$50,MATCH(Y101,【参考】数式用!$AI$4:$AL$4,0)+2,0), ""), "")</f>
        <v/>
      </c>
      <c r="AD101" s="1054"/>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78" t="str">
        <f>IF(基本情報入力シート!C127="","",基本情報入力シート!C127)</f>
        <v/>
      </c>
      <c r="C102" s="979"/>
      <c r="D102" s="979"/>
      <c r="E102" s="979"/>
      <c r="F102" s="979"/>
      <c r="G102" s="979"/>
      <c r="H102" s="979"/>
      <c r="I102" s="980"/>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81"/>
      <c r="R102" s="982"/>
      <c r="S102" s="142" t="str">
        <f>IFERROR(ROUNDDOWN(Q102*VLOOKUP(N102,【参考】数式用!$AR$2:$AW$50,MATCH(P102,【参考】数式用!$AT$4:$AW$4)+2,FALSE)*0.5, 0), "")</f>
        <v/>
      </c>
      <c r="T102" s="49"/>
      <c r="U102" s="144" t="str">
        <f>IFERROR(IF(AG102&lt;&gt;"",Q102*VLOOKUP(N102,【参考】数式用!$AG$2:$AL$50,MATCH(P102,【参考】数式用!$AI$4:$AL$4,0)+2,0), ""), "")</f>
        <v/>
      </c>
      <c r="V102" s="42"/>
      <c r="W102" s="983"/>
      <c r="X102" s="984"/>
      <c r="Y102" s="43"/>
      <c r="Z102" s="51"/>
      <c r="AA102" s="143" t="str">
        <f>IFERROR(IF(Y102="ー", "", ROUNDDOWN(Z102*VLOOKUP(N102,【参考】数式用!$AR$2:$AW$50,MATCH(Y102,【参考】数式用!$AT$4:$AW$4)+2,FALSE)*0.5, 0)), "")</f>
        <v/>
      </c>
      <c r="AB102" s="52"/>
      <c r="AC102" s="1054" t="str">
        <f>IFERROR(IF(AG102&lt;&gt;"",Z102*VLOOKUP(N102,【参考】数式用!$AG$2:$AL$50,MATCH(Y102,【参考】数式用!$AI$4:$AL$4,0)+2,0), ""), "")</f>
        <v/>
      </c>
      <c r="AD102" s="1054"/>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78" t="str">
        <f>IF(基本情報入力シート!C128="","",基本情報入力シート!C128)</f>
        <v/>
      </c>
      <c r="C103" s="979"/>
      <c r="D103" s="979"/>
      <c r="E103" s="979"/>
      <c r="F103" s="979"/>
      <c r="G103" s="979"/>
      <c r="H103" s="979"/>
      <c r="I103" s="980"/>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81"/>
      <c r="R103" s="982"/>
      <c r="S103" s="142" t="str">
        <f>IFERROR(ROUNDDOWN(Q103*VLOOKUP(N103,【参考】数式用!$AR$2:$AW$50,MATCH(P103,【参考】数式用!$AT$4:$AW$4)+2,FALSE)*0.5, 0), "")</f>
        <v/>
      </c>
      <c r="T103" s="49"/>
      <c r="U103" s="144" t="str">
        <f>IFERROR(IF(AG103&lt;&gt;"",Q103*VLOOKUP(N103,【参考】数式用!$AG$2:$AL$50,MATCH(P103,【参考】数式用!$AI$4:$AL$4,0)+2,0), ""), "")</f>
        <v/>
      </c>
      <c r="V103" s="42"/>
      <c r="W103" s="983"/>
      <c r="X103" s="984"/>
      <c r="Y103" s="43"/>
      <c r="Z103" s="51"/>
      <c r="AA103" s="143" t="str">
        <f>IFERROR(IF(Y103="ー", "", ROUNDDOWN(Z103*VLOOKUP(N103,【参考】数式用!$AR$2:$AW$50,MATCH(Y103,【参考】数式用!$AT$4:$AW$4)+2,FALSE)*0.5, 0)), "")</f>
        <v/>
      </c>
      <c r="AB103" s="52"/>
      <c r="AC103" s="1054" t="str">
        <f>IFERROR(IF(AG103&lt;&gt;"",Z103*VLOOKUP(N103,【参考】数式用!$AG$2:$AL$50,MATCH(Y103,【参考】数式用!$AI$4:$AL$4,0)+2,0), ""), "")</f>
        <v/>
      </c>
      <c r="AD103" s="1054"/>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78" t="str">
        <f>IF(基本情報入力シート!C129="","",基本情報入力シート!C129)</f>
        <v/>
      </c>
      <c r="C104" s="979"/>
      <c r="D104" s="979"/>
      <c r="E104" s="979"/>
      <c r="F104" s="979"/>
      <c r="G104" s="979"/>
      <c r="H104" s="979"/>
      <c r="I104" s="980"/>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81"/>
      <c r="R104" s="982"/>
      <c r="S104" s="142" t="str">
        <f>IFERROR(ROUNDDOWN(Q104*VLOOKUP(N104,【参考】数式用!$AR$2:$AW$50,MATCH(P104,【参考】数式用!$AT$4:$AW$4)+2,FALSE)*0.5, 0), "")</f>
        <v/>
      </c>
      <c r="T104" s="49"/>
      <c r="U104" s="144" t="str">
        <f>IFERROR(IF(AG104&lt;&gt;"",Q104*VLOOKUP(N104,【参考】数式用!$AG$2:$AL$50,MATCH(P104,【参考】数式用!$AI$4:$AL$4,0)+2,0), ""), "")</f>
        <v/>
      </c>
      <c r="V104" s="42"/>
      <c r="W104" s="983"/>
      <c r="X104" s="984"/>
      <c r="Y104" s="43"/>
      <c r="Z104" s="51"/>
      <c r="AA104" s="143" t="str">
        <f>IFERROR(IF(Y104="ー", "", ROUNDDOWN(Z104*VLOOKUP(N104,【参考】数式用!$AR$2:$AW$50,MATCH(Y104,【参考】数式用!$AT$4:$AW$4)+2,FALSE)*0.5, 0)), "")</f>
        <v/>
      </c>
      <c r="AB104" s="52"/>
      <c r="AC104" s="1054" t="str">
        <f>IFERROR(IF(AG104&lt;&gt;"",Z104*VLOOKUP(N104,【参考】数式用!$AG$2:$AL$50,MATCH(Y104,【参考】数式用!$AI$4:$AL$4,0)+2,0), ""), "")</f>
        <v/>
      </c>
      <c r="AD104" s="1054"/>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78" t="str">
        <f>IF(基本情報入力シート!C130="","",基本情報入力シート!C130)</f>
        <v/>
      </c>
      <c r="C105" s="979"/>
      <c r="D105" s="979"/>
      <c r="E105" s="979"/>
      <c r="F105" s="979"/>
      <c r="G105" s="979"/>
      <c r="H105" s="979"/>
      <c r="I105" s="980"/>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81"/>
      <c r="R105" s="982"/>
      <c r="S105" s="142" t="str">
        <f>IFERROR(ROUNDDOWN(Q105*VLOOKUP(N105,【参考】数式用!$AR$2:$AW$50,MATCH(P105,【参考】数式用!$AT$4:$AW$4)+2,FALSE)*0.5, 0), "")</f>
        <v/>
      </c>
      <c r="T105" s="49"/>
      <c r="U105" s="144" t="str">
        <f>IFERROR(IF(AG105&lt;&gt;"",Q105*VLOOKUP(N105,【参考】数式用!$AG$2:$AL$50,MATCH(P105,【参考】数式用!$AI$4:$AL$4,0)+2,0), ""), "")</f>
        <v/>
      </c>
      <c r="V105" s="42"/>
      <c r="W105" s="983"/>
      <c r="X105" s="984"/>
      <c r="Y105" s="43"/>
      <c r="Z105" s="51"/>
      <c r="AA105" s="143" t="str">
        <f>IFERROR(IF(Y105="ー", "", ROUNDDOWN(Z105*VLOOKUP(N105,【参考】数式用!$AR$2:$AW$50,MATCH(Y105,【参考】数式用!$AT$4:$AW$4)+2,FALSE)*0.5, 0)), "")</f>
        <v/>
      </c>
      <c r="AB105" s="52"/>
      <c r="AC105" s="1054" t="str">
        <f>IFERROR(IF(AG105&lt;&gt;"",Z105*VLOOKUP(N105,【参考】数式用!$AG$2:$AL$50,MATCH(Y105,【参考】数式用!$AI$4:$AL$4,0)+2,0), ""), "")</f>
        <v/>
      </c>
      <c r="AD105" s="1054"/>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78" t="str">
        <f>IF(基本情報入力シート!C131="","",基本情報入力シート!C131)</f>
        <v/>
      </c>
      <c r="C106" s="979"/>
      <c r="D106" s="979"/>
      <c r="E106" s="979"/>
      <c r="F106" s="979"/>
      <c r="G106" s="979"/>
      <c r="H106" s="979"/>
      <c r="I106" s="980"/>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81"/>
      <c r="R106" s="982"/>
      <c r="S106" s="142" t="str">
        <f>IFERROR(ROUNDDOWN(Q106*VLOOKUP(N106,【参考】数式用!$AR$2:$AW$50,MATCH(P106,【参考】数式用!$AT$4:$AW$4)+2,FALSE)*0.5, 0), "")</f>
        <v/>
      </c>
      <c r="T106" s="49"/>
      <c r="U106" s="144" t="str">
        <f>IFERROR(IF(AG106&lt;&gt;"",Q106*VLOOKUP(N106,【参考】数式用!$AG$2:$AL$50,MATCH(P106,【参考】数式用!$AI$4:$AL$4,0)+2,0), ""), "")</f>
        <v/>
      </c>
      <c r="V106" s="42"/>
      <c r="W106" s="983"/>
      <c r="X106" s="984"/>
      <c r="Y106" s="43"/>
      <c r="Z106" s="51"/>
      <c r="AA106" s="143" t="str">
        <f>IFERROR(IF(Y106="ー", "", ROUNDDOWN(Z106*VLOOKUP(N106,【参考】数式用!$AR$2:$AW$50,MATCH(Y106,【参考】数式用!$AT$4:$AW$4)+2,FALSE)*0.5, 0)), "")</f>
        <v/>
      </c>
      <c r="AB106" s="52"/>
      <c r="AC106" s="1054" t="str">
        <f>IFERROR(IF(AG106&lt;&gt;"",Z106*VLOOKUP(N106,【参考】数式用!$AG$2:$AL$50,MATCH(Y106,【参考】数式用!$AI$4:$AL$4,0)+2,0), ""), "")</f>
        <v/>
      </c>
      <c r="AD106" s="1054"/>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78" t="str">
        <f>IF(基本情報入力シート!C132="","",基本情報入力シート!C132)</f>
        <v/>
      </c>
      <c r="C107" s="979"/>
      <c r="D107" s="979"/>
      <c r="E107" s="979"/>
      <c r="F107" s="979"/>
      <c r="G107" s="979"/>
      <c r="H107" s="979"/>
      <c r="I107" s="980"/>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81"/>
      <c r="R107" s="982"/>
      <c r="S107" s="142" t="str">
        <f>IFERROR(ROUNDDOWN(Q107*VLOOKUP(N107,【参考】数式用!$AR$2:$AW$50,MATCH(P107,【参考】数式用!$AT$4:$AW$4)+2,FALSE)*0.5, 0), "")</f>
        <v/>
      </c>
      <c r="T107" s="49"/>
      <c r="U107" s="144" t="str">
        <f>IFERROR(IF(AG107&lt;&gt;"",Q107*VLOOKUP(N107,【参考】数式用!$AG$2:$AL$50,MATCH(P107,【参考】数式用!$AI$4:$AL$4,0)+2,0), ""), "")</f>
        <v/>
      </c>
      <c r="V107" s="42"/>
      <c r="W107" s="983"/>
      <c r="X107" s="984"/>
      <c r="Y107" s="43"/>
      <c r="Z107" s="51"/>
      <c r="AA107" s="143" t="str">
        <f>IFERROR(IF(Y107="ー", "", ROUNDDOWN(Z107*VLOOKUP(N107,【参考】数式用!$AR$2:$AW$50,MATCH(Y107,【参考】数式用!$AT$4:$AW$4)+2,FALSE)*0.5, 0)), "")</f>
        <v/>
      </c>
      <c r="AB107" s="52"/>
      <c r="AC107" s="1054" t="str">
        <f>IFERROR(IF(AG107&lt;&gt;"",Z107*VLOOKUP(N107,【参考】数式用!$AG$2:$AL$50,MATCH(Y107,【参考】数式用!$AI$4:$AL$4,0)+2,0), ""), "")</f>
        <v/>
      </c>
      <c r="AD107" s="1054"/>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78" t="str">
        <f>IF(基本情報入力シート!C133="","",基本情報入力シート!C133)</f>
        <v/>
      </c>
      <c r="C108" s="979"/>
      <c r="D108" s="979"/>
      <c r="E108" s="979"/>
      <c r="F108" s="979"/>
      <c r="G108" s="979"/>
      <c r="H108" s="979"/>
      <c r="I108" s="980"/>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81"/>
      <c r="R108" s="982"/>
      <c r="S108" s="142" t="str">
        <f>IFERROR(ROUNDDOWN(Q108*VLOOKUP(N108,【参考】数式用!$AR$2:$AW$50,MATCH(P108,【参考】数式用!$AT$4:$AW$4)+2,FALSE)*0.5, 0), "")</f>
        <v/>
      </c>
      <c r="T108" s="49"/>
      <c r="U108" s="144" t="str">
        <f>IFERROR(IF(AG108&lt;&gt;"",Q108*VLOOKUP(N108,【参考】数式用!$AG$2:$AL$50,MATCH(P108,【参考】数式用!$AI$4:$AL$4,0)+2,0), ""), "")</f>
        <v/>
      </c>
      <c r="V108" s="42"/>
      <c r="W108" s="983"/>
      <c r="X108" s="984"/>
      <c r="Y108" s="43"/>
      <c r="Z108" s="51"/>
      <c r="AA108" s="143" t="str">
        <f>IFERROR(IF(Y108="ー", "", ROUNDDOWN(Z108*VLOOKUP(N108,【参考】数式用!$AR$2:$AW$50,MATCH(Y108,【参考】数式用!$AT$4:$AW$4)+2,FALSE)*0.5, 0)), "")</f>
        <v/>
      </c>
      <c r="AB108" s="52"/>
      <c r="AC108" s="1054" t="str">
        <f>IFERROR(IF(AG108&lt;&gt;"",Z108*VLOOKUP(N108,【参考】数式用!$AG$2:$AL$50,MATCH(Y108,【参考】数式用!$AI$4:$AL$4,0)+2,0), ""), "")</f>
        <v/>
      </c>
      <c r="AD108" s="1054"/>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78" t="str">
        <f>IF(基本情報入力シート!C134="","",基本情報入力シート!C134)</f>
        <v/>
      </c>
      <c r="C109" s="979"/>
      <c r="D109" s="979"/>
      <c r="E109" s="979"/>
      <c r="F109" s="979"/>
      <c r="G109" s="979"/>
      <c r="H109" s="979"/>
      <c r="I109" s="980"/>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81"/>
      <c r="R109" s="982"/>
      <c r="S109" s="142" t="str">
        <f>IFERROR(ROUNDDOWN(Q109*VLOOKUP(N109,【参考】数式用!$AR$2:$AW$50,MATCH(P109,【参考】数式用!$AT$4:$AW$4)+2,FALSE)*0.5, 0), "")</f>
        <v/>
      </c>
      <c r="T109" s="49"/>
      <c r="U109" s="144" t="str">
        <f>IFERROR(IF(AG109&lt;&gt;"",Q109*VLOOKUP(N109,【参考】数式用!$AG$2:$AL$50,MATCH(P109,【参考】数式用!$AI$4:$AL$4,0)+2,0), ""), "")</f>
        <v/>
      </c>
      <c r="V109" s="42"/>
      <c r="W109" s="983"/>
      <c r="X109" s="984"/>
      <c r="Y109" s="43"/>
      <c r="Z109" s="51"/>
      <c r="AA109" s="143" t="str">
        <f>IFERROR(IF(Y109="ー", "", ROUNDDOWN(Z109*VLOOKUP(N109,【参考】数式用!$AR$2:$AW$50,MATCH(Y109,【参考】数式用!$AT$4:$AW$4)+2,FALSE)*0.5, 0)), "")</f>
        <v/>
      </c>
      <c r="AB109" s="52"/>
      <c r="AC109" s="1054" t="str">
        <f>IFERROR(IF(AG109&lt;&gt;"",Z109*VLOOKUP(N109,【参考】数式用!$AG$2:$AL$50,MATCH(Y109,【参考】数式用!$AI$4:$AL$4,0)+2,0), ""), "")</f>
        <v/>
      </c>
      <c r="AD109" s="1054"/>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78" t="str">
        <f>IF(基本情報入力シート!C135="","",基本情報入力シート!C135)</f>
        <v/>
      </c>
      <c r="C110" s="979"/>
      <c r="D110" s="979"/>
      <c r="E110" s="979"/>
      <c r="F110" s="979"/>
      <c r="G110" s="979"/>
      <c r="H110" s="979"/>
      <c r="I110" s="980"/>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81"/>
      <c r="R110" s="982"/>
      <c r="S110" s="142" t="str">
        <f>IFERROR(ROUNDDOWN(Q110*VLOOKUP(N110,【参考】数式用!$AR$2:$AW$50,MATCH(P110,【参考】数式用!$AT$4:$AW$4)+2,FALSE)*0.5, 0), "")</f>
        <v/>
      </c>
      <c r="T110" s="49"/>
      <c r="U110" s="144" t="str">
        <f>IFERROR(IF(AG110&lt;&gt;"",Q110*VLOOKUP(N110,【参考】数式用!$AG$2:$AL$50,MATCH(P110,【参考】数式用!$AI$4:$AL$4,0)+2,0), ""), "")</f>
        <v/>
      </c>
      <c r="V110" s="42"/>
      <c r="W110" s="983"/>
      <c r="X110" s="984"/>
      <c r="Y110" s="43"/>
      <c r="Z110" s="51"/>
      <c r="AA110" s="143" t="str">
        <f>IFERROR(IF(Y110="ー", "", ROUNDDOWN(Z110*VLOOKUP(N110,【参考】数式用!$AR$2:$AW$50,MATCH(Y110,【参考】数式用!$AT$4:$AW$4)+2,FALSE)*0.5, 0)), "")</f>
        <v/>
      </c>
      <c r="AB110" s="52"/>
      <c r="AC110" s="1054" t="str">
        <f>IFERROR(IF(AG110&lt;&gt;"",Z110*VLOOKUP(N110,【参考】数式用!$AG$2:$AL$50,MATCH(Y110,【参考】数式用!$AI$4:$AL$4,0)+2,0), ""), "")</f>
        <v/>
      </c>
      <c r="AD110" s="1054"/>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78" t="str">
        <f>IF(基本情報入力シート!C136="","",基本情報入力シート!C136)</f>
        <v/>
      </c>
      <c r="C111" s="979"/>
      <c r="D111" s="979"/>
      <c r="E111" s="979"/>
      <c r="F111" s="979"/>
      <c r="G111" s="979"/>
      <c r="H111" s="979"/>
      <c r="I111" s="980"/>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81"/>
      <c r="R111" s="982"/>
      <c r="S111" s="142" t="str">
        <f>IFERROR(ROUNDDOWN(Q111*VLOOKUP(N111,【参考】数式用!$AR$2:$AW$50,MATCH(P111,【参考】数式用!$AT$4:$AW$4)+2,FALSE)*0.5, 0), "")</f>
        <v/>
      </c>
      <c r="T111" s="49"/>
      <c r="U111" s="144" t="str">
        <f>IFERROR(IF(AG111&lt;&gt;"",Q111*VLOOKUP(N111,【参考】数式用!$AG$2:$AL$50,MATCH(P111,【参考】数式用!$AI$4:$AL$4,0)+2,0), ""), "")</f>
        <v/>
      </c>
      <c r="V111" s="42"/>
      <c r="W111" s="983"/>
      <c r="X111" s="984"/>
      <c r="Y111" s="43"/>
      <c r="Z111" s="51"/>
      <c r="AA111" s="143" t="str">
        <f>IFERROR(IF(Y111="ー", "", ROUNDDOWN(Z111*VLOOKUP(N111,【参考】数式用!$AR$2:$AW$50,MATCH(Y111,【参考】数式用!$AT$4:$AW$4)+2,FALSE)*0.5, 0)), "")</f>
        <v/>
      </c>
      <c r="AB111" s="52"/>
      <c r="AC111" s="1054" t="str">
        <f>IFERROR(IF(AG111&lt;&gt;"",Z111*VLOOKUP(N111,【参考】数式用!$AG$2:$AL$50,MATCH(Y111,【参考】数式用!$AI$4:$AL$4,0)+2,0), ""), "")</f>
        <v/>
      </c>
      <c r="AD111" s="1054"/>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78" t="str">
        <f>IF(基本情報入力シート!C137="","",基本情報入力シート!C137)</f>
        <v/>
      </c>
      <c r="C112" s="979"/>
      <c r="D112" s="979"/>
      <c r="E112" s="979"/>
      <c r="F112" s="979"/>
      <c r="G112" s="979"/>
      <c r="H112" s="979"/>
      <c r="I112" s="980"/>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81"/>
      <c r="R112" s="982"/>
      <c r="S112" s="142" t="str">
        <f>IFERROR(ROUNDDOWN(Q112*VLOOKUP(N112,【参考】数式用!$AR$2:$AW$50,MATCH(P112,【参考】数式用!$AT$4:$AW$4)+2,FALSE)*0.5, 0), "")</f>
        <v/>
      </c>
      <c r="T112" s="49"/>
      <c r="U112" s="144" t="str">
        <f>IFERROR(IF(AG112&lt;&gt;"",Q112*VLOOKUP(N112,【参考】数式用!$AG$2:$AL$50,MATCH(P112,【参考】数式用!$AI$4:$AL$4,0)+2,0), ""), "")</f>
        <v/>
      </c>
      <c r="V112" s="42"/>
      <c r="W112" s="983"/>
      <c r="X112" s="984"/>
      <c r="Y112" s="43"/>
      <c r="Z112" s="51"/>
      <c r="AA112" s="143" t="str">
        <f>IFERROR(IF(Y112="ー", "", ROUNDDOWN(Z112*VLOOKUP(N112,【参考】数式用!$AR$2:$AW$50,MATCH(Y112,【参考】数式用!$AT$4:$AW$4)+2,FALSE)*0.5, 0)), "")</f>
        <v/>
      </c>
      <c r="AB112" s="52"/>
      <c r="AC112" s="1054" t="str">
        <f>IFERROR(IF(AG112&lt;&gt;"",Z112*VLOOKUP(N112,【参考】数式用!$AG$2:$AL$50,MATCH(Y112,【参考】数式用!$AI$4:$AL$4,0)+2,0), ""), "")</f>
        <v/>
      </c>
      <c r="AD112" s="1054"/>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52" s="111" customFormat="1" ht="30" customHeight="1" thickBot="1">
      <c r="A113" s="146">
        <v>100</v>
      </c>
      <c r="B113" s="985" t="str">
        <f>IF(基本情報入力シート!C138="","",基本情報入力シート!C138)</f>
        <v/>
      </c>
      <c r="C113" s="986"/>
      <c r="D113" s="986"/>
      <c r="E113" s="986"/>
      <c r="F113" s="986"/>
      <c r="G113" s="986"/>
      <c r="H113" s="986"/>
      <c r="I113" s="987"/>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988"/>
      <c r="R113" s="989"/>
      <c r="S113" s="148" t="str">
        <f>IFERROR(ROUNDDOWN(Q113*VLOOKUP(N113,【参考】数式用!$AR$2:$AW$50,MATCH(P113,【参考】数式用!$AT$4:$AW$4)+2,FALSE)*0.5, 0), "")</f>
        <v/>
      </c>
      <c r="T113" s="54"/>
      <c r="U113" s="150" t="str">
        <f>IFERROR(IF(AG113&lt;&gt;"",Q113*VLOOKUP(N113,【参考】数式用!$AG$2:$AL$50,MATCH(P113,【参考】数式用!$AI$4:$AL$4,0)+2,0), ""), "")</f>
        <v/>
      </c>
      <c r="V113" s="44"/>
      <c r="W113" s="990"/>
      <c r="X113" s="991"/>
      <c r="Y113" s="93"/>
      <c r="Z113" s="105"/>
      <c r="AA113" s="149" t="str">
        <f>IFERROR(IF(Y113="ー", "", ROUNDDOWN(Z113*VLOOKUP(N113,【参考】数式用!$AR$2:$AW$50,MATCH(Y113,【参考】数式用!$AT$4:$AW$4)+2,FALSE)*0.5, 0)), "")</f>
        <v/>
      </c>
      <c r="AB113" s="103"/>
      <c r="AC113" s="1083" t="str">
        <f>IFERROR(IF(AG113&lt;&gt;"",Z113*VLOOKUP(N113,【参考】数式用!$AG$2:$AL$50,MATCH(Y113,【参考】数式用!$AI$4:$AL$4,0)+2,0), ""), "")</f>
        <v/>
      </c>
      <c r="AD113" s="1083"/>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row r="114" spans="1:52" ht="30" customHeight="1" thickBot="1">
      <c r="A114" s="146">
        <v>101</v>
      </c>
      <c r="B114" s="985" t="str">
        <f>IF(基本情報入力シート!C139="","",基本情報入力シート!C139)</f>
        <v/>
      </c>
      <c r="C114" s="986"/>
      <c r="D114" s="986"/>
      <c r="E114" s="986"/>
      <c r="F114" s="986"/>
      <c r="G114" s="986"/>
      <c r="H114" s="986"/>
      <c r="I114" s="987"/>
      <c r="J114" s="420" t="str">
        <f>IF(基本情報入力シート!M139="","",基本情報入力シート!M139)</f>
        <v/>
      </c>
      <c r="K114" s="420" t="str">
        <f>IF(基本情報入力シート!R139="","",基本情報入力シート!R139)</f>
        <v/>
      </c>
      <c r="L114" s="420" t="str">
        <f>IF(基本情報入力シート!W139="","",基本情報入力シート!W139)</f>
        <v/>
      </c>
      <c r="M114" s="420" t="str">
        <f>IF(基本情報入力シート!X139="","",基本情報入力シート!X139)</f>
        <v/>
      </c>
      <c r="N114" s="147" t="str">
        <f>IF(基本情報入力シート!Y139="","",基本情報入力シート!Y139)</f>
        <v/>
      </c>
      <c r="O114" s="154"/>
      <c r="P114" s="53"/>
      <c r="Q114" s="988"/>
      <c r="R114" s="989"/>
      <c r="S114" s="148" t="str">
        <f>IFERROR(ROUNDDOWN(Q114*VLOOKUP(N114,【参考】数式用!$AR$2:$AW$50,MATCH(P114,【参考】数式用!$AT$4:$AW$4)+2,FALSE)*0.5, 0), "")</f>
        <v/>
      </c>
      <c r="T114" s="54"/>
      <c r="U114" s="548" t="str">
        <f>IFERROR(IF(AG114&lt;&gt;"",Q114*VLOOKUP(N114,【参考】数式用!$AG$2:$AL$50,MATCH(P114,【参考】数式用!$AI$4:$AL$4,0)+2,0), ""), "")</f>
        <v/>
      </c>
      <c r="V114" s="44"/>
      <c r="W114" s="990"/>
      <c r="X114" s="991"/>
      <c r="Y114" s="93"/>
      <c r="Z114" s="549"/>
      <c r="AA114" s="149" t="str">
        <f>IFERROR(IF(Y114="ー", "", ROUNDDOWN(Z114*VLOOKUP(N114,【参考】数式用!$AR$2:$AW$50,MATCH(Y114,【参考】数式用!$AT$4:$AW$4)+2,FALSE)*0.5, 0)), "")</f>
        <v/>
      </c>
      <c r="AB114" s="103"/>
      <c r="AC114" s="1083" t="str">
        <f>IFERROR(IF(AG114&lt;&gt;"",Z114*VLOOKUP(N114,【参考】数式用!$AG$2:$AL$50,MATCH(Y114,【参考】数式用!$AI$4:$AL$4,0)+2,0), ""), "")</f>
        <v/>
      </c>
      <c r="AD114" s="1083"/>
      <c r="AE114" s="424"/>
      <c r="AF114" s="104"/>
      <c r="AG114" s="438" t="str">
        <f>IFERROR(VLOOKUP(O114, 【参考】数式用!$AY$5:$AY$13, 1, FALSE), "")</f>
        <v/>
      </c>
      <c r="AH114" s="439" t="str">
        <f>IFERROR(VLOOKUP(N114, 【参考】数式用!$BA$2:$BB$50, 2, FALSE), "")</f>
        <v/>
      </c>
      <c r="AI114" s="440" t="str">
        <f t="shared" ref="AI114:AI177" si="5">IF(AND(OR(P114="処遇加算Ⅰ",P114="処遇加算Ⅱ"),AH114="対象"), 1,"")</f>
        <v/>
      </c>
      <c r="AJ114" s="441" t="str">
        <f t="shared" ref="AJ114:AJ177" si="6">IF(OR(Y114="処遇加算Ⅰ",Y114="処遇加算Ⅱ"),1,"")</f>
        <v/>
      </c>
      <c r="AK114" s="139"/>
      <c r="AL114" s="139"/>
      <c r="AM114" s="112"/>
      <c r="AN114" s="112"/>
      <c r="AU114" s="111"/>
      <c r="AV114" s="111"/>
      <c r="AW114" s="111"/>
      <c r="AX114" s="111"/>
      <c r="AY114" s="111"/>
      <c r="AZ114" s="111"/>
    </row>
    <row r="115" spans="1:52" ht="30" customHeight="1" thickBot="1">
      <c r="A115" s="146">
        <v>102</v>
      </c>
      <c r="B115" s="985" t="str">
        <f>IF(基本情報入力シート!C140="","",基本情報入力シート!C140)</f>
        <v/>
      </c>
      <c r="C115" s="986"/>
      <c r="D115" s="986"/>
      <c r="E115" s="986"/>
      <c r="F115" s="986"/>
      <c r="G115" s="986"/>
      <c r="H115" s="986"/>
      <c r="I115" s="987"/>
      <c r="J115" s="420" t="str">
        <f>IF(基本情報入力シート!M140="","",基本情報入力シート!M140)</f>
        <v/>
      </c>
      <c r="K115" s="420" t="str">
        <f>IF(基本情報入力シート!R140="","",基本情報入力シート!R140)</f>
        <v/>
      </c>
      <c r="L115" s="420" t="str">
        <f>IF(基本情報入力シート!W140="","",基本情報入力シート!W140)</f>
        <v/>
      </c>
      <c r="M115" s="420" t="str">
        <f>IF(基本情報入力シート!X140="","",基本情報入力シート!X140)</f>
        <v/>
      </c>
      <c r="N115" s="147" t="str">
        <f>IF(基本情報入力シート!Y140="","",基本情報入力シート!Y140)</f>
        <v/>
      </c>
      <c r="O115" s="154"/>
      <c r="P115" s="53"/>
      <c r="Q115" s="988"/>
      <c r="R115" s="989"/>
      <c r="S115" s="148" t="str">
        <f>IFERROR(ROUNDDOWN(Q115*VLOOKUP(N115,【参考】数式用!$AR$2:$AW$50,MATCH(P115,【参考】数式用!$AT$4:$AW$4)+2,FALSE)*0.5, 0), "")</f>
        <v/>
      </c>
      <c r="T115" s="54"/>
      <c r="U115" s="548" t="str">
        <f>IFERROR(IF(AG115&lt;&gt;"",Q115*VLOOKUP(N115,【参考】数式用!$AG$2:$AL$50,MATCH(P115,【参考】数式用!$AI$4:$AL$4,0)+2,0), ""), "")</f>
        <v/>
      </c>
      <c r="V115" s="44"/>
      <c r="W115" s="990"/>
      <c r="X115" s="991"/>
      <c r="Y115" s="93"/>
      <c r="Z115" s="549"/>
      <c r="AA115" s="149" t="str">
        <f>IFERROR(IF(Y115="ー", "", ROUNDDOWN(Z115*VLOOKUP(N115,【参考】数式用!$AR$2:$AW$50,MATCH(Y115,【参考】数式用!$AT$4:$AW$4)+2,FALSE)*0.5, 0)), "")</f>
        <v/>
      </c>
      <c r="AB115" s="103"/>
      <c r="AC115" s="1083" t="str">
        <f>IFERROR(IF(AG115&lt;&gt;"",Z115*VLOOKUP(N115,【参考】数式用!$AG$2:$AL$50,MATCH(Y115,【参考】数式用!$AI$4:$AL$4,0)+2,0), ""), "")</f>
        <v/>
      </c>
      <c r="AD115" s="1083"/>
      <c r="AE115" s="424"/>
      <c r="AF115" s="104"/>
      <c r="AG115" s="438" t="str">
        <f>IFERROR(VLOOKUP(O115, 【参考】数式用!$AY$5:$AY$13, 1, FALSE), "")</f>
        <v/>
      </c>
      <c r="AH115" s="439" t="str">
        <f>IFERROR(VLOOKUP(N115, 【参考】数式用!$BA$2:$BB$50, 2, FALSE), "")</f>
        <v/>
      </c>
      <c r="AI115" s="440" t="str">
        <f t="shared" si="5"/>
        <v/>
      </c>
      <c r="AJ115" s="441" t="str">
        <f t="shared" si="6"/>
        <v/>
      </c>
      <c r="AK115" s="139"/>
      <c r="AL115" s="139"/>
      <c r="AM115" s="112"/>
      <c r="AN115" s="112"/>
      <c r="AU115" s="111"/>
      <c r="AV115" s="111"/>
      <c r="AW115" s="111"/>
      <c r="AX115" s="111"/>
      <c r="AY115" s="111"/>
      <c r="AZ115" s="111"/>
    </row>
    <row r="116" spans="1:52" ht="30" customHeight="1" thickBot="1">
      <c r="A116" s="146">
        <v>103</v>
      </c>
      <c r="B116" s="985" t="str">
        <f>IF(基本情報入力シート!C141="","",基本情報入力シート!C141)</f>
        <v/>
      </c>
      <c r="C116" s="986"/>
      <c r="D116" s="986"/>
      <c r="E116" s="986"/>
      <c r="F116" s="986"/>
      <c r="G116" s="986"/>
      <c r="H116" s="986"/>
      <c r="I116" s="987"/>
      <c r="J116" s="420" t="str">
        <f>IF(基本情報入力シート!M141="","",基本情報入力シート!M141)</f>
        <v/>
      </c>
      <c r="K116" s="420" t="str">
        <f>IF(基本情報入力シート!R141="","",基本情報入力シート!R141)</f>
        <v/>
      </c>
      <c r="L116" s="420" t="str">
        <f>IF(基本情報入力シート!W141="","",基本情報入力シート!W141)</f>
        <v/>
      </c>
      <c r="M116" s="420" t="str">
        <f>IF(基本情報入力シート!X141="","",基本情報入力シート!X141)</f>
        <v/>
      </c>
      <c r="N116" s="147" t="str">
        <f>IF(基本情報入力シート!Y141="","",基本情報入力シート!Y141)</f>
        <v/>
      </c>
      <c r="O116" s="154"/>
      <c r="P116" s="53"/>
      <c r="Q116" s="988"/>
      <c r="R116" s="989"/>
      <c r="S116" s="148" t="str">
        <f>IFERROR(ROUNDDOWN(Q116*VLOOKUP(N116,【参考】数式用!$AR$2:$AW$50,MATCH(P116,【参考】数式用!$AT$4:$AW$4)+2,FALSE)*0.5, 0), "")</f>
        <v/>
      </c>
      <c r="T116" s="54"/>
      <c r="U116" s="548" t="str">
        <f>IFERROR(IF(AG116&lt;&gt;"",Q116*VLOOKUP(N116,【参考】数式用!$AG$2:$AL$50,MATCH(P116,【参考】数式用!$AI$4:$AL$4,0)+2,0), ""), "")</f>
        <v/>
      </c>
      <c r="V116" s="44"/>
      <c r="W116" s="990"/>
      <c r="X116" s="991"/>
      <c r="Y116" s="93"/>
      <c r="Z116" s="549"/>
      <c r="AA116" s="149" t="str">
        <f>IFERROR(IF(Y116="ー", "", ROUNDDOWN(Z116*VLOOKUP(N116,【参考】数式用!$AR$2:$AW$50,MATCH(Y116,【参考】数式用!$AT$4:$AW$4)+2,FALSE)*0.5, 0)), "")</f>
        <v/>
      </c>
      <c r="AB116" s="103"/>
      <c r="AC116" s="1083" t="str">
        <f>IFERROR(IF(AG116&lt;&gt;"",Z116*VLOOKUP(N116,【参考】数式用!$AG$2:$AL$50,MATCH(Y116,【参考】数式用!$AI$4:$AL$4,0)+2,0), ""), "")</f>
        <v/>
      </c>
      <c r="AD116" s="1083"/>
      <c r="AE116" s="424"/>
      <c r="AF116" s="104"/>
      <c r="AG116" s="438" t="str">
        <f>IFERROR(VLOOKUP(O116, 【参考】数式用!$AY$5:$AY$13, 1, FALSE), "")</f>
        <v/>
      </c>
      <c r="AH116" s="439" t="str">
        <f>IFERROR(VLOOKUP(N116, 【参考】数式用!$BA$2:$BB$50, 2, FALSE), "")</f>
        <v/>
      </c>
      <c r="AI116" s="440" t="str">
        <f t="shared" si="5"/>
        <v/>
      </c>
      <c r="AJ116" s="441" t="str">
        <f t="shared" si="6"/>
        <v/>
      </c>
      <c r="AK116" s="139"/>
      <c r="AL116" s="139"/>
      <c r="AM116" s="112"/>
      <c r="AN116" s="112"/>
      <c r="AU116" s="111"/>
      <c r="AV116" s="111"/>
      <c r="AW116" s="111"/>
      <c r="AX116" s="111"/>
      <c r="AY116" s="111"/>
      <c r="AZ116" s="111"/>
    </row>
    <row r="117" spans="1:52" ht="30" customHeight="1" thickBot="1">
      <c r="A117" s="146">
        <v>104</v>
      </c>
      <c r="B117" s="985" t="str">
        <f>IF(基本情報入力シート!C142="","",基本情報入力シート!C142)</f>
        <v/>
      </c>
      <c r="C117" s="986"/>
      <c r="D117" s="986"/>
      <c r="E117" s="986"/>
      <c r="F117" s="986"/>
      <c r="G117" s="986"/>
      <c r="H117" s="986"/>
      <c r="I117" s="987"/>
      <c r="J117" s="420" t="str">
        <f>IF(基本情報入力シート!M142="","",基本情報入力シート!M142)</f>
        <v/>
      </c>
      <c r="K117" s="420" t="str">
        <f>IF(基本情報入力シート!R142="","",基本情報入力シート!R142)</f>
        <v/>
      </c>
      <c r="L117" s="420" t="str">
        <f>IF(基本情報入力シート!W142="","",基本情報入力シート!W142)</f>
        <v/>
      </c>
      <c r="M117" s="420" t="str">
        <f>IF(基本情報入力シート!X142="","",基本情報入力シート!X142)</f>
        <v/>
      </c>
      <c r="N117" s="147" t="str">
        <f>IF(基本情報入力シート!Y142="","",基本情報入力シート!Y142)</f>
        <v/>
      </c>
      <c r="O117" s="154"/>
      <c r="P117" s="53"/>
      <c r="Q117" s="988"/>
      <c r="R117" s="989"/>
      <c r="S117" s="148" t="str">
        <f>IFERROR(ROUNDDOWN(Q117*VLOOKUP(N117,【参考】数式用!$AR$2:$AW$50,MATCH(P117,【参考】数式用!$AT$4:$AW$4)+2,FALSE)*0.5, 0), "")</f>
        <v/>
      </c>
      <c r="T117" s="54"/>
      <c r="U117" s="548" t="str">
        <f>IFERROR(IF(AG117&lt;&gt;"",Q117*VLOOKUP(N117,【参考】数式用!$AG$2:$AL$50,MATCH(P117,【参考】数式用!$AI$4:$AL$4,0)+2,0), ""), "")</f>
        <v/>
      </c>
      <c r="V117" s="44"/>
      <c r="W117" s="990"/>
      <c r="X117" s="991"/>
      <c r="Y117" s="93"/>
      <c r="Z117" s="549"/>
      <c r="AA117" s="149" t="str">
        <f>IFERROR(IF(Y117="ー", "", ROUNDDOWN(Z117*VLOOKUP(N117,【参考】数式用!$AR$2:$AW$50,MATCH(Y117,【参考】数式用!$AT$4:$AW$4)+2,FALSE)*0.5, 0)), "")</f>
        <v/>
      </c>
      <c r="AB117" s="103"/>
      <c r="AC117" s="1083" t="str">
        <f>IFERROR(IF(AG117&lt;&gt;"",Z117*VLOOKUP(N117,【参考】数式用!$AG$2:$AL$50,MATCH(Y117,【参考】数式用!$AI$4:$AL$4,0)+2,0), ""), "")</f>
        <v/>
      </c>
      <c r="AD117" s="1083"/>
      <c r="AE117" s="424"/>
      <c r="AF117" s="104"/>
      <c r="AG117" s="438" t="str">
        <f>IFERROR(VLOOKUP(O117, 【参考】数式用!$AY$5:$AY$13, 1, FALSE), "")</f>
        <v/>
      </c>
      <c r="AH117" s="439" t="str">
        <f>IFERROR(VLOOKUP(N117, 【参考】数式用!$BA$2:$BB$50, 2, FALSE), "")</f>
        <v/>
      </c>
      <c r="AI117" s="440" t="str">
        <f t="shared" si="5"/>
        <v/>
      </c>
      <c r="AJ117" s="441" t="str">
        <f t="shared" si="6"/>
        <v/>
      </c>
      <c r="AK117" s="139"/>
      <c r="AL117" s="139"/>
      <c r="AM117" s="112"/>
      <c r="AN117" s="112"/>
      <c r="AU117" s="111"/>
      <c r="AV117" s="111"/>
      <c r="AW117" s="111"/>
      <c r="AX117" s="111"/>
      <c r="AY117" s="111"/>
      <c r="AZ117" s="111"/>
    </row>
    <row r="118" spans="1:52" ht="30" customHeight="1" thickBot="1">
      <c r="A118" s="146">
        <v>105</v>
      </c>
      <c r="B118" s="985" t="str">
        <f>IF(基本情報入力シート!C143="","",基本情報入力シート!C143)</f>
        <v/>
      </c>
      <c r="C118" s="986"/>
      <c r="D118" s="986"/>
      <c r="E118" s="986"/>
      <c r="F118" s="986"/>
      <c r="G118" s="986"/>
      <c r="H118" s="986"/>
      <c r="I118" s="987"/>
      <c r="J118" s="420" t="str">
        <f>IF(基本情報入力シート!M143="","",基本情報入力シート!M143)</f>
        <v/>
      </c>
      <c r="K118" s="420" t="str">
        <f>IF(基本情報入力シート!R143="","",基本情報入力シート!R143)</f>
        <v/>
      </c>
      <c r="L118" s="420" t="str">
        <f>IF(基本情報入力シート!W143="","",基本情報入力シート!W143)</f>
        <v/>
      </c>
      <c r="M118" s="420" t="str">
        <f>IF(基本情報入力シート!X143="","",基本情報入力シート!X143)</f>
        <v/>
      </c>
      <c r="N118" s="147" t="str">
        <f>IF(基本情報入力シート!Y143="","",基本情報入力シート!Y143)</f>
        <v/>
      </c>
      <c r="O118" s="154"/>
      <c r="P118" s="53"/>
      <c r="Q118" s="988"/>
      <c r="R118" s="989"/>
      <c r="S118" s="148" t="str">
        <f>IFERROR(ROUNDDOWN(Q118*VLOOKUP(N118,【参考】数式用!$AR$2:$AW$50,MATCH(P118,【参考】数式用!$AT$4:$AW$4)+2,FALSE)*0.5, 0), "")</f>
        <v/>
      </c>
      <c r="T118" s="54"/>
      <c r="U118" s="548" t="str">
        <f>IFERROR(IF(AG118&lt;&gt;"",Q118*VLOOKUP(N118,【参考】数式用!$AG$2:$AL$50,MATCH(P118,【参考】数式用!$AI$4:$AL$4,0)+2,0), ""), "")</f>
        <v/>
      </c>
      <c r="V118" s="44"/>
      <c r="W118" s="990"/>
      <c r="X118" s="991"/>
      <c r="Y118" s="93"/>
      <c r="Z118" s="549"/>
      <c r="AA118" s="149" t="str">
        <f>IFERROR(IF(Y118="ー", "", ROUNDDOWN(Z118*VLOOKUP(N118,【参考】数式用!$AR$2:$AW$50,MATCH(Y118,【参考】数式用!$AT$4:$AW$4)+2,FALSE)*0.5, 0)), "")</f>
        <v/>
      </c>
      <c r="AB118" s="103"/>
      <c r="AC118" s="1083" t="str">
        <f>IFERROR(IF(AG118&lt;&gt;"",Z118*VLOOKUP(N118,【参考】数式用!$AG$2:$AL$50,MATCH(Y118,【参考】数式用!$AI$4:$AL$4,0)+2,0), ""), "")</f>
        <v/>
      </c>
      <c r="AD118" s="1083"/>
      <c r="AE118" s="424"/>
      <c r="AF118" s="104"/>
      <c r="AG118" s="438" t="str">
        <f>IFERROR(VLOOKUP(O118, 【参考】数式用!$AY$5:$AY$13, 1, FALSE), "")</f>
        <v/>
      </c>
      <c r="AH118" s="439" t="str">
        <f>IFERROR(VLOOKUP(N118, 【参考】数式用!$BA$2:$BB$50, 2, FALSE), "")</f>
        <v/>
      </c>
      <c r="AI118" s="440" t="str">
        <f t="shared" si="5"/>
        <v/>
      </c>
      <c r="AJ118" s="441" t="str">
        <f t="shared" si="6"/>
        <v/>
      </c>
      <c r="AK118" s="139"/>
      <c r="AL118" s="139"/>
      <c r="AM118" s="112"/>
      <c r="AN118" s="112"/>
      <c r="AU118" s="111"/>
      <c r="AV118" s="111"/>
      <c r="AW118" s="111"/>
      <c r="AX118" s="111"/>
      <c r="AY118" s="111"/>
      <c r="AZ118" s="111"/>
    </row>
    <row r="119" spans="1:52" ht="30" customHeight="1" thickBot="1">
      <c r="A119" s="146">
        <v>106</v>
      </c>
      <c r="B119" s="985" t="str">
        <f>IF(基本情報入力シート!C144="","",基本情報入力シート!C144)</f>
        <v/>
      </c>
      <c r="C119" s="986"/>
      <c r="D119" s="986"/>
      <c r="E119" s="986"/>
      <c r="F119" s="986"/>
      <c r="G119" s="986"/>
      <c r="H119" s="986"/>
      <c r="I119" s="987"/>
      <c r="J119" s="420" t="str">
        <f>IF(基本情報入力シート!M144="","",基本情報入力シート!M144)</f>
        <v/>
      </c>
      <c r="K119" s="420" t="str">
        <f>IF(基本情報入力シート!R144="","",基本情報入力シート!R144)</f>
        <v/>
      </c>
      <c r="L119" s="420" t="str">
        <f>IF(基本情報入力シート!W144="","",基本情報入力シート!W144)</f>
        <v/>
      </c>
      <c r="M119" s="420" t="str">
        <f>IF(基本情報入力シート!X144="","",基本情報入力シート!X144)</f>
        <v/>
      </c>
      <c r="N119" s="147" t="str">
        <f>IF(基本情報入力シート!Y144="","",基本情報入力シート!Y144)</f>
        <v/>
      </c>
      <c r="O119" s="154"/>
      <c r="P119" s="53"/>
      <c r="Q119" s="988"/>
      <c r="R119" s="989"/>
      <c r="S119" s="148" t="str">
        <f>IFERROR(ROUNDDOWN(Q119*VLOOKUP(N119,【参考】数式用!$AR$2:$AW$50,MATCH(P119,【参考】数式用!$AT$4:$AW$4)+2,FALSE)*0.5, 0), "")</f>
        <v/>
      </c>
      <c r="T119" s="54"/>
      <c r="U119" s="548" t="str">
        <f>IFERROR(IF(AG119&lt;&gt;"",Q119*VLOOKUP(N119,【参考】数式用!$AG$2:$AL$50,MATCH(P119,【参考】数式用!$AI$4:$AL$4,0)+2,0), ""), "")</f>
        <v/>
      </c>
      <c r="V119" s="44"/>
      <c r="W119" s="990"/>
      <c r="X119" s="991"/>
      <c r="Y119" s="93"/>
      <c r="Z119" s="549"/>
      <c r="AA119" s="149" t="str">
        <f>IFERROR(IF(Y119="ー", "", ROUNDDOWN(Z119*VLOOKUP(N119,【参考】数式用!$AR$2:$AW$50,MATCH(Y119,【参考】数式用!$AT$4:$AW$4)+2,FALSE)*0.5, 0)), "")</f>
        <v/>
      </c>
      <c r="AB119" s="103"/>
      <c r="AC119" s="1083" t="str">
        <f>IFERROR(IF(AG119&lt;&gt;"",Z119*VLOOKUP(N119,【参考】数式用!$AG$2:$AL$50,MATCH(Y119,【参考】数式用!$AI$4:$AL$4,0)+2,0), ""), "")</f>
        <v/>
      </c>
      <c r="AD119" s="1083"/>
      <c r="AE119" s="424"/>
      <c r="AF119" s="104"/>
      <c r="AG119" s="438" t="str">
        <f>IFERROR(VLOOKUP(O119, 【参考】数式用!$AY$5:$AY$13, 1, FALSE), "")</f>
        <v/>
      </c>
      <c r="AH119" s="439" t="str">
        <f>IFERROR(VLOOKUP(N119, 【参考】数式用!$BA$2:$BB$50, 2, FALSE), "")</f>
        <v/>
      </c>
      <c r="AI119" s="440" t="str">
        <f t="shared" si="5"/>
        <v/>
      </c>
      <c r="AJ119" s="441" t="str">
        <f t="shared" si="6"/>
        <v/>
      </c>
      <c r="AK119" s="139"/>
      <c r="AL119" s="139"/>
      <c r="AM119" s="112"/>
      <c r="AN119" s="112"/>
      <c r="AU119" s="111"/>
      <c r="AV119" s="111"/>
      <c r="AW119" s="111"/>
      <c r="AX119" s="111"/>
      <c r="AY119" s="111"/>
      <c r="AZ119" s="111"/>
    </row>
    <row r="120" spans="1:52" ht="30" customHeight="1" thickBot="1">
      <c r="A120" s="146">
        <v>107</v>
      </c>
      <c r="B120" s="985" t="str">
        <f>IF(基本情報入力シート!C145="","",基本情報入力シート!C145)</f>
        <v/>
      </c>
      <c r="C120" s="986"/>
      <c r="D120" s="986"/>
      <c r="E120" s="986"/>
      <c r="F120" s="986"/>
      <c r="G120" s="986"/>
      <c r="H120" s="986"/>
      <c r="I120" s="987"/>
      <c r="J120" s="420" t="str">
        <f>IF(基本情報入力シート!M145="","",基本情報入力シート!M145)</f>
        <v/>
      </c>
      <c r="K120" s="420" t="str">
        <f>IF(基本情報入力シート!R145="","",基本情報入力シート!R145)</f>
        <v/>
      </c>
      <c r="L120" s="420" t="str">
        <f>IF(基本情報入力シート!W145="","",基本情報入力シート!W145)</f>
        <v/>
      </c>
      <c r="M120" s="420" t="str">
        <f>IF(基本情報入力シート!X145="","",基本情報入力シート!X145)</f>
        <v/>
      </c>
      <c r="N120" s="147" t="str">
        <f>IF(基本情報入力シート!Y145="","",基本情報入力シート!Y145)</f>
        <v/>
      </c>
      <c r="O120" s="154"/>
      <c r="P120" s="53"/>
      <c r="Q120" s="988"/>
      <c r="R120" s="989"/>
      <c r="S120" s="148" t="str">
        <f>IFERROR(ROUNDDOWN(Q120*VLOOKUP(N120,【参考】数式用!$AR$2:$AW$50,MATCH(P120,【参考】数式用!$AT$4:$AW$4)+2,FALSE)*0.5, 0), "")</f>
        <v/>
      </c>
      <c r="T120" s="54"/>
      <c r="U120" s="548" t="str">
        <f>IFERROR(IF(AG120&lt;&gt;"",Q120*VLOOKUP(N120,【参考】数式用!$AG$2:$AL$50,MATCH(P120,【参考】数式用!$AI$4:$AL$4,0)+2,0), ""), "")</f>
        <v/>
      </c>
      <c r="V120" s="44"/>
      <c r="W120" s="990"/>
      <c r="X120" s="991"/>
      <c r="Y120" s="93"/>
      <c r="Z120" s="549"/>
      <c r="AA120" s="149" t="str">
        <f>IFERROR(IF(Y120="ー", "", ROUNDDOWN(Z120*VLOOKUP(N120,【参考】数式用!$AR$2:$AW$50,MATCH(Y120,【参考】数式用!$AT$4:$AW$4)+2,FALSE)*0.5, 0)), "")</f>
        <v/>
      </c>
      <c r="AB120" s="103"/>
      <c r="AC120" s="1083" t="str">
        <f>IFERROR(IF(AG120&lt;&gt;"",Z120*VLOOKUP(N120,【参考】数式用!$AG$2:$AL$50,MATCH(Y120,【参考】数式用!$AI$4:$AL$4,0)+2,0), ""), "")</f>
        <v/>
      </c>
      <c r="AD120" s="1083"/>
      <c r="AE120" s="424"/>
      <c r="AF120" s="104"/>
      <c r="AG120" s="438" t="str">
        <f>IFERROR(VLOOKUP(O120, 【参考】数式用!$AY$5:$AY$13, 1, FALSE), "")</f>
        <v/>
      </c>
      <c r="AH120" s="439" t="str">
        <f>IFERROR(VLOOKUP(N120, 【参考】数式用!$BA$2:$BB$50, 2, FALSE), "")</f>
        <v/>
      </c>
      <c r="AI120" s="440" t="str">
        <f t="shared" si="5"/>
        <v/>
      </c>
      <c r="AJ120" s="441" t="str">
        <f t="shared" si="6"/>
        <v/>
      </c>
      <c r="AK120" s="139"/>
      <c r="AL120" s="139"/>
      <c r="AM120" s="112"/>
      <c r="AN120" s="112"/>
      <c r="AU120" s="111"/>
      <c r="AV120" s="111"/>
      <c r="AW120" s="111"/>
      <c r="AX120" s="111"/>
      <c r="AY120" s="111"/>
      <c r="AZ120" s="111"/>
    </row>
    <row r="121" spans="1:52" ht="30" customHeight="1" thickBot="1">
      <c r="A121" s="146">
        <v>108</v>
      </c>
      <c r="B121" s="985" t="str">
        <f>IF(基本情報入力シート!C146="","",基本情報入力シート!C146)</f>
        <v/>
      </c>
      <c r="C121" s="986"/>
      <c r="D121" s="986"/>
      <c r="E121" s="986"/>
      <c r="F121" s="986"/>
      <c r="G121" s="986"/>
      <c r="H121" s="986"/>
      <c r="I121" s="987"/>
      <c r="J121" s="420" t="str">
        <f>IF(基本情報入力シート!M146="","",基本情報入力シート!M146)</f>
        <v/>
      </c>
      <c r="K121" s="420" t="str">
        <f>IF(基本情報入力シート!R146="","",基本情報入力シート!R146)</f>
        <v/>
      </c>
      <c r="L121" s="420" t="str">
        <f>IF(基本情報入力シート!W146="","",基本情報入力シート!W146)</f>
        <v/>
      </c>
      <c r="M121" s="420" t="str">
        <f>IF(基本情報入力シート!X146="","",基本情報入力シート!X146)</f>
        <v/>
      </c>
      <c r="N121" s="147" t="str">
        <f>IF(基本情報入力シート!Y146="","",基本情報入力シート!Y146)</f>
        <v/>
      </c>
      <c r="O121" s="154"/>
      <c r="P121" s="53"/>
      <c r="Q121" s="988"/>
      <c r="R121" s="989"/>
      <c r="S121" s="148" t="str">
        <f>IFERROR(ROUNDDOWN(Q121*VLOOKUP(N121,【参考】数式用!$AR$2:$AW$50,MATCH(P121,【参考】数式用!$AT$4:$AW$4)+2,FALSE)*0.5, 0), "")</f>
        <v/>
      </c>
      <c r="T121" s="54"/>
      <c r="U121" s="548" t="str">
        <f>IFERROR(IF(AG121&lt;&gt;"",Q121*VLOOKUP(N121,【参考】数式用!$AG$2:$AL$50,MATCH(P121,【参考】数式用!$AI$4:$AL$4,0)+2,0), ""), "")</f>
        <v/>
      </c>
      <c r="V121" s="44"/>
      <c r="W121" s="990"/>
      <c r="X121" s="991"/>
      <c r="Y121" s="93"/>
      <c r="Z121" s="549"/>
      <c r="AA121" s="149" t="str">
        <f>IFERROR(IF(Y121="ー", "", ROUNDDOWN(Z121*VLOOKUP(N121,【参考】数式用!$AR$2:$AW$50,MATCH(Y121,【参考】数式用!$AT$4:$AW$4)+2,FALSE)*0.5, 0)), "")</f>
        <v/>
      </c>
      <c r="AB121" s="103"/>
      <c r="AC121" s="1083" t="str">
        <f>IFERROR(IF(AG121&lt;&gt;"",Z121*VLOOKUP(N121,【参考】数式用!$AG$2:$AL$50,MATCH(Y121,【参考】数式用!$AI$4:$AL$4,0)+2,0), ""), "")</f>
        <v/>
      </c>
      <c r="AD121" s="1083"/>
      <c r="AE121" s="424"/>
      <c r="AF121" s="104"/>
      <c r="AG121" s="438" t="str">
        <f>IFERROR(VLOOKUP(O121, 【参考】数式用!$AY$5:$AY$13, 1, FALSE), "")</f>
        <v/>
      </c>
      <c r="AH121" s="439" t="str">
        <f>IFERROR(VLOOKUP(N121, 【参考】数式用!$BA$2:$BB$50, 2, FALSE), "")</f>
        <v/>
      </c>
      <c r="AI121" s="440" t="str">
        <f t="shared" si="5"/>
        <v/>
      </c>
      <c r="AJ121" s="441" t="str">
        <f t="shared" si="6"/>
        <v/>
      </c>
      <c r="AK121" s="139"/>
      <c r="AL121" s="139"/>
      <c r="AM121" s="112"/>
      <c r="AN121" s="112"/>
      <c r="AU121" s="111"/>
      <c r="AV121" s="111"/>
      <c r="AW121" s="111"/>
      <c r="AX121" s="111"/>
      <c r="AY121" s="111"/>
      <c r="AZ121" s="111"/>
    </row>
    <row r="122" spans="1:52" ht="30" customHeight="1" thickBot="1">
      <c r="A122" s="146">
        <v>109</v>
      </c>
      <c r="B122" s="985" t="str">
        <f>IF(基本情報入力シート!C147="","",基本情報入力シート!C147)</f>
        <v/>
      </c>
      <c r="C122" s="986"/>
      <c r="D122" s="986"/>
      <c r="E122" s="986"/>
      <c r="F122" s="986"/>
      <c r="G122" s="986"/>
      <c r="H122" s="986"/>
      <c r="I122" s="987"/>
      <c r="J122" s="420" t="str">
        <f>IF(基本情報入力シート!M147="","",基本情報入力シート!M147)</f>
        <v/>
      </c>
      <c r="K122" s="420" t="str">
        <f>IF(基本情報入力シート!R147="","",基本情報入力シート!R147)</f>
        <v/>
      </c>
      <c r="L122" s="420" t="str">
        <f>IF(基本情報入力シート!W147="","",基本情報入力シート!W147)</f>
        <v/>
      </c>
      <c r="M122" s="420" t="str">
        <f>IF(基本情報入力シート!X147="","",基本情報入力シート!X147)</f>
        <v/>
      </c>
      <c r="N122" s="147" t="str">
        <f>IF(基本情報入力シート!Y147="","",基本情報入力シート!Y147)</f>
        <v/>
      </c>
      <c r="O122" s="154"/>
      <c r="P122" s="53"/>
      <c r="Q122" s="988"/>
      <c r="R122" s="989"/>
      <c r="S122" s="148" t="str">
        <f>IFERROR(ROUNDDOWN(Q122*VLOOKUP(N122,【参考】数式用!$AR$2:$AW$50,MATCH(P122,【参考】数式用!$AT$4:$AW$4)+2,FALSE)*0.5, 0), "")</f>
        <v/>
      </c>
      <c r="T122" s="54"/>
      <c r="U122" s="548" t="str">
        <f>IFERROR(IF(AG122&lt;&gt;"",Q122*VLOOKUP(N122,【参考】数式用!$AG$2:$AL$50,MATCH(P122,【参考】数式用!$AI$4:$AL$4,0)+2,0), ""), "")</f>
        <v/>
      </c>
      <c r="V122" s="44"/>
      <c r="W122" s="990"/>
      <c r="X122" s="991"/>
      <c r="Y122" s="93"/>
      <c r="Z122" s="549"/>
      <c r="AA122" s="149" t="str">
        <f>IFERROR(IF(Y122="ー", "", ROUNDDOWN(Z122*VLOOKUP(N122,【参考】数式用!$AR$2:$AW$50,MATCH(Y122,【参考】数式用!$AT$4:$AW$4)+2,FALSE)*0.5, 0)), "")</f>
        <v/>
      </c>
      <c r="AB122" s="103"/>
      <c r="AC122" s="1083" t="str">
        <f>IFERROR(IF(AG122&lt;&gt;"",Z122*VLOOKUP(N122,【参考】数式用!$AG$2:$AL$50,MATCH(Y122,【参考】数式用!$AI$4:$AL$4,0)+2,0), ""), "")</f>
        <v/>
      </c>
      <c r="AD122" s="1083"/>
      <c r="AE122" s="424"/>
      <c r="AF122" s="104"/>
      <c r="AG122" s="438" t="str">
        <f>IFERROR(VLOOKUP(O122, 【参考】数式用!$AY$5:$AY$13, 1, FALSE), "")</f>
        <v/>
      </c>
      <c r="AH122" s="439" t="str">
        <f>IFERROR(VLOOKUP(N122, 【参考】数式用!$BA$2:$BB$50, 2, FALSE), "")</f>
        <v/>
      </c>
      <c r="AI122" s="440" t="str">
        <f t="shared" si="5"/>
        <v/>
      </c>
      <c r="AJ122" s="441" t="str">
        <f t="shared" si="6"/>
        <v/>
      </c>
      <c r="AK122" s="139"/>
      <c r="AL122" s="139"/>
      <c r="AM122" s="112"/>
      <c r="AN122" s="112"/>
      <c r="AU122" s="111"/>
      <c r="AV122" s="111"/>
      <c r="AW122" s="111"/>
      <c r="AX122" s="111"/>
      <c r="AY122" s="111"/>
      <c r="AZ122" s="111"/>
    </row>
    <row r="123" spans="1:52" ht="30" customHeight="1" thickBot="1">
      <c r="A123" s="146">
        <v>110</v>
      </c>
      <c r="B123" s="985" t="str">
        <f>IF(基本情報入力シート!C148="","",基本情報入力シート!C148)</f>
        <v/>
      </c>
      <c r="C123" s="986"/>
      <c r="D123" s="986"/>
      <c r="E123" s="986"/>
      <c r="F123" s="986"/>
      <c r="G123" s="986"/>
      <c r="H123" s="986"/>
      <c r="I123" s="987"/>
      <c r="J123" s="420" t="str">
        <f>IF(基本情報入力シート!M148="","",基本情報入力シート!M148)</f>
        <v/>
      </c>
      <c r="K123" s="420" t="str">
        <f>IF(基本情報入力シート!R148="","",基本情報入力シート!R148)</f>
        <v/>
      </c>
      <c r="L123" s="420" t="str">
        <f>IF(基本情報入力シート!W148="","",基本情報入力シート!W148)</f>
        <v/>
      </c>
      <c r="M123" s="420" t="str">
        <f>IF(基本情報入力シート!X148="","",基本情報入力シート!X148)</f>
        <v/>
      </c>
      <c r="N123" s="147" t="str">
        <f>IF(基本情報入力シート!Y148="","",基本情報入力シート!Y148)</f>
        <v/>
      </c>
      <c r="O123" s="154"/>
      <c r="P123" s="53"/>
      <c r="Q123" s="988"/>
      <c r="R123" s="989"/>
      <c r="S123" s="148" t="str">
        <f>IFERROR(ROUNDDOWN(Q123*VLOOKUP(N123,【参考】数式用!$AR$2:$AW$50,MATCH(P123,【参考】数式用!$AT$4:$AW$4)+2,FALSE)*0.5, 0), "")</f>
        <v/>
      </c>
      <c r="T123" s="54"/>
      <c r="U123" s="548" t="str">
        <f>IFERROR(IF(AG123&lt;&gt;"",Q123*VLOOKUP(N123,【参考】数式用!$AG$2:$AL$50,MATCH(P123,【参考】数式用!$AI$4:$AL$4,0)+2,0), ""), "")</f>
        <v/>
      </c>
      <c r="V123" s="44"/>
      <c r="W123" s="990"/>
      <c r="X123" s="991"/>
      <c r="Y123" s="93"/>
      <c r="Z123" s="549"/>
      <c r="AA123" s="149" t="str">
        <f>IFERROR(IF(Y123="ー", "", ROUNDDOWN(Z123*VLOOKUP(N123,【参考】数式用!$AR$2:$AW$50,MATCH(Y123,【参考】数式用!$AT$4:$AW$4)+2,FALSE)*0.5, 0)), "")</f>
        <v/>
      </c>
      <c r="AB123" s="103"/>
      <c r="AC123" s="1083" t="str">
        <f>IFERROR(IF(AG123&lt;&gt;"",Z123*VLOOKUP(N123,【参考】数式用!$AG$2:$AL$50,MATCH(Y123,【参考】数式用!$AI$4:$AL$4,0)+2,0), ""), "")</f>
        <v/>
      </c>
      <c r="AD123" s="1083"/>
      <c r="AE123" s="424"/>
      <c r="AF123" s="104"/>
      <c r="AG123" s="438" t="str">
        <f>IFERROR(VLOOKUP(O123, 【参考】数式用!$AY$5:$AY$13, 1, FALSE), "")</f>
        <v/>
      </c>
      <c r="AH123" s="439" t="str">
        <f>IFERROR(VLOOKUP(N123, 【参考】数式用!$BA$2:$BB$50, 2, FALSE), "")</f>
        <v/>
      </c>
      <c r="AI123" s="440" t="str">
        <f t="shared" si="5"/>
        <v/>
      </c>
      <c r="AJ123" s="441" t="str">
        <f t="shared" si="6"/>
        <v/>
      </c>
      <c r="AK123" s="139"/>
      <c r="AL123" s="139"/>
      <c r="AM123" s="112"/>
      <c r="AN123" s="112"/>
      <c r="AU123" s="111"/>
      <c r="AV123" s="111"/>
      <c r="AW123" s="111"/>
      <c r="AX123" s="111"/>
      <c r="AY123" s="111"/>
      <c r="AZ123" s="111"/>
    </row>
    <row r="124" spans="1:52" ht="30" customHeight="1" thickBot="1">
      <c r="A124" s="146">
        <v>111</v>
      </c>
      <c r="B124" s="985" t="str">
        <f>IF(基本情報入力シート!C149="","",基本情報入力シート!C149)</f>
        <v/>
      </c>
      <c r="C124" s="986"/>
      <c r="D124" s="986"/>
      <c r="E124" s="986"/>
      <c r="F124" s="986"/>
      <c r="G124" s="986"/>
      <c r="H124" s="986"/>
      <c r="I124" s="987"/>
      <c r="J124" s="420" t="str">
        <f>IF(基本情報入力シート!M149="","",基本情報入力シート!M149)</f>
        <v/>
      </c>
      <c r="K124" s="420" t="str">
        <f>IF(基本情報入力シート!R149="","",基本情報入力シート!R149)</f>
        <v/>
      </c>
      <c r="L124" s="420" t="str">
        <f>IF(基本情報入力シート!W149="","",基本情報入力シート!W149)</f>
        <v/>
      </c>
      <c r="M124" s="420" t="str">
        <f>IF(基本情報入力シート!X149="","",基本情報入力シート!X149)</f>
        <v/>
      </c>
      <c r="N124" s="147" t="str">
        <f>IF(基本情報入力シート!Y149="","",基本情報入力シート!Y149)</f>
        <v/>
      </c>
      <c r="O124" s="154"/>
      <c r="P124" s="53"/>
      <c r="Q124" s="988"/>
      <c r="R124" s="989"/>
      <c r="S124" s="148" t="str">
        <f>IFERROR(ROUNDDOWN(Q124*VLOOKUP(N124,【参考】数式用!$AR$2:$AW$50,MATCH(P124,【参考】数式用!$AT$4:$AW$4)+2,FALSE)*0.5, 0), "")</f>
        <v/>
      </c>
      <c r="T124" s="54"/>
      <c r="U124" s="548" t="str">
        <f>IFERROR(IF(AG124&lt;&gt;"",Q124*VLOOKUP(N124,【参考】数式用!$AG$2:$AL$50,MATCH(P124,【参考】数式用!$AI$4:$AL$4,0)+2,0), ""), "")</f>
        <v/>
      </c>
      <c r="V124" s="44"/>
      <c r="W124" s="990"/>
      <c r="X124" s="991"/>
      <c r="Y124" s="93"/>
      <c r="Z124" s="549"/>
      <c r="AA124" s="149" t="str">
        <f>IFERROR(IF(Y124="ー", "", ROUNDDOWN(Z124*VLOOKUP(N124,【参考】数式用!$AR$2:$AW$50,MATCH(Y124,【参考】数式用!$AT$4:$AW$4)+2,FALSE)*0.5, 0)), "")</f>
        <v/>
      </c>
      <c r="AB124" s="103"/>
      <c r="AC124" s="1083" t="str">
        <f>IFERROR(IF(AG124&lt;&gt;"",Z124*VLOOKUP(N124,【参考】数式用!$AG$2:$AL$50,MATCH(Y124,【参考】数式用!$AI$4:$AL$4,0)+2,0), ""), "")</f>
        <v/>
      </c>
      <c r="AD124" s="1083"/>
      <c r="AE124" s="424"/>
      <c r="AF124" s="104"/>
      <c r="AG124" s="438" t="str">
        <f>IFERROR(VLOOKUP(O124, 【参考】数式用!$AY$5:$AY$13, 1, FALSE), "")</f>
        <v/>
      </c>
      <c r="AH124" s="439" t="str">
        <f>IFERROR(VLOOKUP(N124, 【参考】数式用!$BA$2:$BB$50, 2, FALSE), "")</f>
        <v/>
      </c>
      <c r="AI124" s="440" t="str">
        <f t="shared" si="5"/>
        <v/>
      </c>
      <c r="AJ124" s="441" t="str">
        <f t="shared" si="6"/>
        <v/>
      </c>
      <c r="AK124" s="139"/>
      <c r="AL124" s="139"/>
      <c r="AM124" s="112"/>
      <c r="AN124" s="112"/>
      <c r="AU124" s="111"/>
      <c r="AV124" s="111"/>
      <c r="AW124" s="111"/>
      <c r="AX124" s="111"/>
      <c r="AY124" s="111"/>
      <c r="AZ124" s="111"/>
    </row>
    <row r="125" spans="1:52" ht="30" customHeight="1" thickBot="1">
      <c r="A125" s="146">
        <v>112</v>
      </c>
      <c r="B125" s="985" t="str">
        <f>IF(基本情報入力シート!C150="","",基本情報入力シート!C150)</f>
        <v/>
      </c>
      <c r="C125" s="986"/>
      <c r="D125" s="986"/>
      <c r="E125" s="986"/>
      <c r="F125" s="986"/>
      <c r="G125" s="986"/>
      <c r="H125" s="986"/>
      <c r="I125" s="987"/>
      <c r="J125" s="420" t="str">
        <f>IF(基本情報入力シート!M150="","",基本情報入力シート!M150)</f>
        <v/>
      </c>
      <c r="K125" s="420" t="str">
        <f>IF(基本情報入力シート!R150="","",基本情報入力シート!R150)</f>
        <v/>
      </c>
      <c r="L125" s="420" t="str">
        <f>IF(基本情報入力シート!W150="","",基本情報入力シート!W150)</f>
        <v/>
      </c>
      <c r="M125" s="420" t="str">
        <f>IF(基本情報入力シート!X150="","",基本情報入力シート!X150)</f>
        <v/>
      </c>
      <c r="N125" s="147" t="str">
        <f>IF(基本情報入力シート!Y150="","",基本情報入力シート!Y150)</f>
        <v/>
      </c>
      <c r="O125" s="154"/>
      <c r="P125" s="53"/>
      <c r="Q125" s="988"/>
      <c r="R125" s="989"/>
      <c r="S125" s="148" t="str">
        <f>IFERROR(ROUNDDOWN(Q125*VLOOKUP(N125,【参考】数式用!$AR$2:$AW$50,MATCH(P125,【参考】数式用!$AT$4:$AW$4)+2,FALSE)*0.5, 0), "")</f>
        <v/>
      </c>
      <c r="T125" s="54"/>
      <c r="U125" s="548" t="str">
        <f>IFERROR(IF(AG125&lt;&gt;"",Q125*VLOOKUP(N125,【参考】数式用!$AG$2:$AL$50,MATCH(P125,【参考】数式用!$AI$4:$AL$4,0)+2,0), ""), "")</f>
        <v/>
      </c>
      <c r="V125" s="44"/>
      <c r="W125" s="990"/>
      <c r="X125" s="991"/>
      <c r="Y125" s="93"/>
      <c r="Z125" s="549"/>
      <c r="AA125" s="149" t="str">
        <f>IFERROR(IF(Y125="ー", "", ROUNDDOWN(Z125*VLOOKUP(N125,【参考】数式用!$AR$2:$AW$50,MATCH(Y125,【参考】数式用!$AT$4:$AW$4)+2,FALSE)*0.5, 0)), "")</f>
        <v/>
      </c>
      <c r="AB125" s="103"/>
      <c r="AC125" s="1083" t="str">
        <f>IFERROR(IF(AG125&lt;&gt;"",Z125*VLOOKUP(N125,【参考】数式用!$AG$2:$AL$50,MATCH(Y125,【参考】数式用!$AI$4:$AL$4,0)+2,0), ""), "")</f>
        <v/>
      </c>
      <c r="AD125" s="1083"/>
      <c r="AE125" s="424"/>
      <c r="AF125" s="104"/>
      <c r="AG125" s="438" t="str">
        <f>IFERROR(VLOOKUP(O125, 【参考】数式用!$AY$5:$AY$13, 1, FALSE), "")</f>
        <v/>
      </c>
      <c r="AH125" s="439" t="str">
        <f>IFERROR(VLOOKUP(N125, 【参考】数式用!$BA$2:$BB$50, 2, FALSE), "")</f>
        <v/>
      </c>
      <c r="AI125" s="440" t="str">
        <f t="shared" si="5"/>
        <v/>
      </c>
      <c r="AJ125" s="441" t="str">
        <f t="shared" si="6"/>
        <v/>
      </c>
      <c r="AK125" s="139"/>
      <c r="AL125" s="139"/>
      <c r="AM125" s="112"/>
      <c r="AN125" s="112"/>
      <c r="AU125" s="111"/>
      <c r="AV125" s="111"/>
      <c r="AW125" s="111"/>
      <c r="AX125" s="111"/>
      <c r="AY125" s="111"/>
      <c r="AZ125" s="111"/>
    </row>
    <row r="126" spans="1:52" ht="30" customHeight="1" thickBot="1">
      <c r="A126" s="146">
        <v>113</v>
      </c>
      <c r="B126" s="985" t="str">
        <f>IF(基本情報入力シート!C151="","",基本情報入力シート!C151)</f>
        <v/>
      </c>
      <c r="C126" s="986"/>
      <c r="D126" s="986"/>
      <c r="E126" s="986"/>
      <c r="F126" s="986"/>
      <c r="G126" s="986"/>
      <c r="H126" s="986"/>
      <c r="I126" s="987"/>
      <c r="J126" s="420" t="str">
        <f>IF(基本情報入力シート!M151="","",基本情報入力シート!M151)</f>
        <v/>
      </c>
      <c r="K126" s="420" t="str">
        <f>IF(基本情報入力シート!R151="","",基本情報入力シート!R151)</f>
        <v/>
      </c>
      <c r="L126" s="420" t="str">
        <f>IF(基本情報入力シート!W151="","",基本情報入力シート!W151)</f>
        <v/>
      </c>
      <c r="M126" s="420" t="str">
        <f>IF(基本情報入力シート!X151="","",基本情報入力シート!X151)</f>
        <v/>
      </c>
      <c r="N126" s="147" t="str">
        <f>IF(基本情報入力シート!Y151="","",基本情報入力シート!Y151)</f>
        <v/>
      </c>
      <c r="O126" s="154"/>
      <c r="P126" s="53"/>
      <c r="Q126" s="988"/>
      <c r="R126" s="989"/>
      <c r="S126" s="148" t="str">
        <f>IFERROR(ROUNDDOWN(Q126*VLOOKUP(N126,【参考】数式用!$AR$2:$AW$50,MATCH(P126,【参考】数式用!$AT$4:$AW$4)+2,FALSE)*0.5, 0), "")</f>
        <v/>
      </c>
      <c r="T126" s="54"/>
      <c r="U126" s="548" t="str">
        <f>IFERROR(IF(AG126&lt;&gt;"",Q126*VLOOKUP(N126,【参考】数式用!$AG$2:$AL$50,MATCH(P126,【参考】数式用!$AI$4:$AL$4,0)+2,0), ""), "")</f>
        <v/>
      </c>
      <c r="V126" s="44"/>
      <c r="W126" s="990"/>
      <c r="X126" s="991"/>
      <c r="Y126" s="93"/>
      <c r="Z126" s="549"/>
      <c r="AA126" s="149" t="str">
        <f>IFERROR(IF(Y126="ー", "", ROUNDDOWN(Z126*VLOOKUP(N126,【参考】数式用!$AR$2:$AW$50,MATCH(Y126,【参考】数式用!$AT$4:$AW$4)+2,FALSE)*0.5, 0)), "")</f>
        <v/>
      </c>
      <c r="AB126" s="103"/>
      <c r="AC126" s="1083" t="str">
        <f>IFERROR(IF(AG126&lt;&gt;"",Z126*VLOOKUP(N126,【参考】数式用!$AG$2:$AL$50,MATCH(Y126,【参考】数式用!$AI$4:$AL$4,0)+2,0), ""), "")</f>
        <v/>
      </c>
      <c r="AD126" s="1083"/>
      <c r="AE126" s="424"/>
      <c r="AF126" s="104"/>
      <c r="AG126" s="438" t="str">
        <f>IFERROR(VLOOKUP(O126, 【参考】数式用!$AY$5:$AY$13, 1, FALSE), "")</f>
        <v/>
      </c>
      <c r="AH126" s="439" t="str">
        <f>IFERROR(VLOOKUP(N126, 【参考】数式用!$BA$2:$BB$50, 2, FALSE), "")</f>
        <v/>
      </c>
      <c r="AI126" s="440" t="str">
        <f t="shared" si="5"/>
        <v/>
      </c>
      <c r="AJ126" s="441" t="str">
        <f t="shared" si="6"/>
        <v/>
      </c>
      <c r="AK126" s="139"/>
      <c r="AL126" s="139"/>
      <c r="AM126" s="112"/>
      <c r="AN126" s="112"/>
      <c r="AU126" s="111"/>
      <c r="AV126" s="111"/>
      <c r="AW126" s="111"/>
      <c r="AX126" s="111"/>
      <c r="AY126" s="111"/>
      <c r="AZ126" s="111"/>
    </row>
    <row r="127" spans="1:52" ht="30" customHeight="1" thickBot="1">
      <c r="A127" s="146">
        <v>114</v>
      </c>
      <c r="B127" s="985" t="str">
        <f>IF(基本情報入力シート!C152="","",基本情報入力シート!C152)</f>
        <v/>
      </c>
      <c r="C127" s="986"/>
      <c r="D127" s="986"/>
      <c r="E127" s="986"/>
      <c r="F127" s="986"/>
      <c r="G127" s="986"/>
      <c r="H127" s="986"/>
      <c r="I127" s="987"/>
      <c r="J127" s="420" t="str">
        <f>IF(基本情報入力シート!M152="","",基本情報入力シート!M152)</f>
        <v/>
      </c>
      <c r="K127" s="420" t="str">
        <f>IF(基本情報入力シート!R152="","",基本情報入力シート!R152)</f>
        <v/>
      </c>
      <c r="L127" s="420" t="str">
        <f>IF(基本情報入力シート!W152="","",基本情報入力シート!W152)</f>
        <v/>
      </c>
      <c r="M127" s="420" t="str">
        <f>IF(基本情報入力シート!X152="","",基本情報入力シート!X152)</f>
        <v/>
      </c>
      <c r="N127" s="147" t="str">
        <f>IF(基本情報入力シート!Y152="","",基本情報入力シート!Y152)</f>
        <v/>
      </c>
      <c r="O127" s="154"/>
      <c r="P127" s="53"/>
      <c r="Q127" s="988"/>
      <c r="R127" s="989"/>
      <c r="S127" s="148" t="str">
        <f>IFERROR(ROUNDDOWN(Q127*VLOOKUP(N127,【参考】数式用!$AR$2:$AW$50,MATCH(P127,【参考】数式用!$AT$4:$AW$4)+2,FALSE)*0.5, 0), "")</f>
        <v/>
      </c>
      <c r="T127" s="54"/>
      <c r="U127" s="548" t="str">
        <f>IFERROR(IF(AG127&lt;&gt;"",Q127*VLOOKUP(N127,【参考】数式用!$AG$2:$AL$50,MATCH(P127,【参考】数式用!$AI$4:$AL$4,0)+2,0), ""), "")</f>
        <v/>
      </c>
      <c r="V127" s="44"/>
      <c r="W127" s="990"/>
      <c r="X127" s="991"/>
      <c r="Y127" s="93"/>
      <c r="Z127" s="549"/>
      <c r="AA127" s="149" t="str">
        <f>IFERROR(IF(Y127="ー", "", ROUNDDOWN(Z127*VLOOKUP(N127,【参考】数式用!$AR$2:$AW$50,MATCH(Y127,【参考】数式用!$AT$4:$AW$4)+2,FALSE)*0.5, 0)), "")</f>
        <v/>
      </c>
      <c r="AB127" s="103"/>
      <c r="AC127" s="1083" t="str">
        <f>IFERROR(IF(AG127&lt;&gt;"",Z127*VLOOKUP(N127,【参考】数式用!$AG$2:$AL$50,MATCH(Y127,【参考】数式用!$AI$4:$AL$4,0)+2,0), ""), "")</f>
        <v/>
      </c>
      <c r="AD127" s="1083"/>
      <c r="AE127" s="424"/>
      <c r="AF127" s="104"/>
      <c r="AG127" s="438" t="str">
        <f>IFERROR(VLOOKUP(O127, 【参考】数式用!$AY$5:$AY$13, 1, FALSE), "")</f>
        <v/>
      </c>
      <c r="AH127" s="439" t="str">
        <f>IFERROR(VLOOKUP(N127, 【参考】数式用!$BA$2:$BB$50, 2, FALSE), "")</f>
        <v/>
      </c>
      <c r="AI127" s="440" t="str">
        <f t="shared" si="5"/>
        <v/>
      </c>
      <c r="AJ127" s="441" t="str">
        <f t="shared" si="6"/>
        <v/>
      </c>
      <c r="AK127" s="139"/>
      <c r="AL127" s="139"/>
      <c r="AM127" s="112"/>
      <c r="AN127" s="112"/>
      <c r="AU127" s="111"/>
      <c r="AV127" s="111"/>
      <c r="AW127" s="111"/>
      <c r="AX127" s="111"/>
      <c r="AY127" s="111"/>
      <c r="AZ127" s="111"/>
    </row>
    <row r="128" spans="1:52" ht="30" customHeight="1" thickBot="1">
      <c r="A128" s="146">
        <v>115</v>
      </c>
      <c r="B128" s="985" t="str">
        <f>IF(基本情報入力シート!C153="","",基本情報入力シート!C153)</f>
        <v/>
      </c>
      <c r="C128" s="986"/>
      <c r="D128" s="986"/>
      <c r="E128" s="986"/>
      <c r="F128" s="986"/>
      <c r="G128" s="986"/>
      <c r="H128" s="986"/>
      <c r="I128" s="987"/>
      <c r="J128" s="420" t="str">
        <f>IF(基本情報入力シート!M153="","",基本情報入力シート!M153)</f>
        <v/>
      </c>
      <c r="K128" s="420" t="str">
        <f>IF(基本情報入力シート!R153="","",基本情報入力シート!R153)</f>
        <v/>
      </c>
      <c r="L128" s="420" t="str">
        <f>IF(基本情報入力シート!W153="","",基本情報入力シート!W153)</f>
        <v/>
      </c>
      <c r="M128" s="420" t="str">
        <f>IF(基本情報入力シート!X153="","",基本情報入力シート!X153)</f>
        <v/>
      </c>
      <c r="N128" s="147" t="str">
        <f>IF(基本情報入力シート!Y153="","",基本情報入力シート!Y153)</f>
        <v/>
      </c>
      <c r="O128" s="154"/>
      <c r="P128" s="53"/>
      <c r="Q128" s="988"/>
      <c r="R128" s="989"/>
      <c r="S128" s="148" t="str">
        <f>IFERROR(ROUNDDOWN(Q128*VLOOKUP(N128,【参考】数式用!$AR$2:$AW$50,MATCH(P128,【参考】数式用!$AT$4:$AW$4)+2,FALSE)*0.5, 0), "")</f>
        <v/>
      </c>
      <c r="T128" s="54"/>
      <c r="U128" s="548" t="str">
        <f>IFERROR(IF(AG128&lt;&gt;"",Q128*VLOOKUP(N128,【参考】数式用!$AG$2:$AL$50,MATCH(P128,【参考】数式用!$AI$4:$AL$4,0)+2,0), ""), "")</f>
        <v/>
      </c>
      <c r="V128" s="44"/>
      <c r="W128" s="990"/>
      <c r="X128" s="991"/>
      <c r="Y128" s="93"/>
      <c r="Z128" s="549"/>
      <c r="AA128" s="149" t="str">
        <f>IFERROR(IF(Y128="ー", "", ROUNDDOWN(Z128*VLOOKUP(N128,【参考】数式用!$AR$2:$AW$50,MATCH(Y128,【参考】数式用!$AT$4:$AW$4)+2,FALSE)*0.5, 0)), "")</f>
        <v/>
      </c>
      <c r="AB128" s="103"/>
      <c r="AC128" s="1083" t="str">
        <f>IFERROR(IF(AG128&lt;&gt;"",Z128*VLOOKUP(N128,【参考】数式用!$AG$2:$AL$50,MATCH(Y128,【参考】数式用!$AI$4:$AL$4,0)+2,0), ""), "")</f>
        <v/>
      </c>
      <c r="AD128" s="1083"/>
      <c r="AE128" s="424"/>
      <c r="AF128" s="104"/>
      <c r="AG128" s="438" t="str">
        <f>IFERROR(VLOOKUP(O128, 【参考】数式用!$AY$5:$AY$13, 1, FALSE), "")</f>
        <v/>
      </c>
      <c r="AH128" s="439" t="str">
        <f>IFERROR(VLOOKUP(N128, 【参考】数式用!$BA$2:$BB$50, 2, FALSE), "")</f>
        <v/>
      </c>
      <c r="AI128" s="440" t="str">
        <f t="shared" si="5"/>
        <v/>
      </c>
      <c r="AJ128" s="441" t="str">
        <f t="shared" si="6"/>
        <v/>
      </c>
      <c r="AK128" s="139"/>
      <c r="AL128" s="139"/>
      <c r="AM128" s="112"/>
      <c r="AN128" s="112"/>
      <c r="AU128" s="111"/>
      <c r="AV128" s="111"/>
      <c r="AW128" s="111"/>
      <c r="AX128" s="111"/>
      <c r="AY128" s="111"/>
      <c r="AZ128" s="111"/>
    </row>
    <row r="129" spans="1:52" ht="30" customHeight="1" thickBot="1">
      <c r="A129" s="146">
        <v>116</v>
      </c>
      <c r="B129" s="985" t="str">
        <f>IF(基本情報入力シート!C154="","",基本情報入力シート!C154)</f>
        <v/>
      </c>
      <c r="C129" s="986"/>
      <c r="D129" s="986"/>
      <c r="E129" s="986"/>
      <c r="F129" s="986"/>
      <c r="G129" s="986"/>
      <c r="H129" s="986"/>
      <c r="I129" s="987"/>
      <c r="J129" s="420" t="str">
        <f>IF(基本情報入力シート!M154="","",基本情報入力シート!M154)</f>
        <v/>
      </c>
      <c r="K129" s="420" t="str">
        <f>IF(基本情報入力シート!R154="","",基本情報入力シート!R154)</f>
        <v/>
      </c>
      <c r="L129" s="420" t="str">
        <f>IF(基本情報入力シート!W154="","",基本情報入力シート!W154)</f>
        <v/>
      </c>
      <c r="M129" s="420" t="str">
        <f>IF(基本情報入力シート!X154="","",基本情報入力シート!X154)</f>
        <v/>
      </c>
      <c r="N129" s="147" t="str">
        <f>IF(基本情報入力シート!Y154="","",基本情報入力シート!Y154)</f>
        <v/>
      </c>
      <c r="O129" s="154"/>
      <c r="P129" s="53"/>
      <c r="Q129" s="988"/>
      <c r="R129" s="989"/>
      <c r="S129" s="148" t="str">
        <f>IFERROR(ROUNDDOWN(Q129*VLOOKUP(N129,【参考】数式用!$AR$2:$AW$50,MATCH(P129,【参考】数式用!$AT$4:$AW$4)+2,FALSE)*0.5, 0), "")</f>
        <v/>
      </c>
      <c r="T129" s="54"/>
      <c r="U129" s="548" t="str">
        <f>IFERROR(IF(AG129&lt;&gt;"",Q129*VLOOKUP(N129,【参考】数式用!$AG$2:$AL$50,MATCH(P129,【参考】数式用!$AI$4:$AL$4,0)+2,0), ""), "")</f>
        <v/>
      </c>
      <c r="V129" s="44"/>
      <c r="W129" s="990"/>
      <c r="X129" s="991"/>
      <c r="Y129" s="93"/>
      <c r="Z129" s="549"/>
      <c r="AA129" s="149" t="str">
        <f>IFERROR(IF(Y129="ー", "", ROUNDDOWN(Z129*VLOOKUP(N129,【参考】数式用!$AR$2:$AW$50,MATCH(Y129,【参考】数式用!$AT$4:$AW$4)+2,FALSE)*0.5, 0)), "")</f>
        <v/>
      </c>
      <c r="AB129" s="103"/>
      <c r="AC129" s="1083" t="str">
        <f>IFERROR(IF(AG129&lt;&gt;"",Z129*VLOOKUP(N129,【参考】数式用!$AG$2:$AL$50,MATCH(Y129,【参考】数式用!$AI$4:$AL$4,0)+2,0), ""), "")</f>
        <v/>
      </c>
      <c r="AD129" s="1083"/>
      <c r="AE129" s="424"/>
      <c r="AF129" s="104"/>
      <c r="AG129" s="438" t="str">
        <f>IFERROR(VLOOKUP(O129, 【参考】数式用!$AY$5:$AY$13, 1, FALSE), "")</f>
        <v/>
      </c>
      <c r="AH129" s="439" t="str">
        <f>IFERROR(VLOOKUP(N129, 【参考】数式用!$BA$2:$BB$50, 2, FALSE), "")</f>
        <v/>
      </c>
      <c r="AI129" s="440" t="str">
        <f t="shared" si="5"/>
        <v/>
      </c>
      <c r="AJ129" s="441" t="str">
        <f t="shared" si="6"/>
        <v/>
      </c>
      <c r="AK129" s="139"/>
      <c r="AL129" s="139"/>
      <c r="AM129" s="112"/>
      <c r="AN129" s="112"/>
      <c r="AU129" s="111"/>
      <c r="AV129" s="111"/>
      <c r="AW129" s="111"/>
      <c r="AX129" s="111"/>
      <c r="AY129" s="111"/>
      <c r="AZ129" s="111"/>
    </row>
    <row r="130" spans="1:52" ht="30" customHeight="1" thickBot="1">
      <c r="A130" s="146">
        <v>117</v>
      </c>
      <c r="B130" s="985" t="str">
        <f>IF(基本情報入力シート!C155="","",基本情報入力シート!C155)</f>
        <v/>
      </c>
      <c r="C130" s="986"/>
      <c r="D130" s="986"/>
      <c r="E130" s="986"/>
      <c r="F130" s="986"/>
      <c r="G130" s="986"/>
      <c r="H130" s="986"/>
      <c r="I130" s="987"/>
      <c r="J130" s="420" t="str">
        <f>IF(基本情報入力シート!M155="","",基本情報入力シート!M155)</f>
        <v/>
      </c>
      <c r="K130" s="420" t="str">
        <f>IF(基本情報入力シート!R155="","",基本情報入力シート!R155)</f>
        <v/>
      </c>
      <c r="L130" s="420" t="str">
        <f>IF(基本情報入力シート!W155="","",基本情報入力シート!W155)</f>
        <v/>
      </c>
      <c r="M130" s="420" t="str">
        <f>IF(基本情報入力シート!X155="","",基本情報入力シート!X155)</f>
        <v/>
      </c>
      <c r="N130" s="147" t="str">
        <f>IF(基本情報入力シート!Y155="","",基本情報入力シート!Y155)</f>
        <v/>
      </c>
      <c r="O130" s="154"/>
      <c r="P130" s="53"/>
      <c r="Q130" s="988"/>
      <c r="R130" s="989"/>
      <c r="S130" s="148" t="str">
        <f>IFERROR(ROUNDDOWN(Q130*VLOOKUP(N130,【参考】数式用!$AR$2:$AW$50,MATCH(P130,【参考】数式用!$AT$4:$AW$4)+2,FALSE)*0.5, 0), "")</f>
        <v/>
      </c>
      <c r="T130" s="54"/>
      <c r="U130" s="548" t="str">
        <f>IFERROR(IF(AG130&lt;&gt;"",Q130*VLOOKUP(N130,【参考】数式用!$AG$2:$AL$50,MATCH(P130,【参考】数式用!$AI$4:$AL$4,0)+2,0), ""), "")</f>
        <v/>
      </c>
      <c r="V130" s="44"/>
      <c r="W130" s="990"/>
      <c r="X130" s="991"/>
      <c r="Y130" s="93"/>
      <c r="Z130" s="549"/>
      <c r="AA130" s="149" t="str">
        <f>IFERROR(IF(Y130="ー", "", ROUNDDOWN(Z130*VLOOKUP(N130,【参考】数式用!$AR$2:$AW$50,MATCH(Y130,【参考】数式用!$AT$4:$AW$4)+2,FALSE)*0.5, 0)), "")</f>
        <v/>
      </c>
      <c r="AB130" s="103"/>
      <c r="AC130" s="1083" t="str">
        <f>IFERROR(IF(AG130&lt;&gt;"",Z130*VLOOKUP(N130,【参考】数式用!$AG$2:$AL$50,MATCH(Y130,【参考】数式用!$AI$4:$AL$4,0)+2,0), ""), "")</f>
        <v/>
      </c>
      <c r="AD130" s="1083"/>
      <c r="AE130" s="424"/>
      <c r="AF130" s="104"/>
      <c r="AG130" s="438" t="str">
        <f>IFERROR(VLOOKUP(O130, 【参考】数式用!$AY$5:$AY$13, 1, FALSE), "")</f>
        <v/>
      </c>
      <c r="AH130" s="439" t="str">
        <f>IFERROR(VLOOKUP(N130, 【参考】数式用!$BA$2:$BB$50, 2, FALSE), "")</f>
        <v/>
      </c>
      <c r="AI130" s="440" t="str">
        <f t="shared" si="5"/>
        <v/>
      </c>
      <c r="AJ130" s="441" t="str">
        <f t="shared" si="6"/>
        <v/>
      </c>
      <c r="AK130" s="139"/>
      <c r="AL130" s="139"/>
      <c r="AM130" s="112"/>
      <c r="AN130" s="112"/>
      <c r="AU130" s="111"/>
      <c r="AV130" s="111"/>
      <c r="AW130" s="111"/>
      <c r="AX130" s="111"/>
      <c r="AY130" s="111"/>
      <c r="AZ130" s="111"/>
    </row>
    <row r="131" spans="1:52" ht="30" customHeight="1" thickBot="1">
      <c r="A131" s="146">
        <v>118</v>
      </c>
      <c r="B131" s="985" t="str">
        <f>IF(基本情報入力シート!C156="","",基本情報入力シート!C156)</f>
        <v/>
      </c>
      <c r="C131" s="986"/>
      <c r="D131" s="986"/>
      <c r="E131" s="986"/>
      <c r="F131" s="986"/>
      <c r="G131" s="986"/>
      <c r="H131" s="986"/>
      <c r="I131" s="987"/>
      <c r="J131" s="420" t="str">
        <f>IF(基本情報入力シート!M156="","",基本情報入力シート!M156)</f>
        <v/>
      </c>
      <c r="K131" s="420" t="str">
        <f>IF(基本情報入力シート!R156="","",基本情報入力シート!R156)</f>
        <v/>
      </c>
      <c r="L131" s="420" t="str">
        <f>IF(基本情報入力シート!W156="","",基本情報入力シート!W156)</f>
        <v/>
      </c>
      <c r="M131" s="420" t="str">
        <f>IF(基本情報入力シート!X156="","",基本情報入力シート!X156)</f>
        <v/>
      </c>
      <c r="N131" s="147" t="str">
        <f>IF(基本情報入力シート!Y156="","",基本情報入力シート!Y156)</f>
        <v/>
      </c>
      <c r="O131" s="154"/>
      <c r="P131" s="53"/>
      <c r="Q131" s="988"/>
      <c r="R131" s="989"/>
      <c r="S131" s="148" t="str">
        <f>IFERROR(ROUNDDOWN(Q131*VLOOKUP(N131,【参考】数式用!$AR$2:$AW$50,MATCH(P131,【参考】数式用!$AT$4:$AW$4)+2,FALSE)*0.5, 0), "")</f>
        <v/>
      </c>
      <c r="T131" s="54"/>
      <c r="U131" s="548" t="str">
        <f>IFERROR(IF(AG131&lt;&gt;"",Q131*VLOOKUP(N131,【参考】数式用!$AG$2:$AL$50,MATCH(P131,【参考】数式用!$AI$4:$AL$4,0)+2,0), ""), "")</f>
        <v/>
      </c>
      <c r="V131" s="44"/>
      <c r="W131" s="990"/>
      <c r="X131" s="991"/>
      <c r="Y131" s="93"/>
      <c r="Z131" s="549"/>
      <c r="AA131" s="149" t="str">
        <f>IFERROR(IF(Y131="ー", "", ROUNDDOWN(Z131*VLOOKUP(N131,【参考】数式用!$AR$2:$AW$50,MATCH(Y131,【参考】数式用!$AT$4:$AW$4)+2,FALSE)*0.5, 0)), "")</f>
        <v/>
      </c>
      <c r="AB131" s="103"/>
      <c r="AC131" s="1083" t="str">
        <f>IFERROR(IF(AG131&lt;&gt;"",Z131*VLOOKUP(N131,【参考】数式用!$AG$2:$AL$50,MATCH(Y131,【参考】数式用!$AI$4:$AL$4,0)+2,0), ""), "")</f>
        <v/>
      </c>
      <c r="AD131" s="1083"/>
      <c r="AE131" s="424"/>
      <c r="AF131" s="104"/>
      <c r="AG131" s="438" t="str">
        <f>IFERROR(VLOOKUP(O131, 【参考】数式用!$AY$5:$AY$13, 1, FALSE), "")</f>
        <v/>
      </c>
      <c r="AH131" s="439" t="str">
        <f>IFERROR(VLOOKUP(N131, 【参考】数式用!$BA$2:$BB$50, 2, FALSE), "")</f>
        <v/>
      </c>
      <c r="AI131" s="440" t="str">
        <f t="shared" si="5"/>
        <v/>
      </c>
      <c r="AJ131" s="441" t="str">
        <f t="shared" si="6"/>
        <v/>
      </c>
      <c r="AK131" s="139"/>
      <c r="AL131" s="139"/>
      <c r="AM131" s="112"/>
      <c r="AN131" s="112"/>
      <c r="AU131" s="111"/>
      <c r="AV131" s="111"/>
      <c r="AW131" s="111"/>
      <c r="AX131" s="111"/>
      <c r="AY131" s="111"/>
      <c r="AZ131" s="111"/>
    </row>
    <row r="132" spans="1:52" ht="30" customHeight="1" thickBot="1">
      <c r="A132" s="146">
        <v>119</v>
      </c>
      <c r="B132" s="985" t="str">
        <f>IF(基本情報入力シート!C157="","",基本情報入力シート!C157)</f>
        <v/>
      </c>
      <c r="C132" s="986"/>
      <c r="D132" s="986"/>
      <c r="E132" s="986"/>
      <c r="F132" s="986"/>
      <c r="G132" s="986"/>
      <c r="H132" s="986"/>
      <c r="I132" s="987"/>
      <c r="J132" s="420" t="str">
        <f>IF(基本情報入力シート!M157="","",基本情報入力シート!M157)</f>
        <v/>
      </c>
      <c r="K132" s="420" t="str">
        <f>IF(基本情報入力シート!R157="","",基本情報入力シート!R157)</f>
        <v/>
      </c>
      <c r="L132" s="420" t="str">
        <f>IF(基本情報入力シート!W157="","",基本情報入力シート!W157)</f>
        <v/>
      </c>
      <c r="M132" s="420" t="str">
        <f>IF(基本情報入力シート!X157="","",基本情報入力シート!X157)</f>
        <v/>
      </c>
      <c r="N132" s="147" t="str">
        <f>IF(基本情報入力シート!Y157="","",基本情報入力シート!Y157)</f>
        <v/>
      </c>
      <c r="O132" s="154"/>
      <c r="P132" s="53"/>
      <c r="Q132" s="988"/>
      <c r="R132" s="989"/>
      <c r="S132" s="148" t="str">
        <f>IFERROR(ROUNDDOWN(Q132*VLOOKUP(N132,【参考】数式用!$AR$2:$AW$50,MATCH(P132,【参考】数式用!$AT$4:$AW$4)+2,FALSE)*0.5, 0), "")</f>
        <v/>
      </c>
      <c r="T132" s="54"/>
      <c r="U132" s="548" t="str">
        <f>IFERROR(IF(AG132&lt;&gt;"",Q132*VLOOKUP(N132,【参考】数式用!$AG$2:$AL$50,MATCH(P132,【参考】数式用!$AI$4:$AL$4,0)+2,0), ""), "")</f>
        <v/>
      </c>
      <c r="V132" s="44"/>
      <c r="W132" s="990"/>
      <c r="X132" s="991"/>
      <c r="Y132" s="93"/>
      <c r="Z132" s="549"/>
      <c r="AA132" s="149" t="str">
        <f>IFERROR(IF(Y132="ー", "", ROUNDDOWN(Z132*VLOOKUP(N132,【参考】数式用!$AR$2:$AW$50,MATCH(Y132,【参考】数式用!$AT$4:$AW$4)+2,FALSE)*0.5, 0)), "")</f>
        <v/>
      </c>
      <c r="AB132" s="103"/>
      <c r="AC132" s="1083" t="str">
        <f>IFERROR(IF(AG132&lt;&gt;"",Z132*VLOOKUP(N132,【参考】数式用!$AG$2:$AL$50,MATCH(Y132,【参考】数式用!$AI$4:$AL$4,0)+2,0), ""), "")</f>
        <v/>
      </c>
      <c r="AD132" s="1083"/>
      <c r="AE132" s="424"/>
      <c r="AF132" s="104"/>
      <c r="AG132" s="438" t="str">
        <f>IFERROR(VLOOKUP(O132, 【参考】数式用!$AY$5:$AY$13, 1, FALSE), "")</f>
        <v/>
      </c>
      <c r="AH132" s="439" t="str">
        <f>IFERROR(VLOOKUP(N132, 【参考】数式用!$BA$2:$BB$50, 2, FALSE), "")</f>
        <v/>
      </c>
      <c r="AI132" s="440" t="str">
        <f t="shared" si="5"/>
        <v/>
      </c>
      <c r="AJ132" s="441" t="str">
        <f t="shared" si="6"/>
        <v/>
      </c>
      <c r="AK132" s="139"/>
      <c r="AL132" s="139"/>
      <c r="AM132" s="112"/>
      <c r="AN132" s="112"/>
      <c r="AU132" s="111"/>
      <c r="AV132" s="111"/>
      <c r="AW132" s="111"/>
      <c r="AX132" s="111"/>
      <c r="AY132" s="111"/>
      <c r="AZ132" s="111"/>
    </row>
    <row r="133" spans="1:52" ht="30" customHeight="1" thickBot="1">
      <c r="A133" s="146">
        <v>120</v>
      </c>
      <c r="B133" s="985" t="str">
        <f>IF(基本情報入力シート!C158="","",基本情報入力シート!C158)</f>
        <v/>
      </c>
      <c r="C133" s="986"/>
      <c r="D133" s="986"/>
      <c r="E133" s="986"/>
      <c r="F133" s="986"/>
      <c r="G133" s="986"/>
      <c r="H133" s="986"/>
      <c r="I133" s="987"/>
      <c r="J133" s="420" t="str">
        <f>IF(基本情報入力シート!M158="","",基本情報入力シート!M158)</f>
        <v/>
      </c>
      <c r="K133" s="420" t="str">
        <f>IF(基本情報入力シート!R158="","",基本情報入力シート!R158)</f>
        <v/>
      </c>
      <c r="L133" s="420" t="str">
        <f>IF(基本情報入力シート!W158="","",基本情報入力シート!W158)</f>
        <v/>
      </c>
      <c r="M133" s="420" t="str">
        <f>IF(基本情報入力シート!X158="","",基本情報入力シート!X158)</f>
        <v/>
      </c>
      <c r="N133" s="147" t="str">
        <f>IF(基本情報入力シート!Y158="","",基本情報入力シート!Y158)</f>
        <v/>
      </c>
      <c r="O133" s="154"/>
      <c r="P133" s="53"/>
      <c r="Q133" s="988"/>
      <c r="R133" s="989"/>
      <c r="S133" s="148" t="str">
        <f>IFERROR(ROUNDDOWN(Q133*VLOOKUP(N133,【参考】数式用!$AR$2:$AW$50,MATCH(P133,【参考】数式用!$AT$4:$AW$4)+2,FALSE)*0.5, 0), "")</f>
        <v/>
      </c>
      <c r="T133" s="54"/>
      <c r="U133" s="548" t="str">
        <f>IFERROR(IF(AG133&lt;&gt;"",Q133*VLOOKUP(N133,【参考】数式用!$AG$2:$AL$50,MATCH(P133,【参考】数式用!$AI$4:$AL$4,0)+2,0), ""), "")</f>
        <v/>
      </c>
      <c r="V133" s="44"/>
      <c r="W133" s="990"/>
      <c r="X133" s="991"/>
      <c r="Y133" s="93"/>
      <c r="Z133" s="549"/>
      <c r="AA133" s="149" t="str">
        <f>IFERROR(IF(Y133="ー", "", ROUNDDOWN(Z133*VLOOKUP(N133,【参考】数式用!$AR$2:$AW$50,MATCH(Y133,【参考】数式用!$AT$4:$AW$4)+2,FALSE)*0.5, 0)), "")</f>
        <v/>
      </c>
      <c r="AB133" s="103"/>
      <c r="AC133" s="1083" t="str">
        <f>IFERROR(IF(AG133&lt;&gt;"",Z133*VLOOKUP(N133,【参考】数式用!$AG$2:$AL$50,MATCH(Y133,【参考】数式用!$AI$4:$AL$4,0)+2,0), ""), "")</f>
        <v/>
      </c>
      <c r="AD133" s="1083"/>
      <c r="AE133" s="424"/>
      <c r="AF133" s="104"/>
      <c r="AG133" s="438" t="str">
        <f>IFERROR(VLOOKUP(O133, 【参考】数式用!$AY$5:$AY$13, 1, FALSE), "")</f>
        <v/>
      </c>
      <c r="AH133" s="439" t="str">
        <f>IFERROR(VLOOKUP(N133, 【参考】数式用!$BA$2:$BB$50, 2, FALSE), "")</f>
        <v/>
      </c>
      <c r="AI133" s="440" t="str">
        <f t="shared" si="5"/>
        <v/>
      </c>
      <c r="AJ133" s="441" t="str">
        <f t="shared" si="6"/>
        <v/>
      </c>
      <c r="AK133" s="139"/>
      <c r="AL133" s="139"/>
      <c r="AM133" s="112"/>
      <c r="AN133" s="112"/>
      <c r="AU133" s="111"/>
      <c r="AV133" s="111"/>
      <c r="AW133" s="111"/>
      <c r="AX133" s="111"/>
      <c r="AY133" s="111"/>
      <c r="AZ133" s="111"/>
    </row>
    <row r="134" spans="1:52" ht="30" customHeight="1" thickBot="1">
      <c r="A134" s="146">
        <v>121</v>
      </c>
      <c r="B134" s="985" t="str">
        <f>IF(基本情報入力シート!C159="","",基本情報入力シート!C159)</f>
        <v/>
      </c>
      <c r="C134" s="986"/>
      <c r="D134" s="986"/>
      <c r="E134" s="986"/>
      <c r="F134" s="986"/>
      <c r="G134" s="986"/>
      <c r="H134" s="986"/>
      <c r="I134" s="987"/>
      <c r="J134" s="420" t="str">
        <f>IF(基本情報入力シート!M159="","",基本情報入力シート!M159)</f>
        <v/>
      </c>
      <c r="K134" s="420" t="str">
        <f>IF(基本情報入力シート!R159="","",基本情報入力シート!R159)</f>
        <v/>
      </c>
      <c r="L134" s="420" t="str">
        <f>IF(基本情報入力シート!W159="","",基本情報入力シート!W159)</f>
        <v/>
      </c>
      <c r="M134" s="420" t="str">
        <f>IF(基本情報入力シート!X159="","",基本情報入力シート!X159)</f>
        <v/>
      </c>
      <c r="N134" s="147" t="str">
        <f>IF(基本情報入力シート!Y159="","",基本情報入力シート!Y159)</f>
        <v/>
      </c>
      <c r="O134" s="154"/>
      <c r="P134" s="53"/>
      <c r="Q134" s="988"/>
      <c r="R134" s="989"/>
      <c r="S134" s="148" t="str">
        <f>IFERROR(ROUNDDOWN(Q134*VLOOKUP(N134,【参考】数式用!$AR$2:$AW$50,MATCH(P134,【参考】数式用!$AT$4:$AW$4)+2,FALSE)*0.5, 0), "")</f>
        <v/>
      </c>
      <c r="T134" s="54"/>
      <c r="U134" s="548" t="str">
        <f>IFERROR(IF(AG134&lt;&gt;"",Q134*VLOOKUP(N134,【参考】数式用!$AG$2:$AL$50,MATCH(P134,【参考】数式用!$AI$4:$AL$4,0)+2,0), ""), "")</f>
        <v/>
      </c>
      <c r="V134" s="44"/>
      <c r="W134" s="990"/>
      <c r="X134" s="991"/>
      <c r="Y134" s="93"/>
      <c r="Z134" s="549"/>
      <c r="AA134" s="149" t="str">
        <f>IFERROR(IF(Y134="ー", "", ROUNDDOWN(Z134*VLOOKUP(N134,【参考】数式用!$AR$2:$AW$50,MATCH(Y134,【参考】数式用!$AT$4:$AW$4)+2,FALSE)*0.5, 0)), "")</f>
        <v/>
      </c>
      <c r="AB134" s="103"/>
      <c r="AC134" s="1083" t="str">
        <f>IFERROR(IF(AG134&lt;&gt;"",Z134*VLOOKUP(N134,【参考】数式用!$AG$2:$AL$50,MATCH(Y134,【参考】数式用!$AI$4:$AL$4,0)+2,0), ""), "")</f>
        <v/>
      </c>
      <c r="AD134" s="1083"/>
      <c r="AE134" s="424"/>
      <c r="AF134" s="104"/>
      <c r="AG134" s="438" t="str">
        <f>IFERROR(VLOOKUP(O134, 【参考】数式用!$AY$5:$AY$13, 1, FALSE), "")</f>
        <v/>
      </c>
      <c r="AH134" s="439" t="str">
        <f>IFERROR(VLOOKUP(N134, 【参考】数式用!$BA$2:$BB$50, 2, FALSE), "")</f>
        <v/>
      </c>
      <c r="AI134" s="440" t="str">
        <f t="shared" si="5"/>
        <v/>
      </c>
      <c r="AJ134" s="441" t="str">
        <f t="shared" si="6"/>
        <v/>
      </c>
      <c r="AK134" s="139"/>
      <c r="AL134" s="139"/>
      <c r="AM134" s="112"/>
      <c r="AN134" s="112"/>
      <c r="AU134" s="111"/>
      <c r="AV134" s="111"/>
      <c r="AW134" s="111"/>
      <c r="AX134" s="111"/>
      <c r="AY134" s="111"/>
      <c r="AZ134" s="111"/>
    </row>
    <row r="135" spans="1:52" ht="30" customHeight="1" thickBot="1">
      <c r="A135" s="146">
        <v>122</v>
      </c>
      <c r="B135" s="985" t="str">
        <f>IF(基本情報入力シート!C160="","",基本情報入力シート!C160)</f>
        <v/>
      </c>
      <c r="C135" s="986"/>
      <c r="D135" s="986"/>
      <c r="E135" s="986"/>
      <c r="F135" s="986"/>
      <c r="G135" s="986"/>
      <c r="H135" s="986"/>
      <c r="I135" s="987"/>
      <c r="J135" s="420" t="str">
        <f>IF(基本情報入力シート!M160="","",基本情報入力シート!M160)</f>
        <v/>
      </c>
      <c r="K135" s="420" t="str">
        <f>IF(基本情報入力シート!R160="","",基本情報入力シート!R160)</f>
        <v/>
      </c>
      <c r="L135" s="420" t="str">
        <f>IF(基本情報入力シート!W160="","",基本情報入力シート!W160)</f>
        <v/>
      </c>
      <c r="M135" s="420" t="str">
        <f>IF(基本情報入力シート!X160="","",基本情報入力シート!X160)</f>
        <v/>
      </c>
      <c r="N135" s="147" t="str">
        <f>IF(基本情報入力シート!Y160="","",基本情報入力シート!Y160)</f>
        <v/>
      </c>
      <c r="O135" s="154"/>
      <c r="P135" s="53"/>
      <c r="Q135" s="988"/>
      <c r="R135" s="989"/>
      <c r="S135" s="148" t="str">
        <f>IFERROR(ROUNDDOWN(Q135*VLOOKUP(N135,【参考】数式用!$AR$2:$AW$50,MATCH(P135,【参考】数式用!$AT$4:$AW$4)+2,FALSE)*0.5, 0), "")</f>
        <v/>
      </c>
      <c r="T135" s="54"/>
      <c r="U135" s="548" t="str">
        <f>IFERROR(IF(AG135&lt;&gt;"",Q135*VLOOKUP(N135,【参考】数式用!$AG$2:$AL$50,MATCH(P135,【参考】数式用!$AI$4:$AL$4,0)+2,0), ""), "")</f>
        <v/>
      </c>
      <c r="V135" s="44"/>
      <c r="W135" s="990"/>
      <c r="X135" s="991"/>
      <c r="Y135" s="93"/>
      <c r="Z135" s="549"/>
      <c r="AA135" s="149" t="str">
        <f>IFERROR(IF(Y135="ー", "", ROUNDDOWN(Z135*VLOOKUP(N135,【参考】数式用!$AR$2:$AW$50,MATCH(Y135,【参考】数式用!$AT$4:$AW$4)+2,FALSE)*0.5, 0)), "")</f>
        <v/>
      </c>
      <c r="AB135" s="103"/>
      <c r="AC135" s="1083" t="str">
        <f>IFERROR(IF(AG135&lt;&gt;"",Z135*VLOOKUP(N135,【参考】数式用!$AG$2:$AL$50,MATCH(Y135,【参考】数式用!$AI$4:$AL$4,0)+2,0), ""), "")</f>
        <v/>
      </c>
      <c r="AD135" s="1083"/>
      <c r="AE135" s="424"/>
      <c r="AF135" s="104"/>
      <c r="AG135" s="438" t="str">
        <f>IFERROR(VLOOKUP(O135, 【参考】数式用!$AY$5:$AY$13, 1, FALSE), "")</f>
        <v/>
      </c>
      <c r="AH135" s="439" t="str">
        <f>IFERROR(VLOOKUP(N135, 【参考】数式用!$BA$2:$BB$50, 2, FALSE), "")</f>
        <v/>
      </c>
      <c r="AI135" s="440" t="str">
        <f t="shared" si="5"/>
        <v/>
      </c>
      <c r="AJ135" s="441" t="str">
        <f t="shared" si="6"/>
        <v/>
      </c>
      <c r="AK135" s="139"/>
      <c r="AL135" s="139"/>
      <c r="AM135" s="112"/>
      <c r="AN135" s="112"/>
      <c r="AU135" s="111"/>
      <c r="AV135" s="111"/>
      <c r="AW135" s="111"/>
      <c r="AX135" s="111"/>
      <c r="AY135" s="111"/>
      <c r="AZ135" s="111"/>
    </row>
    <row r="136" spans="1:52" ht="30" customHeight="1" thickBot="1">
      <c r="A136" s="146">
        <v>123</v>
      </c>
      <c r="B136" s="985" t="str">
        <f>IF(基本情報入力シート!C161="","",基本情報入力シート!C161)</f>
        <v/>
      </c>
      <c r="C136" s="986"/>
      <c r="D136" s="986"/>
      <c r="E136" s="986"/>
      <c r="F136" s="986"/>
      <c r="G136" s="986"/>
      <c r="H136" s="986"/>
      <c r="I136" s="987"/>
      <c r="J136" s="420" t="str">
        <f>IF(基本情報入力シート!M161="","",基本情報入力シート!M161)</f>
        <v/>
      </c>
      <c r="K136" s="420" t="str">
        <f>IF(基本情報入力シート!R161="","",基本情報入力シート!R161)</f>
        <v/>
      </c>
      <c r="L136" s="420" t="str">
        <f>IF(基本情報入力シート!W161="","",基本情報入力シート!W161)</f>
        <v/>
      </c>
      <c r="M136" s="420" t="str">
        <f>IF(基本情報入力シート!X161="","",基本情報入力シート!X161)</f>
        <v/>
      </c>
      <c r="N136" s="147" t="str">
        <f>IF(基本情報入力シート!Y161="","",基本情報入力シート!Y161)</f>
        <v/>
      </c>
      <c r="O136" s="154"/>
      <c r="P136" s="53"/>
      <c r="Q136" s="988"/>
      <c r="R136" s="989"/>
      <c r="S136" s="148" t="str">
        <f>IFERROR(ROUNDDOWN(Q136*VLOOKUP(N136,【参考】数式用!$AR$2:$AW$50,MATCH(P136,【参考】数式用!$AT$4:$AW$4)+2,FALSE)*0.5, 0), "")</f>
        <v/>
      </c>
      <c r="T136" s="54"/>
      <c r="U136" s="548" t="str">
        <f>IFERROR(IF(AG136&lt;&gt;"",Q136*VLOOKUP(N136,【参考】数式用!$AG$2:$AL$50,MATCH(P136,【参考】数式用!$AI$4:$AL$4,0)+2,0), ""), "")</f>
        <v/>
      </c>
      <c r="V136" s="44"/>
      <c r="W136" s="990"/>
      <c r="X136" s="991"/>
      <c r="Y136" s="93"/>
      <c r="Z136" s="549"/>
      <c r="AA136" s="149" t="str">
        <f>IFERROR(IF(Y136="ー", "", ROUNDDOWN(Z136*VLOOKUP(N136,【参考】数式用!$AR$2:$AW$50,MATCH(Y136,【参考】数式用!$AT$4:$AW$4)+2,FALSE)*0.5, 0)), "")</f>
        <v/>
      </c>
      <c r="AB136" s="103"/>
      <c r="AC136" s="1083" t="str">
        <f>IFERROR(IF(AG136&lt;&gt;"",Z136*VLOOKUP(N136,【参考】数式用!$AG$2:$AL$50,MATCH(Y136,【参考】数式用!$AI$4:$AL$4,0)+2,0), ""), "")</f>
        <v/>
      </c>
      <c r="AD136" s="1083"/>
      <c r="AE136" s="424"/>
      <c r="AF136" s="104"/>
      <c r="AG136" s="438" t="str">
        <f>IFERROR(VLOOKUP(O136, 【参考】数式用!$AY$5:$AY$13, 1, FALSE), "")</f>
        <v/>
      </c>
      <c r="AH136" s="439" t="str">
        <f>IFERROR(VLOOKUP(N136, 【参考】数式用!$BA$2:$BB$50, 2, FALSE), "")</f>
        <v/>
      </c>
      <c r="AI136" s="440" t="str">
        <f t="shared" si="5"/>
        <v/>
      </c>
      <c r="AJ136" s="441" t="str">
        <f t="shared" si="6"/>
        <v/>
      </c>
      <c r="AK136" s="139"/>
      <c r="AL136" s="139"/>
      <c r="AM136" s="112"/>
      <c r="AN136" s="112"/>
      <c r="AU136" s="111"/>
      <c r="AV136" s="111"/>
      <c r="AW136" s="111"/>
      <c r="AX136" s="111"/>
      <c r="AY136" s="111"/>
      <c r="AZ136" s="111"/>
    </row>
    <row r="137" spans="1:52" ht="30" customHeight="1" thickBot="1">
      <c r="A137" s="146">
        <v>124</v>
      </c>
      <c r="B137" s="985" t="str">
        <f>IF(基本情報入力シート!C162="","",基本情報入力シート!C162)</f>
        <v/>
      </c>
      <c r="C137" s="986"/>
      <c r="D137" s="986"/>
      <c r="E137" s="986"/>
      <c r="F137" s="986"/>
      <c r="G137" s="986"/>
      <c r="H137" s="986"/>
      <c r="I137" s="987"/>
      <c r="J137" s="420" t="str">
        <f>IF(基本情報入力シート!M162="","",基本情報入力シート!M162)</f>
        <v/>
      </c>
      <c r="K137" s="420" t="str">
        <f>IF(基本情報入力シート!R162="","",基本情報入力シート!R162)</f>
        <v/>
      </c>
      <c r="L137" s="420" t="str">
        <f>IF(基本情報入力シート!W162="","",基本情報入力シート!W162)</f>
        <v/>
      </c>
      <c r="M137" s="420" t="str">
        <f>IF(基本情報入力シート!X162="","",基本情報入力シート!X162)</f>
        <v/>
      </c>
      <c r="N137" s="147" t="str">
        <f>IF(基本情報入力シート!Y162="","",基本情報入力シート!Y162)</f>
        <v/>
      </c>
      <c r="O137" s="154"/>
      <c r="P137" s="53"/>
      <c r="Q137" s="988"/>
      <c r="R137" s="989"/>
      <c r="S137" s="148" t="str">
        <f>IFERROR(ROUNDDOWN(Q137*VLOOKUP(N137,【参考】数式用!$AR$2:$AW$50,MATCH(P137,【参考】数式用!$AT$4:$AW$4)+2,FALSE)*0.5, 0), "")</f>
        <v/>
      </c>
      <c r="T137" s="54"/>
      <c r="U137" s="548" t="str">
        <f>IFERROR(IF(AG137&lt;&gt;"",Q137*VLOOKUP(N137,【参考】数式用!$AG$2:$AL$50,MATCH(P137,【参考】数式用!$AI$4:$AL$4,0)+2,0), ""), "")</f>
        <v/>
      </c>
      <c r="V137" s="44"/>
      <c r="W137" s="990"/>
      <c r="X137" s="991"/>
      <c r="Y137" s="93"/>
      <c r="Z137" s="549"/>
      <c r="AA137" s="149" t="str">
        <f>IFERROR(IF(Y137="ー", "", ROUNDDOWN(Z137*VLOOKUP(N137,【参考】数式用!$AR$2:$AW$50,MATCH(Y137,【参考】数式用!$AT$4:$AW$4)+2,FALSE)*0.5, 0)), "")</f>
        <v/>
      </c>
      <c r="AB137" s="103"/>
      <c r="AC137" s="1083" t="str">
        <f>IFERROR(IF(AG137&lt;&gt;"",Z137*VLOOKUP(N137,【参考】数式用!$AG$2:$AL$50,MATCH(Y137,【参考】数式用!$AI$4:$AL$4,0)+2,0), ""), "")</f>
        <v/>
      </c>
      <c r="AD137" s="1083"/>
      <c r="AE137" s="424"/>
      <c r="AF137" s="104"/>
      <c r="AG137" s="438" t="str">
        <f>IFERROR(VLOOKUP(O137, 【参考】数式用!$AY$5:$AY$13, 1, FALSE), "")</f>
        <v/>
      </c>
      <c r="AH137" s="439" t="str">
        <f>IFERROR(VLOOKUP(N137, 【参考】数式用!$BA$2:$BB$50, 2, FALSE), "")</f>
        <v/>
      </c>
      <c r="AI137" s="440" t="str">
        <f t="shared" si="5"/>
        <v/>
      </c>
      <c r="AJ137" s="441" t="str">
        <f t="shared" si="6"/>
        <v/>
      </c>
      <c r="AK137" s="139"/>
      <c r="AL137" s="139"/>
      <c r="AM137" s="112"/>
      <c r="AN137" s="112"/>
      <c r="AU137" s="111"/>
      <c r="AV137" s="111"/>
      <c r="AW137" s="111"/>
      <c r="AX137" s="111"/>
      <c r="AY137" s="111"/>
      <c r="AZ137" s="111"/>
    </row>
    <row r="138" spans="1:52" ht="30" customHeight="1" thickBot="1">
      <c r="A138" s="146">
        <v>125</v>
      </c>
      <c r="B138" s="985" t="str">
        <f>IF(基本情報入力シート!C163="","",基本情報入力シート!C163)</f>
        <v/>
      </c>
      <c r="C138" s="986"/>
      <c r="D138" s="986"/>
      <c r="E138" s="986"/>
      <c r="F138" s="986"/>
      <c r="G138" s="986"/>
      <c r="H138" s="986"/>
      <c r="I138" s="987"/>
      <c r="J138" s="420" t="str">
        <f>IF(基本情報入力シート!M163="","",基本情報入力シート!M163)</f>
        <v/>
      </c>
      <c r="K138" s="420" t="str">
        <f>IF(基本情報入力シート!R163="","",基本情報入力シート!R163)</f>
        <v/>
      </c>
      <c r="L138" s="420" t="str">
        <f>IF(基本情報入力シート!W163="","",基本情報入力シート!W163)</f>
        <v/>
      </c>
      <c r="M138" s="420" t="str">
        <f>IF(基本情報入力シート!X163="","",基本情報入力シート!X163)</f>
        <v/>
      </c>
      <c r="N138" s="147" t="str">
        <f>IF(基本情報入力シート!Y163="","",基本情報入力シート!Y163)</f>
        <v/>
      </c>
      <c r="O138" s="154"/>
      <c r="P138" s="53"/>
      <c r="Q138" s="988"/>
      <c r="R138" s="989"/>
      <c r="S138" s="148" t="str">
        <f>IFERROR(ROUNDDOWN(Q138*VLOOKUP(N138,【参考】数式用!$AR$2:$AW$50,MATCH(P138,【参考】数式用!$AT$4:$AW$4)+2,FALSE)*0.5, 0), "")</f>
        <v/>
      </c>
      <c r="T138" s="54"/>
      <c r="U138" s="548" t="str">
        <f>IFERROR(IF(AG138&lt;&gt;"",Q138*VLOOKUP(N138,【参考】数式用!$AG$2:$AL$50,MATCH(P138,【参考】数式用!$AI$4:$AL$4,0)+2,0), ""), "")</f>
        <v/>
      </c>
      <c r="V138" s="44"/>
      <c r="W138" s="990"/>
      <c r="X138" s="991"/>
      <c r="Y138" s="93"/>
      <c r="Z138" s="549"/>
      <c r="AA138" s="149" t="str">
        <f>IFERROR(IF(Y138="ー", "", ROUNDDOWN(Z138*VLOOKUP(N138,【参考】数式用!$AR$2:$AW$50,MATCH(Y138,【参考】数式用!$AT$4:$AW$4)+2,FALSE)*0.5, 0)), "")</f>
        <v/>
      </c>
      <c r="AB138" s="103"/>
      <c r="AC138" s="1083" t="str">
        <f>IFERROR(IF(AG138&lt;&gt;"",Z138*VLOOKUP(N138,【参考】数式用!$AG$2:$AL$50,MATCH(Y138,【参考】数式用!$AI$4:$AL$4,0)+2,0), ""), "")</f>
        <v/>
      </c>
      <c r="AD138" s="1083"/>
      <c r="AE138" s="424"/>
      <c r="AF138" s="104"/>
      <c r="AG138" s="438" t="str">
        <f>IFERROR(VLOOKUP(O138, 【参考】数式用!$AY$5:$AY$13, 1, FALSE), "")</f>
        <v/>
      </c>
      <c r="AH138" s="439" t="str">
        <f>IFERROR(VLOOKUP(N138, 【参考】数式用!$BA$2:$BB$50, 2, FALSE), "")</f>
        <v/>
      </c>
      <c r="AI138" s="440" t="str">
        <f t="shared" si="5"/>
        <v/>
      </c>
      <c r="AJ138" s="441" t="str">
        <f t="shared" si="6"/>
        <v/>
      </c>
      <c r="AK138" s="139"/>
      <c r="AL138" s="139"/>
      <c r="AM138" s="112"/>
      <c r="AN138" s="112"/>
      <c r="AU138" s="111"/>
      <c r="AV138" s="111"/>
      <c r="AW138" s="111"/>
      <c r="AX138" s="111"/>
      <c r="AY138" s="111"/>
      <c r="AZ138" s="111"/>
    </row>
    <row r="139" spans="1:52" ht="30" customHeight="1" thickBot="1">
      <c r="A139" s="146">
        <v>126</v>
      </c>
      <c r="B139" s="985" t="str">
        <f>IF(基本情報入力シート!C164="","",基本情報入力シート!C164)</f>
        <v/>
      </c>
      <c r="C139" s="986"/>
      <c r="D139" s="986"/>
      <c r="E139" s="986"/>
      <c r="F139" s="986"/>
      <c r="G139" s="986"/>
      <c r="H139" s="986"/>
      <c r="I139" s="987"/>
      <c r="J139" s="420" t="str">
        <f>IF(基本情報入力シート!M164="","",基本情報入力シート!M164)</f>
        <v/>
      </c>
      <c r="K139" s="420" t="str">
        <f>IF(基本情報入力シート!R164="","",基本情報入力シート!R164)</f>
        <v/>
      </c>
      <c r="L139" s="420" t="str">
        <f>IF(基本情報入力シート!W164="","",基本情報入力シート!W164)</f>
        <v/>
      </c>
      <c r="M139" s="420" t="str">
        <f>IF(基本情報入力シート!X164="","",基本情報入力シート!X164)</f>
        <v/>
      </c>
      <c r="N139" s="147" t="str">
        <f>IF(基本情報入力シート!Y164="","",基本情報入力シート!Y164)</f>
        <v/>
      </c>
      <c r="O139" s="154"/>
      <c r="P139" s="53"/>
      <c r="Q139" s="988"/>
      <c r="R139" s="989"/>
      <c r="S139" s="148" t="str">
        <f>IFERROR(ROUNDDOWN(Q139*VLOOKUP(N139,【参考】数式用!$AR$2:$AW$50,MATCH(P139,【参考】数式用!$AT$4:$AW$4)+2,FALSE)*0.5, 0), "")</f>
        <v/>
      </c>
      <c r="T139" s="54"/>
      <c r="U139" s="548" t="str">
        <f>IFERROR(IF(AG139&lt;&gt;"",Q139*VLOOKUP(N139,【参考】数式用!$AG$2:$AL$50,MATCH(P139,【参考】数式用!$AI$4:$AL$4,0)+2,0), ""), "")</f>
        <v/>
      </c>
      <c r="V139" s="44"/>
      <c r="W139" s="990"/>
      <c r="X139" s="991"/>
      <c r="Y139" s="93"/>
      <c r="Z139" s="549"/>
      <c r="AA139" s="149" t="str">
        <f>IFERROR(IF(Y139="ー", "", ROUNDDOWN(Z139*VLOOKUP(N139,【参考】数式用!$AR$2:$AW$50,MATCH(Y139,【参考】数式用!$AT$4:$AW$4)+2,FALSE)*0.5, 0)), "")</f>
        <v/>
      </c>
      <c r="AB139" s="103"/>
      <c r="AC139" s="1083" t="str">
        <f>IFERROR(IF(AG139&lt;&gt;"",Z139*VLOOKUP(N139,【参考】数式用!$AG$2:$AL$50,MATCH(Y139,【参考】数式用!$AI$4:$AL$4,0)+2,0), ""), "")</f>
        <v/>
      </c>
      <c r="AD139" s="1083"/>
      <c r="AE139" s="424"/>
      <c r="AF139" s="104"/>
      <c r="AG139" s="438" t="str">
        <f>IFERROR(VLOOKUP(O139, 【参考】数式用!$AY$5:$AY$13, 1, FALSE), "")</f>
        <v/>
      </c>
      <c r="AH139" s="439" t="str">
        <f>IFERROR(VLOOKUP(N139, 【参考】数式用!$BA$2:$BB$50, 2, FALSE), "")</f>
        <v/>
      </c>
      <c r="AI139" s="440" t="str">
        <f t="shared" si="5"/>
        <v/>
      </c>
      <c r="AJ139" s="441" t="str">
        <f t="shared" si="6"/>
        <v/>
      </c>
      <c r="AK139" s="139"/>
      <c r="AL139" s="139"/>
      <c r="AM139" s="112"/>
      <c r="AN139" s="112"/>
      <c r="AU139" s="111"/>
      <c r="AV139" s="111"/>
      <c r="AW139" s="111"/>
      <c r="AX139" s="111"/>
      <c r="AY139" s="111"/>
      <c r="AZ139" s="111"/>
    </row>
    <row r="140" spans="1:52" ht="30" customHeight="1" thickBot="1">
      <c r="A140" s="146">
        <v>127</v>
      </c>
      <c r="B140" s="985" t="str">
        <f>IF(基本情報入力シート!C165="","",基本情報入力シート!C165)</f>
        <v/>
      </c>
      <c r="C140" s="986"/>
      <c r="D140" s="986"/>
      <c r="E140" s="986"/>
      <c r="F140" s="986"/>
      <c r="G140" s="986"/>
      <c r="H140" s="986"/>
      <c r="I140" s="987"/>
      <c r="J140" s="420" t="str">
        <f>IF(基本情報入力シート!M165="","",基本情報入力シート!M165)</f>
        <v/>
      </c>
      <c r="K140" s="420" t="str">
        <f>IF(基本情報入力シート!R165="","",基本情報入力シート!R165)</f>
        <v/>
      </c>
      <c r="L140" s="420" t="str">
        <f>IF(基本情報入力シート!W165="","",基本情報入力シート!W165)</f>
        <v/>
      </c>
      <c r="M140" s="420" t="str">
        <f>IF(基本情報入力シート!X165="","",基本情報入力シート!X165)</f>
        <v/>
      </c>
      <c r="N140" s="147" t="str">
        <f>IF(基本情報入力シート!Y165="","",基本情報入力シート!Y165)</f>
        <v/>
      </c>
      <c r="O140" s="154"/>
      <c r="P140" s="53"/>
      <c r="Q140" s="988"/>
      <c r="R140" s="989"/>
      <c r="S140" s="148" t="str">
        <f>IFERROR(ROUNDDOWN(Q140*VLOOKUP(N140,【参考】数式用!$AR$2:$AW$50,MATCH(P140,【参考】数式用!$AT$4:$AW$4)+2,FALSE)*0.5, 0), "")</f>
        <v/>
      </c>
      <c r="T140" s="54"/>
      <c r="U140" s="548" t="str">
        <f>IFERROR(IF(AG140&lt;&gt;"",Q140*VLOOKUP(N140,【参考】数式用!$AG$2:$AL$50,MATCH(P140,【参考】数式用!$AI$4:$AL$4,0)+2,0), ""), "")</f>
        <v/>
      </c>
      <c r="V140" s="44"/>
      <c r="W140" s="990"/>
      <c r="X140" s="991"/>
      <c r="Y140" s="93"/>
      <c r="Z140" s="549"/>
      <c r="AA140" s="149" t="str">
        <f>IFERROR(IF(Y140="ー", "", ROUNDDOWN(Z140*VLOOKUP(N140,【参考】数式用!$AR$2:$AW$50,MATCH(Y140,【参考】数式用!$AT$4:$AW$4)+2,FALSE)*0.5, 0)), "")</f>
        <v/>
      </c>
      <c r="AB140" s="103"/>
      <c r="AC140" s="1083" t="str">
        <f>IFERROR(IF(AG140&lt;&gt;"",Z140*VLOOKUP(N140,【参考】数式用!$AG$2:$AL$50,MATCH(Y140,【参考】数式用!$AI$4:$AL$4,0)+2,0), ""), "")</f>
        <v/>
      </c>
      <c r="AD140" s="1083"/>
      <c r="AE140" s="424"/>
      <c r="AF140" s="104"/>
      <c r="AG140" s="438" t="str">
        <f>IFERROR(VLOOKUP(O140, 【参考】数式用!$AY$5:$AY$13, 1, FALSE), "")</f>
        <v/>
      </c>
      <c r="AH140" s="439" t="str">
        <f>IFERROR(VLOOKUP(N140, 【参考】数式用!$BA$2:$BB$50, 2, FALSE), "")</f>
        <v/>
      </c>
      <c r="AI140" s="440" t="str">
        <f t="shared" si="5"/>
        <v/>
      </c>
      <c r="AJ140" s="441" t="str">
        <f t="shared" si="6"/>
        <v/>
      </c>
      <c r="AK140" s="139"/>
      <c r="AL140" s="139"/>
      <c r="AM140" s="112"/>
      <c r="AN140" s="112"/>
      <c r="AU140" s="111"/>
      <c r="AV140" s="111"/>
      <c r="AW140" s="111"/>
      <c r="AX140" s="111"/>
      <c r="AY140" s="111"/>
      <c r="AZ140" s="111"/>
    </row>
    <row r="141" spans="1:52" ht="30" customHeight="1" thickBot="1">
      <c r="A141" s="146">
        <v>128</v>
      </c>
      <c r="B141" s="985" t="str">
        <f>IF(基本情報入力シート!C166="","",基本情報入力シート!C166)</f>
        <v/>
      </c>
      <c r="C141" s="986"/>
      <c r="D141" s="986"/>
      <c r="E141" s="986"/>
      <c r="F141" s="986"/>
      <c r="G141" s="986"/>
      <c r="H141" s="986"/>
      <c r="I141" s="987"/>
      <c r="J141" s="420" t="str">
        <f>IF(基本情報入力シート!M166="","",基本情報入力シート!M166)</f>
        <v/>
      </c>
      <c r="K141" s="420" t="str">
        <f>IF(基本情報入力シート!R166="","",基本情報入力シート!R166)</f>
        <v/>
      </c>
      <c r="L141" s="420" t="str">
        <f>IF(基本情報入力シート!W166="","",基本情報入力シート!W166)</f>
        <v/>
      </c>
      <c r="M141" s="420" t="str">
        <f>IF(基本情報入力シート!X166="","",基本情報入力シート!X166)</f>
        <v/>
      </c>
      <c r="N141" s="147" t="str">
        <f>IF(基本情報入力シート!Y166="","",基本情報入力シート!Y166)</f>
        <v/>
      </c>
      <c r="O141" s="154"/>
      <c r="P141" s="53"/>
      <c r="Q141" s="988"/>
      <c r="R141" s="989"/>
      <c r="S141" s="148" t="str">
        <f>IFERROR(ROUNDDOWN(Q141*VLOOKUP(N141,【参考】数式用!$AR$2:$AW$50,MATCH(P141,【参考】数式用!$AT$4:$AW$4)+2,FALSE)*0.5, 0), "")</f>
        <v/>
      </c>
      <c r="T141" s="54"/>
      <c r="U141" s="548" t="str">
        <f>IFERROR(IF(AG141&lt;&gt;"",Q141*VLOOKUP(N141,【参考】数式用!$AG$2:$AL$50,MATCH(P141,【参考】数式用!$AI$4:$AL$4,0)+2,0), ""), "")</f>
        <v/>
      </c>
      <c r="V141" s="44"/>
      <c r="W141" s="990"/>
      <c r="X141" s="991"/>
      <c r="Y141" s="93"/>
      <c r="Z141" s="549"/>
      <c r="AA141" s="149" t="str">
        <f>IFERROR(IF(Y141="ー", "", ROUNDDOWN(Z141*VLOOKUP(N141,【参考】数式用!$AR$2:$AW$50,MATCH(Y141,【参考】数式用!$AT$4:$AW$4)+2,FALSE)*0.5, 0)), "")</f>
        <v/>
      </c>
      <c r="AB141" s="103"/>
      <c r="AC141" s="1083" t="str">
        <f>IFERROR(IF(AG141&lt;&gt;"",Z141*VLOOKUP(N141,【参考】数式用!$AG$2:$AL$50,MATCH(Y141,【参考】数式用!$AI$4:$AL$4,0)+2,0), ""), "")</f>
        <v/>
      </c>
      <c r="AD141" s="1083"/>
      <c r="AE141" s="424"/>
      <c r="AF141" s="104"/>
      <c r="AG141" s="438" t="str">
        <f>IFERROR(VLOOKUP(O141, 【参考】数式用!$AY$5:$AY$13, 1, FALSE), "")</f>
        <v/>
      </c>
      <c r="AH141" s="439" t="str">
        <f>IFERROR(VLOOKUP(N141, 【参考】数式用!$BA$2:$BB$50, 2, FALSE), "")</f>
        <v/>
      </c>
      <c r="AI141" s="440" t="str">
        <f t="shared" si="5"/>
        <v/>
      </c>
      <c r="AJ141" s="441" t="str">
        <f t="shared" si="6"/>
        <v/>
      </c>
      <c r="AK141" s="139"/>
      <c r="AL141" s="139"/>
      <c r="AM141" s="112"/>
      <c r="AN141" s="112"/>
      <c r="AU141" s="111"/>
      <c r="AV141" s="111"/>
      <c r="AW141" s="111"/>
      <c r="AX141" s="111"/>
      <c r="AY141" s="111"/>
      <c r="AZ141" s="111"/>
    </row>
    <row r="142" spans="1:52" ht="30" customHeight="1" thickBot="1">
      <c r="A142" s="146">
        <v>129</v>
      </c>
      <c r="B142" s="985" t="str">
        <f>IF(基本情報入力シート!C167="","",基本情報入力シート!C167)</f>
        <v/>
      </c>
      <c r="C142" s="986"/>
      <c r="D142" s="986"/>
      <c r="E142" s="986"/>
      <c r="F142" s="986"/>
      <c r="G142" s="986"/>
      <c r="H142" s="986"/>
      <c r="I142" s="987"/>
      <c r="J142" s="420" t="str">
        <f>IF(基本情報入力シート!M167="","",基本情報入力シート!M167)</f>
        <v/>
      </c>
      <c r="K142" s="420" t="str">
        <f>IF(基本情報入力シート!R167="","",基本情報入力シート!R167)</f>
        <v/>
      </c>
      <c r="L142" s="420" t="str">
        <f>IF(基本情報入力シート!W167="","",基本情報入力シート!W167)</f>
        <v/>
      </c>
      <c r="M142" s="420" t="str">
        <f>IF(基本情報入力シート!X167="","",基本情報入力シート!X167)</f>
        <v/>
      </c>
      <c r="N142" s="147" t="str">
        <f>IF(基本情報入力シート!Y167="","",基本情報入力シート!Y167)</f>
        <v/>
      </c>
      <c r="O142" s="154"/>
      <c r="P142" s="53"/>
      <c r="Q142" s="988"/>
      <c r="R142" s="989"/>
      <c r="S142" s="148" t="str">
        <f>IFERROR(ROUNDDOWN(Q142*VLOOKUP(N142,【参考】数式用!$AR$2:$AW$50,MATCH(P142,【参考】数式用!$AT$4:$AW$4)+2,FALSE)*0.5, 0), "")</f>
        <v/>
      </c>
      <c r="T142" s="54"/>
      <c r="U142" s="548" t="str">
        <f>IFERROR(IF(AG142&lt;&gt;"",Q142*VLOOKUP(N142,【参考】数式用!$AG$2:$AL$50,MATCH(P142,【参考】数式用!$AI$4:$AL$4,0)+2,0), ""), "")</f>
        <v/>
      </c>
      <c r="V142" s="44"/>
      <c r="W142" s="990"/>
      <c r="X142" s="991"/>
      <c r="Y142" s="93"/>
      <c r="Z142" s="549"/>
      <c r="AA142" s="149" t="str">
        <f>IFERROR(IF(Y142="ー", "", ROUNDDOWN(Z142*VLOOKUP(N142,【参考】数式用!$AR$2:$AW$50,MATCH(Y142,【参考】数式用!$AT$4:$AW$4)+2,FALSE)*0.5, 0)), "")</f>
        <v/>
      </c>
      <c r="AB142" s="103"/>
      <c r="AC142" s="1083" t="str">
        <f>IFERROR(IF(AG142&lt;&gt;"",Z142*VLOOKUP(N142,【参考】数式用!$AG$2:$AL$50,MATCH(Y142,【参考】数式用!$AI$4:$AL$4,0)+2,0), ""), "")</f>
        <v/>
      </c>
      <c r="AD142" s="1083"/>
      <c r="AE142" s="424"/>
      <c r="AF142" s="104"/>
      <c r="AG142" s="438" t="str">
        <f>IFERROR(VLOOKUP(O142, 【参考】数式用!$AY$5:$AY$13, 1, FALSE), "")</f>
        <v/>
      </c>
      <c r="AH142" s="439" t="str">
        <f>IFERROR(VLOOKUP(N142, 【参考】数式用!$BA$2:$BB$50, 2, FALSE), "")</f>
        <v/>
      </c>
      <c r="AI142" s="440" t="str">
        <f t="shared" si="5"/>
        <v/>
      </c>
      <c r="AJ142" s="441" t="str">
        <f t="shared" si="6"/>
        <v/>
      </c>
      <c r="AK142" s="139"/>
      <c r="AL142" s="139"/>
      <c r="AM142" s="112"/>
      <c r="AN142" s="112"/>
      <c r="AU142" s="111"/>
      <c r="AV142" s="111"/>
      <c r="AW142" s="111"/>
      <c r="AX142" s="111"/>
      <c r="AY142" s="111"/>
      <c r="AZ142" s="111"/>
    </row>
    <row r="143" spans="1:52" ht="30" customHeight="1" thickBot="1">
      <c r="A143" s="146">
        <v>130</v>
      </c>
      <c r="B143" s="985" t="str">
        <f>IF(基本情報入力シート!C168="","",基本情報入力シート!C168)</f>
        <v/>
      </c>
      <c r="C143" s="986"/>
      <c r="D143" s="986"/>
      <c r="E143" s="986"/>
      <c r="F143" s="986"/>
      <c r="G143" s="986"/>
      <c r="H143" s="986"/>
      <c r="I143" s="987"/>
      <c r="J143" s="420" t="str">
        <f>IF(基本情報入力シート!M168="","",基本情報入力シート!M168)</f>
        <v/>
      </c>
      <c r="K143" s="420" t="str">
        <f>IF(基本情報入力シート!R168="","",基本情報入力シート!R168)</f>
        <v/>
      </c>
      <c r="L143" s="420" t="str">
        <f>IF(基本情報入力シート!W168="","",基本情報入力シート!W168)</f>
        <v/>
      </c>
      <c r="M143" s="420" t="str">
        <f>IF(基本情報入力シート!X168="","",基本情報入力シート!X168)</f>
        <v/>
      </c>
      <c r="N143" s="147" t="str">
        <f>IF(基本情報入力シート!Y168="","",基本情報入力シート!Y168)</f>
        <v/>
      </c>
      <c r="O143" s="154"/>
      <c r="P143" s="53"/>
      <c r="Q143" s="988"/>
      <c r="R143" s="989"/>
      <c r="S143" s="148" t="str">
        <f>IFERROR(ROUNDDOWN(Q143*VLOOKUP(N143,【参考】数式用!$AR$2:$AW$50,MATCH(P143,【参考】数式用!$AT$4:$AW$4)+2,FALSE)*0.5, 0), "")</f>
        <v/>
      </c>
      <c r="T143" s="54"/>
      <c r="U143" s="548" t="str">
        <f>IFERROR(IF(AG143&lt;&gt;"",Q143*VLOOKUP(N143,【参考】数式用!$AG$2:$AL$50,MATCH(P143,【参考】数式用!$AI$4:$AL$4,0)+2,0), ""), "")</f>
        <v/>
      </c>
      <c r="V143" s="44"/>
      <c r="W143" s="990"/>
      <c r="X143" s="991"/>
      <c r="Y143" s="93"/>
      <c r="Z143" s="549"/>
      <c r="AA143" s="149" t="str">
        <f>IFERROR(IF(Y143="ー", "", ROUNDDOWN(Z143*VLOOKUP(N143,【参考】数式用!$AR$2:$AW$50,MATCH(Y143,【参考】数式用!$AT$4:$AW$4)+2,FALSE)*0.5, 0)), "")</f>
        <v/>
      </c>
      <c r="AB143" s="103"/>
      <c r="AC143" s="1083" t="str">
        <f>IFERROR(IF(AG143&lt;&gt;"",Z143*VLOOKUP(N143,【参考】数式用!$AG$2:$AL$50,MATCH(Y143,【参考】数式用!$AI$4:$AL$4,0)+2,0), ""), "")</f>
        <v/>
      </c>
      <c r="AD143" s="1083"/>
      <c r="AE143" s="424"/>
      <c r="AF143" s="104"/>
      <c r="AG143" s="438" t="str">
        <f>IFERROR(VLOOKUP(O143, 【参考】数式用!$AY$5:$AY$13, 1, FALSE), "")</f>
        <v/>
      </c>
      <c r="AH143" s="439" t="str">
        <f>IFERROR(VLOOKUP(N143, 【参考】数式用!$BA$2:$BB$50, 2, FALSE), "")</f>
        <v/>
      </c>
      <c r="AI143" s="440" t="str">
        <f t="shared" si="5"/>
        <v/>
      </c>
      <c r="AJ143" s="441" t="str">
        <f t="shared" si="6"/>
        <v/>
      </c>
      <c r="AK143" s="139"/>
      <c r="AL143" s="139"/>
      <c r="AM143" s="112"/>
      <c r="AN143" s="112"/>
      <c r="AU143" s="111"/>
      <c r="AV143" s="111"/>
      <c r="AW143" s="111"/>
      <c r="AX143" s="111"/>
      <c r="AY143" s="111"/>
      <c r="AZ143" s="111"/>
    </row>
    <row r="144" spans="1:52" ht="30" customHeight="1" thickBot="1">
      <c r="A144" s="146">
        <v>131</v>
      </c>
      <c r="B144" s="985" t="str">
        <f>IF(基本情報入力シート!C169="","",基本情報入力シート!C169)</f>
        <v/>
      </c>
      <c r="C144" s="986"/>
      <c r="D144" s="986"/>
      <c r="E144" s="986"/>
      <c r="F144" s="986"/>
      <c r="G144" s="986"/>
      <c r="H144" s="986"/>
      <c r="I144" s="987"/>
      <c r="J144" s="420" t="str">
        <f>IF(基本情報入力シート!M169="","",基本情報入力シート!M169)</f>
        <v/>
      </c>
      <c r="K144" s="420" t="str">
        <f>IF(基本情報入力シート!R169="","",基本情報入力シート!R169)</f>
        <v/>
      </c>
      <c r="L144" s="420" t="str">
        <f>IF(基本情報入力シート!W169="","",基本情報入力シート!W169)</f>
        <v/>
      </c>
      <c r="M144" s="420" t="str">
        <f>IF(基本情報入力シート!X169="","",基本情報入力シート!X169)</f>
        <v/>
      </c>
      <c r="N144" s="147" t="str">
        <f>IF(基本情報入力シート!Y169="","",基本情報入力シート!Y169)</f>
        <v/>
      </c>
      <c r="O144" s="154"/>
      <c r="P144" s="53"/>
      <c r="Q144" s="988"/>
      <c r="R144" s="989"/>
      <c r="S144" s="148" t="str">
        <f>IFERROR(ROUNDDOWN(Q144*VLOOKUP(N144,【参考】数式用!$AR$2:$AW$50,MATCH(P144,【参考】数式用!$AT$4:$AW$4)+2,FALSE)*0.5, 0), "")</f>
        <v/>
      </c>
      <c r="T144" s="54"/>
      <c r="U144" s="548" t="str">
        <f>IFERROR(IF(AG144&lt;&gt;"",Q144*VLOOKUP(N144,【参考】数式用!$AG$2:$AL$50,MATCH(P144,【参考】数式用!$AI$4:$AL$4,0)+2,0), ""), "")</f>
        <v/>
      </c>
      <c r="V144" s="44"/>
      <c r="W144" s="990"/>
      <c r="X144" s="991"/>
      <c r="Y144" s="93"/>
      <c r="Z144" s="549"/>
      <c r="AA144" s="149" t="str">
        <f>IFERROR(IF(Y144="ー", "", ROUNDDOWN(Z144*VLOOKUP(N144,【参考】数式用!$AR$2:$AW$50,MATCH(Y144,【参考】数式用!$AT$4:$AW$4)+2,FALSE)*0.5, 0)), "")</f>
        <v/>
      </c>
      <c r="AB144" s="103"/>
      <c r="AC144" s="1083" t="str">
        <f>IFERROR(IF(AG144&lt;&gt;"",Z144*VLOOKUP(N144,【参考】数式用!$AG$2:$AL$50,MATCH(Y144,【参考】数式用!$AI$4:$AL$4,0)+2,0), ""), "")</f>
        <v/>
      </c>
      <c r="AD144" s="1083"/>
      <c r="AE144" s="424"/>
      <c r="AF144" s="104"/>
      <c r="AG144" s="438" t="str">
        <f>IFERROR(VLOOKUP(O144, 【参考】数式用!$AY$5:$AY$13, 1, FALSE), "")</f>
        <v/>
      </c>
      <c r="AH144" s="439" t="str">
        <f>IFERROR(VLOOKUP(N144, 【参考】数式用!$BA$2:$BB$50, 2, FALSE), "")</f>
        <v/>
      </c>
      <c r="AI144" s="440" t="str">
        <f t="shared" si="5"/>
        <v/>
      </c>
      <c r="AJ144" s="441" t="str">
        <f t="shared" si="6"/>
        <v/>
      </c>
      <c r="AK144" s="139"/>
      <c r="AL144" s="139"/>
      <c r="AM144" s="112"/>
      <c r="AN144" s="112"/>
      <c r="AU144" s="111"/>
      <c r="AV144" s="111"/>
      <c r="AW144" s="111"/>
      <c r="AX144" s="111"/>
      <c r="AY144" s="111"/>
      <c r="AZ144" s="111"/>
    </row>
    <row r="145" spans="1:52" ht="30" customHeight="1" thickBot="1">
      <c r="A145" s="146">
        <v>132</v>
      </c>
      <c r="B145" s="985" t="str">
        <f>IF(基本情報入力シート!C170="","",基本情報入力シート!C170)</f>
        <v/>
      </c>
      <c r="C145" s="986"/>
      <c r="D145" s="986"/>
      <c r="E145" s="986"/>
      <c r="F145" s="986"/>
      <c r="G145" s="986"/>
      <c r="H145" s="986"/>
      <c r="I145" s="987"/>
      <c r="J145" s="420" t="str">
        <f>IF(基本情報入力シート!M170="","",基本情報入力シート!M170)</f>
        <v/>
      </c>
      <c r="K145" s="420" t="str">
        <f>IF(基本情報入力シート!R170="","",基本情報入力シート!R170)</f>
        <v/>
      </c>
      <c r="L145" s="420" t="str">
        <f>IF(基本情報入力シート!W170="","",基本情報入力シート!W170)</f>
        <v/>
      </c>
      <c r="M145" s="420" t="str">
        <f>IF(基本情報入力シート!X170="","",基本情報入力シート!X170)</f>
        <v/>
      </c>
      <c r="N145" s="147" t="str">
        <f>IF(基本情報入力シート!Y170="","",基本情報入力シート!Y170)</f>
        <v/>
      </c>
      <c r="O145" s="154"/>
      <c r="P145" s="53"/>
      <c r="Q145" s="988"/>
      <c r="R145" s="989"/>
      <c r="S145" s="148" t="str">
        <f>IFERROR(ROUNDDOWN(Q145*VLOOKUP(N145,【参考】数式用!$AR$2:$AW$50,MATCH(P145,【参考】数式用!$AT$4:$AW$4)+2,FALSE)*0.5, 0), "")</f>
        <v/>
      </c>
      <c r="T145" s="54"/>
      <c r="U145" s="548" t="str">
        <f>IFERROR(IF(AG145&lt;&gt;"",Q145*VLOOKUP(N145,【参考】数式用!$AG$2:$AL$50,MATCH(P145,【参考】数式用!$AI$4:$AL$4,0)+2,0), ""), "")</f>
        <v/>
      </c>
      <c r="V145" s="44"/>
      <c r="W145" s="990"/>
      <c r="X145" s="991"/>
      <c r="Y145" s="93"/>
      <c r="Z145" s="549"/>
      <c r="AA145" s="149" t="str">
        <f>IFERROR(IF(Y145="ー", "", ROUNDDOWN(Z145*VLOOKUP(N145,【参考】数式用!$AR$2:$AW$50,MATCH(Y145,【参考】数式用!$AT$4:$AW$4)+2,FALSE)*0.5, 0)), "")</f>
        <v/>
      </c>
      <c r="AB145" s="103"/>
      <c r="AC145" s="1083" t="str">
        <f>IFERROR(IF(AG145&lt;&gt;"",Z145*VLOOKUP(N145,【参考】数式用!$AG$2:$AL$50,MATCH(Y145,【参考】数式用!$AI$4:$AL$4,0)+2,0), ""), "")</f>
        <v/>
      </c>
      <c r="AD145" s="1083"/>
      <c r="AE145" s="424"/>
      <c r="AF145" s="104"/>
      <c r="AG145" s="438" t="str">
        <f>IFERROR(VLOOKUP(O145, 【参考】数式用!$AY$5:$AY$13, 1, FALSE), "")</f>
        <v/>
      </c>
      <c r="AH145" s="439" t="str">
        <f>IFERROR(VLOOKUP(N145, 【参考】数式用!$BA$2:$BB$50, 2, FALSE), "")</f>
        <v/>
      </c>
      <c r="AI145" s="440" t="str">
        <f t="shared" si="5"/>
        <v/>
      </c>
      <c r="AJ145" s="441" t="str">
        <f t="shared" si="6"/>
        <v/>
      </c>
      <c r="AK145" s="139"/>
      <c r="AL145" s="139"/>
      <c r="AM145" s="112"/>
      <c r="AN145" s="112"/>
      <c r="AU145" s="111"/>
      <c r="AV145" s="111"/>
      <c r="AW145" s="111"/>
      <c r="AX145" s="111"/>
      <c r="AY145" s="111"/>
      <c r="AZ145" s="111"/>
    </row>
    <row r="146" spans="1:52" ht="30" customHeight="1" thickBot="1">
      <c r="A146" s="146">
        <v>133</v>
      </c>
      <c r="B146" s="985" t="str">
        <f>IF(基本情報入力シート!C171="","",基本情報入力シート!C171)</f>
        <v/>
      </c>
      <c r="C146" s="986"/>
      <c r="D146" s="986"/>
      <c r="E146" s="986"/>
      <c r="F146" s="986"/>
      <c r="G146" s="986"/>
      <c r="H146" s="986"/>
      <c r="I146" s="987"/>
      <c r="J146" s="420" t="str">
        <f>IF(基本情報入力シート!M171="","",基本情報入力シート!M171)</f>
        <v/>
      </c>
      <c r="K146" s="420" t="str">
        <f>IF(基本情報入力シート!R171="","",基本情報入力シート!R171)</f>
        <v/>
      </c>
      <c r="L146" s="420" t="str">
        <f>IF(基本情報入力シート!W171="","",基本情報入力シート!W171)</f>
        <v/>
      </c>
      <c r="M146" s="420" t="str">
        <f>IF(基本情報入力シート!X171="","",基本情報入力シート!X171)</f>
        <v/>
      </c>
      <c r="N146" s="147" t="str">
        <f>IF(基本情報入力シート!Y171="","",基本情報入力シート!Y171)</f>
        <v/>
      </c>
      <c r="O146" s="154"/>
      <c r="P146" s="53"/>
      <c r="Q146" s="988"/>
      <c r="R146" s="989"/>
      <c r="S146" s="148" t="str">
        <f>IFERROR(ROUNDDOWN(Q146*VLOOKUP(N146,【参考】数式用!$AR$2:$AW$50,MATCH(P146,【参考】数式用!$AT$4:$AW$4)+2,FALSE)*0.5, 0), "")</f>
        <v/>
      </c>
      <c r="T146" s="54"/>
      <c r="U146" s="548" t="str">
        <f>IFERROR(IF(AG146&lt;&gt;"",Q146*VLOOKUP(N146,【参考】数式用!$AG$2:$AL$50,MATCH(P146,【参考】数式用!$AI$4:$AL$4,0)+2,0), ""), "")</f>
        <v/>
      </c>
      <c r="V146" s="44"/>
      <c r="W146" s="990"/>
      <c r="X146" s="991"/>
      <c r="Y146" s="93"/>
      <c r="Z146" s="549"/>
      <c r="AA146" s="149" t="str">
        <f>IFERROR(IF(Y146="ー", "", ROUNDDOWN(Z146*VLOOKUP(N146,【参考】数式用!$AR$2:$AW$50,MATCH(Y146,【参考】数式用!$AT$4:$AW$4)+2,FALSE)*0.5, 0)), "")</f>
        <v/>
      </c>
      <c r="AB146" s="103"/>
      <c r="AC146" s="1083" t="str">
        <f>IFERROR(IF(AG146&lt;&gt;"",Z146*VLOOKUP(N146,【参考】数式用!$AG$2:$AL$50,MATCH(Y146,【参考】数式用!$AI$4:$AL$4,0)+2,0), ""), "")</f>
        <v/>
      </c>
      <c r="AD146" s="1083"/>
      <c r="AE146" s="424"/>
      <c r="AF146" s="104"/>
      <c r="AG146" s="438" t="str">
        <f>IFERROR(VLOOKUP(O146, 【参考】数式用!$AY$5:$AY$13, 1, FALSE), "")</f>
        <v/>
      </c>
      <c r="AH146" s="439" t="str">
        <f>IFERROR(VLOOKUP(N146, 【参考】数式用!$BA$2:$BB$50, 2, FALSE), "")</f>
        <v/>
      </c>
      <c r="AI146" s="440" t="str">
        <f t="shared" si="5"/>
        <v/>
      </c>
      <c r="AJ146" s="441" t="str">
        <f t="shared" si="6"/>
        <v/>
      </c>
      <c r="AK146" s="139"/>
      <c r="AL146" s="139"/>
      <c r="AM146" s="112"/>
      <c r="AN146" s="112"/>
      <c r="AU146" s="111"/>
      <c r="AV146" s="111"/>
      <c r="AW146" s="111"/>
      <c r="AX146" s="111"/>
      <c r="AY146" s="111"/>
      <c r="AZ146" s="111"/>
    </row>
    <row r="147" spans="1:52" ht="30" customHeight="1" thickBot="1">
      <c r="A147" s="146">
        <v>134</v>
      </c>
      <c r="B147" s="985" t="str">
        <f>IF(基本情報入力シート!C172="","",基本情報入力シート!C172)</f>
        <v/>
      </c>
      <c r="C147" s="986"/>
      <c r="D147" s="986"/>
      <c r="E147" s="986"/>
      <c r="F147" s="986"/>
      <c r="G147" s="986"/>
      <c r="H147" s="986"/>
      <c r="I147" s="987"/>
      <c r="J147" s="420" t="str">
        <f>IF(基本情報入力シート!M172="","",基本情報入力シート!M172)</f>
        <v/>
      </c>
      <c r="K147" s="420" t="str">
        <f>IF(基本情報入力シート!R172="","",基本情報入力シート!R172)</f>
        <v/>
      </c>
      <c r="L147" s="420" t="str">
        <f>IF(基本情報入力シート!W172="","",基本情報入力シート!W172)</f>
        <v/>
      </c>
      <c r="M147" s="420" t="str">
        <f>IF(基本情報入力シート!X172="","",基本情報入力シート!X172)</f>
        <v/>
      </c>
      <c r="N147" s="147" t="str">
        <f>IF(基本情報入力シート!Y172="","",基本情報入力シート!Y172)</f>
        <v/>
      </c>
      <c r="O147" s="154"/>
      <c r="P147" s="53"/>
      <c r="Q147" s="988"/>
      <c r="R147" s="989"/>
      <c r="S147" s="148" t="str">
        <f>IFERROR(ROUNDDOWN(Q147*VLOOKUP(N147,【参考】数式用!$AR$2:$AW$50,MATCH(P147,【参考】数式用!$AT$4:$AW$4)+2,FALSE)*0.5, 0), "")</f>
        <v/>
      </c>
      <c r="T147" s="54"/>
      <c r="U147" s="548" t="str">
        <f>IFERROR(IF(AG147&lt;&gt;"",Q147*VLOOKUP(N147,【参考】数式用!$AG$2:$AL$50,MATCH(P147,【参考】数式用!$AI$4:$AL$4,0)+2,0), ""), "")</f>
        <v/>
      </c>
      <c r="V147" s="44"/>
      <c r="W147" s="990"/>
      <c r="X147" s="991"/>
      <c r="Y147" s="93"/>
      <c r="Z147" s="549"/>
      <c r="AA147" s="149" t="str">
        <f>IFERROR(IF(Y147="ー", "", ROUNDDOWN(Z147*VLOOKUP(N147,【参考】数式用!$AR$2:$AW$50,MATCH(Y147,【参考】数式用!$AT$4:$AW$4)+2,FALSE)*0.5, 0)), "")</f>
        <v/>
      </c>
      <c r="AB147" s="103"/>
      <c r="AC147" s="1083" t="str">
        <f>IFERROR(IF(AG147&lt;&gt;"",Z147*VLOOKUP(N147,【参考】数式用!$AG$2:$AL$50,MATCH(Y147,【参考】数式用!$AI$4:$AL$4,0)+2,0), ""), "")</f>
        <v/>
      </c>
      <c r="AD147" s="1083"/>
      <c r="AE147" s="424"/>
      <c r="AF147" s="104"/>
      <c r="AG147" s="438" t="str">
        <f>IFERROR(VLOOKUP(O147, 【参考】数式用!$AY$5:$AY$13, 1, FALSE), "")</f>
        <v/>
      </c>
      <c r="AH147" s="439" t="str">
        <f>IFERROR(VLOOKUP(N147, 【参考】数式用!$BA$2:$BB$50, 2, FALSE), "")</f>
        <v/>
      </c>
      <c r="AI147" s="440" t="str">
        <f t="shared" si="5"/>
        <v/>
      </c>
      <c r="AJ147" s="441" t="str">
        <f t="shared" si="6"/>
        <v/>
      </c>
      <c r="AK147" s="139"/>
      <c r="AL147" s="139"/>
      <c r="AM147" s="112"/>
      <c r="AN147" s="112"/>
      <c r="AU147" s="111"/>
      <c r="AV147" s="111"/>
      <c r="AW147" s="111"/>
      <c r="AX147" s="111"/>
      <c r="AY147" s="111"/>
      <c r="AZ147" s="111"/>
    </row>
    <row r="148" spans="1:52" ht="30" customHeight="1" thickBot="1">
      <c r="A148" s="146">
        <v>135</v>
      </c>
      <c r="B148" s="985" t="str">
        <f>IF(基本情報入力シート!C173="","",基本情報入力シート!C173)</f>
        <v/>
      </c>
      <c r="C148" s="986"/>
      <c r="D148" s="986"/>
      <c r="E148" s="986"/>
      <c r="F148" s="986"/>
      <c r="G148" s="986"/>
      <c r="H148" s="986"/>
      <c r="I148" s="987"/>
      <c r="J148" s="420" t="str">
        <f>IF(基本情報入力シート!M173="","",基本情報入力シート!M173)</f>
        <v/>
      </c>
      <c r="K148" s="420" t="str">
        <f>IF(基本情報入力シート!R173="","",基本情報入力シート!R173)</f>
        <v/>
      </c>
      <c r="L148" s="420" t="str">
        <f>IF(基本情報入力シート!W173="","",基本情報入力シート!W173)</f>
        <v/>
      </c>
      <c r="M148" s="420" t="str">
        <f>IF(基本情報入力シート!X173="","",基本情報入力シート!X173)</f>
        <v/>
      </c>
      <c r="N148" s="147" t="str">
        <f>IF(基本情報入力シート!Y173="","",基本情報入力シート!Y173)</f>
        <v/>
      </c>
      <c r="O148" s="154"/>
      <c r="P148" s="53"/>
      <c r="Q148" s="988"/>
      <c r="R148" s="989"/>
      <c r="S148" s="148" t="str">
        <f>IFERROR(ROUNDDOWN(Q148*VLOOKUP(N148,【参考】数式用!$AR$2:$AW$50,MATCH(P148,【参考】数式用!$AT$4:$AW$4)+2,FALSE)*0.5, 0), "")</f>
        <v/>
      </c>
      <c r="T148" s="54"/>
      <c r="U148" s="548" t="str">
        <f>IFERROR(IF(AG148&lt;&gt;"",Q148*VLOOKUP(N148,【参考】数式用!$AG$2:$AL$50,MATCH(P148,【参考】数式用!$AI$4:$AL$4,0)+2,0), ""), "")</f>
        <v/>
      </c>
      <c r="V148" s="44"/>
      <c r="W148" s="990"/>
      <c r="X148" s="991"/>
      <c r="Y148" s="93"/>
      <c r="Z148" s="549"/>
      <c r="AA148" s="149" t="str">
        <f>IFERROR(IF(Y148="ー", "", ROUNDDOWN(Z148*VLOOKUP(N148,【参考】数式用!$AR$2:$AW$50,MATCH(Y148,【参考】数式用!$AT$4:$AW$4)+2,FALSE)*0.5, 0)), "")</f>
        <v/>
      </c>
      <c r="AB148" s="103"/>
      <c r="AC148" s="1083" t="str">
        <f>IFERROR(IF(AG148&lt;&gt;"",Z148*VLOOKUP(N148,【参考】数式用!$AG$2:$AL$50,MATCH(Y148,【参考】数式用!$AI$4:$AL$4,0)+2,0), ""), "")</f>
        <v/>
      </c>
      <c r="AD148" s="1083"/>
      <c r="AE148" s="424"/>
      <c r="AF148" s="104"/>
      <c r="AG148" s="438" t="str">
        <f>IFERROR(VLOOKUP(O148, 【参考】数式用!$AY$5:$AY$13, 1, FALSE), "")</f>
        <v/>
      </c>
      <c r="AH148" s="439" t="str">
        <f>IFERROR(VLOOKUP(N148, 【参考】数式用!$BA$2:$BB$50, 2, FALSE), "")</f>
        <v/>
      </c>
      <c r="AI148" s="440" t="str">
        <f t="shared" si="5"/>
        <v/>
      </c>
      <c r="AJ148" s="441" t="str">
        <f t="shared" si="6"/>
        <v/>
      </c>
      <c r="AK148" s="139"/>
      <c r="AL148" s="139"/>
      <c r="AM148" s="112"/>
      <c r="AN148" s="112"/>
      <c r="AU148" s="111"/>
      <c r="AV148" s="111"/>
      <c r="AW148" s="111"/>
      <c r="AX148" s="111"/>
      <c r="AY148" s="111"/>
      <c r="AZ148" s="111"/>
    </row>
    <row r="149" spans="1:52" ht="30" customHeight="1" thickBot="1">
      <c r="A149" s="146">
        <v>136</v>
      </c>
      <c r="B149" s="985" t="str">
        <f>IF(基本情報入力シート!C174="","",基本情報入力シート!C174)</f>
        <v/>
      </c>
      <c r="C149" s="986"/>
      <c r="D149" s="986"/>
      <c r="E149" s="986"/>
      <c r="F149" s="986"/>
      <c r="G149" s="986"/>
      <c r="H149" s="986"/>
      <c r="I149" s="987"/>
      <c r="J149" s="420" t="str">
        <f>IF(基本情報入力シート!M174="","",基本情報入力シート!M174)</f>
        <v/>
      </c>
      <c r="K149" s="420" t="str">
        <f>IF(基本情報入力シート!R174="","",基本情報入力シート!R174)</f>
        <v/>
      </c>
      <c r="L149" s="420" t="str">
        <f>IF(基本情報入力シート!W174="","",基本情報入力シート!W174)</f>
        <v/>
      </c>
      <c r="M149" s="420" t="str">
        <f>IF(基本情報入力シート!X174="","",基本情報入力シート!X174)</f>
        <v/>
      </c>
      <c r="N149" s="147" t="str">
        <f>IF(基本情報入力シート!Y174="","",基本情報入力シート!Y174)</f>
        <v/>
      </c>
      <c r="O149" s="154"/>
      <c r="P149" s="53"/>
      <c r="Q149" s="988"/>
      <c r="R149" s="989"/>
      <c r="S149" s="148" t="str">
        <f>IFERROR(ROUNDDOWN(Q149*VLOOKUP(N149,【参考】数式用!$AR$2:$AW$50,MATCH(P149,【参考】数式用!$AT$4:$AW$4)+2,FALSE)*0.5, 0), "")</f>
        <v/>
      </c>
      <c r="T149" s="54"/>
      <c r="U149" s="548" t="str">
        <f>IFERROR(IF(AG149&lt;&gt;"",Q149*VLOOKUP(N149,【参考】数式用!$AG$2:$AL$50,MATCH(P149,【参考】数式用!$AI$4:$AL$4,0)+2,0), ""), "")</f>
        <v/>
      </c>
      <c r="V149" s="44"/>
      <c r="W149" s="990"/>
      <c r="X149" s="991"/>
      <c r="Y149" s="93"/>
      <c r="Z149" s="549"/>
      <c r="AA149" s="149" t="str">
        <f>IFERROR(IF(Y149="ー", "", ROUNDDOWN(Z149*VLOOKUP(N149,【参考】数式用!$AR$2:$AW$50,MATCH(Y149,【参考】数式用!$AT$4:$AW$4)+2,FALSE)*0.5, 0)), "")</f>
        <v/>
      </c>
      <c r="AB149" s="103"/>
      <c r="AC149" s="1083" t="str">
        <f>IFERROR(IF(AG149&lt;&gt;"",Z149*VLOOKUP(N149,【参考】数式用!$AG$2:$AL$50,MATCH(Y149,【参考】数式用!$AI$4:$AL$4,0)+2,0), ""), "")</f>
        <v/>
      </c>
      <c r="AD149" s="1083"/>
      <c r="AE149" s="424"/>
      <c r="AF149" s="104"/>
      <c r="AG149" s="438" t="str">
        <f>IFERROR(VLOOKUP(O149, 【参考】数式用!$AY$5:$AY$13, 1, FALSE), "")</f>
        <v/>
      </c>
      <c r="AH149" s="439" t="str">
        <f>IFERROR(VLOOKUP(N149, 【参考】数式用!$BA$2:$BB$50, 2, FALSE), "")</f>
        <v/>
      </c>
      <c r="AI149" s="440" t="str">
        <f t="shared" si="5"/>
        <v/>
      </c>
      <c r="AJ149" s="441" t="str">
        <f t="shared" si="6"/>
        <v/>
      </c>
      <c r="AK149" s="139"/>
      <c r="AL149" s="139"/>
      <c r="AM149" s="112"/>
      <c r="AN149" s="112"/>
      <c r="AU149" s="111"/>
      <c r="AV149" s="111"/>
      <c r="AW149" s="111"/>
      <c r="AX149" s="111"/>
      <c r="AY149" s="111"/>
      <c r="AZ149" s="111"/>
    </row>
    <row r="150" spans="1:52" ht="30" customHeight="1" thickBot="1">
      <c r="A150" s="146">
        <v>137</v>
      </c>
      <c r="B150" s="985" t="str">
        <f>IF(基本情報入力シート!C175="","",基本情報入力シート!C175)</f>
        <v/>
      </c>
      <c r="C150" s="986"/>
      <c r="D150" s="986"/>
      <c r="E150" s="986"/>
      <c r="F150" s="986"/>
      <c r="G150" s="986"/>
      <c r="H150" s="986"/>
      <c r="I150" s="987"/>
      <c r="J150" s="420" t="str">
        <f>IF(基本情報入力シート!M175="","",基本情報入力シート!M175)</f>
        <v/>
      </c>
      <c r="K150" s="420" t="str">
        <f>IF(基本情報入力シート!R175="","",基本情報入力シート!R175)</f>
        <v/>
      </c>
      <c r="L150" s="420" t="str">
        <f>IF(基本情報入力シート!W175="","",基本情報入力シート!W175)</f>
        <v/>
      </c>
      <c r="M150" s="420" t="str">
        <f>IF(基本情報入力シート!X175="","",基本情報入力シート!X175)</f>
        <v/>
      </c>
      <c r="N150" s="147" t="str">
        <f>IF(基本情報入力シート!Y175="","",基本情報入力シート!Y175)</f>
        <v/>
      </c>
      <c r="O150" s="154"/>
      <c r="P150" s="53"/>
      <c r="Q150" s="988"/>
      <c r="R150" s="989"/>
      <c r="S150" s="148" t="str">
        <f>IFERROR(ROUNDDOWN(Q150*VLOOKUP(N150,【参考】数式用!$AR$2:$AW$50,MATCH(P150,【参考】数式用!$AT$4:$AW$4)+2,FALSE)*0.5, 0), "")</f>
        <v/>
      </c>
      <c r="T150" s="54"/>
      <c r="U150" s="548" t="str">
        <f>IFERROR(IF(AG150&lt;&gt;"",Q150*VLOOKUP(N150,【参考】数式用!$AG$2:$AL$50,MATCH(P150,【参考】数式用!$AI$4:$AL$4,0)+2,0), ""), "")</f>
        <v/>
      </c>
      <c r="V150" s="44"/>
      <c r="W150" s="990"/>
      <c r="X150" s="991"/>
      <c r="Y150" s="93"/>
      <c r="Z150" s="549"/>
      <c r="AA150" s="149" t="str">
        <f>IFERROR(IF(Y150="ー", "", ROUNDDOWN(Z150*VLOOKUP(N150,【参考】数式用!$AR$2:$AW$50,MATCH(Y150,【参考】数式用!$AT$4:$AW$4)+2,FALSE)*0.5, 0)), "")</f>
        <v/>
      </c>
      <c r="AB150" s="103"/>
      <c r="AC150" s="1083" t="str">
        <f>IFERROR(IF(AG150&lt;&gt;"",Z150*VLOOKUP(N150,【参考】数式用!$AG$2:$AL$50,MATCH(Y150,【参考】数式用!$AI$4:$AL$4,0)+2,0), ""), "")</f>
        <v/>
      </c>
      <c r="AD150" s="1083"/>
      <c r="AE150" s="424"/>
      <c r="AF150" s="104"/>
      <c r="AG150" s="438" t="str">
        <f>IFERROR(VLOOKUP(O150, 【参考】数式用!$AY$5:$AY$13, 1, FALSE), "")</f>
        <v/>
      </c>
      <c r="AH150" s="439" t="str">
        <f>IFERROR(VLOOKUP(N150, 【参考】数式用!$BA$2:$BB$50, 2, FALSE), "")</f>
        <v/>
      </c>
      <c r="AI150" s="440" t="str">
        <f t="shared" si="5"/>
        <v/>
      </c>
      <c r="AJ150" s="441" t="str">
        <f t="shared" si="6"/>
        <v/>
      </c>
      <c r="AK150" s="139"/>
      <c r="AL150" s="139"/>
      <c r="AM150" s="112"/>
      <c r="AN150" s="112"/>
      <c r="AU150" s="111"/>
      <c r="AV150" s="111"/>
      <c r="AW150" s="111"/>
      <c r="AX150" s="111"/>
      <c r="AY150" s="111"/>
      <c r="AZ150" s="111"/>
    </row>
    <row r="151" spans="1:52" ht="30" customHeight="1" thickBot="1">
      <c r="A151" s="146">
        <v>138</v>
      </c>
      <c r="B151" s="985" t="str">
        <f>IF(基本情報入力シート!C176="","",基本情報入力シート!C176)</f>
        <v/>
      </c>
      <c r="C151" s="986"/>
      <c r="D151" s="986"/>
      <c r="E151" s="986"/>
      <c r="F151" s="986"/>
      <c r="G151" s="986"/>
      <c r="H151" s="986"/>
      <c r="I151" s="987"/>
      <c r="J151" s="420" t="str">
        <f>IF(基本情報入力シート!M176="","",基本情報入力シート!M176)</f>
        <v/>
      </c>
      <c r="K151" s="420" t="str">
        <f>IF(基本情報入力シート!R176="","",基本情報入力シート!R176)</f>
        <v/>
      </c>
      <c r="L151" s="420" t="str">
        <f>IF(基本情報入力シート!W176="","",基本情報入力シート!W176)</f>
        <v/>
      </c>
      <c r="M151" s="420" t="str">
        <f>IF(基本情報入力シート!X176="","",基本情報入力シート!X176)</f>
        <v/>
      </c>
      <c r="N151" s="147" t="str">
        <f>IF(基本情報入力シート!Y176="","",基本情報入力シート!Y176)</f>
        <v/>
      </c>
      <c r="O151" s="154"/>
      <c r="P151" s="53"/>
      <c r="Q151" s="988"/>
      <c r="R151" s="989"/>
      <c r="S151" s="148" t="str">
        <f>IFERROR(ROUNDDOWN(Q151*VLOOKUP(N151,【参考】数式用!$AR$2:$AW$50,MATCH(P151,【参考】数式用!$AT$4:$AW$4)+2,FALSE)*0.5, 0), "")</f>
        <v/>
      </c>
      <c r="T151" s="54"/>
      <c r="U151" s="548" t="str">
        <f>IFERROR(IF(AG151&lt;&gt;"",Q151*VLOOKUP(N151,【参考】数式用!$AG$2:$AL$50,MATCH(P151,【参考】数式用!$AI$4:$AL$4,0)+2,0), ""), "")</f>
        <v/>
      </c>
      <c r="V151" s="44"/>
      <c r="W151" s="990"/>
      <c r="X151" s="991"/>
      <c r="Y151" s="93"/>
      <c r="Z151" s="549"/>
      <c r="AA151" s="149" t="str">
        <f>IFERROR(IF(Y151="ー", "", ROUNDDOWN(Z151*VLOOKUP(N151,【参考】数式用!$AR$2:$AW$50,MATCH(Y151,【参考】数式用!$AT$4:$AW$4)+2,FALSE)*0.5, 0)), "")</f>
        <v/>
      </c>
      <c r="AB151" s="103"/>
      <c r="AC151" s="1083" t="str">
        <f>IFERROR(IF(AG151&lt;&gt;"",Z151*VLOOKUP(N151,【参考】数式用!$AG$2:$AL$50,MATCH(Y151,【参考】数式用!$AI$4:$AL$4,0)+2,0), ""), "")</f>
        <v/>
      </c>
      <c r="AD151" s="1083"/>
      <c r="AE151" s="424"/>
      <c r="AF151" s="104"/>
      <c r="AG151" s="438" t="str">
        <f>IFERROR(VLOOKUP(O151, 【参考】数式用!$AY$5:$AY$13, 1, FALSE), "")</f>
        <v/>
      </c>
      <c r="AH151" s="439" t="str">
        <f>IFERROR(VLOOKUP(N151, 【参考】数式用!$BA$2:$BB$50, 2, FALSE), "")</f>
        <v/>
      </c>
      <c r="AI151" s="440" t="str">
        <f t="shared" si="5"/>
        <v/>
      </c>
      <c r="AJ151" s="441" t="str">
        <f t="shared" si="6"/>
        <v/>
      </c>
      <c r="AK151" s="139"/>
      <c r="AL151" s="139"/>
      <c r="AM151" s="112"/>
      <c r="AN151" s="112"/>
      <c r="AU151" s="111"/>
      <c r="AV151" s="111"/>
      <c r="AW151" s="111"/>
      <c r="AX151" s="111"/>
      <c r="AY151" s="111"/>
      <c r="AZ151" s="111"/>
    </row>
    <row r="152" spans="1:52" ht="30" customHeight="1" thickBot="1">
      <c r="A152" s="146">
        <v>139</v>
      </c>
      <c r="B152" s="985" t="str">
        <f>IF(基本情報入力シート!C177="","",基本情報入力シート!C177)</f>
        <v/>
      </c>
      <c r="C152" s="986"/>
      <c r="D152" s="986"/>
      <c r="E152" s="986"/>
      <c r="F152" s="986"/>
      <c r="G152" s="986"/>
      <c r="H152" s="986"/>
      <c r="I152" s="987"/>
      <c r="J152" s="420" t="str">
        <f>IF(基本情報入力シート!M177="","",基本情報入力シート!M177)</f>
        <v/>
      </c>
      <c r="K152" s="420" t="str">
        <f>IF(基本情報入力シート!R177="","",基本情報入力シート!R177)</f>
        <v/>
      </c>
      <c r="L152" s="420" t="str">
        <f>IF(基本情報入力シート!W177="","",基本情報入力シート!W177)</f>
        <v/>
      </c>
      <c r="M152" s="420" t="str">
        <f>IF(基本情報入力シート!X177="","",基本情報入力シート!X177)</f>
        <v/>
      </c>
      <c r="N152" s="147" t="str">
        <f>IF(基本情報入力シート!Y177="","",基本情報入力シート!Y177)</f>
        <v/>
      </c>
      <c r="O152" s="154"/>
      <c r="P152" s="53"/>
      <c r="Q152" s="988"/>
      <c r="R152" s="989"/>
      <c r="S152" s="148" t="str">
        <f>IFERROR(ROUNDDOWN(Q152*VLOOKUP(N152,【参考】数式用!$AR$2:$AW$50,MATCH(P152,【参考】数式用!$AT$4:$AW$4)+2,FALSE)*0.5, 0), "")</f>
        <v/>
      </c>
      <c r="T152" s="54"/>
      <c r="U152" s="548" t="str">
        <f>IFERROR(IF(AG152&lt;&gt;"",Q152*VLOOKUP(N152,【参考】数式用!$AG$2:$AL$50,MATCH(P152,【参考】数式用!$AI$4:$AL$4,0)+2,0), ""), "")</f>
        <v/>
      </c>
      <c r="V152" s="44"/>
      <c r="W152" s="990"/>
      <c r="X152" s="991"/>
      <c r="Y152" s="93"/>
      <c r="Z152" s="549"/>
      <c r="AA152" s="149" t="str">
        <f>IFERROR(IF(Y152="ー", "", ROUNDDOWN(Z152*VLOOKUP(N152,【参考】数式用!$AR$2:$AW$50,MATCH(Y152,【参考】数式用!$AT$4:$AW$4)+2,FALSE)*0.5, 0)), "")</f>
        <v/>
      </c>
      <c r="AB152" s="103"/>
      <c r="AC152" s="1083" t="str">
        <f>IFERROR(IF(AG152&lt;&gt;"",Z152*VLOOKUP(N152,【参考】数式用!$AG$2:$AL$50,MATCH(Y152,【参考】数式用!$AI$4:$AL$4,0)+2,0), ""), "")</f>
        <v/>
      </c>
      <c r="AD152" s="1083"/>
      <c r="AE152" s="424"/>
      <c r="AF152" s="104"/>
      <c r="AG152" s="438" t="str">
        <f>IFERROR(VLOOKUP(O152, 【参考】数式用!$AY$5:$AY$13, 1, FALSE), "")</f>
        <v/>
      </c>
      <c r="AH152" s="439" t="str">
        <f>IFERROR(VLOOKUP(N152, 【参考】数式用!$BA$2:$BB$50, 2, FALSE), "")</f>
        <v/>
      </c>
      <c r="AI152" s="440" t="str">
        <f t="shared" si="5"/>
        <v/>
      </c>
      <c r="AJ152" s="441" t="str">
        <f t="shared" si="6"/>
        <v/>
      </c>
      <c r="AK152" s="139"/>
      <c r="AL152" s="139"/>
      <c r="AM152" s="112"/>
      <c r="AN152" s="112"/>
      <c r="AU152" s="111"/>
      <c r="AV152" s="111"/>
      <c r="AW152" s="111"/>
      <c r="AX152" s="111"/>
      <c r="AY152" s="111"/>
      <c r="AZ152" s="111"/>
    </row>
    <row r="153" spans="1:52" ht="30" customHeight="1" thickBot="1">
      <c r="A153" s="146">
        <v>140</v>
      </c>
      <c r="B153" s="985" t="str">
        <f>IF(基本情報入力シート!C178="","",基本情報入力シート!C178)</f>
        <v/>
      </c>
      <c r="C153" s="986"/>
      <c r="D153" s="986"/>
      <c r="E153" s="986"/>
      <c r="F153" s="986"/>
      <c r="G153" s="986"/>
      <c r="H153" s="986"/>
      <c r="I153" s="987"/>
      <c r="J153" s="420" t="str">
        <f>IF(基本情報入力シート!M178="","",基本情報入力シート!M178)</f>
        <v/>
      </c>
      <c r="K153" s="420" t="str">
        <f>IF(基本情報入力シート!R178="","",基本情報入力シート!R178)</f>
        <v/>
      </c>
      <c r="L153" s="420" t="str">
        <f>IF(基本情報入力シート!W178="","",基本情報入力シート!W178)</f>
        <v/>
      </c>
      <c r="M153" s="420" t="str">
        <f>IF(基本情報入力シート!X178="","",基本情報入力シート!X178)</f>
        <v/>
      </c>
      <c r="N153" s="147" t="str">
        <f>IF(基本情報入力シート!Y178="","",基本情報入力シート!Y178)</f>
        <v/>
      </c>
      <c r="O153" s="154"/>
      <c r="P153" s="53"/>
      <c r="Q153" s="988"/>
      <c r="R153" s="989"/>
      <c r="S153" s="148" t="str">
        <f>IFERROR(ROUNDDOWN(Q153*VLOOKUP(N153,【参考】数式用!$AR$2:$AW$50,MATCH(P153,【参考】数式用!$AT$4:$AW$4)+2,FALSE)*0.5, 0), "")</f>
        <v/>
      </c>
      <c r="T153" s="54"/>
      <c r="U153" s="548" t="str">
        <f>IFERROR(IF(AG153&lt;&gt;"",Q153*VLOOKUP(N153,【参考】数式用!$AG$2:$AL$50,MATCH(P153,【参考】数式用!$AI$4:$AL$4,0)+2,0), ""), "")</f>
        <v/>
      </c>
      <c r="V153" s="44"/>
      <c r="W153" s="990"/>
      <c r="X153" s="991"/>
      <c r="Y153" s="93"/>
      <c r="Z153" s="549"/>
      <c r="AA153" s="149" t="str">
        <f>IFERROR(IF(Y153="ー", "", ROUNDDOWN(Z153*VLOOKUP(N153,【参考】数式用!$AR$2:$AW$50,MATCH(Y153,【参考】数式用!$AT$4:$AW$4)+2,FALSE)*0.5, 0)), "")</f>
        <v/>
      </c>
      <c r="AB153" s="103"/>
      <c r="AC153" s="1083" t="str">
        <f>IFERROR(IF(AG153&lt;&gt;"",Z153*VLOOKUP(N153,【参考】数式用!$AG$2:$AL$50,MATCH(Y153,【参考】数式用!$AI$4:$AL$4,0)+2,0), ""), "")</f>
        <v/>
      </c>
      <c r="AD153" s="1083"/>
      <c r="AE153" s="424"/>
      <c r="AF153" s="104"/>
      <c r="AG153" s="438" t="str">
        <f>IFERROR(VLOOKUP(O153, 【参考】数式用!$AY$5:$AY$13, 1, FALSE), "")</f>
        <v/>
      </c>
      <c r="AH153" s="439" t="str">
        <f>IFERROR(VLOOKUP(N153, 【参考】数式用!$BA$2:$BB$50, 2, FALSE), "")</f>
        <v/>
      </c>
      <c r="AI153" s="440" t="str">
        <f t="shared" si="5"/>
        <v/>
      </c>
      <c r="AJ153" s="441" t="str">
        <f t="shared" si="6"/>
        <v/>
      </c>
      <c r="AK153" s="139"/>
      <c r="AL153" s="139"/>
      <c r="AM153" s="112"/>
      <c r="AN153" s="112"/>
      <c r="AU153" s="111"/>
      <c r="AV153" s="111"/>
      <c r="AW153" s="111"/>
      <c r="AX153" s="111"/>
      <c r="AY153" s="111"/>
      <c r="AZ153" s="111"/>
    </row>
    <row r="154" spans="1:52" ht="30" customHeight="1" thickBot="1">
      <c r="A154" s="146">
        <v>141</v>
      </c>
      <c r="B154" s="985" t="str">
        <f>IF(基本情報入力シート!C179="","",基本情報入力シート!C179)</f>
        <v/>
      </c>
      <c r="C154" s="986"/>
      <c r="D154" s="986"/>
      <c r="E154" s="986"/>
      <c r="F154" s="986"/>
      <c r="G154" s="986"/>
      <c r="H154" s="986"/>
      <c r="I154" s="987"/>
      <c r="J154" s="420" t="str">
        <f>IF(基本情報入力シート!M179="","",基本情報入力シート!M179)</f>
        <v/>
      </c>
      <c r="K154" s="420" t="str">
        <f>IF(基本情報入力シート!R179="","",基本情報入力シート!R179)</f>
        <v/>
      </c>
      <c r="L154" s="420" t="str">
        <f>IF(基本情報入力シート!W179="","",基本情報入力シート!W179)</f>
        <v/>
      </c>
      <c r="M154" s="420" t="str">
        <f>IF(基本情報入力シート!X179="","",基本情報入力シート!X179)</f>
        <v/>
      </c>
      <c r="N154" s="147" t="str">
        <f>IF(基本情報入力シート!Y179="","",基本情報入力シート!Y179)</f>
        <v/>
      </c>
      <c r="O154" s="154"/>
      <c r="P154" s="53"/>
      <c r="Q154" s="988"/>
      <c r="R154" s="989"/>
      <c r="S154" s="148" t="str">
        <f>IFERROR(ROUNDDOWN(Q154*VLOOKUP(N154,【参考】数式用!$AR$2:$AW$50,MATCH(P154,【参考】数式用!$AT$4:$AW$4)+2,FALSE)*0.5, 0), "")</f>
        <v/>
      </c>
      <c r="T154" s="54"/>
      <c r="U154" s="548" t="str">
        <f>IFERROR(IF(AG154&lt;&gt;"",Q154*VLOOKUP(N154,【参考】数式用!$AG$2:$AL$50,MATCH(P154,【参考】数式用!$AI$4:$AL$4,0)+2,0), ""), "")</f>
        <v/>
      </c>
      <c r="V154" s="44"/>
      <c r="W154" s="990"/>
      <c r="X154" s="991"/>
      <c r="Y154" s="93"/>
      <c r="Z154" s="549"/>
      <c r="AA154" s="149" t="str">
        <f>IFERROR(IF(Y154="ー", "", ROUNDDOWN(Z154*VLOOKUP(N154,【参考】数式用!$AR$2:$AW$50,MATCH(Y154,【参考】数式用!$AT$4:$AW$4)+2,FALSE)*0.5, 0)), "")</f>
        <v/>
      </c>
      <c r="AB154" s="103"/>
      <c r="AC154" s="1083" t="str">
        <f>IFERROR(IF(AG154&lt;&gt;"",Z154*VLOOKUP(N154,【参考】数式用!$AG$2:$AL$50,MATCH(Y154,【参考】数式用!$AI$4:$AL$4,0)+2,0), ""), "")</f>
        <v/>
      </c>
      <c r="AD154" s="1083"/>
      <c r="AE154" s="424"/>
      <c r="AF154" s="104"/>
      <c r="AG154" s="438" t="str">
        <f>IFERROR(VLOOKUP(O154, 【参考】数式用!$AY$5:$AY$13, 1, FALSE), "")</f>
        <v/>
      </c>
      <c r="AH154" s="439" t="str">
        <f>IFERROR(VLOOKUP(N154, 【参考】数式用!$BA$2:$BB$50, 2, FALSE), "")</f>
        <v/>
      </c>
      <c r="AI154" s="440" t="str">
        <f t="shared" si="5"/>
        <v/>
      </c>
      <c r="AJ154" s="441" t="str">
        <f t="shared" si="6"/>
        <v/>
      </c>
      <c r="AK154" s="139"/>
      <c r="AL154" s="139"/>
      <c r="AM154" s="112"/>
      <c r="AN154" s="112"/>
      <c r="AU154" s="111"/>
      <c r="AV154" s="111"/>
      <c r="AW154" s="111"/>
      <c r="AX154" s="111"/>
      <c r="AY154" s="111"/>
      <c r="AZ154" s="111"/>
    </row>
    <row r="155" spans="1:52" ht="30" customHeight="1" thickBot="1">
      <c r="A155" s="146">
        <v>142</v>
      </c>
      <c r="B155" s="985" t="str">
        <f>IF(基本情報入力シート!C180="","",基本情報入力シート!C180)</f>
        <v/>
      </c>
      <c r="C155" s="986"/>
      <c r="D155" s="986"/>
      <c r="E155" s="986"/>
      <c r="F155" s="986"/>
      <c r="G155" s="986"/>
      <c r="H155" s="986"/>
      <c r="I155" s="987"/>
      <c r="J155" s="420" t="str">
        <f>IF(基本情報入力シート!M180="","",基本情報入力シート!M180)</f>
        <v/>
      </c>
      <c r="K155" s="420" t="str">
        <f>IF(基本情報入力シート!R180="","",基本情報入力シート!R180)</f>
        <v/>
      </c>
      <c r="L155" s="420" t="str">
        <f>IF(基本情報入力シート!W180="","",基本情報入力シート!W180)</f>
        <v/>
      </c>
      <c r="M155" s="420" t="str">
        <f>IF(基本情報入力シート!X180="","",基本情報入力シート!X180)</f>
        <v/>
      </c>
      <c r="N155" s="147" t="str">
        <f>IF(基本情報入力シート!Y180="","",基本情報入力シート!Y180)</f>
        <v/>
      </c>
      <c r="O155" s="154"/>
      <c r="P155" s="53"/>
      <c r="Q155" s="988"/>
      <c r="R155" s="989"/>
      <c r="S155" s="148" t="str">
        <f>IFERROR(ROUNDDOWN(Q155*VLOOKUP(N155,【参考】数式用!$AR$2:$AW$50,MATCH(P155,【参考】数式用!$AT$4:$AW$4)+2,FALSE)*0.5, 0), "")</f>
        <v/>
      </c>
      <c r="T155" s="54"/>
      <c r="U155" s="548" t="str">
        <f>IFERROR(IF(AG155&lt;&gt;"",Q155*VLOOKUP(N155,【参考】数式用!$AG$2:$AL$50,MATCH(P155,【参考】数式用!$AI$4:$AL$4,0)+2,0), ""), "")</f>
        <v/>
      </c>
      <c r="V155" s="44"/>
      <c r="W155" s="990"/>
      <c r="X155" s="991"/>
      <c r="Y155" s="93"/>
      <c r="Z155" s="549"/>
      <c r="AA155" s="149" t="str">
        <f>IFERROR(IF(Y155="ー", "", ROUNDDOWN(Z155*VLOOKUP(N155,【参考】数式用!$AR$2:$AW$50,MATCH(Y155,【参考】数式用!$AT$4:$AW$4)+2,FALSE)*0.5, 0)), "")</f>
        <v/>
      </c>
      <c r="AB155" s="103"/>
      <c r="AC155" s="1083" t="str">
        <f>IFERROR(IF(AG155&lt;&gt;"",Z155*VLOOKUP(N155,【参考】数式用!$AG$2:$AL$50,MATCH(Y155,【参考】数式用!$AI$4:$AL$4,0)+2,0), ""), "")</f>
        <v/>
      </c>
      <c r="AD155" s="1083"/>
      <c r="AE155" s="424"/>
      <c r="AF155" s="104"/>
      <c r="AG155" s="438" t="str">
        <f>IFERROR(VLOOKUP(O155, 【参考】数式用!$AY$5:$AY$13, 1, FALSE), "")</f>
        <v/>
      </c>
      <c r="AH155" s="439" t="str">
        <f>IFERROR(VLOOKUP(N155, 【参考】数式用!$BA$2:$BB$50, 2, FALSE), "")</f>
        <v/>
      </c>
      <c r="AI155" s="440" t="str">
        <f t="shared" si="5"/>
        <v/>
      </c>
      <c r="AJ155" s="441" t="str">
        <f t="shared" si="6"/>
        <v/>
      </c>
      <c r="AK155" s="139"/>
      <c r="AL155" s="139"/>
      <c r="AM155" s="112"/>
      <c r="AN155" s="112"/>
      <c r="AU155" s="111"/>
      <c r="AV155" s="111"/>
      <c r="AW155" s="111"/>
      <c r="AX155" s="111"/>
      <c r="AY155" s="111"/>
      <c r="AZ155" s="111"/>
    </row>
    <row r="156" spans="1:52" ht="30" customHeight="1" thickBot="1">
      <c r="A156" s="146">
        <v>143</v>
      </c>
      <c r="B156" s="985" t="str">
        <f>IF(基本情報入力シート!C181="","",基本情報入力シート!C181)</f>
        <v/>
      </c>
      <c r="C156" s="986"/>
      <c r="D156" s="986"/>
      <c r="E156" s="986"/>
      <c r="F156" s="986"/>
      <c r="G156" s="986"/>
      <c r="H156" s="986"/>
      <c r="I156" s="987"/>
      <c r="J156" s="420" t="str">
        <f>IF(基本情報入力シート!M181="","",基本情報入力シート!M181)</f>
        <v/>
      </c>
      <c r="K156" s="420" t="str">
        <f>IF(基本情報入力シート!R181="","",基本情報入力シート!R181)</f>
        <v/>
      </c>
      <c r="L156" s="420" t="str">
        <f>IF(基本情報入力シート!W181="","",基本情報入力シート!W181)</f>
        <v/>
      </c>
      <c r="M156" s="420" t="str">
        <f>IF(基本情報入力シート!X181="","",基本情報入力シート!X181)</f>
        <v/>
      </c>
      <c r="N156" s="147" t="str">
        <f>IF(基本情報入力シート!Y181="","",基本情報入力シート!Y181)</f>
        <v/>
      </c>
      <c r="O156" s="154"/>
      <c r="P156" s="53"/>
      <c r="Q156" s="988"/>
      <c r="R156" s="989"/>
      <c r="S156" s="148" t="str">
        <f>IFERROR(ROUNDDOWN(Q156*VLOOKUP(N156,【参考】数式用!$AR$2:$AW$50,MATCH(P156,【参考】数式用!$AT$4:$AW$4)+2,FALSE)*0.5, 0), "")</f>
        <v/>
      </c>
      <c r="T156" s="54"/>
      <c r="U156" s="548" t="str">
        <f>IFERROR(IF(AG156&lt;&gt;"",Q156*VLOOKUP(N156,【参考】数式用!$AG$2:$AL$50,MATCH(P156,【参考】数式用!$AI$4:$AL$4,0)+2,0), ""), "")</f>
        <v/>
      </c>
      <c r="V156" s="44"/>
      <c r="W156" s="990"/>
      <c r="X156" s="991"/>
      <c r="Y156" s="93"/>
      <c r="Z156" s="549"/>
      <c r="AA156" s="149" t="str">
        <f>IFERROR(IF(Y156="ー", "", ROUNDDOWN(Z156*VLOOKUP(N156,【参考】数式用!$AR$2:$AW$50,MATCH(Y156,【参考】数式用!$AT$4:$AW$4)+2,FALSE)*0.5, 0)), "")</f>
        <v/>
      </c>
      <c r="AB156" s="103"/>
      <c r="AC156" s="1083" t="str">
        <f>IFERROR(IF(AG156&lt;&gt;"",Z156*VLOOKUP(N156,【参考】数式用!$AG$2:$AL$50,MATCH(Y156,【参考】数式用!$AI$4:$AL$4,0)+2,0), ""), "")</f>
        <v/>
      </c>
      <c r="AD156" s="1083"/>
      <c r="AE156" s="424"/>
      <c r="AF156" s="104"/>
      <c r="AG156" s="438" t="str">
        <f>IFERROR(VLOOKUP(O156, 【参考】数式用!$AY$5:$AY$13, 1, FALSE), "")</f>
        <v/>
      </c>
      <c r="AH156" s="439" t="str">
        <f>IFERROR(VLOOKUP(N156, 【参考】数式用!$BA$2:$BB$50, 2, FALSE), "")</f>
        <v/>
      </c>
      <c r="AI156" s="440" t="str">
        <f t="shared" si="5"/>
        <v/>
      </c>
      <c r="AJ156" s="441" t="str">
        <f t="shared" si="6"/>
        <v/>
      </c>
      <c r="AK156" s="139"/>
      <c r="AL156" s="139"/>
      <c r="AM156" s="112"/>
      <c r="AN156" s="112"/>
      <c r="AU156" s="111"/>
      <c r="AV156" s="111"/>
      <c r="AW156" s="111"/>
      <c r="AX156" s="111"/>
      <c r="AY156" s="111"/>
      <c r="AZ156" s="111"/>
    </row>
    <row r="157" spans="1:52" ht="30" customHeight="1" thickBot="1">
      <c r="A157" s="146">
        <v>144</v>
      </c>
      <c r="B157" s="985" t="str">
        <f>IF(基本情報入力シート!C182="","",基本情報入力シート!C182)</f>
        <v/>
      </c>
      <c r="C157" s="986"/>
      <c r="D157" s="986"/>
      <c r="E157" s="986"/>
      <c r="F157" s="986"/>
      <c r="G157" s="986"/>
      <c r="H157" s="986"/>
      <c r="I157" s="987"/>
      <c r="J157" s="420" t="str">
        <f>IF(基本情報入力シート!M182="","",基本情報入力シート!M182)</f>
        <v/>
      </c>
      <c r="K157" s="420" t="str">
        <f>IF(基本情報入力シート!R182="","",基本情報入力シート!R182)</f>
        <v/>
      </c>
      <c r="L157" s="420" t="str">
        <f>IF(基本情報入力シート!W182="","",基本情報入力シート!W182)</f>
        <v/>
      </c>
      <c r="M157" s="420" t="str">
        <f>IF(基本情報入力シート!X182="","",基本情報入力シート!X182)</f>
        <v/>
      </c>
      <c r="N157" s="147" t="str">
        <f>IF(基本情報入力シート!Y182="","",基本情報入力シート!Y182)</f>
        <v/>
      </c>
      <c r="O157" s="154"/>
      <c r="P157" s="53"/>
      <c r="Q157" s="988"/>
      <c r="R157" s="989"/>
      <c r="S157" s="148" t="str">
        <f>IFERROR(ROUNDDOWN(Q157*VLOOKUP(N157,【参考】数式用!$AR$2:$AW$50,MATCH(P157,【参考】数式用!$AT$4:$AW$4)+2,FALSE)*0.5, 0), "")</f>
        <v/>
      </c>
      <c r="T157" s="54"/>
      <c r="U157" s="548" t="str">
        <f>IFERROR(IF(AG157&lt;&gt;"",Q157*VLOOKUP(N157,【参考】数式用!$AG$2:$AL$50,MATCH(P157,【参考】数式用!$AI$4:$AL$4,0)+2,0), ""), "")</f>
        <v/>
      </c>
      <c r="V157" s="44"/>
      <c r="W157" s="990"/>
      <c r="X157" s="991"/>
      <c r="Y157" s="93"/>
      <c r="Z157" s="549"/>
      <c r="AA157" s="149" t="str">
        <f>IFERROR(IF(Y157="ー", "", ROUNDDOWN(Z157*VLOOKUP(N157,【参考】数式用!$AR$2:$AW$50,MATCH(Y157,【参考】数式用!$AT$4:$AW$4)+2,FALSE)*0.5, 0)), "")</f>
        <v/>
      </c>
      <c r="AB157" s="103"/>
      <c r="AC157" s="1083" t="str">
        <f>IFERROR(IF(AG157&lt;&gt;"",Z157*VLOOKUP(N157,【参考】数式用!$AG$2:$AL$50,MATCH(Y157,【参考】数式用!$AI$4:$AL$4,0)+2,0), ""), "")</f>
        <v/>
      </c>
      <c r="AD157" s="1083"/>
      <c r="AE157" s="424"/>
      <c r="AF157" s="104"/>
      <c r="AG157" s="438" t="str">
        <f>IFERROR(VLOOKUP(O157, 【参考】数式用!$AY$5:$AY$13, 1, FALSE), "")</f>
        <v/>
      </c>
      <c r="AH157" s="439" t="str">
        <f>IFERROR(VLOOKUP(N157, 【参考】数式用!$BA$2:$BB$50, 2, FALSE), "")</f>
        <v/>
      </c>
      <c r="AI157" s="440" t="str">
        <f t="shared" si="5"/>
        <v/>
      </c>
      <c r="AJ157" s="441" t="str">
        <f t="shared" si="6"/>
        <v/>
      </c>
      <c r="AK157" s="139"/>
      <c r="AL157" s="139"/>
      <c r="AM157" s="112"/>
      <c r="AN157" s="112"/>
      <c r="AU157" s="111"/>
      <c r="AV157" s="111"/>
      <c r="AW157" s="111"/>
      <c r="AX157" s="111"/>
      <c r="AY157" s="111"/>
      <c r="AZ157" s="111"/>
    </row>
    <row r="158" spans="1:52" ht="30" customHeight="1" thickBot="1">
      <c r="A158" s="146">
        <v>145</v>
      </c>
      <c r="B158" s="985" t="str">
        <f>IF(基本情報入力シート!C183="","",基本情報入力シート!C183)</f>
        <v/>
      </c>
      <c r="C158" s="986"/>
      <c r="D158" s="986"/>
      <c r="E158" s="986"/>
      <c r="F158" s="986"/>
      <c r="G158" s="986"/>
      <c r="H158" s="986"/>
      <c r="I158" s="987"/>
      <c r="J158" s="420" t="str">
        <f>IF(基本情報入力シート!M183="","",基本情報入力シート!M183)</f>
        <v/>
      </c>
      <c r="K158" s="420" t="str">
        <f>IF(基本情報入力シート!R183="","",基本情報入力シート!R183)</f>
        <v/>
      </c>
      <c r="L158" s="420" t="str">
        <f>IF(基本情報入力シート!W183="","",基本情報入力シート!W183)</f>
        <v/>
      </c>
      <c r="M158" s="420" t="str">
        <f>IF(基本情報入力シート!X183="","",基本情報入力シート!X183)</f>
        <v/>
      </c>
      <c r="N158" s="147" t="str">
        <f>IF(基本情報入力シート!Y183="","",基本情報入力シート!Y183)</f>
        <v/>
      </c>
      <c r="O158" s="154"/>
      <c r="P158" s="53"/>
      <c r="Q158" s="988"/>
      <c r="R158" s="989"/>
      <c r="S158" s="148" t="str">
        <f>IFERROR(ROUNDDOWN(Q158*VLOOKUP(N158,【参考】数式用!$AR$2:$AW$50,MATCH(P158,【参考】数式用!$AT$4:$AW$4)+2,FALSE)*0.5, 0), "")</f>
        <v/>
      </c>
      <c r="T158" s="54"/>
      <c r="U158" s="548" t="str">
        <f>IFERROR(IF(AG158&lt;&gt;"",Q158*VLOOKUP(N158,【参考】数式用!$AG$2:$AL$50,MATCH(P158,【参考】数式用!$AI$4:$AL$4,0)+2,0), ""), "")</f>
        <v/>
      </c>
      <c r="V158" s="44"/>
      <c r="W158" s="990"/>
      <c r="X158" s="991"/>
      <c r="Y158" s="93"/>
      <c r="Z158" s="549"/>
      <c r="AA158" s="149" t="str">
        <f>IFERROR(IF(Y158="ー", "", ROUNDDOWN(Z158*VLOOKUP(N158,【参考】数式用!$AR$2:$AW$50,MATCH(Y158,【参考】数式用!$AT$4:$AW$4)+2,FALSE)*0.5, 0)), "")</f>
        <v/>
      </c>
      <c r="AB158" s="103"/>
      <c r="AC158" s="1083" t="str">
        <f>IFERROR(IF(AG158&lt;&gt;"",Z158*VLOOKUP(N158,【参考】数式用!$AG$2:$AL$50,MATCH(Y158,【参考】数式用!$AI$4:$AL$4,0)+2,0), ""), "")</f>
        <v/>
      </c>
      <c r="AD158" s="1083"/>
      <c r="AE158" s="424"/>
      <c r="AF158" s="104"/>
      <c r="AG158" s="438" t="str">
        <f>IFERROR(VLOOKUP(O158, 【参考】数式用!$AY$5:$AY$13, 1, FALSE), "")</f>
        <v/>
      </c>
      <c r="AH158" s="439" t="str">
        <f>IFERROR(VLOOKUP(N158, 【参考】数式用!$BA$2:$BB$50, 2, FALSE), "")</f>
        <v/>
      </c>
      <c r="AI158" s="440" t="str">
        <f t="shared" si="5"/>
        <v/>
      </c>
      <c r="AJ158" s="441" t="str">
        <f t="shared" si="6"/>
        <v/>
      </c>
      <c r="AK158" s="139"/>
      <c r="AL158" s="139"/>
      <c r="AM158" s="112"/>
      <c r="AN158" s="112"/>
      <c r="AU158" s="111"/>
      <c r="AV158" s="111"/>
      <c r="AW158" s="111"/>
      <c r="AX158" s="111"/>
      <c r="AY158" s="111"/>
      <c r="AZ158" s="111"/>
    </row>
    <row r="159" spans="1:52" ht="30" customHeight="1" thickBot="1">
      <c r="A159" s="146">
        <v>146</v>
      </c>
      <c r="B159" s="985" t="str">
        <f>IF(基本情報入力シート!C184="","",基本情報入力シート!C184)</f>
        <v/>
      </c>
      <c r="C159" s="986"/>
      <c r="D159" s="986"/>
      <c r="E159" s="986"/>
      <c r="F159" s="986"/>
      <c r="G159" s="986"/>
      <c r="H159" s="986"/>
      <c r="I159" s="987"/>
      <c r="J159" s="420" t="str">
        <f>IF(基本情報入力シート!M184="","",基本情報入力シート!M184)</f>
        <v/>
      </c>
      <c r="K159" s="420" t="str">
        <f>IF(基本情報入力シート!R184="","",基本情報入力シート!R184)</f>
        <v/>
      </c>
      <c r="L159" s="420" t="str">
        <f>IF(基本情報入力シート!W184="","",基本情報入力シート!W184)</f>
        <v/>
      </c>
      <c r="M159" s="420" t="str">
        <f>IF(基本情報入力シート!X184="","",基本情報入力シート!X184)</f>
        <v/>
      </c>
      <c r="N159" s="147" t="str">
        <f>IF(基本情報入力シート!Y184="","",基本情報入力シート!Y184)</f>
        <v/>
      </c>
      <c r="O159" s="154"/>
      <c r="P159" s="53"/>
      <c r="Q159" s="988"/>
      <c r="R159" s="989"/>
      <c r="S159" s="148" t="str">
        <f>IFERROR(ROUNDDOWN(Q159*VLOOKUP(N159,【参考】数式用!$AR$2:$AW$50,MATCH(P159,【参考】数式用!$AT$4:$AW$4)+2,FALSE)*0.5, 0), "")</f>
        <v/>
      </c>
      <c r="T159" s="54"/>
      <c r="U159" s="548" t="str">
        <f>IFERROR(IF(AG159&lt;&gt;"",Q159*VLOOKUP(N159,【参考】数式用!$AG$2:$AL$50,MATCH(P159,【参考】数式用!$AI$4:$AL$4,0)+2,0), ""), "")</f>
        <v/>
      </c>
      <c r="V159" s="44"/>
      <c r="W159" s="990"/>
      <c r="X159" s="991"/>
      <c r="Y159" s="93"/>
      <c r="Z159" s="549"/>
      <c r="AA159" s="149" t="str">
        <f>IFERROR(IF(Y159="ー", "", ROUNDDOWN(Z159*VLOOKUP(N159,【参考】数式用!$AR$2:$AW$50,MATCH(Y159,【参考】数式用!$AT$4:$AW$4)+2,FALSE)*0.5, 0)), "")</f>
        <v/>
      </c>
      <c r="AB159" s="103"/>
      <c r="AC159" s="1083" t="str">
        <f>IFERROR(IF(AG159&lt;&gt;"",Z159*VLOOKUP(N159,【参考】数式用!$AG$2:$AL$50,MATCH(Y159,【参考】数式用!$AI$4:$AL$4,0)+2,0), ""), "")</f>
        <v/>
      </c>
      <c r="AD159" s="1083"/>
      <c r="AE159" s="424"/>
      <c r="AF159" s="104"/>
      <c r="AG159" s="438" t="str">
        <f>IFERROR(VLOOKUP(O159, 【参考】数式用!$AY$5:$AY$13, 1, FALSE), "")</f>
        <v/>
      </c>
      <c r="AH159" s="439" t="str">
        <f>IFERROR(VLOOKUP(N159, 【参考】数式用!$BA$2:$BB$50, 2, FALSE), "")</f>
        <v/>
      </c>
      <c r="AI159" s="440" t="str">
        <f t="shared" si="5"/>
        <v/>
      </c>
      <c r="AJ159" s="441" t="str">
        <f t="shared" si="6"/>
        <v/>
      </c>
      <c r="AK159" s="139"/>
      <c r="AL159" s="139"/>
      <c r="AM159" s="112"/>
      <c r="AN159" s="112"/>
      <c r="AU159" s="111"/>
      <c r="AV159" s="111"/>
      <c r="AW159" s="111"/>
      <c r="AX159" s="111"/>
      <c r="AY159" s="111"/>
      <c r="AZ159" s="111"/>
    </row>
    <row r="160" spans="1:52" ht="30" customHeight="1" thickBot="1">
      <c r="A160" s="146">
        <v>147</v>
      </c>
      <c r="B160" s="985" t="str">
        <f>IF(基本情報入力シート!C185="","",基本情報入力シート!C185)</f>
        <v/>
      </c>
      <c r="C160" s="986"/>
      <c r="D160" s="986"/>
      <c r="E160" s="986"/>
      <c r="F160" s="986"/>
      <c r="G160" s="986"/>
      <c r="H160" s="986"/>
      <c r="I160" s="987"/>
      <c r="J160" s="420" t="str">
        <f>IF(基本情報入力シート!M185="","",基本情報入力シート!M185)</f>
        <v/>
      </c>
      <c r="K160" s="420" t="str">
        <f>IF(基本情報入力シート!R185="","",基本情報入力シート!R185)</f>
        <v/>
      </c>
      <c r="L160" s="420" t="str">
        <f>IF(基本情報入力シート!W185="","",基本情報入力シート!W185)</f>
        <v/>
      </c>
      <c r="M160" s="420" t="str">
        <f>IF(基本情報入力シート!X185="","",基本情報入力シート!X185)</f>
        <v/>
      </c>
      <c r="N160" s="147" t="str">
        <f>IF(基本情報入力シート!Y185="","",基本情報入力シート!Y185)</f>
        <v/>
      </c>
      <c r="O160" s="154"/>
      <c r="P160" s="53"/>
      <c r="Q160" s="988"/>
      <c r="R160" s="989"/>
      <c r="S160" s="148" t="str">
        <f>IFERROR(ROUNDDOWN(Q160*VLOOKUP(N160,【参考】数式用!$AR$2:$AW$50,MATCH(P160,【参考】数式用!$AT$4:$AW$4)+2,FALSE)*0.5, 0), "")</f>
        <v/>
      </c>
      <c r="T160" s="54"/>
      <c r="U160" s="548" t="str">
        <f>IFERROR(IF(AG160&lt;&gt;"",Q160*VLOOKUP(N160,【参考】数式用!$AG$2:$AL$50,MATCH(P160,【参考】数式用!$AI$4:$AL$4,0)+2,0), ""), "")</f>
        <v/>
      </c>
      <c r="V160" s="44"/>
      <c r="W160" s="990"/>
      <c r="X160" s="991"/>
      <c r="Y160" s="93"/>
      <c r="Z160" s="549"/>
      <c r="AA160" s="149" t="str">
        <f>IFERROR(IF(Y160="ー", "", ROUNDDOWN(Z160*VLOOKUP(N160,【参考】数式用!$AR$2:$AW$50,MATCH(Y160,【参考】数式用!$AT$4:$AW$4)+2,FALSE)*0.5, 0)), "")</f>
        <v/>
      </c>
      <c r="AB160" s="103"/>
      <c r="AC160" s="1083" t="str">
        <f>IFERROR(IF(AG160&lt;&gt;"",Z160*VLOOKUP(N160,【参考】数式用!$AG$2:$AL$50,MATCH(Y160,【参考】数式用!$AI$4:$AL$4,0)+2,0), ""), "")</f>
        <v/>
      </c>
      <c r="AD160" s="1083"/>
      <c r="AE160" s="424"/>
      <c r="AF160" s="104"/>
      <c r="AG160" s="438" t="str">
        <f>IFERROR(VLOOKUP(O160, 【参考】数式用!$AY$5:$AY$13, 1, FALSE), "")</f>
        <v/>
      </c>
      <c r="AH160" s="439" t="str">
        <f>IFERROR(VLOOKUP(N160, 【参考】数式用!$BA$2:$BB$50, 2, FALSE), "")</f>
        <v/>
      </c>
      <c r="AI160" s="440" t="str">
        <f t="shared" si="5"/>
        <v/>
      </c>
      <c r="AJ160" s="441" t="str">
        <f t="shared" si="6"/>
        <v/>
      </c>
      <c r="AK160" s="139"/>
      <c r="AL160" s="139"/>
      <c r="AM160" s="112"/>
      <c r="AN160" s="112"/>
      <c r="AU160" s="111"/>
      <c r="AV160" s="111"/>
      <c r="AW160" s="111"/>
      <c r="AX160" s="111"/>
      <c r="AY160" s="111"/>
      <c r="AZ160" s="111"/>
    </row>
    <row r="161" spans="1:52" ht="30" customHeight="1" thickBot="1">
      <c r="A161" s="146">
        <v>148</v>
      </c>
      <c r="B161" s="985" t="str">
        <f>IF(基本情報入力シート!C186="","",基本情報入力シート!C186)</f>
        <v/>
      </c>
      <c r="C161" s="986"/>
      <c r="D161" s="986"/>
      <c r="E161" s="986"/>
      <c r="F161" s="986"/>
      <c r="G161" s="986"/>
      <c r="H161" s="986"/>
      <c r="I161" s="987"/>
      <c r="J161" s="420" t="str">
        <f>IF(基本情報入力シート!M186="","",基本情報入力シート!M186)</f>
        <v/>
      </c>
      <c r="K161" s="420" t="str">
        <f>IF(基本情報入力シート!R186="","",基本情報入力シート!R186)</f>
        <v/>
      </c>
      <c r="L161" s="420" t="str">
        <f>IF(基本情報入力シート!W186="","",基本情報入力シート!W186)</f>
        <v/>
      </c>
      <c r="M161" s="420" t="str">
        <f>IF(基本情報入力シート!X186="","",基本情報入力シート!X186)</f>
        <v/>
      </c>
      <c r="N161" s="147" t="str">
        <f>IF(基本情報入力シート!Y186="","",基本情報入力シート!Y186)</f>
        <v/>
      </c>
      <c r="O161" s="154"/>
      <c r="P161" s="53"/>
      <c r="Q161" s="988"/>
      <c r="R161" s="989"/>
      <c r="S161" s="148" t="str">
        <f>IFERROR(ROUNDDOWN(Q161*VLOOKUP(N161,【参考】数式用!$AR$2:$AW$50,MATCH(P161,【参考】数式用!$AT$4:$AW$4)+2,FALSE)*0.5, 0), "")</f>
        <v/>
      </c>
      <c r="T161" s="54"/>
      <c r="U161" s="548" t="str">
        <f>IFERROR(IF(AG161&lt;&gt;"",Q161*VLOOKUP(N161,【参考】数式用!$AG$2:$AL$50,MATCH(P161,【参考】数式用!$AI$4:$AL$4,0)+2,0), ""), "")</f>
        <v/>
      </c>
      <c r="V161" s="44"/>
      <c r="W161" s="990"/>
      <c r="X161" s="991"/>
      <c r="Y161" s="93"/>
      <c r="Z161" s="549"/>
      <c r="AA161" s="149" t="str">
        <f>IFERROR(IF(Y161="ー", "", ROUNDDOWN(Z161*VLOOKUP(N161,【参考】数式用!$AR$2:$AW$50,MATCH(Y161,【参考】数式用!$AT$4:$AW$4)+2,FALSE)*0.5, 0)), "")</f>
        <v/>
      </c>
      <c r="AB161" s="103"/>
      <c r="AC161" s="1083" t="str">
        <f>IFERROR(IF(AG161&lt;&gt;"",Z161*VLOOKUP(N161,【参考】数式用!$AG$2:$AL$50,MATCH(Y161,【参考】数式用!$AI$4:$AL$4,0)+2,0), ""), "")</f>
        <v/>
      </c>
      <c r="AD161" s="1083"/>
      <c r="AE161" s="424"/>
      <c r="AF161" s="104"/>
      <c r="AG161" s="438" t="str">
        <f>IFERROR(VLOOKUP(O161, 【参考】数式用!$AY$5:$AY$13, 1, FALSE), "")</f>
        <v/>
      </c>
      <c r="AH161" s="439" t="str">
        <f>IFERROR(VLOOKUP(N161, 【参考】数式用!$BA$2:$BB$50, 2, FALSE), "")</f>
        <v/>
      </c>
      <c r="AI161" s="440" t="str">
        <f t="shared" si="5"/>
        <v/>
      </c>
      <c r="AJ161" s="441" t="str">
        <f t="shared" si="6"/>
        <v/>
      </c>
      <c r="AK161" s="139"/>
      <c r="AL161" s="139"/>
      <c r="AM161" s="112"/>
      <c r="AN161" s="112"/>
      <c r="AU161" s="111"/>
      <c r="AV161" s="111"/>
      <c r="AW161" s="111"/>
      <c r="AX161" s="111"/>
      <c r="AY161" s="111"/>
      <c r="AZ161" s="111"/>
    </row>
    <row r="162" spans="1:52" ht="30" customHeight="1" thickBot="1">
      <c r="A162" s="146">
        <v>149</v>
      </c>
      <c r="B162" s="985" t="str">
        <f>IF(基本情報入力シート!C187="","",基本情報入力シート!C187)</f>
        <v/>
      </c>
      <c r="C162" s="986"/>
      <c r="D162" s="986"/>
      <c r="E162" s="986"/>
      <c r="F162" s="986"/>
      <c r="G162" s="986"/>
      <c r="H162" s="986"/>
      <c r="I162" s="987"/>
      <c r="J162" s="420" t="str">
        <f>IF(基本情報入力シート!M187="","",基本情報入力シート!M187)</f>
        <v/>
      </c>
      <c r="K162" s="420" t="str">
        <f>IF(基本情報入力シート!R187="","",基本情報入力シート!R187)</f>
        <v/>
      </c>
      <c r="L162" s="420" t="str">
        <f>IF(基本情報入力シート!W187="","",基本情報入力シート!W187)</f>
        <v/>
      </c>
      <c r="M162" s="420" t="str">
        <f>IF(基本情報入力シート!X187="","",基本情報入力シート!X187)</f>
        <v/>
      </c>
      <c r="N162" s="147" t="str">
        <f>IF(基本情報入力シート!Y187="","",基本情報入力シート!Y187)</f>
        <v/>
      </c>
      <c r="O162" s="154"/>
      <c r="P162" s="53"/>
      <c r="Q162" s="988"/>
      <c r="R162" s="989"/>
      <c r="S162" s="148" t="str">
        <f>IFERROR(ROUNDDOWN(Q162*VLOOKUP(N162,【参考】数式用!$AR$2:$AW$50,MATCH(P162,【参考】数式用!$AT$4:$AW$4)+2,FALSE)*0.5, 0), "")</f>
        <v/>
      </c>
      <c r="T162" s="54"/>
      <c r="U162" s="548" t="str">
        <f>IFERROR(IF(AG162&lt;&gt;"",Q162*VLOOKUP(N162,【参考】数式用!$AG$2:$AL$50,MATCH(P162,【参考】数式用!$AI$4:$AL$4,0)+2,0), ""), "")</f>
        <v/>
      </c>
      <c r="V162" s="44"/>
      <c r="W162" s="990"/>
      <c r="X162" s="991"/>
      <c r="Y162" s="93"/>
      <c r="Z162" s="549"/>
      <c r="AA162" s="149" t="str">
        <f>IFERROR(IF(Y162="ー", "", ROUNDDOWN(Z162*VLOOKUP(N162,【参考】数式用!$AR$2:$AW$50,MATCH(Y162,【参考】数式用!$AT$4:$AW$4)+2,FALSE)*0.5, 0)), "")</f>
        <v/>
      </c>
      <c r="AB162" s="103"/>
      <c r="AC162" s="1083" t="str">
        <f>IFERROR(IF(AG162&lt;&gt;"",Z162*VLOOKUP(N162,【参考】数式用!$AG$2:$AL$50,MATCH(Y162,【参考】数式用!$AI$4:$AL$4,0)+2,0), ""), "")</f>
        <v/>
      </c>
      <c r="AD162" s="1083"/>
      <c r="AE162" s="424"/>
      <c r="AF162" s="104"/>
      <c r="AG162" s="438" t="str">
        <f>IFERROR(VLOOKUP(O162, 【参考】数式用!$AY$5:$AY$13, 1, FALSE), "")</f>
        <v/>
      </c>
      <c r="AH162" s="439" t="str">
        <f>IFERROR(VLOOKUP(N162, 【参考】数式用!$BA$2:$BB$50, 2, FALSE), "")</f>
        <v/>
      </c>
      <c r="AI162" s="440" t="str">
        <f t="shared" si="5"/>
        <v/>
      </c>
      <c r="AJ162" s="441" t="str">
        <f t="shared" si="6"/>
        <v/>
      </c>
      <c r="AK162" s="139"/>
      <c r="AL162" s="139"/>
      <c r="AM162" s="112"/>
      <c r="AN162" s="112"/>
      <c r="AU162" s="111"/>
      <c r="AV162" s="111"/>
      <c r="AW162" s="111"/>
      <c r="AX162" s="111"/>
      <c r="AY162" s="111"/>
      <c r="AZ162" s="111"/>
    </row>
    <row r="163" spans="1:52" ht="30" customHeight="1" thickBot="1">
      <c r="A163" s="146">
        <v>150</v>
      </c>
      <c r="B163" s="985" t="str">
        <f>IF(基本情報入力シート!C188="","",基本情報入力シート!C188)</f>
        <v/>
      </c>
      <c r="C163" s="986"/>
      <c r="D163" s="986"/>
      <c r="E163" s="986"/>
      <c r="F163" s="986"/>
      <c r="G163" s="986"/>
      <c r="H163" s="986"/>
      <c r="I163" s="987"/>
      <c r="J163" s="420" t="str">
        <f>IF(基本情報入力シート!M188="","",基本情報入力シート!M188)</f>
        <v/>
      </c>
      <c r="K163" s="420" t="str">
        <f>IF(基本情報入力シート!R188="","",基本情報入力シート!R188)</f>
        <v/>
      </c>
      <c r="L163" s="420" t="str">
        <f>IF(基本情報入力シート!W188="","",基本情報入力シート!W188)</f>
        <v/>
      </c>
      <c r="M163" s="420" t="str">
        <f>IF(基本情報入力シート!X188="","",基本情報入力シート!X188)</f>
        <v/>
      </c>
      <c r="N163" s="147" t="str">
        <f>IF(基本情報入力シート!Y188="","",基本情報入力シート!Y188)</f>
        <v/>
      </c>
      <c r="O163" s="154"/>
      <c r="P163" s="53"/>
      <c r="Q163" s="988"/>
      <c r="R163" s="989"/>
      <c r="S163" s="148" t="str">
        <f>IFERROR(ROUNDDOWN(Q163*VLOOKUP(N163,【参考】数式用!$AR$2:$AW$50,MATCH(P163,【参考】数式用!$AT$4:$AW$4)+2,FALSE)*0.5, 0), "")</f>
        <v/>
      </c>
      <c r="T163" s="54"/>
      <c r="U163" s="548" t="str">
        <f>IFERROR(IF(AG163&lt;&gt;"",Q163*VLOOKUP(N163,【参考】数式用!$AG$2:$AL$50,MATCH(P163,【参考】数式用!$AI$4:$AL$4,0)+2,0), ""), "")</f>
        <v/>
      </c>
      <c r="V163" s="44"/>
      <c r="W163" s="990"/>
      <c r="X163" s="991"/>
      <c r="Y163" s="93"/>
      <c r="Z163" s="549"/>
      <c r="AA163" s="149" t="str">
        <f>IFERROR(IF(Y163="ー", "", ROUNDDOWN(Z163*VLOOKUP(N163,【参考】数式用!$AR$2:$AW$50,MATCH(Y163,【参考】数式用!$AT$4:$AW$4)+2,FALSE)*0.5, 0)), "")</f>
        <v/>
      </c>
      <c r="AB163" s="103"/>
      <c r="AC163" s="1083" t="str">
        <f>IFERROR(IF(AG163&lt;&gt;"",Z163*VLOOKUP(N163,【参考】数式用!$AG$2:$AL$50,MATCH(Y163,【参考】数式用!$AI$4:$AL$4,0)+2,0), ""), "")</f>
        <v/>
      </c>
      <c r="AD163" s="1083"/>
      <c r="AE163" s="424"/>
      <c r="AF163" s="104"/>
      <c r="AG163" s="438" t="str">
        <f>IFERROR(VLOOKUP(O163, 【参考】数式用!$AY$5:$AY$13, 1, FALSE), "")</f>
        <v/>
      </c>
      <c r="AH163" s="439" t="str">
        <f>IFERROR(VLOOKUP(N163, 【参考】数式用!$BA$2:$BB$50, 2, FALSE), "")</f>
        <v/>
      </c>
      <c r="AI163" s="440" t="str">
        <f t="shared" si="5"/>
        <v/>
      </c>
      <c r="AJ163" s="441" t="str">
        <f t="shared" si="6"/>
        <v/>
      </c>
      <c r="AK163" s="139"/>
      <c r="AL163" s="139"/>
      <c r="AM163" s="112"/>
      <c r="AN163" s="112"/>
      <c r="AU163" s="111"/>
      <c r="AV163" s="111"/>
      <c r="AW163" s="111"/>
      <c r="AX163" s="111"/>
      <c r="AY163" s="111"/>
      <c r="AZ163" s="111"/>
    </row>
    <row r="164" spans="1:52" ht="30" customHeight="1" thickBot="1">
      <c r="A164" s="146">
        <v>151</v>
      </c>
      <c r="B164" s="985" t="str">
        <f>IF(基本情報入力シート!C189="","",基本情報入力シート!C189)</f>
        <v/>
      </c>
      <c r="C164" s="986"/>
      <c r="D164" s="986"/>
      <c r="E164" s="986"/>
      <c r="F164" s="986"/>
      <c r="G164" s="986"/>
      <c r="H164" s="986"/>
      <c r="I164" s="987"/>
      <c r="J164" s="420" t="str">
        <f>IF(基本情報入力シート!M189="","",基本情報入力シート!M189)</f>
        <v/>
      </c>
      <c r="K164" s="420" t="str">
        <f>IF(基本情報入力シート!R189="","",基本情報入力シート!R189)</f>
        <v/>
      </c>
      <c r="L164" s="420" t="str">
        <f>IF(基本情報入力シート!W189="","",基本情報入力シート!W189)</f>
        <v/>
      </c>
      <c r="M164" s="420" t="str">
        <f>IF(基本情報入力シート!X189="","",基本情報入力シート!X189)</f>
        <v/>
      </c>
      <c r="N164" s="147" t="str">
        <f>IF(基本情報入力シート!Y189="","",基本情報入力シート!Y189)</f>
        <v/>
      </c>
      <c r="O164" s="154"/>
      <c r="P164" s="53"/>
      <c r="Q164" s="988"/>
      <c r="R164" s="989"/>
      <c r="S164" s="148" t="str">
        <f>IFERROR(ROUNDDOWN(Q164*VLOOKUP(N164,【参考】数式用!$AR$2:$AW$50,MATCH(P164,【参考】数式用!$AT$4:$AW$4)+2,FALSE)*0.5, 0), "")</f>
        <v/>
      </c>
      <c r="T164" s="54"/>
      <c r="U164" s="548" t="str">
        <f>IFERROR(IF(AG164&lt;&gt;"",Q164*VLOOKUP(N164,【参考】数式用!$AG$2:$AL$50,MATCH(P164,【参考】数式用!$AI$4:$AL$4,0)+2,0), ""), "")</f>
        <v/>
      </c>
      <c r="V164" s="44"/>
      <c r="W164" s="990"/>
      <c r="X164" s="991"/>
      <c r="Y164" s="93"/>
      <c r="Z164" s="549"/>
      <c r="AA164" s="149" t="str">
        <f>IFERROR(IF(Y164="ー", "", ROUNDDOWN(Z164*VLOOKUP(N164,【参考】数式用!$AR$2:$AW$50,MATCH(Y164,【参考】数式用!$AT$4:$AW$4)+2,FALSE)*0.5, 0)), "")</f>
        <v/>
      </c>
      <c r="AB164" s="103"/>
      <c r="AC164" s="1083" t="str">
        <f>IFERROR(IF(AG164&lt;&gt;"",Z164*VLOOKUP(N164,【参考】数式用!$AG$2:$AL$50,MATCH(Y164,【参考】数式用!$AI$4:$AL$4,0)+2,0), ""), "")</f>
        <v/>
      </c>
      <c r="AD164" s="1083"/>
      <c r="AE164" s="424"/>
      <c r="AF164" s="104"/>
      <c r="AG164" s="438" t="str">
        <f>IFERROR(VLOOKUP(O164, 【参考】数式用!$AY$5:$AY$13, 1, FALSE), "")</f>
        <v/>
      </c>
      <c r="AH164" s="439" t="str">
        <f>IFERROR(VLOOKUP(N164, 【参考】数式用!$BA$2:$BB$50, 2, FALSE), "")</f>
        <v/>
      </c>
      <c r="AI164" s="440" t="str">
        <f t="shared" si="5"/>
        <v/>
      </c>
      <c r="AJ164" s="441" t="str">
        <f t="shared" si="6"/>
        <v/>
      </c>
      <c r="AK164" s="139"/>
      <c r="AL164" s="139"/>
      <c r="AM164" s="112"/>
      <c r="AN164" s="112"/>
      <c r="AU164" s="111"/>
      <c r="AV164" s="111"/>
      <c r="AW164" s="111"/>
      <c r="AX164" s="111"/>
      <c r="AY164" s="111"/>
      <c r="AZ164" s="111"/>
    </row>
    <row r="165" spans="1:52" ht="30" customHeight="1" thickBot="1">
      <c r="A165" s="146">
        <v>152</v>
      </c>
      <c r="B165" s="985" t="str">
        <f>IF(基本情報入力シート!C190="","",基本情報入力シート!C190)</f>
        <v/>
      </c>
      <c r="C165" s="986"/>
      <c r="D165" s="986"/>
      <c r="E165" s="986"/>
      <c r="F165" s="986"/>
      <c r="G165" s="986"/>
      <c r="H165" s="986"/>
      <c r="I165" s="987"/>
      <c r="J165" s="420" t="str">
        <f>IF(基本情報入力シート!M190="","",基本情報入力シート!M190)</f>
        <v/>
      </c>
      <c r="K165" s="420" t="str">
        <f>IF(基本情報入力シート!R190="","",基本情報入力シート!R190)</f>
        <v/>
      </c>
      <c r="L165" s="420" t="str">
        <f>IF(基本情報入力シート!W190="","",基本情報入力シート!W190)</f>
        <v/>
      </c>
      <c r="M165" s="420" t="str">
        <f>IF(基本情報入力シート!X190="","",基本情報入力シート!X190)</f>
        <v/>
      </c>
      <c r="N165" s="147" t="str">
        <f>IF(基本情報入力シート!Y190="","",基本情報入力シート!Y190)</f>
        <v/>
      </c>
      <c r="O165" s="154"/>
      <c r="P165" s="53"/>
      <c r="Q165" s="988"/>
      <c r="R165" s="989"/>
      <c r="S165" s="148" t="str">
        <f>IFERROR(ROUNDDOWN(Q165*VLOOKUP(N165,【参考】数式用!$AR$2:$AW$50,MATCH(P165,【参考】数式用!$AT$4:$AW$4)+2,FALSE)*0.5, 0), "")</f>
        <v/>
      </c>
      <c r="T165" s="54"/>
      <c r="U165" s="548" t="str">
        <f>IFERROR(IF(AG165&lt;&gt;"",Q165*VLOOKUP(N165,【参考】数式用!$AG$2:$AL$50,MATCH(P165,【参考】数式用!$AI$4:$AL$4,0)+2,0), ""), "")</f>
        <v/>
      </c>
      <c r="V165" s="44"/>
      <c r="W165" s="990"/>
      <c r="X165" s="991"/>
      <c r="Y165" s="93"/>
      <c r="Z165" s="549"/>
      <c r="AA165" s="149" t="str">
        <f>IFERROR(IF(Y165="ー", "", ROUNDDOWN(Z165*VLOOKUP(N165,【参考】数式用!$AR$2:$AW$50,MATCH(Y165,【参考】数式用!$AT$4:$AW$4)+2,FALSE)*0.5, 0)), "")</f>
        <v/>
      </c>
      <c r="AB165" s="103"/>
      <c r="AC165" s="1083" t="str">
        <f>IFERROR(IF(AG165&lt;&gt;"",Z165*VLOOKUP(N165,【参考】数式用!$AG$2:$AL$50,MATCH(Y165,【参考】数式用!$AI$4:$AL$4,0)+2,0), ""), "")</f>
        <v/>
      </c>
      <c r="AD165" s="1083"/>
      <c r="AE165" s="424"/>
      <c r="AF165" s="104"/>
      <c r="AG165" s="438" t="str">
        <f>IFERROR(VLOOKUP(O165, 【参考】数式用!$AY$5:$AY$13, 1, FALSE), "")</f>
        <v/>
      </c>
      <c r="AH165" s="439" t="str">
        <f>IFERROR(VLOOKUP(N165, 【参考】数式用!$BA$2:$BB$50, 2, FALSE), "")</f>
        <v/>
      </c>
      <c r="AI165" s="440" t="str">
        <f t="shared" si="5"/>
        <v/>
      </c>
      <c r="AJ165" s="441" t="str">
        <f t="shared" si="6"/>
        <v/>
      </c>
      <c r="AK165" s="139"/>
      <c r="AL165" s="139"/>
      <c r="AM165" s="112"/>
      <c r="AN165" s="112"/>
      <c r="AU165" s="111"/>
      <c r="AV165" s="111"/>
      <c r="AW165" s="111"/>
      <c r="AX165" s="111"/>
      <c r="AY165" s="111"/>
      <c r="AZ165" s="111"/>
    </row>
    <row r="166" spans="1:52" ht="30" customHeight="1" thickBot="1">
      <c r="A166" s="146">
        <v>153</v>
      </c>
      <c r="B166" s="985" t="str">
        <f>IF(基本情報入力シート!C191="","",基本情報入力シート!C191)</f>
        <v/>
      </c>
      <c r="C166" s="986"/>
      <c r="D166" s="986"/>
      <c r="E166" s="986"/>
      <c r="F166" s="986"/>
      <c r="G166" s="986"/>
      <c r="H166" s="986"/>
      <c r="I166" s="987"/>
      <c r="J166" s="420" t="str">
        <f>IF(基本情報入力シート!M191="","",基本情報入力シート!M191)</f>
        <v/>
      </c>
      <c r="K166" s="420" t="str">
        <f>IF(基本情報入力シート!R191="","",基本情報入力シート!R191)</f>
        <v/>
      </c>
      <c r="L166" s="420" t="str">
        <f>IF(基本情報入力シート!W191="","",基本情報入力シート!W191)</f>
        <v/>
      </c>
      <c r="M166" s="420" t="str">
        <f>IF(基本情報入力シート!X191="","",基本情報入力シート!X191)</f>
        <v/>
      </c>
      <c r="N166" s="147" t="str">
        <f>IF(基本情報入力シート!Y191="","",基本情報入力シート!Y191)</f>
        <v/>
      </c>
      <c r="O166" s="154"/>
      <c r="P166" s="53"/>
      <c r="Q166" s="988"/>
      <c r="R166" s="989"/>
      <c r="S166" s="148" t="str">
        <f>IFERROR(ROUNDDOWN(Q166*VLOOKUP(N166,【参考】数式用!$AR$2:$AW$50,MATCH(P166,【参考】数式用!$AT$4:$AW$4)+2,FALSE)*0.5, 0), "")</f>
        <v/>
      </c>
      <c r="T166" s="54"/>
      <c r="U166" s="548" t="str">
        <f>IFERROR(IF(AG166&lt;&gt;"",Q166*VLOOKUP(N166,【参考】数式用!$AG$2:$AL$50,MATCH(P166,【参考】数式用!$AI$4:$AL$4,0)+2,0), ""), "")</f>
        <v/>
      </c>
      <c r="V166" s="44"/>
      <c r="W166" s="990"/>
      <c r="X166" s="991"/>
      <c r="Y166" s="93"/>
      <c r="Z166" s="549"/>
      <c r="AA166" s="149" t="str">
        <f>IFERROR(IF(Y166="ー", "", ROUNDDOWN(Z166*VLOOKUP(N166,【参考】数式用!$AR$2:$AW$50,MATCH(Y166,【参考】数式用!$AT$4:$AW$4)+2,FALSE)*0.5, 0)), "")</f>
        <v/>
      </c>
      <c r="AB166" s="103"/>
      <c r="AC166" s="1083" t="str">
        <f>IFERROR(IF(AG166&lt;&gt;"",Z166*VLOOKUP(N166,【参考】数式用!$AG$2:$AL$50,MATCH(Y166,【参考】数式用!$AI$4:$AL$4,0)+2,0), ""), "")</f>
        <v/>
      </c>
      <c r="AD166" s="1083"/>
      <c r="AE166" s="424"/>
      <c r="AF166" s="104"/>
      <c r="AG166" s="438" t="str">
        <f>IFERROR(VLOOKUP(O166, 【参考】数式用!$AY$5:$AY$13, 1, FALSE), "")</f>
        <v/>
      </c>
      <c r="AH166" s="439" t="str">
        <f>IFERROR(VLOOKUP(N166, 【参考】数式用!$BA$2:$BB$50, 2, FALSE), "")</f>
        <v/>
      </c>
      <c r="AI166" s="440" t="str">
        <f t="shared" si="5"/>
        <v/>
      </c>
      <c r="AJ166" s="441" t="str">
        <f t="shared" si="6"/>
        <v/>
      </c>
      <c r="AK166" s="139"/>
      <c r="AL166" s="139"/>
      <c r="AM166" s="112"/>
      <c r="AN166" s="112"/>
      <c r="AU166" s="111"/>
      <c r="AV166" s="111"/>
      <c r="AW166" s="111"/>
      <c r="AX166" s="111"/>
      <c r="AY166" s="111"/>
      <c r="AZ166" s="111"/>
    </row>
    <row r="167" spans="1:52" ht="30" customHeight="1" thickBot="1">
      <c r="A167" s="146">
        <v>154</v>
      </c>
      <c r="B167" s="985" t="str">
        <f>IF(基本情報入力シート!C192="","",基本情報入力シート!C192)</f>
        <v/>
      </c>
      <c r="C167" s="986"/>
      <c r="D167" s="986"/>
      <c r="E167" s="986"/>
      <c r="F167" s="986"/>
      <c r="G167" s="986"/>
      <c r="H167" s="986"/>
      <c r="I167" s="987"/>
      <c r="J167" s="420" t="str">
        <f>IF(基本情報入力シート!M192="","",基本情報入力シート!M192)</f>
        <v/>
      </c>
      <c r="K167" s="420" t="str">
        <f>IF(基本情報入力シート!R192="","",基本情報入力シート!R192)</f>
        <v/>
      </c>
      <c r="L167" s="420" t="str">
        <f>IF(基本情報入力シート!W192="","",基本情報入力シート!W192)</f>
        <v/>
      </c>
      <c r="M167" s="420" t="str">
        <f>IF(基本情報入力シート!X192="","",基本情報入力シート!X192)</f>
        <v/>
      </c>
      <c r="N167" s="147" t="str">
        <f>IF(基本情報入力シート!Y192="","",基本情報入力シート!Y192)</f>
        <v/>
      </c>
      <c r="O167" s="154"/>
      <c r="P167" s="53"/>
      <c r="Q167" s="988"/>
      <c r="R167" s="989"/>
      <c r="S167" s="148" t="str">
        <f>IFERROR(ROUNDDOWN(Q167*VLOOKUP(N167,【参考】数式用!$AR$2:$AW$50,MATCH(P167,【参考】数式用!$AT$4:$AW$4)+2,FALSE)*0.5, 0), "")</f>
        <v/>
      </c>
      <c r="T167" s="54"/>
      <c r="U167" s="548" t="str">
        <f>IFERROR(IF(AG167&lt;&gt;"",Q167*VLOOKUP(N167,【参考】数式用!$AG$2:$AL$50,MATCH(P167,【参考】数式用!$AI$4:$AL$4,0)+2,0), ""), "")</f>
        <v/>
      </c>
      <c r="V167" s="44"/>
      <c r="W167" s="990"/>
      <c r="X167" s="991"/>
      <c r="Y167" s="93"/>
      <c r="Z167" s="549"/>
      <c r="AA167" s="149" t="str">
        <f>IFERROR(IF(Y167="ー", "", ROUNDDOWN(Z167*VLOOKUP(N167,【参考】数式用!$AR$2:$AW$50,MATCH(Y167,【参考】数式用!$AT$4:$AW$4)+2,FALSE)*0.5, 0)), "")</f>
        <v/>
      </c>
      <c r="AB167" s="103"/>
      <c r="AC167" s="1083" t="str">
        <f>IFERROR(IF(AG167&lt;&gt;"",Z167*VLOOKUP(N167,【参考】数式用!$AG$2:$AL$50,MATCH(Y167,【参考】数式用!$AI$4:$AL$4,0)+2,0), ""), "")</f>
        <v/>
      </c>
      <c r="AD167" s="1083"/>
      <c r="AE167" s="424"/>
      <c r="AF167" s="104"/>
      <c r="AG167" s="438" t="str">
        <f>IFERROR(VLOOKUP(O167, 【参考】数式用!$AY$5:$AY$13, 1, FALSE), "")</f>
        <v/>
      </c>
      <c r="AH167" s="439" t="str">
        <f>IFERROR(VLOOKUP(N167, 【参考】数式用!$BA$2:$BB$50, 2, FALSE), "")</f>
        <v/>
      </c>
      <c r="AI167" s="440" t="str">
        <f t="shared" si="5"/>
        <v/>
      </c>
      <c r="AJ167" s="441" t="str">
        <f t="shared" si="6"/>
        <v/>
      </c>
      <c r="AK167" s="139"/>
      <c r="AL167" s="139"/>
      <c r="AM167" s="112"/>
      <c r="AN167" s="112"/>
      <c r="AU167" s="111"/>
      <c r="AV167" s="111"/>
      <c r="AW167" s="111"/>
      <c r="AX167" s="111"/>
      <c r="AY167" s="111"/>
      <c r="AZ167" s="111"/>
    </row>
    <row r="168" spans="1:52" ht="30" customHeight="1" thickBot="1">
      <c r="A168" s="146">
        <v>155</v>
      </c>
      <c r="B168" s="985" t="str">
        <f>IF(基本情報入力シート!C193="","",基本情報入力シート!C193)</f>
        <v/>
      </c>
      <c r="C168" s="986"/>
      <c r="D168" s="986"/>
      <c r="E168" s="986"/>
      <c r="F168" s="986"/>
      <c r="G168" s="986"/>
      <c r="H168" s="986"/>
      <c r="I168" s="987"/>
      <c r="J168" s="420" t="str">
        <f>IF(基本情報入力シート!M193="","",基本情報入力シート!M193)</f>
        <v/>
      </c>
      <c r="K168" s="420" t="str">
        <f>IF(基本情報入力シート!R193="","",基本情報入力シート!R193)</f>
        <v/>
      </c>
      <c r="L168" s="420" t="str">
        <f>IF(基本情報入力シート!W193="","",基本情報入力シート!W193)</f>
        <v/>
      </c>
      <c r="M168" s="420" t="str">
        <f>IF(基本情報入力シート!X193="","",基本情報入力シート!X193)</f>
        <v/>
      </c>
      <c r="N168" s="147" t="str">
        <f>IF(基本情報入力シート!Y193="","",基本情報入力シート!Y193)</f>
        <v/>
      </c>
      <c r="O168" s="154"/>
      <c r="P168" s="53"/>
      <c r="Q168" s="988"/>
      <c r="R168" s="989"/>
      <c r="S168" s="148" t="str">
        <f>IFERROR(ROUNDDOWN(Q168*VLOOKUP(N168,【参考】数式用!$AR$2:$AW$50,MATCH(P168,【参考】数式用!$AT$4:$AW$4)+2,FALSE)*0.5, 0), "")</f>
        <v/>
      </c>
      <c r="T168" s="54"/>
      <c r="U168" s="548" t="str">
        <f>IFERROR(IF(AG168&lt;&gt;"",Q168*VLOOKUP(N168,【参考】数式用!$AG$2:$AL$50,MATCH(P168,【参考】数式用!$AI$4:$AL$4,0)+2,0), ""), "")</f>
        <v/>
      </c>
      <c r="V168" s="44"/>
      <c r="W168" s="990"/>
      <c r="X168" s="991"/>
      <c r="Y168" s="93"/>
      <c r="Z168" s="549"/>
      <c r="AA168" s="149" t="str">
        <f>IFERROR(IF(Y168="ー", "", ROUNDDOWN(Z168*VLOOKUP(N168,【参考】数式用!$AR$2:$AW$50,MATCH(Y168,【参考】数式用!$AT$4:$AW$4)+2,FALSE)*0.5, 0)), "")</f>
        <v/>
      </c>
      <c r="AB168" s="103"/>
      <c r="AC168" s="1083" t="str">
        <f>IFERROR(IF(AG168&lt;&gt;"",Z168*VLOOKUP(N168,【参考】数式用!$AG$2:$AL$50,MATCH(Y168,【参考】数式用!$AI$4:$AL$4,0)+2,0), ""), "")</f>
        <v/>
      </c>
      <c r="AD168" s="1083"/>
      <c r="AE168" s="424"/>
      <c r="AF168" s="104"/>
      <c r="AG168" s="438" t="str">
        <f>IFERROR(VLOOKUP(O168, 【参考】数式用!$AY$5:$AY$13, 1, FALSE), "")</f>
        <v/>
      </c>
      <c r="AH168" s="439" t="str">
        <f>IFERROR(VLOOKUP(N168, 【参考】数式用!$BA$2:$BB$50, 2, FALSE), "")</f>
        <v/>
      </c>
      <c r="AI168" s="440" t="str">
        <f t="shared" si="5"/>
        <v/>
      </c>
      <c r="AJ168" s="441" t="str">
        <f t="shared" si="6"/>
        <v/>
      </c>
      <c r="AK168" s="139"/>
      <c r="AL168" s="139"/>
      <c r="AM168" s="112"/>
      <c r="AN168" s="112"/>
      <c r="AU168" s="111"/>
      <c r="AV168" s="111"/>
      <c r="AW168" s="111"/>
      <c r="AX168" s="111"/>
      <c r="AY168" s="111"/>
      <c r="AZ168" s="111"/>
    </row>
    <row r="169" spans="1:52" ht="30" customHeight="1" thickBot="1">
      <c r="A169" s="146">
        <v>156</v>
      </c>
      <c r="B169" s="985" t="str">
        <f>IF(基本情報入力シート!C194="","",基本情報入力シート!C194)</f>
        <v/>
      </c>
      <c r="C169" s="986"/>
      <c r="D169" s="986"/>
      <c r="E169" s="986"/>
      <c r="F169" s="986"/>
      <c r="G169" s="986"/>
      <c r="H169" s="986"/>
      <c r="I169" s="987"/>
      <c r="J169" s="420" t="str">
        <f>IF(基本情報入力シート!M194="","",基本情報入力シート!M194)</f>
        <v/>
      </c>
      <c r="K169" s="420" t="str">
        <f>IF(基本情報入力シート!R194="","",基本情報入力シート!R194)</f>
        <v/>
      </c>
      <c r="L169" s="420" t="str">
        <f>IF(基本情報入力シート!W194="","",基本情報入力シート!W194)</f>
        <v/>
      </c>
      <c r="M169" s="420" t="str">
        <f>IF(基本情報入力シート!X194="","",基本情報入力シート!X194)</f>
        <v/>
      </c>
      <c r="N169" s="147" t="str">
        <f>IF(基本情報入力シート!Y194="","",基本情報入力シート!Y194)</f>
        <v/>
      </c>
      <c r="O169" s="154"/>
      <c r="P169" s="53"/>
      <c r="Q169" s="988"/>
      <c r="R169" s="989"/>
      <c r="S169" s="148" t="str">
        <f>IFERROR(ROUNDDOWN(Q169*VLOOKUP(N169,【参考】数式用!$AR$2:$AW$50,MATCH(P169,【参考】数式用!$AT$4:$AW$4)+2,FALSE)*0.5, 0), "")</f>
        <v/>
      </c>
      <c r="T169" s="54"/>
      <c r="U169" s="548" t="str">
        <f>IFERROR(IF(AG169&lt;&gt;"",Q169*VLOOKUP(N169,【参考】数式用!$AG$2:$AL$50,MATCH(P169,【参考】数式用!$AI$4:$AL$4,0)+2,0), ""), "")</f>
        <v/>
      </c>
      <c r="V169" s="44"/>
      <c r="W169" s="990"/>
      <c r="X169" s="991"/>
      <c r="Y169" s="93"/>
      <c r="Z169" s="549"/>
      <c r="AA169" s="149" t="str">
        <f>IFERROR(IF(Y169="ー", "", ROUNDDOWN(Z169*VLOOKUP(N169,【参考】数式用!$AR$2:$AW$50,MATCH(Y169,【参考】数式用!$AT$4:$AW$4)+2,FALSE)*0.5, 0)), "")</f>
        <v/>
      </c>
      <c r="AB169" s="103"/>
      <c r="AC169" s="1083" t="str">
        <f>IFERROR(IF(AG169&lt;&gt;"",Z169*VLOOKUP(N169,【参考】数式用!$AG$2:$AL$50,MATCH(Y169,【参考】数式用!$AI$4:$AL$4,0)+2,0), ""), "")</f>
        <v/>
      </c>
      <c r="AD169" s="1083"/>
      <c r="AE169" s="424"/>
      <c r="AF169" s="104"/>
      <c r="AG169" s="438" t="str">
        <f>IFERROR(VLOOKUP(O169, 【参考】数式用!$AY$5:$AY$13, 1, FALSE), "")</f>
        <v/>
      </c>
      <c r="AH169" s="439" t="str">
        <f>IFERROR(VLOOKUP(N169, 【参考】数式用!$BA$2:$BB$50, 2, FALSE), "")</f>
        <v/>
      </c>
      <c r="AI169" s="440" t="str">
        <f t="shared" si="5"/>
        <v/>
      </c>
      <c r="AJ169" s="441" t="str">
        <f t="shared" si="6"/>
        <v/>
      </c>
      <c r="AK169" s="139"/>
      <c r="AL169" s="139"/>
      <c r="AM169" s="112"/>
      <c r="AN169" s="112"/>
      <c r="AU169" s="111"/>
      <c r="AV169" s="111"/>
      <c r="AW169" s="111"/>
      <c r="AX169" s="111"/>
      <c r="AY169" s="111"/>
      <c r="AZ169" s="111"/>
    </row>
    <row r="170" spans="1:52" ht="30" customHeight="1" thickBot="1">
      <c r="A170" s="146">
        <v>157</v>
      </c>
      <c r="B170" s="985" t="str">
        <f>IF(基本情報入力シート!C195="","",基本情報入力シート!C195)</f>
        <v/>
      </c>
      <c r="C170" s="986"/>
      <c r="D170" s="986"/>
      <c r="E170" s="986"/>
      <c r="F170" s="986"/>
      <c r="G170" s="986"/>
      <c r="H170" s="986"/>
      <c r="I170" s="987"/>
      <c r="J170" s="420" t="str">
        <f>IF(基本情報入力シート!M195="","",基本情報入力シート!M195)</f>
        <v/>
      </c>
      <c r="K170" s="420" t="str">
        <f>IF(基本情報入力シート!R195="","",基本情報入力シート!R195)</f>
        <v/>
      </c>
      <c r="L170" s="420" t="str">
        <f>IF(基本情報入力シート!W195="","",基本情報入力シート!W195)</f>
        <v/>
      </c>
      <c r="M170" s="420" t="str">
        <f>IF(基本情報入力シート!X195="","",基本情報入力シート!X195)</f>
        <v/>
      </c>
      <c r="N170" s="147" t="str">
        <f>IF(基本情報入力シート!Y195="","",基本情報入力シート!Y195)</f>
        <v/>
      </c>
      <c r="O170" s="154"/>
      <c r="P170" s="53"/>
      <c r="Q170" s="988"/>
      <c r="R170" s="989"/>
      <c r="S170" s="148" t="str">
        <f>IFERROR(ROUNDDOWN(Q170*VLOOKUP(N170,【参考】数式用!$AR$2:$AW$50,MATCH(P170,【参考】数式用!$AT$4:$AW$4)+2,FALSE)*0.5, 0), "")</f>
        <v/>
      </c>
      <c r="T170" s="54"/>
      <c r="U170" s="548" t="str">
        <f>IFERROR(IF(AG170&lt;&gt;"",Q170*VLOOKUP(N170,【参考】数式用!$AG$2:$AL$50,MATCH(P170,【参考】数式用!$AI$4:$AL$4,0)+2,0), ""), "")</f>
        <v/>
      </c>
      <c r="V170" s="44"/>
      <c r="W170" s="990"/>
      <c r="X170" s="991"/>
      <c r="Y170" s="93"/>
      <c r="Z170" s="549"/>
      <c r="AA170" s="149" t="str">
        <f>IFERROR(IF(Y170="ー", "", ROUNDDOWN(Z170*VLOOKUP(N170,【参考】数式用!$AR$2:$AW$50,MATCH(Y170,【参考】数式用!$AT$4:$AW$4)+2,FALSE)*0.5, 0)), "")</f>
        <v/>
      </c>
      <c r="AB170" s="103"/>
      <c r="AC170" s="1083" t="str">
        <f>IFERROR(IF(AG170&lt;&gt;"",Z170*VLOOKUP(N170,【参考】数式用!$AG$2:$AL$50,MATCH(Y170,【参考】数式用!$AI$4:$AL$4,0)+2,0), ""), "")</f>
        <v/>
      </c>
      <c r="AD170" s="1083"/>
      <c r="AE170" s="424"/>
      <c r="AF170" s="104"/>
      <c r="AG170" s="438" t="str">
        <f>IFERROR(VLOOKUP(O170, 【参考】数式用!$AY$5:$AY$13, 1, FALSE), "")</f>
        <v/>
      </c>
      <c r="AH170" s="439" t="str">
        <f>IFERROR(VLOOKUP(N170, 【参考】数式用!$BA$2:$BB$50, 2, FALSE), "")</f>
        <v/>
      </c>
      <c r="AI170" s="440" t="str">
        <f t="shared" si="5"/>
        <v/>
      </c>
      <c r="AJ170" s="441" t="str">
        <f t="shared" si="6"/>
        <v/>
      </c>
      <c r="AK170" s="139"/>
      <c r="AL170" s="139"/>
      <c r="AM170" s="112"/>
      <c r="AN170" s="112"/>
      <c r="AU170" s="111"/>
      <c r="AV170" s="111"/>
      <c r="AW170" s="111"/>
      <c r="AX170" s="111"/>
      <c r="AY170" s="111"/>
      <c r="AZ170" s="111"/>
    </row>
    <row r="171" spans="1:52" ht="30" customHeight="1" thickBot="1">
      <c r="A171" s="146">
        <v>158</v>
      </c>
      <c r="B171" s="985" t="str">
        <f>IF(基本情報入力シート!C196="","",基本情報入力シート!C196)</f>
        <v/>
      </c>
      <c r="C171" s="986"/>
      <c r="D171" s="986"/>
      <c r="E171" s="986"/>
      <c r="F171" s="986"/>
      <c r="G171" s="986"/>
      <c r="H171" s="986"/>
      <c r="I171" s="987"/>
      <c r="J171" s="420" t="str">
        <f>IF(基本情報入力シート!M196="","",基本情報入力シート!M196)</f>
        <v/>
      </c>
      <c r="K171" s="420" t="str">
        <f>IF(基本情報入力シート!R196="","",基本情報入力シート!R196)</f>
        <v/>
      </c>
      <c r="L171" s="420" t="str">
        <f>IF(基本情報入力シート!W196="","",基本情報入力シート!W196)</f>
        <v/>
      </c>
      <c r="M171" s="420" t="str">
        <f>IF(基本情報入力シート!X196="","",基本情報入力シート!X196)</f>
        <v/>
      </c>
      <c r="N171" s="147" t="str">
        <f>IF(基本情報入力シート!Y196="","",基本情報入力シート!Y196)</f>
        <v/>
      </c>
      <c r="O171" s="154"/>
      <c r="P171" s="53"/>
      <c r="Q171" s="988"/>
      <c r="R171" s="989"/>
      <c r="S171" s="148" t="str">
        <f>IFERROR(ROUNDDOWN(Q171*VLOOKUP(N171,【参考】数式用!$AR$2:$AW$50,MATCH(P171,【参考】数式用!$AT$4:$AW$4)+2,FALSE)*0.5, 0), "")</f>
        <v/>
      </c>
      <c r="T171" s="54"/>
      <c r="U171" s="548" t="str">
        <f>IFERROR(IF(AG171&lt;&gt;"",Q171*VLOOKUP(N171,【参考】数式用!$AG$2:$AL$50,MATCH(P171,【参考】数式用!$AI$4:$AL$4,0)+2,0), ""), "")</f>
        <v/>
      </c>
      <c r="V171" s="44"/>
      <c r="W171" s="990"/>
      <c r="X171" s="991"/>
      <c r="Y171" s="93"/>
      <c r="Z171" s="549"/>
      <c r="AA171" s="149" t="str">
        <f>IFERROR(IF(Y171="ー", "", ROUNDDOWN(Z171*VLOOKUP(N171,【参考】数式用!$AR$2:$AW$50,MATCH(Y171,【参考】数式用!$AT$4:$AW$4)+2,FALSE)*0.5, 0)), "")</f>
        <v/>
      </c>
      <c r="AB171" s="103"/>
      <c r="AC171" s="1083" t="str">
        <f>IFERROR(IF(AG171&lt;&gt;"",Z171*VLOOKUP(N171,【参考】数式用!$AG$2:$AL$50,MATCH(Y171,【参考】数式用!$AI$4:$AL$4,0)+2,0), ""), "")</f>
        <v/>
      </c>
      <c r="AD171" s="1083"/>
      <c r="AE171" s="424"/>
      <c r="AF171" s="104"/>
      <c r="AG171" s="438" t="str">
        <f>IFERROR(VLOOKUP(O171, 【参考】数式用!$AY$5:$AY$13, 1, FALSE), "")</f>
        <v/>
      </c>
      <c r="AH171" s="439" t="str">
        <f>IFERROR(VLOOKUP(N171, 【参考】数式用!$BA$2:$BB$50, 2, FALSE), "")</f>
        <v/>
      </c>
      <c r="AI171" s="440" t="str">
        <f t="shared" si="5"/>
        <v/>
      </c>
      <c r="AJ171" s="441" t="str">
        <f t="shared" si="6"/>
        <v/>
      </c>
      <c r="AK171" s="139"/>
      <c r="AL171" s="139"/>
      <c r="AM171" s="112"/>
      <c r="AN171" s="112"/>
      <c r="AU171" s="111"/>
      <c r="AV171" s="111"/>
      <c r="AW171" s="111"/>
      <c r="AX171" s="111"/>
      <c r="AY171" s="111"/>
      <c r="AZ171" s="111"/>
    </row>
    <row r="172" spans="1:52" ht="30" customHeight="1" thickBot="1">
      <c r="A172" s="146">
        <v>159</v>
      </c>
      <c r="B172" s="985" t="str">
        <f>IF(基本情報入力シート!C197="","",基本情報入力シート!C197)</f>
        <v/>
      </c>
      <c r="C172" s="986"/>
      <c r="D172" s="986"/>
      <c r="E172" s="986"/>
      <c r="F172" s="986"/>
      <c r="G172" s="986"/>
      <c r="H172" s="986"/>
      <c r="I172" s="987"/>
      <c r="J172" s="420" t="str">
        <f>IF(基本情報入力シート!M197="","",基本情報入力シート!M197)</f>
        <v/>
      </c>
      <c r="K172" s="420" t="str">
        <f>IF(基本情報入力シート!R197="","",基本情報入力シート!R197)</f>
        <v/>
      </c>
      <c r="L172" s="420" t="str">
        <f>IF(基本情報入力シート!W197="","",基本情報入力シート!W197)</f>
        <v/>
      </c>
      <c r="M172" s="420" t="str">
        <f>IF(基本情報入力シート!X197="","",基本情報入力シート!X197)</f>
        <v/>
      </c>
      <c r="N172" s="147" t="str">
        <f>IF(基本情報入力シート!Y197="","",基本情報入力シート!Y197)</f>
        <v/>
      </c>
      <c r="O172" s="154"/>
      <c r="P172" s="53"/>
      <c r="Q172" s="988"/>
      <c r="R172" s="989"/>
      <c r="S172" s="148" t="str">
        <f>IFERROR(ROUNDDOWN(Q172*VLOOKUP(N172,【参考】数式用!$AR$2:$AW$50,MATCH(P172,【参考】数式用!$AT$4:$AW$4)+2,FALSE)*0.5, 0), "")</f>
        <v/>
      </c>
      <c r="T172" s="54"/>
      <c r="U172" s="548" t="str">
        <f>IFERROR(IF(AG172&lt;&gt;"",Q172*VLOOKUP(N172,【参考】数式用!$AG$2:$AL$50,MATCH(P172,【参考】数式用!$AI$4:$AL$4,0)+2,0), ""), "")</f>
        <v/>
      </c>
      <c r="V172" s="44"/>
      <c r="W172" s="990"/>
      <c r="X172" s="991"/>
      <c r="Y172" s="93"/>
      <c r="Z172" s="549"/>
      <c r="AA172" s="149" t="str">
        <f>IFERROR(IF(Y172="ー", "", ROUNDDOWN(Z172*VLOOKUP(N172,【参考】数式用!$AR$2:$AW$50,MATCH(Y172,【参考】数式用!$AT$4:$AW$4)+2,FALSE)*0.5, 0)), "")</f>
        <v/>
      </c>
      <c r="AB172" s="103"/>
      <c r="AC172" s="1083" t="str">
        <f>IFERROR(IF(AG172&lt;&gt;"",Z172*VLOOKUP(N172,【参考】数式用!$AG$2:$AL$50,MATCH(Y172,【参考】数式用!$AI$4:$AL$4,0)+2,0), ""), "")</f>
        <v/>
      </c>
      <c r="AD172" s="1083"/>
      <c r="AE172" s="424"/>
      <c r="AF172" s="104"/>
      <c r="AG172" s="438" t="str">
        <f>IFERROR(VLOOKUP(O172, 【参考】数式用!$AY$5:$AY$13, 1, FALSE), "")</f>
        <v/>
      </c>
      <c r="AH172" s="439" t="str">
        <f>IFERROR(VLOOKUP(N172, 【参考】数式用!$BA$2:$BB$50, 2, FALSE), "")</f>
        <v/>
      </c>
      <c r="AI172" s="440" t="str">
        <f t="shared" si="5"/>
        <v/>
      </c>
      <c r="AJ172" s="441" t="str">
        <f t="shared" si="6"/>
        <v/>
      </c>
      <c r="AK172" s="139"/>
      <c r="AL172" s="139"/>
      <c r="AM172" s="112"/>
      <c r="AN172" s="112"/>
      <c r="AU172" s="111"/>
      <c r="AV172" s="111"/>
      <c r="AW172" s="111"/>
      <c r="AX172" s="111"/>
      <c r="AY172" s="111"/>
      <c r="AZ172" s="111"/>
    </row>
    <row r="173" spans="1:52" ht="30" customHeight="1" thickBot="1">
      <c r="A173" s="146">
        <v>160</v>
      </c>
      <c r="B173" s="985" t="str">
        <f>IF(基本情報入力シート!C198="","",基本情報入力シート!C198)</f>
        <v/>
      </c>
      <c r="C173" s="986"/>
      <c r="D173" s="986"/>
      <c r="E173" s="986"/>
      <c r="F173" s="986"/>
      <c r="G173" s="986"/>
      <c r="H173" s="986"/>
      <c r="I173" s="987"/>
      <c r="J173" s="420" t="str">
        <f>IF(基本情報入力シート!M198="","",基本情報入力シート!M198)</f>
        <v/>
      </c>
      <c r="K173" s="420" t="str">
        <f>IF(基本情報入力シート!R198="","",基本情報入力シート!R198)</f>
        <v/>
      </c>
      <c r="L173" s="420" t="str">
        <f>IF(基本情報入力シート!W198="","",基本情報入力シート!W198)</f>
        <v/>
      </c>
      <c r="M173" s="420" t="str">
        <f>IF(基本情報入力シート!X198="","",基本情報入力シート!X198)</f>
        <v/>
      </c>
      <c r="N173" s="147" t="str">
        <f>IF(基本情報入力シート!Y198="","",基本情報入力シート!Y198)</f>
        <v/>
      </c>
      <c r="O173" s="154"/>
      <c r="P173" s="53"/>
      <c r="Q173" s="988"/>
      <c r="R173" s="989"/>
      <c r="S173" s="148" t="str">
        <f>IFERROR(ROUNDDOWN(Q173*VLOOKUP(N173,【参考】数式用!$AR$2:$AW$50,MATCH(P173,【参考】数式用!$AT$4:$AW$4)+2,FALSE)*0.5, 0), "")</f>
        <v/>
      </c>
      <c r="T173" s="54"/>
      <c r="U173" s="548" t="str">
        <f>IFERROR(IF(AG173&lt;&gt;"",Q173*VLOOKUP(N173,【参考】数式用!$AG$2:$AL$50,MATCH(P173,【参考】数式用!$AI$4:$AL$4,0)+2,0), ""), "")</f>
        <v/>
      </c>
      <c r="V173" s="44"/>
      <c r="W173" s="990"/>
      <c r="X173" s="991"/>
      <c r="Y173" s="93"/>
      <c r="Z173" s="549"/>
      <c r="AA173" s="149" t="str">
        <f>IFERROR(IF(Y173="ー", "", ROUNDDOWN(Z173*VLOOKUP(N173,【参考】数式用!$AR$2:$AW$50,MATCH(Y173,【参考】数式用!$AT$4:$AW$4)+2,FALSE)*0.5, 0)), "")</f>
        <v/>
      </c>
      <c r="AB173" s="103"/>
      <c r="AC173" s="1083" t="str">
        <f>IFERROR(IF(AG173&lt;&gt;"",Z173*VLOOKUP(N173,【参考】数式用!$AG$2:$AL$50,MATCH(Y173,【参考】数式用!$AI$4:$AL$4,0)+2,0), ""), "")</f>
        <v/>
      </c>
      <c r="AD173" s="1083"/>
      <c r="AE173" s="424"/>
      <c r="AF173" s="104"/>
      <c r="AG173" s="438" t="str">
        <f>IFERROR(VLOOKUP(O173, 【参考】数式用!$AY$5:$AY$13, 1, FALSE), "")</f>
        <v/>
      </c>
      <c r="AH173" s="439" t="str">
        <f>IFERROR(VLOOKUP(N173, 【参考】数式用!$BA$2:$BB$50, 2, FALSE), "")</f>
        <v/>
      </c>
      <c r="AI173" s="440" t="str">
        <f t="shared" si="5"/>
        <v/>
      </c>
      <c r="AJ173" s="441" t="str">
        <f t="shared" si="6"/>
        <v/>
      </c>
      <c r="AK173" s="139"/>
      <c r="AL173" s="139"/>
      <c r="AM173" s="112"/>
      <c r="AN173" s="112"/>
      <c r="AU173" s="111"/>
      <c r="AV173" s="111"/>
      <c r="AW173" s="111"/>
      <c r="AX173" s="111"/>
      <c r="AY173" s="111"/>
      <c r="AZ173" s="111"/>
    </row>
    <row r="174" spans="1:52" ht="30" customHeight="1" thickBot="1">
      <c r="A174" s="146">
        <v>161</v>
      </c>
      <c r="B174" s="985" t="str">
        <f>IF(基本情報入力シート!C199="","",基本情報入力シート!C199)</f>
        <v/>
      </c>
      <c r="C174" s="986"/>
      <c r="D174" s="986"/>
      <c r="E174" s="986"/>
      <c r="F174" s="986"/>
      <c r="G174" s="986"/>
      <c r="H174" s="986"/>
      <c r="I174" s="987"/>
      <c r="J174" s="420" t="str">
        <f>IF(基本情報入力シート!M199="","",基本情報入力シート!M199)</f>
        <v/>
      </c>
      <c r="K174" s="420" t="str">
        <f>IF(基本情報入力シート!R199="","",基本情報入力シート!R199)</f>
        <v/>
      </c>
      <c r="L174" s="420" t="str">
        <f>IF(基本情報入力シート!W199="","",基本情報入力シート!W199)</f>
        <v/>
      </c>
      <c r="M174" s="420" t="str">
        <f>IF(基本情報入力シート!X199="","",基本情報入力シート!X199)</f>
        <v/>
      </c>
      <c r="N174" s="147" t="str">
        <f>IF(基本情報入力シート!Y199="","",基本情報入力シート!Y199)</f>
        <v/>
      </c>
      <c r="O174" s="154"/>
      <c r="P174" s="53"/>
      <c r="Q174" s="988"/>
      <c r="R174" s="989"/>
      <c r="S174" s="148" t="str">
        <f>IFERROR(ROUNDDOWN(Q174*VLOOKUP(N174,【参考】数式用!$AR$2:$AW$50,MATCH(P174,【参考】数式用!$AT$4:$AW$4)+2,FALSE)*0.5, 0), "")</f>
        <v/>
      </c>
      <c r="T174" s="54"/>
      <c r="U174" s="548" t="str">
        <f>IFERROR(IF(AG174&lt;&gt;"",Q174*VLOOKUP(N174,【参考】数式用!$AG$2:$AL$50,MATCH(P174,【参考】数式用!$AI$4:$AL$4,0)+2,0), ""), "")</f>
        <v/>
      </c>
      <c r="V174" s="44"/>
      <c r="W174" s="990"/>
      <c r="X174" s="991"/>
      <c r="Y174" s="93"/>
      <c r="Z174" s="549"/>
      <c r="AA174" s="149" t="str">
        <f>IFERROR(IF(Y174="ー", "", ROUNDDOWN(Z174*VLOOKUP(N174,【参考】数式用!$AR$2:$AW$50,MATCH(Y174,【参考】数式用!$AT$4:$AW$4)+2,FALSE)*0.5, 0)), "")</f>
        <v/>
      </c>
      <c r="AB174" s="103"/>
      <c r="AC174" s="1083" t="str">
        <f>IFERROR(IF(AG174&lt;&gt;"",Z174*VLOOKUP(N174,【参考】数式用!$AG$2:$AL$50,MATCH(Y174,【参考】数式用!$AI$4:$AL$4,0)+2,0), ""), "")</f>
        <v/>
      </c>
      <c r="AD174" s="1083"/>
      <c r="AE174" s="424"/>
      <c r="AF174" s="104"/>
      <c r="AG174" s="438" t="str">
        <f>IFERROR(VLOOKUP(O174, 【参考】数式用!$AY$5:$AY$13, 1, FALSE), "")</f>
        <v/>
      </c>
      <c r="AH174" s="439" t="str">
        <f>IFERROR(VLOOKUP(N174, 【参考】数式用!$BA$2:$BB$50, 2, FALSE), "")</f>
        <v/>
      </c>
      <c r="AI174" s="440" t="str">
        <f t="shared" si="5"/>
        <v/>
      </c>
      <c r="AJ174" s="441" t="str">
        <f t="shared" si="6"/>
        <v/>
      </c>
      <c r="AK174" s="139"/>
      <c r="AL174" s="139"/>
      <c r="AM174" s="112"/>
      <c r="AN174" s="112"/>
      <c r="AU174" s="111"/>
      <c r="AV174" s="111"/>
      <c r="AW174" s="111"/>
      <c r="AX174" s="111"/>
      <c r="AY174" s="111"/>
      <c r="AZ174" s="111"/>
    </row>
    <row r="175" spans="1:52" ht="30" customHeight="1" thickBot="1">
      <c r="A175" s="146">
        <v>162</v>
      </c>
      <c r="B175" s="985" t="str">
        <f>IF(基本情報入力シート!C200="","",基本情報入力シート!C200)</f>
        <v/>
      </c>
      <c r="C175" s="986"/>
      <c r="D175" s="986"/>
      <c r="E175" s="986"/>
      <c r="F175" s="986"/>
      <c r="G175" s="986"/>
      <c r="H175" s="986"/>
      <c r="I175" s="987"/>
      <c r="J175" s="420" t="str">
        <f>IF(基本情報入力シート!M200="","",基本情報入力シート!M200)</f>
        <v/>
      </c>
      <c r="K175" s="420" t="str">
        <f>IF(基本情報入力シート!R200="","",基本情報入力シート!R200)</f>
        <v/>
      </c>
      <c r="L175" s="420" t="str">
        <f>IF(基本情報入力シート!W200="","",基本情報入力シート!W200)</f>
        <v/>
      </c>
      <c r="M175" s="420" t="str">
        <f>IF(基本情報入力シート!X200="","",基本情報入力シート!X200)</f>
        <v/>
      </c>
      <c r="N175" s="147" t="str">
        <f>IF(基本情報入力シート!Y200="","",基本情報入力シート!Y200)</f>
        <v/>
      </c>
      <c r="O175" s="154"/>
      <c r="P175" s="53"/>
      <c r="Q175" s="988"/>
      <c r="R175" s="989"/>
      <c r="S175" s="148" t="str">
        <f>IFERROR(ROUNDDOWN(Q175*VLOOKUP(N175,【参考】数式用!$AR$2:$AW$50,MATCH(P175,【参考】数式用!$AT$4:$AW$4)+2,FALSE)*0.5, 0), "")</f>
        <v/>
      </c>
      <c r="T175" s="54"/>
      <c r="U175" s="548" t="str">
        <f>IFERROR(IF(AG175&lt;&gt;"",Q175*VLOOKUP(N175,【参考】数式用!$AG$2:$AL$50,MATCH(P175,【参考】数式用!$AI$4:$AL$4,0)+2,0), ""), "")</f>
        <v/>
      </c>
      <c r="V175" s="44"/>
      <c r="W175" s="990"/>
      <c r="X175" s="991"/>
      <c r="Y175" s="93"/>
      <c r="Z175" s="549"/>
      <c r="AA175" s="149" t="str">
        <f>IFERROR(IF(Y175="ー", "", ROUNDDOWN(Z175*VLOOKUP(N175,【参考】数式用!$AR$2:$AW$50,MATCH(Y175,【参考】数式用!$AT$4:$AW$4)+2,FALSE)*0.5, 0)), "")</f>
        <v/>
      </c>
      <c r="AB175" s="103"/>
      <c r="AC175" s="1083" t="str">
        <f>IFERROR(IF(AG175&lt;&gt;"",Z175*VLOOKUP(N175,【参考】数式用!$AG$2:$AL$50,MATCH(Y175,【参考】数式用!$AI$4:$AL$4,0)+2,0), ""), "")</f>
        <v/>
      </c>
      <c r="AD175" s="1083"/>
      <c r="AE175" s="424"/>
      <c r="AF175" s="104"/>
      <c r="AG175" s="438" t="str">
        <f>IFERROR(VLOOKUP(O175, 【参考】数式用!$AY$5:$AY$13, 1, FALSE), "")</f>
        <v/>
      </c>
      <c r="AH175" s="439" t="str">
        <f>IFERROR(VLOOKUP(N175, 【参考】数式用!$BA$2:$BB$50, 2, FALSE), "")</f>
        <v/>
      </c>
      <c r="AI175" s="440" t="str">
        <f t="shared" si="5"/>
        <v/>
      </c>
      <c r="AJ175" s="441" t="str">
        <f t="shared" si="6"/>
        <v/>
      </c>
      <c r="AK175" s="139"/>
      <c r="AL175" s="139"/>
      <c r="AM175" s="112"/>
      <c r="AN175" s="112"/>
      <c r="AU175" s="111"/>
      <c r="AV175" s="111"/>
      <c r="AW175" s="111"/>
      <c r="AX175" s="111"/>
      <c r="AY175" s="111"/>
      <c r="AZ175" s="111"/>
    </row>
    <row r="176" spans="1:52" ht="30" customHeight="1" thickBot="1">
      <c r="A176" s="146">
        <v>163</v>
      </c>
      <c r="B176" s="985" t="str">
        <f>IF(基本情報入力シート!C201="","",基本情報入力シート!C201)</f>
        <v/>
      </c>
      <c r="C176" s="986"/>
      <c r="D176" s="986"/>
      <c r="E176" s="986"/>
      <c r="F176" s="986"/>
      <c r="G176" s="986"/>
      <c r="H176" s="986"/>
      <c r="I176" s="987"/>
      <c r="J176" s="420" t="str">
        <f>IF(基本情報入力シート!M201="","",基本情報入力シート!M201)</f>
        <v/>
      </c>
      <c r="K176" s="420" t="str">
        <f>IF(基本情報入力シート!R201="","",基本情報入力シート!R201)</f>
        <v/>
      </c>
      <c r="L176" s="420" t="str">
        <f>IF(基本情報入力シート!W201="","",基本情報入力シート!W201)</f>
        <v/>
      </c>
      <c r="M176" s="420" t="str">
        <f>IF(基本情報入力シート!X201="","",基本情報入力シート!X201)</f>
        <v/>
      </c>
      <c r="N176" s="147" t="str">
        <f>IF(基本情報入力シート!Y201="","",基本情報入力シート!Y201)</f>
        <v/>
      </c>
      <c r="O176" s="154"/>
      <c r="P176" s="53"/>
      <c r="Q176" s="988"/>
      <c r="R176" s="989"/>
      <c r="S176" s="148" t="str">
        <f>IFERROR(ROUNDDOWN(Q176*VLOOKUP(N176,【参考】数式用!$AR$2:$AW$50,MATCH(P176,【参考】数式用!$AT$4:$AW$4)+2,FALSE)*0.5, 0), "")</f>
        <v/>
      </c>
      <c r="T176" s="54"/>
      <c r="U176" s="548" t="str">
        <f>IFERROR(IF(AG176&lt;&gt;"",Q176*VLOOKUP(N176,【参考】数式用!$AG$2:$AL$50,MATCH(P176,【参考】数式用!$AI$4:$AL$4,0)+2,0), ""), "")</f>
        <v/>
      </c>
      <c r="V176" s="44"/>
      <c r="W176" s="990"/>
      <c r="X176" s="991"/>
      <c r="Y176" s="93"/>
      <c r="Z176" s="549"/>
      <c r="AA176" s="149" t="str">
        <f>IFERROR(IF(Y176="ー", "", ROUNDDOWN(Z176*VLOOKUP(N176,【参考】数式用!$AR$2:$AW$50,MATCH(Y176,【参考】数式用!$AT$4:$AW$4)+2,FALSE)*0.5, 0)), "")</f>
        <v/>
      </c>
      <c r="AB176" s="103"/>
      <c r="AC176" s="1083" t="str">
        <f>IFERROR(IF(AG176&lt;&gt;"",Z176*VLOOKUP(N176,【参考】数式用!$AG$2:$AL$50,MATCH(Y176,【参考】数式用!$AI$4:$AL$4,0)+2,0), ""), "")</f>
        <v/>
      </c>
      <c r="AD176" s="1083"/>
      <c r="AE176" s="424"/>
      <c r="AF176" s="104"/>
      <c r="AG176" s="438" t="str">
        <f>IFERROR(VLOOKUP(O176, 【参考】数式用!$AY$5:$AY$13, 1, FALSE), "")</f>
        <v/>
      </c>
      <c r="AH176" s="439" t="str">
        <f>IFERROR(VLOOKUP(N176, 【参考】数式用!$BA$2:$BB$50, 2, FALSE), "")</f>
        <v/>
      </c>
      <c r="AI176" s="440" t="str">
        <f t="shared" si="5"/>
        <v/>
      </c>
      <c r="AJ176" s="441" t="str">
        <f t="shared" si="6"/>
        <v/>
      </c>
      <c r="AK176" s="139"/>
      <c r="AL176" s="139"/>
      <c r="AM176" s="112"/>
      <c r="AN176" s="112"/>
      <c r="AU176" s="111"/>
      <c r="AV176" s="111"/>
      <c r="AW176" s="111"/>
      <c r="AX176" s="111"/>
      <c r="AY176" s="111"/>
      <c r="AZ176" s="111"/>
    </row>
    <row r="177" spans="1:52" ht="30" customHeight="1" thickBot="1">
      <c r="A177" s="146">
        <v>164</v>
      </c>
      <c r="B177" s="985" t="str">
        <f>IF(基本情報入力シート!C202="","",基本情報入力シート!C202)</f>
        <v/>
      </c>
      <c r="C177" s="986"/>
      <c r="D177" s="986"/>
      <c r="E177" s="986"/>
      <c r="F177" s="986"/>
      <c r="G177" s="986"/>
      <c r="H177" s="986"/>
      <c r="I177" s="987"/>
      <c r="J177" s="420" t="str">
        <f>IF(基本情報入力シート!M202="","",基本情報入力シート!M202)</f>
        <v/>
      </c>
      <c r="K177" s="420" t="str">
        <f>IF(基本情報入力シート!R202="","",基本情報入力シート!R202)</f>
        <v/>
      </c>
      <c r="L177" s="420" t="str">
        <f>IF(基本情報入力シート!W202="","",基本情報入力シート!W202)</f>
        <v/>
      </c>
      <c r="M177" s="420" t="str">
        <f>IF(基本情報入力シート!X202="","",基本情報入力シート!X202)</f>
        <v/>
      </c>
      <c r="N177" s="147" t="str">
        <f>IF(基本情報入力シート!Y202="","",基本情報入力シート!Y202)</f>
        <v/>
      </c>
      <c r="O177" s="154"/>
      <c r="P177" s="53"/>
      <c r="Q177" s="988"/>
      <c r="R177" s="989"/>
      <c r="S177" s="148" t="str">
        <f>IFERROR(ROUNDDOWN(Q177*VLOOKUP(N177,【参考】数式用!$AR$2:$AW$50,MATCH(P177,【参考】数式用!$AT$4:$AW$4)+2,FALSE)*0.5, 0), "")</f>
        <v/>
      </c>
      <c r="T177" s="54"/>
      <c r="U177" s="548" t="str">
        <f>IFERROR(IF(AG177&lt;&gt;"",Q177*VLOOKUP(N177,【参考】数式用!$AG$2:$AL$50,MATCH(P177,【参考】数式用!$AI$4:$AL$4,0)+2,0), ""), "")</f>
        <v/>
      </c>
      <c r="V177" s="44"/>
      <c r="W177" s="990"/>
      <c r="X177" s="991"/>
      <c r="Y177" s="93"/>
      <c r="Z177" s="549"/>
      <c r="AA177" s="149" t="str">
        <f>IFERROR(IF(Y177="ー", "", ROUNDDOWN(Z177*VLOOKUP(N177,【参考】数式用!$AR$2:$AW$50,MATCH(Y177,【参考】数式用!$AT$4:$AW$4)+2,FALSE)*0.5, 0)), "")</f>
        <v/>
      </c>
      <c r="AB177" s="103"/>
      <c r="AC177" s="1083" t="str">
        <f>IFERROR(IF(AG177&lt;&gt;"",Z177*VLOOKUP(N177,【参考】数式用!$AG$2:$AL$50,MATCH(Y177,【参考】数式用!$AI$4:$AL$4,0)+2,0), ""), "")</f>
        <v/>
      </c>
      <c r="AD177" s="1083"/>
      <c r="AE177" s="424"/>
      <c r="AF177" s="104"/>
      <c r="AG177" s="438" t="str">
        <f>IFERROR(VLOOKUP(O177, 【参考】数式用!$AY$5:$AY$13, 1, FALSE), "")</f>
        <v/>
      </c>
      <c r="AH177" s="439" t="str">
        <f>IFERROR(VLOOKUP(N177, 【参考】数式用!$BA$2:$BB$50, 2, FALSE), "")</f>
        <v/>
      </c>
      <c r="AI177" s="440" t="str">
        <f t="shared" si="5"/>
        <v/>
      </c>
      <c r="AJ177" s="441" t="str">
        <f t="shared" si="6"/>
        <v/>
      </c>
      <c r="AK177" s="139"/>
      <c r="AL177" s="139"/>
      <c r="AM177" s="112"/>
      <c r="AN177" s="112"/>
      <c r="AU177" s="111"/>
      <c r="AV177" s="111"/>
      <c r="AW177" s="111"/>
      <c r="AX177" s="111"/>
      <c r="AY177" s="111"/>
      <c r="AZ177" s="111"/>
    </row>
    <row r="178" spans="1:52" ht="30" customHeight="1" thickBot="1">
      <c r="A178" s="146">
        <v>165</v>
      </c>
      <c r="B178" s="985" t="str">
        <f>IF(基本情報入力シート!C203="","",基本情報入力シート!C203)</f>
        <v/>
      </c>
      <c r="C178" s="986"/>
      <c r="D178" s="986"/>
      <c r="E178" s="986"/>
      <c r="F178" s="986"/>
      <c r="G178" s="986"/>
      <c r="H178" s="986"/>
      <c r="I178" s="987"/>
      <c r="J178" s="420" t="str">
        <f>IF(基本情報入力シート!M203="","",基本情報入力シート!M203)</f>
        <v/>
      </c>
      <c r="K178" s="420" t="str">
        <f>IF(基本情報入力シート!R203="","",基本情報入力シート!R203)</f>
        <v/>
      </c>
      <c r="L178" s="420" t="str">
        <f>IF(基本情報入力シート!W203="","",基本情報入力シート!W203)</f>
        <v/>
      </c>
      <c r="M178" s="420" t="str">
        <f>IF(基本情報入力シート!X203="","",基本情報入力シート!X203)</f>
        <v/>
      </c>
      <c r="N178" s="147" t="str">
        <f>IF(基本情報入力シート!Y203="","",基本情報入力シート!Y203)</f>
        <v/>
      </c>
      <c r="O178" s="154"/>
      <c r="P178" s="53"/>
      <c r="Q178" s="988"/>
      <c r="R178" s="989"/>
      <c r="S178" s="148" t="str">
        <f>IFERROR(ROUNDDOWN(Q178*VLOOKUP(N178,【参考】数式用!$AR$2:$AW$50,MATCH(P178,【参考】数式用!$AT$4:$AW$4)+2,FALSE)*0.5, 0), "")</f>
        <v/>
      </c>
      <c r="T178" s="54"/>
      <c r="U178" s="548" t="str">
        <f>IFERROR(IF(AG178&lt;&gt;"",Q178*VLOOKUP(N178,【参考】数式用!$AG$2:$AL$50,MATCH(P178,【参考】数式用!$AI$4:$AL$4,0)+2,0), ""), "")</f>
        <v/>
      </c>
      <c r="V178" s="44"/>
      <c r="W178" s="990"/>
      <c r="X178" s="991"/>
      <c r="Y178" s="93"/>
      <c r="Z178" s="549"/>
      <c r="AA178" s="149" t="str">
        <f>IFERROR(IF(Y178="ー", "", ROUNDDOWN(Z178*VLOOKUP(N178,【参考】数式用!$AR$2:$AW$50,MATCH(Y178,【参考】数式用!$AT$4:$AW$4)+2,FALSE)*0.5, 0)), "")</f>
        <v/>
      </c>
      <c r="AB178" s="103"/>
      <c r="AC178" s="1083" t="str">
        <f>IFERROR(IF(AG178&lt;&gt;"",Z178*VLOOKUP(N178,【参考】数式用!$AG$2:$AL$50,MATCH(Y178,【参考】数式用!$AI$4:$AL$4,0)+2,0), ""), "")</f>
        <v/>
      </c>
      <c r="AD178" s="1083"/>
      <c r="AE178" s="424"/>
      <c r="AF178" s="104"/>
      <c r="AG178" s="438" t="str">
        <f>IFERROR(VLOOKUP(O178, 【参考】数式用!$AY$5:$AY$13, 1, FALSE), "")</f>
        <v/>
      </c>
      <c r="AH178" s="439" t="str">
        <f>IFERROR(VLOOKUP(N178, 【参考】数式用!$BA$2:$BB$50, 2, FALSE), "")</f>
        <v/>
      </c>
      <c r="AI178" s="440" t="str">
        <f t="shared" ref="AI178:AI241" si="7">IF(AND(OR(P178="処遇加算Ⅰ",P178="処遇加算Ⅱ"),AH178="対象"), 1,"")</f>
        <v/>
      </c>
      <c r="AJ178" s="441" t="str">
        <f t="shared" ref="AJ178:AJ241" si="8">IF(OR(Y178="処遇加算Ⅰ",Y178="処遇加算Ⅱ"),1,"")</f>
        <v/>
      </c>
      <c r="AK178" s="139"/>
      <c r="AL178" s="139"/>
      <c r="AM178" s="112"/>
      <c r="AN178" s="112"/>
      <c r="AU178" s="111"/>
      <c r="AV178" s="111"/>
      <c r="AW178" s="111"/>
      <c r="AX178" s="111"/>
      <c r="AY178" s="111"/>
      <c r="AZ178" s="111"/>
    </row>
    <row r="179" spans="1:52" ht="30" customHeight="1" thickBot="1">
      <c r="A179" s="146">
        <v>166</v>
      </c>
      <c r="B179" s="985" t="str">
        <f>IF(基本情報入力シート!C204="","",基本情報入力シート!C204)</f>
        <v/>
      </c>
      <c r="C179" s="986"/>
      <c r="D179" s="986"/>
      <c r="E179" s="986"/>
      <c r="F179" s="986"/>
      <c r="G179" s="986"/>
      <c r="H179" s="986"/>
      <c r="I179" s="987"/>
      <c r="J179" s="420" t="str">
        <f>IF(基本情報入力シート!M204="","",基本情報入力シート!M204)</f>
        <v/>
      </c>
      <c r="K179" s="420" t="str">
        <f>IF(基本情報入力シート!R204="","",基本情報入力シート!R204)</f>
        <v/>
      </c>
      <c r="L179" s="420" t="str">
        <f>IF(基本情報入力シート!W204="","",基本情報入力シート!W204)</f>
        <v/>
      </c>
      <c r="M179" s="420" t="str">
        <f>IF(基本情報入力シート!X204="","",基本情報入力シート!X204)</f>
        <v/>
      </c>
      <c r="N179" s="147" t="str">
        <f>IF(基本情報入力シート!Y204="","",基本情報入力シート!Y204)</f>
        <v/>
      </c>
      <c r="O179" s="154"/>
      <c r="P179" s="53"/>
      <c r="Q179" s="988"/>
      <c r="R179" s="989"/>
      <c r="S179" s="148" t="str">
        <f>IFERROR(ROUNDDOWN(Q179*VLOOKUP(N179,【参考】数式用!$AR$2:$AW$50,MATCH(P179,【参考】数式用!$AT$4:$AW$4)+2,FALSE)*0.5, 0), "")</f>
        <v/>
      </c>
      <c r="T179" s="54"/>
      <c r="U179" s="548" t="str">
        <f>IFERROR(IF(AG179&lt;&gt;"",Q179*VLOOKUP(N179,【参考】数式用!$AG$2:$AL$50,MATCH(P179,【参考】数式用!$AI$4:$AL$4,0)+2,0), ""), "")</f>
        <v/>
      </c>
      <c r="V179" s="44"/>
      <c r="W179" s="990"/>
      <c r="X179" s="991"/>
      <c r="Y179" s="93"/>
      <c r="Z179" s="549"/>
      <c r="AA179" s="149" t="str">
        <f>IFERROR(IF(Y179="ー", "", ROUNDDOWN(Z179*VLOOKUP(N179,【参考】数式用!$AR$2:$AW$50,MATCH(Y179,【参考】数式用!$AT$4:$AW$4)+2,FALSE)*0.5, 0)), "")</f>
        <v/>
      </c>
      <c r="AB179" s="103"/>
      <c r="AC179" s="1083" t="str">
        <f>IFERROR(IF(AG179&lt;&gt;"",Z179*VLOOKUP(N179,【参考】数式用!$AG$2:$AL$50,MATCH(Y179,【参考】数式用!$AI$4:$AL$4,0)+2,0), ""), "")</f>
        <v/>
      </c>
      <c r="AD179" s="1083"/>
      <c r="AE179" s="424"/>
      <c r="AF179" s="104"/>
      <c r="AG179" s="438" t="str">
        <f>IFERROR(VLOOKUP(O179, 【参考】数式用!$AY$5:$AY$13, 1, FALSE), "")</f>
        <v/>
      </c>
      <c r="AH179" s="439" t="str">
        <f>IFERROR(VLOOKUP(N179, 【参考】数式用!$BA$2:$BB$50, 2, FALSE), "")</f>
        <v/>
      </c>
      <c r="AI179" s="440" t="str">
        <f t="shared" si="7"/>
        <v/>
      </c>
      <c r="AJ179" s="441" t="str">
        <f t="shared" si="8"/>
        <v/>
      </c>
      <c r="AK179" s="139"/>
      <c r="AL179" s="139"/>
      <c r="AM179" s="112"/>
      <c r="AN179" s="112"/>
      <c r="AU179" s="111"/>
      <c r="AV179" s="111"/>
      <c r="AW179" s="111"/>
      <c r="AX179" s="111"/>
      <c r="AY179" s="111"/>
      <c r="AZ179" s="111"/>
    </row>
    <row r="180" spans="1:52" ht="30" customHeight="1" thickBot="1">
      <c r="A180" s="146">
        <v>167</v>
      </c>
      <c r="B180" s="985" t="str">
        <f>IF(基本情報入力シート!C205="","",基本情報入力シート!C205)</f>
        <v/>
      </c>
      <c r="C180" s="986"/>
      <c r="D180" s="986"/>
      <c r="E180" s="986"/>
      <c r="F180" s="986"/>
      <c r="G180" s="986"/>
      <c r="H180" s="986"/>
      <c r="I180" s="987"/>
      <c r="J180" s="420" t="str">
        <f>IF(基本情報入力シート!M205="","",基本情報入力シート!M205)</f>
        <v/>
      </c>
      <c r="K180" s="420" t="str">
        <f>IF(基本情報入力シート!R205="","",基本情報入力シート!R205)</f>
        <v/>
      </c>
      <c r="L180" s="420" t="str">
        <f>IF(基本情報入力シート!W205="","",基本情報入力シート!W205)</f>
        <v/>
      </c>
      <c r="M180" s="420" t="str">
        <f>IF(基本情報入力シート!X205="","",基本情報入力シート!X205)</f>
        <v/>
      </c>
      <c r="N180" s="147" t="str">
        <f>IF(基本情報入力シート!Y205="","",基本情報入力シート!Y205)</f>
        <v/>
      </c>
      <c r="O180" s="154"/>
      <c r="P180" s="53"/>
      <c r="Q180" s="988"/>
      <c r="R180" s="989"/>
      <c r="S180" s="148" t="str">
        <f>IFERROR(ROUNDDOWN(Q180*VLOOKUP(N180,【参考】数式用!$AR$2:$AW$50,MATCH(P180,【参考】数式用!$AT$4:$AW$4)+2,FALSE)*0.5, 0), "")</f>
        <v/>
      </c>
      <c r="T180" s="54"/>
      <c r="U180" s="548" t="str">
        <f>IFERROR(IF(AG180&lt;&gt;"",Q180*VLOOKUP(N180,【参考】数式用!$AG$2:$AL$50,MATCH(P180,【参考】数式用!$AI$4:$AL$4,0)+2,0), ""), "")</f>
        <v/>
      </c>
      <c r="V180" s="44"/>
      <c r="W180" s="990"/>
      <c r="X180" s="991"/>
      <c r="Y180" s="93"/>
      <c r="Z180" s="549"/>
      <c r="AA180" s="149" t="str">
        <f>IFERROR(IF(Y180="ー", "", ROUNDDOWN(Z180*VLOOKUP(N180,【参考】数式用!$AR$2:$AW$50,MATCH(Y180,【参考】数式用!$AT$4:$AW$4)+2,FALSE)*0.5, 0)), "")</f>
        <v/>
      </c>
      <c r="AB180" s="103"/>
      <c r="AC180" s="1083" t="str">
        <f>IFERROR(IF(AG180&lt;&gt;"",Z180*VLOOKUP(N180,【参考】数式用!$AG$2:$AL$50,MATCH(Y180,【参考】数式用!$AI$4:$AL$4,0)+2,0), ""), "")</f>
        <v/>
      </c>
      <c r="AD180" s="1083"/>
      <c r="AE180" s="424"/>
      <c r="AF180" s="104"/>
      <c r="AG180" s="438" t="str">
        <f>IFERROR(VLOOKUP(O180, 【参考】数式用!$AY$5:$AY$13, 1, FALSE), "")</f>
        <v/>
      </c>
      <c r="AH180" s="439" t="str">
        <f>IFERROR(VLOOKUP(N180, 【参考】数式用!$BA$2:$BB$50, 2, FALSE), "")</f>
        <v/>
      </c>
      <c r="AI180" s="440" t="str">
        <f t="shared" si="7"/>
        <v/>
      </c>
      <c r="AJ180" s="441" t="str">
        <f t="shared" si="8"/>
        <v/>
      </c>
      <c r="AK180" s="139"/>
      <c r="AL180" s="139"/>
      <c r="AM180" s="112"/>
      <c r="AN180" s="112"/>
      <c r="AU180" s="111"/>
      <c r="AV180" s="111"/>
      <c r="AW180" s="111"/>
      <c r="AX180" s="111"/>
      <c r="AY180" s="111"/>
      <c r="AZ180" s="111"/>
    </row>
    <row r="181" spans="1:52" ht="30" customHeight="1" thickBot="1">
      <c r="A181" s="146">
        <v>168</v>
      </c>
      <c r="B181" s="985" t="str">
        <f>IF(基本情報入力シート!C206="","",基本情報入力シート!C206)</f>
        <v/>
      </c>
      <c r="C181" s="986"/>
      <c r="D181" s="986"/>
      <c r="E181" s="986"/>
      <c r="F181" s="986"/>
      <c r="G181" s="986"/>
      <c r="H181" s="986"/>
      <c r="I181" s="987"/>
      <c r="J181" s="420" t="str">
        <f>IF(基本情報入力シート!M206="","",基本情報入力シート!M206)</f>
        <v/>
      </c>
      <c r="K181" s="420" t="str">
        <f>IF(基本情報入力シート!R206="","",基本情報入力シート!R206)</f>
        <v/>
      </c>
      <c r="L181" s="420" t="str">
        <f>IF(基本情報入力シート!W206="","",基本情報入力シート!W206)</f>
        <v/>
      </c>
      <c r="M181" s="420" t="str">
        <f>IF(基本情報入力シート!X206="","",基本情報入力シート!X206)</f>
        <v/>
      </c>
      <c r="N181" s="147" t="str">
        <f>IF(基本情報入力シート!Y206="","",基本情報入力シート!Y206)</f>
        <v/>
      </c>
      <c r="O181" s="154"/>
      <c r="P181" s="53"/>
      <c r="Q181" s="988"/>
      <c r="R181" s="989"/>
      <c r="S181" s="148" t="str">
        <f>IFERROR(ROUNDDOWN(Q181*VLOOKUP(N181,【参考】数式用!$AR$2:$AW$50,MATCH(P181,【参考】数式用!$AT$4:$AW$4)+2,FALSE)*0.5, 0), "")</f>
        <v/>
      </c>
      <c r="T181" s="54"/>
      <c r="U181" s="548" t="str">
        <f>IFERROR(IF(AG181&lt;&gt;"",Q181*VLOOKUP(N181,【参考】数式用!$AG$2:$AL$50,MATCH(P181,【参考】数式用!$AI$4:$AL$4,0)+2,0), ""), "")</f>
        <v/>
      </c>
      <c r="V181" s="44"/>
      <c r="W181" s="990"/>
      <c r="X181" s="991"/>
      <c r="Y181" s="93"/>
      <c r="Z181" s="549"/>
      <c r="AA181" s="149" t="str">
        <f>IFERROR(IF(Y181="ー", "", ROUNDDOWN(Z181*VLOOKUP(N181,【参考】数式用!$AR$2:$AW$50,MATCH(Y181,【参考】数式用!$AT$4:$AW$4)+2,FALSE)*0.5, 0)), "")</f>
        <v/>
      </c>
      <c r="AB181" s="103"/>
      <c r="AC181" s="1083" t="str">
        <f>IFERROR(IF(AG181&lt;&gt;"",Z181*VLOOKUP(N181,【参考】数式用!$AG$2:$AL$50,MATCH(Y181,【参考】数式用!$AI$4:$AL$4,0)+2,0), ""), "")</f>
        <v/>
      </c>
      <c r="AD181" s="1083"/>
      <c r="AE181" s="424"/>
      <c r="AF181" s="104"/>
      <c r="AG181" s="438" t="str">
        <f>IFERROR(VLOOKUP(O181, 【参考】数式用!$AY$5:$AY$13, 1, FALSE), "")</f>
        <v/>
      </c>
      <c r="AH181" s="439" t="str">
        <f>IFERROR(VLOOKUP(N181, 【参考】数式用!$BA$2:$BB$50, 2, FALSE), "")</f>
        <v/>
      </c>
      <c r="AI181" s="440" t="str">
        <f t="shared" si="7"/>
        <v/>
      </c>
      <c r="AJ181" s="441" t="str">
        <f t="shared" si="8"/>
        <v/>
      </c>
      <c r="AK181" s="139"/>
      <c r="AL181" s="139"/>
      <c r="AM181" s="112"/>
      <c r="AN181" s="112"/>
      <c r="AU181" s="111"/>
      <c r="AV181" s="111"/>
      <c r="AW181" s="111"/>
      <c r="AX181" s="111"/>
      <c r="AY181" s="111"/>
      <c r="AZ181" s="111"/>
    </row>
    <row r="182" spans="1:52" ht="30" customHeight="1" thickBot="1">
      <c r="A182" s="146">
        <v>169</v>
      </c>
      <c r="B182" s="985" t="str">
        <f>IF(基本情報入力シート!C207="","",基本情報入力シート!C207)</f>
        <v/>
      </c>
      <c r="C182" s="986"/>
      <c r="D182" s="986"/>
      <c r="E182" s="986"/>
      <c r="F182" s="986"/>
      <c r="G182" s="986"/>
      <c r="H182" s="986"/>
      <c r="I182" s="987"/>
      <c r="J182" s="420" t="str">
        <f>IF(基本情報入力シート!M207="","",基本情報入力シート!M207)</f>
        <v/>
      </c>
      <c r="K182" s="420" t="str">
        <f>IF(基本情報入力シート!R207="","",基本情報入力シート!R207)</f>
        <v/>
      </c>
      <c r="L182" s="420" t="str">
        <f>IF(基本情報入力シート!W207="","",基本情報入力シート!W207)</f>
        <v/>
      </c>
      <c r="M182" s="420" t="str">
        <f>IF(基本情報入力シート!X207="","",基本情報入力シート!X207)</f>
        <v/>
      </c>
      <c r="N182" s="147" t="str">
        <f>IF(基本情報入力シート!Y207="","",基本情報入力シート!Y207)</f>
        <v/>
      </c>
      <c r="O182" s="154"/>
      <c r="P182" s="53"/>
      <c r="Q182" s="988"/>
      <c r="R182" s="989"/>
      <c r="S182" s="148" t="str">
        <f>IFERROR(ROUNDDOWN(Q182*VLOOKUP(N182,【参考】数式用!$AR$2:$AW$50,MATCH(P182,【参考】数式用!$AT$4:$AW$4)+2,FALSE)*0.5, 0), "")</f>
        <v/>
      </c>
      <c r="T182" s="54"/>
      <c r="U182" s="548" t="str">
        <f>IFERROR(IF(AG182&lt;&gt;"",Q182*VLOOKUP(N182,【参考】数式用!$AG$2:$AL$50,MATCH(P182,【参考】数式用!$AI$4:$AL$4,0)+2,0), ""), "")</f>
        <v/>
      </c>
      <c r="V182" s="44"/>
      <c r="W182" s="990"/>
      <c r="X182" s="991"/>
      <c r="Y182" s="93"/>
      <c r="Z182" s="549"/>
      <c r="AA182" s="149" t="str">
        <f>IFERROR(IF(Y182="ー", "", ROUNDDOWN(Z182*VLOOKUP(N182,【参考】数式用!$AR$2:$AW$50,MATCH(Y182,【参考】数式用!$AT$4:$AW$4)+2,FALSE)*0.5, 0)), "")</f>
        <v/>
      </c>
      <c r="AB182" s="103"/>
      <c r="AC182" s="1083" t="str">
        <f>IFERROR(IF(AG182&lt;&gt;"",Z182*VLOOKUP(N182,【参考】数式用!$AG$2:$AL$50,MATCH(Y182,【参考】数式用!$AI$4:$AL$4,0)+2,0), ""), "")</f>
        <v/>
      </c>
      <c r="AD182" s="1083"/>
      <c r="AE182" s="424"/>
      <c r="AF182" s="104"/>
      <c r="AG182" s="438" t="str">
        <f>IFERROR(VLOOKUP(O182, 【参考】数式用!$AY$5:$AY$13, 1, FALSE), "")</f>
        <v/>
      </c>
      <c r="AH182" s="439" t="str">
        <f>IFERROR(VLOOKUP(N182, 【参考】数式用!$BA$2:$BB$50, 2, FALSE), "")</f>
        <v/>
      </c>
      <c r="AI182" s="440" t="str">
        <f t="shared" si="7"/>
        <v/>
      </c>
      <c r="AJ182" s="441" t="str">
        <f t="shared" si="8"/>
        <v/>
      </c>
      <c r="AK182" s="139"/>
      <c r="AL182" s="139"/>
      <c r="AM182" s="112"/>
      <c r="AN182" s="112"/>
      <c r="AU182" s="111"/>
      <c r="AV182" s="111"/>
      <c r="AW182" s="111"/>
      <c r="AX182" s="111"/>
      <c r="AY182" s="111"/>
      <c r="AZ182" s="111"/>
    </row>
    <row r="183" spans="1:52" ht="30" customHeight="1" thickBot="1">
      <c r="A183" s="146">
        <v>170</v>
      </c>
      <c r="B183" s="985" t="str">
        <f>IF(基本情報入力シート!C208="","",基本情報入力シート!C208)</f>
        <v/>
      </c>
      <c r="C183" s="986"/>
      <c r="D183" s="986"/>
      <c r="E183" s="986"/>
      <c r="F183" s="986"/>
      <c r="G183" s="986"/>
      <c r="H183" s="986"/>
      <c r="I183" s="987"/>
      <c r="J183" s="420" t="str">
        <f>IF(基本情報入力シート!M208="","",基本情報入力シート!M208)</f>
        <v/>
      </c>
      <c r="K183" s="420" t="str">
        <f>IF(基本情報入力シート!R208="","",基本情報入力シート!R208)</f>
        <v/>
      </c>
      <c r="L183" s="420" t="str">
        <f>IF(基本情報入力シート!W208="","",基本情報入力シート!W208)</f>
        <v/>
      </c>
      <c r="M183" s="420" t="str">
        <f>IF(基本情報入力シート!X208="","",基本情報入力シート!X208)</f>
        <v/>
      </c>
      <c r="N183" s="147" t="str">
        <f>IF(基本情報入力シート!Y208="","",基本情報入力シート!Y208)</f>
        <v/>
      </c>
      <c r="O183" s="154"/>
      <c r="P183" s="53"/>
      <c r="Q183" s="988"/>
      <c r="R183" s="989"/>
      <c r="S183" s="148" t="str">
        <f>IFERROR(ROUNDDOWN(Q183*VLOOKUP(N183,【参考】数式用!$AR$2:$AW$50,MATCH(P183,【参考】数式用!$AT$4:$AW$4)+2,FALSE)*0.5, 0), "")</f>
        <v/>
      </c>
      <c r="T183" s="54"/>
      <c r="U183" s="548" t="str">
        <f>IFERROR(IF(AG183&lt;&gt;"",Q183*VLOOKUP(N183,【参考】数式用!$AG$2:$AL$50,MATCH(P183,【参考】数式用!$AI$4:$AL$4,0)+2,0), ""), "")</f>
        <v/>
      </c>
      <c r="V183" s="44"/>
      <c r="W183" s="990"/>
      <c r="X183" s="991"/>
      <c r="Y183" s="93"/>
      <c r="Z183" s="549"/>
      <c r="AA183" s="149" t="str">
        <f>IFERROR(IF(Y183="ー", "", ROUNDDOWN(Z183*VLOOKUP(N183,【参考】数式用!$AR$2:$AW$50,MATCH(Y183,【参考】数式用!$AT$4:$AW$4)+2,FALSE)*0.5, 0)), "")</f>
        <v/>
      </c>
      <c r="AB183" s="103"/>
      <c r="AC183" s="1083" t="str">
        <f>IFERROR(IF(AG183&lt;&gt;"",Z183*VLOOKUP(N183,【参考】数式用!$AG$2:$AL$50,MATCH(Y183,【参考】数式用!$AI$4:$AL$4,0)+2,0), ""), "")</f>
        <v/>
      </c>
      <c r="AD183" s="1083"/>
      <c r="AE183" s="424"/>
      <c r="AF183" s="104"/>
      <c r="AG183" s="438" t="str">
        <f>IFERROR(VLOOKUP(O183, 【参考】数式用!$AY$5:$AY$13, 1, FALSE), "")</f>
        <v/>
      </c>
      <c r="AH183" s="439" t="str">
        <f>IFERROR(VLOOKUP(N183, 【参考】数式用!$BA$2:$BB$50, 2, FALSE), "")</f>
        <v/>
      </c>
      <c r="AI183" s="440" t="str">
        <f t="shared" si="7"/>
        <v/>
      </c>
      <c r="AJ183" s="441" t="str">
        <f t="shared" si="8"/>
        <v/>
      </c>
      <c r="AK183" s="139"/>
      <c r="AL183" s="139"/>
      <c r="AM183" s="112"/>
      <c r="AN183" s="112"/>
      <c r="AU183" s="111"/>
      <c r="AV183" s="111"/>
      <c r="AW183" s="111"/>
      <c r="AX183" s="111"/>
      <c r="AY183" s="111"/>
      <c r="AZ183" s="111"/>
    </row>
    <row r="184" spans="1:52" ht="30" customHeight="1" thickBot="1">
      <c r="A184" s="146">
        <v>171</v>
      </c>
      <c r="B184" s="985" t="str">
        <f>IF(基本情報入力シート!C209="","",基本情報入力シート!C209)</f>
        <v/>
      </c>
      <c r="C184" s="986"/>
      <c r="D184" s="986"/>
      <c r="E184" s="986"/>
      <c r="F184" s="986"/>
      <c r="G184" s="986"/>
      <c r="H184" s="986"/>
      <c r="I184" s="987"/>
      <c r="J184" s="420" t="str">
        <f>IF(基本情報入力シート!M209="","",基本情報入力シート!M209)</f>
        <v/>
      </c>
      <c r="K184" s="420" t="str">
        <f>IF(基本情報入力シート!R209="","",基本情報入力シート!R209)</f>
        <v/>
      </c>
      <c r="L184" s="420" t="str">
        <f>IF(基本情報入力シート!W209="","",基本情報入力シート!W209)</f>
        <v/>
      </c>
      <c r="M184" s="420" t="str">
        <f>IF(基本情報入力シート!X209="","",基本情報入力シート!X209)</f>
        <v/>
      </c>
      <c r="N184" s="147" t="str">
        <f>IF(基本情報入力シート!Y209="","",基本情報入力シート!Y209)</f>
        <v/>
      </c>
      <c r="O184" s="154"/>
      <c r="P184" s="53"/>
      <c r="Q184" s="988"/>
      <c r="R184" s="989"/>
      <c r="S184" s="148" t="str">
        <f>IFERROR(ROUNDDOWN(Q184*VLOOKUP(N184,【参考】数式用!$AR$2:$AW$50,MATCH(P184,【参考】数式用!$AT$4:$AW$4)+2,FALSE)*0.5, 0), "")</f>
        <v/>
      </c>
      <c r="T184" s="54"/>
      <c r="U184" s="548" t="str">
        <f>IFERROR(IF(AG184&lt;&gt;"",Q184*VLOOKUP(N184,【参考】数式用!$AG$2:$AL$50,MATCH(P184,【参考】数式用!$AI$4:$AL$4,0)+2,0), ""), "")</f>
        <v/>
      </c>
      <c r="V184" s="44"/>
      <c r="W184" s="990"/>
      <c r="X184" s="991"/>
      <c r="Y184" s="93"/>
      <c r="Z184" s="549"/>
      <c r="AA184" s="149" t="str">
        <f>IFERROR(IF(Y184="ー", "", ROUNDDOWN(Z184*VLOOKUP(N184,【参考】数式用!$AR$2:$AW$50,MATCH(Y184,【参考】数式用!$AT$4:$AW$4)+2,FALSE)*0.5, 0)), "")</f>
        <v/>
      </c>
      <c r="AB184" s="103"/>
      <c r="AC184" s="1083" t="str">
        <f>IFERROR(IF(AG184&lt;&gt;"",Z184*VLOOKUP(N184,【参考】数式用!$AG$2:$AL$50,MATCH(Y184,【参考】数式用!$AI$4:$AL$4,0)+2,0), ""), "")</f>
        <v/>
      </c>
      <c r="AD184" s="1083"/>
      <c r="AE184" s="424"/>
      <c r="AF184" s="104"/>
      <c r="AG184" s="438" t="str">
        <f>IFERROR(VLOOKUP(O184, 【参考】数式用!$AY$5:$AY$13, 1, FALSE), "")</f>
        <v/>
      </c>
      <c r="AH184" s="439" t="str">
        <f>IFERROR(VLOOKUP(N184, 【参考】数式用!$BA$2:$BB$50, 2, FALSE), "")</f>
        <v/>
      </c>
      <c r="AI184" s="440" t="str">
        <f t="shared" si="7"/>
        <v/>
      </c>
      <c r="AJ184" s="441" t="str">
        <f t="shared" si="8"/>
        <v/>
      </c>
      <c r="AK184" s="139"/>
      <c r="AL184" s="139"/>
      <c r="AM184" s="112"/>
      <c r="AN184" s="112"/>
      <c r="AU184" s="111"/>
      <c r="AV184" s="111"/>
      <c r="AW184" s="111"/>
      <c r="AX184" s="111"/>
      <c r="AY184" s="111"/>
      <c r="AZ184" s="111"/>
    </row>
    <row r="185" spans="1:52" ht="30" customHeight="1" thickBot="1">
      <c r="A185" s="146">
        <v>172</v>
      </c>
      <c r="B185" s="985" t="str">
        <f>IF(基本情報入力シート!C210="","",基本情報入力シート!C210)</f>
        <v/>
      </c>
      <c r="C185" s="986"/>
      <c r="D185" s="986"/>
      <c r="E185" s="986"/>
      <c r="F185" s="986"/>
      <c r="G185" s="986"/>
      <c r="H185" s="986"/>
      <c r="I185" s="987"/>
      <c r="J185" s="420" t="str">
        <f>IF(基本情報入力シート!M210="","",基本情報入力シート!M210)</f>
        <v/>
      </c>
      <c r="K185" s="420" t="str">
        <f>IF(基本情報入力シート!R210="","",基本情報入力シート!R210)</f>
        <v/>
      </c>
      <c r="L185" s="420" t="str">
        <f>IF(基本情報入力シート!W210="","",基本情報入力シート!W210)</f>
        <v/>
      </c>
      <c r="M185" s="420" t="str">
        <f>IF(基本情報入力シート!X210="","",基本情報入力シート!X210)</f>
        <v/>
      </c>
      <c r="N185" s="147" t="str">
        <f>IF(基本情報入力シート!Y210="","",基本情報入力シート!Y210)</f>
        <v/>
      </c>
      <c r="O185" s="154"/>
      <c r="P185" s="53"/>
      <c r="Q185" s="988"/>
      <c r="R185" s="989"/>
      <c r="S185" s="148" t="str">
        <f>IFERROR(ROUNDDOWN(Q185*VLOOKUP(N185,【参考】数式用!$AR$2:$AW$50,MATCH(P185,【参考】数式用!$AT$4:$AW$4)+2,FALSE)*0.5, 0), "")</f>
        <v/>
      </c>
      <c r="T185" s="54"/>
      <c r="U185" s="548" t="str">
        <f>IFERROR(IF(AG185&lt;&gt;"",Q185*VLOOKUP(N185,【参考】数式用!$AG$2:$AL$50,MATCH(P185,【参考】数式用!$AI$4:$AL$4,0)+2,0), ""), "")</f>
        <v/>
      </c>
      <c r="V185" s="44"/>
      <c r="W185" s="990"/>
      <c r="X185" s="991"/>
      <c r="Y185" s="93"/>
      <c r="Z185" s="549"/>
      <c r="AA185" s="149" t="str">
        <f>IFERROR(IF(Y185="ー", "", ROUNDDOWN(Z185*VLOOKUP(N185,【参考】数式用!$AR$2:$AW$50,MATCH(Y185,【参考】数式用!$AT$4:$AW$4)+2,FALSE)*0.5, 0)), "")</f>
        <v/>
      </c>
      <c r="AB185" s="103"/>
      <c r="AC185" s="1083" t="str">
        <f>IFERROR(IF(AG185&lt;&gt;"",Z185*VLOOKUP(N185,【参考】数式用!$AG$2:$AL$50,MATCH(Y185,【参考】数式用!$AI$4:$AL$4,0)+2,0), ""), "")</f>
        <v/>
      </c>
      <c r="AD185" s="1083"/>
      <c r="AE185" s="424"/>
      <c r="AF185" s="104"/>
      <c r="AG185" s="438" t="str">
        <f>IFERROR(VLOOKUP(O185, 【参考】数式用!$AY$5:$AY$13, 1, FALSE), "")</f>
        <v/>
      </c>
      <c r="AH185" s="439" t="str">
        <f>IFERROR(VLOOKUP(N185, 【参考】数式用!$BA$2:$BB$50, 2, FALSE), "")</f>
        <v/>
      </c>
      <c r="AI185" s="440" t="str">
        <f t="shared" si="7"/>
        <v/>
      </c>
      <c r="AJ185" s="441" t="str">
        <f t="shared" si="8"/>
        <v/>
      </c>
      <c r="AK185" s="139"/>
      <c r="AL185" s="139"/>
      <c r="AM185" s="112"/>
      <c r="AN185" s="112"/>
      <c r="AU185" s="111"/>
      <c r="AV185" s="111"/>
      <c r="AW185" s="111"/>
      <c r="AX185" s="111"/>
      <c r="AY185" s="111"/>
      <c r="AZ185" s="111"/>
    </row>
    <row r="186" spans="1:52" ht="30" customHeight="1" thickBot="1">
      <c r="A186" s="146">
        <v>173</v>
      </c>
      <c r="B186" s="985" t="str">
        <f>IF(基本情報入力シート!C211="","",基本情報入力シート!C211)</f>
        <v/>
      </c>
      <c r="C186" s="986"/>
      <c r="D186" s="986"/>
      <c r="E186" s="986"/>
      <c r="F186" s="986"/>
      <c r="G186" s="986"/>
      <c r="H186" s="986"/>
      <c r="I186" s="987"/>
      <c r="J186" s="420" t="str">
        <f>IF(基本情報入力シート!M211="","",基本情報入力シート!M211)</f>
        <v/>
      </c>
      <c r="K186" s="420" t="str">
        <f>IF(基本情報入力シート!R211="","",基本情報入力シート!R211)</f>
        <v/>
      </c>
      <c r="L186" s="420" t="str">
        <f>IF(基本情報入力シート!W211="","",基本情報入力シート!W211)</f>
        <v/>
      </c>
      <c r="M186" s="420" t="str">
        <f>IF(基本情報入力シート!X211="","",基本情報入力シート!X211)</f>
        <v/>
      </c>
      <c r="N186" s="147" t="str">
        <f>IF(基本情報入力シート!Y211="","",基本情報入力シート!Y211)</f>
        <v/>
      </c>
      <c r="O186" s="154"/>
      <c r="P186" s="53"/>
      <c r="Q186" s="988"/>
      <c r="R186" s="989"/>
      <c r="S186" s="148" t="str">
        <f>IFERROR(ROUNDDOWN(Q186*VLOOKUP(N186,【参考】数式用!$AR$2:$AW$50,MATCH(P186,【参考】数式用!$AT$4:$AW$4)+2,FALSE)*0.5, 0), "")</f>
        <v/>
      </c>
      <c r="T186" s="54"/>
      <c r="U186" s="548" t="str">
        <f>IFERROR(IF(AG186&lt;&gt;"",Q186*VLOOKUP(N186,【参考】数式用!$AG$2:$AL$50,MATCH(P186,【参考】数式用!$AI$4:$AL$4,0)+2,0), ""), "")</f>
        <v/>
      </c>
      <c r="V186" s="44"/>
      <c r="W186" s="990"/>
      <c r="X186" s="991"/>
      <c r="Y186" s="93"/>
      <c r="Z186" s="549"/>
      <c r="AA186" s="149" t="str">
        <f>IFERROR(IF(Y186="ー", "", ROUNDDOWN(Z186*VLOOKUP(N186,【参考】数式用!$AR$2:$AW$50,MATCH(Y186,【参考】数式用!$AT$4:$AW$4)+2,FALSE)*0.5, 0)), "")</f>
        <v/>
      </c>
      <c r="AB186" s="103"/>
      <c r="AC186" s="1083" t="str">
        <f>IFERROR(IF(AG186&lt;&gt;"",Z186*VLOOKUP(N186,【参考】数式用!$AG$2:$AL$50,MATCH(Y186,【参考】数式用!$AI$4:$AL$4,0)+2,0), ""), "")</f>
        <v/>
      </c>
      <c r="AD186" s="1083"/>
      <c r="AE186" s="424"/>
      <c r="AF186" s="104"/>
      <c r="AG186" s="438" t="str">
        <f>IFERROR(VLOOKUP(O186, 【参考】数式用!$AY$5:$AY$13, 1, FALSE), "")</f>
        <v/>
      </c>
      <c r="AH186" s="439" t="str">
        <f>IFERROR(VLOOKUP(N186, 【参考】数式用!$BA$2:$BB$50, 2, FALSE), "")</f>
        <v/>
      </c>
      <c r="AI186" s="440" t="str">
        <f t="shared" si="7"/>
        <v/>
      </c>
      <c r="AJ186" s="441" t="str">
        <f t="shared" si="8"/>
        <v/>
      </c>
      <c r="AK186" s="139"/>
      <c r="AL186" s="139"/>
      <c r="AM186" s="112"/>
      <c r="AN186" s="112"/>
      <c r="AU186" s="111"/>
      <c r="AV186" s="111"/>
      <c r="AW186" s="111"/>
      <c r="AX186" s="111"/>
      <c r="AY186" s="111"/>
      <c r="AZ186" s="111"/>
    </row>
    <row r="187" spans="1:52" ht="30" customHeight="1" thickBot="1">
      <c r="A187" s="146">
        <v>174</v>
      </c>
      <c r="B187" s="985" t="str">
        <f>IF(基本情報入力シート!C212="","",基本情報入力シート!C212)</f>
        <v/>
      </c>
      <c r="C187" s="986"/>
      <c r="D187" s="986"/>
      <c r="E187" s="986"/>
      <c r="F187" s="986"/>
      <c r="G187" s="986"/>
      <c r="H187" s="986"/>
      <c r="I187" s="987"/>
      <c r="J187" s="420" t="str">
        <f>IF(基本情報入力シート!M212="","",基本情報入力シート!M212)</f>
        <v/>
      </c>
      <c r="K187" s="420" t="str">
        <f>IF(基本情報入力シート!R212="","",基本情報入力シート!R212)</f>
        <v/>
      </c>
      <c r="L187" s="420" t="str">
        <f>IF(基本情報入力シート!W212="","",基本情報入力シート!W212)</f>
        <v/>
      </c>
      <c r="M187" s="420" t="str">
        <f>IF(基本情報入力シート!X212="","",基本情報入力シート!X212)</f>
        <v/>
      </c>
      <c r="N187" s="147" t="str">
        <f>IF(基本情報入力シート!Y212="","",基本情報入力シート!Y212)</f>
        <v/>
      </c>
      <c r="O187" s="154"/>
      <c r="P187" s="53"/>
      <c r="Q187" s="988"/>
      <c r="R187" s="989"/>
      <c r="S187" s="148" t="str">
        <f>IFERROR(ROUNDDOWN(Q187*VLOOKUP(N187,【参考】数式用!$AR$2:$AW$50,MATCH(P187,【参考】数式用!$AT$4:$AW$4)+2,FALSE)*0.5, 0), "")</f>
        <v/>
      </c>
      <c r="T187" s="54"/>
      <c r="U187" s="548" t="str">
        <f>IFERROR(IF(AG187&lt;&gt;"",Q187*VLOOKUP(N187,【参考】数式用!$AG$2:$AL$50,MATCH(P187,【参考】数式用!$AI$4:$AL$4,0)+2,0), ""), "")</f>
        <v/>
      </c>
      <c r="V187" s="44"/>
      <c r="W187" s="990"/>
      <c r="X187" s="991"/>
      <c r="Y187" s="93"/>
      <c r="Z187" s="549"/>
      <c r="AA187" s="149" t="str">
        <f>IFERROR(IF(Y187="ー", "", ROUNDDOWN(Z187*VLOOKUP(N187,【参考】数式用!$AR$2:$AW$50,MATCH(Y187,【参考】数式用!$AT$4:$AW$4)+2,FALSE)*0.5, 0)), "")</f>
        <v/>
      </c>
      <c r="AB187" s="103"/>
      <c r="AC187" s="1083" t="str">
        <f>IFERROR(IF(AG187&lt;&gt;"",Z187*VLOOKUP(N187,【参考】数式用!$AG$2:$AL$50,MATCH(Y187,【参考】数式用!$AI$4:$AL$4,0)+2,0), ""), "")</f>
        <v/>
      </c>
      <c r="AD187" s="1083"/>
      <c r="AE187" s="424"/>
      <c r="AF187" s="104"/>
      <c r="AG187" s="438" t="str">
        <f>IFERROR(VLOOKUP(O187, 【参考】数式用!$AY$5:$AY$13, 1, FALSE), "")</f>
        <v/>
      </c>
      <c r="AH187" s="439" t="str">
        <f>IFERROR(VLOOKUP(N187, 【参考】数式用!$BA$2:$BB$50, 2, FALSE), "")</f>
        <v/>
      </c>
      <c r="AI187" s="440" t="str">
        <f t="shared" si="7"/>
        <v/>
      </c>
      <c r="AJ187" s="441" t="str">
        <f t="shared" si="8"/>
        <v/>
      </c>
      <c r="AK187" s="139"/>
      <c r="AL187" s="139"/>
      <c r="AM187" s="112"/>
      <c r="AN187" s="112"/>
      <c r="AU187" s="111"/>
      <c r="AV187" s="111"/>
      <c r="AW187" s="111"/>
      <c r="AX187" s="111"/>
      <c r="AY187" s="111"/>
      <c r="AZ187" s="111"/>
    </row>
    <row r="188" spans="1:52" ht="30" customHeight="1" thickBot="1">
      <c r="A188" s="146">
        <v>175</v>
      </c>
      <c r="B188" s="985" t="str">
        <f>IF(基本情報入力シート!C213="","",基本情報入力シート!C213)</f>
        <v/>
      </c>
      <c r="C188" s="986"/>
      <c r="D188" s="986"/>
      <c r="E188" s="986"/>
      <c r="F188" s="986"/>
      <c r="G188" s="986"/>
      <c r="H188" s="986"/>
      <c r="I188" s="987"/>
      <c r="J188" s="420" t="str">
        <f>IF(基本情報入力シート!M213="","",基本情報入力シート!M213)</f>
        <v/>
      </c>
      <c r="K188" s="420" t="str">
        <f>IF(基本情報入力シート!R213="","",基本情報入力シート!R213)</f>
        <v/>
      </c>
      <c r="L188" s="420" t="str">
        <f>IF(基本情報入力シート!W213="","",基本情報入力シート!W213)</f>
        <v/>
      </c>
      <c r="M188" s="420" t="str">
        <f>IF(基本情報入力シート!X213="","",基本情報入力シート!X213)</f>
        <v/>
      </c>
      <c r="N188" s="147" t="str">
        <f>IF(基本情報入力シート!Y213="","",基本情報入力シート!Y213)</f>
        <v/>
      </c>
      <c r="O188" s="154"/>
      <c r="P188" s="53"/>
      <c r="Q188" s="988"/>
      <c r="R188" s="989"/>
      <c r="S188" s="148" t="str">
        <f>IFERROR(ROUNDDOWN(Q188*VLOOKUP(N188,【参考】数式用!$AR$2:$AW$50,MATCH(P188,【参考】数式用!$AT$4:$AW$4)+2,FALSE)*0.5, 0), "")</f>
        <v/>
      </c>
      <c r="T188" s="54"/>
      <c r="U188" s="548" t="str">
        <f>IFERROR(IF(AG188&lt;&gt;"",Q188*VLOOKUP(N188,【参考】数式用!$AG$2:$AL$50,MATCH(P188,【参考】数式用!$AI$4:$AL$4,0)+2,0), ""), "")</f>
        <v/>
      </c>
      <c r="V188" s="44"/>
      <c r="W188" s="990"/>
      <c r="X188" s="991"/>
      <c r="Y188" s="93"/>
      <c r="Z188" s="549"/>
      <c r="AA188" s="149" t="str">
        <f>IFERROR(IF(Y188="ー", "", ROUNDDOWN(Z188*VLOOKUP(N188,【参考】数式用!$AR$2:$AW$50,MATCH(Y188,【参考】数式用!$AT$4:$AW$4)+2,FALSE)*0.5, 0)), "")</f>
        <v/>
      </c>
      <c r="AB188" s="103"/>
      <c r="AC188" s="1083" t="str">
        <f>IFERROR(IF(AG188&lt;&gt;"",Z188*VLOOKUP(N188,【参考】数式用!$AG$2:$AL$50,MATCH(Y188,【参考】数式用!$AI$4:$AL$4,0)+2,0), ""), "")</f>
        <v/>
      </c>
      <c r="AD188" s="1083"/>
      <c r="AE188" s="424"/>
      <c r="AF188" s="104"/>
      <c r="AG188" s="438" t="str">
        <f>IFERROR(VLOOKUP(O188, 【参考】数式用!$AY$5:$AY$13, 1, FALSE), "")</f>
        <v/>
      </c>
      <c r="AH188" s="439" t="str">
        <f>IFERROR(VLOOKUP(N188, 【参考】数式用!$BA$2:$BB$50, 2, FALSE), "")</f>
        <v/>
      </c>
      <c r="AI188" s="440" t="str">
        <f t="shared" si="7"/>
        <v/>
      </c>
      <c r="AJ188" s="441" t="str">
        <f t="shared" si="8"/>
        <v/>
      </c>
      <c r="AK188" s="139"/>
      <c r="AL188" s="139"/>
      <c r="AM188" s="112"/>
      <c r="AN188" s="112"/>
      <c r="AU188" s="111"/>
      <c r="AV188" s="111"/>
      <c r="AW188" s="111"/>
      <c r="AX188" s="111"/>
      <c r="AY188" s="111"/>
      <c r="AZ188" s="111"/>
    </row>
    <row r="189" spans="1:52" ht="30" customHeight="1" thickBot="1">
      <c r="A189" s="146">
        <v>176</v>
      </c>
      <c r="B189" s="985" t="str">
        <f>IF(基本情報入力シート!C214="","",基本情報入力シート!C214)</f>
        <v/>
      </c>
      <c r="C189" s="986"/>
      <c r="D189" s="986"/>
      <c r="E189" s="986"/>
      <c r="F189" s="986"/>
      <c r="G189" s="986"/>
      <c r="H189" s="986"/>
      <c r="I189" s="987"/>
      <c r="J189" s="420" t="str">
        <f>IF(基本情報入力シート!M214="","",基本情報入力シート!M214)</f>
        <v/>
      </c>
      <c r="K189" s="420" t="str">
        <f>IF(基本情報入力シート!R214="","",基本情報入力シート!R214)</f>
        <v/>
      </c>
      <c r="L189" s="420" t="str">
        <f>IF(基本情報入力シート!W214="","",基本情報入力シート!W214)</f>
        <v/>
      </c>
      <c r="M189" s="420" t="str">
        <f>IF(基本情報入力シート!X214="","",基本情報入力シート!X214)</f>
        <v/>
      </c>
      <c r="N189" s="147" t="str">
        <f>IF(基本情報入力シート!Y214="","",基本情報入力シート!Y214)</f>
        <v/>
      </c>
      <c r="O189" s="154"/>
      <c r="P189" s="53"/>
      <c r="Q189" s="988"/>
      <c r="R189" s="989"/>
      <c r="S189" s="148" t="str">
        <f>IFERROR(ROUNDDOWN(Q189*VLOOKUP(N189,【参考】数式用!$AR$2:$AW$50,MATCH(P189,【参考】数式用!$AT$4:$AW$4)+2,FALSE)*0.5, 0), "")</f>
        <v/>
      </c>
      <c r="T189" s="54"/>
      <c r="U189" s="548" t="str">
        <f>IFERROR(IF(AG189&lt;&gt;"",Q189*VLOOKUP(N189,【参考】数式用!$AG$2:$AL$50,MATCH(P189,【参考】数式用!$AI$4:$AL$4,0)+2,0), ""), "")</f>
        <v/>
      </c>
      <c r="V189" s="44"/>
      <c r="W189" s="990"/>
      <c r="X189" s="991"/>
      <c r="Y189" s="93"/>
      <c r="Z189" s="549"/>
      <c r="AA189" s="149" t="str">
        <f>IFERROR(IF(Y189="ー", "", ROUNDDOWN(Z189*VLOOKUP(N189,【参考】数式用!$AR$2:$AW$50,MATCH(Y189,【参考】数式用!$AT$4:$AW$4)+2,FALSE)*0.5, 0)), "")</f>
        <v/>
      </c>
      <c r="AB189" s="103"/>
      <c r="AC189" s="1083" t="str">
        <f>IFERROR(IF(AG189&lt;&gt;"",Z189*VLOOKUP(N189,【参考】数式用!$AG$2:$AL$50,MATCH(Y189,【参考】数式用!$AI$4:$AL$4,0)+2,0), ""), "")</f>
        <v/>
      </c>
      <c r="AD189" s="1083"/>
      <c r="AE189" s="424"/>
      <c r="AF189" s="104"/>
      <c r="AG189" s="438" t="str">
        <f>IFERROR(VLOOKUP(O189, 【参考】数式用!$AY$5:$AY$13, 1, FALSE), "")</f>
        <v/>
      </c>
      <c r="AH189" s="439" t="str">
        <f>IFERROR(VLOOKUP(N189, 【参考】数式用!$BA$2:$BB$50, 2, FALSE), "")</f>
        <v/>
      </c>
      <c r="AI189" s="440" t="str">
        <f t="shared" si="7"/>
        <v/>
      </c>
      <c r="AJ189" s="441" t="str">
        <f t="shared" si="8"/>
        <v/>
      </c>
      <c r="AK189" s="139"/>
      <c r="AL189" s="139"/>
      <c r="AM189" s="112"/>
      <c r="AN189" s="112"/>
      <c r="AU189" s="111"/>
      <c r="AV189" s="111"/>
      <c r="AW189" s="111"/>
      <c r="AX189" s="111"/>
      <c r="AY189" s="111"/>
      <c r="AZ189" s="111"/>
    </row>
    <row r="190" spans="1:52" ht="30" customHeight="1" thickBot="1">
      <c r="A190" s="146">
        <v>177</v>
      </c>
      <c r="B190" s="985" t="str">
        <f>IF(基本情報入力シート!C215="","",基本情報入力シート!C215)</f>
        <v/>
      </c>
      <c r="C190" s="986"/>
      <c r="D190" s="986"/>
      <c r="E190" s="986"/>
      <c r="F190" s="986"/>
      <c r="G190" s="986"/>
      <c r="H190" s="986"/>
      <c r="I190" s="987"/>
      <c r="J190" s="420" t="str">
        <f>IF(基本情報入力シート!M215="","",基本情報入力シート!M215)</f>
        <v/>
      </c>
      <c r="K190" s="420" t="str">
        <f>IF(基本情報入力シート!R215="","",基本情報入力シート!R215)</f>
        <v/>
      </c>
      <c r="L190" s="420" t="str">
        <f>IF(基本情報入力シート!W215="","",基本情報入力シート!W215)</f>
        <v/>
      </c>
      <c r="M190" s="420" t="str">
        <f>IF(基本情報入力シート!X215="","",基本情報入力シート!X215)</f>
        <v/>
      </c>
      <c r="N190" s="147" t="str">
        <f>IF(基本情報入力シート!Y215="","",基本情報入力シート!Y215)</f>
        <v/>
      </c>
      <c r="O190" s="154"/>
      <c r="P190" s="53"/>
      <c r="Q190" s="988"/>
      <c r="R190" s="989"/>
      <c r="S190" s="148" t="str">
        <f>IFERROR(ROUNDDOWN(Q190*VLOOKUP(N190,【参考】数式用!$AR$2:$AW$50,MATCH(P190,【参考】数式用!$AT$4:$AW$4)+2,FALSE)*0.5, 0), "")</f>
        <v/>
      </c>
      <c r="T190" s="54"/>
      <c r="U190" s="548" t="str">
        <f>IFERROR(IF(AG190&lt;&gt;"",Q190*VLOOKUP(N190,【参考】数式用!$AG$2:$AL$50,MATCH(P190,【参考】数式用!$AI$4:$AL$4,0)+2,0), ""), "")</f>
        <v/>
      </c>
      <c r="V190" s="44"/>
      <c r="W190" s="990"/>
      <c r="X190" s="991"/>
      <c r="Y190" s="93"/>
      <c r="Z190" s="549"/>
      <c r="AA190" s="149" t="str">
        <f>IFERROR(IF(Y190="ー", "", ROUNDDOWN(Z190*VLOOKUP(N190,【参考】数式用!$AR$2:$AW$50,MATCH(Y190,【参考】数式用!$AT$4:$AW$4)+2,FALSE)*0.5, 0)), "")</f>
        <v/>
      </c>
      <c r="AB190" s="103"/>
      <c r="AC190" s="1083" t="str">
        <f>IFERROR(IF(AG190&lt;&gt;"",Z190*VLOOKUP(N190,【参考】数式用!$AG$2:$AL$50,MATCH(Y190,【参考】数式用!$AI$4:$AL$4,0)+2,0), ""), "")</f>
        <v/>
      </c>
      <c r="AD190" s="1083"/>
      <c r="AE190" s="424"/>
      <c r="AF190" s="104"/>
      <c r="AG190" s="438" t="str">
        <f>IFERROR(VLOOKUP(O190, 【参考】数式用!$AY$5:$AY$13, 1, FALSE), "")</f>
        <v/>
      </c>
      <c r="AH190" s="439" t="str">
        <f>IFERROR(VLOOKUP(N190, 【参考】数式用!$BA$2:$BB$50, 2, FALSE), "")</f>
        <v/>
      </c>
      <c r="AI190" s="440" t="str">
        <f t="shared" si="7"/>
        <v/>
      </c>
      <c r="AJ190" s="441" t="str">
        <f t="shared" si="8"/>
        <v/>
      </c>
      <c r="AK190" s="139"/>
      <c r="AL190" s="139"/>
      <c r="AM190" s="112"/>
      <c r="AN190" s="112"/>
      <c r="AU190" s="111"/>
      <c r="AV190" s="111"/>
      <c r="AW190" s="111"/>
      <c r="AX190" s="111"/>
      <c r="AY190" s="111"/>
      <c r="AZ190" s="111"/>
    </row>
    <row r="191" spans="1:52" ht="30" customHeight="1" thickBot="1">
      <c r="A191" s="146">
        <v>178</v>
      </c>
      <c r="B191" s="985" t="str">
        <f>IF(基本情報入力シート!C216="","",基本情報入力シート!C216)</f>
        <v/>
      </c>
      <c r="C191" s="986"/>
      <c r="D191" s="986"/>
      <c r="E191" s="986"/>
      <c r="F191" s="986"/>
      <c r="G191" s="986"/>
      <c r="H191" s="986"/>
      <c r="I191" s="987"/>
      <c r="J191" s="420" t="str">
        <f>IF(基本情報入力シート!M216="","",基本情報入力シート!M216)</f>
        <v/>
      </c>
      <c r="K191" s="420" t="str">
        <f>IF(基本情報入力シート!R216="","",基本情報入力シート!R216)</f>
        <v/>
      </c>
      <c r="L191" s="420" t="str">
        <f>IF(基本情報入力シート!W216="","",基本情報入力シート!W216)</f>
        <v/>
      </c>
      <c r="M191" s="420" t="str">
        <f>IF(基本情報入力シート!X216="","",基本情報入力シート!X216)</f>
        <v/>
      </c>
      <c r="N191" s="147" t="str">
        <f>IF(基本情報入力シート!Y216="","",基本情報入力シート!Y216)</f>
        <v/>
      </c>
      <c r="O191" s="154"/>
      <c r="P191" s="53"/>
      <c r="Q191" s="988"/>
      <c r="R191" s="989"/>
      <c r="S191" s="148" t="str">
        <f>IFERROR(ROUNDDOWN(Q191*VLOOKUP(N191,【参考】数式用!$AR$2:$AW$50,MATCH(P191,【参考】数式用!$AT$4:$AW$4)+2,FALSE)*0.5, 0), "")</f>
        <v/>
      </c>
      <c r="T191" s="54"/>
      <c r="U191" s="548" t="str">
        <f>IFERROR(IF(AG191&lt;&gt;"",Q191*VLOOKUP(N191,【参考】数式用!$AG$2:$AL$50,MATCH(P191,【参考】数式用!$AI$4:$AL$4,0)+2,0), ""), "")</f>
        <v/>
      </c>
      <c r="V191" s="44"/>
      <c r="W191" s="990"/>
      <c r="X191" s="991"/>
      <c r="Y191" s="93"/>
      <c r="Z191" s="549"/>
      <c r="AA191" s="149" t="str">
        <f>IFERROR(IF(Y191="ー", "", ROUNDDOWN(Z191*VLOOKUP(N191,【参考】数式用!$AR$2:$AW$50,MATCH(Y191,【参考】数式用!$AT$4:$AW$4)+2,FALSE)*0.5, 0)), "")</f>
        <v/>
      </c>
      <c r="AB191" s="103"/>
      <c r="AC191" s="1083" t="str">
        <f>IFERROR(IF(AG191&lt;&gt;"",Z191*VLOOKUP(N191,【参考】数式用!$AG$2:$AL$50,MATCH(Y191,【参考】数式用!$AI$4:$AL$4,0)+2,0), ""), "")</f>
        <v/>
      </c>
      <c r="AD191" s="1083"/>
      <c r="AE191" s="424"/>
      <c r="AF191" s="104"/>
      <c r="AG191" s="438" t="str">
        <f>IFERROR(VLOOKUP(O191, 【参考】数式用!$AY$5:$AY$13, 1, FALSE), "")</f>
        <v/>
      </c>
      <c r="AH191" s="439" t="str">
        <f>IFERROR(VLOOKUP(N191, 【参考】数式用!$BA$2:$BB$50, 2, FALSE), "")</f>
        <v/>
      </c>
      <c r="AI191" s="440" t="str">
        <f t="shared" si="7"/>
        <v/>
      </c>
      <c r="AJ191" s="441" t="str">
        <f t="shared" si="8"/>
        <v/>
      </c>
      <c r="AK191" s="139"/>
      <c r="AL191" s="139"/>
      <c r="AM191" s="112"/>
      <c r="AN191" s="112"/>
      <c r="AU191" s="111"/>
      <c r="AV191" s="111"/>
      <c r="AW191" s="111"/>
      <c r="AX191" s="111"/>
      <c r="AY191" s="111"/>
      <c r="AZ191" s="111"/>
    </row>
    <row r="192" spans="1:52" ht="30" customHeight="1" thickBot="1">
      <c r="A192" s="146">
        <v>179</v>
      </c>
      <c r="B192" s="985" t="str">
        <f>IF(基本情報入力シート!C217="","",基本情報入力シート!C217)</f>
        <v/>
      </c>
      <c r="C192" s="986"/>
      <c r="D192" s="986"/>
      <c r="E192" s="986"/>
      <c r="F192" s="986"/>
      <c r="G192" s="986"/>
      <c r="H192" s="986"/>
      <c r="I192" s="987"/>
      <c r="J192" s="420" t="str">
        <f>IF(基本情報入力シート!M217="","",基本情報入力シート!M217)</f>
        <v/>
      </c>
      <c r="K192" s="420" t="str">
        <f>IF(基本情報入力シート!R217="","",基本情報入力シート!R217)</f>
        <v/>
      </c>
      <c r="L192" s="420" t="str">
        <f>IF(基本情報入力シート!W217="","",基本情報入力シート!W217)</f>
        <v/>
      </c>
      <c r="M192" s="420" t="str">
        <f>IF(基本情報入力シート!X217="","",基本情報入力シート!X217)</f>
        <v/>
      </c>
      <c r="N192" s="147" t="str">
        <f>IF(基本情報入力シート!Y217="","",基本情報入力シート!Y217)</f>
        <v/>
      </c>
      <c r="O192" s="154"/>
      <c r="P192" s="53"/>
      <c r="Q192" s="988"/>
      <c r="R192" s="989"/>
      <c r="S192" s="148" t="str">
        <f>IFERROR(ROUNDDOWN(Q192*VLOOKUP(N192,【参考】数式用!$AR$2:$AW$50,MATCH(P192,【参考】数式用!$AT$4:$AW$4)+2,FALSE)*0.5, 0), "")</f>
        <v/>
      </c>
      <c r="T192" s="54"/>
      <c r="U192" s="548" t="str">
        <f>IFERROR(IF(AG192&lt;&gt;"",Q192*VLOOKUP(N192,【参考】数式用!$AG$2:$AL$50,MATCH(P192,【参考】数式用!$AI$4:$AL$4,0)+2,0), ""), "")</f>
        <v/>
      </c>
      <c r="V192" s="44"/>
      <c r="W192" s="990"/>
      <c r="X192" s="991"/>
      <c r="Y192" s="93"/>
      <c r="Z192" s="549"/>
      <c r="AA192" s="149" t="str">
        <f>IFERROR(IF(Y192="ー", "", ROUNDDOWN(Z192*VLOOKUP(N192,【参考】数式用!$AR$2:$AW$50,MATCH(Y192,【参考】数式用!$AT$4:$AW$4)+2,FALSE)*0.5, 0)), "")</f>
        <v/>
      </c>
      <c r="AB192" s="103"/>
      <c r="AC192" s="1083" t="str">
        <f>IFERROR(IF(AG192&lt;&gt;"",Z192*VLOOKUP(N192,【参考】数式用!$AG$2:$AL$50,MATCH(Y192,【参考】数式用!$AI$4:$AL$4,0)+2,0), ""), "")</f>
        <v/>
      </c>
      <c r="AD192" s="1083"/>
      <c r="AE192" s="424"/>
      <c r="AF192" s="104"/>
      <c r="AG192" s="438" t="str">
        <f>IFERROR(VLOOKUP(O192, 【参考】数式用!$AY$5:$AY$13, 1, FALSE), "")</f>
        <v/>
      </c>
      <c r="AH192" s="439" t="str">
        <f>IFERROR(VLOOKUP(N192, 【参考】数式用!$BA$2:$BB$50, 2, FALSE), "")</f>
        <v/>
      </c>
      <c r="AI192" s="440" t="str">
        <f t="shared" si="7"/>
        <v/>
      </c>
      <c r="AJ192" s="441" t="str">
        <f t="shared" si="8"/>
        <v/>
      </c>
      <c r="AK192" s="139"/>
      <c r="AL192" s="139"/>
      <c r="AM192" s="112"/>
      <c r="AN192" s="112"/>
      <c r="AU192" s="111"/>
      <c r="AV192" s="111"/>
      <c r="AW192" s="111"/>
      <c r="AX192" s="111"/>
      <c r="AY192" s="111"/>
      <c r="AZ192" s="111"/>
    </row>
    <row r="193" spans="1:52" ht="30" customHeight="1" thickBot="1">
      <c r="A193" s="146">
        <v>180</v>
      </c>
      <c r="B193" s="985" t="str">
        <f>IF(基本情報入力シート!C218="","",基本情報入力シート!C218)</f>
        <v/>
      </c>
      <c r="C193" s="986"/>
      <c r="D193" s="986"/>
      <c r="E193" s="986"/>
      <c r="F193" s="986"/>
      <c r="G193" s="986"/>
      <c r="H193" s="986"/>
      <c r="I193" s="987"/>
      <c r="J193" s="420" t="str">
        <f>IF(基本情報入力シート!M218="","",基本情報入力シート!M218)</f>
        <v/>
      </c>
      <c r="K193" s="420" t="str">
        <f>IF(基本情報入力シート!R218="","",基本情報入力シート!R218)</f>
        <v/>
      </c>
      <c r="L193" s="420" t="str">
        <f>IF(基本情報入力シート!W218="","",基本情報入力シート!W218)</f>
        <v/>
      </c>
      <c r="M193" s="420" t="str">
        <f>IF(基本情報入力シート!X218="","",基本情報入力シート!X218)</f>
        <v/>
      </c>
      <c r="N193" s="147" t="str">
        <f>IF(基本情報入力シート!Y218="","",基本情報入力シート!Y218)</f>
        <v/>
      </c>
      <c r="O193" s="154"/>
      <c r="P193" s="53"/>
      <c r="Q193" s="988"/>
      <c r="R193" s="989"/>
      <c r="S193" s="148" t="str">
        <f>IFERROR(ROUNDDOWN(Q193*VLOOKUP(N193,【参考】数式用!$AR$2:$AW$50,MATCH(P193,【参考】数式用!$AT$4:$AW$4)+2,FALSE)*0.5, 0), "")</f>
        <v/>
      </c>
      <c r="T193" s="54"/>
      <c r="U193" s="548" t="str">
        <f>IFERROR(IF(AG193&lt;&gt;"",Q193*VLOOKUP(N193,【参考】数式用!$AG$2:$AL$50,MATCH(P193,【参考】数式用!$AI$4:$AL$4,0)+2,0), ""), "")</f>
        <v/>
      </c>
      <c r="V193" s="44"/>
      <c r="W193" s="990"/>
      <c r="X193" s="991"/>
      <c r="Y193" s="93"/>
      <c r="Z193" s="549"/>
      <c r="AA193" s="149" t="str">
        <f>IFERROR(IF(Y193="ー", "", ROUNDDOWN(Z193*VLOOKUP(N193,【参考】数式用!$AR$2:$AW$50,MATCH(Y193,【参考】数式用!$AT$4:$AW$4)+2,FALSE)*0.5, 0)), "")</f>
        <v/>
      </c>
      <c r="AB193" s="103"/>
      <c r="AC193" s="1083" t="str">
        <f>IFERROR(IF(AG193&lt;&gt;"",Z193*VLOOKUP(N193,【参考】数式用!$AG$2:$AL$50,MATCH(Y193,【参考】数式用!$AI$4:$AL$4,0)+2,0), ""), "")</f>
        <v/>
      </c>
      <c r="AD193" s="1083"/>
      <c r="AE193" s="424"/>
      <c r="AF193" s="104"/>
      <c r="AG193" s="438" t="str">
        <f>IFERROR(VLOOKUP(O193, 【参考】数式用!$AY$5:$AY$13, 1, FALSE), "")</f>
        <v/>
      </c>
      <c r="AH193" s="439" t="str">
        <f>IFERROR(VLOOKUP(N193, 【参考】数式用!$BA$2:$BB$50, 2, FALSE), "")</f>
        <v/>
      </c>
      <c r="AI193" s="440" t="str">
        <f t="shared" si="7"/>
        <v/>
      </c>
      <c r="AJ193" s="441" t="str">
        <f t="shared" si="8"/>
        <v/>
      </c>
      <c r="AK193" s="139"/>
      <c r="AL193" s="139"/>
      <c r="AM193" s="112"/>
      <c r="AN193" s="112"/>
      <c r="AU193" s="111"/>
      <c r="AV193" s="111"/>
      <c r="AW193" s="111"/>
      <c r="AX193" s="111"/>
      <c r="AY193" s="111"/>
      <c r="AZ193" s="111"/>
    </row>
    <row r="194" spans="1:52" ht="30" customHeight="1" thickBot="1">
      <c r="A194" s="146">
        <v>181</v>
      </c>
      <c r="B194" s="985" t="str">
        <f>IF(基本情報入力シート!C219="","",基本情報入力シート!C219)</f>
        <v/>
      </c>
      <c r="C194" s="986"/>
      <c r="D194" s="986"/>
      <c r="E194" s="986"/>
      <c r="F194" s="986"/>
      <c r="G194" s="986"/>
      <c r="H194" s="986"/>
      <c r="I194" s="987"/>
      <c r="J194" s="420" t="str">
        <f>IF(基本情報入力シート!M219="","",基本情報入力シート!M219)</f>
        <v/>
      </c>
      <c r="K194" s="420" t="str">
        <f>IF(基本情報入力シート!R219="","",基本情報入力シート!R219)</f>
        <v/>
      </c>
      <c r="L194" s="420" t="str">
        <f>IF(基本情報入力シート!W219="","",基本情報入力シート!W219)</f>
        <v/>
      </c>
      <c r="M194" s="420" t="str">
        <f>IF(基本情報入力シート!X219="","",基本情報入力シート!X219)</f>
        <v/>
      </c>
      <c r="N194" s="147" t="str">
        <f>IF(基本情報入力シート!Y219="","",基本情報入力シート!Y219)</f>
        <v/>
      </c>
      <c r="O194" s="154"/>
      <c r="P194" s="53"/>
      <c r="Q194" s="988"/>
      <c r="R194" s="989"/>
      <c r="S194" s="148" t="str">
        <f>IFERROR(ROUNDDOWN(Q194*VLOOKUP(N194,【参考】数式用!$AR$2:$AW$50,MATCH(P194,【参考】数式用!$AT$4:$AW$4)+2,FALSE)*0.5, 0), "")</f>
        <v/>
      </c>
      <c r="T194" s="54"/>
      <c r="U194" s="548" t="str">
        <f>IFERROR(IF(AG194&lt;&gt;"",Q194*VLOOKUP(N194,【参考】数式用!$AG$2:$AL$50,MATCH(P194,【参考】数式用!$AI$4:$AL$4,0)+2,0), ""), "")</f>
        <v/>
      </c>
      <c r="V194" s="44"/>
      <c r="W194" s="990"/>
      <c r="X194" s="991"/>
      <c r="Y194" s="93"/>
      <c r="Z194" s="549"/>
      <c r="AA194" s="149" t="str">
        <f>IFERROR(IF(Y194="ー", "", ROUNDDOWN(Z194*VLOOKUP(N194,【参考】数式用!$AR$2:$AW$50,MATCH(Y194,【参考】数式用!$AT$4:$AW$4)+2,FALSE)*0.5, 0)), "")</f>
        <v/>
      </c>
      <c r="AB194" s="103"/>
      <c r="AC194" s="1083" t="str">
        <f>IFERROR(IF(AG194&lt;&gt;"",Z194*VLOOKUP(N194,【参考】数式用!$AG$2:$AL$50,MATCH(Y194,【参考】数式用!$AI$4:$AL$4,0)+2,0), ""), "")</f>
        <v/>
      </c>
      <c r="AD194" s="1083"/>
      <c r="AE194" s="424"/>
      <c r="AF194" s="104"/>
      <c r="AG194" s="438" t="str">
        <f>IFERROR(VLOOKUP(O194, 【参考】数式用!$AY$5:$AY$13, 1, FALSE), "")</f>
        <v/>
      </c>
      <c r="AH194" s="439" t="str">
        <f>IFERROR(VLOOKUP(N194, 【参考】数式用!$BA$2:$BB$50, 2, FALSE), "")</f>
        <v/>
      </c>
      <c r="AI194" s="440" t="str">
        <f t="shared" si="7"/>
        <v/>
      </c>
      <c r="AJ194" s="441" t="str">
        <f t="shared" si="8"/>
        <v/>
      </c>
      <c r="AK194" s="139"/>
      <c r="AL194" s="139"/>
      <c r="AM194" s="112"/>
      <c r="AN194" s="112"/>
      <c r="AU194" s="111"/>
      <c r="AV194" s="111"/>
      <c r="AW194" s="111"/>
      <c r="AX194" s="111"/>
      <c r="AY194" s="111"/>
      <c r="AZ194" s="111"/>
    </row>
    <row r="195" spans="1:52" ht="30" customHeight="1" thickBot="1">
      <c r="A195" s="146">
        <v>182</v>
      </c>
      <c r="B195" s="985" t="str">
        <f>IF(基本情報入力シート!C220="","",基本情報入力シート!C220)</f>
        <v/>
      </c>
      <c r="C195" s="986"/>
      <c r="D195" s="986"/>
      <c r="E195" s="986"/>
      <c r="F195" s="986"/>
      <c r="G195" s="986"/>
      <c r="H195" s="986"/>
      <c r="I195" s="987"/>
      <c r="J195" s="420" t="str">
        <f>IF(基本情報入力シート!M220="","",基本情報入力シート!M220)</f>
        <v/>
      </c>
      <c r="K195" s="420" t="str">
        <f>IF(基本情報入力シート!R220="","",基本情報入力シート!R220)</f>
        <v/>
      </c>
      <c r="L195" s="420" t="str">
        <f>IF(基本情報入力シート!W220="","",基本情報入力シート!W220)</f>
        <v/>
      </c>
      <c r="M195" s="420" t="str">
        <f>IF(基本情報入力シート!X220="","",基本情報入力シート!X220)</f>
        <v/>
      </c>
      <c r="N195" s="147" t="str">
        <f>IF(基本情報入力シート!Y220="","",基本情報入力シート!Y220)</f>
        <v/>
      </c>
      <c r="O195" s="154"/>
      <c r="P195" s="53"/>
      <c r="Q195" s="988"/>
      <c r="R195" s="989"/>
      <c r="S195" s="148" t="str">
        <f>IFERROR(ROUNDDOWN(Q195*VLOOKUP(N195,【参考】数式用!$AR$2:$AW$50,MATCH(P195,【参考】数式用!$AT$4:$AW$4)+2,FALSE)*0.5, 0), "")</f>
        <v/>
      </c>
      <c r="T195" s="54"/>
      <c r="U195" s="548" t="str">
        <f>IFERROR(IF(AG195&lt;&gt;"",Q195*VLOOKUP(N195,【参考】数式用!$AG$2:$AL$50,MATCH(P195,【参考】数式用!$AI$4:$AL$4,0)+2,0), ""), "")</f>
        <v/>
      </c>
      <c r="V195" s="44"/>
      <c r="W195" s="990"/>
      <c r="X195" s="991"/>
      <c r="Y195" s="93"/>
      <c r="Z195" s="549"/>
      <c r="AA195" s="149" t="str">
        <f>IFERROR(IF(Y195="ー", "", ROUNDDOWN(Z195*VLOOKUP(N195,【参考】数式用!$AR$2:$AW$50,MATCH(Y195,【参考】数式用!$AT$4:$AW$4)+2,FALSE)*0.5, 0)), "")</f>
        <v/>
      </c>
      <c r="AB195" s="103"/>
      <c r="AC195" s="1083" t="str">
        <f>IFERROR(IF(AG195&lt;&gt;"",Z195*VLOOKUP(N195,【参考】数式用!$AG$2:$AL$50,MATCH(Y195,【参考】数式用!$AI$4:$AL$4,0)+2,0), ""), "")</f>
        <v/>
      </c>
      <c r="AD195" s="1083"/>
      <c r="AE195" s="424"/>
      <c r="AF195" s="104"/>
      <c r="AG195" s="438" t="str">
        <f>IFERROR(VLOOKUP(O195, 【参考】数式用!$AY$5:$AY$13, 1, FALSE), "")</f>
        <v/>
      </c>
      <c r="AH195" s="439" t="str">
        <f>IFERROR(VLOOKUP(N195, 【参考】数式用!$BA$2:$BB$50, 2, FALSE), "")</f>
        <v/>
      </c>
      <c r="AI195" s="440" t="str">
        <f t="shared" si="7"/>
        <v/>
      </c>
      <c r="AJ195" s="441" t="str">
        <f t="shared" si="8"/>
        <v/>
      </c>
      <c r="AK195" s="139"/>
      <c r="AL195" s="139"/>
      <c r="AM195" s="112"/>
      <c r="AN195" s="112"/>
      <c r="AU195" s="111"/>
      <c r="AV195" s="111"/>
      <c r="AW195" s="111"/>
      <c r="AX195" s="111"/>
      <c r="AY195" s="111"/>
      <c r="AZ195" s="111"/>
    </row>
    <row r="196" spans="1:52" ht="30" customHeight="1" thickBot="1">
      <c r="A196" s="146">
        <v>183</v>
      </c>
      <c r="B196" s="985" t="str">
        <f>IF(基本情報入力シート!C221="","",基本情報入力シート!C221)</f>
        <v/>
      </c>
      <c r="C196" s="986"/>
      <c r="D196" s="986"/>
      <c r="E196" s="986"/>
      <c r="F196" s="986"/>
      <c r="G196" s="986"/>
      <c r="H196" s="986"/>
      <c r="I196" s="987"/>
      <c r="J196" s="420" t="str">
        <f>IF(基本情報入力シート!M221="","",基本情報入力シート!M221)</f>
        <v/>
      </c>
      <c r="K196" s="420" t="str">
        <f>IF(基本情報入力シート!R221="","",基本情報入力シート!R221)</f>
        <v/>
      </c>
      <c r="L196" s="420" t="str">
        <f>IF(基本情報入力シート!W221="","",基本情報入力シート!W221)</f>
        <v/>
      </c>
      <c r="M196" s="420" t="str">
        <f>IF(基本情報入力シート!X221="","",基本情報入力シート!X221)</f>
        <v/>
      </c>
      <c r="N196" s="147" t="str">
        <f>IF(基本情報入力シート!Y221="","",基本情報入力シート!Y221)</f>
        <v/>
      </c>
      <c r="O196" s="154"/>
      <c r="P196" s="53"/>
      <c r="Q196" s="988"/>
      <c r="R196" s="989"/>
      <c r="S196" s="148" t="str">
        <f>IFERROR(ROUNDDOWN(Q196*VLOOKUP(N196,【参考】数式用!$AR$2:$AW$50,MATCH(P196,【参考】数式用!$AT$4:$AW$4)+2,FALSE)*0.5, 0), "")</f>
        <v/>
      </c>
      <c r="T196" s="54"/>
      <c r="U196" s="548" t="str">
        <f>IFERROR(IF(AG196&lt;&gt;"",Q196*VLOOKUP(N196,【参考】数式用!$AG$2:$AL$50,MATCH(P196,【参考】数式用!$AI$4:$AL$4,0)+2,0), ""), "")</f>
        <v/>
      </c>
      <c r="V196" s="44"/>
      <c r="W196" s="990"/>
      <c r="X196" s="991"/>
      <c r="Y196" s="93"/>
      <c r="Z196" s="549"/>
      <c r="AA196" s="149" t="str">
        <f>IFERROR(IF(Y196="ー", "", ROUNDDOWN(Z196*VLOOKUP(N196,【参考】数式用!$AR$2:$AW$50,MATCH(Y196,【参考】数式用!$AT$4:$AW$4)+2,FALSE)*0.5, 0)), "")</f>
        <v/>
      </c>
      <c r="AB196" s="103"/>
      <c r="AC196" s="1083" t="str">
        <f>IFERROR(IF(AG196&lt;&gt;"",Z196*VLOOKUP(N196,【参考】数式用!$AG$2:$AL$50,MATCH(Y196,【参考】数式用!$AI$4:$AL$4,0)+2,0), ""), "")</f>
        <v/>
      </c>
      <c r="AD196" s="1083"/>
      <c r="AE196" s="424"/>
      <c r="AF196" s="104"/>
      <c r="AG196" s="438" t="str">
        <f>IFERROR(VLOOKUP(O196, 【参考】数式用!$AY$5:$AY$13, 1, FALSE), "")</f>
        <v/>
      </c>
      <c r="AH196" s="439" t="str">
        <f>IFERROR(VLOOKUP(N196, 【参考】数式用!$BA$2:$BB$50, 2, FALSE), "")</f>
        <v/>
      </c>
      <c r="AI196" s="440" t="str">
        <f t="shared" si="7"/>
        <v/>
      </c>
      <c r="AJ196" s="441" t="str">
        <f t="shared" si="8"/>
        <v/>
      </c>
      <c r="AK196" s="139"/>
      <c r="AL196" s="139"/>
      <c r="AM196" s="112"/>
      <c r="AN196" s="112"/>
      <c r="AU196" s="111"/>
      <c r="AV196" s="111"/>
      <c r="AW196" s="111"/>
      <c r="AX196" s="111"/>
      <c r="AY196" s="111"/>
      <c r="AZ196" s="111"/>
    </row>
    <row r="197" spans="1:52" ht="30" customHeight="1" thickBot="1">
      <c r="A197" s="146">
        <v>184</v>
      </c>
      <c r="B197" s="985" t="str">
        <f>IF(基本情報入力シート!C222="","",基本情報入力シート!C222)</f>
        <v/>
      </c>
      <c r="C197" s="986"/>
      <c r="D197" s="986"/>
      <c r="E197" s="986"/>
      <c r="F197" s="986"/>
      <c r="G197" s="986"/>
      <c r="H197" s="986"/>
      <c r="I197" s="987"/>
      <c r="J197" s="420" t="str">
        <f>IF(基本情報入力シート!M222="","",基本情報入力シート!M222)</f>
        <v/>
      </c>
      <c r="K197" s="420" t="str">
        <f>IF(基本情報入力シート!R222="","",基本情報入力シート!R222)</f>
        <v/>
      </c>
      <c r="L197" s="420" t="str">
        <f>IF(基本情報入力シート!W222="","",基本情報入力シート!W222)</f>
        <v/>
      </c>
      <c r="M197" s="420" t="str">
        <f>IF(基本情報入力シート!X222="","",基本情報入力シート!X222)</f>
        <v/>
      </c>
      <c r="N197" s="147" t="str">
        <f>IF(基本情報入力シート!Y222="","",基本情報入力シート!Y222)</f>
        <v/>
      </c>
      <c r="O197" s="154"/>
      <c r="P197" s="53"/>
      <c r="Q197" s="988"/>
      <c r="R197" s="989"/>
      <c r="S197" s="148" t="str">
        <f>IFERROR(ROUNDDOWN(Q197*VLOOKUP(N197,【参考】数式用!$AR$2:$AW$50,MATCH(P197,【参考】数式用!$AT$4:$AW$4)+2,FALSE)*0.5, 0), "")</f>
        <v/>
      </c>
      <c r="T197" s="54"/>
      <c r="U197" s="548" t="str">
        <f>IFERROR(IF(AG197&lt;&gt;"",Q197*VLOOKUP(N197,【参考】数式用!$AG$2:$AL$50,MATCH(P197,【参考】数式用!$AI$4:$AL$4,0)+2,0), ""), "")</f>
        <v/>
      </c>
      <c r="V197" s="44"/>
      <c r="W197" s="990"/>
      <c r="X197" s="991"/>
      <c r="Y197" s="93"/>
      <c r="Z197" s="549"/>
      <c r="AA197" s="149" t="str">
        <f>IFERROR(IF(Y197="ー", "", ROUNDDOWN(Z197*VLOOKUP(N197,【参考】数式用!$AR$2:$AW$50,MATCH(Y197,【参考】数式用!$AT$4:$AW$4)+2,FALSE)*0.5, 0)), "")</f>
        <v/>
      </c>
      <c r="AB197" s="103"/>
      <c r="AC197" s="1083" t="str">
        <f>IFERROR(IF(AG197&lt;&gt;"",Z197*VLOOKUP(N197,【参考】数式用!$AG$2:$AL$50,MATCH(Y197,【参考】数式用!$AI$4:$AL$4,0)+2,0), ""), "")</f>
        <v/>
      </c>
      <c r="AD197" s="1083"/>
      <c r="AE197" s="424"/>
      <c r="AF197" s="104"/>
      <c r="AG197" s="438" t="str">
        <f>IFERROR(VLOOKUP(O197, 【参考】数式用!$AY$5:$AY$13, 1, FALSE), "")</f>
        <v/>
      </c>
      <c r="AH197" s="439" t="str">
        <f>IFERROR(VLOOKUP(N197, 【参考】数式用!$BA$2:$BB$50, 2, FALSE), "")</f>
        <v/>
      </c>
      <c r="AI197" s="440" t="str">
        <f t="shared" si="7"/>
        <v/>
      </c>
      <c r="AJ197" s="441" t="str">
        <f t="shared" si="8"/>
        <v/>
      </c>
      <c r="AK197" s="139"/>
      <c r="AL197" s="139"/>
      <c r="AM197" s="112"/>
      <c r="AN197" s="112"/>
      <c r="AU197" s="111"/>
      <c r="AV197" s="111"/>
      <c r="AW197" s="111"/>
      <c r="AX197" s="111"/>
      <c r="AY197" s="111"/>
      <c r="AZ197" s="111"/>
    </row>
    <row r="198" spans="1:52" ht="30" customHeight="1" thickBot="1">
      <c r="A198" s="146">
        <v>185</v>
      </c>
      <c r="B198" s="985" t="str">
        <f>IF(基本情報入力シート!C223="","",基本情報入力シート!C223)</f>
        <v/>
      </c>
      <c r="C198" s="986"/>
      <c r="D198" s="986"/>
      <c r="E198" s="986"/>
      <c r="F198" s="986"/>
      <c r="G198" s="986"/>
      <c r="H198" s="986"/>
      <c r="I198" s="987"/>
      <c r="J198" s="420" t="str">
        <f>IF(基本情報入力シート!M223="","",基本情報入力シート!M223)</f>
        <v/>
      </c>
      <c r="K198" s="420" t="str">
        <f>IF(基本情報入力シート!R223="","",基本情報入力シート!R223)</f>
        <v/>
      </c>
      <c r="L198" s="420" t="str">
        <f>IF(基本情報入力シート!W223="","",基本情報入力シート!W223)</f>
        <v/>
      </c>
      <c r="M198" s="420" t="str">
        <f>IF(基本情報入力シート!X223="","",基本情報入力シート!X223)</f>
        <v/>
      </c>
      <c r="N198" s="147" t="str">
        <f>IF(基本情報入力シート!Y223="","",基本情報入力シート!Y223)</f>
        <v/>
      </c>
      <c r="O198" s="154"/>
      <c r="P198" s="53"/>
      <c r="Q198" s="988"/>
      <c r="R198" s="989"/>
      <c r="S198" s="148" t="str">
        <f>IFERROR(ROUNDDOWN(Q198*VLOOKUP(N198,【参考】数式用!$AR$2:$AW$50,MATCH(P198,【参考】数式用!$AT$4:$AW$4)+2,FALSE)*0.5, 0), "")</f>
        <v/>
      </c>
      <c r="T198" s="54"/>
      <c r="U198" s="548" t="str">
        <f>IFERROR(IF(AG198&lt;&gt;"",Q198*VLOOKUP(N198,【参考】数式用!$AG$2:$AL$50,MATCH(P198,【参考】数式用!$AI$4:$AL$4,0)+2,0), ""), "")</f>
        <v/>
      </c>
      <c r="V198" s="44"/>
      <c r="W198" s="990"/>
      <c r="X198" s="991"/>
      <c r="Y198" s="93"/>
      <c r="Z198" s="549"/>
      <c r="AA198" s="149" t="str">
        <f>IFERROR(IF(Y198="ー", "", ROUNDDOWN(Z198*VLOOKUP(N198,【参考】数式用!$AR$2:$AW$50,MATCH(Y198,【参考】数式用!$AT$4:$AW$4)+2,FALSE)*0.5, 0)), "")</f>
        <v/>
      </c>
      <c r="AB198" s="103"/>
      <c r="AC198" s="1083" t="str">
        <f>IFERROR(IF(AG198&lt;&gt;"",Z198*VLOOKUP(N198,【参考】数式用!$AG$2:$AL$50,MATCH(Y198,【参考】数式用!$AI$4:$AL$4,0)+2,0), ""), "")</f>
        <v/>
      </c>
      <c r="AD198" s="1083"/>
      <c r="AE198" s="424"/>
      <c r="AF198" s="104"/>
      <c r="AG198" s="438" t="str">
        <f>IFERROR(VLOOKUP(O198, 【参考】数式用!$AY$5:$AY$13, 1, FALSE), "")</f>
        <v/>
      </c>
      <c r="AH198" s="439" t="str">
        <f>IFERROR(VLOOKUP(N198, 【参考】数式用!$BA$2:$BB$50, 2, FALSE), "")</f>
        <v/>
      </c>
      <c r="AI198" s="440" t="str">
        <f t="shared" si="7"/>
        <v/>
      </c>
      <c r="AJ198" s="441" t="str">
        <f t="shared" si="8"/>
        <v/>
      </c>
      <c r="AK198" s="139"/>
      <c r="AL198" s="139"/>
      <c r="AM198" s="112"/>
      <c r="AN198" s="112"/>
      <c r="AU198" s="111"/>
      <c r="AV198" s="111"/>
      <c r="AW198" s="111"/>
      <c r="AX198" s="111"/>
      <c r="AY198" s="111"/>
      <c r="AZ198" s="111"/>
    </row>
    <row r="199" spans="1:52" ht="30" customHeight="1" thickBot="1">
      <c r="A199" s="146">
        <v>186</v>
      </c>
      <c r="B199" s="985" t="str">
        <f>IF(基本情報入力シート!C224="","",基本情報入力シート!C224)</f>
        <v/>
      </c>
      <c r="C199" s="986"/>
      <c r="D199" s="986"/>
      <c r="E199" s="986"/>
      <c r="F199" s="986"/>
      <c r="G199" s="986"/>
      <c r="H199" s="986"/>
      <c r="I199" s="987"/>
      <c r="J199" s="420" t="str">
        <f>IF(基本情報入力シート!M224="","",基本情報入力シート!M224)</f>
        <v/>
      </c>
      <c r="K199" s="420" t="str">
        <f>IF(基本情報入力シート!R224="","",基本情報入力シート!R224)</f>
        <v/>
      </c>
      <c r="L199" s="420" t="str">
        <f>IF(基本情報入力シート!W224="","",基本情報入力シート!W224)</f>
        <v/>
      </c>
      <c r="M199" s="420" t="str">
        <f>IF(基本情報入力シート!X224="","",基本情報入力シート!X224)</f>
        <v/>
      </c>
      <c r="N199" s="147" t="str">
        <f>IF(基本情報入力シート!Y224="","",基本情報入力シート!Y224)</f>
        <v/>
      </c>
      <c r="O199" s="154"/>
      <c r="P199" s="53"/>
      <c r="Q199" s="988"/>
      <c r="R199" s="989"/>
      <c r="S199" s="148" t="str">
        <f>IFERROR(ROUNDDOWN(Q199*VLOOKUP(N199,【参考】数式用!$AR$2:$AW$50,MATCH(P199,【参考】数式用!$AT$4:$AW$4)+2,FALSE)*0.5, 0), "")</f>
        <v/>
      </c>
      <c r="T199" s="54"/>
      <c r="U199" s="548" t="str">
        <f>IFERROR(IF(AG199&lt;&gt;"",Q199*VLOOKUP(N199,【参考】数式用!$AG$2:$AL$50,MATCH(P199,【参考】数式用!$AI$4:$AL$4,0)+2,0), ""), "")</f>
        <v/>
      </c>
      <c r="V199" s="44"/>
      <c r="W199" s="990"/>
      <c r="X199" s="991"/>
      <c r="Y199" s="93"/>
      <c r="Z199" s="549"/>
      <c r="AA199" s="149" t="str">
        <f>IFERROR(IF(Y199="ー", "", ROUNDDOWN(Z199*VLOOKUP(N199,【参考】数式用!$AR$2:$AW$50,MATCH(Y199,【参考】数式用!$AT$4:$AW$4)+2,FALSE)*0.5, 0)), "")</f>
        <v/>
      </c>
      <c r="AB199" s="103"/>
      <c r="AC199" s="1083" t="str">
        <f>IFERROR(IF(AG199&lt;&gt;"",Z199*VLOOKUP(N199,【参考】数式用!$AG$2:$AL$50,MATCH(Y199,【参考】数式用!$AI$4:$AL$4,0)+2,0), ""), "")</f>
        <v/>
      </c>
      <c r="AD199" s="1083"/>
      <c r="AE199" s="424"/>
      <c r="AF199" s="104"/>
      <c r="AG199" s="438" t="str">
        <f>IFERROR(VLOOKUP(O199, 【参考】数式用!$AY$5:$AY$13, 1, FALSE), "")</f>
        <v/>
      </c>
      <c r="AH199" s="439" t="str">
        <f>IFERROR(VLOOKUP(N199, 【参考】数式用!$BA$2:$BB$50, 2, FALSE), "")</f>
        <v/>
      </c>
      <c r="AI199" s="440" t="str">
        <f t="shared" si="7"/>
        <v/>
      </c>
      <c r="AJ199" s="441" t="str">
        <f t="shared" si="8"/>
        <v/>
      </c>
      <c r="AK199" s="139"/>
      <c r="AL199" s="139"/>
      <c r="AM199" s="112"/>
      <c r="AN199" s="112"/>
      <c r="AU199" s="111"/>
      <c r="AV199" s="111"/>
      <c r="AW199" s="111"/>
      <c r="AX199" s="111"/>
      <c r="AY199" s="111"/>
      <c r="AZ199" s="111"/>
    </row>
    <row r="200" spans="1:52" ht="30" customHeight="1" thickBot="1">
      <c r="A200" s="146">
        <v>187</v>
      </c>
      <c r="B200" s="985" t="str">
        <f>IF(基本情報入力シート!C225="","",基本情報入力シート!C225)</f>
        <v/>
      </c>
      <c r="C200" s="986"/>
      <c r="D200" s="986"/>
      <c r="E200" s="986"/>
      <c r="F200" s="986"/>
      <c r="G200" s="986"/>
      <c r="H200" s="986"/>
      <c r="I200" s="987"/>
      <c r="J200" s="420" t="str">
        <f>IF(基本情報入力シート!M225="","",基本情報入力シート!M225)</f>
        <v/>
      </c>
      <c r="K200" s="420" t="str">
        <f>IF(基本情報入力シート!R225="","",基本情報入力シート!R225)</f>
        <v/>
      </c>
      <c r="L200" s="420" t="str">
        <f>IF(基本情報入力シート!W225="","",基本情報入力シート!W225)</f>
        <v/>
      </c>
      <c r="M200" s="420" t="str">
        <f>IF(基本情報入力シート!X225="","",基本情報入力シート!X225)</f>
        <v/>
      </c>
      <c r="N200" s="147" t="str">
        <f>IF(基本情報入力シート!Y225="","",基本情報入力シート!Y225)</f>
        <v/>
      </c>
      <c r="O200" s="154"/>
      <c r="P200" s="53"/>
      <c r="Q200" s="988"/>
      <c r="R200" s="989"/>
      <c r="S200" s="148" t="str">
        <f>IFERROR(ROUNDDOWN(Q200*VLOOKUP(N200,【参考】数式用!$AR$2:$AW$50,MATCH(P200,【参考】数式用!$AT$4:$AW$4)+2,FALSE)*0.5, 0), "")</f>
        <v/>
      </c>
      <c r="T200" s="54"/>
      <c r="U200" s="548" t="str">
        <f>IFERROR(IF(AG200&lt;&gt;"",Q200*VLOOKUP(N200,【参考】数式用!$AG$2:$AL$50,MATCH(P200,【参考】数式用!$AI$4:$AL$4,0)+2,0), ""), "")</f>
        <v/>
      </c>
      <c r="V200" s="44"/>
      <c r="W200" s="990"/>
      <c r="X200" s="991"/>
      <c r="Y200" s="93"/>
      <c r="Z200" s="549"/>
      <c r="AA200" s="149" t="str">
        <f>IFERROR(IF(Y200="ー", "", ROUNDDOWN(Z200*VLOOKUP(N200,【参考】数式用!$AR$2:$AW$50,MATCH(Y200,【参考】数式用!$AT$4:$AW$4)+2,FALSE)*0.5, 0)), "")</f>
        <v/>
      </c>
      <c r="AB200" s="103"/>
      <c r="AC200" s="1083" t="str">
        <f>IFERROR(IF(AG200&lt;&gt;"",Z200*VLOOKUP(N200,【参考】数式用!$AG$2:$AL$50,MATCH(Y200,【参考】数式用!$AI$4:$AL$4,0)+2,0), ""), "")</f>
        <v/>
      </c>
      <c r="AD200" s="1083"/>
      <c r="AE200" s="424"/>
      <c r="AF200" s="104"/>
      <c r="AG200" s="438" t="str">
        <f>IFERROR(VLOOKUP(O200, 【参考】数式用!$AY$5:$AY$13, 1, FALSE), "")</f>
        <v/>
      </c>
      <c r="AH200" s="439" t="str">
        <f>IFERROR(VLOOKUP(N200, 【参考】数式用!$BA$2:$BB$50, 2, FALSE), "")</f>
        <v/>
      </c>
      <c r="AI200" s="440" t="str">
        <f t="shared" si="7"/>
        <v/>
      </c>
      <c r="AJ200" s="441" t="str">
        <f t="shared" si="8"/>
        <v/>
      </c>
      <c r="AK200" s="139"/>
      <c r="AL200" s="139"/>
      <c r="AM200" s="112"/>
      <c r="AN200" s="112"/>
      <c r="AU200" s="111"/>
      <c r="AV200" s="111"/>
      <c r="AW200" s="111"/>
      <c r="AX200" s="111"/>
      <c r="AY200" s="111"/>
      <c r="AZ200" s="111"/>
    </row>
    <row r="201" spans="1:52" ht="30" customHeight="1" thickBot="1">
      <c r="A201" s="146">
        <v>188</v>
      </c>
      <c r="B201" s="985" t="str">
        <f>IF(基本情報入力シート!C226="","",基本情報入力シート!C226)</f>
        <v/>
      </c>
      <c r="C201" s="986"/>
      <c r="D201" s="986"/>
      <c r="E201" s="986"/>
      <c r="F201" s="986"/>
      <c r="G201" s="986"/>
      <c r="H201" s="986"/>
      <c r="I201" s="987"/>
      <c r="J201" s="420" t="str">
        <f>IF(基本情報入力シート!M226="","",基本情報入力シート!M226)</f>
        <v/>
      </c>
      <c r="K201" s="420" t="str">
        <f>IF(基本情報入力シート!R226="","",基本情報入力シート!R226)</f>
        <v/>
      </c>
      <c r="L201" s="420" t="str">
        <f>IF(基本情報入力シート!W226="","",基本情報入力シート!W226)</f>
        <v/>
      </c>
      <c r="M201" s="420" t="str">
        <f>IF(基本情報入力シート!X226="","",基本情報入力シート!X226)</f>
        <v/>
      </c>
      <c r="N201" s="147" t="str">
        <f>IF(基本情報入力シート!Y226="","",基本情報入力シート!Y226)</f>
        <v/>
      </c>
      <c r="O201" s="154"/>
      <c r="P201" s="53"/>
      <c r="Q201" s="988"/>
      <c r="R201" s="989"/>
      <c r="S201" s="148" t="str">
        <f>IFERROR(ROUNDDOWN(Q201*VLOOKUP(N201,【参考】数式用!$AR$2:$AW$50,MATCH(P201,【参考】数式用!$AT$4:$AW$4)+2,FALSE)*0.5, 0), "")</f>
        <v/>
      </c>
      <c r="T201" s="54"/>
      <c r="U201" s="548" t="str">
        <f>IFERROR(IF(AG201&lt;&gt;"",Q201*VLOOKUP(N201,【参考】数式用!$AG$2:$AL$50,MATCH(P201,【参考】数式用!$AI$4:$AL$4,0)+2,0), ""), "")</f>
        <v/>
      </c>
      <c r="V201" s="44"/>
      <c r="W201" s="990"/>
      <c r="X201" s="991"/>
      <c r="Y201" s="93"/>
      <c r="Z201" s="549"/>
      <c r="AA201" s="149" t="str">
        <f>IFERROR(IF(Y201="ー", "", ROUNDDOWN(Z201*VLOOKUP(N201,【参考】数式用!$AR$2:$AW$50,MATCH(Y201,【参考】数式用!$AT$4:$AW$4)+2,FALSE)*0.5, 0)), "")</f>
        <v/>
      </c>
      <c r="AB201" s="103"/>
      <c r="AC201" s="1083" t="str">
        <f>IFERROR(IF(AG201&lt;&gt;"",Z201*VLOOKUP(N201,【参考】数式用!$AG$2:$AL$50,MATCH(Y201,【参考】数式用!$AI$4:$AL$4,0)+2,0), ""), "")</f>
        <v/>
      </c>
      <c r="AD201" s="1083"/>
      <c r="AE201" s="424"/>
      <c r="AF201" s="104"/>
      <c r="AG201" s="438" t="str">
        <f>IFERROR(VLOOKUP(O201, 【参考】数式用!$AY$5:$AY$13, 1, FALSE), "")</f>
        <v/>
      </c>
      <c r="AH201" s="439" t="str">
        <f>IFERROR(VLOOKUP(N201, 【参考】数式用!$BA$2:$BB$50, 2, FALSE), "")</f>
        <v/>
      </c>
      <c r="AI201" s="440" t="str">
        <f t="shared" si="7"/>
        <v/>
      </c>
      <c r="AJ201" s="441" t="str">
        <f t="shared" si="8"/>
        <v/>
      </c>
      <c r="AK201" s="139"/>
      <c r="AL201" s="139"/>
      <c r="AM201" s="112"/>
      <c r="AN201" s="112"/>
      <c r="AU201" s="111"/>
      <c r="AV201" s="111"/>
      <c r="AW201" s="111"/>
      <c r="AX201" s="111"/>
      <c r="AY201" s="111"/>
      <c r="AZ201" s="111"/>
    </row>
    <row r="202" spans="1:52" ht="30" customHeight="1" thickBot="1">
      <c r="A202" s="146">
        <v>189</v>
      </c>
      <c r="B202" s="985" t="str">
        <f>IF(基本情報入力シート!C227="","",基本情報入力シート!C227)</f>
        <v/>
      </c>
      <c r="C202" s="986"/>
      <c r="D202" s="986"/>
      <c r="E202" s="986"/>
      <c r="F202" s="986"/>
      <c r="G202" s="986"/>
      <c r="H202" s="986"/>
      <c r="I202" s="987"/>
      <c r="J202" s="420" t="str">
        <f>IF(基本情報入力シート!M227="","",基本情報入力シート!M227)</f>
        <v/>
      </c>
      <c r="K202" s="420" t="str">
        <f>IF(基本情報入力シート!R227="","",基本情報入力シート!R227)</f>
        <v/>
      </c>
      <c r="L202" s="420" t="str">
        <f>IF(基本情報入力シート!W227="","",基本情報入力シート!W227)</f>
        <v/>
      </c>
      <c r="M202" s="420" t="str">
        <f>IF(基本情報入力シート!X227="","",基本情報入力シート!X227)</f>
        <v/>
      </c>
      <c r="N202" s="147" t="str">
        <f>IF(基本情報入力シート!Y227="","",基本情報入力シート!Y227)</f>
        <v/>
      </c>
      <c r="O202" s="154"/>
      <c r="P202" s="53"/>
      <c r="Q202" s="988"/>
      <c r="R202" s="989"/>
      <c r="S202" s="148" t="str">
        <f>IFERROR(ROUNDDOWN(Q202*VLOOKUP(N202,【参考】数式用!$AR$2:$AW$50,MATCH(P202,【参考】数式用!$AT$4:$AW$4)+2,FALSE)*0.5, 0), "")</f>
        <v/>
      </c>
      <c r="T202" s="54"/>
      <c r="U202" s="548" t="str">
        <f>IFERROR(IF(AG202&lt;&gt;"",Q202*VLOOKUP(N202,【参考】数式用!$AG$2:$AL$50,MATCH(P202,【参考】数式用!$AI$4:$AL$4,0)+2,0), ""), "")</f>
        <v/>
      </c>
      <c r="V202" s="44"/>
      <c r="W202" s="990"/>
      <c r="X202" s="991"/>
      <c r="Y202" s="93"/>
      <c r="Z202" s="549"/>
      <c r="AA202" s="149" t="str">
        <f>IFERROR(IF(Y202="ー", "", ROUNDDOWN(Z202*VLOOKUP(N202,【参考】数式用!$AR$2:$AW$50,MATCH(Y202,【参考】数式用!$AT$4:$AW$4)+2,FALSE)*0.5, 0)), "")</f>
        <v/>
      </c>
      <c r="AB202" s="103"/>
      <c r="AC202" s="1083" t="str">
        <f>IFERROR(IF(AG202&lt;&gt;"",Z202*VLOOKUP(N202,【参考】数式用!$AG$2:$AL$50,MATCH(Y202,【参考】数式用!$AI$4:$AL$4,0)+2,0), ""), "")</f>
        <v/>
      </c>
      <c r="AD202" s="1083"/>
      <c r="AE202" s="424"/>
      <c r="AF202" s="104"/>
      <c r="AG202" s="438" t="str">
        <f>IFERROR(VLOOKUP(O202, 【参考】数式用!$AY$5:$AY$13, 1, FALSE), "")</f>
        <v/>
      </c>
      <c r="AH202" s="439" t="str">
        <f>IFERROR(VLOOKUP(N202, 【参考】数式用!$BA$2:$BB$50, 2, FALSE), "")</f>
        <v/>
      </c>
      <c r="AI202" s="440" t="str">
        <f t="shared" si="7"/>
        <v/>
      </c>
      <c r="AJ202" s="441" t="str">
        <f t="shared" si="8"/>
        <v/>
      </c>
      <c r="AK202" s="139"/>
      <c r="AL202" s="139"/>
      <c r="AM202" s="112"/>
      <c r="AN202" s="112"/>
      <c r="AU202" s="111"/>
      <c r="AV202" s="111"/>
      <c r="AW202" s="111"/>
      <c r="AX202" s="111"/>
      <c r="AY202" s="111"/>
      <c r="AZ202" s="111"/>
    </row>
    <row r="203" spans="1:52" ht="30" customHeight="1" thickBot="1">
      <c r="A203" s="146">
        <v>190</v>
      </c>
      <c r="B203" s="985" t="str">
        <f>IF(基本情報入力シート!C228="","",基本情報入力シート!C228)</f>
        <v/>
      </c>
      <c r="C203" s="986"/>
      <c r="D203" s="986"/>
      <c r="E203" s="986"/>
      <c r="F203" s="986"/>
      <c r="G203" s="986"/>
      <c r="H203" s="986"/>
      <c r="I203" s="987"/>
      <c r="J203" s="420" t="str">
        <f>IF(基本情報入力シート!M228="","",基本情報入力シート!M228)</f>
        <v/>
      </c>
      <c r="K203" s="420" t="str">
        <f>IF(基本情報入力シート!R228="","",基本情報入力シート!R228)</f>
        <v/>
      </c>
      <c r="L203" s="420" t="str">
        <f>IF(基本情報入力シート!W228="","",基本情報入力シート!W228)</f>
        <v/>
      </c>
      <c r="M203" s="420" t="str">
        <f>IF(基本情報入力シート!X228="","",基本情報入力シート!X228)</f>
        <v/>
      </c>
      <c r="N203" s="147" t="str">
        <f>IF(基本情報入力シート!Y228="","",基本情報入力シート!Y228)</f>
        <v/>
      </c>
      <c r="O203" s="154"/>
      <c r="P203" s="53"/>
      <c r="Q203" s="988"/>
      <c r="R203" s="989"/>
      <c r="S203" s="148" t="str">
        <f>IFERROR(ROUNDDOWN(Q203*VLOOKUP(N203,【参考】数式用!$AR$2:$AW$50,MATCH(P203,【参考】数式用!$AT$4:$AW$4)+2,FALSE)*0.5, 0), "")</f>
        <v/>
      </c>
      <c r="T203" s="54"/>
      <c r="U203" s="548" t="str">
        <f>IFERROR(IF(AG203&lt;&gt;"",Q203*VLOOKUP(N203,【参考】数式用!$AG$2:$AL$50,MATCH(P203,【参考】数式用!$AI$4:$AL$4,0)+2,0), ""), "")</f>
        <v/>
      </c>
      <c r="V203" s="44"/>
      <c r="W203" s="990"/>
      <c r="X203" s="991"/>
      <c r="Y203" s="93"/>
      <c r="Z203" s="549"/>
      <c r="AA203" s="149" t="str">
        <f>IFERROR(IF(Y203="ー", "", ROUNDDOWN(Z203*VLOOKUP(N203,【参考】数式用!$AR$2:$AW$50,MATCH(Y203,【参考】数式用!$AT$4:$AW$4)+2,FALSE)*0.5, 0)), "")</f>
        <v/>
      </c>
      <c r="AB203" s="103"/>
      <c r="AC203" s="1083" t="str">
        <f>IFERROR(IF(AG203&lt;&gt;"",Z203*VLOOKUP(N203,【参考】数式用!$AG$2:$AL$50,MATCH(Y203,【参考】数式用!$AI$4:$AL$4,0)+2,0), ""), "")</f>
        <v/>
      </c>
      <c r="AD203" s="1083"/>
      <c r="AE203" s="424"/>
      <c r="AF203" s="104"/>
      <c r="AG203" s="438" t="str">
        <f>IFERROR(VLOOKUP(O203, 【参考】数式用!$AY$5:$AY$13, 1, FALSE), "")</f>
        <v/>
      </c>
      <c r="AH203" s="439" t="str">
        <f>IFERROR(VLOOKUP(N203, 【参考】数式用!$BA$2:$BB$50, 2, FALSE), "")</f>
        <v/>
      </c>
      <c r="AI203" s="440" t="str">
        <f t="shared" si="7"/>
        <v/>
      </c>
      <c r="AJ203" s="441" t="str">
        <f t="shared" si="8"/>
        <v/>
      </c>
      <c r="AK203" s="139"/>
      <c r="AL203" s="139"/>
      <c r="AM203" s="112"/>
      <c r="AN203" s="112"/>
      <c r="AU203" s="111"/>
      <c r="AV203" s="111"/>
      <c r="AW203" s="111"/>
      <c r="AX203" s="111"/>
      <c r="AY203" s="111"/>
      <c r="AZ203" s="111"/>
    </row>
    <row r="204" spans="1:52" ht="30" customHeight="1" thickBot="1">
      <c r="A204" s="146">
        <v>191</v>
      </c>
      <c r="B204" s="985" t="str">
        <f>IF(基本情報入力シート!C229="","",基本情報入力シート!C229)</f>
        <v/>
      </c>
      <c r="C204" s="986"/>
      <c r="D204" s="986"/>
      <c r="E204" s="986"/>
      <c r="F204" s="986"/>
      <c r="G204" s="986"/>
      <c r="H204" s="986"/>
      <c r="I204" s="987"/>
      <c r="J204" s="420" t="str">
        <f>IF(基本情報入力シート!M229="","",基本情報入力シート!M229)</f>
        <v/>
      </c>
      <c r="K204" s="420" t="str">
        <f>IF(基本情報入力シート!R229="","",基本情報入力シート!R229)</f>
        <v/>
      </c>
      <c r="L204" s="420" t="str">
        <f>IF(基本情報入力シート!W229="","",基本情報入力シート!W229)</f>
        <v/>
      </c>
      <c r="M204" s="420" t="str">
        <f>IF(基本情報入力シート!X229="","",基本情報入力シート!X229)</f>
        <v/>
      </c>
      <c r="N204" s="147" t="str">
        <f>IF(基本情報入力シート!Y229="","",基本情報入力シート!Y229)</f>
        <v/>
      </c>
      <c r="O204" s="154"/>
      <c r="P204" s="53"/>
      <c r="Q204" s="988"/>
      <c r="R204" s="989"/>
      <c r="S204" s="148" t="str">
        <f>IFERROR(ROUNDDOWN(Q204*VLOOKUP(N204,【参考】数式用!$AR$2:$AW$50,MATCH(P204,【参考】数式用!$AT$4:$AW$4)+2,FALSE)*0.5, 0), "")</f>
        <v/>
      </c>
      <c r="T204" s="54"/>
      <c r="U204" s="548" t="str">
        <f>IFERROR(IF(AG204&lt;&gt;"",Q204*VLOOKUP(N204,【参考】数式用!$AG$2:$AL$50,MATCH(P204,【参考】数式用!$AI$4:$AL$4,0)+2,0), ""), "")</f>
        <v/>
      </c>
      <c r="V204" s="44"/>
      <c r="W204" s="990"/>
      <c r="X204" s="991"/>
      <c r="Y204" s="93"/>
      <c r="Z204" s="549"/>
      <c r="AA204" s="149" t="str">
        <f>IFERROR(IF(Y204="ー", "", ROUNDDOWN(Z204*VLOOKUP(N204,【参考】数式用!$AR$2:$AW$50,MATCH(Y204,【参考】数式用!$AT$4:$AW$4)+2,FALSE)*0.5, 0)), "")</f>
        <v/>
      </c>
      <c r="AB204" s="103"/>
      <c r="AC204" s="1083" t="str">
        <f>IFERROR(IF(AG204&lt;&gt;"",Z204*VLOOKUP(N204,【参考】数式用!$AG$2:$AL$50,MATCH(Y204,【参考】数式用!$AI$4:$AL$4,0)+2,0), ""), "")</f>
        <v/>
      </c>
      <c r="AD204" s="1083"/>
      <c r="AE204" s="424"/>
      <c r="AF204" s="104"/>
      <c r="AG204" s="438" t="str">
        <f>IFERROR(VLOOKUP(O204, 【参考】数式用!$AY$5:$AY$13, 1, FALSE), "")</f>
        <v/>
      </c>
      <c r="AH204" s="439" t="str">
        <f>IFERROR(VLOOKUP(N204, 【参考】数式用!$BA$2:$BB$50, 2, FALSE), "")</f>
        <v/>
      </c>
      <c r="AI204" s="440" t="str">
        <f t="shared" si="7"/>
        <v/>
      </c>
      <c r="AJ204" s="441" t="str">
        <f t="shared" si="8"/>
        <v/>
      </c>
      <c r="AK204" s="139"/>
      <c r="AL204" s="139"/>
      <c r="AM204" s="112"/>
      <c r="AN204" s="112"/>
      <c r="AU204" s="111"/>
      <c r="AV204" s="111"/>
      <c r="AW204" s="111"/>
      <c r="AX204" s="111"/>
      <c r="AY204" s="111"/>
      <c r="AZ204" s="111"/>
    </row>
    <row r="205" spans="1:52" ht="30" customHeight="1" thickBot="1">
      <c r="A205" s="146">
        <v>192</v>
      </c>
      <c r="B205" s="985" t="str">
        <f>IF(基本情報入力シート!C230="","",基本情報入力シート!C230)</f>
        <v/>
      </c>
      <c r="C205" s="986"/>
      <c r="D205" s="986"/>
      <c r="E205" s="986"/>
      <c r="F205" s="986"/>
      <c r="G205" s="986"/>
      <c r="H205" s="986"/>
      <c r="I205" s="987"/>
      <c r="J205" s="420" t="str">
        <f>IF(基本情報入力シート!M230="","",基本情報入力シート!M230)</f>
        <v/>
      </c>
      <c r="K205" s="420" t="str">
        <f>IF(基本情報入力シート!R230="","",基本情報入力シート!R230)</f>
        <v/>
      </c>
      <c r="L205" s="420" t="str">
        <f>IF(基本情報入力シート!W230="","",基本情報入力シート!W230)</f>
        <v/>
      </c>
      <c r="M205" s="420" t="str">
        <f>IF(基本情報入力シート!X230="","",基本情報入力シート!X230)</f>
        <v/>
      </c>
      <c r="N205" s="147" t="str">
        <f>IF(基本情報入力シート!Y230="","",基本情報入力シート!Y230)</f>
        <v/>
      </c>
      <c r="O205" s="154"/>
      <c r="P205" s="53"/>
      <c r="Q205" s="988"/>
      <c r="R205" s="989"/>
      <c r="S205" s="148" t="str">
        <f>IFERROR(ROUNDDOWN(Q205*VLOOKUP(N205,【参考】数式用!$AR$2:$AW$50,MATCH(P205,【参考】数式用!$AT$4:$AW$4)+2,FALSE)*0.5, 0), "")</f>
        <v/>
      </c>
      <c r="T205" s="54"/>
      <c r="U205" s="548" t="str">
        <f>IFERROR(IF(AG205&lt;&gt;"",Q205*VLOOKUP(N205,【参考】数式用!$AG$2:$AL$50,MATCH(P205,【参考】数式用!$AI$4:$AL$4,0)+2,0), ""), "")</f>
        <v/>
      </c>
      <c r="V205" s="44"/>
      <c r="W205" s="990"/>
      <c r="X205" s="991"/>
      <c r="Y205" s="93"/>
      <c r="Z205" s="549"/>
      <c r="AA205" s="149" t="str">
        <f>IFERROR(IF(Y205="ー", "", ROUNDDOWN(Z205*VLOOKUP(N205,【参考】数式用!$AR$2:$AW$50,MATCH(Y205,【参考】数式用!$AT$4:$AW$4)+2,FALSE)*0.5, 0)), "")</f>
        <v/>
      </c>
      <c r="AB205" s="103"/>
      <c r="AC205" s="1083" t="str">
        <f>IFERROR(IF(AG205&lt;&gt;"",Z205*VLOOKUP(N205,【参考】数式用!$AG$2:$AL$50,MATCH(Y205,【参考】数式用!$AI$4:$AL$4,0)+2,0), ""), "")</f>
        <v/>
      </c>
      <c r="AD205" s="1083"/>
      <c r="AE205" s="424"/>
      <c r="AF205" s="104"/>
      <c r="AG205" s="438" t="str">
        <f>IFERROR(VLOOKUP(O205, 【参考】数式用!$AY$5:$AY$13, 1, FALSE), "")</f>
        <v/>
      </c>
      <c r="AH205" s="439" t="str">
        <f>IFERROR(VLOOKUP(N205, 【参考】数式用!$BA$2:$BB$50, 2, FALSE), "")</f>
        <v/>
      </c>
      <c r="AI205" s="440" t="str">
        <f t="shared" si="7"/>
        <v/>
      </c>
      <c r="AJ205" s="441" t="str">
        <f t="shared" si="8"/>
        <v/>
      </c>
      <c r="AK205" s="139"/>
      <c r="AL205" s="139"/>
      <c r="AM205" s="112"/>
      <c r="AN205" s="112"/>
      <c r="AU205" s="111"/>
      <c r="AV205" s="111"/>
      <c r="AW205" s="111"/>
      <c r="AX205" s="111"/>
      <c r="AY205" s="111"/>
      <c r="AZ205" s="111"/>
    </row>
    <row r="206" spans="1:52" ht="30" customHeight="1" thickBot="1">
      <c r="A206" s="146">
        <v>193</v>
      </c>
      <c r="B206" s="985" t="str">
        <f>IF(基本情報入力シート!C231="","",基本情報入力シート!C231)</f>
        <v/>
      </c>
      <c r="C206" s="986"/>
      <c r="D206" s="986"/>
      <c r="E206" s="986"/>
      <c r="F206" s="986"/>
      <c r="G206" s="986"/>
      <c r="H206" s="986"/>
      <c r="I206" s="987"/>
      <c r="J206" s="420" t="str">
        <f>IF(基本情報入力シート!M231="","",基本情報入力シート!M231)</f>
        <v/>
      </c>
      <c r="K206" s="420" t="str">
        <f>IF(基本情報入力シート!R231="","",基本情報入力シート!R231)</f>
        <v/>
      </c>
      <c r="L206" s="420" t="str">
        <f>IF(基本情報入力シート!W231="","",基本情報入力シート!W231)</f>
        <v/>
      </c>
      <c r="M206" s="420" t="str">
        <f>IF(基本情報入力シート!X231="","",基本情報入力シート!X231)</f>
        <v/>
      </c>
      <c r="N206" s="147" t="str">
        <f>IF(基本情報入力シート!Y231="","",基本情報入力シート!Y231)</f>
        <v/>
      </c>
      <c r="O206" s="154"/>
      <c r="P206" s="53"/>
      <c r="Q206" s="988"/>
      <c r="R206" s="989"/>
      <c r="S206" s="148" t="str">
        <f>IFERROR(ROUNDDOWN(Q206*VLOOKUP(N206,【参考】数式用!$AR$2:$AW$50,MATCH(P206,【参考】数式用!$AT$4:$AW$4)+2,FALSE)*0.5, 0), "")</f>
        <v/>
      </c>
      <c r="T206" s="54"/>
      <c r="U206" s="548" t="str">
        <f>IFERROR(IF(AG206&lt;&gt;"",Q206*VLOOKUP(N206,【参考】数式用!$AG$2:$AL$50,MATCH(P206,【参考】数式用!$AI$4:$AL$4,0)+2,0), ""), "")</f>
        <v/>
      </c>
      <c r="V206" s="44"/>
      <c r="W206" s="990"/>
      <c r="X206" s="991"/>
      <c r="Y206" s="93"/>
      <c r="Z206" s="549"/>
      <c r="AA206" s="149" t="str">
        <f>IFERROR(IF(Y206="ー", "", ROUNDDOWN(Z206*VLOOKUP(N206,【参考】数式用!$AR$2:$AW$50,MATCH(Y206,【参考】数式用!$AT$4:$AW$4)+2,FALSE)*0.5, 0)), "")</f>
        <v/>
      </c>
      <c r="AB206" s="103"/>
      <c r="AC206" s="1083" t="str">
        <f>IFERROR(IF(AG206&lt;&gt;"",Z206*VLOOKUP(N206,【参考】数式用!$AG$2:$AL$50,MATCH(Y206,【参考】数式用!$AI$4:$AL$4,0)+2,0), ""), "")</f>
        <v/>
      </c>
      <c r="AD206" s="1083"/>
      <c r="AE206" s="424"/>
      <c r="AF206" s="104"/>
      <c r="AG206" s="438" t="str">
        <f>IFERROR(VLOOKUP(O206, 【参考】数式用!$AY$5:$AY$13, 1, FALSE), "")</f>
        <v/>
      </c>
      <c r="AH206" s="439" t="str">
        <f>IFERROR(VLOOKUP(N206, 【参考】数式用!$BA$2:$BB$50, 2, FALSE), "")</f>
        <v/>
      </c>
      <c r="AI206" s="440" t="str">
        <f t="shared" si="7"/>
        <v/>
      </c>
      <c r="AJ206" s="441" t="str">
        <f t="shared" si="8"/>
        <v/>
      </c>
      <c r="AK206" s="139"/>
      <c r="AL206" s="139"/>
      <c r="AM206" s="112"/>
      <c r="AN206" s="112"/>
      <c r="AU206" s="111"/>
      <c r="AV206" s="111"/>
      <c r="AW206" s="111"/>
      <c r="AX206" s="111"/>
      <c r="AY206" s="111"/>
      <c r="AZ206" s="111"/>
    </row>
    <row r="207" spans="1:52" ht="30" customHeight="1" thickBot="1">
      <c r="A207" s="146">
        <v>194</v>
      </c>
      <c r="B207" s="985" t="str">
        <f>IF(基本情報入力シート!C232="","",基本情報入力シート!C232)</f>
        <v/>
      </c>
      <c r="C207" s="986"/>
      <c r="D207" s="986"/>
      <c r="E207" s="986"/>
      <c r="F207" s="986"/>
      <c r="G207" s="986"/>
      <c r="H207" s="986"/>
      <c r="I207" s="987"/>
      <c r="J207" s="420" t="str">
        <f>IF(基本情報入力シート!M232="","",基本情報入力シート!M232)</f>
        <v/>
      </c>
      <c r="K207" s="420" t="str">
        <f>IF(基本情報入力シート!R232="","",基本情報入力シート!R232)</f>
        <v/>
      </c>
      <c r="L207" s="420" t="str">
        <f>IF(基本情報入力シート!W232="","",基本情報入力シート!W232)</f>
        <v/>
      </c>
      <c r="M207" s="420" t="str">
        <f>IF(基本情報入力シート!X232="","",基本情報入力シート!X232)</f>
        <v/>
      </c>
      <c r="N207" s="147" t="str">
        <f>IF(基本情報入力シート!Y232="","",基本情報入力シート!Y232)</f>
        <v/>
      </c>
      <c r="O207" s="154"/>
      <c r="P207" s="53"/>
      <c r="Q207" s="988"/>
      <c r="R207" s="989"/>
      <c r="S207" s="148" t="str">
        <f>IFERROR(ROUNDDOWN(Q207*VLOOKUP(N207,【参考】数式用!$AR$2:$AW$50,MATCH(P207,【参考】数式用!$AT$4:$AW$4)+2,FALSE)*0.5, 0), "")</f>
        <v/>
      </c>
      <c r="T207" s="54"/>
      <c r="U207" s="548" t="str">
        <f>IFERROR(IF(AG207&lt;&gt;"",Q207*VLOOKUP(N207,【参考】数式用!$AG$2:$AL$50,MATCH(P207,【参考】数式用!$AI$4:$AL$4,0)+2,0), ""), "")</f>
        <v/>
      </c>
      <c r="V207" s="44"/>
      <c r="W207" s="990"/>
      <c r="X207" s="991"/>
      <c r="Y207" s="93"/>
      <c r="Z207" s="549"/>
      <c r="AA207" s="149" t="str">
        <f>IFERROR(IF(Y207="ー", "", ROUNDDOWN(Z207*VLOOKUP(N207,【参考】数式用!$AR$2:$AW$50,MATCH(Y207,【参考】数式用!$AT$4:$AW$4)+2,FALSE)*0.5, 0)), "")</f>
        <v/>
      </c>
      <c r="AB207" s="103"/>
      <c r="AC207" s="1083" t="str">
        <f>IFERROR(IF(AG207&lt;&gt;"",Z207*VLOOKUP(N207,【参考】数式用!$AG$2:$AL$50,MATCH(Y207,【参考】数式用!$AI$4:$AL$4,0)+2,0), ""), "")</f>
        <v/>
      </c>
      <c r="AD207" s="1083"/>
      <c r="AE207" s="424"/>
      <c r="AF207" s="104"/>
      <c r="AG207" s="438" t="str">
        <f>IFERROR(VLOOKUP(O207, 【参考】数式用!$AY$5:$AY$13, 1, FALSE), "")</f>
        <v/>
      </c>
      <c r="AH207" s="439" t="str">
        <f>IFERROR(VLOOKUP(N207, 【参考】数式用!$BA$2:$BB$50, 2, FALSE), "")</f>
        <v/>
      </c>
      <c r="AI207" s="440" t="str">
        <f t="shared" si="7"/>
        <v/>
      </c>
      <c r="AJ207" s="441" t="str">
        <f t="shared" si="8"/>
        <v/>
      </c>
      <c r="AK207" s="139"/>
      <c r="AL207" s="139"/>
      <c r="AM207" s="112"/>
      <c r="AN207" s="112"/>
      <c r="AU207" s="111"/>
      <c r="AV207" s="111"/>
      <c r="AW207" s="111"/>
      <c r="AX207" s="111"/>
      <c r="AY207" s="111"/>
      <c r="AZ207" s="111"/>
    </row>
    <row r="208" spans="1:52" ht="30" customHeight="1" thickBot="1">
      <c r="A208" s="146">
        <v>195</v>
      </c>
      <c r="B208" s="985" t="str">
        <f>IF(基本情報入力シート!C233="","",基本情報入力シート!C233)</f>
        <v/>
      </c>
      <c r="C208" s="986"/>
      <c r="D208" s="986"/>
      <c r="E208" s="986"/>
      <c r="F208" s="986"/>
      <c r="G208" s="986"/>
      <c r="H208" s="986"/>
      <c r="I208" s="987"/>
      <c r="J208" s="420" t="str">
        <f>IF(基本情報入力シート!M233="","",基本情報入力シート!M233)</f>
        <v/>
      </c>
      <c r="K208" s="420" t="str">
        <f>IF(基本情報入力シート!R233="","",基本情報入力シート!R233)</f>
        <v/>
      </c>
      <c r="L208" s="420" t="str">
        <f>IF(基本情報入力シート!W233="","",基本情報入力シート!W233)</f>
        <v/>
      </c>
      <c r="M208" s="420" t="str">
        <f>IF(基本情報入力シート!X233="","",基本情報入力シート!X233)</f>
        <v/>
      </c>
      <c r="N208" s="147" t="str">
        <f>IF(基本情報入力シート!Y233="","",基本情報入力シート!Y233)</f>
        <v/>
      </c>
      <c r="O208" s="154"/>
      <c r="P208" s="53"/>
      <c r="Q208" s="988"/>
      <c r="R208" s="989"/>
      <c r="S208" s="148" t="str">
        <f>IFERROR(ROUNDDOWN(Q208*VLOOKUP(N208,【参考】数式用!$AR$2:$AW$50,MATCH(P208,【参考】数式用!$AT$4:$AW$4)+2,FALSE)*0.5, 0), "")</f>
        <v/>
      </c>
      <c r="T208" s="54"/>
      <c r="U208" s="548" t="str">
        <f>IFERROR(IF(AG208&lt;&gt;"",Q208*VLOOKUP(N208,【参考】数式用!$AG$2:$AL$50,MATCH(P208,【参考】数式用!$AI$4:$AL$4,0)+2,0), ""), "")</f>
        <v/>
      </c>
      <c r="V208" s="44"/>
      <c r="W208" s="990"/>
      <c r="X208" s="991"/>
      <c r="Y208" s="93"/>
      <c r="Z208" s="549"/>
      <c r="AA208" s="149" t="str">
        <f>IFERROR(IF(Y208="ー", "", ROUNDDOWN(Z208*VLOOKUP(N208,【参考】数式用!$AR$2:$AW$50,MATCH(Y208,【参考】数式用!$AT$4:$AW$4)+2,FALSE)*0.5, 0)), "")</f>
        <v/>
      </c>
      <c r="AB208" s="103"/>
      <c r="AC208" s="1083" t="str">
        <f>IFERROR(IF(AG208&lt;&gt;"",Z208*VLOOKUP(N208,【参考】数式用!$AG$2:$AL$50,MATCH(Y208,【参考】数式用!$AI$4:$AL$4,0)+2,0), ""), "")</f>
        <v/>
      </c>
      <c r="AD208" s="1083"/>
      <c r="AE208" s="424"/>
      <c r="AF208" s="104"/>
      <c r="AG208" s="438" t="str">
        <f>IFERROR(VLOOKUP(O208, 【参考】数式用!$AY$5:$AY$13, 1, FALSE), "")</f>
        <v/>
      </c>
      <c r="AH208" s="439" t="str">
        <f>IFERROR(VLOOKUP(N208, 【参考】数式用!$BA$2:$BB$50, 2, FALSE), "")</f>
        <v/>
      </c>
      <c r="AI208" s="440" t="str">
        <f t="shared" si="7"/>
        <v/>
      </c>
      <c r="AJ208" s="441" t="str">
        <f t="shared" si="8"/>
        <v/>
      </c>
      <c r="AK208" s="139"/>
      <c r="AL208" s="139"/>
      <c r="AM208" s="112"/>
      <c r="AN208" s="112"/>
      <c r="AU208" s="111"/>
      <c r="AV208" s="111"/>
      <c r="AW208" s="111"/>
      <c r="AX208" s="111"/>
      <c r="AY208" s="111"/>
      <c r="AZ208" s="111"/>
    </row>
    <row r="209" spans="1:52" ht="30" customHeight="1" thickBot="1">
      <c r="A209" s="146">
        <v>196</v>
      </c>
      <c r="B209" s="985" t="str">
        <f>IF(基本情報入力シート!C234="","",基本情報入力シート!C234)</f>
        <v/>
      </c>
      <c r="C209" s="986"/>
      <c r="D209" s="986"/>
      <c r="E209" s="986"/>
      <c r="F209" s="986"/>
      <c r="G209" s="986"/>
      <c r="H209" s="986"/>
      <c r="I209" s="987"/>
      <c r="J209" s="420" t="str">
        <f>IF(基本情報入力シート!M234="","",基本情報入力シート!M234)</f>
        <v/>
      </c>
      <c r="K209" s="420" t="str">
        <f>IF(基本情報入力シート!R234="","",基本情報入力シート!R234)</f>
        <v/>
      </c>
      <c r="L209" s="420" t="str">
        <f>IF(基本情報入力シート!W234="","",基本情報入力シート!W234)</f>
        <v/>
      </c>
      <c r="M209" s="420" t="str">
        <f>IF(基本情報入力シート!X234="","",基本情報入力シート!X234)</f>
        <v/>
      </c>
      <c r="N209" s="147" t="str">
        <f>IF(基本情報入力シート!Y234="","",基本情報入力シート!Y234)</f>
        <v/>
      </c>
      <c r="O209" s="154"/>
      <c r="P209" s="53"/>
      <c r="Q209" s="988"/>
      <c r="R209" s="989"/>
      <c r="S209" s="148" t="str">
        <f>IFERROR(ROUNDDOWN(Q209*VLOOKUP(N209,【参考】数式用!$AR$2:$AW$50,MATCH(P209,【参考】数式用!$AT$4:$AW$4)+2,FALSE)*0.5, 0), "")</f>
        <v/>
      </c>
      <c r="T209" s="54"/>
      <c r="U209" s="548" t="str">
        <f>IFERROR(IF(AG209&lt;&gt;"",Q209*VLOOKUP(N209,【参考】数式用!$AG$2:$AL$50,MATCH(P209,【参考】数式用!$AI$4:$AL$4,0)+2,0), ""), "")</f>
        <v/>
      </c>
      <c r="V209" s="44"/>
      <c r="W209" s="990"/>
      <c r="X209" s="991"/>
      <c r="Y209" s="93"/>
      <c r="Z209" s="549"/>
      <c r="AA209" s="149" t="str">
        <f>IFERROR(IF(Y209="ー", "", ROUNDDOWN(Z209*VLOOKUP(N209,【参考】数式用!$AR$2:$AW$50,MATCH(Y209,【参考】数式用!$AT$4:$AW$4)+2,FALSE)*0.5, 0)), "")</f>
        <v/>
      </c>
      <c r="AB209" s="103"/>
      <c r="AC209" s="1083" t="str">
        <f>IFERROR(IF(AG209&lt;&gt;"",Z209*VLOOKUP(N209,【参考】数式用!$AG$2:$AL$50,MATCH(Y209,【参考】数式用!$AI$4:$AL$4,0)+2,0), ""), "")</f>
        <v/>
      </c>
      <c r="AD209" s="1083"/>
      <c r="AE209" s="424"/>
      <c r="AF209" s="104"/>
      <c r="AG209" s="438" t="str">
        <f>IFERROR(VLOOKUP(O209, 【参考】数式用!$AY$5:$AY$13, 1, FALSE), "")</f>
        <v/>
      </c>
      <c r="AH209" s="439" t="str">
        <f>IFERROR(VLOOKUP(N209, 【参考】数式用!$BA$2:$BB$50, 2, FALSE), "")</f>
        <v/>
      </c>
      <c r="AI209" s="440" t="str">
        <f t="shared" si="7"/>
        <v/>
      </c>
      <c r="AJ209" s="441" t="str">
        <f t="shared" si="8"/>
        <v/>
      </c>
      <c r="AK209" s="139"/>
      <c r="AL209" s="139"/>
      <c r="AM209" s="112"/>
      <c r="AN209" s="112"/>
      <c r="AU209" s="111"/>
      <c r="AV209" s="111"/>
      <c r="AW209" s="111"/>
      <c r="AX209" s="111"/>
      <c r="AY209" s="111"/>
      <c r="AZ209" s="111"/>
    </row>
    <row r="210" spans="1:52" ht="30" customHeight="1" thickBot="1">
      <c r="A210" s="146">
        <v>197</v>
      </c>
      <c r="B210" s="985" t="str">
        <f>IF(基本情報入力シート!C235="","",基本情報入力シート!C235)</f>
        <v/>
      </c>
      <c r="C210" s="986"/>
      <c r="D210" s="986"/>
      <c r="E210" s="986"/>
      <c r="F210" s="986"/>
      <c r="G210" s="986"/>
      <c r="H210" s="986"/>
      <c r="I210" s="987"/>
      <c r="J210" s="420" t="str">
        <f>IF(基本情報入力シート!M235="","",基本情報入力シート!M235)</f>
        <v/>
      </c>
      <c r="K210" s="420" t="str">
        <f>IF(基本情報入力シート!R235="","",基本情報入力シート!R235)</f>
        <v/>
      </c>
      <c r="L210" s="420" t="str">
        <f>IF(基本情報入力シート!W235="","",基本情報入力シート!W235)</f>
        <v/>
      </c>
      <c r="M210" s="420" t="str">
        <f>IF(基本情報入力シート!X235="","",基本情報入力シート!X235)</f>
        <v/>
      </c>
      <c r="N210" s="147" t="str">
        <f>IF(基本情報入力シート!Y235="","",基本情報入力シート!Y235)</f>
        <v/>
      </c>
      <c r="O210" s="154"/>
      <c r="P210" s="53"/>
      <c r="Q210" s="988"/>
      <c r="R210" s="989"/>
      <c r="S210" s="148" t="str">
        <f>IFERROR(ROUNDDOWN(Q210*VLOOKUP(N210,【参考】数式用!$AR$2:$AW$50,MATCH(P210,【参考】数式用!$AT$4:$AW$4)+2,FALSE)*0.5, 0), "")</f>
        <v/>
      </c>
      <c r="T210" s="54"/>
      <c r="U210" s="548" t="str">
        <f>IFERROR(IF(AG210&lt;&gt;"",Q210*VLOOKUP(N210,【参考】数式用!$AG$2:$AL$50,MATCH(P210,【参考】数式用!$AI$4:$AL$4,0)+2,0), ""), "")</f>
        <v/>
      </c>
      <c r="V210" s="44"/>
      <c r="W210" s="990"/>
      <c r="X210" s="991"/>
      <c r="Y210" s="93"/>
      <c r="Z210" s="549"/>
      <c r="AA210" s="149" t="str">
        <f>IFERROR(IF(Y210="ー", "", ROUNDDOWN(Z210*VLOOKUP(N210,【参考】数式用!$AR$2:$AW$50,MATCH(Y210,【参考】数式用!$AT$4:$AW$4)+2,FALSE)*0.5, 0)), "")</f>
        <v/>
      </c>
      <c r="AB210" s="103"/>
      <c r="AC210" s="1083" t="str">
        <f>IFERROR(IF(AG210&lt;&gt;"",Z210*VLOOKUP(N210,【参考】数式用!$AG$2:$AL$50,MATCH(Y210,【参考】数式用!$AI$4:$AL$4,0)+2,0), ""), "")</f>
        <v/>
      </c>
      <c r="AD210" s="1083"/>
      <c r="AE210" s="424"/>
      <c r="AF210" s="104"/>
      <c r="AG210" s="438" t="str">
        <f>IFERROR(VLOOKUP(O210, 【参考】数式用!$AY$5:$AY$13, 1, FALSE), "")</f>
        <v/>
      </c>
      <c r="AH210" s="439" t="str">
        <f>IFERROR(VLOOKUP(N210, 【参考】数式用!$BA$2:$BB$50, 2, FALSE), "")</f>
        <v/>
      </c>
      <c r="AI210" s="440" t="str">
        <f t="shared" si="7"/>
        <v/>
      </c>
      <c r="AJ210" s="441" t="str">
        <f t="shared" si="8"/>
        <v/>
      </c>
      <c r="AK210" s="139"/>
      <c r="AL210" s="139"/>
      <c r="AM210" s="112"/>
      <c r="AN210" s="112"/>
      <c r="AU210" s="111"/>
      <c r="AV210" s="111"/>
      <c r="AW210" s="111"/>
      <c r="AX210" s="111"/>
      <c r="AY210" s="111"/>
      <c r="AZ210" s="111"/>
    </row>
    <row r="211" spans="1:52" ht="30" customHeight="1" thickBot="1">
      <c r="A211" s="146">
        <v>198</v>
      </c>
      <c r="B211" s="985" t="str">
        <f>IF(基本情報入力シート!C236="","",基本情報入力シート!C236)</f>
        <v/>
      </c>
      <c r="C211" s="986"/>
      <c r="D211" s="986"/>
      <c r="E211" s="986"/>
      <c r="F211" s="986"/>
      <c r="G211" s="986"/>
      <c r="H211" s="986"/>
      <c r="I211" s="987"/>
      <c r="J211" s="420" t="str">
        <f>IF(基本情報入力シート!M236="","",基本情報入力シート!M236)</f>
        <v/>
      </c>
      <c r="K211" s="420" t="str">
        <f>IF(基本情報入力シート!R236="","",基本情報入力シート!R236)</f>
        <v/>
      </c>
      <c r="L211" s="420" t="str">
        <f>IF(基本情報入力シート!W236="","",基本情報入力シート!W236)</f>
        <v/>
      </c>
      <c r="M211" s="420" t="str">
        <f>IF(基本情報入力シート!X236="","",基本情報入力シート!X236)</f>
        <v/>
      </c>
      <c r="N211" s="147" t="str">
        <f>IF(基本情報入力シート!Y236="","",基本情報入力シート!Y236)</f>
        <v/>
      </c>
      <c r="O211" s="154"/>
      <c r="P211" s="53"/>
      <c r="Q211" s="988"/>
      <c r="R211" s="989"/>
      <c r="S211" s="148" t="str">
        <f>IFERROR(ROUNDDOWN(Q211*VLOOKUP(N211,【参考】数式用!$AR$2:$AW$50,MATCH(P211,【参考】数式用!$AT$4:$AW$4)+2,FALSE)*0.5, 0), "")</f>
        <v/>
      </c>
      <c r="T211" s="54"/>
      <c r="U211" s="548" t="str">
        <f>IFERROR(IF(AG211&lt;&gt;"",Q211*VLOOKUP(N211,【参考】数式用!$AG$2:$AL$50,MATCH(P211,【参考】数式用!$AI$4:$AL$4,0)+2,0), ""), "")</f>
        <v/>
      </c>
      <c r="V211" s="44"/>
      <c r="W211" s="990"/>
      <c r="X211" s="991"/>
      <c r="Y211" s="93"/>
      <c r="Z211" s="549"/>
      <c r="AA211" s="149" t="str">
        <f>IFERROR(IF(Y211="ー", "", ROUNDDOWN(Z211*VLOOKUP(N211,【参考】数式用!$AR$2:$AW$50,MATCH(Y211,【参考】数式用!$AT$4:$AW$4)+2,FALSE)*0.5, 0)), "")</f>
        <v/>
      </c>
      <c r="AB211" s="103"/>
      <c r="AC211" s="1083" t="str">
        <f>IFERROR(IF(AG211&lt;&gt;"",Z211*VLOOKUP(N211,【参考】数式用!$AG$2:$AL$50,MATCH(Y211,【参考】数式用!$AI$4:$AL$4,0)+2,0), ""), "")</f>
        <v/>
      </c>
      <c r="AD211" s="1083"/>
      <c r="AE211" s="424"/>
      <c r="AF211" s="104"/>
      <c r="AG211" s="438" t="str">
        <f>IFERROR(VLOOKUP(O211, 【参考】数式用!$AY$5:$AY$13, 1, FALSE), "")</f>
        <v/>
      </c>
      <c r="AH211" s="439" t="str">
        <f>IFERROR(VLOOKUP(N211, 【参考】数式用!$BA$2:$BB$50, 2, FALSE), "")</f>
        <v/>
      </c>
      <c r="AI211" s="440" t="str">
        <f t="shared" si="7"/>
        <v/>
      </c>
      <c r="AJ211" s="441" t="str">
        <f t="shared" si="8"/>
        <v/>
      </c>
      <c r="AK211" s="139"/>
      <c r="AL211" s="139"/>
      <c r="AM211" s="112"/>
      <c r="AN211" s="112"/>
      <c r="AU211" s="111"/>
      <c r="AV211" s="111"/>
      <c r="AW211" s="111"/>
      <c r="AX211" s="111"/>
      <c r="AY211" s="111"/>
      <c r="AZ211" s="111"/>
    </row>
    <row r="212" spans="1:52" ht="30" customHeight="1" thickBot="1">
      <c r="A212" s="146">
        <v>199</v>
      </c>
      <c r="B212" s="985" t="str">
        <f>IF(基本情報入力シート!C237="","",基本情報入力シート!C237)</f>
        <v/>
      </c>
      <c r="C212" s="986"/>
      <c r="D212" s="986"/>
      <c r="E212" s="986"/>
      <c r="F212" s="986"/>
      <c r="G212" s="986"/>
      <c r="H212" s="986"/>
      <c r="I212" s="987"/>
      <c r="J212" s="420" t="str">
        <f>IF(基本情報入力シート!M237="","",基本情報入力シート!M237)</f>
        <v/>
      </c>
      <c r="K212" s="420" t="str">
        <f>IF(基本情報入力シート!R237="","",基本情報入力シート!R237)</f>
        <v/>
      </c>
      <c r="L212" s="420" t="str">
        <f>IF(基本情報入力シート!W237="","",基本情報入力シート!W237)</f>
        <v/>
      </c>
      <c r="M212" s="420" t="str">
        <f>IF(基本情報入力シート!X237="","",基本情報入力シート!X237)</f>
        <v/>
      </c>
      <c r="N212" s="147" t="str">
        <f>IF(基本情報入力シート!Y237="","",基本情報入力シート!Y237)</f>
        <v/>
      </c>
      <c r="O212" s="154"/>
      <c r="P212" s="53"/>
      <c r="Q212" s="988"/>
      <c r="R212" s="989"/>
      <c r="S212" s="148" t="str">
        <f>IFERROR(ROUNDDOWN(Q212*VLOOKUP(N212,【参考】数式用!$AR$2:$AW$50,MATCH(P212,【参考】数式用!$AT$4:$AW$4)+2,FALSE)*0.5, 0), "")</f>
        <v/>
      </c>
      <c r="T212" s="54"/>
      <c r="U212" s="548" t="str">
        <f>IFERROR(IF(AG212&lt;&gt;"",Q212*VLOOKUP(N212,【参考】数式用!$AG$2:$AL$50,MATCH(P212,【参考】数式用!$AI$4:$AL$4,0)+2,0), ""), "")</f>
        <v/>
      </c>
      <c r="V212" s="44"/>
      <c r="W212" s="990"/>
      <c r="X212" s="991"/>
      <c r="Y212" s="93"/>
      <c r="Z212" s="549"/>
      <c r="AA212" s="149" t="str">
        <f>IFERROR(IF(Y212="ー", "", ROUNDDOWN(Z212*VLOOKUP(N212,【参考】数式用!$AR$2:$AW$50,MATCH(Y212,【参考】数式用!$AT$4:$AW$4)+2,FALSE)*0.5, 0)), "")</f>
        <v/>
      </c>
      <c r="AB212" s="103"/>
      <c r="AC212" s="1083" t="str">
        <f>IFERROR(IF(AG212&lt;&gt;"",Z212*VLOOKUP(N212,【参考】数式用!$AG$2:$AL$50,MATCH(Y212,【参考】数式用!$AI$4:$AL$4,0)+2,0), ""), "")</f>
        <v/>
      </c>
      <c r="AD212" s="1083"/>
      <c r="AE212" s="424"/>
      <c r="AF212" s="104"/>
      <c r="AG212" s="438" t="str">
        <f>IFERROR(VLOOKUP(O212, 【参考】数式用!$AY$5:$AY$13, 1, FALSE), "")</f>
        <v/>
      </c>
      <c r="AH212" s="439" t="str">
        <f>IFERROR(VLOOKUP(N212, 【参考】数式用!$BA$2:$BB$50, 2, FALSE), "")</f>
        <v/>
      </c>
      <c r="AI212" s="440" t="str">
        <f t="shared" si="7"/>
        <v/>
      </c>
      <c r="AJ212" s="441" t="str">
        <f t="shared" si="8"/>
        <v/>
      </c>
      <c r="AK212" s="139"/>
      <c r="AL212" s="139"/>
      <c r="AM212" s="112"/>
      <c r="AN212" s="112"/>
      <c r="AU212" s="111"/>
      <c r="AV212" s="111"/>
      <c r="AW212" s="111"/>
      <c r="AX212" s="111"/>
      <c r="AY212" s="111"/>
      <c r="AZ212" s="111"/>
    </row>
    <row r="213" spans="1:52" ht="30" customHeight="1" thickBot="1">
      <c r="A213" s="146">
        <v>200</v>
      </c>
      <c r="B213" s="985" t="str">
        <f>IF(基本情報入力シート!C238="","",基本情報入力シート!C238)</f>
        <v/>
      </c>
      <c r="C213" s="986"/>
      <c r="D213" s="986"/>
      <c r="E213" s="986"/>
      <c r="F213" s="986"/>
      <c r="G213" s="986"/>
      <c r="H213" s="986"/>
      <c r="I213" s="987"/>
      <c r="J213" s="420" t="str">
        <f>IF(基本情報入力シート!M238="","",基本情報入力シート!M238)</f>
        <v/>
      </c>
      <c r="K213" s="420" t="str">
        <f>IF(基本情報入力シート!R238="","",基本情報入力シート!R238)</f>
        <v/>
      </c>
      <c r="L213" s="420" t="str">
        <f>IF(基本情報入力シート!W238="","",基本情報入力シート!W238)</f>
        <v/>
      </c>
      <c r="M213" s="420" t="str">
        <f>IF(基本情報入力シート!X238="","",基本情報入力シート!X238)</f>
        <v/>
      </c>
      <c r="N213" s="147" t="str">
        <f>IF(基本情報入力シート!Y238="","",基本情報入力シート!Y238)</f>
        <v/>
      </c>
      <c r="O213" s="154"/>
      <c r="P213" s="53"/>
      <c r="Q213" s="988"/>
      <c r="R213" s="989"/>
      <c r="S213" s="148" t="str">
        <f>IFERROR(ROUNDDOWN(Q213*VLOOKUP(N213,【参考】数式用!$AR$2:$AW$50,MATCH(P213,【参考】数式用!$AT$4:$AW$4)+2,FALSE)*0.5, 0), "")</f>
        <v/>
      </c>
      <c r="T213" s="54"/>
      <c r="U213" s="548" t="str">
        <f>IFERROR(IF(AG213&lt;&gt;"",Q213*VLOOKUP(N213,【参考】数式用!$AG$2:$AL$50,MATCH(P213,【参考】数式用!$AI$4:$AL$4,0)+2,0), ""), "")</f>
        <v/>
      </c>
      <c r="V213" s="44"/>
      <c r="W213" s="990"/>
      <c r="X213" s="991"/>
      <c r="Y213" s="93"/>
      <c r="Z213" s="549"/>
      <c r="AA213" s="149" t="str">
        <f>IFERROR(IF(Y213="ー", "", ROUNDDOWN(Z213*VLOOKUP(N213,【参考】数式用!$AR$2:$AW$50,MATCH(Y213,【参考】数式用!$AT$4:$AW$4)+2,FALSE)*0.5, 0)), "")</f>
        <v/>
      </c>
      <c r="AB213" s="103"/>
      <c r="AC213" s="1083" t="str">
        <f>IFERROR(IF(AG213&lt;&gt;"",Z213*VLOOKUP(N213,【参考】数式用!$AG$2:$AL$50,MATCH(Y213,【参考】数式用!$AI$4:$AL$4,0)+2,0), ""), "")</f>
        <v/>
      </c>
      <c r="AD213" s="1083"/>
      <c r="AE213" s="424"/>
      <c r="AF213" s="104"/>
      <c r="AG213" s="438" t="str">
        <f>IFERROR(VLOOKUP(O213, 【参考】数式用!$AY$5:$AY$13, 1, FALSE), "")</f>
        <v/>
      </c>
      <c r="AH213" s="439" t="str">
        <f>IFERROR(VLOOKUP(N213, 【参考】数式用!$BA$2:$BB$50, 2, FALSE), "")</f>
        <v/>
      </c>
      <c r="AI213" s="440" t="str">
        <f t="shared" si="7"/>
        <v/>
      </c>
      <c r="AJ213" s="441" t="str">
        <f t="shared" si="8"/>
        <v/>
      </c>
      <c r="AK213" s="139"/>
      <c r="AL213" s="139"/>
      <c r="AM213" s="112"/>
      <c r="AN213" s="112"/>
      <c r="AU213" s="111"/>
      <c r="AV213" s="111"/>
      <c r="AW213" s="111"/>
      <c r="AX213" s="111"/>
      <c r="AY213" s="111"/>
      <c r="AZ213" s="111"/>
    </row>
    <row r="214" spans="1:52" ht="30" customHeight="1" thickBot="1">
      <c r="A214" s="146">
        <v>201</v>
      </c>
      <c r="B214" s="985" t="str">
        <f>IF(基本情報入力シート!C239="","",基本情報入力シート!C239)</f>
        <v/>
      </c>
      <c r="C214" s="986"/>
      <c r="D214" s="986"/>
      <c r="E214" s="986"/>
      <c r="F214" s="986"/>
      <c r="G214" s="986"/>
      <c r="H214" s="986"/>
      <c r="I214" s="987"/>
      <c r="J214" s="420" t="str">
        <f>IF(基本情報入力シート!M239="","",基本情報入力シート!M239)</f>
        <v/>
      </c>
      <c r="K214" s="420" t="str">
        <f>IF(基本情報入力シート!R239="","",基本情報入力シート!R239)</f>
        <v/>
      </c>
      <c r="L214" s="420" t="str">
        <f>IF(基本情報入力シート!W239="","",基本情報入力シート!W239)</f>
        <v/>
      </c>
      <c r="M214" s="420" t="str">
        <f>IF(基本情報入力シート!X239="","",基本情報入力シート!X239)</f>
        <v/>
      </c>
      <c r="N214" s="147" t="str">
        <f>IF(基本情報入力シート!Y239="","",基本情報入力シート!Y239)</f>
        <v/>
      </c>
      <c r="O214" s="154"/>
      <c r="P214" s="53"/>
      <c r="Q214" s="988"/>
      <c r="R214" s="989"/>
      <c r="S214" s="148" t="str">
        <f>IFERROR(ROUNDDOWN(Q214*VLOOKUP(N214,【参考】数式用!$AR$2:$AW$50,MATCH(P214,【参考】数式用!$AT$4:$AW$4)+2,FALSE)*0.5, 0), "")</f>
        <v/>
      </c>
      <c r="T214" s="54"/>
      <c r="U214" s="548" t="str">
        <f>IFERROR(IF(AG214&lt;&gt;"",Q214*VLOOKUP(N214,【参考】数式用!$AG$2:$AL$50,MATCH(P214,【参考】数式用!$AI$4:$AL$4,0)+2,0), ""), "")</f>
        <v/>
      </c>
      <c r="V214" s="44"/>
      <c r="W214" s="990"/>
      <c r="X214" s="991"/>
      <c r="Y214" s="93"/>
      <c r="Z214" s="549"/>
      <c r="AA214" s="149" t="str">
        <f>IFERROR(IF(Y214="ー", "", ROUNDDOWN(Z214*VLOOKUP(N214,【参考】数式用!$AR$2:$AW$50,MATCH(Y214,【参考】数式用!$AT$4:$AW$4)+2,FALSE)*0.5, 0)), "")</f>
        <v/>
      </c>
      <c r="AB214" s="103"/>
      <c r="AC214" s="1083" t="str">
        <f>IFERROR(IF(AG214&lt;&gt;"",Z214*VLOOKUP(N214,【参考】数式用!$AG$2:$AL$50,MATCH(Y214,【参考】数式用!$AI$4:$AL$4,0)+2,0), ""), "")</f>
        <v/>
      </c>
      <c r="AD214" s="1083"/>
      <c r="AE214" s="424"/>
      <c r="AF214" s="104"/>
      <c r="AG214" s="438" t="str">
        <f>IFERROR(VLOOKUP(O214, 【参考】数式用!$AY$5:$AY$13, 1, FALSE), "")</f>
        <v/>
      </c>
      <c r="AH214" s="439" t="str">
        <f>IFERROR(VLOOKUP(N214, 【参考】数式用!$BA$2:$BB$50, 2, FALSE), "")</f>
        <v/>
      </c>
      <c r="AI214" s="440" t="str">
        <f t="shared" si="7"/>
        <v/>
      </c>
      <c r="AJ214" s="441" t="str">
        <f t="shared" si="8"/>
        <v/>
      </c>
      <c r="AK214" s="139"/>
      <c r="AL214" s="139"/>
      <c r="AM214" s="112"/>
      <c r="AN214" s="112"/>
      <c r="AU214" s="111"/>
      <c r="AV214" s="111"/>
      <c r="AW214" s="111"/>
      <c r="AX214" s="111"/>
      <c r="AY214" s="111"/>
      <c r="AZ214" s="111"/>
    </row>
    <row r="215" spans="1:52" ht="30" customHeight="1" thickBot="1">
      <c r="A215" s="146">
        <v>202</v>
      </c>
      <c r="B215" s="985" t="str">
        <f>IF(基本情報入力シート!C240="","",基本情報入力シート!C240)</f>
        <v/>
      </c>
      <c r="C215" s="986"/>
      <c r="D215" s="986"/>
      <c r="E215" s="986"/>
      <c r="F215" s="986"/>
      <c r="G215" s="986"/>
      <c r="H215" s="986"/>
      <c r="I215" s="987"/>
      <c r="J215" s="420" t="str">
        <f>IF(基本情報入力シート!M240="","",基本情報入力シート!M240)</f>
        <v/>
      </c>
      <c r="K215" s="420" t="str">
        <f>IF(基本情報入力シート!R240="","",基本情報入力シート!R240)</f>
        <v/>
      </c>
      <c r="L215" s="420" t="str">
        <f>IF(基本情報入力シート!W240="","",基本情報入力シート!W240)</f>
        <v/>
      </c>
      <c r="M215" s="420" t="str">
        <f>IF(基本情報入力シート!X240="","",基本情報入力シート!X240)</f>
        <v/>
      </c>
      <c r="N215" s="147" t="str">
        <f>IF(基本情報入力シート!Y240="","",基本情報入力シート!Y240)</f>
        <v/>
      </c>
      <c r="O215" s="154"/>
      <c r="P215" s="53"/>
      <c r="Q215" s="988"/>
      <c r="R215" s="989"/>
      <c r="S215" s="148" t="str">
        <f>IFERROR(ROUNDDOWN(Q215*VLOOKUP(N215,【参考】数式用!$AR$2:$AW$50,MATCH(P215,【参考】数式用!$AT$4:$AW$4)+2,FALSE)*0.5, 0), "")</f>
        <v/>
      </c>
      <c r="T215" s="54"/>
      <c r="U215" s="548" t="str">
        <f>IFERROR(IF(AG215&lt;&gt;"",Q215*VLOOKUP(N215,【参考】数式用!$AG$2:$AL$50,MATCH(P215,【参考】数式用!$AI$4:$AL$4,0)+2,0), ""), "")</f>
        <v/>
      </c>
      <c r="V215" s="44"/>
      <c r="W215" s="990"/>
      <c r="X215" s="991"/>
      <c r="Y215" s="93"/>
      <c r="Z215" s="549"/>
      <c r="AA215" s="149" t="str">
        <f>IFERROR(IF(Y215="ー", "", ROUNDDOWN(Z215*VLOOKUP(N215,【参考】数式用!$AR$2:$AW$50,MATCH(Y215,【参考】数式用!$AT$4:$AW$4)+2,FALSE)*0.5, 0)), "")</f>
        <v/>
      </c>
      <c r="AB215" s="103"/>
      <c r="AC215" s="1083" t="str">
        <f>IFERROR(IF(AG215&lt;&gt;"",Z215*VLOOKUP(N215,【参考】数式用!$AG$2:$AL$50,MATCH(Y215,【参考】数式用!$AI$4:$AL$4,0)+2,0), ""), "")</f>
        <v/>
      </c>
      <c r="AD215" s="1083"/>
      <c r="AE215" s="424"/>
      <c r="AF215" s="104"/>
      <c r="AG215" s="438" t="str">
        <f>IFERROR(VLOOKUP(O215, 【参考】数式用!$AY$5:$AY$13, 1, FALSE), "")</f>
        <v/>
      </c>
      <c r="AH215" s="439" t="str">
        <f>IFERROR(VLOOKUP(N215, 【参考】数式用!$BA$2:$BB$50, 2, FALSE), "")</f>
        <v/>
      </c>
      <c r="AI215" s="440" t="str">
        <f t="shared" si="7"/>
        <v/>
      </c>
      <c r="AJ215" s="441" t="str">
        <f t="shared" si="8"/>
        <v/>
      </c>
      <c r="AK215" s="139"/>
      <c r="AL215" s="139"/>
      <c r="AM215" s="112"/>
      <c r="AN215" s="112"/>
      <c r="AU215" s="111"/>
      <c r="AV215" s="111"/>
      <c r="AW215" s="111"/>
      <c r="AX215" s="111"/>
      <c r="AY215" s="111"/>
      <c r="AZ215" s="111"/>
    </row>
    <row r="216" spans="1:52" ht="30" customHeight="1" thickBot="1">
      <c r="A216" s="146">
        <v>203</v>
      </c>
      <c r="B216" s="985" t="str">
        <f>IF(基本情報入力シート!C241="","",基本情報入力シート!C241)</f>
        <v/>
      </c>
      <c r="C216" s="986"/>
      <c r="D216" s="986"/>
      <c r="E216" s="986"/>
      <c r="F216" s="986"/>
      <c r="G216" s="986"/>
      <c r="H216" s="986"/>
      <c r="I216" s="987"/>
      <c r="J216" s="420" t="str">
        <f>IF(基本情報入力シート!M241="","",基本情報入力シート!M241)</f>
        <v/>
      </c>
      <c r="K216" s="420" t="str">
        <f>IF(基本情報入力シート!R241="","",基本情報入力シート!R241)</f>
        <v/>
      </c>
      <c r="L216" s="420" t="str">
        <f>IF(基本情報入力シート!W241="","",基本情報入力シート!W241)</f>
        <v/>
      </c>
      <c r="M216" s="420" t="str">
        <f>IF(基本情報入力シート!X241="","",基本情報入力シート!X241)</f>
        <v/>
      </c>
      <c r="N216" s="147" t="str">
        <f>IF(基本情報入力シート!Y241="","",基本情報入力シート!Y241)</f>
        <v/>
      </c>
      <c r="O216" s="154"/>
      <c r="P216" s="53"/>
      <c r="Q216" s="988"/>
      <c r="R216" s="989"/>
      <c r="S216" s="148" t="str">
        <f>IFERROR(ROUNDDOWN(Q216*VLOOKUP(N216,【参考】数式用!$AR$2:$AW$50,MATCH(P216,【参考】数式用!$AT$4:$AW$4)+2,FALSE)*0.5, 0), "")</f>
        <v/>
      </c>
      <c r="T216" s="54"/>
      <c r="U216" s="548" t="str">
        <f>IFERROR(IF(AG216&lt;&gt;"",Q216*VLOOKUP(N216,【参考】数式用!$AG$2:$AL$50,MATCH(P216,【参考】数式用!$AI$4:$AL$4,0)+2,0), ""), "")</f>
        <v/>
      </c>
      <c r="V216" s="44"/>
      <c r="W216" s="990"/>
      <c r="X216" s="991"/>
      <c r="Y216" s="93"/>
      <c r="Z216" s="549"/>
      <c r="AA216" s="149" t="str">
        <f>IFERROR(IF(Y216="ー", "", ROUNDDOWN(Z216*VLOOKUP(N216,【参考】数式用!$AR$2:$AW$50,MATCH(Y216,【参考】数式用!$AT$4:$AW$4)+2,FALSE)*0.5, 0)), "")</f>
        <v/>
      </c>
      <c r="AB216" s="103"/>
      <c r="AC216" s="1083" t="str">
        <f>IFERROR(IF(AG216&lt;&gt;"",Z216*VLOOKUP(N216,【参考】数式用!$AG$2:$AL$50,MATCH(Y216,【参考】数式用!$AI$4:$AL$4,0)+2,0), ""), "")</f>
        <v/>
      </c>
      <c r="AD216" s="1083"/>
      <c r="AE216" s="424"/>
      <c r="AF216" s="104"/>
      <c r="AG216" s="438" t="str">
        <f>IFERROR(VLOOKUP(O216, 【参考】数式用!$AY$5:$AY$13, 1, FALSE), "")</f>
        <v/>
      </c>
      <c r="AH216" s="439" t="str">
        <f>IFERROR(VLOOKUP(N216, 【参考】数式用!$BA$2:$BB$50, 2, FALSE), "")</f>
        <v/>
      </c>
      <c r="AI216" s="440" t="str">
        <f t="shared" si="7"/>
        <v/>
      </c>
      <c r="AJ216" s="441" t="str">
        <f t="shared" si="8"/>
        <v/>
      </c>
      <c r="AK216" s="139"/>
      <c r="AL216" s="139"/>
      <c r="AM216" s="112"/>
      <c r="AN216" s="112"/>
      <c r="AU216" s="111"/>
      <c r="AV216" s="111"/>
      <c r="AW216" s="111"/>
      <c r="AX216" s="111"/>
      <c r="AY216" s="111"/>
      <c r="AZ216" s="111"/>
    </row>
    <row r="217" spans="1:52" ht="30" customHeight="1" thickBot="1">
      <c r="A217" s="146">
        <v>204</v>
      </c>
      <c r="B217" s="985" t="str">
        <f>IF(基本情報入力シート!C242="","",基本情報入力シート!C242)</f>
        <v/>
      </c>
      <c r="C217" s="986"/>
      <c r="D217" s="986"/>
      <c r="E217" s="986"/>
      <c r="F217" s="986"/>
      <c r="G217" s="986"/>
      <c r="H217" s="986"/>
      <c r="I217" s="987"/>
      <c r="J217" s="420" t="str">
        <f>IF(基本情報入力シート!M242="","",基本情報入力シート!M242)</f>
        <v/>
      </c>
      <c r="K217" s="420" t="str">
        <f>IF(基本情報入力シート!R242="","",基本情報入力シート!R242)</f>
        <v/>
      </c>
      <c r="L217" s="420" t="str">
        <f>IF(基本情報入力シート!W242="","",基本情報入力シート!W242)</f>
        <v/>
      </c>
      <c r="M217" s="420" t="str">
        <f>IF(基本情報入力シート!X242="","",基本情報入力シート!X242)</f>
        <v/>
      </c>
      <c r="N217" s="147" t="str">
        <f>IF(基本情報入力シート!Y242="","",基本情報入力シート!Y242)</f>
        <v/>
      </c>
      <c r="O217" s="154"/>
      <c r="P217" s="53"/>
      <c r="Q217" s="988"/>
      <c r="R217" s="989"/>
      <c r="S217" s="148" t="str">
        <f>IFERROR(ROUNDDOWN(Q217*VLOOKUP(N217,【参考】数式用!$AR$2:$AW$50,MATCH(P217,【参考】数式用!$AT$4:$AW$4)+2,FALSE)*0.5, 0), "")</f>
        <v/>
      </c>
      <c r="T217" s="54"/>
      <c r="U217" s="548" t="str">
        <f>IFERROR(IF(AG217&lt;&gt;"",Q217*VLOOKUP(N217,【参考】数式用!$AG$2:$AL$50,MATCH(P217,【参考】数式用!$AI$4:$AL$4,0)+2,0), ""), "")</f>
        <v/>
      </c>
      <c r="V217" s="44"/>
      <c r="W217" s="990"/>
      <c r="X217" s="991"/>
      <c r="Y217" s="93"/>
      <c r="Z217" s="549"/>
      <c r="AA217" s="149" t="str">
        <f>IFERROR(IF(Y217="ー", "", ROUNDDOWN(Z217*VLOOKUP(N217,【参考】数式用!$AR$2:$AW$50,MATCH(Y217,【参考】数式用!$AT$4:$AW$4)+2,FALSE)*0.5, 0)), "")</f>
        <v/>
      </c>
      <c r="AB217" s="103"/>
      <c r="AC217" s="1083" t="str">
        <f>IFERROR(IF(AG217&lt;&gt;"",Z217*VLOOKUP(N217,【参考】数式用!$AG$2:$AL$50,MATCH(Y217,【参考】数式用!$AI$4:$AL$4,0)+2,0), ""), "")</f>
        <v/>
      </c>
      <c r="AD217" s="1083"/>
      <c r="AE217" s="424"/>
      <c r="AF217" s="104"/>
      <c r="AG217" s="438" t="str">
        <f>IFERROR(VLOOKUP(O217, 【参考】数式用!$AY$5:$AY$13, 1, FALSE), "")</f>
        <v/>
      </c>
      <c r="AH217" s="439" t="str">
        <f>IFERROR(VLOOKUP(N217, 【参考】数式用!$BA$2:$BB$50, 2, FALSE), "")</f>
        <v/>
      </c>
      <c r="AI217" s="440" t="str">
        <f t="shared" si="7"/>
        <v/>
      </c>
      <c r="AJ217" s="441" t="str">
        <f t="shared" si="8"/>
        <v/>
      </c>
      <c r="AK217" s="139"/>
      <c r="AL217" s="139"/>
      <c r="AM217" s="112"/>
      <c r="AN217" s="112"/>
      <c r="AU217" s="111"/>
      <c r="AV217" s="111"/>
      <c r="AW217" s="111"/>
      <c r="AX217" s="111"/>
      <c r="AY217" s="111"/>
      <c r="AZ217" s="111"/>
    </row>
    <row r="218" spans="1:52" ht="30" customHeight="1" thickBot="1">
      <c r="A218" s="146">
        <v>205</v>
      </c>
      <c r="B218" s="985" t="str">
        <f>IF(基本情報入力シート!C243="","",基本情報入力シート!C243)</f>
        <v/>
      </c>
      <c r="C218" s="986"/>
      <c r="D218" s="986"/>
      <c r="E218" s="986"/>
      <c r="F218" s="986"/>
      <c r="G218" s="986"/>
      <c r="H218" s="986"/>
      <c r="I218" s="987"/>
      <c r="J218" s="420" t="str">
        <f>IF(基本情報入力シート!M243="","",基本情報入力シート!M243)</f>
        <v/>
      </c>
      <c r="K218" s="420" t="str">
        <f>IF(基本情報入力シート!R243="","",基本情報入力シート!R243)</f>
        <v/>
      </c>
      <c r="L218" s="420" t="str">
        <f>IF(基本情報入力シート!W243="","",基本情報入力シート!W243)</f>
        <v/>
      </c>
      <c r="M218" s="420" t="str">
        <f>IF(基本情報入力シート!X243="","",基本情報入力シート!X243)</f>
        <v/>
      </c>
      <c r="N218" s="147" t="str">
        <f>IF(基本情報入力シート!Y243="","",基本情報入力シート!Y243)</f>
        <v/>
      </c>
      <c r="O218" s="154"/>
      <c r="P218" s="53"/>
      <c r="Q218" s="988"/>
      <c r="R218" s="989"/>
      <c r="S218" s="148" t="str">
        <f>IFERROR(ROUNDDOWN(Q218*VLOOKUP(N218,【参考】数式用!$AR$2:$AW$50,MATCH(P218,【参考】数式用!$AT$4:$AW$4)+2,FALSE)*0.5, 0), "")</f>
        <v/>
      </c>
      <c r="T218" s="54"/>
      <c r="U218" s="548" t="str">
        <f>IFERROR(IF(AG218&lt;&gt;"",Q218*VLOOKUP(N218,【参考】数式用!$AG$2:$AL$50,MATCH(P218,【参考】数式用!$AI$4:$AL$4,0)+2,0), ""), "")</f>
        <v/>
      </c>
      <c r="V218" s="44"/>
      <c r="W218" s="990"/>
      <c r="X218" s="991"/>
      <c r="Y218" s="93"/>
      <c r="Z218" s="549"/>
      <c r="AA218" s="149" t="str">
        <f>IFERROR(IF(Y218="ー", "", ROUNDDOWN(Z218*VLOOKUP(N218,【参考】数式用!$AR$2:$AW$50,MATCH(Y218,【参考】数式用!$AT$4:$AW$4)+2,FALSE)*0.5, 0)), "")</f>
        <v/>
      </c>
      <c r="AB218" s="103"/>
      <c r="AC218" s="1083" t="str">
        <f>IFERROR(IF(AG218&lt;&gt;"",Z218*VLOOKUP(N218,【参考】数式用!$AG$2:$AL$50,MATCH(Y218,【参考】数式用!$AI$4:$AL$4,0)+2,0), ""), "")</f>
        <v/>
      </c>
      <c r="AD218" s="1083"/>
      <c r="AE218" s="424"/>
      <c r="AF218" s="104"/>
      <c r="AG218" s="438" t="str">
        <f>IFERROR(VLOOKUP(O218, 【参考】数式用!$AY$5:$AY$13, 1, FALSE), "")</f>
        <v/>
      </c>
      <c r="AH218" s="439" t="str">
        <f>IFERROR(VLOOKUP(N218, 【参考】数式用!$BA$2:$BB$50, 2, FALSE), "")</f>
        <v/>
      </c>
      <c r="AI218" s="440" t="str">
        <f t="shared" si="7"/>
        <v/>
      </c>
      <c r="AJ218" s="441" t="str">
        <f t="shared" si="8"/>
        <v/>
      </c>
      <c r="AK218" s="139"/>
      <c r="AL218" s="139"/>
      <c r="AM218" s="112"/>
      <c r="AN218" s="112"/>
      <c r="AU218" s="111"/>
      <c r="AV218" s="111"/>
      <c r="AW218" s="111"/>
      <c r="AX218" s="111"/>
      <c r="AY218" s="111"/>
      <c r="AZ218" s="111"/>
    </row>
    <row r="219" spans="1:52" ht="30" customHeight="1" thickBot="1">
      <c r="A219" s="146">
        <v>206</v>
      </c>
      <c r="B219" s="985" t="str">
        <f>IF(基本情報入力シート!C244="","",基本情報入力シート!C244)</f>
        <v/>
      </c>
      <c r="C219" s="986"/>
      <c r="D219" s="986"/>
      <c r="E219" s="986"/>
      <c r="F219" s="986"/>
      <c r="G219" s="986"/>
      <c r="H219" s="986"/>
      <c r="I219" s="987"/>
      <c r="J219" s="420" t="str">
        <f>IF(基本情報入力シート!M244="","",基本情報入力シート!M244)</f>
        <v/>
      </c>
      <c r="K219" s="420" t="str">
        <f>IF(基本情報入力シート!R244="","",基本情報入力シート!R244)</f>
        <v/>
      </c>
      <c r="L219" s="420" t="str">
        <f>IF(基本情報入力シート!W244="","",基本情報入力シート!W244)</f>
        <v/>
      </c>
      <c r="M219" s="420" t="str">
        <f>IF(基本情報入力シート!X244="","",基本情報入力シート!X244)</f>
        <v/>
      </c>
      <c r="N219" s="147" t="str">
        <f>IF(基本情報入力シート!Y244="","",基本情報入力シート!Y244)</f>
        <v/>
      </c>
      <c r="O219" s="154"/>
      <c r="P219" s="53"/>
      <c r="Q219" s="988"/>
      <c r="R219" s="989"/>
      <c r="S219" s="148" t="str">
        <f>IFERROR(ROUNDDOWN(Q219*VLOOKUP(N219,【参考】数式用!$AR$2:$AW$50,MATCH(P219,【参考】数式用!$AT$4:$AW$4)+2,FALSE)*0.5, 0), "")</f>
        <v/>
      </c>
      <c r="T219" s="54"/>
      <c r="U219" s="548" t="str">
        <f>IFERROR(IF(AG219&lt;&gt;"",Q219*VLOOKUP(N219,【参考】数式用!$AG$2:$AL$50,MATCH(P219,【参考】数式用!$AI$4:$AL$4,0)+2,0), ""), "")</f>
        <v/>
      </c>
      <c r="V219" s="44"/>
      <c r="W219" s="990"/>
      <c r="X219" s="991"/>
      <c r="Y219" s="93"/>
      <c r="Z219" s="549"/>
      <c r="AA219" s="149" t="str">
        <f>IFERROR(IF(Y219="ー", "", ROUNDDOWN(Z219*VLOOKUP(N219,【参考】数式用!$AR$2:$AW$50,MATCH(Y219,【参考】数式用!$AT$4:$AW$4)+2,FALSE)*0.5, 0)), "")</f>
        <v/>
      </c>
      <c r="AB219" s="103"/>
      <c r="AC219" s="1083" t="str">
        <f>IFERROR(IF(AG219&lt;&gt;"",Z219*VLOOKUP(N219,【参考】数式用!$AG$2:$AL$50,MATCH(Y219,【参考】数式用!$AI$4:$AL$4,0)+2,0), ""), "")</f>
        <v/>
      </c>
      <c r="AD219" s="1083"/>
      <c r="AE219" s="424"/>
      <c r="AF219" s="104"/>
      <c r="AG219" s="438" t="str">
        <f>IFERROR(VLOOKUP(O219, 【参考】数式用!$AY$5:$AY$13, 1, FALSE), "")</f>
        <v/>
      </c>
      <c r="AH219" s="439" t="str">
        <f>IFERROR(VLOOKUP(N219, 【参考】数式用!$BA$2:$BB$50, 2, FALSE), "")</f>
        <v/>
      </c>
      <c r="AI219" s="440" t="str">
        <f t="shared" si="7"/>
        <v/>
      </c>
      <c r="AJ219" s="441" t="str">
        <f t="shared" si="8"/>
        <v/>
      </c>
      <c r="AK219" s="139"/>
      <c r="AL219" s="139"/>
      <c r="AM219" s="112"/>
      <c r="AN219" s="112"/>
      <c r="AU219" s="111"/>
      <c r="AV219" s="111"/>
      <c r="AW219" s="111"/>
      <c r="AX219" s="111"/>
      <c r="AY219" s="111"/>
      <c r="AZ219" s="111"/>
    </row>
    <row r="220" spans="1:52" ht="30" customHeight="1" thickBot="1">
      <c r="A220" s="146">
        <v>207</v>
      </c>
      <c r="B220" s="985" t="str">
        <f>IF(基本情報入力シート!C245="","",基本情報入力シート!C245)</f>
        <v/>
      </c>
      <c r="C220" s="986"/>
      <c r="D220" s="986"/>
      <c r="E220" s="986"/>
      <c r="F220" s="986"/>
      <c r="G220" s="986"/>
      <c r="H220" s="986"/>
      <c r="I220" s="987"/>
      <c r="J220" s="420" t="str">
        <f>IF(基本情報入力シート!M245="","",基本情報入力シート!M245)</f>
        <v/>
      </c>
      <c r="K220" s="420" t="str">
        <f>IF(基本情報入力シート!R245="","",基本情報入力シート!R245)</f>
        <v/>
      </c>
      <c r="L220" s="420" t="str">
        <f>IF(基本情報入力シート!W245="","",基本情報入力シート!W245)</f>
        <v/>
      </c>
      <c r="M220" s="420" t="str">
        <f>IF(基本情報入力シート!X245="","",基本情報入力シート!X245)</f>
        <v/>
      </c>
      <c r="N220" s="147" t="str">
        <f>IF(基本情報入力シート!Y245="","",基本情報入力シート!Y245)</f>
        <v/>
      </c>
      <c r="O220" s="154"/>
      <c r="P220" s="53"/>
      <c r="Q220" s="988"/>
      <c r="R220" s="989"/>
      <c r="S220" s="148" t="str">
        <f>IFERROR(ROUNDDOWN(Q220*VLOOKUP(N220,【参考】数式用!$AR$2:$AW$50,MATCH(P220,【参考】数式用!$AT$4:$AW$4)+2,FALSE)*0.5, 0), "")</f>
        <v/>
      </c>
      <c r="T220" s="54"/>
      <c r="U220" s="548" t="str">
        <f>IFERROR(IF(AG220&lt;&gt;"",Q220*VLOOKUP(N220,【参考】数式用!$AG$2:$AL$50,MATCH(P220,【参考】数式用!$AI$4:$AL$4,0)+2,0), ""), "")</f>
        <v/>
      </c>
      <c r="V220" s="44"/>
      <c r="W220" s="990"/>
      <c r="X220" s="991"/>
      <c r="Y220" s="93"/>
      <c r="Z220" s="549"/>
      <c r="AA220" s="149" t="str">
        <f>IFERROR(IF(Y220="ー", "", ROUNDDOWN(Z220*VLOOKUP(N220,【参考】数式用!$AR$2:$AW$50,MATCH(Y220,【参考】数式用!$AT$4:$AW$4)+2,FALSE)*0.5, 0)), "")</f>
        <v/>
      </c>
      <c r="AB220" s="103"/>
      <c r="AC220" s="1083" t="str">
        <f>IFERROR(IF(AG220&lt;&gt;"",Z220*VLOOKUP(N220,【参考】数式用!$AG$2:$AL$50,MATCH(Y220,【参考】数式用!$AI$4:$AL$4,0)+2,0), ""), "")</f>
        <v/>
      </c>
      <c r="AD220" s="1083"/>
      <c r="AE220" s="424"/>
      <c r="AF220" s="104"/>
      <c r="AG220" s="438" t="str">
        <f>IFERROR(VLOOKUP(O220, 【参考】数式用!$AY$5:$AY$13, 1, FALSE), "")</f>
        <v/>
      </c>
      <c r="AH220" s="439" t="str">
        <f>IFERROR(VLOOKUP(N220, 【参考】数式用!$BA$2:$BB$50, 2, FALSE), "")</f>
        <v/>
      </c>
      <c r="AI220" s="440" t="str">
        <f t="shared" si="7"/>
        <v/>
      </c>
      <c r="AJ220" s="441" t="str">
        <f t="shared" si="8"/>
        <v/>
      </c>
      <c r="AK220" s="139"/>
      <c r="AL220" s="139"/>
      <c r="AM220" s="112"/>
      <c r="AN220" s="112"/>
      <c r="AU220" s="111"/>
      <c r="AV220" s="111"/>
      <c r="AW220" s="111"/>
      <c r="AX220" s="111"/>
      <c r="AY220" s="111"/>
      <c r="AZ220" s="111"/>
    </row>
    <row r="221" spans="1:52" ht="30" customHeight="1" thickBot="1">
      <c r="A221" s="146">
        <v>208</v>
      </c>
      <c r="B221" s="985" t="str">
        <f>IF(基本情報入力シート!C246="","",基本情報入力シート!C246)</f>
        <v/>
      </c>
      <c r="C221" s="986"/>
      <c r="D221" s="986"/>
      <c r="E221" s="986"/>
      <c r="F221" s="986"/>
      <c r="G221" s="986"/>
      <c r="H221" s="986"/>
      <c r="I221" s="987"/>
      <c r="J221" s="420" t="str">
        <f>IF(基本情報入力シート!M246="","",基本情報入力シート!M246)</f>
        <v/>
      </c>
      <c r="K221" s="420" t="str">
        <f>IF(基本情報入力シート!R246="","",基本情報入力シート!R246)</f>
        <v/>
      </c>
      <c r="L221" s="420" t="str">
        <f>IF(基本情報入力シート!W246="","",基本情報入力シート!W246)</f>
        <v/>
      </c>
      <c r="M221" s="420" t="str">
        <f>IF(基本情報入力シート!X246="","",基本情報入力シート!X246)</f>
        <v/>
      </c>
      <c r="N221" s="147" t="str">
        <f>IF(基本情報入力シート!Y246="","",基本情報入力シート!Y246)</f>
        <v/>
      </c>
      <c r="O221" s="154"/>
      <c r="P221" s="53"/>
      <c r="Q221" s="988"/>
      <c r="R221" s="989"/>
      <c r="S221" s="148" t="str">
        <f>IFERROR(ROUNDDOWN(Q221*VLOOKUP(N221,【参考】数式用!$AR$2:$AW$50,MATCH(P221,【参考】数式用!$AT$4:$AW$4)+2,FALSE)*0.5, 0), "")</f>
        <v/>
      </c>
      <c r="T221" s="54"/>
      <c r="U221" s="548" t="str">
        <f>IFERROR(IF(AG221&lt;&gt;"",Q221*VLOOKUP(N221,【参考】数式用!$AG$2:$AL$50,MATCH(P221,【参考】数式用!$AI$4:$AL$4,0)+2,0), ""), "")</f>
        <v/>
      </c>
      <c r="V221" s="44"/>
      <c r="W221" s="990"/>
      <c r="X221" s="991"/>
      <c r="Y221" s="93"/>
      <c r="Z221" s="549"/>
      <c r="AA221" s="149" t="str">
        <f>IFERROR(IF(Y221="ー", "", ROUNDDOWN(Z221*VLOOKUP(N221,【参考】数式用!$AR$2:$AW$50,MATCH(Y221,【参考】数式用!$AT$4:$AW$4)+2,FALSE)*0.5, 0)), "")</f>
        <v/>
      </c>
      <c r="AB221" s="103"/>
      <c r="AC221" s="1083" t="str">
        <f>IFERROR(IF(AG221&lt;&gt;"",Z221*VLOOKUP(N221,【参考】数式用!$AG$2:$AL$50,MATCH(Y221,【参考】数式用!$AI$4:$AL$4,0)+2,0), ""), "")</f>
        <v/>
      </c>
      <c r="AD221" s="1083"/>
      <c r="AE221" s="424"/>
      <c r="AF221" s="104"/>
      <c r="AG221" s="438" t="str">
        <f>IFERROR(VLOOKUP(O221, 【参考】数式用!$AY$5:$AY$13, 1, FALSE), "")</f>
        <v/>
      </c>
      <c r="AH221" s="439" t="str">
        <f>IFERROR(VLOOKUP(N221, 【参考】数式用!$BA$2:$BB$50, 2, FALSE), "")</f>
        <v/>
      </c>
      <c r="AI221" s="440" t="str">
        <f t="shared" si="7"/>
        <v/>
      </c>
      <c r="AJ221" s="441" t="str">
        <f t="shared" si="8"/>
        <v/>
      </c>
      <c r="AK221" s="139"/>
      <c r="AL221" s="139"/>
      <c r="AM221" s="112"/>
      <c r="AN221" s="112"/>
      <c r="AU221" s="111"/>
      <c r="AV221" s="111"/>
      <c r="AW221" s="111"/>
      <c r="AX221" s="111"/>
      <c r="AY221" s="111"/>
      <c r="AZ221" s="111"/>
    </row>
    <row r="222" spans="1:52" ht="30" customHeight="1" thickBot="1">
      <c r="A222" s="146">
        <v>209</v>
      </c>
      <c r="B222" s="985" t="str">
        <f>IF(基本情報入力シート!C247="","",基本情報入力シート!C247)</f>
        <v/>
      </c>
      <c r="C222" s="986"/>
      <c r="D222" s="986"/>
      <c r="E222" s="986"/>
      <c r="F222" s="986"/>
      <c r="G222" s="986"/>
      <c r="H222" s="986"/>
      <c r="I222" s="987"/>
      <c r="J222" s="420" t="str">
        <f>IF(基本情報入力シート!M247="","",基本情報入力シート!M247)</f>
        <v/>
      </c>
      <c r="K222" s="420" t="str">
        <f>IF(基本情報入力シート!R247="","",基本情報入力シート!R247)</f>
        <v/>
      </c>
      <c r="L222" s="420" t="str">
        <f>IF(基本情報入力シート!W247="","",基本情報入力シート!W247)</f>
        <v/>
      </c>
      <c r="M222" s="420" t="str">
        <f>IF(基本情報入力シート!X247="","",基本情報入力シート!X247)</f>
        <v/>
      </c>
      <c r="N222" s="147" t="str">
        <f>IF(基本情報入力シート!Y247="","",基本情報入力シート!Y247)</f>
        <v/>
      </c>
      <c r="O222" s="154"/>
      <c r="P222" s="53"/>
      <c r="Q222" s="988"/>
      <c r="R222" s="989"/>
      <c r="S222" s="148" t="str">
        <f>IFERROR(ROUNDDOWN(Q222*VLOOKUP(N222,【参考】数式用!$AR$2:$AW$50,MATCH(P222,【参考】数式用!$AT$4:$AW$4)+2,FALSE)*0.5, 0), "")</f>
        <v/>
      </c>
      <c r="T222" s="54"/>
      <c r="U222" s="548" t="str">
        <f>IFERROR(IF(AG222&lt;&gt;"",Q222*VLOOKUP(N222,【参考】数式用!$AG$2:$AL$50,MATCH(P222,【参考】数式用!$AI$4:$AL$4,0)+2,0), ""), "")</f>
        <v/>
      </c>
      <c r="V222" s="44"/>
      <c r="W222" s="990"/>
      <c r="X222" s="991"/>
      <c r="Y222" s="93"/>
      <c r="Z222" s="549"/>
      <c r="AA222" s="149" t="str">
        <f>IFERROR(IF(Y222="ー", "", ROUNDDOWN(Z222*VLOOKUP(N222,【参考】数式用!$AR$2:$AW$50,MATCH(Y222,【参考】数式用!$AT$4:$AW$4)+2,FALSE)*0.5, 0)), "")</f>
        <v/>
      </c>
      <c r="AB222" s="103"/>
      <c r="AC222" s="1083" t="str">
        <f>IFERROR(IF(AG222&lt;&gt;"",Z222*VLOOKUP(N222,【参考】数式用!$AG$2:$AL$50,MATCH(Y222,【参考】数式用!$AI$4:$AL$4,0)+2,0), ""), "")</f>
        <v/>
      </c>
      <c r="AD222" s="1083"/>
      <c r="AE222" s="424"/>
      <c r="AF222" s="104"/>
      <c r="AG222" s="438" t="str">
        <f>IFERROR(VLOOKUP(O222, 【参考】数式用!$AY$5:$AY$13, 1, FALSE), "")</f>
        <v/>
      </c>
      <c r="AH222" s="439" t="str">
        <f>IFERROR(VLOOKUP(N222, 【参考】数式用!$BA$2:$BB$50, 2, FALSE), "")</f>
        <v/>
      </c>
      <c r="AI222" s="440" t="str">
        <f t="shared" si="7"/>
        <v/>
      </c>
      <c r="AJ222" s="441" t="str">
        <f t="shared" si="8"/>
        <v/>
      </c>
      <c r="AK222" s="139"/>
      <c r="AL222" s="139"/>
      <c r="AM222" s="112"/>
      <c r="AN222" s="112"/>
      <c r="AU222" s="111"/>
      <c r="AV222" s="111"/>
      <c r="AW222" s="111"/>
      <c r="AX222" s="111"/>
      <c r="AY222" s="111"/>
      <c r="AZ222" s="111"/>
    </row>
    <row r="223" spans="1:52" ht="30" customHeight="1" thickBot="1">
      <c r="A223" s="146">
        <v>210</v>
      </c>
      <c r="B223" s="985" t="str">
        <f>IF(基本情報入力シート!C248="","",基本情報入力シート!C248)</f>
        <v/>
      </c>
      <c r="C223" s="986"/>
      <c r="D223" s="986"/>
      <c r="E223" s="986"/>
      <c r="F223" s="986"/>
      <c r="G223" s="986"/>
      <c r="H223" s="986"/>
      <c r="I223" s="987"/>
      <c r="J223" s="420" t="str">
        <f>IF(基本情報入力シート!M248="","",基本情報入力シート!M248)</f>
        <v/>
      </c>
      <c r="K223" s="420" t="str">
        <f>IF(基本情報入力シート!R248="","",基本情報入力シート!R248)</f>
        <v/>
      </c>
      <c r="L223" s="420" t="str">
        <f>IF(基本情報入力シート!W248="","",基本情報入力シート!W248)</f>
        <v/>
      </c>
      <c r="M223" s="420" t="str">
        <f>IF(基本情報入力シート!X248="","",基本情報入力シート!X248)</f>
        <v/>
      </c>
      <c r="N223" s="147" t="str">
        <f>IF(基本情報入力シート!Y248="","",基本情報入力シート!Y248)</f>
        <v/>
      </c>
      <c r="O223" s="154"/>
      <c r="P223" s="53"/>
      <c r="Q223" s="988"/>
      <c r="R223" s="989"/>
      <c r="S223" s="148" t="str">
        <f>IFERROR(ROUNDDOWN(Q223*VLOOKUP(N223,【参考】数式用!$AR$2:$AW$50,MATCH(P223,【参考】数式用!$AT$4:$AW$4)+2,FALSE)*0.5, 0), "")</f>
        <v/>
      </c>
      <c r="T223" s="54"/>
      <c r="U223" s="548" t="str">
        <f>IFERROR(IF(AG223&lt;&gt;"",Q223*VLOOKUP(N223,【参考】数式用!$AG$2:$AL$50,MATCH(P223,【参考】数式用!$AI$4:$AL$4,0)+2,0), ""), "")</f>
        <v/>
      </c>
      <c r="V223" s="44"/>
      <c r="W223" s="990"/>
      <c r="X223" s="991"/>
      <c r="Y223" s="93"/>
      <c r="Z223" s="549"/>
      <c r="AA223" s="149" t="str">
        <f>IFERROR(IF(Y223="ー", "", ROUNDDOWN(Z223*VLOOKUP(N223,【参考】数式用!$AR$2:$AW$50,MATCH(Y223,【参考】数式用!$AT$4:$AW$4)+2,FALSE)*0.5, 0)), "")</f>
        <v/>
      </c>
      <c r="AB223" s="103"/>
      <c r="AC223" s="1083" t="str">
        <f>IFERROR(IF(AG223&lt;&gt;"",Z223*VLOOKUP(N223,【参考】数式用!$AG$2:$AL$50,MATCH(Y223,【参考】数式用!$AI$4:$AL$4,0)+2,0), ""), "")</f>
        <v/>
      </c>
      <c r="AD223" s="1083"/>
      <c r="AE223" s="424"/>
      <c r="AF223" s="104"/>
      <c r="AG223" s="438" t="str">
        <f>IFERROR(VLOOKUP(O223, 【参考】数式用!$AY$5:$AY$13, 1, FALSE), "")</f>
        <v/>
      </c>
      <c r="AH223" s="439" t="str">
        <f>IFERROR(VLOOKUP(N223, 【参考】数式用!$BA$2:$BB$50, 2, FALSE), "")</f>
        <v/>
      </c>
      <c r="AI223" s="440" t="str">
        <f t="shared" si="7"/>
        <v/>
      </c>
      <c r="AJ223" s="441" t="str">
        <f t="shared" si="8"/>
        <v/>
      </c>
      <c r="AK223" s="139"/>
      <c r="AL223" s="139"/>
      <c r="AM223" s="112"/>
      <c r="AN223" s="112"/>
      <c r="AU223" s="111"/>
      <c r="AV223" s="111"/>
      <c r="AW223" s="111"/>
      <c r="AX223" s="111"/>
      <c r="AY223" s="111"/>
      <c r="AZ223" s="111"/>
    </row>
    <row r="224" spans="1:52" ht="30" customHeight="1" thickBot="1">
      <c r="A224" s="146">
        <v>211</v>
      </c>
      <c r="B224" s="985" t="str">
        <f>IF(基本情報入力シート!C249="","",基本情報入力シート!C249)</f>
        <v/>
      </c>
      <c r="C224" s="986"/>
      <c r="D224" s="986"/>
      <c r="E224" s="986"/>
      <c r="F224" s="986"/>
      <c r="G224" s="986"/>
      <c r="H224" s="986"/>
      <c r="I224" s="987"/>
      <c r="J224" s="420" t="str">
        <f>IF(基本情報入力シート!M249="","",基本情報入力シート!M249)</f>
        <v/>
      </c>
      <c r="K224" s="420" t="str">
        <f>IF(基本情報入力シート!R249="","",基本情報入力シート!R249)</f>
        <v/>
      </c>
      <c r="L224" s="420" t="str">
        <f>IF(基本情報入力シート!W249="","",基本情報入力シート!W249)</f>
        <v/>
      </c>
      <c r="M224" s="420" t="str">
        <f>IF(基本情報入力シート!X249="","",基本情報入力シート!X249)</f>
        <v/>
      </c>
      <c r="N224" s="147" t="str">
        <f>IF(基本情報入力シート!Y249="","",基本情報入力シート!Y249)</f>
        <v/>
      </c>
      <c r="O224" s="154"/>
      <c r="P224" s="53"/>
      <c r="Q224" s="988"/>
      <c r="R224" s="989"/>
      <c r="S224" s="148" t="str">
        <f>IFERROR(ROUNDDOWN(Q224*VLOOKUP(N224,【参考】数式用!$AR$2:$AW$50,MATCH(P224,【参考】数式用!$AT$4:$AW$4)+2,FALSE)*0.5, 0), "")</f>
        <v/>
      </c>
      <c r="T224" s="54"/>
      <c r="U224" s="548" t="str">
        <f>IFERROR(IF(AG224&lt;&gt;"",Q224*VLOOKUP(N224,【参考】数式用!$AG$2:$AL$50,MATCH(P224,【参考】数式用!$AI$4:$AL$4,0)+2,0), ""), "")</f>
        <v/>
      </c>
      <c r="V224" s="44"/>
      <c r="W224" s="990"/>
      <c r="X224" s="991"/>
      <c r="Y224" s="93"/>
      <c r="Z224" s="549"/>
      <c r="AA224" s="149" t="str">
        <f>IFERROR(IF(Y224="ー", "", ROUNDDOWN(Z224*VLOOKUP(N224,【参考】数式用!$AR$2:$AW$50,MATCH(Y224,【参考】数式用!$AT$4:$AW$4)+2,FALSE)*0.5, 0)), "")</f>
        <v/>
      </c>
      <c r="AB224" s="103"/>
      <c r="AC224" s="1083" t="str">
        <f>IFERROR(IF(AG224&lt;&gt;"",Z224*VLOOKUP(N224,【参考】数式用!$AG$2:$AL$50,MATCH(Y224,【参考】数式用!$AI$4:$AL$4,0)+2,0), ""), "")</f>
        <v/>
      </c>
      <c r="AD224" s="1083"/>
      <c r="AE224" s="424"/>
      <c r="AF224" s="104"/>
      <c r="AG224" s="438" t="str">
        <f>IFERROR(VLOOKUP(O224, 【参考】数式用!$AY$5:$AY$13, 1, FALSE), "")</f>
        <v/>
      </c>
      <c r="AH224" s="439" t="str">
        <f>IFERROR(VLOOKUP(N224, 【参考】数式用!$BA$2:$BB$50, 2, FALSE), "")</f>
        <v/>
      </c>
      <c r="AI224" s="440" t="str">
        <f t="shared" si="7"/>
        <v/>
      </c>
      <c r="AJ224" s="441" t="str">
        <f t="shared" si="8"/>
        <v/>
      </c>
      <c r="AK224" s="139"/>
      <c r="AL224" s="139"/>
      <c r="AM224" s="112"/>
      <c r="AN224" s="112"/>
      <c r="AU224" s="111"/>
      <c r="AV224" s="111"/>
      <c r="AW224" s="111"/>
      <c r="AX224" s="111"/>
      <c r="AY224" s="111"/>
      <c r="AZ224" s="111"/>
    </row>
    <row r="225" spans="1:52" ht="30" customHeight="1" thickBot="1">
      <c r="A225" s="146">
        <v>212</v>
      </c>
      <c r="B225" s="985" t="str">
        <f>IF(基本情報入力シート!C250="","",基本情報入力シート!C250)</f>
        <v/>
      </c>
      <c r="C225" s="986"/>
      <c r="D225" s="986"/>
      <c r="E225" s="986"/>
      <c r="F225" s="986"/>
      <c r="G225" s="986"/>
      <c r="H225" s="986"/>
      <c r="I225" s="987"/>
      <c r="J225" s="420" t="str">
        <f>IF(基本情報入力シート!M250="","",基本情報入力シート!M250)</f>
        <v/>
      </c>
      <c r="K225" s="420" t="str">
        <f>IF(基本情報入力シート!R250="","",基本情報入力シート!R250)</f>
        <v/>
      </c>
      <c r="L225" s="420" t="str">
        <f>IF(基本情報入力シート!W250="","",基本情報入力シート!W250)</f>
        <v/>
      </c>
      <c r="M225" s="420" t="str">
        <f>IF(基本情報入力シート!X250="","",基本情報入力シート!X250)</f>
        <v/>
      </c>
      <c r="N225" s="147" t="str">
        <f>IF(基本情報入力シート!Y250="","",基本情報入力シート!Y250)</f>
        <v/>
      </c>
      <c r="O225" s="154"/>
      <c r="P225" s="53"/>
      <c r="Q225" s="988"/>
      <c r="R225" s="989"/>
      <c r="S225" s="148" t="str">
        <f>IFERROR(ROUNDDOWN(Q225*VLOOKUP(N225,【参考】数式用!$AR$2:$AW$50,MATCH(P225,【参考】数式用!$AT$4:$AW$4)+2,FALSE)*0.5, 0), "")</f>
        <v/>
      </c>
      <c r="T225" s="54"/>
      <c r="U225" s="548" t="str">
        <f>IFERROR(IF(AG225&lt;&gt;"",Q225*VLOOKUP(N225,【参考】数式用!$AG$2:$AL$50,MATCH(P225,【参考】数式用!$AI$4:$AL$4,0)+2,0), ""), "")</f>
        <v/>
      </c>
      <c r="V225" s="44"/>
      <c r="W225" s="990"/>
      <c r="X225" s="991"/>
      <c r="Y225" s="93"/>
      <c r="Z225" s="549"/>
      <c r="AA225" s="149" t="str">
        <f>IFERROR(IF(Y225="ー", "", ROUNDDOWN(Z225*VLOOKUP(N225,【参考】数式用!$AR$2:$AW$50,MATCH(Y225,【参考】数式用!$AT$4:$AW$4)+2,FALSE)*0.5, 0)), "")</f>
        <v/>
      </c>
      <c r="AB225" s="103"/>
      <c r="AC225" s="1083" t="str">
        <f>IFERROR(IF(AG225&lt;&gt;"",Z225*VLOOKUP(N225,【参考】数式用!$AG$2:$AL$50,MATCH(Y225,【参考】数式用!$AI$4:$AL$4,0)+2,0), ""), "")</f>
        <v/>
      </c>
      <c r="AD225" s="1083"/>
      <c r="AE225" s="424"/>
      <c r="AF225" s="104"/>
      <c r="AG225" s="438" t="str">
        <f>IFERROR(VLOOKUP(O225, 【参考】数式用!$AY$5:$AY$13, 1, FALSE), "")</f>
        <v/>
      </c>
      <c r="AH225" s="439" t="str">
        <f>IFERROR(VLOOKUP(N225, 【参考】数式用!$BA$2:$BB$50, 2, FALSE), "")</f>
        <v/>
      </c>
      <c r="AI225" s="440" t="str">
        <f t="shared" si="7"/>
        <v/>
      </c>
      <c r="AJ225" s="441" t="str">
        <f t="shared" si="8"/>
        <v/>
      </c>
      <c r="AK225" s="139"/>
      <c r="AL225" s="139"/>
      <c r="AM225" s="112"/>
      <c r="AN225" s="112"/>
      <c r="AU225" s="111"/>
      <c r="AV225" s="111"/>
      <c r="AW225" s="111"/>
      <c r="AX225" s="111"/>
      <c r="AY225" s="111"/>
      <c r="AZ225" s="111"/>
    </row>
    <row r="226" spans="1:52" ht="30" customHeight="1" thickBot="1">
      <c r="A226" s="146">
        <v>213</v>
      </c>
      <c r="B226" s="985" t="str">
        <f>IF(基本情報入力シート!C251="","",基本情報入力シート!C251)</f>
        <v/>
      </c>
      <c r="C226" s="986"/>
      <c r="D226" s="986"/>
      <c r="E226" s="986"/>
      <c r="F226" s="986"/>
      <c r="G226" s="986"/>
      <c r="H226" s="986"/>
      <c r="I226" s="987"/>
      <c r="J226" s="420" t="str">
        <f>IF(基本情報入力シート!M251="","",基本情報入力シート!M251)</f>
        <v/>
      </c>
      <c r="K226" s="420" t="str">
        <f>IF(基本情報入力シート!R251="","",基本情報入力シート!R251)</f>
        <v/>
      </c>
      <c r="L226" s="420" t="str">
        <f>IF(基本情報入力シート!W251="","",基本情報入力シート!W251)</f>
        <v/>
      </c>
      <c r="M226" s="420" t="str">
        <f>IF(基本情報入力シート!X251="","",基本情報入力シート!X251)</f>
        <v/>
      </c>
      <c r="N226" s="147" t="str">
        <f>IF(基本情報入力シート!Y251="","",基本情報入力シート!Y251)</f>
        <v/>
      </c>
      <c r="O226" s="154"/>
      <c r="P226" s="53"/>
      <c r="Q226" s="988"/>
      <c r="R226" s="989"/>
      <c r="S226" s="148" t="str">
        <f>IFERROR(ROUNDDOWN(Q226*VLOOKUP(N226,【参考】数式用!$AR$2:$AW$50,MATCH(P226,【参考】数式用!$AT$4:$AW$4)+2,FALSE)*0.5, 0), "")</f>
        <v/>
      </c>
      <c r="T226" s="54"/>
      <c r="U226" s="548" t="str">
        <f>IFERROR(IF(AG226&lt;&gt;"",Q226*VLOOKUP(N226,【参考】数式用!$AG$2:$AL$50,MATCH(P226,【参考】数式用!$AI$4:$AL$4,0)+2,0), ""), "")</f>
        <v/>
      </c>
      <c r="V226" s="44"/>
      <c r="W226" s="990"/>
      <c r="X226" s="991"/>
      <c r="Y226" s="93"/>
      <c r="Z226" s="549"/>
      <c r="AA226" s="149" t="str">
        <f>IFERROR(IF(Y226="ー", "", ROUNDDOWN(Z226*VLOOKUP(N226,【参考】数式用!$AR$2:$AW$50,MATCH(Y226,【参考】数式用!$AT$4:$AW$4)+2,FALSE)*0.5, 0)), "")</f>
        <v/>
      </c>
      <c r="AB226" s="103"/>
      <c r="AC226" s="1083" t="str">
        <f>IFERROR(IF(AG226&lt;&gt;"",Z226*VLOOKUP(N226,【参考】数式用!$AG$2:$AL$50,MATCH(Y226,【参考】数式用!$AI$4:$AL$4,0)+2,0), ""), "")</f>
        <v/>
      </c>
      <c r="AD226" s="1083"/>
      <c r="AE226" s="424"/>
      <c r="AF226" s="104"/>
      <c r="AG226" s="438" t="str">
        <f>IFERROR(VLOOKUP(O226, 【参考】数式用!$AY$5:$AY$13, 1, FALSE), "")</f>
        <v/>
      </c>
      <c r="AH226" s="439" t="str">
        <f>IFERROR(VLOOKUP(N226, 【参考】数式用!$BA$2:$BB$50, 2, FALSE), "")</f>
        <v/>
      </c>
      <c r="AI226" s="440" t="str">
        <f t="shared" si="7"/>
        <v/>
      </c>
      <c r="AJ226" s="441" t="str">
        <f t="shared" si="8"/>
        <v/>
      </c>
      <c r="AK226" s="139"/>
      <c r="AL226" s="139"/>
      <c r="AM226" s="112"/>
      <c r="AN226" s="112"/>
      <c r="AU226" s="111"/>
      <c r="AV226" s="111"/>
      <c r="AW226" s="111"/>
      <c r="AX226" s="111"/>
      <c r="AY226" s="111"/>
      <c r="AZ226" s="111"/>
    </row>
    <row r="227" spans="1:52" ht="30" customHeight="1" thickBot="1">
      <c r="A227" s="146">
        <v>214</v>
      </c>
      <c r="B227" s="985" t="str">
        <f>IF(基本情報入力シート!C252="","",基本情報入力シート!C252)</f>
        <v/>
      </c>
      <c r="C227" s="986"/>
      <c r="D227" s="986"/>
      <c r="E227" s="986"/>
      <c r="F227" s="986"/>
      <c r="G227" s="986"/>
      <c r="H227" s="986"/>
      <c r="I227" s="987"/>
      <c r="J227" s="420" t="str">
        <f>IF(基本情報入力シート!M252="","",基本情報入力シート!M252)</f>
        <v/>
      </c>
      <c r="K227" s="420" t="str">
        <f>IF(基本情報入力シート!R252="","",基本情報入力シート!R252)</f>
        <v/>
      </c>
      <c r="L227" s="420" t="str">
        <f>IF(基本情報入力シート!W252="","",基本情報入力シート!W252)</f>
        <v/>
      </c>
      <c r="M227" s="420" t="str">
        <f>IF(基本情報入力シート!X252="","",基本情報入力シート!X252)</f>
        <v/>
      </c>
      <c r="N227" s="147" t="str">
        <f>IF(基本情報入力シート!Y252="","",基本情報入力シート!Y252)</f>
        <v/>
      </c>
      <c r="O227" s="154"/>
      <c r="P227" s="53"/>
      <c r="Q227" s="988"/>
      <c r="R227" s="989"/>
      <c r="S227" s="148" t="str">
        <f>IFERROR(ROUNDDOWN(Q227*VLOOKUP(N227,【参考】数式用!$AR$2:$AW$50,MATCH(P227,【参考】数式用!$AT$4:$AW$4)+2,FALSE)*0.5, 0), "")</f>
        <v/>
      </c>
      <c r="T227" s="54"/>
      <c r="U227" s="548" t="str">
        <f>IFERROR(IF(AG227&lt;&gt;"",Q227*VLOOKUP(N227,【参考】数式用!$AG$2:$AL$50,MATCH(P227,【参考】数式用!$AI$4:$AL$4,0)+2,0), ""), "")</f>
        <v/>
      </c>
      <c r="V227" s="44"/>
      <c r="W227" s="990"/>
      <c r="X227" s="991"/>
      <c r="Y227" s="93"/>
      <c r="Z227" s="549"/>
      <c r="AA227" s="149" t="str">
        <f>IFERROR(IF(Y227="ー", "", ROUNDDOWN(Z227*VLOOKUP(N227,【参考】数式用!$AR$2:$AW$50,MATCH(Y227,【参考】数式用!$AT$4:$AW$4)+2,FALSE)*0.5, 0)), "")</f>
        <v/>
      </c>
      <c r="AB227" s="103"/>
      <c r="AC227" s="1083" t="str">
        <f>IFERROR(IF(AG227&lt;&gt;"",Z227*VLOOKUP(N227,【参考】数式用!$AG$2:$AL$50,MATCH(Y227,【参考】数式用!$AI$4:$AL$4,0)+2,0), ""), "")</f>
        <v/>
      </c>
      <c r="AD227" s="1083"/>
      <c r="AE227" s="424"/>
      <c r="AF227" s="104"/>
      <c r="AG227" s="438" t="str">
        <f>IFERROR(VLOOKUP(O227, 【参考】数式用!$AY$5:$AY$13, 1, FALSE), "")</f>
        <v/>
      </c>
      <c r="AH227" s="439" t="str">
        <f>IFERROR(VLOOKUP(N227, 【参考】数式用!$BA$2:$BB$50, 2, FALSE), "")</f>
        <v/>
      </c>
      <c r="AI227" s="440" t="str">
        <f t="shared" si="7"/>
        <v/>
      </c>
      <c r="AJ227" s="441" t="str">
        <f t="shared" si="8"/>
        <v/>
      </c>
      <c r="AK227" s="139"/>
      <c r="AL227" s="139"/>
      <c r="AM227" s="112"/>
      <c r="AN227" s="112"/>
      <c r="AU227" s="111"/>
      <c r="AV227" s="111"/>
      <c r="AW227" s="111"/>
      <c r="AX227" s="111"/>
      <c r="AY227" s="111"/>
      <c r="AZ227" s="111"/>
    </row>
    <row r="228" spans="1:52" ht="30" customHeight="1" thickBot="1">
      <c r="A228" s="146">
        <v>215</v>
      </c>
      <c r="B228" s="985" t="str">
        <f>IF(基本情報入力シート!C253="","",基本情報入力シート!C253)</f>
        <v/>
      </c>
      <c r="C228" s="986"/>
      <c r="D228" s="986"/>
      <c r="E228" s="986"/>
      <c r="F228" s="986"/>
      <c r="G228" s="986"/>
      <c r="H228" s="986"/>
      <c r="I228" s="987"/>
      <c r="J228" s="420" t="str">
        <f>IF(基本情報入力シート!M253="","",基本情報入力シート!M253)</f>
        <v/>
      </c>
      <c r="K228" s="420" t="str">
        <f>IF(基本情報入力シート!R253="","",基本情報入力シート!R253)</f>
        <v/>
      </c>
      <c r="L228" s="420" t="str">
        <f>IF(基本情報入力シート!W253="","",基本情報入力シート!W253)</f>
        <v/>
      </c>
      <c r="M228" s="420" t="str">
        <f>IF(基本情報入力シート!X253="","",基本情報入力シート!X253)</f>
        <v/>
      </c>
      <c r="N228" s="147" t="str">
        <f>IF(基本情報入力シート!Y253="","",基本情報入力シート!Y253)</f>
        <v/>
      </c>
      <c r="O228" s="154"/>
      <c r="P228" s="53"/>
      <c r="Q228" s="988"/>
      <c r="R228" s="989"/>
      <c r="S228" s="148" t="str">
        <f>IFERROR(ROUNDDOWN(Q228*VLOOKUP(N228,【参考】数式用!$AR$2:$AW$50,MATCH(P228,【参考】数式用!$AT$4:$AW$4)+2,FALSE)*0.5, 0), "")</f>
        <v/>
      </c>
      <c r="T228" s="54"/>
      <c r="U228" s="548" t="str">
        <f>IFERROR(IF(AG228&lt;&gt;"",Q228*VLOOKUP(N228,【参考】数式用!$AG$2:$AL$50,MATCH(P228,【参考】数式用!$AI$4:$AL$4,0)+2,0), ""), "")</f>
        <v/>
      </c>
      <c r="V228" s="44"/>
      <c r="W228" s="990"/>
      <c r="X228" s="991"/>
      <c r="Y228" s="93"/>
      <c r="Z228" s="549"/>
      <c r="AA228" s="149" t="str">
        <f>IFERROR(IF(Y228="ー", "", ROUNDDOWN(Z228*VLOOKUP(N228,【参考】数式用!$AR$2:$AW$50,MATCH(Y228,【参考】数式用!$AT$4:$AW$4)+2,FALSE)*0.5, 0)), "")</f>
        <v/>
      </c>
      <c r="AB228" s="103"/>
      <c r="AC228" s="1083" t="str">
        <f>IFERROR(IF(AG228&lt;&gt;"",Z228*VLOOKUP(N228,【参考】数式用!$AG$2:$AL$50,MATCH(Y228,【参考】数式用!$AI$4:$AL$4,0)+2,0), ""), "")</f>
        <v/>
      </c>
      <c r="AD228" s="1083"/>
      <c r="AE228" s="424"/>
      <c r="AF228" s="104"/>
      <c r="AG228" s="438" t="str">
        <f>IFERROR(VLOOKUP(O228, 【参考】数式用!$AY$5:$AY$13, 1, FALSE), "")</f>
        <v/>
      </c>
      <c r="AH228" s="439" t="str">
        <f>IFERROR(VLOOKUP(N228, 【参考】数式用!$BA$2:$BB$50, 2, FALSE), "")</f>
        <v/>
      </c>
      <c r="AI228" s="440" t="str">
        <f t="shared" si="7"/>
        <v/>
      </c>
      <c r="AJ228" s="441" t="str">
        <f t="shared" si="8"/>
        <v/>
      </c>
      <c r="AK228" s="139"/>
      <c r="AL228" s="139"/>
      <c r="AM228" s="112"/>
      <c r="AN228" s="112"/>
      <c r="AU228" s="111"/>
      <c r="AV228" s="111"/>
      <c r="AW228" s="111"/>
      <c r="AX228" s="111"/>
      <c r="AY228" s="111"/>
      <c r="AZ228" s="111"/>
    </row>
    <row r="229" spans="1:52" ht="30" customHeight="1" thickBot="1">
      <c r="A229" s="146">
        <v>216</v>
      </c>
      <c r="B229" s="985" t="str">
        <f>IF(基本情報入力シート!C254="","",基本情報入力シート!C254)</f>
        <v/>
      </c>
      <c r="C229" s="986"/>
      <c r="D229" s="986"/>
      <c r="E229" s="986"/>
      <c r="F229" s="986"/>
      <c r="G229" s="986"/>
      <c r="H229" s="986"/>
      <c r="I229" s="987"/>
      <c r="J229" s="420" t="str">
        <f>IF(基本情報入力シート!M254="","",基本情報入力シート!M254)</f>
        <v/>
      </c>
      <c r="K229" s="420" t="str">
        <f>IF(基本情報入力シート!R254="","",基本情報入力シート!R254)</f>
        <v/>
      </c>
      <c r="L229" s="420" t="str">
        <f>IF(基本情報入力シート!W254="","",基本情報入力シート!W254)</f>
        <v/>
      </c>
      <c r="M229" s="420" t="str">
        <f>IF(基本情報入力シート!X254="","",基本情報入力シート!X254)</f>
        <v/>
      </c>
      <c r="N229" s="147" t="str">
        <f>IF(基本情報入力シート!Y254="","",基本情報入力シート!Y254)</f>
        <v/>
      </c>
      <c r="O229" s="154"/>
      <c r="P229" s="53"/>
      <c r="Q229" s="988"/>
      <c r="R229" s="989"/>
      <c r="S229" s="148" t="str">
        <f>IFERROR(ROUNDDOWN(Q229*VLOOKUP(N229,【参考】数式用!$AR$2:$AW$50,MATCH(P229,【参考】数式用!$AT$4:$AW$4)+2,FALSE)*0.5, 0), "")</f>
        <v/>
      </c>
      <c r="T229" s="54"/>
      <c r="U229" s="548" t="str">
        <f>IFERROR(IF(AG229&lt;&gt;"",Q229*VLOOKUP(N229,【参考】数式用!$AG$2:$AL$50,MATCH(P229,【参考】数式用!$AI$4:$AL$4,0)+2,0), ""), "")</f>
        <v/>
      </c>
      <c r="V229" s="44"/>
      <c r="W229" s="990"/>
      <c r="X229" s="991"/>
      <c r="Y229" s="93"/>
      <c r="Z229" s="549"/>
      <c r="AA229" s="149" t="str">
        <f>IFERROR(IF(Y229="ー", "", ROUNDDOWN(Z229*VLOOKUP(N229,【参考】数式用!$AR$2:$AW$50,MATCH(Y229,【参考】数式用!$AT$4:$AW$4)+2,FALSE)*0.5, 0)), "")</f>
        <v/>
      </c>
      <c r="AB229" s="103"/>
      <c r="AC229" s="1083" t="str">
        <f>IFERROR(IF(AG229&lt;&gt;"",Z229*VLOOKUP(N229,【参考】数式用!$AG$2:$AL$50,MATCH(Y229,【参考】数式用!$AI$4:$AL$4,0)+2,0), ""), "")</f>
        <v/>
      </c>
      <c r="AD229" s="1083"/>
      <c r="AE229" s="424"/>
      <c r="AF229" s="104"/>
      <c r="AG229" s="438" t="str">
        <f>IFERROR(VLOOKUP(O229, 【参考】数式用!$AY$5:$AY$13, 1, FALSE), "")</f>
        <v/>
      </c>
      <c r="AH229" s="439" t="str">
        <f>IFERROR(VLOOKUP(N229, 【参考】数式用!$BA$2:$BB$50, 2, FALSE), "")</f>
        <v/>
      </c>
      <c r="AI229" s="440" t="str">
        <f t="shared" si="7"/>
        <v/>
      </c>
      <c r="AJ229" s="441" t="str">
        <f t="shared" si="8"/>
        <v/>
      </c>
      <c r="AK229" s="139"/>
      <c r="AL229" s="139"/>
      <c r="AM229" s="112"/>
      <c r="AN229" s="112"/>
      <c r="AU229" s="111"/>
      <c r="AV229" s="111"/>
      <c r="AW229" s="111"/>
      <c r="AX229" s="111"/>
      <c r="AY229" s="111"/>
      <c r="AZ229" s="111"/>
    </row>
    <row r="230" spans="1:52" ht="30" customHeight="1" thickBot="1">
      <c r="A230" s="146">
        <v>217</v>
      </c>
      <c r="B230" s="985" t="str">
        <f>IF(基本情報入力シート!C255="","",基本情報入力シート!C255)</f>
        <v/>
      </c>
      <c r="C230" s="986"/>
      <c r="D230" s="986"/>
      <c r="E230" s="986"/>
      <c r="F230" s="986"/>
      <c r="G230" s="986"/>
      <c r="H230" s="986"/>
      <c r="I230" s="987"/>
      <c r="J230" s="420" t="str">
        <f>IF(基本情報入力シート!M255="","",基本情報入力シート!M255)</f>
        <v/>
      </c>
      <c r="K230" s="420" t="str">
        <f>IF(基本情報入力シート!R255="","",基本情報入力シート!R255)</f>
        <v/>
      </c>
      <c r="L230" s="420" t="str">
        <f>IF(基本情報入力シート!W255="","",基本情報入力シート!W255)</f>
        <v/>
      </c>
      <c r="M230" s="420" t="str">
        <f>IF(基本情報入力シート!X255="","",基本情報入力シート!X255)</f>
        <v/>
      </c>
      <c r="N230" s="147" t="str">
        <f>IF(基本情報入力シート!Y255="","",基本情報入力シート!Y255)</f>
        <v/>
      </c>
      <c r="O230" s="154"/>
      <c r="P230" s="53"/>
      <c r="Q230" s="988"/>
      <c r="R230" s="989"/>
      <c r="S230" s="148" t="str">
        <f>IFERROR(ROUNDDOWN(Q230*VLOOKUP(N230,【参考】数式用!$AR$2:$AW$50,MATCH(P230,【参考】数式用!$AT$4:$AW$4)+2,FALSE)*0.5, 0), "")</f>
        <v/>
      </c>
      <c r="T230" s="54"/>
      <c r="U230" s="548" t="str">
        <f>IFERROR(IF(AG230&lt;&gt;"",Q230*VLOOKUP(N230,【参考】数式用!$AG$2:$AL$50,MATCH(P230,【参考】数式用!$AI$4:$AL$4,0)+2,0), ""), "")</f>
        <v/>
      </c>
      <c r="V230" s="44"/>
      <c r="W230" s="990"/>
      <c r="X230" s="991"/>
      <c r="Y230" s="93"/>
      <c r="Z230" s="549"/>
      <c r="AA230" s="149" t="str">
        <f>IFERROR(IF(Y230="ー", "", ROUNDDOWN(Z230*VLOOKUP(N230,【参考】数式用!$AR$2:$AW$50,MATCH(Y230,【参考】数式用!$AT$4:$AW$4)+2,FALSE)*0.5, 0)), "")</f>
        <v/>
      </c>
      <c r="AB230" s="103"/>
      <c r="AC230" s="1083" t="str">
        <f>IFERROR(IF(AG230&lt;&gt;"",Z230*VLOOKUP(N230,【参考】数式用!$AG$2:$AL$50,MATCH(Y230,【参考】数式用!$AI$4:$AL$4,0)+2,0), ""), "")</f>
        <v/>
      </c>
      <c r="AD230" s="1083"/>
      <c r="AE230" s="424"/>
      <c r="AF230" s="104"/>
      <c r="AG230" s="438" t="str">
        <f>IFERROR(VLOOKUP(O230, 【参考】数式用!$AY$5:$AY$13, 1, FALSE), "")</f>
        <v/>
      </c>
      <c r="AH230" s="439" t="str">
        <f>IFERROR(VLOOKUP(N230, 【参考】数式用!$BA$2:$BB$50, 2, FALSE), "")</f>
        <v/>
      </c>
      <c r="AI230" s="440" t="str">
        <f t="shared" si="7"/>
        <v/>
      </c>
      <c r="AJ230" s="441" t="str">
        <f t="shared" si="8"/>
        <v/>
      </c>
      <c r="AK230" s="139"/>
      <c r="AL230" s="139"/>
      <c r="AM230" s="112"/>
      <c r="AN230" s="112"/>
      <c r="AU230" s="111"/>
      <c r="AV230" s="111"/>
      <c r="AW230" s="111"/>
      <c r="AX230" s="111"/>
      <c r="AY230" s="111"/>
      <c r="AZ230" s="111"/>
    </row>
    <row r="231" spans="1:52" ht="30" customHeight="1" thickBot="1">
      <c r="A231" s="146">
        <v>218</v>
      </c>
      <c r="B231" s="985" t="str">
        <f>IF(基本情報入力シート!C256="","",基本情報入力シート!C256)</f>
        <v/>
      </c>
      <c r="C231" s="986"/>
      <c r="D231" s="986"/>
      <c r="E231" s="986"/>
      <c r="F231" s="986"/>
      <c r="G231" s="986"/>
      <c r="H231" s="986"/>
      <c r="I231" s="987"/>
      <c r="J231" s="420" t="str">
        <f>IF(基本情報入力シート!M256="","",基本情報入力シート!M256)</f>
        <v/>
      </c>
      <c r="K231" s="420" t="str">
        <f>IF(基本情報入力シート!R256="","",基本情報入力シート!R256)</f>
        <v/>
      </c>
      <c r="L231" s="420" t="str">
        <f>IF(基本情報入力シート!W256="","",基本情報入力シート!W256)</f>
        <v/>
      </c>
      <c r="M231" s="420" t="str">
        <f>IF(基本情報入力シート!X256="","",基本情報入力シート!X256)</f>
        <v/>
      </c>
      <c r="N231" s="147" t="str">
        <f>IF(基本情報入力シート!Y256="","",基本情報入力シート!Y256)</f>
        <v/>
      </c>
      <c r="O231" s="154"/>
      <c r="P231" s="53"/>
      <c r="Q231" s="988"/>
      <c r="R231" s="989"/>
      <c r="S231" s="148" t="str">
        <f>IFERROR(ROUNDDOWN(Q231*VLOOKUP(N231,【参考】数式用!$AR$2:$AW$50,MATCH(P231,【参考】数式用!$AT$4:$AW$4)+2,FALSE)*0.5, 0), "")</f>
        <v/>
      </c>
      <c r="T231" s="54"/>
      <c r="U231" s="548" t="str">
        <f>IFERROR(IF(AG231&lt;&gt;"",Q231*VLOOKUP(N231,【参考】数式用!$AG$2:$AL$50,MATCH(P231,【参考】数式用!$AI$4:$AL$4,0)+2,0), ""), "")</f>
        <v/>
      </c>
      <c r="V231" s="44"/>
      <c r="W231" s="990"/>
      <c r="X231" s="991"/>
      <c r="Y231" s="93"/>
      <c r="Z231" s="549"/>
      <c r="AA231" s="149" t="str">
        <f>IFERROR(IF(Y231="ー", "", ROUNDDOWN(Z231*VLOOKUP(N231,【参考】数式用!$AR$2:$AW$50,MATCH(Y231,【参考】数式用!$AT$4:$AW$4)+2,FALSE)*0.5, 0)), "")</f>
        <v/>
      </c>
      <c r="AB231" s="103"/>
      <c r="AC231" s="1083" t="str">
        <f>IFERROR(IF(AG231&lt;&gt;"",Z231*VLOOKUP(N231,【参考】数式用!$AG$2:$AL$50,MATCH(Y231,【参考】数式用!$AI$4:$AL$4,0)+2,0), ""), "")</f>
        <v/>
      </c>
      <c r="AD231" s="1083"/>
      <c r="AE231" s="424"/>
      <c r="AF231" s="104"/>
      <c r="AG231" s="438" t="str">
        <f>IFERROR(VLOOKUP(O231, 【参考】数式用!$AY$5:$AY$13, 1, FALSE), "")</f>
        <v/>
      </c>
      <c r="AH231" s="439" t="str">
        <f>IFERROR(VLOOKUP(N231, 【参考】数式用!$BA$2:$BB$50, 2, FALSE), "")</f>
        <v/>
      </c>
      <c r="AI231" s="440" t="str">
        <f t="shared" si="7"/>
        <v/>
      </c>
      <c r="AJ231" s="441" t="str">
        <f t="shared" si="8"/>
        <v/>
      </c>
      <c r="AK231" s="139"/>
      <c r="AL231" s="139"/>
      <c r="AM231" s="112"/>
      <c r="AN231" s="112"/>
      <c r="AU231" s="111"/>
      <c r="AV231" s="111"/>
      <c r="AW231" s="111"/>
      <c r="AX231" s="111"/>
      <c r="AY231" s="111"/>
      <c r="AZ231" s="111"/>
    </row>
    <row r="232" spans="1:52" ht="30" customHeight="1" thickBot="1">
      <c r="A232" s="146">
        <v>219</v>
      </c>
      <c r="B232" s="985" t="str">
        <f>IF(基本情報入力シート!C257="","",基本情報入力シート!C257)</f>
        <v/>
      </c>
      <c r="C232" s="986"/>
      <c r="D232" s="986"/>
      <c r="E232" s="986"/>
      <c r="F232" s="986"/>
      <c r="G232" s="986"/>
      <c r="H232" s="986"/>
      <c r="I232" s="987"/>
      <c r="J232" s="420" t="str">
        <f>IF(基本情報入力シート!M257="","",基本情報入力シート!M257)</f>
        <v/>
      </c>
      <c r="K232" s="420" t="str">
        <f>IF(基本情報入力シート!R257="","",基本情報入力シート!R257)</f>
        <v/>
      </c>
      <c r="L232" s="420" t="str">
        <f>IF(基本情報入力シート!W257="","",基本情報入力シート!W257)</f>
        <v/>
      </c>
      <c r="M232" s="420" t="str">
        <f>IF(基本情報入力シート!X257="","",基本情報入力シート!X257)</f>
        <v/>
      </c>
      <c r="N232" s="147" t="str">
        <f>IF(基本情報入力シート!Y257="","",基本情報入力シート!Y257)</f>
        <v/>
      </c>
      <c r="O232" s="154"/>
      <c r="P232" s="53"/>
      <c r="Q232" s="988"/>
      <c r="R232" s="989"/>
      <c r="S232" s="148" t="str">
        <f>IFERROR(ROUNDDOWN(Q232*VLOOKUP(N232,【参考】数式用!$AR$2:$AW$50,MATCH(P232,【参考】数式用!$AT$4:$AW$4)+2,FALSE)*0.5, 0), "")</f>
        <v/>
      </c>
      <c r="T232" s="54"/>
      <c r="U232" s="548" t="str">
        <f>IFERROR(IF(AG232&lt;&gt;"",Q232*VLOOKUP(N232,【参考】数式用!$AG$2:$AL$50,MATCH(P232,【参考】数式用!$AI$4:$AL$4,0)+2,0), ""), "")</f>
        <v/>
      </c>
      <c r="V232" s="44"/>
      <c r="W232" s="990"/>
      <c r="X232" s="991"/>
      <c r="Y232" s="93"/>
      <c r="Z232" s="549"/>
      <c r="AA232" s="149" t="str">
        <f>IFERROR(IF(Y232="ー", "", ROUNDDOWN(Z232*VLOOKUP(N232,【参考】数式用!$AR$2:$AW$50,MATCH(Y232,【参考】数式用!$AT$4:$AW$4)+2,FALSE)*0.5, 0)), "")</f>
        <v/>
      </c>
      <c r="AB232" s="103"/>
      <c r="AC232" s="1083" t="str">
        <f>IFERROR(IF(AG232&lt;&gt;"",Z232*VLOOKUP(N232,【参考】数式用!$AG$2:$AL$50,MATCH(Y232,【参考】数式用!$AI$4:$AL$4,0)+2,0), ""), "")</f>
        <v/>
      </c>
      <c r="AD232" s="1083"/>
      <c r="AE232" s="424"/>
      <c r="AF232" s="104"/>
      <c r="AG232" s="438" t="str">
        <f>IFERROR(VLOOKUP(O232, 【参考】数式用!$AY$5:$AY$13, 1, FALSE), "")</f>
        <v/>
      </c>
      <c r="AH232" s="439" t="str">
        <f>IFERROR(VLOOKUP(N232, 【参考】数式用!$BA$2:$BB$50, 2, FALSE), "")</f>
        <v/>
      </c>
      <c r="AI232" s="440" t="str">
        <f t="shared" si="7"/>
        <v/>
      </c>
      <c r="AJ232" s="441" t="str">
        <f t="shared" si="8"/>
        <v/>
      </c>
      <c r="AK232" s="139"/>
      <c r="AL232" s="139"/>
      <c r="AM232" s="112"/>
      <c r="AN232" s="112"/>
      <c r="AU232" s="111"/>
      <c r="AV232" s="111"/>
      <c r="AW232" s="111"/>
      <c r="AX232" s="111"/>
      <c r="AY232" s="111"/>
      <c r="AZ232" s="111"/>
    </row>
    <row r="233" spans="1:52" ht="30" customHeight="1" thickBot="1">
      <c r="A233" s="146">
        <v>220</v>
      </c>
      <c r="B233" s="985" t="str">
        <f>IF(基本情報入力シート!C258="","",基本情報入力シート!C258)</f>
        <v/>
      </c>
      <c r="C233" s="986"/>
      <c r="D233" s="986"/>
      <c r="E233" s="986"/>
      <c r="F233" s="986"/>
      <c r="G233" s="986"/>
      <c r="H233" s="986"/>
      <c r="I233" s="987"/>
      <c r="J233" s="420" t="str">
        <f>IF(基本情報入力シート!M258="","",基本情報入力シート!M258)</f>
        <v/>
      </c>
      <c r="K233" s="420" t="str">
        <f>IF(基本情報入力シート!R258="","",基本情報入力シート!R258)</f>
        <v/>
      </c>
      <c r="L233" s="420" t="str">
        <f>IF(基本情報入力シート!W258="","",基本情報入力シート!W258)</f>
        <v/>
      </c>
      <c r="M233" s="420" t="str">
        <f>IF(基本情報入力シート!X258="","",基本情報入力シート!X258)</f>
        <v/>
      </c>
      <c r="N233" s="147" t="str">
        <f>IF(基本情報入力シート!Y258="","",基本情報入力シート!Y258)</f>
        <v/>
      </c>
      <c r="O233" s="154"/>
      <c r="P233" s="53"/>
      <c r="Q233" s="988"/>
      <c r="R233" s="989"/>
      <c r="S233" s="148" t="str">
        <f>IFERROR(ROUNDDOWN(Q233*VLOOKUP(N233,【参考】数式用!$AR$2:$AW$50,MATCH(P233,【参考】数式用!$AT$4:$AW$4)+2,FALSE)*0.5, 0), "")</f>
        <v/>
      </c>
      <c r="T233" s="54"/>
      <c r="U233" s="548" t="str">
        <f>IFERROR(IF(AG233&lt;&gt;"",Q233*VLOOKUP(N233,【参考】数式用!$AG$2:$AL$50,MATCH(P233,【参考】数式用!$AI$4:$AL$4,0)+2,0), ""), "")</f>
        <v/>
      </c>
      <c r="V233" s="44"/>
      <c r="W233" s="990"/>
      <c r="X233" s="991"/>
      <c r="Y233" s="93"/>
      <c r="Z233" s="549"/>
      <c r="AA233" s="149" t="str">
        <f>IFERROR(IF(Y233="ー", "", ROUNDDOWN(Z233*VLOOKUP(N233,【参考】数式用!$AR$2:$AW$50,MATCH(Y233,【参考】数式用!$AT$4:$AW$4)+2,FALSE)*0.5, 0)), "")</f>
        <v/>
      </c>
      <c r="AB233" s="103"/>
      <c r="AC233" s="1083" t="str">
        <f>IFERROR(IF(AG233&lt;&gt;"",Z233*VLOOKUP(N233,【参考】数式用!$AG$2:$AL$50,MATCH(Y233,【参考】数式用!$AI$4:$AL$4,0)+2,0), ""), "")</f>
        <v/>
      </c>
      <c r="AD233" s="1083"/>
      <c r="AE233" s="424"/>
      <c r="AF233" s="104"/>
      <c r="AG233" s="438" t="str">
        <f>IFERROR(VLOOKUP(O233, 【参考】数式用!$AY$5:$AY$13, 1, FALSE), "")</f>
        <v/>
      </c>
      <c r="AH233" s="439" t="str">
        <f>IFERROR(VLOOKUP(N233, 【参考】数式用!$BA$2:$BB$50, 2, FALSE), "")</f>
        <v/>
      </c>
      <c r="AI233" s="440" t="str">
        <f t="shared" si="7"/>
        <v/>
      </c>
      <c r="AJ233" s="441" t="str">
        <f t="shared" si="8"/>
        <v/>
      </c>
      <c r="AK233" s="139"/>
      <c r="AL233" s="139"/>
      <c r="AM233" s="112"/>
      <c r="AN233" s="112"/>
      <c r="AU233" s="111"/>
      <c r="AV233" s="111"/>
      <c r="AW233" s="111"/>
      <c r="AX233" s="111"/>
      <c r="AY233" s="111"/>
      <c r="AZ233" s="111"/>
    </row>
    <row r="234" spans="1:52" ht="30" customHeight="1" thickBot="1">
      <c r="A234" s="146">
        <v>221</v>
      </c>
      <c r="B234" s="985" t="str">
        <f>IF(基本情報入力シート!C259="","",基本情報入力シート!C259)</f>
        <v/>
      </c>
      <c r="C234" s="986"/>
      <c r="D234" s="986"/>
      <c r="E234" s="986"/>
      <c r="F234" s="986"/>
      <c r="G234" s="986"/>
      <c r="H234" s="986"/>
      <c r="I234" s="987"/>
      <c r="J234" s="420" t="str">
        <f>IF(基本情報入力シート!M259="","",基本情報入力シート!M259)</f>
        <v/>
      </c>
      <c r="K234" s="420" t="str">
        <f>IF(基本情報入力シート!R259="","",基本情報入力シート!R259)</f>
        <v/>
      </c>
      <c r="L234" s="420" t="str">
        <f>IF(基本情報入力シート!W259="","",基本情報入力シート!W259)</f>
        <v/>
      </c>
      <c r="M234" s="420" t="str">
        <f>IF(基本情報入力シート!X259="","",基本情報入力シート!X259)</f>
        <v/>
      </c>
      <c r="N234" s="147" t="str">
        <f>IF(基本情報入力シート!Y259="","",基本情報入力シート!Y259)</f>
        <v/>
      </c>
      <c r="O234" s="154"/>
      <c r="P234" s="53"/>
      <c r="Q234" s="988"/>
      <c r="R234" s="989"/>
      <c r="S234" s="148" t="str">
        <f>IFERROR(ROUNDDOWN(Q234*VLOOKUP(N234,【参考】数式用!$AR$2:$AW$50,MATCH(P234,【参考】数式用!$AT$4:$AW$4)+2,FALSE)*0.5, 0), "")</f>
        <v/>
      </c>
      <c r="T234" s="54"/>
      <c r="U234" s="548" t="str">
        <f>IFERROR(IF(AG234&lt;&gt;"",Q234*VLOOKUP(N234,【参考】数式用!$AG$2:$AL$50,MATCH(P234,【参考】数式用!$AI$4:$AL$4,0)+2,0), ""), "")</f>
        <v/>
      </c>
      <c r="V234" s="44"/>
      <c r="W234" s="990"/>
      <c r="X234" s="991"/>
      <c r="Y234" s="93"/>
      <c r="Z234" s="549"/>
      <c r="AA234" s="149" t="str">
        <f>IFERROR(IF(Y234="ー", "", ROUNDDOWN(Z234*VLOOKUP(N234,【参考】数式用!$AR$2:$AW$50,MATCH(Y234,【参考】数式用!$AT$4:$AW$4)+2,FALSE)*0.5, 0)), "")</f>
        <v/>
      </c>
      <c r="AB234" s="103"/>
      <c r="AC234" s="1083" t="str">
        <f>IFERROR(IF(AG234&lt;&gt;"",Z234*VLOOKUP(N234,【参考】数式用!$AG$2:$AL$50,MATCH(Y234,【参考】数式用!$AI$4:$AL$4,0)+2,0), ""), "")</f>
        <v/>
      </c>
      <c r="AD234" s="1083"/>
      <c r="AE234" s="424"/>
      <c r="AF234" s="104"/>
      <c r="AG234" s="438" t="str">
        <f>IFERROR(VLOOKUP(O234, 【参考】数式用!$AY$5:$AY$13, 1, FALSE), "")</f>
        <v/>
      </c>
      <c r="AH234" s="439" t="str">
        <f>IFERROR(VLOOKUP(N234, 【参考】数式用!$BA$2:$BB$50, 2, FALSE), "")</f>
        <v/>
      </c>
      <c r="AI234" s="440" t="str">
        <f t="shared" si="7"/>
        <v/>
      </c>
      <c r="AJ234" s="441" t="str">
        <f t="shared" si="8"/>
        <v/>
      </c>
      <c r="AK234" s="139"/>
      <c r="AL234" s="139"/>
      <c r="AM234" s="112"/>
      <c r="AN234" s="112"/>
      <c r="AU234" s="111"/>
      <c r="AV234" s="111"/>
      <c r="AW234" s="111"/>
      <c r="AX234" s="111"/>
      <c r="AY234" s="111"/>
      <c r="AZ234" s="111"/>
    </row>
    <row r="235" spans="1:52" ht="30" customHeight="1" thickBot="1">
      <c r="A235" s="146">
        <v>222</v>
      </c>
      <c r="B235" s="985" t="str">
        <f>IF(基本情報入力シート!C260="","",基本情報入力シート!C260)</f>
        <v/>
      </c>
      <c r="C235" s="986"/>
      <c r="D235" s="986"/>
      <c r="E235" s="986"/>
      <c r="F235" s="986"/>
      <c r="G235" s="986"/>
      <c r="H235" s="986"/>
      <c r="I235" s="987"/>
      <c r="J235" s="420" t="str">
        <f>IF(基本情報入力シート!M260="","",基本情報入力シート!M260)</f>
        <v/>
      </c>
      <c r="K235" s="420" t="str">
        <f>IF(基本情報入力シート!R260="","",基本情報入力シート!R260)</f>
        <v/>
      </c>
      <c r="L235" s="420" t="str">
        <f>IF(基本情報入力シート!W260="","",基本情報入力シート!W260)</f>
        <v/>
      </c>
      <c r="M235" s="420" t="str">
        <f>IF(基本情報入力シート!X260="","",基本情報入力シート!X260)</f>
        <v/>
      </c>
      <c r="N235" s="147" t="str">
        <f>IF(基本情報入力シート!Y260="","",基本情報入力シート!Y260)</f>
        <v/>
      </c>
      <c r="O235" s="154"/>
      <c r="P235" s="53"/>
      <c r="Q235" s="988"/>
      <c r="R235" s="989"/>
      <c r="S235" s="148" t="str">
        <f>IFERROR(ROUNDDOWN(Q235*VLOOKUP(N235,【参考】数式用!$AR$2:$AW$50,MATCH(P235,【参考】数式用!$AT$4:$AW$4)+2,FALSE)*0.5, 0), "")</f>
        <v/>
      </c>
      <c r="T235" s="54"/>
      <c r="U235" s="548" t="str">
        <f>IFERROR(IF(AG235&lt;&gt;"",Q235*VLOOKUP(N235,【参考】数式用!$AG$2:$AL$50,MATCH(P235,【参考】数式用!$AI$4:$AL$4,0)+2,0), ""), "")</f>
        <v/>
      </c>
      <c r="V235" s="44"/>
      <c r="W235" s="990"/>
      <c r="X235" s="991"/>
      <c r="Y235" s="93"/>
      <c r="Z235" s="549"/>
      <c r="AA235" s="149" t="str">
        <f>IFERROR(IF(Y235="ー", "", ROUNDDOWN(Z235*VLOOKUP(N235,【参考】数式用!$AR$2:$AW$50,MATCH(Y235,【参考】数式用!$AT$4:$AW$4)+2,FALSE)*0.5, 0)), "")</f>
        <v/>
      </c>
      <c r="AB235" s="103"/>
      <c r="AC235" s="1083" t="str">
        <f>IFERROR(IF(AG235&lt;&gt;"",Z235*VLOOKUP(N235,【参考】数式用!$AG$2:$AL$50,MATCH(Y235,【参考】数式用!$AI$4:$AL$4,0)+2,0), ""), "")</f>
        <v/>
      </c>
      <c r="AD235" s="1083"/>
      <c r="AE235" s="424"/>
      <c r="AF235" s="104"/>
      <c r="AG235" s="438" t="str">
        <f>IFERROR(VLOOKUP(O235, 【参考】数式用!$AY$5:$AY$13, 1, FALSE), "")</f>
        <v/>
      </c>
      <c r="AH235" s="439" t="str">
        <f>IFERROR(VLOOKUP(N235, 【参考】数式用!$BA$2:$BB$50, 2, FALSE), "")</f>
        <v/>
      </c>
      <c r="AI235" s="440" t="str">
        <f t="shared" si="7"/>
        <v/>
      </c>
      <c r="AJ235" s="441" t="str">
        <f t="shared" si="8"/>
        <v/>
      </c>
      <c r="AK235" s="139"/>
      <c r="AL235" s="139"/>
      <c r="AM235" s="112"/>
      <c r="AN235" s="112"/>
      <c r="AU235" s="111"/>
      <c r="AV235" s="111"/>
      <c r="AW235" s="111"/>
      <c r="AX235" s="111"/>
      <c r="AY235" s="111"/>
      <c r="AZ235" s="111"/>
    </row>
    <row r="236" spans="1:52" ht="30" customHeight="1" thickBot="1">
      <c r="A236" s="146">
        <v>223</v>
      </c>
      <c r="B236" s="985" t="str">
        <f>IF(基本情報入力シート!C261="","",基本情報入力シート!C261)</f>
        <v/>
      </c>
      <c r="C236" s="986"/>
      <c r="D236" s="986"/>
      <c r="E236" s="986"/>
      <c r="F236" s="986"/>
      <c r="G236" s="986"/>
      <c r="H236" s="986"/>
      <c r="I236" s="987"/>
      <c r="J236" s="420" t="str">
        <f>IF(基本情報入力シート!M261="","",基本情報入力シート!M261)</f>
        <v/>
      </c>
      <c r="K236" s="420" t="str">
        <f>IF(基本情報入力シート!R261="","",基本情報入力シート!R261)</f>
        <v/>
      </c>
      <c r="L236" s="420" t="str">
        <f>IF(基本情報入力シート!W261="","",基本情報入力シート!W261)</f>
        <v/>
      </c>
      <c r="M236" s="420" t="str">
        <f>IF(基本情報入力シート!X261="","",基本情報入力シート!X261)</f>
        <v/>
      </c>
      <c r="N236" s="147" t="str">
        <f>IF(基本情報入力シート!Y261="","",基本情報入力シート!Y261)</f>
        <v/>
      </c>
      <c r="O236" s="154"/>
      <c r="P236" s="53"/>
      <c r="Q236" s="988"/>
      <c r="R236" s="989"/>
      <c r="S236" s="148" t="str">
        <f>IFERROR(ROUNDDOWN(Q236*VLOOKUP(N236,【参考】数式用!$AR$2:$AW$50,MATCH(P236,【参考】数式用!$AT$4:$AW$4)+2,FALSE)*0.5, 0), "")</f>
        <v/>
      </c>
      <c r="T236" s="54"/>
      <c r="U236" s="548" t="str">
        <f>IFERROR(IF(AG236&lt;&gt;"",Q236*VLOOKUP(N236,【参考】数式用!$AG$2:$AL$50,MATCH(P236,【参考】数式用!$AI$4:$AL$4,0)+2,0), ""), "")</f>
        <v/>
      </c>
      <c r="V236" s="44"/>
      <c r="W236" s="990"/>
      <c r="X236" s="991"/>
      <c r="Y236" s="93"/>
      <c r="Z236" s="549"/>
      <c r="AA236" s="149" t="str">
        <f>IFERROR(IF(Y236="ー", "", ROUNDDOWN(Z236*VLOOKUP(N236,【参考】数式用!$AR$2:$AW$50,MATCH(Y236,【参考】数式用!$AT$4:$AW$4)+2,FALSE)*0.5, 0)), "")</f>
        <v/>
      </c>
      <c r="AB236" s="103"/>
      <c r="AC236" s="1083" t="str">
        <f>IFERROR(IF(AG236&lt;&gt;"",Z236*VLOOKUP(N236,【参考】数式用!$AG$2:$AL$50,MATCH(Y236,【参考】数式用!$AI$4:$AL$4,0)+2,0), ""), "")</f>
        <v/>
      </c>
      <c r="AD236" s="1083"/>
      <c r="AE236" s="424"/>
      <c r="AF236" s="104"/>
      <c r="AG236" s="438" t="str">
        <f>IFERROR(VLOOKUP(O236, 【参考】数式用!$AY$5:$AY$13, 1, FALSE), "")</f>
        <v/>
      </c>
      <c r="AH236" s="439" t="str">
        <f>IFERROR(VLOOKUP(N236, 【参考】数式用!$BA$2:$BB$50, 2, FALSE), "")</f>
        <v/>
      </c>
      <c r="AI236" s="440" t="str">
        <f t="shared" si="7"/>
        <v/>
      </c>
      <c r="AJ236" s="441" t="str">
        <f t="shared" si="8"/>
        <v/>
      </c>
      <c r="AK236" s="139"/>
      <c r="AL236" s="139"/>
      <c r="AM236" s="112"/>
      <c r="AN236" s="112"/>
      <c r="AU236" s="111"/>
      <c r="AV236" s="111"/>
      <c r="AW236" s="111"/>
      <c r="AX236" s="111"/>
      <c r="AY236" s="111"/>
      <c r="AZ236" s="111"/>
    </row>
    <row r="237" spans="1:52" ht="30" customHeight="1" thickBot="1">
      <c r="A237" s="146">
        <v>224</v>
      </c>
      <c r="B237" s="985" t="str">
        <f>IF(基本情報入力シート!C262="","",基本情報入力シート!C262)</f>
        <v/>
      </c>
      <c r="C237" s="986"/>
      <c r="D237" s="986"/>
      <c r="E237" s="986"/>
      <c r="F237" s="986"/>
      <c r="G237" s="986"/>
      <c r="H237" s="986"/>
      <c r="I237" s="987"/>
      <c r="J237" s="420" t="str">
        <f>IF(基本情報入力シート!M262="","",基本情報入力シート!M262)</f>
        <v/>
      </c>
      <c r="K237" s="420" t="str">
        <f>IF(基本情報入力シート!R262="","",基本情報入力シート!R262)</f>
        <v/>
      </c>
      <c r="L237" s="420" t="str">
        <f>IF(基本情報入力シート!W262="","",基本情報入力シート!W262)</f>
        <v/>
      </c>
      <c r="M237" s="420" t="str">
        <f>IF(基本情報入力シート!X262="","",基本情報入力シート!X262)</f>
        <v/>
      </c>
      <c r="N237" s="147" t="str">
        <f>IF(基本情報入力シート!Y262="","",基本情報入力シート!Y262)</f>
        <v/>
      </c>
      <c r="O237" s="154"/>
      <c r="P237" s="53"/>
      <c r="Q237" s="988"/>
      <c r="R237" s="989"/>
      <c r="S237" s="148" t="str">
        <f>IFERROR(ROUNDDOWN(Q237*VLOOKUP(N237,【参考】数式用!$AR$2:$AW$50,MATCH(P237,【参考】数式用!$AT$4:$AW$4)+2,FALSE)*0.5, 0), "")</f>
        <v/>
      </c>
      <c r="T237" s="54"/>
      <c r="U237" s="548" t="str">
        <f>IFERROR(IF(AG237&lt;&gt;"",Q237*VLOOKUP(N237,【参考】数式用!$AG$2:$AL$50,MATCH(P237,【参考】数式用!$AI$4:$AL$4,0)+2,0), ""), "")</f>
        <v/>
      </c>
      <c r="V237" s="44"/>
      <c r="W237" s="990"/>
      <c r="X237" s="991"/>
      <c r="Y237" s="93"/>
      <c r="Z237" s="549"/>
      <c r="AA237" s="149" t="str">
        <f>IFERROR(IF(Y237="ー", "", ROUNDDOWN(Z237*VLOOKUP(N237,【参考】数式用!$AR$2:$AW$50,MATCH(Y237,【参考】数式用!$AT$4:$AW$4)+2,FALSE)*0.5, 0)), "")</f>
        <v/>
      </c>
      <c r="AB237" s="103"/>
      <c r="AC237" s="1083" t="str">
        <f>IFERROR(IF(AG237&lt;&gt;"",Z237*VLOOKUP(N237,【参考】数式用!$AG$2:$AL$50,MATCH(Y237,【参考】数式用!$AI$4:$AL$4,0)+2,0), ""), "")</f>
        <v/>
      </c>
      <c r="AD237" s="1083"/>
      <c r="AE237" s="424"/>
      <c r="AF237" s="104"/>
      <c r="AG237" s="438" t="str">
        <f>IFERROR(VLOOKUP(O237, 【参考】数式用!$AY$5:$AY$13, 1, FALSE), "")</f>
        <v/>
      </c>
      <c r="AH237" s="439" t="str">
        <f>IFERROR(VLOOKUP(N237, 【参考】数式用!$BA$2:$BB$50, 2, FALSE), "")</f>
        <v/>
      </c>
      <c r="AI237" s="440" t="str">
        <f t="shared" si="7"/>
        <v/>
      </c>
      <c r="AJ237" s="441" t="str">
        <f t="shared" si="8"/>
        <v/>
      </c>
      <c r="AK237" s="139"/>
      <c r="AL237" s="139"/>
      <c r="AM237" s="112"/>
      <c r="AN237" s="112"/>
      <c r="AU237" s="111"/>
      <c r="AV237" s="111"/>
      <c r="AW237" s="111"/>
      <c r="AX237" s="111"/>
      <c r="AY237" s="111"/>
      <c r="AZ237" s="111"/>
    </row>
    <row r="238" spans="1:52" ht="30" customHeight="1" thickBot="1">
      <c r="A238" s="146">
        <v>225</v>
      </c>
      <c r="B238" s="985" t="str">
        <f>IF(基本情報入力シート!C263="","",基本情報入力シート!C263)</f>
        <v/>
      </c>
      <c r="C238" s="986"/>
      <c r="D238" s="986"/>
      <c r="E238" s="986"/>
      <c r="F238" s="986"/>
      <c r="G238" s="986"/>
      <c r="H238" s="986"/>
      <c r="I238" s="987"/>
      <c r="J238" s="420" t="str">
        <f>IF(基本情報入力シート!M263="","",基本情報入力シート!M263)</f>
        <v/>
      </c>
      <c r="K238" s="420" t="str">
        <f>IF(基本情報入力シート!R263="","",基本情報入力シート!R263)</f>
        <v/>
      </c>
      <c r="L238" s="420" t="str">
        <f>IF(基本情報入力シート!W263="","",基本情報入力シート!W263)</f>
        <v/>
      </c>
      <c r="M238" s="420" t="str">
        <f>IF(基本情報入力シート!X263="","",基本情報入力シート!X263)</f>
        <v/>
      </c>
      <c r="N238" s="147" t="str">
        <f>IF(基本情報入力シート!Y263="","",基本情報入力シート!Y263)</f>
        <v/>
      </c>
      <c r="O238" s="154"/>
      <c r="P238" s="53"/>
      <c r="Q238" s="988"/>
      <c r="R238" s="989"/>
      <c r="S238" s="148" t="str">
        <f>IFERROR(ROUNDDOWN(Q238*VLOOKUP(N238,【参考】数式用!$AR$2:$AW$50,MATCH(P238,【参考】数式用!$AT$4:$AW$4)+2,FALSE)*0.5, 0), "")</f>
        <v/>
      </c>
      <c r="T238" s="54"/>
      <c r="U238" s="548" t="str">
        <f>IFERROR(IF(AG238&lt;&gt;"",Q238*VLOOKUP(N238,【参考】数式用!$AG$2:$AL$50,MATCH(P238,【参考】数式用!$AI$4:$AL$4,0)+2,0), ""), "")</f>
        <v/>
      </c>
      <c r="V238" s="44"/>
      <c r="W238" s="990"/>
      <c r="X238" s="991"/>
      <c r="Y238" s="93"/>
      <c r="Z238" s="549"/>
      <c r="AA238" s="149" t="str">
        <f>IFERROR(IF(Y238="ー", "", ROUNDDOWN(Z238*VLOOKUP(N238,【参考】数式用!$AR$2:$AW$50,MATCH(Y238,【参考】数式用!$AT$4:$AW$4)+2,FALSE)*0.5, 0)), "")</f>
        <v/>
      </c>
      <c r="AB238" s="103"/>
      <c r="AC238" s="1083" t="str">
        <f>IFERROR(IF(AG238&lt;&gt;"",Z238*VLOOKUP(N238,【参考】数式用!$AG$2:$AL$50,MATCH(Y238,【参考】数式用!$AI$4:$AL$4,0)+2,0), ""), "")</f>
        <v/>
      </c>
      <c r="AD238" s="1083"/>
      <c r="AE238" s="424"/>
      <c r="AF238" s="104"/>
      <c r="AG238" s="438" t="str">
        <f>IFERROR(VLOOKUP(O238, 【参考】数式用!$AY$5:$AY$13, 1, FALSE), "")</f>
        <v/>
      </c>
      <c r="AH238" s="439" t="str">
        <f>IFERROR(VLOOKUP(N238, 【参考】数式用!$BA$2:$BB$50, 2, FALSE), "")</f>
        <v/>
      </c>
      <c r="AI238" s="440" t="str">
        <f t="shared" si="7"/>
        <v/>
      </c>
      <c r="AJ238" s="441" t="str">
        <f t="shared" si="8"/>
        <v/>
      </c>
      <c r="AK238" s="139"/>
      <c r="AL238" s="139"/>
      <c r="AM238" s="112"/>
      <c r="AN238" s="112"/>
      <c r="AU238" s="111"/>
      <c r="AV238" s="111"/>
      <c r="AW238" s="111"/>
      <c r="AX238" s="111"/>
      <c r="AY238" s="111"/>
      <c r="AZ238" s="111"/>
    </row>
    <row r="239" spans="1:52" ht="30" customHeight="1" thickBot="1">
      <c r="A239" s="146">
        <v>226</v>
      </c>
      <c r="B239" s="985" t="str">
        <f>IF(基本情報入力シート!C264="","",基本情報入力シート!C264)</f>
        <v/>
      </c>
      <c r="C239" s="986"/>
      <c r="D239" s="986"/>
      <c r="E239" s="986"/>
      <c r="F239" s="986"/>
      <c r="G239" s="986"/>
      <c r="H239" s="986"/>
      <c r="I239" s="987"/>
      <c r="J239" s="420" t="str">
        <f>IF(基本情報入力シート!M264="","",基本情報入力シート!M264)</f>
        <v/>
      </c>
      <c r="K239" s="420" t="str">
        <f>IF(基本情報入力シート!R264="","",基本情報入力シート!R264)</f>
        <v/>
      </c>
      <c r="L239" s="420" t="str">
        <f>IF(基本情報入力シート!W264="","",基本情報入力シート!W264)</f>
        <v/>
      </c>
      <c r="M239" s="420" t="str">
        <f>IF(基本情報入力シート!X264="","",基本情報入力シート!X264)</f>
        <v/>
      </c>
      <c r="N239" s="147" t="str">
        <f>IF(基本情報入力シート!Y264="","",基本情報入力シート!Y264)</f>
        <v/>
      </c>
      <c r="O239" s="154"/>
      <c r="P239" s="53"/>
      <c r="Q239" s="988"/>
      <c r="R239" s="989"/>
      <c r="S239" s="148" t="str">
        <f>IFERROR(ROUNDDOWN(Q239*VLOOKUP(N239,【参考】数式用!$AR$2:$AW$50,MATCH(P239,【参考】数式用!$AT$4:$AW$4)+2,FALSE)*0.5, 0), "")</f>
        <v/>
      </c>
      <c r="T239" s="54"/>
      <c r="U239" s="548" t="str">
        <f>IFERROR(IF(AG239&lt;&gt;"",Q239*VLOOKUP(N239,【参考】数式用!$AG$2:$AL$50,MATCH(P239,【参考】数式用!$AI$4:$AL$4,0)+2,0), ""), "")</f>
        <v/>
      </c>
      <c r="V239" s="44"/>
      <c r="W239" s="990"/>
      <c r="X239" s="991"/>
      <c r="Y239" s="93"/>
      <c r="Z239" s="549"/>
      <c r="AA239" s="149" t="str">
        <f>IFERROR(IF(Y239="ー", "", ROUNDDOWN(Z239*VLOOKUP(N239,【参考】数式用!$AR$2:$AW$50,MATCH(Y239,【参考】数式用!$AT$4:$AW$4)+2,FALSE)*0.5, 0)), "")</f>
        <v/>
      </c>
      <c r="AB239" s="103"/>
      <c r="AC239" s="1083" t="str">
        <f>IFERROR(IF(AG239&lt;&gt;"",Z239*VLOOKUP(N239,【参考】数式用!$AG$2:$AL$50,MATCH(Y239,【参考】数式用!$AI$4:$AL$4,0)+2,0), ""), "")</f>
        <v/>
      </c>
      <c r="AD239" s="1083"/>
      <c r="AE239" s="424"/>
      <c r="AF239" s="104"/>
      <c r="AG239" s="438" t="str">
        <f>IFERROR(VLOOKUP(O239, 【参考】数式用!$AY$5:$AY$13, 1, FALSE), "")</f>
        <v/>
      </c>
      <c r="AH239" s="439" t="str">
        <f>IFERROR(VLOOKUP(N239, 【参考】数式用!$BA$2:$BB$50, 2, FALSE), "")</f>
        <v/>
      </c>
      <c r="AI239" s="440" t="str">
        <f t="shared" si="7"/>
        <v/>
      </c>
      <c r="AJ239" s="441" t="str">
        <f t="shared" si="8"/>
        <v/>
      </c>
      <c r="AK239" s="139"/>
      <c r="AL239" s="139"/>
      <c r="AM239" s="112"/>
      <c r="AN239" s="112"/>
      <c r="AU239" s="111"/>
      <c r="AV239" s="111"/>
      <c r="AW239" s="111"/>
      <c r="AX239" s="111"/>
      <c r="AY239" s="111"/>
      <c r="AZ239" s="111"/>
    </row>
    <row r="240" spans="1:52" ht="30" customHeight="1" thickBot="1">
      <c r="A240" s="146">
        <v>227</v>
      </c>
      <c r="B240" s="985" t="str">
        <f>IF(基本情報入力シート!C265="","",基本情報入力シート!C265)</f>
        <v/>
      </c>
      <c r="C240" s="986"/>
      <c r="D240" s="986"/>
      <c r="E240" s="986"/>
      <c r="F240" s="986"/>
      <c r="G240" s="986"/>
      <c r="H240" s="986"/>
      <c r="I240" s="987"/>
      <c r="J240" s="420" t="str">
        <f>IF(基本情報入力シート!M265="","",基本情報入力シート!M265)</f>
        <v/>
      </c>
      <c r="K240" s="420" t="str">
        <f>IF(基本情報入力シート!R265="","",基本情報入力シート!R265)</f>
        <v/>
      </c>
      <c r="L240" s="420" t="str">
        <f>IF(基本情報入力シート!W265="","",基本情報入力シート!W265)</f>
        <v/>
      </c>
      <c r="M240" s="420" t="str">
        <f>IF(基本情報入力シート!X265="","",基本情報入力シート!X265)</f>
        <v/>
      </c>
      <c r="N240" s="147" t="str">
        <f>IF(基本情報入力シート!Y265="","",基本情報入力シート!Y265)</f>
        <v/>
      </c>
      <c r="O240" s="154"/>
      <c r="P240" s="53"/>
      <c r="Q240" s="988"/>
      <c r="R240" s="989"/>
      <c r="S240" s="148" t="str">
        <f>IFERROR(ROUNDDOWN(Q240*VLOOKUP(N240,【参考】数式用!$AR$2:$AW$50,MATCH(P240,【参考】数式用!$AT$4:$AW$4)+2,FALSE)*0.5, 0), "")</f>
        <v/>
      </c>
      <c r="T240" s="54"/>
      <c r="U240" s="548" t="str">
        <f>IFERROR(IF(AG240&lt;&gt;"",Q240*VLOOKUP(N240,【参考】数式用!$AG$2:$AL$50,MATCH(P240,【参考】数式用!$AI$4:$AL$4,0)+2,0), ""), "")</f>
        <v/>
      </c>
      <c r="V240" s="44"/>
      <c r="W240" s="990"/>
      <c r="X240" s="991"/>
      <c r="Y240" s="93"/>
      <c r="Z240" s="549"/>
      <c r="AA240" s="149" t="str">
        <f>IFERROR(IF(Y240="ー", "", ROUNDDOWN(Z240*VLOOKUP(N240,【参考】数式用!$AR$2:$AW$50,MATCH(Y240,【参考】数式用!$AT$4:$AW$4)+2,FALSE)*0.5, 0)), "")</f>
        <v/>
      </c>
      <c r="AB240" s="103"/>
      <c r="AC240" s="1083" t="str">
        <f>IFERROR(IF(AG240&lt;&gt;"",Z240*VLOOKUP(N240,【参考】数式用!$AG$2:$AL$50,MATCH(Y240,【参考】数式用!$AI$4:$AL$4,0)+2,0), ""), "")</f>
        <v/>
      </c>
      <c r="AD240" s="1083"/>
      <c r="AE240" s="424"/>
      <c r="AF240" s="104"/>
      <c r="AG240" s="438" t="str">
        <f>IFERROR(VLOOKUP(O240, 【参考】数式用!$AY$5:$AY$13, 1, FALSE), "")</f>
        <v/>
      </c>
      <c r="AH240" s="439" t="str">
        <f>IFERROR(VLOOKUP(N240, 【参考】数式用!$BA$2:$BB$50, 2, FALSE), "")</f>
        <v/>
      </c>
      <c r="AI240" s="440" t="str">
        <f t="shared" si="7"/>
        <v/>
      </c>
      <c r="AJ240" s="441" t="str">
        <f t="shared" si="8"/>
        <v/>
      </c>
      <c r="AK240" s="139"/>
      <c r="AL240" s="139"/>
      <c r="AM240" s="112"/>
      <c r="AN240" s="112"/>
      <c r="AU240" s="111"/>
      <c r="AV240" s="111"/>
      <c r="AW240" s="111"/>
      <c r="AX240" s="111"/>
      <c r="AY240" s="111"/>
      <c r="AZ240" s="111"/>
    </row>
    <row r="241" spans="1:52" ht="30" customHeight="1" thickBot="1">
      <c r="A241" s="146">
        <v>228</v>
      </c>
      <c r="B241" s="985" t="str">
        <f>IF(基本情報入力シート!C266="","",基本情報入力シート!C266)</f>
        <v/>
      </c>
      <c r="C241" s="986"/>
      <c r="D241" s="986"/>
      <c r="E241" s="986"/>
      <c r="F241" s="986"/>
      <c r="G241" s="986"/>
      <c r="H241" s="986"/>
      <c r="I241" s="987"/>
      <c r="J241" s="420" t="str">
        <f>IF(基本情報入力シート!M266="","",基本情報入力シート!M266)</f>
        <v/>
      </c>
      <c r="K241" s="420" t="str">
        <f>IF(基本情報入力シート!R266="","",基本情報入力シート!R266)</f>
        <v/>
      </c>
      <c r="L241" s="420" t="str">
        <f>IF(基本情報入力シート!W266="","",基本情報入力シート!W266)</f>
        <v/>
      </c>
      <c r="M241" s="420" t="str">
        <f>IF(基本情報入力シート!X266="","",基本情報入力シート!X266)</f>
        <v/>
      </c>
      <c r="N241" s="147" t="str">
        <f>IF(基本情報入力シート!Y266="","",基本情報入力シート!Y266)</f>
        <v/>
      </c>
      <c r="O241" s="154"/>
      <c r="P241" s="53"/>
      <c r="Q241" s="988"/>
      <c r="R241" s="989"/>
      <c r="S241" s="148" t="str">
        <f>IFERROR(ROUNDDOWN(Q241*VLOOKUP(N241,【参考】数式用!$AR$2:$AW$50,MATCH(P241,【参考】数式用!$AT$4:$AW$4)+2,FALSE)*0.5, 0), "")</f>
        <v/>
      </c>
      <c r="T241" s="54"/>
      <c r="U241" s="548" t="str">
        <f>IFERROR(IF(AG241&lt;&gt;"",Q241*VLOOKUP(N241,【参考】数式用!$AG$2:$AL$50,MATCH(P241,【参考】数式用!$AI$4:$AL$4,0)+2,0), ""), "")</f>
        <v/>
      </c>
      <c r="V241" s="44"/>
      <c r="W241" s="990"/>
      <c r="X241" s="991"/>
      <c r="Y241" s="93"/>
      <c r="Z241" s="549"/>
      <c r="AA241" s="149" t="str">
        <f>IFERROR(IF(Y241="ー", "", ROUNDDOWN(Z241*VLOOKUP(N241,【参考】数式用!$AR$2:$AW$50,MATCH(Y241,【参考】数式用!$AT$4:$AW$4)+2,FALSE)*0.5, 0)), "")</f>
        <v/>
      </c>
      <c r="AB241" s="103"/>
      <c r="AC241" s="1083" t="str">
        <f>IFERROR(IF(AG241&lt;&gt;"",Z241*VLOOKUP(N241,【参考】数式用!$AG$2:$AL$50,MATCH(Y241,【参考】数式用!$AI$4:$AL$4,0)+2,0), ""), "")</f>
        <v/>
      </c>
      <c r="AD241" s="1083"/>
      <c r="AE241" s="424"/>
      <c r="AF241" s="104"/>
      <c r="AG241" s="438" t="str">
        <f>IFERROR(VLOOKUP(O241, 【参考】数式用!$AY$5:$AY$13, 1, FALSE), "")</f>
        <v/>
      </c>
      <c r="AH241" s="439" t="str">
        <f>IFERROR(VLOOKUP(N241, 【参考】数式用!$BA$2:$BB$50, 2, FALSE), "")</f>
        <v/>
      </c>
      <c r="AI241" s="440" t="str">
        <f t="shared" si="7"/>
        <v/>
      </c>
      <c r="AJ241" s="441" t="str">
        <f t="shared" si="8"/>
        <v/>
      </c>
      <c r="AK241" s="139"/>
      <c r="AL241" s="139"/>
      <c r="AM241" s="112"/>
      <c r="AN241" s="112"/>
      <c r="AU241" s="111"/>
      <c r="AV241" s="111"/>
      <c r="AW241" s="111"/>
      <c r="AX241" s="111"/>
      <c r="AY241" s="111"/>
      <c r="AZ241" s="111"/>
    </row>
    <row r="242" spans="1:52" ht="30" customHeight="1" thickBot="1">
      <c r="A242" s="146">
        <v>229</v>
      </c>
      <c r="B242" s="985" t="str">
        <f>IF(基本情報入力シート!C267="","",基本情報入力シート!C267)</f>
        <v/>
      </c>
      <c r="C242" s="986"/>
      <c r="D242" s="986"/>
      <c r="E242" s="986"/>
      <c r="F242" s="986"/>
      <c r="G242" s="986"/>
      <c r="H242" s="986"/>
      <c r="I242" s="987"/>
      <c r="J242" s="420" t="str">
        <f>IF(基本情報入力シート!M267="","",基本情報入力シート!M267)</f>
        <v/>
      </c>
      <c r="K242" s="420" t="str">
        <f>IF(基本情報入力シート!R267="","",基本情報入力シート!R267)</f>
        <v/>
      </c>
      <c r="L242" s="420" t="str">
        <f>IF(基本情報入力シート!W267="","",基本情報入力シート!W267)</f>
        <v/>
      </c>
      <c r="M242" s="420" t="str">
        <f>IF(基本情報入力シート!X267="","",基本情報入力シート!X267)</f>
        <v/>
      </c>
      <c r="N242" s="147" t="str">
        <f>IF(基本情報入力シート!Y267="","",基本情報入力シート!Y267)</f>
        <v/>
      </c>
      <c r="O242" s="154"/>
      <c r="P242" s="53"/>
      <c r="Q242" s="988"/>
      <c r="R242" s="989"/>
      <c r="S242" s="148" t="str">
        <f>IFERROR(ROUNDDOWN(Q242*VLOOKUP(N242,【参考】数式用!$AR$2:$AW$50,MATCH(P242,【参考】数式用!$AT$4:$AW$4)+2,FALSE)*0.5, 0), "")</f>
        <v/>
      </c>
      <c r="T242" s="54"/>
      <c r="U242" s="548" t="str">
        <f>IFERROR(IF(AG242&lt;&gt;"",Q242*VLOOKUP(N242,【参考】数式用!$AG$2:$AL$50,MATCH(P242,【参考】数式用!$AI$4:$AL$4,0)+2,0), ""), "")</f>
        <v/>
      </c>
      <c r="V242" s="44"/>
      <c r="W242" s="990"/>
      <c r="X242" s="991"/>
      <c r="Y242" s="93"/>
      <c r="Z242" s="549"/>
      <c r="AA242" s="149" t="str">
        <f>IFERROR(IF(Y242="ー", "", ROUNDDOWN(Z242*VLOOKUP(N242,【参考】数式用!$AR$2:$AW$50,MATCH(Y242,【参考】数式用!$AT$4:$AW$4)+2,FALSE)*0.5, 0)), "")</f>
        <v/>
      </c>
      <c r="AB242" s="103"/>
      <c r="AC242" s="1083" t="str">
        <f>IFERROR(IF(AG242&lt;&gt;"",Z242*VLOOKUP(N242,【参考】数式用!$AG$2:$AL$50,MATCH(Y242,【参考】数式用!$AI$4:$AL$4,0)+2,0), ""), "")</f>
        <v/>
      </c>
      <c r="AD242" s="1083"/>
      <c r="AE242" s="424"/>
      <c r="AF242" s="104"/>
      <c r="AG242" s="438" t="str">
        <f>IFERROR(VLOOKUP(O242, 【参考】数式用!$AY$5:$AY$13, 1, FALSE), "")</f>
        <v/>
      </c>
      <c r="AH242" s="439" t="str">
        <f>IFERROR(VLOOKUP(N242, 【参考】数式用!$BA$2:$BB$50, 2, FALSE), "")</f>
        <v/>
      </c>
      <c r="AI242" s="440" t="str">
        <f t="shared" ref="AI242:AI305" si="9">IF(AND(OR(P242="処遇加算Ⅰ",P242="処遇加算Ⅱ"),AH242="対象"), 1,"")</f>
        <v/>
      </c>
      <c r="AJ242" s="441" t="str">
        <f t="shared" ref="AJ242:AJ305" si="10">IF(OR(Y242="処遇加算Ⅰ",Y242="処遇加算Ⅱ"),1,"")</f>
        <v/>
      </c>
      <c r="AK242" s="139"/>
      <c r="AL242" s="139"/>
      <c r="AM242" s="112"/>
      <c r="AN242" s="112"/>
      <c r="AU242" s="111"/>
      <c r="AV242" s="111"/>
      <c r="AW242" s="111"/>
      <c r="AX242" s="111"/>
      <c r="AY242" s="111"/>
      <c r="AZ242" s="111"/>
    </row>
    <row r="243" spans="1:52" ht="30" customHeight="1" thickBot="1">
      <c r="A243" s="146">
        <v>230</v>
      </c>
      <c r="B243" s="985" t="str">
        <f>IF(基本情報入力シート!C268="","",基本情報入力シート!C268)</f>
        <v/>
      </c>
      <c r="C243" s="986"/>
      <c r="D243" s="986"/>
      <c r="E243" s="986"/>
      <c r="F243" s="986"/>
      <c r="G243" s="986"/>
      <c r="H243" s="986"/>
      <c r="I243" s="987"/>
      <c r="J243" s="420" t="str">
        <f>IF(基本情報入力シート!M268="","",基本情報入力シート!M268)</f>
        <v/>
      </c>
      <c r="K243" s="420" t="str">
        <f>IF(基本情報入力シート!R268="","",基本情報入力シート!R268)</f>
        <v/>
      </c>
      <c r="L243" s="420" t="str">
        <f>IF(基本情報入力シート!W268="","",基本情報入力シート!W268)</f>
        <v/>
      </c>
      <c r="M243" s="420" t="str">
        <f>IF(基本情報入力シート!X268="","",基本情報入力シート!X268)</f>
        <v/>
      </c>
      <c r="N243" s="147" t="str">
        <f>IF(基本情報入力シート!Y268="","",基本情報入力シート!Y268)</f>
        <v/>
      </c>
      <c r="O243" s="154"/>
      <c r="P243" s="53"/>
      <c r="Q243" s="988"/>
      <c r="R243" s="989"/>
      <c r="S243" s="148" t="str">
        <f>IFERROR(ROUNDDOWN(Q243*VLOOKUP(N243,【参考】数式用!$AR$2:$AW$50,MATCH(P243,【参考】数式用!$AT$4:$AW$4)+2,FALSE)*0.5, 0), "")</f>
        <v/>
      </c>
      <c r="T243" s="54"/>
      <c r="U243" s="548" t="str">
        <f>IFERROR(IF(AG243&lt;&gt;"",Q243*VLOOKUP(N243,【参考】数式用!$AG$2:$AL$50,MATCH(P243,【参考】数式用!$AI$4:$AL$4,0)+2,0), ""), "")</f>
        <v/>
      </c>
      <c r="V243" s="44"/>
      <c r="W243" s="990"/>
      <c r="X243" s="991"/>
      <c r="Y243" s="93"/>
      <c r="Z243" s="549"/>
      <c r="AA243" s="149" t="str">
        <f>IFERROR(IF(Y243="ー", "", ROUNDDOWN(Z243*VLOOKUP(N243,【参考】数式用!$AR$2:$AW$50,MATCH(Y243,【参考】数式用!$AT$4:$AW$4)+2,FALSE)*0.5, 0)), "")</f>
        <v/>
      </c>
      <c r="AB243" s="103"/>
      <c r="AC243" s="1083" t="str">
        <f>IFERROR(IF(AG243&lt;&gt;"",Z243*VLOOKUP(N243,【参考】数式用!$AG$2:$AL$50,MATCH(Y243,【参考】数式用!$AI$4:$AL$4,0)+2,0), ""), "")</f>
        <v/>
      </c>
      <c r="AD243" s="1083"/>
      <c r="AE243" s="424"/>
      <c r="AF243" s="104"/>
      <c r="AG243" s="438" t="str">
        <f>IFERROR(VLOOKUP(O243, 【参考】数式用!$AY$5:$AY$13, 1, FALSE), "")</f>
        <v/>
      </c>
      <c r="AH243" s="439" t="str">
        <f>IFERROR(VLOOKUP(N243, 【参考】数式用!$BA$2:$BB$50, 2, FALSE), "")</f>
        <v/>
      </c>
      <c r="AI243" s="440" t="str">
        <f t="shared" si="9"/>
        <v/>
      </c>
      <c r="AJ243" s="441" t="str">
        <f t="shared" si="10"/>
        <v/>
      </c>
      <c r="AK243" s="139"/>
      <c r="AL243" s="139"/>
      <c r="AM243" s="112"/>
      <c r="AN243" s="112"/>
      <c r="AU243" s="111"/>
      <c r="AV243" s="111"/>
      <c r="AW243" s="111"/>
      <c r="AX243" s="111"/>
      <c r="AY243" s="111"/>
      <c r="AZ243" s="111"/>
    </row>
    <row r="244" spans="1:52" ht="30" customHeight="1" thickBot="1">
      <c r="A244" s="146">
        <v>231</v>
      </c>
      <c r="B244" s="985" t="str">
        <f>IF(基本情報入力シート!C269="","",基本情報入力シート!C269)</f>
        <v/>
      </c>
      <c r="C244" s="986"/>
      <c r="D244" s="986"/>
      <c r="E244" s="986"/>
      <c r="F244" s="986"/>
      <c r="G244" s="986"/>
      <c r="H244" s="986"/>
      <c r="I244" s="987"/>
      <c r="J244" s="420" t="str">
        <f>IF(基本情報入力シート!M269="","",基本情報入力シート!M269)</f>
        <v/>
      </c>
      <c r="K244" s="420" t="str">
        <f>IF(基本情報入力シート!R269="","",基本情報入力シート!R269)</f>
        <v/>
      </c>
      <c r="L244" s="420" t="str">
        <f>IF(基本情報入力シート!W269="","",基本情報入力シート!W269)</f>
        <v/>
      </c>
      <c r="M244" s="420" t="str">
        <f>IF(基本情報入力シート!X269="","",基本情報入力シート!X269)</f>
        <v/>
      </c>
      <c r="N244" s="147" t="str">
        <f>IF(基本情報入力シート!Y269="","",基本情報入力シート!Y269)</f>
        <v/>
      </c>
      <c r="O244" s="154"/>
      <c r="P244" s="53"/>
      <c r="Q244" s="988"/>
      <c r="R244" s="989"/>
      <c r="S244" s="148" t="str">
        <f>IFERROR(ROUNDDOWN(Q244*VLOOKUP(N244,【参考】数式用!$AR$2:$AW$50,MATCH(P244,【参考】数式用!$AT$4:$AW$4)+2,FALSE)*0.5, 0), "")</f>
        <v/>
      </c>
      <c r="T244" s="54"/>
      <c r="U244" s="548" t="str">
        <f>IFERROR(IF(AG244&lt;&gt;"",Q244*VLOOKUP(N244,【参考】数式用!$AG$2:$AL$50,MATCH(P244,【参考】数式用!$AI$4:$AL$4,0)+2,0), ""), "")</f>
        <v/>
      </c>
      <c r="V244" s="44"/>
      <c r="W244" s="990"/>
      <c r="X244" s="991"/>
      <c r="Y244" s="93"/>
      <c r="Z244" s="549"/>
      <c r="AA244" s="149" t="str">
        <f>IFERROR(IF(Y244="ー", "", ROUNDDOWN(Z244*VLOOKUP(N244,【参考】数式用!$AR$2:$AW$50,MATCH(Y244,【参考】数式用!$AT$4:$AW$4)+2,FALSE)*0.5, 0)), "")</f>
        <v/>
      </c>
      <c r="AB244" s="103"/>
      <c r="AC244" s="1083" t="str">
        <f>IFERROR(IF(AG244&lt;&gt;"",Z244*VLOOKUP(N244,【参考】数式用!$AG$2:$AL$50,MATCH(Y244,【参考】数式用!$AI$4:$AL$4,0)+2,0), ""), "")</f>
        <v/>
      </c>
      <c r="AD244" s="1083"/>
      <c r="AE244" s="424"/>
      <c r="AF244" s="104"/>
      <c r="AG244" s="438" t="str">
        <f>IFERROR(VLOOKUP(O244, 【参考】数式用!$AY$5:$AY$13, 1, FALSE), "")</f>
        <v/>
      </c>
      <c r="AH244" s="439" t="str">
        <f>IFERROR(VLOOKUP(N244, 【参考】数式用!$BA$2:$BB$50, 2, FALSE), "")</f>
        <v/>
      </c>
      <c r="AI244" s="440" t="str">
        <f t="shared" si="9"/>
        <v/>
      </c>
      <c r="AJ244" s="441" t="str">
        <f t="shared" si="10"/>
        <v/>
      </c>
      <c r="AK244" s="139"/>
      <c r="AL244" s="139"/>
      <c r="AM244" s="112"/>
      <c r="AN244" s="112"/>
      <c r="AU244" s="111"/>
      <c r="AV244" s="111"/>
      <c r="AW244" s="111"/>
      <c r="AX244" s="111"/>
      <c r="AY244" s="111"/>
      <c r="AZ244" s="111"/>
    </row>
    <row r="245" spans="1:52" ht="30" customHeight="1" thickBot="1">
      <c r="A245" s="146">
        <v>232</v>
      </c>
      <c r="B245" s="985" t="str">
        <f>IF(基本情報入力シート!C270="","",基本情報入力シート!C270)</f>
        <v/>
      </c>
      <c r="C245" s="986"/>
      <c r="D245" s="986"/>
      <c r="E245" s="986"/>
      <c r="F245" s="986"/>
      <c r="G245" s="986"/>
      <c r="H245" s="986"/>
      <c r="I245" s="987"/>
      <c r="J245" s="420" t="str">
        <f>IF(基本情報入力シート!M270="","",基本情報入力シート!M270)</f>
        <v/>
      </c>
      <c r="K245" s="420" t="str">
        <f>IF(基本情報入力シート!R270="","",基本情報入力シート!R270)</f>
        <v/>
      </c>
      <c r="L245" s="420" t="str">
        <f>IF(基本情報入力シート!W270="","",基本情報入力シート!W270)</f>
        <v/>
      </c>
      <c r="M245" s="420" t="str">
        <f>IF(基本情報入力シート!X270="","",基本情報入力シート!X270)</f>
        <v/>
      </c>
      <c r="N245" s="147" t="str">
        <f>IF(基本情報入力シート!Y270="","",基本情報入力シート!Y270)</f>
        <v/>
      </c>
      <c r="O245" s="154"/>
      <c r="P245" s="53"/>
      <c r="Q245" s="988"/>
      <c r="R245" s="989"/>
      <c r="S245" s="148" t="str">
        <f>IFERROR(ROUNDDOWN(Q245*VLOOKUP(N245,【参考】数式用!$AR$2:$AW$50,MATCH(P245,【参考】数式用!$AT$4:$AW$4)+2,FALSE)*0.5, 0), "")</f>
        <v/>
      </c>
      <c r="T245" s="54"/>
      <c r="U245" s="548" t="str">
        <f>IFERROR(IF(AG245&lt;&gt;"",Q245*VLOOKUP(N245,【参考】数式用!$AG$2:$AL$50,MATCH(P245,【参考】数式用!$AI$4:$AL$4,0)+2,0), ""), "")</f>
        <v/>
      </c>
      <c r="V245" s="44"/>
      <c r="W245" s="990"/>
      <c r="X245" s="991"/>
      <c r="Y245" s="93"/>
      <c r="Z245" s="549"/>
      <c r="AA245" s="149" t="str">
        <f>IFERROR(IF(Y245="ー", "", ROUNDDOWN(Z245*VLOOKUP(N245,【参考】数式用!$AR$2:$AW$50,MATCH(Y245,【参考】数式用!$AT$4:$AW$4)+2,FALSE)*0.5, 0)), "")</f>
        <v/>
      </c>
      <c r="AB245" s="103"/>
      <c r="AC245" s="1083" t="str">
        <f>IFERROR(IF(AG245&lt;&gt;"",Z245*VLOOKUP(N245,【参考】数式用!$AG$2:$AL$50,MATCH(Y245,【参考】数式用!$AI$4:$AL$4,0)+2,0), ""), "")</f>
        <v/>
      </c>
      <c r="AD245" s="1083"/>
      <c r="AE245" s="424"/>
      <c r="AF245" s="104"/>
      <c r="AG245" s="438" t="str">
        <f>IFERROR(VLOOKUP(O245, 【参考】数式用!$AY$5:$AY$13, 1, FALSE), "")</f>
        <v/>
      </c>
      <c r="AH245" s="439" t="str">
        <f>IFERROR(VLOOKUP(N245, 【参考】数式用!$BA$2:$BB$50, 2, FALSE), "")</f>
        <v/>
      </c>
      <c r="AI245" s="440" t="str">
        <f t="shared" si="9"/>
        <v/>
      </c>
      <c r="AJ245" s="441" t="str">
        <f t="shared" si="10"/>
        <v/>
      </c>
      <c r="AK245" s="139"/>
      <c r="AL245" s="139"/>
      <c r="AM245" s="112"/>
      <c r="AN245" s="112"/>
      <c r="AU245" s="111"/>
      <c r="AV245" s="111"/>
      <c r="AW245" s="111"/>
      <c r="AX245" s="111"/>
      <c r="AY245" s="111"/>
      <c r="AZ245" s="111"/>
    </row>
    <row r="246" spans="1:52" ht="30" customHeight="1" thickBot="1">
      <c r="A246" s="146">
        <v>233</v>
      </c>
      <c r="B246" s="985" t="str">
        <f>IF(基本情報入力シート!C271="","",基本情報入力シート!C271)</f>
        <v/>
      </c>
      <c r="C246" s="986"/>
      <c r="D246" s="986"/>
      <c r="E246" s="986"/>
      <c r="F246" s="986"/>
      <c r="G246" s="986"/>
      <c r="H246" s="986"/>
      <c r="I246" s="987"/>
      <c r="J246" s="420" t="str">
        <f>IF(基本情報入力シート!M271="","",基本情報入力シート!M271)</f>
        <v/>
      </c>
      <c r="K246" s="420" t="str">
        <f>IF(基本情報入力シート!R271="","",基本情報入力シート!R271)</f>
        <v/>
      </c>
      <c r="L246" s="420" t="str">
        <f>IF(基本情報入力シート!W271="","",基本情報入力シート!W271)</f>
        <v/>
      </c>
      <c r="M246" s="420" t="str">
        <f>IF(基本情報入力シート!X271="","",基本情報入力シート!X271)</f>
        <v/>
      </c>
      <c r="N246" s="147" t="str">
        <f>IF(基本情報入力シート!Y271="","",基本情報入力シート!Y271)</f>
        <v/>
      </c>
      <c r="O246" s="154"/>
      <c r="P246" s="53"/>
      <c r="Q246" s="988"/>
      <c r="R246" s="989"/>
      <c r="S246" s="148" t="str">
        <f>IFERROR(ROUNDDOWN(Q246*VLOOKUP(N246,【参考】数式用!$AR$2:$AW$50,MATCH(P246,【参考】数式用!$AT$4:$AW$4)+2,FALSE)*0.5, 0), "")</f>
        <v/>
      </c>
      <c r="T246" s="54"/>
      <c r="U246" s="548" t="str">
        <f>IFERROR(IF(AG246&lt;&gt;"",Q246*VLOOKUP(N246,【参考】数式用!$AG$2:$AL$50,MATCH(P246,【参考】数式用!$AI$4:$AL$4,0)+2,0), ""), "")</f>
        <v/>
      </c>
      <c r="V246" s="44"/>
      <c r="W246" s="990"/>
      <c r="X246" s="991"/>
      <c r="Y246" s="93"/>
      <c r="Z246" s="549"/>
      <c r="AA246" s="149" t="str">
        <f>IFERROR(IF(Y246="ー", "", ROUNDDOWN(Z246*VLOOKUP(N246,【参考】数式用!$AR$2:$AW$50,MATCH(Y246,【参考】数式用!$AT$4:$AW$4)+2,FALSE)*0.5, 0)), "")</f>
        <v/>
      </c>
      <c r="AB246" s="103"/>
      <c r="AC246" s="1083" t="str">
        <f>IFERROR(IF(AG246&lt;&gt;"",Z246*VLOOKUP(N246,【参考】数式用!$AG$2:$AL$50,MATCH(Y246,【参考】数式用!$AI$4:$AL$4,0)+2,0), ""), "")</f>
        <v/>
      </c>
      <c r="AD246" s="1083"/>
      <c r="AE246" s="424"/>
      <c r="AF246" s="104"/>
      <c r="AG246" s="438" t="str">
        <f>IFERROR(VLOOKUP(O246, 【参考】数式用!$AY$5:$AY$13, 1, FALSE), "")</f>
        <v/>
      </c>
      <c r="AH246" s="439" t="str">
        <f>IFERROR(VLOOKUP(N246, 【参考】数式用!$BA$2:$BB$50, 2, FALSE), "")</f>
        <v/>
      </c>
      <c r="AI246" s="440" t="str">
        <f t="shared" si="9"/>
        <v/>
      </c>
      <c r="AJ246" s="441" t="str">
        <f t="shared" si="10"/>
        <v/>
      </c>
      <c r="AK246" s="139"/>
      <c r="AL246" s="139"/>
      <c r="AM246" s="112"/>
      <c r="AN246" s="112"/>
      <c r="AU246" s="111"/>
      <c r="AV246" s="111"/>
      <c r="AW246" s="111"/>
      <c r="AX246" s="111"/>
      <c r="AY246" s="111"/>
      <c r="AZ246" s="111"/>
    </row>
    <row r="247" spans="1:52" ht="30" customHeight="1" thickBot="1">
      <c r="A247" s="146">
        <v>234</v>
      </c>
      <c r="B247" s="985" t="str">
        <f>IF(基本情報入力シート!C272="","",基本情報入力シート!C272)</f>
        <v/>
      </c>
      <c r="C247" s="986"/>
      <c r="D247" s="986"/>
      <c r="E247" s="986"/>
      <c r="F247" s="986"/>
      <c r="G247" s="986"/>
      <c r="H247" s="986"/>
      <c r="I247" s="987"/>
      <c r="J247" s="420" t="str">
        <f>IF(基本情報入力シート!M272="","",基本情報入力シート!M272)</f>
        <v/>
      </c>
      <c r="K247" s="420" t="str">
        <f>IF(基本情報入力シート!R272="","",基本情報入力シート!R272)</f>
        <v/>
      </c>
      <c r="L247" s="420" t="str">
        <f>IF(基本情報入力シート!W272="","",基本情報入力シート!W272)</f>
        <v/>
      </c>
      <c r="M247" s="420" t="str">
        <f>IF(基本情報入力シート!X272="","",基本情報入力シート!X272)</f>
        <v/>
      </c>
      <c r="N247" s="147" t="str">
        <f>IF(基本情報入力シート!Y272="","",基本情報入力シート!Y272)</f>
        <v/>
      </c>
      <c r="O247" s="154"/>
      <c r="P247" s="53"/>
      <c r="Q247" s="988"/>
      <c r="R247" s="989"/>
      <c r="S247" s="148" t="str">
        <f>IFERROR(ROUNDDOWN(Q247*VLOOKUP(N247,【参考】数式用!$AR$2:$AW$50,MATCH(P247,【参考】数式用!$AT$4:$AW$4)+2,FALSE)*0.5, 0), "")</f>
        <v/>
      </c>
      <c r="T247" s="54"/>
      <c r="U247" s="548" t="str">
        <f>IFERROR(IF(AG247&lt;&gt;"",Q247*VLOOKUP(N247,【参考】数式用!$AG$2:$AL$50,MATCH(P247,【参考】数式用!$AI$4:$AL$4,0)+2,0), ""), "")</f>
        <v/>
      </c>
      <c r="V247" s="44"/>
      <c r="W247" s="990"/>
      <c r="X247" s="991"/>
      <c r="Y247" s="93"/>
      <c r="Z247" s="549"/>
      <c r="AA247" s="149" t="str">
        <f>IFERROR(IF(Y247="ー", "", ROUNDDOWN(Z247*VLOOKUP(N247,【参考】数式用!$AR$2:$AW$50,MATCH(Y247,【参考】数式用!$AT$4:$AW$4)+2,FALSE)*0.5, 0)), "")</f>
        <v/>
      </c>
      <c r="AB247" s="103"/>
      <c r="AC247" s="1083" t="str">
        <f>IFERROR(IF(AG247&lt;&gt;"",Z247*VLOOKUP(N247,【参考】数式用!$AG$2:$AL$50,MATCH(Y247,【参考】数式用!$AI$4:$AL$4,0)+2,0), ""), "")</f>
        <v/>
      </c>
      <c r="AD247" s="1083"/>
      <c r="AE247" s="424"/>
      <c r="AF247" s="104"/>
      <c r="AG247" s="438" t="str">
        <f>IFERROR(VLOOKUP(O247, 【参考】数式用!$AY$5:$AY$13, 1, FALSE), "")</f>
        <v/>
      </c>
      <c r="AH247" s="439" t="str">
        <f>IFERROR(VLOOKUP(N247, 【参考】数式用!$BA$2:$BB$50, 2, FALSE), "")</f>
        <v/>
      </c>
      <c r="AI247" s="440" t="str">
        <f t="shared" si="9"/>
        <v/>
      </c>
      <c r="AJ247" s="441" t="str">
        <f t="shared" si="10"/>
        <v/>
      </c>
      <c r="AK247" s="139"/>
      <c r="AL247" s="139"/>
      <c r="AM247" s="112"/>
      <c r="AN247" s="112"/>
      <c r="AU247" s="111"/>
      <c r="AV247" s="111"/>
      <c r="AW247" s="111"/>
      <c r="AX247" s="111"/>
      <c r="AY247" s="111"/>
      <c r="AZ247" s="111"/>
    </row>
    <row r="248" spans="1:52" ht="30" customHeight="1" thickBot="1">
      <c r="A248" s="146">
        <v>235</v>
      </c>
      <c r="B248" s="985" t="str">
        <f>IF(基本情報入力シート!C273="","",基本情報入力シート!C273)</f>
        <v/>
      </c>
      <c r="C248" s="986"/>
      <c r="D248" s="986"/>
      <c r="E248" s="986"/>
      <c r="F248" s="986"/>
      <c r="G248" s="986"/>
      <c r="H248" s="986"/>
      <c r="I248" s="987"/>
      <c r="J248" s="420" t="str">
        <f>IF(基本情報入力シート!M273="","",基本情報入力シート!M273)</f>
        <v/>
      </c>
      <c r="K248" s="420" t="str">
        <f>IF(基本情報入力シート!R273="","",基本情報入力シート!R273)</f>
        <v/>
      </c>
      <c r="L248" s="420" t="str">
        <f>IF(基本情報入力シート!W273="","",基本情報入力シート!W273)</f>
        <v/>
      </c>
      <c r="M248" s="420" t="str">
        <f>IF(基本情報入力シート!X273="","",基本情報入力シート!X273)</f>
        <v/>
      </c>
      <c r="N248" s="147" t="str">
        <f>IF(基本情報入力シート!Y273="","",基本情報入力シート!Y273)</f>
        <v/>
      </c>
      <c r="O248" s="154"/>
      <c r="P248" s="53"/>
      <c r="Q248" s="988"/>
      <c r="R248" s="989"/>
      <c r="S248" s="148" t="str">
        <f>IFERROR(ROUNDDOWN(Q248*VLOOKUP(N248,【参考】数式用!$AR$2:$AW$50,MATCH(P248,【参考】数式用!$AT$4:$AW$4)+2,FALSE)*0.5, 0), "")</f>
        <v/>
      </c>
      <c r="T248" s="54"/>
      <c r="U248" s="548" t="str">
        <f>IFERROR(IF(AG248&lt;&gt;"",Q248*VLOOKUP(N248,【参考】数式用!$AG$2:$AL$50,MATCH(P248,【参考】数式用!$AI$4:$AL$4,0)+2,0), ""), "")</f>
        <v/>
      </c>
      <c r="V248" s="44"/>
      <c r="W248" s="990"/>
      <c r="X248" s="991"/>
      <c r="Y248" s="93"/>
      <c r="Z248" s="549"/>
      <c r="AA248" s="149" t="str">
        <f>IFERROR(IF(Y248="ー", "", ROUNDDOWN(Z248*VLOOKUP(N248,【参考】数式用!$AR$2:$AW$50,MATCH(Y248,【参考】数式用!$AT$4:$AW$4)+2,FALSE)*0.5, 0)), "")</f>
        <v/>
      </c>
      <c r="AB248" s="103"/>
      <c r="AC248" s="1083" t="str">
        <f>IFERROR(IF(AG248&lt;&gt;"",Z248*VLOOKUP(N248,【参考】数式用!$AG$2:$AL$50,MATCH(Y248,【参考】数式用!$AI$4:$AL$4,0)+2,0), ""), "")</f>
        <v/>
      </c>
      <c r="AD248" s="1083"/>
      <c r="AE248" s="424"/>
      <c r="AF248" s="104"/>
      <c r="AG248" s="438" t="str">
        <f>IFERROR(VLOOKUP(O248, 【参考】数式用!$AY$5:$AY$13, 1, FALSE), "")</f>
        <v/>
      </c>
      <c r="AH248" s="439" t="str">
        <f>IFERROR(VLOOKUP(N248, 【参考】数式用!$BA$2:$BB$50, 2, FALSE), "")</f>
        <v/>
      </c>
      <c r="AI248" s="440" t="str">
        <f t="shared" si="9"/>
        <v/>
      </c>
      <c r="AJ248" s="441" t="str">
        <f t="shared" si="10"/>
        <v/>
      </c>
      <c r="AK248" s="139"/>
      <c r="AL248" s="139"/>
      <c r="AM248" s="112"/>
      <c r="AN248" s="112"/>
      <c r="AU248" s="111"/>
      <c r="AV248" s="111"/>
      <c r="AW248" s="111"/>
      <c r="AX248" s="111"/>
      <c r="AY248" s="111"/>
      <c r="AZ248" s="111"/>
    </row>
    <row r="249" spans="1:52" ht="30" customHeight="1" thickBot="1">
      <c r="A249" s="146">
        <v>236</v>
      </c>
      <c r="B249" s="985" t="str">
        <f>IF(基本情報入力シート!C274="","",基本情報入力シート!C274)</f>
        <v/>
      </c>
      <c r="C249" s="986"/>
      <c r="D249" s="986"/>
      <c r="E249" s="986"/>
      <c r="F249" s="986"/>
      <c r="G249" s="986"/>
      <c r="H249" s="986"/>
      <c r="I249" s="987"/>
      <c r="J249" s="420" t="str">
        <f>IF(基本情報入力シート!M274="","",基本情報入力シート!M274)</f>
        <v/>
      </c>
      <c r="K249" s="420" t="str">
        <f>IF(基本情報入力シート!R274="","",基本情報入力シート!R274)</f>
        <v/>
      </c>
      <c r="L249" s="420" t="str">
        <f>IF(基本情報入力シート!W274="","",基本情報入力シート!W274)</f>
        <v/>
      </c>
      <c r="M249" s="420" t="str">
        <f>IF(基本情報入力シート!X274="","",基本情報入力シート!X274)</f>
        <v/>
      </c>
      <c r="N249" s="147" t="str">
        <f>IF(基本情報入力シート!Y274="","",基本情報入力シート!Y274)</f>
        <v/>
      </c>
      <c r="O249" s="154"/>
      <c r="P249" s="53"/>
      <c r="Q249" s="988"/>
      <c r="R249" s="989"/>
      <c r="S249" s="148" t="str">
        <f>IFERROR(ROUNDDOWN(Q249*VLOOKUP(N249,【参考】数式用!$AR$2:$AW$50,MATCH(P249,【参考】数式用!$AT$4:$AW$4)+2,FALSE)*0.5, 0), "")</f>
        <v/>
      </c>
      <c r="T249" s="54"/>
      <c r="U249" s="548" t="str">
        <f>IFERROR(IF(AG249&lt;&gt;"",Q249*VLOOKUP(N249,【参考】数式用!$AG$2:$AL$50,MATCH(P249,【参考】数式用!$AI$4:$AL$4,0)+2,0), ""), "")</f>
        <v/>
      </c>
      <c r="V249" s="44"/>
      <c r="W249" s="990"/>
      <c r="X249" s="991"/>
      <c r="Y249" s="93"/>
      <c r="Z249" s="549"/>
      <c r="AA249" s="149" t="str">
        <f>IFERROR(IF(Y249="ー", "", ROUNDDOWN(Z249*VLOOKUP(N249,【参考】数式用!$AR$2:$AW$50,MATCH(Y249,【参考】数式用!$AT$4:$AW$4)+2,FALSE)*0.5, 0)), "")</f>
        <v/>
      </c>
      <c r="AB249" s="103"/>
      <c r="AC249" s="1083" t="str">
        <f>IFERROR(IF(AG249&lt;&gt;"",Z249*VLOOKUP(N249,【参考】数式用!$AG$2:$AL$50,MATCH(Y249,【参考】数式用!$AI$4:$AL$4,0)+2,0), ""), "")</f>
        <v/>
      </c>
      <c r="AD249" s="1083"/>
      <c r="AE249" s="424"/>
      <c r="AF249" s="104"/>
      <c r="AG249" s="438" t="str">
        <f>IFERROR(VLOOKUP(O249, 【参考】数式用!$AY$5:$AY$13, 1, FALSE), "")</f>
        <v/>
      </c>
      <c r="AH249" s="439" t="str">
        <f>IFERROR(VLOOKUP(N249, 【参考】数式用!$BA$2:$BB$50, 2, FALSE), "")</f>
        <v/>
      </c>
      <c r="AI249" s="440" t="str">
        <f t="shared" si="9"/>
        <v/>
      </c>
      <c r="AJ249" s="441" t="str">
        <f t="shared" si="10"/>
        <v/>
      </c>
      <c r="AK249" s="139"/>
      <c r="AL249" s="139"/>
      <c r="AM249" s="112"/>
      <c r="AN249" s="112"/>
      <c r="AU249" s="111"/>
      <c r="AV249" s="111"/>
      <c r="AW249" s="111"/>
      <c r="AX249" s="111"/>
      <c r="AY249" s="111"/>
      <c r="AZ249" s="111"/>
    </row>
    <row r="250" spans="1:52" ht="30" customHeight="1" thickBot="1">
      <c r="A250" s="146">
        <v>237</v>
      </c>
      <c r="B250" s="985" t="str">
        <f>IF(基本情報入力シート!C275="","",基本情報入力シート!C275)</f>
        <v/>
      </c>
      <c r="C250" s="986"/>
      <c r="D250" s="986"/>
      <c r="E250" s="986"/>
      <c r="F250" s="986"/>
      <c r="G250" s="986"/>
      <c r="H250" s="986"/>
      <c r="I250" s="987"/>
      <c r="J250" s="420" t="str">
        <f>IF(基本情報入力シート!M275="","",基本情報入力シート!M275)</f>
        <v/>
      </c>
      <c r="K250" s="420" t="str">
        <f>IF(基本情報入力シート!R275="","",基本情報入力シート!R275)</f>
        <v/>
      </c>
      <c r="L250" s="420" t="str">
        <f>IF(基本情報入力シート!W275="","",基本情報入力シート!W275)</f>
        <v/>
      </c>
      <c r="M250" s="420" t="str">
        <f>IF(基本情報入力シート!X275="","",基本情報入力シート!X275)</f>
        <v/>
      </c>
      <c r="N250" s="147" t="str">
        <f>IF(基本情報入力シート!Y275="","",基本情報入力シート!Y275)</f>
        <v/>
      </c>
      <c r="O250" s="154"/>
      <c r="P250" s="53"/>
      <c r="Q250" s="988"/>
      <c r="R250" s="989"/>
      <c r="S250" s="148" t="str">
        <f>IFERROR(ROUNDDOWN(Q250*VLOOKUP(N250,【参考】数式用!$AR$2:$AW$50,MATCH(P250,【参考】数式用!$AT$4:$AW$4)+2,FALSE)*0.5, 0), "")</f>
        <v/>
      </c>
      <c r="T250" s="54"/>
      <c r="U250" s="548" t="str">
        <f>IFERROR(IF(AG250&lt;&gt;"",Q250*VLOOKUP(N250,【参考】数式用!$AG$2:$AL$50,MATCH(P250,【参考】数式用!$AI$4:$AL$4,0)+2,0), ""), "")</f>
        <v/>
      </c>
      <c r="V250" s="44"/>
      <c r="W250" s="990"/>
      <c r="X250" s="991"/>
      <c r="Y250" s="93"/>
      <c r="Z250" s="549"/>
      <c r="AA250" s="149" t="str">
        <f>IFERROR(IF(Y250="ー", "", ROUNDDOWN(Z250*VLOOKUP(N250,【参考】数式用!$AR$2:$AW$50,MATCH(Y250,【参考】数式用!$AT$4:$AW$4)+2,FALSE)*0.5, 0)), "")</f>
        <v/>
      </c>
      <c r="AB250" s="103"/>
      <c r="AC250" s="1083" t="str">
        <f>IFERROR(IF(AG250&lt;&gt;"",Z250*VLOOKUP(N250,【参考】数式用!$AG$2:$AL$50,MATCH(Y250,【参考】数式用!$AI$4:$AL$4,0)+2,0), ""), "")</f>
        <v/>
      </c>
      <c r="AD250" s="1083"/>
      <c r="AE250" s="424"/>
      <c r="AF250" s="104"/>
      <c r="AG250" s="438" t="str">
        <f>IFERROR(VLOOKUP(O250, 【参考】数式用!$AY$5:$AY$13, 1, FALSE), "")</f>
        <v/>
      </c>
      <c r="AH250" s="439" t="str">
        <f>IFERROR(VLOOKUP(N250, 【参考】数式用!$BA$2:$BB$50, 2, FALSE), "")</f>
        <v/>
      </c>
      <c r="AI250" s="440" t="str">
        <f t="shared" si="9"/>
        <v/>
      </c>
      <c r="AJ250" s="441" t="str">
        <f t="shared" si="10"/>
        <v/>
      </c>
      <c r="AK250" s="139"/>
      <c r="AL250" s="139"/>
      <c r="AM250" s="112"/>
      <c r="AN250" s="112"/>
      <c r="AU250" s="111"/>
      <c r="AV250" s="111"/>
      <c r="AW250" s="111"/>
      <c r="AX250" s="111"/>
      <c r="AY250" s="111"/>
      <c r="AZ250" s="111"/>
    </row>
    <row r="251" spans="1:52" ht="30" customHeight="1" thickBot="1">
      <c r="A251" s="146">
        <v>238</v>
      </c>
      <c r="B251" s="985" t="str">
        <f>IF(基本情報入力シート!C276="","",基本情報入力シート!C276)</f>
        <v/>
      </c>
      <c r="C251" s="986"/>
      <c r="D251" s="986"/>
      <c r="E251" s="986"/>
      <c r="F251" s="986"/>
      <c r="G251" s="986"/>
      <c r="H251" s="986"/>
      <c r="I251" s="987"/>
      <c r="J251" s="420" t="str">
        <f>IF(基本情報入力シート!M276="","",基本情報入力シート!M276)</f>
        <v/>
      </c>
      <c r="K251" s="420" t="str">
        <f>IF(基本情報入力シート!R276="","",基本情報入力シート!R276)</f>
        <v/>
      </c>
      <c r="L251" s="420" t="str">
        <f>IF(基本情報入力シート!W276="","",基本情報入力シート!W276)</f>
        <v/>
      </c>
      <c r="M251" s="420" t="str">
        <f>IF(基本情報入力シート!X276="","",基本情報入力シート!X276)</f>
        <v/>
      </c>
      <c r="N251" s="147" t="str">
        <f>IF(基本情報入力シート!Y276="","",基本情報入力シート!Y276)</f>
        <v/>
      </c>
      <c r="O251" s="154"/>
      <c r="P251" s="53"/>
      <c r="Q251" s="988"/>
      <c r="R251" s="989"/>
      <c r="S251" s="148" t="str">
        <f>IFERROR(ROUNDDOWN(Q251*VLOOKUP(N251,【参考】数式用!$AR$2:$AW$50,MATCH(P251,【参考】数式用!$AT$4:$AW$4)+2,FALSE)*0.5, 0), "")</f>
        <v/>
      </c>
      <c r="T251" s="54"/>
      <c r="U251" s="548" t="str">
        <f>IFERROR(IF(AG251&lt;&gt;"",Q251*VLOOKUP(N251,【参考】数式用!$AG$2:$AL$50,MATCH(P251,【参考】数式用!$AI$4:$AL$4,0)+2,0), ""), "")</f>
        <v/>
      </c>
      <c r="V251" s="44"/>
      <c r="W251" s="990"/>
      <c r="X251" s="991"/>
      <c r="Y251" s="93"/>
      <c r="Z251" s="549"/>
      <c r="AA251" s="149" t="str">
        <f>IFERROR(IF(Y251="ー", "", ROUNDDOWN(Z251*VLOOKUP(N251,【参考】数式用!$AR$2:$AW$50,MATCH(Y251,【参考】数式用!$AT$4:$AW$4)+2,FALSE)*0.5, 0)), "")</f>
        <v/>
      </c>
      <c r="AB251" s="103"/>
      <c r="AC251" s="1083" t="str">
        <f>IFERROR(IF(AG251&lt;&gt;"",Z251*VLOOKUP(N251,【参考】数式用!$AG$2:$AL$50,MATCH(Y251,【参考】数式用!$AI$4:$AL$4,0)+2,0), ""), "")</f>
        <v/>
      </c>
      <c r="AD251" s="1083"/>
      <c r="AE251" s="424"/>
      <c r="AF251" s="104"/>
      <c r="AG251" s="438" t="str">
        <f>IFERROR(VLOOKUP(O251, 【参考】数式用!$AY$5:$AY$13, 1, FALSE), "")</f>
        <v/>
      </c>
      <c r="AH251" s="439" t="str">
        <f>IFERROR(VLOOKUP(N251, 【参考】数式用!$BA$2:$BB$50, 2, FALSE), "")</f>
        <v/>
      </c>
      <c r="AI251" s="440" t="str">
        <f t="shared" si="9"/>
        <v/>
      </c>
      <c r="AJ251" s="441" t="str">
        <f t="shared" si="10"/>
        <v/>
      </c>
      <c r="AK251" s="139"/>
      <c r="AL251" s="139"/>
      <c r="AM251" s="112"/>
      <c r="AN251" s="112"/>
      <c r="AU251" s="111"/>
      <c r="AV251" s="111"/>
      <c r="AW251" s="111"/>
      <c r="AX251" s="111"/>
      <c r="AY251" s="111"/>
      <c r="AZ251" s="111"/>
    </row>
    <row r="252" spans="1:52" ht="30" customHeight="1" thickBot="1">
      <c r="A252" s="146">
        <v>239</v>
      </c>
      <c r="B252" s="985" t="str">
        <f>IF(基本情報入力シート!C277="","",基本情報入力シート!C277)</f>
        <v/>
      </c>
      <c r="C252" s="986"/>
      <c r="D252" s="986"/>
      <c r="E252" s="986"/>
      <c r="F252" s="986"/>
      <c r="G252" s="986"/>
      <c r="H252" s="986"/>
      <c r="I252" s="987"/>
      <c r="J252" s="420" t="str">
        <f>IF(基本情報入力シート!M277="","",基本情報入力シート!M277)</f>
        <v/>
      </c>
      <c r="K252" s="420" t="str">
        <f>IF(基本情報入力シート!R277="","",基本情報入力シート!R277)</f>
        <v/>
      </c>
      <c r="L252" s="420" t="str">
        <f>IF(基本情報入力シート!W277="","",基本情報入力シート!W277)</f>
        <v/>
      </c>
      <c r="M252" s="420" t="str">
        <f>IF(基本情報入力シート!X277="","",基本情報入力シート!X277)</f>
        <v/>
      </c>
      <c r="N252" s="147" t="str">
        <f>IF(基本情報入力シート!Y277="","",基本情報入力シート!Y277)</f>
        <v/>
      </c>
      <c r="O252" s="154"/>
      <c r="P252" s="53"/>
      <c r="Q252" s="988"/>
      <c r="R252" s="989"/>
      <c r="S252" s="148" t="str">
        <f>IFERROR(ROUNDDOWN(Q252*VLOOKUP(N252,【参考】数式用!$AR$2:$AW$50,MATCH(P252,【参考】数式用!$AT$4:$AW$4)+2,FALSE)*0.5, 0), "")</f>
        <v/>
      </c>
      <c r="T252" s="54"/>
      <c r="U252" s="548" t="str">
        <f>IFERROR(IF(AG252&lt;&gt;"",Q252*VLOOKUP(N252,【参考】数式用!$AG$2:$AL$50,MATCH(P252,【参考】数式用!$AI$4:$AL$4,0)+2,0), ""), "")</f>
        <v/>
      </c>
      <c r="V252" s="44"/>
      <c r="W252" s="990"/>
      <c r="X252" s="991"/>
      <c r="Y252" s="93"/>
      <c r="Z252" s="549"/>
      <c r="AA252" s="149" t="str">
        <f>IFERROR(IF(Y252="ー", "", ROUNDDOWN(Z252*VLOOKUP(N252,【参考】数式用!$AR$2:$AW$50,MATCH(Y252,【参考】数式用!$AT$4:$AW$4)+2,FALSE)*0.5, 0)), "")</f>
        <v/>
      </c>
      <c r="AB252" s="103"/>
      <c r="AC252" s="1083" t="str">
        <f>IFERROR(IF(AG252&lt;&gt;"",Z252*VLOOKUP(N252,【参考】数式用!$AG$2:$AL$50,MATCH(Y252,【参考】数式用!$AI$4:$AL$4,0)+2,0), ""), "")</f>
        <v/>
      </c>
      <c r="AD252" s="1083"/>
      <c r="AE252" s="424"/>
      <c r="AF252" s="104"/>
      <c r="AG252" s="438" t="str">
        <f>IFERROR(VLOOKUP(O252, 【参考】数式用!$AY$5:$AY$13, 1, FALSE), "")</f>
        <v/>
      </c>
      <c r="AH252" s="439" t="str">
        <f>IFERROR(VLOOKUP(N252, 【参考】数式用!$BA$2:$BB$50, 2, FALSE), "")</f>
        <v/>
      </c>
      <c r="AI252" s="440" t="str">
        <f t="shared" si="9"/>
        <v/>
      </c>
      <c r="AJ252" s="441" t="str">
        <f t="shared" si="10"/>
        <v/>
      </c>
      <c r="AK252" s="139"/>
      <c r="AL252" s="139"/>
      <c r="AM252" s="112"/>
      <c r="AN252" s="112"/>
      <c r="AU252" s="111"/>
      <c r="AV252" s="111"/>
      <c r="AW252" s="111"/>
      <c r="AX252" s="111"/>
      <c r="AY252" s="111"/>
      <c r="AZ252" s="111"/>
    </row>
    <row r="253" spans="1:52" ht="30" customHeight="1" thickBot="1">
      <c r="A253" s="146">
        <v>240</v>
      </c>
      <c r="B253" s="985" t="str">
        <f>IF(基本情報入力シート!C278="","",基本情報入力シート!C278)</f>
        <v/>
      </c>
      <c r="C253" s="986"/>
      <c r="D253" s="986"/>
      <c r="E253" s="986"/>
      <c r="F253" s="986"/>
      <c r="G253" s="986"/>
      <c r="H253" s="986"/>
      <c r="I253" s="987"/>
      <c r="J253" s="420" t="str">
        <f>IF(基本情報入力シート!M278="","",基本情報入力シート!M278)</f>
        <v/>
      </c>
      <c r="K253" s="420" t="str">
        <f>IF(基本情報入力シート!R278="","",基本情報入力シート!R278)</f>
        <v/>
      </c>
      <c r="L253" s="420" t="str">
        <f>IF(基本情報入力シート!W278="","",基本情報入力シート!W278)</f>
        <v/>
      </c>
      <c r="M253" s="420" t="str">
        <f>IF(基本情報入力シート!X278="","",基本情報入力シート!X278)</f>
        <v/>
      </c>
      <c r="N253" s="147" t="str">
        <f>IF(基本情報入力シート!Y278="","",基本情報入力シート!Y278)</f>
        <v/>
      </c>
      <c r="O253" s="154"/>
      <c r="P253" s="53"/>
      <c r="Q253" s="988"/>
      <c r="R253" s="989"/>
      <c r="S253" s="148" t="str">
        <f>IFERROR(ROUNDDOWN(Q253*VLOOKUP(N253,【参考】数式用!$AR$2:$AW$50,MATCH(P253,【参考】数式用!$AT$4:$AW$4)+2,FALSE)*0.5, 0), "")</f>
        <v/>
      </c>
      <c r="T253" s="54"/>
      <c r="U253" s="548" t="str">
        <f>IFERROR(IF(AG253&lt;&gt;"",Q253*VLOOKUP(N253,【参考】数式用!$AG$2:$AL$50,MATCH(P253,【参考】数式用!$AI$4:$AL$4,0)+2,0), ""), "")</f>
        <v/>
      </c>
      <c r="V253" s="44"/>
      <c r="W253" s="990"/>
      <c r="X253" s="991"/>
      <c r="Y253" s="93"/>
      <c r="Z253" s="549"/>
      <c r="AA253" s="149" t="str">
        <f>IFERROR(IF(Y253="ー", "", ROUNDDOWN(Z253*VLOOKUP(N253,【参考】数式用!$AR$2:$AW$50,MATCH(Y253,【参考】数式用!$AT$4:$AW$4)+2,FALSE)*0.5, 0)), "")</f>
        <v/>
      </c>
      <c r="AB253" s="103"/>
      <c r="AC253" s="1083" t="str">
        <f>IFERROR(IF(AG253&lt;&gt;"",Z253*VLOOKUP(N253,【参考】数式用!$AG$2:$AL$50,MATCH(Y253,【参考】数式用!$AI$4:$AL$4,0)+2,0), ""), "")</f>
        <v/>
      </c>
      <c r="AD253" s="1083"/>
      <c r="AE253" s="424"/>
      <c r="AF253" s="104"/>
      <c r="AG253" s="438" t="str">
        <f>IFERROR(VLOOKUP(O253, 【参考】数式用!$AY$5:$AY$13, 1, FALSE), "")</f>
        <v/>
      </c>
      <c r="AH253" s="439" t="str">
        <f>IFERROR(VLOOKUP(N253, 【参考】数式用!$BA$2:$BB$50, 2, FALSE), "")</f>
        <v/>
      </c>
      <c r="AI253" s="440" t="str">
        <f t="shared" si="9"/>
        <v/>
      </c>
      <c r="AJ253" s="441" t="str">
        <f t="shared" si="10"/>
        <v/>
      </c>
      <c r="AK253" s="139"/>
      <c r="AL253" s="139"/>
      <c r="AM253" s="112"/>
      <c r="AN253" s="112"/>
      <c r="AU253" s="111"/>
      <c r="AV253" s="111"/>
      <c r="AW253" s="111"/>
      <c r="AX253" s="111"/>
      <c r="AY253" s="111"/>
      <c r="AZ253" s="111"/>
    </row>
    <row r="254" spans="1:52" ht="30" customHeight="1" thickBot="1">
      <c r="A254" s="146">
        <v>241</v>
      </c>
      <c r="B254" s="985" t="str">
        <f>IF(基本情報入力シート!C279="","",基本情報入力シート!C279)</f>
        <v/>
      </c>
      <c r="C254" s="986"/>
      <c r="D254" s="986"/>
      <c r="E254" s="986"/>
      <c r="F254" s="986"/>
      <c r="G254" s="986"/>
      <c r="H254" s="986"/>
      <c r="I254" s="987"/>
      <c r="J254" s="420" t="str">
        <f>IF(基本情報入力シート!M279="","",基本情報入力シート!M279)</f>
        <v/>
      </c>
      <c r="K254" s="420" t="str">
        <f>IF(基本情報入力シート!R279="","",基本情報入力シート!R279)</f>
        <v/>
      </c>
      <c r="L254" s="420" t="str">
        <f>IF(基本情報入力シート!W279="","",基本情報入力シート!W279)</f>
        <v/>
      </c>
      <c r="M254" s="420" t="str">
        <f>IF(基本情報入力シート!X279="","",基本情報入力シート!X279)</f>
        <v/>
      </c>
      <c r="N254" s="147" t="str">
        <f>IF(基本情報入力シート!Y279="","",基本情報入力シート!Y279)</f>
        <v/>
      </c>
      <c r="O254" s="154"/>
      <c r="P254" s="53"/>
      <c r="Q254" s="988"/>
      <c r="R254" s="989"/>
      <c r="S254" s="148" t="str">
        <f>IFERROR(ROUNDDOWN(Q254*VLOOKUP(N254,【参考】数式用!$AR$2:$AW$50,MATCH(P254,【参考】数式用!$AT$4:$AW$4)+2,FALSE)*0.5, 0), "")</f>
        <v/>
      </c>
      <c r="T254" s="54"/>
      <c r="U254" s="548" t="str">
        <f>IFERROR(IF(AG254&lt;&gt;"",Q254*VLOOKUP(N254,【参考】数式用!$AG$2:$AL$50,MATCH(P254,【参考】数式用!$AI$4:$AL$4,0)+2,0), ""), "")</f>
        <v/>
      </c>
      <c r="V254" s="44"/>
      <c r="W254" s="990"/>
      <c r="X254" s="991"/>
      <c r="Y254" s="93"/>
      <c r="Z254" s="549"/>
      <c r="AA254" s="149" t="str">
        <f>IFERROR(IF(Y254="ー", "", ROUNDDOWN(Z254*VLOOKUP(N254,【参考】数式用!$AR$2:$AW$50,MATCH(Y254,【参考】数式用!$AT$4:$AW$4)+2,FALSE)*0.5, 0)), "")</f>
        <v/>
      </c>
      <c r="AB254" s="103"/>
      <c r="AC254" s="1083" t="str">
        <f>IFERROR(IF(AG254&lt;&gt;"",Z254*VLOOKUP(N254,【参考】数式用!$AG$2:$AL$50,MATCH(Y254,【参考】数式用!$AI$4:$AL$4,0)+2,0), ""), "")</f>
        <v/>
      </c>
      <c r="AD254" s="1083"/>
      <c r="AE254" s="424"/>
      <c r="AF254" s="104"/>
      <c r="AG254" s="438" t="str">
        <f>IFERROR(VLOOKUP(O254, 【参考】数式用!$AY$5:$AY$13, 1, FALSE), "")</f>
        <v/>
      </c>
      <c r="AH254" s="439" t="str">
        <f>IFERROR(VLOOKUP(N254, 【参考】数式用!$BA$2:$BB$50, 2, FALSE), "")</f>
        <v/>
      </c>
      <c r="AI254" s="440" t="str">
        <f t="shared" si="9"/>
        <v/>
      </c>
      <c r="AJ254" s="441" t="str">
        <f t="shared" si="10"/>
        <v/>
      </c>
      <c r="AK254" s="139"/>
      <c r="AL254" s="139"/>
      <c r="AM254" s="112"/>
      <c r="AN254" s="112"/>
      <c r="AU254" s="111"/>
      <c r="AV254" s="111"/>
      <c r="AW254" s="111"/>
      <c r="AX254" s="111"/>
      <c r="AY254" s="111"/>
      <c r="AZ254" s="111"/>
    </row>
    <row r="255" spans="1:52" ht="30" customHeight="1" thickBot="1">
      <c r="A255" s="146">
        <v>242</v>
      </c>
      <c r="B255" s="985" t="str">
        <f>IF(基本情報入力シート!C280="","",基本情報入力シート!C280)</f>
        <v/>
      </c>
      <c r="C255" s="986"/>
      <c r="D255" s="986"/>
      <c r="E255" s="986"/>
      <c r="F255" s="986"/>
      <c r="G255" s="986"/>
      <c r="H255" s="986"/>
      <c r="I255" s="987"/>
      <c r="J255" s="420" t="str">
        <f>IF(基本情報入力シート!M280="","",基本情報入力シート!M280)</f>
        <v/>
      </c>
      <c r="K255" s="420" t="str">
        <f>IF(基本情報入力シート!R280="","",基本情報入力シート!R280)</f>
        <v/>
      </c>
      <c r="L255" s="420" t="str">
        <f>IF(基本情報入力シート!W280="","",基本情報入力シート!W280)</f>
        <v/>
      </c>
      <c r="M255" s="420" t="str">
        <f>IF(基本情報入力シート!X280="","",基本情報入力シート!X280)</f>
        <v/>
      </c>
      <c r="N255" s="147" t="str">
        <f>IF(基本情報入力シート!Y280="","",基本情報入力シート!Y280)</f>
        <v/>
      </c>
      <c r="O255" s="154"/>
      <c r="P255" s="53"/>
      <c r="Q255" s="988"/>
      <c r="R255" s="989"/>
      <c r="S255" s="148" t="str">
        <f>IFERROR(ROUNDDOWN(Q255*VLOOKUP(N255,【参考】数式用!$AR$2:$AW$50,MATCH(P255,【参考】数式用!$AT$4:$AW$4)+2,FALSE)*0.5, 0), "")</f>
        <v/>
      </c>
      <c r="T255" s="54"/>
      <c r="U255" s="548" t="str">
        <f>IFERROR(IF(AG255&lt;&gt;"",Q255*VLOOKUP(N255,【参考】数式用!$AG$2:$AL$50,MATCH(P255,【参考】数式用!$AI$4:$AL$4,0)+2,0), ""), "")</f>
        <v/>
      </c>
      <c r="V255" s="44"/>
      <c r="W255" s="990"/>
      <c r="X255" s="991"/>
      <c r="Y255" s="93"/>
      <c r="Z255" s="549"/>
      <c r="AA255" s="149" t="str">
        <f>IFERROR(IF(Y255="ー", "", ROUNDDOWN(Z255*VLOOKUP(N255,【参考】数式用!$AR$2:$AW$50,MATCH(Y255,【参考】数式用!$AT$4:$AW$4)+2,FALSE)*0.5, 0)), "")</f>
        <v/>
      </c>
      <c r="AB255" s="103"/>
      <c r="AC255" s="1083" t="str">
        <f>IFERROR(IF(AG255&lt;&gt;"",Z255*VLOOKUP(N255,【参考】数式用!$AG$2:$AL$50,MATCH(Y255,【参考】数式用!$AI$4:$AL$4,0)+2,0), ""), "")</f>
        <v/>
      </c>
      <c r="AD255" s="1083"/>
      <c r="AE255" s="424"/>
      <c r="AF255" s="104"/>
      <c r="AG255" s="438" t="str">
        <f>IFERROR(VLOOKUP(O255, 【参考】数式用!$AY$5:$AY$13, 1, FALSE), "")</f>
        <v/>
      </c>
      <c r="AH255" s="439" t="str">
        <f>IFERROR(VLOOKUP(N255, 【参考】数式用!$BA$2:$BB$50, 2, FALSE), "")</f>
        <v/>
      </c>
      <c r="AI255" s="440" t="str">
        <f t="shared" si="9"/>
        <v/>
      </c>
      <c r="AJ255" s="441" t="str">
        <f t="shared" si="10"/>
        <v/>
      </c>
      <c r="AK255" s="139"/>
      <c r="AL255" s="139"/>
      <c r="AM255" s="112"/>
      <c r="AN255" s="112"/>
      <c r="AU255" s="111"/>
      <c r="AV255" s="111"/>
      <c r="AW255" s="111"/>
      <c r="AX255" s="111"/>
      <c r="AY255" s="111"/>
      <c r="AZ255" s="111"/>
    </row>
    <row r="256" spans="1:52" ht="30" customHeight="1" thickBot="1">
      <c r="A256" s="146">
        <v>243</v>
      </c>
      <c r="B256" s="985" t="str">
        <f>IF(基本情報入力シート!C281="","",基本情報入力シート!C281)</f>
        <v/>
      </c>
      <c r="C256" s="986"/>
      <c r="D256" s="986"/>
      <c r="E256" s="986"/>
      <c r="F256" s="986"/>
      <c r="G256" s="986"/>
      <c r="H256" s="986"/>
      <c r="I256" s="987"/>
      <c r="J256" s="420" t="str">
        <f>IF(基本情報入力シート!M281="","",基本情報入力シート!M281)</f>
        <v/>
      </c>
      <c r="K256" s="420" t="str">
        <f>IF(基本情報入力シート!R281="","",基本情報入力シート!R281)</f>
        <v/>
      </c>
      <c r="L256" s="420" t="str">
        <f>IF(基本情報入力シート!W281="","",基本情報入力シート!W281)</f>
        <v/>
      </c>
      <c r="M256" s="420" t="str">
        <f>IF(基本情報入力シート!X281="","",基本情報入力シート!X281)</f>
        <v/>
      </c>
      <c r="N256" s="147" t="str">
        <f>IF(基本情報入力シート!Y281="","",基本情報入力シート!Y281)</f>
        <v/>
      </c>
      <c r="O256" s="154"/>
      <c r="P256" s="53"/>
      <c r="Q256" s="988"/>
      <c r="R256" s="989"/>
      <c r="S256" s="148" t="str">
        <f>IFERROR(ROUNDDOWN(Q256*VLOOKUP(N256,【参考】数式用!$AR$2:$AW$50,MATCH(P256,【参考】数式用!$AT$4:$AW$4)+2,FALSE)*0.5, 0), "")</f>
        <v/>
      </c>
      <c r="T256" s="54"/>
      <c r="U256" s="548" t="str">
        <f>IFERROR(IF(AG256&lt;&gt;"",Q256*VLOOKUP(N256,【参考】数式用!$AG$2:$AL$50,MATCH(P256,【参考】数式用!$AI$4:$AL$4,0)+2,0), ""), "")</f>
        <v/>
      </c>
      <c r="V256" s="44"/>
      <c r="W256" s="990"/>
      <c r="X256" s="991"/>
      <c r="Y256" s="93"/>
      <c r="Z256" s="549"/>
      <c r="AA256" s="149" t="str">
        <f>IFERROR(IF(Y256="ー", "", ROUNDDOWN(Z256*VLOOKUP(N256,【参考】数式用!$AR$2:$AW$50,MATCH(Y256,【参考】数式用!$AT$4:$AW$4)+2,FALSE)*0.5, 0)), "")</f>
        <v/>
      </c>
      <c r="AB256" s="103"/>
      <c r="AC256" s="1083" t="str">
        <f>IFERROR(IF(AG256&lt;&gt;"",Z256*VLOOKUP(N256,【参考】数式用!$AG$2:$AL$50,MATCH(Y256,【参考】数式用!$AI$4:$AL$4,0)+2,0), ""), "")</f>
        <v/>
      </c>
      <c r="AD256" s="1083"/>
      <c r="AE256" s="424"/>
      <c r="AF256" s="104"/>
      <c r="AG256" s="438" t="str">
        <f>IFERROR(VLOOKUP(O256, 【参考】数式用!$AY$5:$AY$13, 1, FALSE), "")</f>
        <v/>
      </c>
      <c r="AH256" s="439" t="str">
        <f>IFERROR(VLOOKUP(N256, 【参考】数式用!$BA$2:$BB$50, 2, FALSE), "")</f>
        <v/>
      </c>
      <c r="AI256" s="440" t="str">
        <f t="shared" si="9"/>
        <v/>
      </c>
      <c r="AJ256" s="441" t="str">
        <f t="shared" si="10"/>
        <v/>
      </c>
      <c r="AK256" s="139"/>
      <c r="AL256" s="139"/>
      <c r="AM256" s="112"/>
      <c r="AN256" s="112"/>
      <c r="AU256" s="111"/>
      <c r="AV256" s="111"/>
      <c r="AW256" s="111"/>
      <c r="AX256" s="111"/>
      <c r="AY256" s="111"/>
      <c r="AZ256" s="111"/>
    </row>
    <row r="257" spans="1:52" ht="30" customHeight="1" thickBot="1">
      <c r="A257" s="146">
        <v>244</v>
      </c>
      <c r="B257" s="985" t="str">
        <f>IF(基本情報入力シート!C282="","",基本情報入力シート!C282)</f>
        <v/>
      </c>
      <c r="C257" s="986"/>
      <c r="D257" s="986"/>
      <c r="E257" s="986"/>
      <c r="F257" s="986"/>
      <c r="G257" s="986"/>
      <c r="H257" s="986"/>
      <c r="I257" s="987"/>
      <c r="J257" s="420" t="str">
        <f>IF(基本情報入力シート!M282="","",基本情報入力シート!M282)</f>
        <v/>
      </c>
      <c r="K257" s="420" t="str">
        <f>IF(基本情報入力シート!R282="","",基本情報入力シート!R282)</f>
        <v/>
      </c>
      <c r="L257" s="420" t="str">
        <f>IF(基本情報入力シート!W282="","",基本情報入力シート!W282)</f>
        <v/>
      </c>
      <c r="M257" s="420" t="str">
        <f>IF(基本情報入力シート!X282="","",基本情報入力シート!X282)</f>
        <v/>
      </c>
      <c r="N257" s="147" t="str">
        <f>IF(基本情報入力シート!Y282="","",基本情報入力シート!Y282)</f>
        <v/>
      </c>
      <c r="O257" s="154"/>
      <c r="P257" s="53"/>
      <c r="Q257" s="988"/>
      <c r="R257" s="989"/>
      <c r="S257" s="148" t="str">
        <f>IFERROR(ROUNDDOWN(Q257*VLOOKUP(N257,【参考】数式用!$AR$2:$AW$50,MATCH(P257,【参考】数式用!$AT$4:$AW$4)+2,FALSE)*0.5, 0), "")</f>
        <v/>
      </c>
      <c r="T257" s="54"/>
      <c r="U257" s="548" t="str">
        <f>IFERROR(IF(AG257&lt;&gt;"",Q257*VLOOKUP(N257,【参考】数式用!$AG$2:$AL$50,MATCH(P257,【参考】数式用!$AI$4:$AL$4,0)+2,0), ""), "")</f>
        <v/>
      </c>
      <c r="V257" s="44"/>
      <c r="W257" s="990"/>
      <c r="X257" s="991"/>
      <c r="Y257" s="93"/>
      <c r="Z257" s="549"/>
      <c r="AA257" s="149" t="str">
        <f>IFERROR(IF(Y257="ー", "", ROUNDDOWN(Z257*VLOOKUP(N257,【参考】数式用!$AR$2:$AW$50,MATCH(Y257,【参考】数式用!$AT$4:$AW$4)+2,FALSE)*0.5, 0)), "")</f>
        <v/>
      </c>
      <c r="AB257" s="103"/>
      <c r="AC257" s="1083" t="str">
        <f>IFERROR(IF(AG257&lt;&gt;"",Z257*VLOOKUP(N257,【参考】数式用!$AG$2:$AL$50,MATCH(Y257,【参考】数式用!$AI$4:$AL$4,0)+2,0), ""), "")</f>
        <v/>
      </c>
      <c r="AD257" s="1083"/>
      <c r="AE257" s="424"/>
      <c r="AF257" s="104"/>
      <c r="AG257" s="438" t="str">
        <f>IFERROR(VLOOKUP(O257, 【参考】数式用!$AY$5:$AY$13, 1, FALSE), "")</f>
        <v/>
      </c>
      <c r="AH257" s="439" t="str">
        <f>IFERROR(VLOOKUP(N257, 【参考】数式用!$BA$2:$BB$50, 2, FALSE), "")</f>
        <v/>
      </c>
      <c r="AI257" s="440" t="str">
        <f t="shared" si="9"/>
        <v/>
      </c>
      <c r="AJ257" s="441" t="str">
        <f t="shared" si="10"/>
        <v/>
      </c>
      <c r="AK257" s="139"/>
      <c r="AL257" s="139"/>
      <c r="AM257" s="112"/>
      <c r="AN257" s="112"/>
      <c r="AU257" s="111"/>
      <c r="AV257" s="111"/>
      <c r="AW257" s="111"/>
      <c r="AX257" s="111"/>
      <c r="AY257" s="111"/>
      <c r="AZ257" s="111"/>
    </row>
    <row r="258" spans="1:52" ht="30" customHeight="1" thickBot="1">
      <c r="A258" s="146">
        <v>245</v>
      </c>
      <c r="B258" s="985" t="str">
        <f>IF(基本情報入力シート!C283="","",基本情報入力シート!C283)</f>
        <v/>
      </c>
      <c r="C258" s="986"/>
      <c r="D258" s="986"/>
      <c r="E258" s="986"/>
      <c r="F258" s="986"/>
      <c r="G258" s="986"/>
      <c r="H258" s="986"/>
      <c r="I258" s="987"/>
      <c r="J258" s="420" t="str">
        <f>IF(基本情報入力シート!M283="","",基本情報入力シート!M283)</f>
        <v/>
      </c>
      <c r="K258" s="420" t="str">
        <f>IF(基本情報入力シート!R283="","",基本情報入力シート!R283)</f>
        <v/>
      </c>
      <c r="L258" s="420" t="str">
        <f>IF(基本情報入力シート!W283="","",基本情報入力シート!W283)</f>
        <v/>
      </c>
      <c r="M258" s="420" t="str">
        <f>IF(基本情報入力シート!X283="","",基本情報入力シート!X283)</f>
        <v/>
      </c>
      <c r="N258" s="147" t="str">
        <f>IF(基本情報入力シート!Y283="","",基本情報入力シート!Y283)</f>
        <v/>
      </c>
      <c r="O258" s="154"/>
      <c r="P258" s="53"/>
      <c r="Q258" s="988"/>
      <c r="R258" s="989"/>
      <c r="S258" s="148" t="str">
        <f>IFERROR(ROUNDDOWN(Q258*VLOOKUP(N258,【参考】数式用!$AR$2:$AW$50,MATCH(P258,【参考】数式用!$AT$4:$AW$4)+2,FALSE)*0.5, 0), "")</f>
        <v/>
      </c>
      <c r="T258" s="54"/>
      <c r="U258" s="548" t="str">
        <f>IFERROR(IF(AG258&lt;&gt;"",Q258*VLOOKUP(N258,【参考】数式用!$AG$2:$AL$50,MATCH(P258,【参考】数式用!$AI$4:$AL$4,0)+2,0), ""), "")</f>
        <v/>
      </c>
      <c r="V258" s="44"/>
      <c r="W258" s="990"/>
      <c r="X258" s="991"/>
      <c r="Y258" s="93"/>
      <c r="Z258" s="549"/>
      <c r="AA258" s="149" t="str">
        <f>IFERROR(IF(Y258="ー", "", ROUNDDOWN(Z258*VLOOKUP(N258,【参考】数式用!$AR$2:$AW$50,MATCH(Y258,【参考】数式用!$AT$4:$AW$4)+2,FALSE)*0.5, 0)), "")</f>
        <v/>
      </c>
      <c r="AB258" s="103"/>
      <c r="AC258" s="1083" t="str">
        <f>IFERROR(IF(AG258&lt;&gt;"",Z258*VLOOKUP(N258,【参考】数式用!$AG$2:$AL$50,MATCH(Y258,【参考】数式用!$AI$4:$AL$4,0)+2,0), ""), "")</f>
        <v/>
      </c>
      <c r="AD258" s="1083"/>
      <c r="AE258" s="424"/>
      <c r="AF258" s="104"/>
      <c r="AG258" s="438" t="str">
        <f>IFERROR(VLOOKUP(O258, 【参考】数式用!$AY$5:$AY$13, 1, FALSE), "")</f>
        <v/>
      </c>
      <c r="AH258" s="439" t="str">
        <f>IFERROR(VLOOKUP(N258, 【参考】数式用!$BA$2:$BB$50, 2, FALSE), "")</f>
        <v/>
      </c>
      <c r="AI258" s="440" t="str">
        <f t="shared" si="9"/>
        <v/>
      </c>
      <c r="AJ258" s="441" t="str">
        <f t="shared" si="10"/>
        <v/>
      </c>
      <c r="AK258" s="139"/>
      <c r="AL258" s="139"/>
      <c r="AM258" s="112"/>
      <c r="AN258" s="112"/>
      <c r="AU258" s="111"/>
      <c r="AV258" s="111"/>
      <c r="AW258" s="111"/>
      <c r="AX258" s="111"/>
      <c r="AY258" s="111"/>
      <c r="AZ258" s="111"/>
    </row>
    <row r="259" spans="1:52" ht="30" customHeight="1" thickBot="1">
      <c r="A259" s="146">
        <v>246</v>
      </c>
      <c r="B259" s="985" t="str">
        <f>IF(基本情報入力シート!C284="","",基本情報入力シート!C284)</f>
        <v/>
      </c>
      <c r="C259" s="986"/>
      <c r="D259" s="986"/>
      <c r="E259" s="986"/>
      <c r="F259" s="986"/>
      <c r="G259" s="986"/>
      <c r="H259" s="986"/>
      <c r="I259" s="987"/>
      <c r="J259" s="420" t="str">
        <f>IF(基本情報入力シート!M284="","",基本情報入力シート!M284)</f>
        <v/>
      </c>
      <c r="K259" s="420" t="str">
        <f>IF(基本情報入力シート!R284="","",基本情報入力シート!R284)</f>
        <v/>
      </c>
      <c r="L259" s="420" t="str">
        <f>IF(基本情報入力シート!W284="","",基本情報入力シート!W284)</f>
        <v/>
      </c>
      <c r="M259" s="420" t="str">
        <f>IF(基本情報入力シート!X284="","",基本情報入力シート!X284)</f>
        <v/>
      </c>
      <c r="N259" s="147" t="str">
        <f>IF(基本情報入力シート!Y284="","",基本情報入力シート!Y284)</f>
        <v/>
      </c>
      <c r="O259" s="154"/>
      <c r="P259" s="53"/>
      <c r="Q259" s="988"/>
      <c r="R259" s="989"/>
      <c r="S259" s="148" t="str">
        <f>IFERROR(ROUNDDOWN(Q259*VLOOKUP(N259,【参考】数式用!$AR$2:$AW$50,MATCH(P259,【参考】数式用!$AT$4:$AW$4)+2,FALSE)*0.5, 0), "")</f>
        <v/>
      </c>
      <c r="T259" s="54"/>
      <c r="U259" s="548" t="str">
        <f>IFERROR(IF(AG259&lt;&gt;"",Q259*VLOOKUP(N259,【参考】数式用!$AG$2:$AL$50,MATCH(P259,【参考】数式用!$AI$4:$AL$4,0)+2,0), ""), "")</f>
        <v/>
      </c>
      <c r="V259" s="44"/>
      <c r="W259" s="990"/>
      <c r="X259" s="991"/>
      <c r="Y259" s="93"/>
      <c r="Z259" s="549"/>
      <c r="AA259" s="149" t="str">
        <f>IFERROR(IF(Y259="ー", "", ROUNDDOWN(Z259*VLOOKUP(N259,【参考】数式用!$AR$2:$AW$50,MATCH(Y259,【参考】数式用!$AT$4:$AW$4)+2,FALSE)*0.5, 0)), "")</f>
        <v/>
      </c>
      <c r="AB259" s="103"/>
      <c r="AC259" s="1083" t="str">
        <f>IFERROR(IF(AG259&lt;&gt;"",Z259*VLOOKUP(N259,【参考】数式用!$AG$2:$AL$50,MATCH(Y259,【参考】数式用!$AI$4:$AL$4,0)+2,0), ""), "")</f>
        <v/>
      </c>
      <c r="AD259" s="1083"/>
      <c r="AE259" s="424"/>
      <c r="AF259" s="104"/>
      <c r="AG259" s="438" t="str">
        <f>IFERROR(VLOOKUP(O259, 【参考】数式用!$AY$5:$AY$13, 1, FALSE), "")</f>
        <v/>
      </c>
      <c r="AH259" s="439" t="str">
        <f>IFERROR(VLOOKUP(N259, 【参考】数式用!$BA$2:$BB$50, 2, FALSE), "")</f>
        <v/>
      </c>
      <c r="AI259" s="440" t="str">
        <f t="shared" si="9"/>
        <v/>
      </c>
      <c r="AJ259" s="441" t="str">
        <f t="shared" si="10"/>
        <v/>
      </c>
      <c r="AK259" s="139"/>
      <c r="AL259" s="139"/>
      <c r="AM259" s="112"/>
      <c r="AN259" s="112"/>
      <c r="AU259" s="111"/>
      <c r="AV259" s="111"/>
      <c r="AW259" s="111"/>
      <c r="AX259" s="111"/>
      <c r="AY259" s="111"/>
      <c r="AZ259" s="111"/>
    </row>
    <row r="260" spans="1:52" ht="30" customHeight="1" thickBot="1">
      <c r="A260" s="146">
        <v>247</v>
      </c>
      <c r="B260" s="985" t="str">
        <f>IF(基本情報入力シート!C285="","",基本情報入力シート!C285)</f>
        <v/>
      </c>
      <c r="C260" s="986"/>
      <c r="D260" s="986"/>
      <c r="E260" s="986"/>
      <c r="F260" s="986"/>
      <c r="G260" s="986"/>
      <c r="H260" s="986"/>
      <c r="I260" s="987"/>
      <c r="J260" s="420" t="str">
        <f>IF(基本情報入力シート!M285="","",基本情報入力シート!M285)</f>
        <v/>
      </c>
      <c r="K260" s="420" t="str">
        <f>IF(基本情報入力シート!R285="","",基本情報入力シート!R285)</f>
        <v/>
      </c>
      <c r="L260" s="420" t="str">
        <f>IF(基本情報入力シート!W285="","",基本情報入力シート!W285)</f>
        <v/>
      </c>
      <c r="M260" s="420" t="str">
        <f>IF(基本情報入力シート!X285="","",基本情報入力シート!X285)</f>
        <v/>
      </c>
      <c r="N260" s="147" t="str">
        <f>IF(基本情報入力シート!Y285="","",基本情報入力シート!Y285)</f>
        <v/>
      </c>
      <c r="O260" s="154"/>
      <c r="P260" s="53"/>
      <c r="Q260" s="988"/>
      <c r="R260" s="989"/>
      <c r="S260" s="148" t="str">
        <f>IFERROR(ROUNDDOWN(Q260*VLOOKUP(N260,【参考】数式用!$AR$2:$AW$50,MATCH(P260,【参考】数式用!$AT$4:$AW$4)+2,FALSE)*0.5, 0), "")</f>
        <v/>
      </c>
      <c r="T260" s="54"/>
      <c r="U260" s="548" t="str">
        <f>IFERROR(IF(AG260&lt;&gt;"",Q260*VLOOKUP(N260,【参考】数式用!$AG$2:$AL$50,MATCH(P260,【参考】数式用!$AI$4:$AL$4,0)+2,0), ""), "")</f>
        <v/>
      </c>
      <c r="V260" s="44"/>
      <c r="W260" s="990"/>
      <c r="X260" s="991"/>
      <c r="Y260" s="93"/>
      <c r="Z260" s="549"/>
      <c r="AA260" s="149" t="str">
        <f>IFERROR(IF(Y260="ー", "", ROUNDDOWN(Z260*VLOOKUP(N260,【参考】数式用!$AR$2:$AW$50,MATCH(Y260,【参考】数式用!$AT$4:$AW$4)+2,FALSE)*0.5, 0)), "")</f>
        <v/>
      </c>
      <c r="AB260" s="103"/>
      <c r="AC260" s="1083" t="str">
        <f>IFERROR(IF(AG260&lt;&gt;"",Z260*VLOOKUP(N260,【参考】数式用!$AG$2:$AL$50,MATCH(Y260,【参考】数式用!$AI$4:$AL$4,0)+2,0), ""), "")</f>
        <v/>
      </c>
      <c r="AD260" s="1083"/>
      <c r="AE260" s="424"/>
      <c r="AF260" s="104"/>
      <c r="AG260" s="438" t="str">
        <f>IFERROR(VLOOKUP(O260, 【参考】数式用!$AY$5:$AY$13, 1, FALSE), "")</f>
        <v/>
      </c>
      <c r="AH260" s="439" t="str">
        <f>IFERROR(VLOOKUP(N260, 【参考】数式用!$BA$2:$BB$50, 2, FALSE), "")</f>
        <v/>
      </c>
      <c r="AI260" s="440" t="str">
        <f t="shared" si="9"/>
        <v/>
      </c>
      <c r="AJ260" s="441" t="str">
        <f t="shared" si="10"/>
        <v/>
      </c>
      <c r="AK260" s="139"/>
      <c r="AL260" s="139"/>
      <c r="AM260" s="112"/>
      <c r="AN260" s="112"/>
      <c r="AU260" s="111"/>
      <c r="AV260" s="111"/>
      <c r="AW260" s="111"/>
      <c r="AX260" s="111"/>
      <c r="AY260" s="111"/>
      <c r="AZ260" s="111"/>
    </row>
    <row r="261" spans="1:52" ht="30" customHeight="1" thickBot="1">
      <c r="A261" s="146">
        <v>248</v>
      </c>
      <c r="B261" s="985" t="str">
        <f>IF(基本情報入力シート!C286="","",基本情報入力シート!C286)</f>
        <v/>
      </c>
      <c r="C261" s="986"/>
      <c r="D261" s="986"/>
      <c r="E261" s="986"/>
      <c r="F261" s="986"/>
      <c r="G261" s="986"/>
      <c r="H261" s="986"/>
      <c r="I261" s="987"/>
      <c r="J261" s="420" t="str">
        <f>IF(基本情報入力シート!M286="","",基本情報入力シート!M286)</f>
        <v/>
      </c>
      <c r="K261" s="420" t="str">
        <f>IF(基本情報入力シート!R286="","",基本情報入力シート!R286)</f>
        <v/>
      </c>
      <c r="L261" s="420" t="str">
        <f>IF(基本情報入力シート!W286="","",基本情報入力シート!W286)</f>
        <v/>
      </c>
      <c r="M261" s="420" t="str">
        <f>IF(基本情報入力シート!X286="","",基本情報入力シート!X286)</f>
        <v/>
      </c>
      <c r="N261" s="147" t="str">
        <f>IF(基本情報入力シート!Y286="","",基本情報入力シート!Y286)</f>
        <v/>
      </c>
      <c r="O261" s="154"/>
      <c r="P261" s="53"/>
      <c r="Q261" s="988"/>
      <c r="R261" s="989"/>
      <c r="S261" s="148" t="str">
        <f>IFERROR(ROUNDDOWN(Q261*VLOOKUP(N261,【参考】数式用!$AR$2:$AW$50,MATCH(P261,【参考】数式用!$AT$4:$AW$4)+2,FALSE)*0.5, 0), "")</f>
        <v/>
      </c>
      <c r="T261" s="54"/>
      <c r="U261" s="548" t="str">
        <f>IFERROR(IF(AG261&lt;&gt;"",Q261*VLOOKUP(N261,【参考】数式用!$AG$2:$AL$50,MATCH(P261,【参考】数式用!$AI$4:$AL$4,0)+2,0), ""), "")</f>
        <v/>
      </c>
      <c r="V261" s="44"/>
      <c r="W261" s="990"/>
      <c r="X261" s="991"/>
      <c r="Y261" s="93"/>
      <c r="Z261" s="549"/>
      <c r="AA261" s="149" t="str">
        <f>IFERROR(IF(Y261="ー", "", ROUNDDOWN(Z261*VLOOKUP(N261,【参考】数式用!$AR$2:$AW$50,MATCH(Y261,【参考】数式用!$AT$4:$AW$4)+2,FALSE)*0.5, 0)), "")</f>
        <v/>
      </c>
      <c r="AB261" s="103"/>
      <c r="AC261" s="1083" t="str">
        <f>IFERROR(IF(AG261&lt;&gt;"",Z261*VLOOKUP(N261,【参考】数式用!$AG$2:$AL$50,MATCH(Y261,【参考】数式用!$AI$4:$AL$4,0)+2,0), ""), "")</f>
        <v/>
      </c>
      <c r="AD261" s="1083"/>
      <c r="AE261" s="424"/>
      <c r="AF261" s="104"/>
      <c r="AG261" s="438" t="str">
        <f>IFERROR(VLOOKUP(O261, 【参考】数式用!$AY$5:$AY$13, 1, FALSE), "")</f>
        <v/>
      </c>
      <c r="AH261" s="439" t="str">
        <f>IFERROR(VLOOKUP(N261, 【参考】数式用!$BA$2:$BB$50, 2, FALSE), "")</f>
        <v/>
      </c>
      <c r="AI261" s="440" t="str">
        <f t="shared" si="9"/>
        <v/>
      </c>
      <c r="AJ261" s="441" t="str">
        <f t="shared" si="10"/>
        <v/>
      </c>
      <c r="AK261" s="139"/>
      <c r="AL261" s="139"/>
      <c r="AM261" s="112"/>
      <c r="AN261" s="112"/>
      <c r="AU261" s="111"/>
      <c r="AV261" s="111"/>
      <c r="AW261" s="111"/>
      <c r="AX261" s="111"/>
      <c r="AY261" s="111"/>
      <c r="AZ261" s="111"/>
    </row>
    <row r="262" spans="1:52" ht="30" customHeight="1" thickBot="1">
      <c r="A262" s="146">
        <v>249</v>
      </c>
      <c r="B262" s="985" t="str">
        <f>IF(基本情報入力シート!C287="","",基本情報入力シート!C287)</f>
        <v/>
      </c>
      <c r="C262" s="986"/>
      <c r="D262" s="986"/>
      <c r="E262" s="986"/>
      <c r="F262" s="986"/>
      <c r="G262" s="986"/>
      <c r="H262" s="986"/>
      <c r="I262" s="987"/>
      <c r="J262" s="420" t="str">
        <f>IF(基本情報入力シート!M287="","",基本情報入力シート!M287)</f>
        <v/>
      </c>
      <c r="K262" s="420" t="str">
        <f>IF(基本情報入力シート!R287="","",基本情報入力シート!R287)</f>
        <v/>
      </c>
      <c r="L262" s="420" t="str">
        <f>IF(基本情報入力シート!W287="","",基本情報入力シート!W287)</f>
        <v/>
      </c>
      <c r="M262" s="420" t="str">
        <f>IF(基本情報入力シート!X287="","",基本情報入力シート!X287)</f>
        <v/>
      </c>
      <c r="N262" s="147" t="str">
        <f>IF(基本情報入力シート!Y287="","",基本情報入力シート!Y287)</f>
        <v/>
      </c>
      <c r="O262" s="154"/>
      <c r="P262" s="53"/>
      <c r="Q262" s="988"/>
      <c r="R262" s="989"/>
      <c r="S262" s="148" t="str">
        <f>IFERROR(ROUNDDOWN(Q262*VLOOKUP(N262,【参考】数式用!$AR$2:$AW$50,MATCH(P262,【参考】数式用!$AT$4:$AW$4)+2,FALSE)*0.5, 0), "")</f>
        <v/>
      </c>
      <c r="T262" s="54"/>
      <c r="U262" s="548" t="str">
        <f>IFERROR(IF(AG262&lt;&gt;"",Q262*VLOOKUP(N262,【参考】数式用!$AG$2:$AL$50,MATCH(P262,【参考】数式用!$AI$4:$AL$4,0)+2,0), ""), "")</f>
        <v/>
      </c>
      <c r="V262" s="44"/>
      <c r="W262" s="990"/>
      <c r="X262" s="991"/>
      <c r="Y262" s="93"/>
      <c r="Z262" s="549"/>
      <c r="AA262" s="149" t="str">
        <f>IFERROR(IF(Y262="ー", "", ROUNDDOWN(Z262*VLOOKUP(N262,【参考】数式用!$AR$2:$AW$50,MATCH(Y262,【参考】数式用!$AT$4:$AW$4)+2,FALSE)*0.5, 0)), "")</f>
        <v/>
      </c>
      <c r="AB262" s="103"/>
      <c r="AC262" s="1083" t="str">
        <f>IFERROR(IF(AG262&lt;&gt;"",Z262*VLOOKUP(N262,【参考】数式用!$AG$2:$AL$50,MATCH(Y262,【参考】数式用!$AI$4:$AL$4,0)+2,0), ""), "")</f>
        <v/>
      </c>
      <c r="AD262" s="1083"/>
      <c r="AE262" s="424"/>
      <c r="AF262" s="104"/>
      <c r="AG262" s="438" t="str">
        <f>IFERROR(VLOOKUP(O262, 【参考】数式用!$AY$5:$AY$13, 1, FALSE), "")</f>
        <v/>
      </c>
      <c r="AH262" s="439" t="str">
        <f>IFERROR(VLOOKUP(N262, 【参考】数式用!$BA$2:$BB$50, 2, FALSE), "")</f>
        <v/>
      </c>
      <c r="AI262" s="440" t="str">
        <f t="shared" si="9"/>
        <v/>
      </c>
      <c r="AJ262" s="441" t="str">
        <f t="shared" si="10"/>
        <v/>
      </c>
      <c r="AK262" s="139"/>
      <c r="AL262" s="139"/>
      <c r="AM262" s="112"/>
      <c r="AN262" s="112"/>
      <c r="AU262" s="111"/>
      <c r="AV262" s="111"/>
      <c r="AW262" s="111"/>
      <c r="AX262" s="111"/>
      <c r="AY262" s="111"/>
      <c r="AZ262" s="111"/>
    </row>
    <row r="263" spans="1:52" ht="30" customHeight="1" thickBot="1">
      <c r="A263" s="146">
        <v>250</v>
      </c>
      <c r="B263" s="985" t="str">
        <f>IF(基本情報入力シート!C288="","",基本情報入力シート!C288)</f>
        <v/>
      </c>
      <c r="C263" s="986"/>
      <c r="D263" s="986"/>
      <c r="E263" s="986"/>
      <c r="F263" s="986"/>
      <c r="G263" s="986"/>
      <c r="H263" s="986"/>
      <c r="I263" s="987"/>
      <c r="J263" s="420" t="str">
        <f>IF(基本情報入力シート!M288="","",基本情報入力シート!M288)</f>
        <v/>
      </c>
      <c r="K263" s="420" t="str">
        <f>IF(基本情報入力シート!R288="","",基本情報入力シート!R288)</f>
        <v/>
      </c>
      <c r="L263" s="420" t="str">
        <f>IF(基本情報入力シート!W288="","",基本情報入力シート!W288)</f>
        <v/>
      </c>
      <c r="M263" s="420" t="str">
        <f>IF(基本情報入力シート!X288="","",基本情報入力シート!X288)</f>
        <v/>
      </c>
      <c r="N263" s="147" t="str">
        <f>IF(基本情報入力シート!Y288="","",基本情報入力シート!Y288)</f>
        <v/>
      </c>
      <c r="O263" s="154"/>
      <c r="P263" s="53"/>
      <c r="Q263" s="988"/>
      <c r="R263" s="989"/>
      <c r="S263" s="148" t="str">
        <f>IFERROR(ROUNDDOWN(Q263*VLOOKUP(N263,【参考】数式用!$AR$2:$AW$50,MATCH(P263,【参考】数式用!$AT$4:$AW$4)+2,FALSE)*0.5, 0), "")</f>
        <v/>
      </c>
      <c r="T263" s="54"/>
      <c r="U263" s="548" t="str">
        <f>IFERROR(IF(AG263&lt;&gt;"",Q263*VLOOKUP(N263,【参考】数式用!$AG$2:$AL$50,MATCH(P263,【参考】数式用!$AI$4:$AL$4,0)+2,0), ""), "")</f>
        <v/>
      </c>
      <c r="V263" s="44"/>
      <c r="W263" s="990"/>
      <c r="X263" s="991"/>
      <c r="Y263" s="93"/>
      <c r="Z263" s="549"/>
      <c r="AA263" s="149" t="str">
        <f>IFERROR(IF(Y263="ー", "", ROUNDDOWN(Z263*VLOOKUP(N263,【参考】数式用!$AR$2:$AW$50,MATCH(Y263,【参考】数式用!$AT$4:$AW$4)+2,FALSE)*0.5, 0)), "")</f>
        <v/>
      </c>
      <c r="AB263" s="103"/>
      <c r="AC263" s="1083" t="str">
        <f>IFERROR(IF(AG263&lt;&gt;"",Z263*VLOOKUP(N263,【参考】数式用!$AG$2:$AL$50,MATCH(Y263,【参考】数式用!$AI$4:$AL$4,0)+2,0), ""), "")</f>
        <v/>
      </c>
      <c r="AD263" s="1083"/>
      <c r="AE263" s="424"/>
      <c r="AF263" s="104"/>
      <c r="AG263" s="438" t="str">
        <f>IFERROR(VLOOKUP(O263, 【参考】数式用!$AY$5:$AY$13, 1, FALSE), "")</f>
        <v/>
      </c>
      <c r="AH263" s="439" t="str">
        <f>IFERROR(VLOOKUP(N263, 【参考】数式用!$BA$2:$BB$50, 2, FALSE), "")</f>
        <v/>
      </c>
      <c r="AI263" s="440" t="str">
        <f t="shared" si="9"/>
        <v/>
      </c>
      <c r="AJ263" s="441" t="str">
        <f t="shared" si="10"/>
        <v/>
      </c>
      <c r="AK263" s="139"/>
      <c r="AL263" s="139"/>
      <c r="AM263" s="112"/>
      <c r="AN263" s="112"/>
      <c r="AU263" s="111"/>
      <c r="AV263" s="111"/>
      <c r="AW263" s="111"/>
      <c r="AX263" s="111"/>
      <c r="AY263" s="111"/>
      <c r="AZ263" s="111"/>
    </row>
    <row r="264" spans="1:52" ht="30" customHeight="1" thickBot="1">
      <c r="A264" s="146">
        <v>251</v>
      </c>
      <c r="B264" s="985" t="str">
        <f>IF(基本情報入力シート!C289="","",基本情報入力シート!C289)</f>
        <v/>
      </c>
      <c r="C264" s="986"/>
      <c r="D264" s="986"/>
      <c r="E264" s="986"/>
      <c r="F264" s="986"/>
      <c r="G264" s="986"/>
      <c r="H264" s="986"/>
      <c r="I264" s="987"/>
      <c r="J264" s="420" t="str">
        <f>IF(基本情報入力シート!M289="","",基本情報入力シート!M289)</f>
        <v/>
      </c>
      <c r="K264" s="420" t="str">
        <f>IF(基本情報入力シート!R289="","",基本情報入力シート!R289)</f>
        <v/>
      </c>
      <c r="L264" s="420" t="str">
        <f>IF(基本情報入力シート!W289="","",基本情報入力シート!W289)</f>
        <v/>
      </c>
      <c r="M264" s="420" t="str">
        <f>IF(基本情報入力シート!X289="","",基本情報入力シート!X289)</f>
        <v/>
      </c>
      <c r="N264" s="147" t="str">
        <f>IF(基本情報入力シート!Y289="","",基本情報入力シート!Y289)</f>
        <v/>
      </c>
      <c r="O264" s="154"/>
      <c r="P264" s="53"/>
      <c r="Q264" s="988"/>
      <c r="R264" s="989"/>
      <c r="S264" s="148" t="str">
        <f>IFERROR(ROUNDDOWN(Q264*VLOOKUP(N264,【参考】数式用!$AR$2:$AW$50,MATCH(P264,【参考】数式用!$AT$4:$AW$4)+2,FALSE)*0.5, 0), "")</f>
        <v/>
      </c>
      <c r="T264" s="54"/>
      <c r="U264" s="548" t="str">
        <f>IFERROR(IF(AG264&lt;&gt;"",Q264*VLOOKUP(N264,【参考】数式用!$AG$2:$AL$50,MATCH(P264,【参考】数式用!$AI$4:$AL$4,0)+2,0), ""), "")</f>
        <v/>
      </c>
      <c r="V264" s="44"/>
      <c r="W264" s="990"/>
      <c r="X264" s="991"/>
      <c r="Y264" s="93"/>
      <c r="Z264" s="549"/>
      <c r="AA264" s="149" t="str">
        <f>IFERROR(IF(Y264="ー", "", ROUNDDOWN(Z264*VLOOKUP(N264,【参考】数式用!$AR$2:$AW$50,MATCH(Y264,【参考】数式用!$AT$4:$AW$4)+2,FALSE)*0.5, 0)), "")</f>
        <v/>
      </c>
      <c r="AB264" s="103"/>
      <c r="AC264" s="1083" t="str">
        <f>IFERROR(IF(AG264&lt;&gt;"",Z264*VLOOKUP(N264,【参考】数式用!$AG$2:$AL$50,MATCH(Y264,【参考】数式用!$AI$4:$AL$4,0)+2,0), ""), "")</f>
        <v/>
      </c>
      <c r="AD264" s="1083"/>
      <c r="AE264" s="424"/>
      <c r="AF264" s="104"/>
      <c r="AG264" s="438" t="str">
        <f>IFERROR(VLOOKUP(O264, 【参考】数式用!$AY$5:$AY$13, 1, FALSE), "")</f>
        <v/>
      </c>
      <c r="AH264" s="439" t="str">
        <f>IFERROR(VLOOKUP(N264, 【参考】数式用!$BA$2:$BB$50, 2, FALSE), "")</f>
        <v/>
      </c>
      <c r="AI264" s="440" t="str">
        <f t="shared" si="9"/>
        <v/>
      </c>
      <c r="AJ264" s="441" t="str">
        <f t="shared" si="10"/>
        <v/>
      </c>
      <c r="AK264" s="139"/>
      <c r="AL264" s="139"/>
      <c r="AM264" s="112"/>
      <c r="AN264" s="112"/>
      <c r="AU264" s="111"/>
      <c r="AV264" s="111"/>
      <c r="AW264" s="111"/>
      <c r="AX264" s="111"/>
      <c r="AY264" s="111"/>
      <c r="AZ264" s="111"/>
    </row>
    <row r="265" spans="1:52" ht="30" customHeight="1" thickBot="1">
      <c r="A265" s="146">
        <v>252</v>
      </c>
      <c r="B265" s="985" t="str">
        <f>IF(基本情報入力シート!C290="","",基本情報入力シート!C290)</f>
        <v/>
      </c>
      <c r="C265" s="986"/>
      <c r="D265" s="986"/>
      <c r="E265" s="986"/>
      <c r="F265" s="986"/>
      <c r="G265" s="986"/>
      <c r="H265" s="986"/>
      <c r="I265" s="987"/>
      <c r="J265" s="420" t="str">
        <f>IF(基本情報入力シート!M290="","",基本情報入力シート!M290)</f>
        <v/>
      </c>
      <c r="K265" s="420" t="str">
        <f>IF(基本情報入力シート!R290="","",基本情報入力シート!R290)</f>
        <v/>
      </c>
      <c r="L265" s="420" t="str">
        <f>IF(基本情報入力シート!W290="","",基本情報入力シート!W290)</f>
        <v/>
      </c>
      <c r="M265" s="420" t="str">
        <f>IF(基本情報入力シート!X290="","",基本情報入力シート!X290)</f>
        <v/>
      </c>
      <c r="N265" s="147" t="str">
        <f>IF(基本情報入力シート!Y290="","",基本情報入力シート!Y290)</f>
        <v/>
      </c>
      <c r="O265" s="154"/>
      <c r="P265" s="53"/>
      <c r="Q265" s="988"/>
      <c r="R265" s="989"/>
      <c r="S265" s="148" t="str">
        <f>IFERROR(ROUNDDOWN(Q265*VLOOKUP(N265,【参考】数式用!$AR$2:$AW$50,MATCH(P265,【参考】数式用!$AT$4:$AW$4)+2,FALSE)*0.5, 0), "")</f>
        <v/>
      </c>
      <c r="T265" s="54"/>
      <c r="U265" s="548" t="str">
        <f>IFERROR(IF(AG265&lt;&gt;"",Q265*VLOOKUP(N265,【参考】数式用!$AG$2:$AL$50,MATCH(P265,【参考】数式用!$AI$4:$AL$4,0)+2,0), ""), "")</f>
        <v/>
      </c>
      <c r="V265" s="44"/>
      <c r="W265" s="990"/>
      <c r="X265" s="991"/>
      <c r="Y265" s="93"/>
      <c r="Z265" s="549"/>
      <c r="AA265" s="149" t="str">
        <f>IFERROR(IF(Y265="ー", "", ROUNDDOWN(Z265*VLOOKUP(N265,【参考】数式用!$AR$2:$AW$50,MATCH(Y265,【参考】数式用!$AT$4:$AW$4)+2,FALSE)*0.5, 0)), "")</f>
        <v/>
      </c>
      <c r="AB265" s="103"/>
      <c r="AC265" s="1083" t="str">
        <f>IFERROR(IF(AG265&lt;&gt;"",Z265*VLOOKUP(N265,【参考】数式用!$AG$2:$AL$50,MATCH(Y265,【参考】数式用!$AI$4:$AL$4,0)+2,0), ""), "")</f>
        <v/>
      </c>
      <c r="AD265" s="1083"/>
      <c r="AE265" s="424"/>
      <c r="AF265" s="104"/>
      <c r="AG265" s="438" t="str">
        <f>IFERROR(VLOOKUP(O265, 【参考】数式用!$AY$5:$AY$13, 1, FALSE), "")</f>
        <v/>
      </c>
      <c r="AH265" s="439" t="str">
        <f>IFERROR(VLOOKUP(N265, 【参考】数式用!$BA$2:$BB$50, 2, FALSE), "")</f>
        <v/>
      </c>
      <c r="AI265" s="440" t="str">
        <f t="shared" si="9"/>
        <v/>
      </c>
      <c r="AJ265" s="441" t="str">
        <f t="shared" si="10"/>
        <v/>
      </c>
      <c r="AK265" s="139"/>
      <c r="AL265" s="139"/>
      <c r="AM265" s="112"/>
      <c r="AN265" s="112"/>
      <c r="AU265" s="111"/>
      <c r="AV265" s="111"/>
      <c r="AW265" s="111"/>
      <c r="AX265" s="111"/>
      <c r="AY265" s="111"/>
      <c r="AZ265" s="111"/>
    </row>
    <row r="266" spans="1:52" ht="30" customHeight="1" thickBot="1">
      <c r="A266" s="146">
        <v>253</v>
      </c>
      <c r="B266" s="985" t="str">
        <f>IF(基本情報入力シート!C291="","",基本情報入力シート!C291)</f>
        <v/>
      </c>
      <c r="C266" s="986"/>
      <c r="D266" s="986"/>
      <c r="E266" s="986"/>
      <c r="F266" s="986"/>
      <c r="G266" s="986"/>
      <c r="H266" s="986"/>
      <c r="I266" s="987"/>
      <c r="J266" s="420" t="str">
        <f>IF(基本情報入力シート!M291="","",基本情報入力シート!M291)</f>
        <v/>
      </c>
      <c r="K266" s="420" t="str">
        <f>IF(基本情報入力シート!R291="","",基本情報入力シート!R291)</f>
        <v/>
      </c>
      <c r="L266" s="420" t="str">
        <f>IF(基本情報入力シート!W291="","",基本情報入力シート!W291)</f>
        <v/>
      </c>
      <c r="M266" s="420" t="str">
        <f>IF(基本情報入力シート!X291="","",基本情報入力シート!X291)</f>
        <v/>
      </c>
      <c r="N266" s="147" t="str">
        <f>IF(基本情報入力シート!Y291="","",基本情報入力シート!Y291)</f>
        <v/>
      </c>
      <c r="O266" s="154"/>
      <c r="P266" s="53"/>
      <c r="Q266" s="988"/>
      <c r="R266" s="989"/>
      <c r="S266" s="148" t="str">
        <f>IFERROR(ROUNDDOWN(Q266*VLOOKUP(N266,【参考】数式用!$AR$2:$AW$50,MATCH(P266,【参考】数式用!$AT$4:$AW$4)+2,FALSE)*0.5, 0), "")</f>
        <v/>
      </c>
      <c r="T266" s="54"/>
      <c r="U266" s="548" t="str">
        <f>IFERROR(IF(AG266&lt;&gt;"",Q266*VLOOKUP(N266,【参考】数式用!$AG$2:$AL$50,MATCH(P266,【参考】数式用!$AI$4:$AL$4,0)+2,0), ""), "")</f>
        <v/>
      </c>
      <c r="V266" s="44"/>
      <c r="W266" s="990"/>
      <c r="X266" s="991"/>
      <c r="Y266" s="93"/>
      <c r="Z266" s="549"/>
      <c r="AA266" s="149" t="str">
        <f>IFERROR(IF(Y266="ー", "", ROUNDDOWN(Z266*VLOOKUP(N266,【参考】数式用!$AR$2:$AW$50,MATCH(Y266,【参考】数式用!$AT$4:$AW$4)+2,FALSE)*0.5, 0)), "")</f>
        <v/>
      </c>
      <c r="AB266" s="103"/>
      <c r="AC266" s="1083" t="str">
        <f>IFERROR(IF(AG266&lt;&gt;"",Z266*VLOOKUP(N266,【参考】数式用!$AG$2:$AL$50,MATCH(Y266,【参考】数式用!$AI$4:$AL$4,0)+2,0), ""), "")</f>
        <v/>
      </c>
      <c r="AD266" s="1083"/>
      <c r="AE266" s="424"/>
      <c r="AF266" s="104"/>
      <c r="AG266" s="438" t="str">
        <f>IFERROR(VLOOKUP(O266, 【参考】数式用!$AY$5:$AY$13, 1, FALSE), "")</f>
        <v/>
      </c>
      <c r="AH266" s="439" t="str">
        <f>IFERROR(VLOOKUP(N266, 【参考】数式用!$BA$2:$BB$50, 2, FALSE), "")</f>
        <v/>
      </c>
      <c r="AI266" s="440" t="str">
        <f t="shared" si="9"/>
        <v/>
      </c>
      <c r="AJ266" s="441" t="str">
        <f t="shared" si="10"/>
        <v/>
      </c>
      <c r="AK266" s="139"/>
      <c r="AL266" s="139"/>
      <c r="AM266" s="112"/>
      <c r="AN266" s="112"/>
      <c r="AU266" s="111"/>
      <c r="AV266" s="111"/>
      <c r="AW266" s="111"/>
      <c r="AX266" s="111"/>
      <c r="AY266" s="111"/>
      <c r="AZ266" s="111"/>
    </row>
    <row r="267" spans="1:52" ht="30" customHeight="1" thickBot="1">
      <c r="A267" s="146">
        <v>254</v>
      </c>
      <c r="B267" s="985" t="str">
        <f>IF(基本情報入力シート!C292="","",基本情報入力シート!C292)</f>
        <v/>
      </c>
      <c r="C267" s="986"/>
      <c r="D267" s="986"/>
      <c r="E267" s="986"/>
      <c r="F267" s="986"/>
      <c r="G267" s="986"/>
      <c r="H267" s="986"/>
      <c r="I267" s="987"/>
      <c r="J267" s="420" t="str">
        <f>IF(基本情報入力シート!M292="","",基本情報入力シート!M292)</f>
        <v/>
      </c>
      <c r="K267" s="420" t="str">
        <f>IF(基本情報入力シート!R292="","",基本情報入力シート!R292)</f>
        <v/>
      </c>
      <c r="L267" s="420" t="str">
        <f>IF(基本情報入力シート!W292="","",基本情報入力シート!W292)</f>
        <v/>
      </c>
      <c r="M267" s="420" t="str">
        <f>IF(基本情報入力シート!X292="","",基本情報入力シート!X292)</f>
        <v/>
      </c>
      <c r="N267" s="147" t="str">
        <f>IF(基本情報入力シート!Y292="","",基本情報入力シート!Y292)</f>
        <v/>
      </c>
      <c r="O267" s="154"/>
      <c r="P267" s="53"/>
      <c r="Q267" s="988"/>
      <c r="R267" s="989"/>
      <c r="S267" s="148" t="str">
        <f>IFERROR(ROUNDDOWN(Q267*VLOOKUP(N267,【参考】数式用!$AR$2:$AW$50,MATCH(P267,【参考】数式用!$AT$4:$AW$4)+2,FALSE)*0.5, 0), "")</f>
        <v/>
      </c>
      <c r="T267" s="54"/>
      <c r="U267" s="548" t="str">
        <f>IFERROR(IF(AG267&lt;&gt;"",Q267*VLOOKUP(N267,【参考】数式用!$AG$2:$AL$50,MATCH(P267,【参考】数式用!$AI$4:$AL$4,0)+2,0), ""), "")</f>
        <v/>
      </c>
      <c r="V267" s="44"/>
      <c r="W267" s="990"/>
      <c r="X267" s="991"/>
      <c r="Y267" s="93"/>
      <c r="Z267" s="549"/>
      <c r="AA267" s="149" t="str">
        <f>IFERROR(IF(Y267="ー", "", ROUNDDOWN(Z267*VLOOKUP(N267,【参考】数式用!$AR$2:$AW$50,MATCH(Y267,【参考】数式用!$AT$4:$AW$4)+2,FALSE)*0.5, 0)), "")</f>
        <v/>
      </c>
      <c r="AB267" s="103"/>
      <c r="AC267" s="1083" t="str">
        <f>IFERROR(IF(AG267&lt;&gt;"",Z267*VLOOKUP(N267,【参考】数式用!$AG$2:$AL$50,MATCH(Y267,【参考】数式用!$AI$4:$AL$4,0)+2,0), ""), "")</f>
        <v/>
      </c>
      <c r="AD267" s="1083"/>
      <c r="AE267" s="424"/>
      <c r="AF267" s="104"/>
      <c r="AG267" s="438" t="str">
        <f>IFERROR(VLOOKUP(O267, 【参考】数式用!$AY$5:$AY$13, 1, FALSE), "")</f>
        <v/>
      </c>
      <c r="AH267" s="439" t="str">
        <f>IFERROR(VLOOKUP(N267, 【参考】数式用!$BA$2:$BB$50, 2, FALSE), "")</f>
        <v/>
      </c>
      <c r="AI267" s="440" t="str">
        <f t="shared" si="9"/>
        <v/>
      </c>
      <c r="AJ267" s="441" t="str">
        <f t="shared" si="10"/>
        <v/>
      </c>
      <c r="AK267" s="139"/>
      <c r="AL267" s="139"/>
      <c r="AM267" s="112"/>
      <c r="AN267" s="112"/>
      <c r="AU267" s="111"/>
      <c r="AV267" s="111"/>
      <c r="AW267" s="111"/>
      <c r="AX267" s="111"/>
      <c r="AY267" s="111"/>
      <c r="AZ267" s="111"/>
    </row>
    <row r="268" spans="1:52" ht="30" customHeight="1" thickBot="1">
      <c r="A268" s="146">
        <v>255</v>
      </c>
      <c r="B268" s="985" t="str">
        <f>IF(基本情報入力シート!C293="","",基本情報入力シート!C293)</f>
        <v/>
      </c>
      <c r="C268" s="986"/>
      <c r="D268" s="986"/>
      <c r="E268" s="986"/>
      <c r="F268" s="986"/>
      <c r="G268" s="986"/>
      <c r="H268" s="986"/>
      <c r="I268" s="987"/>
      <c r="J268" s="420" t="str">
        <f>IF(基本情報入力シート!M293="","",基本情報入力シート!M293)</f>
        <v/>
      </c>
      <c r="K268" s="420" t="str">
        <f>IF(基本情報入力シート!R293="","",基本情報入力シート!R293)</f>
        <v/>
      </c>
      <c r="L268" s="420" t="str">
        <f>IF(基本情報入力シート!W293="","",基本情報入力シート!W293)</f>
        <v/>
      </c>
      <c r="M268" s="420" t="str">
        <f>IF(基本情報入力シート!X293="","",基本情報入力シート!X293)</f>
        <v/>
      </c>
      <c r="N268" s="147" t="str">
        <f>IF(基本情報入力シート!Y293="","",基本情報入力シート!Y293)</f>
        <v/>
      </c>
      <c r="O268" s="154"/>
      <c r="P268" s="53"/>
      <c r="Q268" s="988"/>
      <c r="R268" s="989"/>
      <c r="S268" s="148" t="str">
        <f>IFERROR(ROUNDDOWN(Q268*VLOOKUP(N268,【参考】数式用!$AR$2:$AW$50,MATCH(P268,【参考】数式用!$AT$4:$AW$4)+2,FALSE)*0.5, 0), "")</f>
        <v/>
      </c>
      <c r="T268" s="54"/>
      <c r="U268" s="548" t="str">
        <f>IFERROR(IF(AG268&lt;&gt;"",Q268*VLOOKUP(N268,【参考】数式用!$AG$2:$AL$50,MATCH(P268,【参考】数式用!$AI$4:$AL$4,0)+2,0), ""), "")</f>
        <v/>
      </c>
      <c r="V268" s="44"/>
      <c r="W268" s="990"/>
      <c r="X268" s="991"/>
      <c r="Y268" s="93"/>
      <c r="Z268" s="549"/>
      <c r="AA268" s="149" t="str">
        <f>IFERROR(IF(Y268="ー", "", ROUNDDOWN(Z268*VLOOKUP(N268,【参考】数式用!$AR$2:$AW$50,MATCH(Y268,【参考】数式用!$AT$4:$AW$4)+2,FALSE)*0.5, 0)), "")</f>
        <v/>
      </c>
      <c r="AB268" s="103"/>
      <c r="AC268" s="1083" t="str">
        <f>IFERROR(IF(AG268&lt;&gt;"",Z268*VLOOKUP(N268,【参考】数式用!$AG$2:$AL$50,MATCH(Y268,【参考】数式用!$AI$4:$AL$4,0)+2,0), ""), "")</f>
        <v/>
      </c>
      <c r="AD268" s="1083"/>
      <c r="AE268" s="424"/>
      <c r="AF268" s="104"/>
      <c r="AG268" s="438" t="str">
        <f>IFERROR(VLOOKUP(O268, 【参考】数式用!$AY$5:$AY$13, 1, FALSE), "")</f>
        <v/>
      </c>
      <c r="AH268" s="439" t="str">
        <f>IFERROR(VLOOKUP(N268, 【参考】数式用!$BA$2:$BB$50, 2, FALSE), "")</f>
        <v/>
      </c>
      <c r="AI268" s="440" t="str">
        <f t="shared" si="9"/>
        <v/>
      </c>
      <c r="AJ268" s="441" t="str">
        <f t="shared" si="10"/>
        <v/>
      </c>
      <c r="AK268" s="139"/>
      <c r="AL268" s="139"/>
      <c r="AM268" s="112"/>
      <c r="AN268" s="112"/>
      <c r="AU268" s="111"/>
      <c r="AV268" s="111"/>
      <c r="AW268" s="111"/>
      <c r="AX268" s="111"/>
      <c r="AY268" s="111"/>
      <c r="AZ268" s="111"/>
    </row>
    <row r="269" spans="1:52" ht="30" customHeight="1" thickBot="1">
      <c r="A269" s="146">
        <v>256</v>
      </c>
      <c r="B269" s="985" t="str">
        <f>IF(基本情報入力シート!C294="","",基本情報入力シート!C294)</f>
        <v/>
      </c>
      <c r="C269" s="986"/>
      <c r="D269" s="986"/>
      <c r="E269" s="986"/>
      <c r="F269" s="986"/>
      <c r="G269" s="986"/>
      <c r="H269" s="986"/>
      <c r="I269" s="987"/>
      <c r="J269" s="420" t="str">
        <f>IF(基本情報入力シート!M294="","",基本情報入力シート!M294)</f>
        <v/>
      </c>
      <c r="K269" s="420" t="str">
        <f>IF(基本情報入力シート!R294="","",基本情報入力シート!R294)</f>
        <v/>
      </c>
      <c r="L269" s="420" t="str">
        <f>IF(基本情報入力シート!W294="","",基本情報入力シート!W294)</f>
        <v/>
      </c>
      <c r="M269" s="420" t="str">
        <f>IF(基本情報入力シート!X294="","",基本情報入力シート!X294)</f>
        <v/>
      </c>
      <c r="N269" s="147" t="str">
        <f>IF(基本情報入力シート!Y294="","",基本情報入力シート!Y294)</f>
        <v/>
      </c>
      <c r="O269" s="154"/>
      <c r="P269" s="53"/>
      <c r="Q269" s="988"/>
      <c r="R269" s="989"/>
      <c r="S269" s="148" t="str">
        <f>IFERROR(ROUNDDOWN(Q269*VLOOKUP(N269,【参考】数式用!$AR$2:$AW$50,MATCH(P269,【参考】数式用!$AT$4:$AW$4)+2,FALSE)*0.5, 0), "")</f>
        <v/>
      </c>
      <c r="T269" s="54"/>
      <c r="U269" s="548" t="str">
        <f>IFERROR(IF(AG269&lt;&gt;"",Q269*VLOOKUP(N269,【参考】数式用!$AG$2:$AL$50,MATCH(P269,【参考】数式用!$AI$4:$AL$4,0)+2,0), ""), "")</f>
        <v/>
      </c>
      <c r="V269" s="44"/>
      <c r="W269" s="990"/>
      <c r="X269" s="991"/>
      <c r="Y269" s="93"/>
      <c r="Z269" s="549"/>
      <c r="AA269" s="149" t="str">
        <f>IFERROR(IF(Y269="ー", "", ROUNDDOWN(Z269*VLOOKUP(N269,【参考】数式用!$AR$2:$AW$50,MATCH(Y269,【参考】数式用!$AT$4:$AW$4)+2,FALSE)*0.5, 0)), "")</f>
        <v/>
      </c>
      <c r="AB269" s="103"/>
      <c r="AC269" s="1083" t="str">
        <f>IFERROR(IF(AG269&lt;&gt;"",Z269*VLOOKUP(N269,【参考】数式用!$AG$2:$AL$50,MATCH(Y269,【参考】数式用!$AI$4:$AL$4,0)+2,0), ""), "")</f>
        <v/>
      </c>
      <c r="AD269" s="1083"/>
      <c r="AE269" s="424"/>
      <c r="AF269" s="104"/>
      <c r="AG269" s="438" t="str">
        <f>IFERROR(VLOOKUP(O269, 【参考】数式用!$AY$5:$AY$13, 1, FALSE), "")</f>
        <v/>
      </c>
      <c r="AH269" s="439" t="str">
        <f>IFERROR(VLOOKUP(N269, 【参考】数式用!$BA$2:$BB$50, 2, FALSE), "")</f>
        <v/>
      </c>
      <c r="AI269" s="440" t="str">
        <f t="shared" si="9"/>
        <v/>
      </c>
      <c r="AJ269" s="441" t="str">
        <f t="shared" si="10"/>
        <v/>
      </c>
      <c r="AK269" s="139"/>
      <c r="AL269" s="139"/>
      <c r="AM269" s="112"/>
      <c r="AN269" s="112"/>
      <c r="AU269" s="111"/>
      <c r="AV269" s="111"/>
      <c r="AW269" s="111"/>
      <c r="AX269" s="111"/>
      <c r="AY269" s="111"/>
      <c r="AZ269" s="111"/>
    </row>
    <row r="270" spans="1:52" ht="30" customHeight="1" thickBot="1">
      <c r="A270" s="146">
        <v>257</v>
      </c>
      <c r="B270" s="985" t="str">
        <f>IF(基本情報入力シート!C295="","",基本情報入力シート!C295)</f>
        <v/>
      </c>
      <c r="C270" s="986"/>
      <c r="D270" s="986"/>
      <c r="E270" s="986"/>
      <c r="F270" s="986"/>
      <c r="G270" s="986"/>
      <c r="H270" s="986"/>
      <c r="I270" s="987"/>
      <c r="J270" s="420" t="str">
        <f>IF(基本情報入力シート!M295="","",基本情報入力シート!M295)</f>
        <v/>
      </c>
      <c r="K270" s="420" t="str">
        <f>IF(基本情報入力シート!R295="","",基本情報入力シート!R295)</f>
        <v/>
      </c>
      <c r="L270" s="420" t="str">
        <f>IF(基本情報入力シート!W295="","",基本情報入力シート!W295)</f>
        <v/>
      </c>
      <c r="M270" s="420" t="str">
        <f>IF(基本情報入力シート!X295="","",基本情報入力シート!X295)</f>
        <v/>
      </c>
      <c r="N270" s="147" t="str">
        <f>IF(基本情報入力シート!Y295="","",基本情報入力シート!Y295)</f>
        <v/>
      </c>
      <c r="O270" s="154"/>
      <c r="P270" s="53"/>
      <c r="Q270" s="988"/>
      <c r="R270" s="989"/>
      <c r="S270" s="148" t="str">
        <f>IFERROR(ROUNDDOWN(Q270*VLOOKUP(N270,【参考】数式用!$AR$2:$AW$50,MATCH(P270,【参考】数式用!$AT$4:$AW$4)+2,FALSE)*0.5, 0), "")</f>
        <v/>
      </c>
      <c r="T270" s="54"/>
      <c r="U270" s="548" t="str">
        <f>IFERROR(IF(AG270&lt;&gt;"",Q270*VLOOKUP(N270,【参考】数式用!$AG$2:$AL$50,MATCH(P270,【参考】数式用!$AI$4:$AL$4,0)+2,0), ""), "")</f>
        <v/>
      </c>
      <c r="V270" s="44"/>
      <c r="W270" s="990"/>
      <c r="X270" s="991"/>
      <c r="Y270" s="93"/>
      <c r="Z270" s="549"/>
      <c r="AA270" s="149" t="str">
        <f>IFERROR(IF(Y270="ー", "", ROUNDDOWN(Z270*VLOOKUP(N270,【参考】数式用!$AR$2:$AW$50,MATCH(Y270,【参考】数式用!$AT$4:$AW$4)+2,FALSE)*0.5, 0)), "")</f>
        <v/>
      </c>
      <c r="AB270" s="103"/>
      <c r="AC270" s="1083" t="str">
        <f>IFERROR(IF(AG270&lt;&gt;"",Z270*VLOOKUP(N270,【参考】数式用!$AG$2:$AL$50,MATCH(Y270,【参考】数式用!$AI$4:$AL$4,0)+2,0), ""), "")</f>
        <v/>
      </c>
      <c r="AD270" s="1083"/>
      <c r="AE270" s="424"/>
      <c r="AF270" s="104"/>
      <c r="AG270" s="438" t="str">
        <f>IFERROR(VLOOKUP(O270, 【参考】数式用!$AY$5:$AY$13, 1, FALSE), "")</f>
        <v/>
      </c>
      <c r="AH270" s="439" t="str">
        <f>IFERROR(VLOOKUP(N270, 【参考】数式用!$BA$2:$BB$50, 2, FALSE), "")</f>
        <v/>
      </c>
      <c r="AI270" s="440" t="str">
        <f t="shared" si="9"/>
        <v/>
      </c>
      <c r="AJ270" s="441" t="str">
        <f t="shared" si="10"/>
        <v/>
      </c>
      <c r="AK270" s="139"/>
      <c r="AL270" s="139"/>
      <c r="AM270" s="112"/>
      <c r="AN270" s="112"/>
      <c r="AU270" s="111"/>
      <c r="AV270" s="111"/>
      <c r="AW270" s="111"/>
      <c r="AX270" s="111"/>
      <c r="AY270" s="111"/>
      <c r="AZ270" s="111"/>
    </row>
    <row r="271" spans="1:52" ht="30" customHeight="1" thickBot="1">
      <c r="A271" s="146">
        <v>258</v>
      </c>
      <c r="B271" s="985" t="str">
        <f>IF(基本情報入力シート!C296="","",基本情報入力シート!C296)</f>
        <v/>
      </c>
      <c r="C271" s="986"/>
      <c r="D271" s="986"/>
      <c r="E271" s="986"/>
      <c r="F271" s="986"/>
      <c r="G271" s="986"/>
      <c r="H271" s="986"/>
      <c r="I271" s="987"/>
      <c r="J271" s="420" t="str">
        <f>IF(基本情報入力シート!M296="","",基本情報入力シート!M296)</f>
        <v/>
      </c>
      <c r="K271" s="420" t="str">
        <f>IF(基本情報入力シート!R296="","",基本情報入力シート!R296)</f>
        <v/>
      </c>
      <c r="L271" s="420" t="str">
        <f>IF(基本情報入力シート!W296="","",基本情報入力シート!W296)</f>
        <v/>
      </c>
      <c r="M271" s="420" t="str">
        <f>IF(基本情報入力シート!X296="","",基本情報入力シート!X296)</f>
        <v/>
      </c>
      <c r="N271" s="147" t="str">
        <f>IF(基本情報入力シート!Y296="","",基本情報入力シート!Y296)</f>
        <v/>
      </c>
      <c r="O271" s="154"/>
      <c r="P271" s="53"/>
      <c r="Q271" s="988"/>
      <c r="R271" s="989"/>
      <c r="S271" s="148" t="str">
        <f>IFERROR(ROUNDDOWN(Q271*VLOOKUP(N271,【参考】数式用!$AR$2:$AW$50,MATCH(P271,【参考】数式用!$AT$4:$AW$4)+2,FALSE)*0.5, 0), "")</f>
        <v/>
      </c>
      <c r="T271" s="54"/>
      <c r="U271" s="548" t="str">
        <f>IFERROR(IF(AG271&lt;&gt;"",Q271*VLOOKUP(N271,【参考】数式用!$AG$2:$AL$50,MATCH(P271,【参考】数式用!$AI$4:$AL$4,0)+2,0), ""), "")</f>
        <v/>
      </c>
      <c r="V271" s="44"/>
      <c r="W271" s="990"/>
      <c r="X271" s="991"/>
      <c r="Y271" s="93"/>
      <c r="Z271" s="549"/>
      <c r="AA271" s="149" t="str">
        <f>IFERROR(IF(Y271="ー", "", ROUNDDOWN(Z271*VLOOKUP(N271,【参考】数式用!$AR$2:$AW$50,MATCH(Y271,【参考】数式用!$AT$4:$AW$4)+2,FALSE)*0.5, 0)), "")</f>
        <v/>
      </c>
      <c r="AB271" s="103"/>
      <c r="AC271" s="1083" t="str">
        <f>IFERROR(IF(AG271&lt;&gt;"",Z271*VLOOKUP(N271,【参考】数式用!$AG$2:$AL$50,MATCH(Y271,【参考】数式用!$AI$4:$AL$4,0)+2,0), ""), "")</f>
        <v/>
      </c>
      <c r="AD271" s="1083"/>
      <c r="AE271" s="424"/>
      <c r="AF271" s="104"/>
      <c r="AG271" s="438" t="str">
        <f>IFERROR(VLOOKUP(O271, 【参考】数式用!$AY$5:$AY$13, 1, FALSE), "")</f>
        <v/>
      </c>
      <c r="AH271" s="439" t="str">
        <f>IFERROR(VLOOKUP(N271, 【参考】数式用!$BA$2:$BB$50, 2, FALSE), "")</f>
        <v/>
      </c>
      <c r="AI271" s="440" t="str">
        <f t="shared" si="9"/>
        <v/>
      </c>
      <c r="AJ271" s="441" t="str">
        <f t="shared" si="10"/>
        <v/>
      </c>
      <c r="AK271" s="139"/>
      <c r="AL271" s="139"/>
      <c r="AM271" s="112"/>
      <c r="AN271" s="112"/>
      <c r="AU271" s="111"/>
      <c r="AV271" s="111"/>
      <c r="AW271" s="111"/>
      <c r="AX271" s="111"/>
      <c r="AY271" s="111"/>
      <c r="AZ271" s="111"/>
    </row>
    <row r="272" spans="1:52" ht="30" customHeight="1" thickBot="1">
      <c r="A272" s="146">
        <v>259</v>
      </c>
      <c r="B272" s="985" t="str">
        <f>IF(基本情報入力シート!C297="","",基本情報入力シート!C297)</f>
        <v/>
      </c>
      <c r="C272" s="986"/>
      <c r="D272" s="986"/>
      <c r="E272" s="986"/>
      <c r="F272" s="986"/>
      <c r="G272" s="986"/>
      <c r="H272" s="986"/>
      <c r="I272" s="987"/>
      <c r="J272" s="420" t="str">
        <f>IF(基本情報入力シート!M297="","",基本情報入力シート!M297)</f>
        <v/>
      </c>
      <c r="K272" s="420" t="str">
        <f>IF(基本情報入力シート!R297="","",基本情報入力シート!R297)</f>
        <v/>
      </c>
      <c r="L272" s="420" t="str">
        <f>IF(基本情報入力シート!W297="","",基本情報入力シート!W297)</f>
        <v/>
      </c>
      <c r="M272" s="420" t="str">
        <f>IF(基本情報入力シート!X297="","",基本情報入力シート!X297)</f>
        <v/>
      </c>
      <c r="N272" s="147" t="str">
        <f>IF(基本情報入力シート!Y297="","",基本情報入力シート!Y297)</f>
        <v/>
      </c>
      <c r="O272" s="154"/>
      <c r="P272" s="53"/>
      <c r="Q272" s="988"/>
      <c r="R272" s="989"/>
      <c r="S272" s="148" t="str">
        <f>IFERROR(ROUNDDOWN(Q272*VLOOKUP(N272,【参考】数式用!$AR$2:$AW$50,MATCH(P272,【参考】数式用!$AT$4:$AW$4)+2,FALSE)*0.5, 0), "")</f>
        <v/>
      </c>
      <c r="T272" s="54"/>
      <c r="U272" s="548" t="str">
        <f>IFERROR(IF(AG272&lt;&gt;"",Q272*VLOOKUP(N272,【参考】数式用!$AG$2:$AL$50,MATCH(P272,【参考】数式用!$AI$4:$AL$4,0)+2,0), ""), "")</f>
        <v/>
      </c>
      <c r="V272" s="44"/>
      <c r="W272" s="990"/>
      <c r="X272" s="991"/>
      <c r="Y272" s="93"/>
      <c r="Z272" s="549"/>
      <c r="AA272" s="149" t="str">
        <f>IFERROR(IF(Y272="ー", "", ROUNDDOWN(Z272*VLOOKUP(N272,【参考】数式用!$AR$2:$AW$50,MATCH(Y272,【参考】数式用!$AT$4:$AW$4)+2,FALSE)*0.5, 0)), "")</f>
        <v/>
      </c>
      <c r="AB272" s="103"/>
      <c r="AC272" s="1083" t="str">
        <f>IFERROR(IF(AG272&lt;&gt;"",Z272*VLOOKUP(N272,【参考】数式用!$AG$2:$AL$50,MATCH(Y272,【参考】数式用!$AI$4:$AL$4,0)+2,0), ""), "")</f>
        <v/>
      </c>
      <c r="AD272" s="1083"/>
      <c r="AE272" s="424"/>
      <c r="AF272" s="104"/>
      <c r="AG272" s="438" t="str">
        <f>IFERROR(VLOOKUP(O272, 【参考】数式用!$AY$5:$AY$13, 1, FALSE), "")</f>
        <v/>
      </c>
      <c r="AH272" s="439" t="str">
        <f>IFERROR(VLOOKUP(N272, 【参考】数式用!$BA$2:$BB$50, 2, FALSE), "")</f>
        <v/>
      </c>
      <c r="AI272" s="440" t="str">
        <f t="shared" si="9"/>
        <v/>
      </c>
      <c r="AJ272" s="441" t="str">
        <f t="shared" si="10"/>
        <v/>
      </c>
      <c r="AK272" s="139"/>
      <c r="AL272" s="139"/>
      <c r="AM272" s="112"/>
      <c r="AN272" s="112"/>
      <c r="AU272" s="111"/>
      <c r="AV272" s="111"/>
      <c r="AW272" s="111"/>
      <c r="AX272" s="111"/>
      <c r="AY272" s="111"/>
      <c r="AZ272" s="111"/>
    </row>
    <row r="273" spans="1:52" ht="30" customHeight="1" thickBot="1">
      <c r="A273" s="146">
        <v>260</v>
      </c>
      <c r="B273" s="985" t="str">
        <f>IF(基本情報入力シート!C298="","",基本情報入力シート!C298)</f>
        <v/>
      </c>
      <c r="C273" s="986"/>
      <c r="D273" s="986"/>
      <c r="E273" s="986"/>
      <c r="F273" s="986"/>
      <c r="G273" s="986"/>
      <c r="H273" s="986"/>
      <c r="I273" s="987"/>
      <c r="J273" s="420" t="str">
        <f>IF(基本情報入力シート!M298="","",基本情報入力シート!M298)</f>
        <v/>
      </c>
      <c r="K273" s="420" t="str">
        <f>IF(基本情報入力シート!R298="","",基本情報入力シート!R298)</f>
        <v/>
      </c>
      <c r="L273" s="420" t="str">
        <f>IF(基本情報入力シート!W298="","",基本情報入力シート!W298)</f>
        <v/>
      </c>
      <c r="M273" s="420" t="str">
        <f>IF(基本情報入力シート!X298="","",基本情報入力シート!X298)</f>
        <v/>
      </c>
      <c r="N273" s="147" t="str">
        <f>IF(基本情報入力シート!Y298="","",基本情報入力シート!Y298)</f>
        <v/>
      </c>
      <c r="O273" s="154"/>
      <c r="P273" s="53"/>
      <c r="Q273" s="988"/>
      <c r="R273" s="989"/>
      <c r="S273" s="148" t="str">
        <f>IFERROR(ROUNDDOWN(Q273*VLOOKUP(N273,【参考】数式用!$AR$2:$AW$50,MATCH(P273,【参考】数式用!$AT$4:$AW$4)+2,FALSE)*0.5, 0), "")</f>
        <v/>
      </c>
      <c r="T273" s="54"/>
      <c r="U273" s="548" t="str">
        <f>IFERROR(IF(AG273&lt;&gt;"",Q273*VLOOKUP(N273,【参考】数式用!$AG$2:$AL$50,MATCH(P273,【参考】数式用!$AI$4:$AL$4,0)+2,0), ""), "")</f>
        <v/>
      </c>
      <c r="V273" s="44"/>
      <c r="W273" s="990"/>
      <c r="X273" s="991"/>
      <c r="Y273" s="93"/>
      <c r="Z273" s="549"/>
      <c r="AA273" s="149" t="str">
        <f>IFERROR(IF(Y273="ー", "", ROUNDDOWN(Z273*VLOOKUP(N273,【参考】数式用!$AR$2:$AW$50,MATCH(Y273,【参考】数式用!$AT$4:$AW$4)+2,FALSE)*0.5, 0)), "")</f>
        <v/>
      </c>
      <c r="AB273" s="103"/>
      <c r="AC273" s="1083" t="str">
        <f>IFERROR(IF(AG273&lt;&gt;"",Z273*VLOOKUP(N273,【参考】数式用!$AG$2:$AL$50,MATCH(Y273,【参考】数式用!$AI$4:$AL$4,0)+2,0), ""), "")</f>
        <v/>
      </c>
      <c r="AD273" s="1083"/>
      <c r="AE273" s="424"/>
      <c r="AF273" s="104"/>
      <c r="AG273" s="438" t="str">
        <f>IFERROR(VLOOKUP(O273, 【参考】数式用!$AY$5:$AY$13, 1, FALSE), "")</f>
        <v/>
      </c>
      <c r="AH273" s="439" t="str">
        <f>IFERROR(VLOOKUP(N273, 【参考】数式用!$BA$2:$BB$50, 2, FALSE), "")</f>
        <v/>
      </c>
      <c r="AI273" s="440" t="str">
        <f t="shared" si="9"/>
        <v/>
      </c>
      <c r="AJ273" s="441" t="str">
        <f t="shared" si="10"/>
        <v/>
      </c>
      <c r="AK273" s="139"/>
      <c r="AL273" s="139"/>
      <c r="AM273" s="112"/>
      <c r="AN273" s="112"/>
      <c r="AU273" s="111"/>
      <c r="AV273" s="111"/>
      <c r="AW273" s="111"/>
      <c r="AX273" s="111"/>
      <c r="AY273" s="111"/>
      <c r="AZ273" s="111"/>
    </row>
    <row r="274" spans="1:52" ht="30" customHeight="1" thickBot="1">
      <c r="A274" s="146">
        <v>261</v>
      </c>
      <c r="B274" s="985" t="str">
        <f>IF(基本情報入力シート!C299="","",基本情報入力シート!C299)</f>
        <v/>
      </c>
      <c r="C274" s="986"/>
      <c r="D274" s="986"/>
      <c r="E274" s="986"/>
      <c r="F274" s="986"/>
      <c r="G274" s="986"/>
      <c r="H274" s="986"/>
      <c r="I274" s="987"/>
      <c r="J274" s="420" t="str">
        <f>IF(基本情報入力シート!M299="","",基本情報入力シート!M299)</f>
        <v/>
      </c>
      <c r="K274" s="420" t="str">
        <f>IF(基本情報入力シート!R299="","",基本情報入力シート!R299)</f>
        <v/>
      </c>
      <c r="L274" s="420" t="str">
        <f>IF(基本情報入力シート!W299="","",基本情報入力シート!W299)</f>
        <v/>
      </c>
      <c r="M274" s="420" t="str">
        <f>IF(基本情報入力シート!X299="","",基本情報入力シート!X299)</f>
        <v/>
      </c>
      <c r="N274" s="147" t="str">
        <f>IF(基本情報入力シート!Y299="","",基本情報入力シート!Y299)</f>
        <v/>
      </c>
      <c r="O274" s="154"/>
      <c r="P274" s="53"/>
      <c r="Q274" s="988"/>
      <c r="R274" s="989"/>
      <c r="S274" s="148" t="str">
        <f>IFERROR(ROUNDDOWN(Q274*VLOOKUP(N274,【参考】数式用!$AR$2:$AW$50,MATCH(P274,【参考】数式用!$AT$4:$AW$4)+2,FALSE)*0.5, 0), "")</f>
        <v/>
      </c>
      <c r="T274" s="54"/>
      <c r="U274" s="548" t="str">
        <f>IFERROR(IF(AG274&lt;&gt;"",Q274*VLOOKUP(N274,【参考】数式用!$AG$2:$AL$50,MATCH(P274,【参考】数式用!$AI$4:$AL$4,0)+2,0), ""), "")</f>
        <v/>
      </c>
      <c r="V274" s="44"/>
      <c r="W274" s="990"/>
      <c r="X274" s="991"/>
      <c r="Y274" s="93"/>
      <c r="Z274" s="549"/>
      <c r="AA274" s="149" t="str">
        <f>IFERROR(IF(Y274="ー", "", ROUNDDOWN(Z274*VLOOKUP(N274,【参考】数式用!$AR$2:$AW$50,MATCH(Y274,【参考】数式用!$AT$4:$AW$4)+2,FALSE)*0.5, 0)), "")</f>
        <v/>
      </c>
      <c r="AB274" s="103"/>
      <c r="AC274" s="1083" t="str">
        <f>IFERROR(IF(AG274&lt;&gt;"",Z274*VLOOKUP(N274,【参考】数式用!$AG$2:$AL$50,MATCH(Y274,【参考】数式用!$AI$4:$AL$4,0)+2,0), ""), "")</f>
        <v/>
      </c>
      <c r="AD274" s="1083"/>
      <c r="AE274" s="424"/>
      <c r="AF274" s="104"/>
      <c r="AG274" s="438" t="str">
        <f>IFERROR(VLOOKUP(O274, 【参考】数式用!$AY$5:$AY$13, 1, FALSE), "")</f>
        <v/>
      </c>
      <c r="AH274" s="439" t="str">
        <f>IFERROR(VLOOKUP(N274, 【参考】数式用!$BA$2:$BB$50, 2, FALSE), "")</f>
        <v/>
      </c>
      <c r="AI274" s="440" t="str">
        <f t="shared" si="9"/>
        <v/>
      </c>
      <c r="AJ274" s="441" t="str">
        <f t="shared" si="10"/>
        <v/>
      </c>
      <c r="AK274" s="139"/>
      <c r="AL274" s="139"/>
      <c r="AM274" s="112"/>
      <c r="AN274" s="112"/>
      <c r="AU274" s="111"/>
      <c r="AV274" s="111"/>
      <c r="AW274" s="111"/>
      <c r="AX274" s="111"/>
      <c r="AY274" s="111"/>
      <c r="AZ274" s="111"/>
    </row>
    <row r="275" spans="1:52" ht="30" customHeight="1" thickBot="1">
      <c r="A275" s="146">
        <v>262</v>
      </c>
      <c r="B275" s="985" t="str">
        <f>IF(基本情報入力シート!C300="","",基本情報入力シート!C300)</f>
        <v/>
      </c>
      <c r="C275" s="986"/>
      <c r="D275" s="986"/>
      <c r="E275" s="986"/>
      <c r="F275" s="986"/>
      <c r="G275" s="986"/>
      <c r="H275" s="986"/>
      <c r="I275" s="987"/>
      <c r="J275" s="420" t="str">
        <f>IF(基本情報入力シート!M300="","",基本情報入力シート!M300)</f>
        <v/>
      </c>
      <c r="K275" s="420" t="str">
        <f>IF(基本情報入力シート!R300="","",基本情報入力シート!R300)</f>
        <v/>
      </c>
      <c r="L275" s="420" t="str">
        <f>IF(基本情報入力シート!W300="","",基本情報入力シート!W300)</f>
        <v/>
      </c>
      <c r="M275" s="420" t="str">
        <f>IF(基本情報入力シート!X300="","",基本情報入力シート!X300)</f>
        <v/>
      </c>
      <c r="N275" s="147" t="str">
        <f>IF(基本情報入力シート!Y300="","",基本情報入力シート!Y300)</f>
        <v/>
      </c>
      <c r="O275" s="154"/>
      <c r="P275" s="53"/>
      <c r="Q275" s="988"/>
      <c r="R275" s="989"/>
      <c r="S275" s="148" t="str">
        <f>IFERROR(ROUNDDOWN(Q275*VLOOKUP(N275,【参考】数式用!$AR$2:$AW$50,MATCH(P275,【参考】数式用!$AT$4:$AW$4)+2,FALSE)*0.5, 0), "")</f>
        <v/>
      </c>
      <c r="T275" s="54"/>
      <c r="U275" s="548" t="str">
        <f>IFERROR(IF(AG275&lt;&gt;"",Q275*VLOOKUP(N275,【参考】数式用!$AG$2:$AL$50,MATCH(P275,【参考】数式用!$AI$4:$AL$4,0)+2,0), ""), "")</f>
        <v/>
      </c>
      <c r="V275" s="44"/>
      <c r="W275" s="990"/>
      <c r="X275" s="991"/>
      <c r="Y275" s="93"/>
      <c r="Z275" s="549"/>
      <c r="AA275" s="149" t="str">
        <f>IFERROR(IF(Y275="ー", "", ROUNDDOWN(Z275*VLOOKUP(N275,【参考】数式用!$AR$2:$AW$50,MATCH(Y275,【参考】数式用!$AT$4:$AW$4)+2,FALSE)*0.5, 0)), "")</f>
        <v/>
      </c>
      <c r="AB275" s="103"/>
      <c r="AC275" s="1083" t="str">
        <f>IFERROR(IF(AG275&lt;&gt;"",Z275*VLOOKUP(N275,【参考】数式用!$AG$2:$AL$50,MATCH(Y275,【参考】数式用!$AI$4:$AL$4,0)+2,0), ""), "")</f>
        <v/>
      </c>
      <c r="AD275" s="1083"/>
      <c r="AE275" s="424"/>
      <c r="AF275" s="104"/>
      <c r="AG275" s="438" t="str">
        <f>IFERROR(VLOOKUP(O275, 【参考】数式用!$AY$5:$AY$13, 1, FALSE), "")</f>
        <v/>
      </c>
      <c r="AH275" s="439" t="str">
        <f>IFERROR(VLOOKUP(N275, 【参考】数式用!$BA$2:$BB$50, 2, FALSE), "")</f>
        <v/>
      </c>
      <c r="AI275" s="440" t="str">
        <f t="shared" si="9"/>
        <v/>
      </c>
      <c r="AJ275" s="441" t="str">
        <f t="shared" si="10"/>
        <v/>
      </c>
      <c r="AK275" s="139"/>
      <c r="AL275" s="139"/>
      <c r="AM275" s="112"/>
      <c r="AN275" s="112"/>
      <c r="AU275" s="111"/>
      <c r="AV275" s="111"/>
      <c r="AW275" s="111"/>
      <c r="AX275" s="111"/>
      <c r="AY275" s="111"/>
      <c r="AZ275" s="111"/>
    </row>
    <row r="276" spans="1:52" ht="30" customHeight="1" thickBot="1">
      <c r="A276" s="146">
        <v>263</v>
      </c>
      <c r="B276" s="985" t="str">
        <f>IF(基本情報入力シート!C301="","",基本情報入力シート!C301)</f>
        <v/>
      </c>
      <c r="C276" s="986"/>
      <c r="D276" s="986"/>
      <c r="E276" s="986"/>
      <c r="F276" s="986"/>
      <c r="G276" s="986"/>
      <c r="H276" s="986"/>
      <c r="I276" s="987"/>
      <c r="J276" s="420" t="str">
        <f>IF(基本情報入力シート!M301="","",基本情報入力シート!M301)</f>
        <v/>
      </c>
      <c r="K276" s="420" t="str">
        <f>IF(基本情報入力シート!R301="","",基本情報入力シート!R301)</f>
        <v/>
      </c>
      <c r="L276" s="420" t="str">
        <f>IF(基本情報入力シート!W301="","",基本情報入力シート!W301)</f>
        <v/>
      </c>
      <c r="M276" s="420" t="str">
        <f>IF(基本情報入力シート!X301="","",基本情報入力シート!X301)</f>
        <v/>
      </c>
      <c r="N276" s="147" t="str">
        <f>IF(基本情報入力シート!Y301="","",基本情報入力シート!Y301)</f>
        <v/>
      </c>
      <c r="O276" s="154"/>
      <c r="P276" s="53"/>
      <c r="Q276" s="988"/>
      <c r="R276" s="989"/>
      <c r="S276" s="148" t="str">
        <f>IFERROR(ROUNDDOWN(Q276*VLOOKUP(N276,【参考】数式用!$AR$2:$AW$50,MATCH(P276,【参考】数式用!$AT$4:$AW$4)+2,FALSE)*0.5, 0), "")</f>
        <v/>
      </c>
      <c r="T276" s="54"/>
      <c r="U276" s="548" t="str">
        <f>IFERROR(IF(AG276&lt;&gt;"",Q276*VLOOKUP(N276,【参考】数式用!$AG$2:$AL$50,MATCH(P276,【参考】数式用!$AI$4:$AL$4,0)+2,0), ""), "")</f>
        <v/>
      </c>
      <c r="V276" s="44"/>
      <c r="W276" s="990"/>
      <c r="X276" s="991"/>
      <c r="Y276" s="93"/>
      <c r="Z276" s="549"/>
      <c r="AA276" s="149" t="str">
        <f>IFERROR(IF(Y276="ー", "", ROUNDDOWN(Z276*VLOOKUP(N276,【参考】数式用!$AR$2:$AW$50,MATCH(Y276,【参考】数式用!$AT$4:$AW$4)+2,FALSE)*0.5, 0)), "")</f>
        <v/>
      </c>
      <c r="AB276" s="103"/>
      <c r="AC276" s="1083" t="str">
        <f>IFERROR(IF(AG276&lt;&gt;"",Z276*VLOOKUP(N276,【参考】数式用!$AG$2:$AL$50,MATCH(Y276,【参考】数式用!$AI$4:$AL$4,0)+2,0), ""), "")</f>
        <v/>
      </c>
      <c r="AD276" s="1083"/>
      <c r="AE276" s="424"/>
      <c r="AF276" s="104"/>
      <c r="AG276" s="438" t="str">
        <f>IFERROR(VLOOKUP(O276, 【参考】数式用!$AY$5:$AY$13, 1, FALSE), "")</f>
        <v/>
      </c>
      <c r="AH276" s="439" t="str">
        <f>IFERROR(VLOOKUP(N276, 【参考】数式用!$BA$2:$BB$50, 2, FALSE), "")</f>
        <v/>
      </c>
      <c r="AI276" s="440" t="str">
        <f t="shared" si="9"/>
        <v/>
      </c>
      <c r="AJ276" s="441" t="str">
        <f t="shared" si="10"/>
        <v/>
      </c>
      <c r="AK276" s="139"/>
      <c r="AL276" s="139"/>
      <c r="AM276" s="112"/>
      <c r="AN276" s="112"/>
      <c r="AU276" s="111"/>
      <c r="AV276" s="111"/>
      <c r="AW276" s="111"/>
      <c r="AX276" s="111"/>
      <c r="AY276" s="111"/>
      <c r="AZ276" s="111"/>
    </row>
    <row r="277" spans="1:52" ht="30" customHeight="1" thickBot="1">
      <c r="A277" s="146">
        <v>264</v>
      </c>
      <c r="B277" s="985" t="str">
        <f>IF(基本情報入力シート!C302="","",基本情報入力シート!C302)</f>
        <v/>
      </c>
      <c r="C277" s="986"/>
      <c r="D277" s="986"/>
      <c r="E277" s="986"/>
      <c r="F277" s="986"/>
      <c r="G277" s="986"/>
      <c r="H277" s="986"/>
      <c r="I277" s="987"/>
      <c r="J277" s="420" t="str">
        <f>IF(基本情報入力シート!M302="","",基本情報入力シート!M302)</f>
        <v/>
      </c>
      <c r="K277" s="420" t="str">
        <f>IF(基本情報入力シート!R302="","",基本情報入力シート!R302)</f>
        <v/>
      </c>
      <c r="L277" s="420" t="str">
        <f>IF(基本情報入力シート!W302="","",基本情報入力シート!W302)</f>
        <v/>
      </c>
      <c r="M277" s="420" t="str">
        <f>IF(基本情報入力シート!X302="","",基本情報入力シート!X302)</f>
        <v/>
      </c>
      <c r="N277" s="147" t="str">
        <f>IF(基本情報入力シート!Y302="","",基本情報入力シート!Y302)</f>
        <v/>
      </c>
      <c r="O277" s="154"/>
      <c r="P277" s="53"/>
      <c r="Q277" s="988"/>
      <c r="R277" s="989"/>
      <c r="S277" s="148" t="str">
        <f>IFERROR(ROUNDDOWN(Q277*VLOOKUP(N277,【参考】数式用!$AR$2:$AW$50,MATCH(P277,【参考】数式用!$AT$4:$AW$4)+2,FALSE)*0.5, 0), "")</f>
        <v/>
      </c>
      <c r="T277" s="54"/>
      <c r="U277" s="548" t="str">
        <f>IFERROR(IF(AG277&lt;&gt;"",Q277*VLOOKUP(N277,【参考】数式用!$AG$2:$AL$50,MATCH(P277,【参考】数式用!$AI$4:$AL$4,0)+2,0), ""), "")</f>
        <v/>
      </c>
      <c r="V277" s="44"/>
      <c r="W277" s="990"/>
      <c r="X277" s="991"/>
      <c r="Y277" s="93"/>
      <c r="Z277" s="549"/>
      <c r="AA277" s="149" t="str">
        <f>IFERROR(IF(Y277="ー", "", ROUNDDOWN(Z277*VLOOKUP(N277,【参考】数式用!$AR$2:$AW$50,MATCH(Y277,【参考】数式用!$AT$4:$AW$4)+2,FALSE)*0.5, 0)), "")</f>
        <v/>
      </c>
      <c r="AB277" s="103"/>
      <c r="AC277" s="1083" t="str">
        <f>IFERROR(IF(AG277&lt;&gt;"",Z277*VLOOKUP(N277,【参考】数式用!$AG$2:$AL$50,MATCH(Y277,【参考】数式用!$AI$4:$AL$4,0)+2,0), ""), "")</f>
        <v/>
      </c>
      <c r="AD277" s="1083"/>
      <c r="AE277" s="424"/>
      <c r="AF277" s="104"/>
      <c r="AG277" s="438" t="str">
        <f>IFERROR(VLOOKUP(O277, 【参考】数式用!$AY$5:$AY$13, 1, FALSE), "")</f>
        <v/>
      </c>
      <c r="AH277" s="439" t="str">
        <f>IFERROR(VLOOKUP(N277, 【参考】数式用!$BA$2:$BB$50, 2, FALSE), "")</f>
        <v/>
      </c>
      <c r="AI277" s="440" t="str">
        <f t="shared" si="9"/>
        <v/>
      </c>
      <c r="AJ277" s="441" t="str">
        <f t="shared" si="10"/>
        <v/>
      </c>
      <c r="AK277" s="139"/>
      <c r="AL277" s="139"/>
      <c r="AM277" s="112"/>
      <c r="AN277" s="112"/>
      <c r="AU277" s="111"/>
      <c r="AV277" s="111"/>
      <c r="AW277" s="111"/>
      <c r="AX277" s="111"/>
      <c r="AY277" s="111"/>
      <c r="AZ277" s="111"/>
    </row>
    <row r="278" spans="1:52" ht="30" customHeight="1" thickBot="1">
      <c r="A278" s="146">
        <v>265</v>
      </c>
      <c r="B278" s="985" t="str">
        <f>IF(基本情報入力シート!C303="","",基本情報入力シート!C303)</f>
        <v/>
      </c>
      <c r="C278" s="986"/>
      <c r="D278" s="986"/>
      <c r="E278" s="986"/>
      <c r="F278" s="986"/>
      <c r="G278" s="986"/>
      <c r="H278" s="986"/>
      <c r="I278" s="987"/>
      <c r="J278" s="420" t="str">
        <f>IF(基本情報入力シート!M303="","",基本情報入力シート!M303)</f>
        <v/>
      </c>
      <c r="K278" s="420" t="str">
        <f>IF(基本情報入力シート!R303="","",基本情報入力シート!R303)</f>
        <v/>
      </c>
      <c r="L278" s="420" t="str">
        <f>IF(基本情報入力シート!W303="","",基本情報入力シート!W303)</f>
        <v/>
      </c>
      <c r="M278" s="420" t="str">
        <f>IF(基本情報入力シート!X303="","",基本情報入力シート!X303)</f>
        <v/>
      </c>
      <c r="N278" s="147" t="str">
        <f>IF(基本情報入力シート!Y303="","",基本情報入力シート!Y303)</f>
        <v/>
      </c>
      <c r="O278" s="154"/>
      <c r="P278" s="53"/>
      <c r="Q278" s="988"/>
      <c r="R278" s="989"/>
      <c r="S278" s="148" t="str">
        <f>IFERROR(ROUNDDOWN(Q278*VLOOKUP(N278,【参考】数式用!$AR$2:$AW$50,MATCH(P278,【参考】数式用!$AT$4:$AW$4)+2,FALSE)*0.5, 0), "")</f>
        <v/>
      </c>
      <c r="T278" s="54"/>
      <c r="U278" s="548" t="str">
        <f>IFERROR(IF(AG278&lt;&gt;"",Q278*VLOOKUP(N278,【参考】数式用!$AG$2:$AL$50,MATCH(P278,【参考】数式用!$AI$4:$AL$4,0)+2,0), ""), "")</f>
        <v/>
      </c>
      <c r="V278" s="44"/>
      <c r="W278" s="990"/>
      <c r="X278" s="991"/>
      <c r="Y278" s="93"/>
      <c r="Z278" s="549"/>
      <c r="AA278" s="149" t="str">
        <f>IFERROR(IF(Y278="ー", "", ROUNDDOWN(Z278*VLOOKUP(N278,【参考】数式用!$AR$2:$AW$50,MATCH(Y278,【参考】数式用!$AT$4:$AW$4)+2,FALSE)*0.5, 0)), "")</f>
        <v/>
      </c>
      <c r="AB278" s="103"/>
      <c r="AC278" s="1083" t="str">
        <f>IFERROR(IF(AG278&lt;&gt;"",Z278*VLOOKUP(N278,【参考】数式用!$AG$2:$AL$50,MATCH(Y278,【参考】数式用!$AI$4:$AL$4,0)+2,0), ""), "")</f>
        <v/>
      </c>
      <c r="AD278" s="1083"/>
      <c r="AE278" s="424"/>
      <c r="AF278" s="104"/>
      <c r="AG278" s="438" t="str">
        <f>IFERROR(VLOOKUP(O278, 【参考】数式用!$AY$5:$AY$13, 1, FALSE), "")</f>
        <v/>
      </c>
      <c r="AH278" s="439" t="str">
        <f>IFERROR(VLOOKUP(N278, 【参考】数式用!$BA$2:$BB$50, 2, FALSE), "")</f>
        <v/>
      </c>
      <c r="AI278" s="440" t="str">
        <f t="shared" si="9"/>
        <v/>
      </c>
      <c r="AJ278" s="441" t="str">
        <f t="shared" si="10"/>
        <v/>
      </c>
      <c r="AK278" s="139"/>
      <c r="AL278" s="139"/>
      <c r="AM278" s="112"/>
      <c r="AN278" s="112"/>
      <c r="AU278" s="111"/>
      <c r="AV278" s="111"/>
      <c r="AW278" s="111"/>
      <c r="AX278" s="111"/>
      <c r="AY278" s="111"/>
      <c r="AZ278" s="111"/>
    </row>
    <row r="279" spans="1:52" ht="30" customHeight="1" thickBot="1">
      <c r="A279" s="146">
        <v>266</v>
      </c>
      <c r="B279" s="985" t="str">
        <f>IF(基本情報入力シート!C304="","",基本情報入力シート!C304)</f>
        <v/>
      </c>
      <c r="C279" s="986"/>
      <c r="D279" s="986"/>
      <c r="E279" s="986"/>
      <c r="F279" s="986"/>
      <c r="G279" s="986"/>
      <c r="H279" s="986"/>
      <c r="I279" s="987"/>
      <c r="J279" s="420" t="str">
        <f>IF(基本情報入力シート!M304="","",基本情報入力シート!M304)</f>
        <v/>
      </c>
      <c r="K279" s="420" t="str">
        <f>IF(基本情報入力シート!R304="","",基本情報入力シート!R304)</f>
        <v/>
      </c>
      <c r="L279" s="420" t="str">
        <f>IF(基本情報入力シート!W304="","",基本情報入力シート!W304)</f>
        <v/>
      </c>
      <c r="M279" s="420" t="str">
        <f>IF(基本情報入力シート!X304="","",基本情報入力シート!X304)</f>
        <v/>
      </c>
      <c r="N279" s="147" t="str">
        <f>IF(基本情報入力シート!Y304="","",基本情報入力シート!Y304)</f>
        <v/>
      </c>
      <c r="O279" s="154"/>
      <c r="P279" s="53"/>
      <c r="Q279" s="988"/>
      <c r="R279" s="989"/>
      <c r="S279" s="148" t="str">
        <f>IFERROR(ROUNDDOWN(Q279*VLOOKUP(N279,【参考】数式用!$AR$2:$AW$50,MATCH(P279,【参考】数式用!$AT$4:$AW$4)+2,FALSE)*0.5, 0), "")</f>
        <v/>
      </c>
      <c r="T279" s="54"/>
      <c r="U279" s="548" t="str">
        <f>IFERROR(IF(AG279&lt;&gt;"",Q279*VLOOKUP(N279,【参考】数式用!$AG$2:$AL$50,MATCH(P279,【参考】数式用!$AI$4:$AL$4,0)+2,0), ""), "")</f>
        <v/>
      </c>
      <c r="V279" s="44"/>
      <c r="W279" s="990"/>
      <c r="X279" s="991"/>
      <c r="Y279" s="93"/>
      <c r="Z279" s="549"/>
      <c r="AA279" s="149" t="str">
        <f>IFERROR(IF(Y279="ー", "", ROUNDDOWN(Z279*VLOOKUP(N279,【参考】数式用!$AR$2:$AW$50,MATCH(Y279,【参考】数式用!$AT$4:$AW$4)+2,FALSE)*0.5, 0)), "")</f>
        <v/>
      </c>
      <c r="AB279" s="103"/>
      <c r="AC279" s="1083" t="str">
        <f>IFERROR(IF(AG279&lt;&gt;"",Z279*VLOOKUP(N279,【参考】数式用!$AG$2:$AL$50,MATCH(Y279,【参考】数式用!$AI$4:$AL$4,0)+2,0), ""), "")</f>
        <v/>
      </c>
      <c r="AD279" s="1083"/>
      <c r="AE279" s="424"/>
      <c r="AF279" s="104"/>
      <c r="AG279" s="438" t="str">
        <f>IFERROR(VLOOKUP(O279, 【参考】数式用!$AY$5:$AY$13, 1, FALSE), "")</f>
        <v/>
      </c>
      <c r="AH279" s="439" t="str">
        <f>IFERROR(VLOOKUP(N279, 【参考】数式用!$BA$2:$BB$50, 2, FALSE), "")</f>
        <v/>
      </c>
      <c r="AI279" s="440" t="str">
        <f t="shared" si="9"/>
        <v/>
      </c>
      <c r="AJ279" s="441" t="str">
        <f t="shared" si="10"/>
        <v/>
      </c>
      <c r="AK279" s="139"/>
      <c r="AL279" s="139"/>
      <c r="AM279" s="112"/>
      <c r="AN279" s="112"/>
      <c r="AU279" s="111"/>
      <c r="AV279" s="111"/>
      <c r="AW279" s="111"/>
      <c r="AX279" s="111"/>
      <c r="AY279" s="111"/>
      <c r="AZ279" s="111"/>
    </row>
    <row r="280" spans="1:52" ht="30" customHeight="1" thickBot="1">
      <c r="A280" s="146">
        <v>267</v>
      </c>
      <c r="B280" s="985" t="str">
        <f>IF(基本情報入力シート!C305="","",基本情報入力シート!C305)</f>
        <v/>
      </c>
      <c r="C280" s="986"/>
      <c r="D280" s="986"/>
      <c r="E280" s="986"/>
      <c r="F280" s="986"/>
      <c r="G280" s="986"/>
      <c r="H280" s="986"/>
      <c r="I280" s="987"/>
      <c r="J280" s="420" t="str">
        <f>IF(基本情報入力シート!M305="","",基本情報入力シート!M305)</f>
        <v/>
      </c>
      <c r="K280" s="420" t="str">
        <f>IF(基本情報入力シート!R305="","",基本情報入力シート!R305)</f>
        <v/>
      </c>
      <c r="L280" s="420" t="str">
        <f>IF(基本情報入力シート!W305="","",基本情報入力シート!W305)</f>
        <v/>
      </c>
      <c r="M280" s="420" t="str">
        <f>IF(基本情報入力シート!X305="","",基本情報入力シート!X305)</f>
        <v/>
      </c>
      <c r="N280" s="147" t="str">
        <f>IF(基本情報入力シート!Y305="","",基本情報入力シート!Y305)</f>
        <v/>
      </c>
      <c r="O280" s="154"/>
      <c r="P280" s="53"/>
      <c r="Q280" s="988"/>
      <c r="R280" s="989"/>
      <c r="S280" s="148" t="str">
        <f>IFERROR(ROUNDDOWN(Q280*VLOOKUP(N280,【参考】数式用!$AR$2:$AW$50,MATCH(P280,【参考】数式用!$AT$4:$AW$4)+2,FALSE)*0.5, 0), "")</f>
        <v/>
      </c>
      <c r="T280" s="54"/>
      <c r="U280" s="548" t="str">
        <f>IFERROR(IF(AG280&lt;&gt;"",Q280*VLOOKUP(N280,【参考】数式用!$AG$2:$AL$50,MATCH(P280,【参考】数式用!$AI$4:$AL$4,0)+2,0), ""), "")</f>
        <v/>
      </c>
      <c r="V280" s="44"/>
      <c r="W280" s="990"/>
      <c r="X280" s="991"/>
      <c r="Y280" s="93"/>
      <c r="Z280" s="549"/>
      <c r="AA280" s="149" t="str">
        <f>IFERROR(IF(Y280="ー", "", ROUNDDOWN(Z280*VLOOKUP(N280,【参考】数式用!$AR$2:$AW$50,MATCH(Y280,【参考】数式用!$AT$4:$AW$4)+2,FALSE)*0.5, 0)), "")</f>
        <v/>
      </c>
      <c r="AB280" s="103"/>
      <c r="AC280" s="1083" t="str">
        <f>IFERROR(IF(AG280&lt;&gt;"",Z280*VLOOKUP(N280,【参考】数式用!$AG$2:$AL$50,MATCH(Y280,【参考】数式用!$AI$4:$AL$4,0)+2,0), ""), "")</f>
        <v/>
      </c>
      <c r="AD280" s="1083"/>
      <c r="AE280" s="424"/>
      <c r="AF280" s="104"/>
      <c r="AG280" s="438" t="str">
        <f>IFERROR(VLOOKUP(O280, 【参考】数式用!$AY$5:$AY$13, 1, FALSE), "")</f>
        <v/>
      </c>
      <c r="AH280" s="439" t="str">
        <f>IFERROR(VLOOKUP(N280, 【参考】数式用!$BA$2:$BB$50, 2, FALSE), "")</f>
        <v/>
      </c>
      <c r="AI280" s="440" t="str">
        <f t="shared" si="9"/>
        <v/>
      </c>
      <c r="AJ280" s="441" t="str">
        <f t="shared" si="10"/>
        <v/>
      </c>
      <c r="AK280" s="139"/>
      <c r="AL280" s="139"/>
      <c r="AM280" s="112"/>
      <c r="AN280" s="112"/>
      <c r="AU280" s="111"/>
      <c r="AV280" s="111"/>
      <c r="AW280" s="111"/>
      <c r="AX280" s="111"/>
      <c r="AY280" s="111"/>
      <c r="AZ280" s="111"/>
    </row>
    <row r="281" spans="1:52" ht="30" customHeight="1" thickBot="1">
      <c r="A281" s="146">
        <v>268</v>
      </c>
      <c r="B281" s="985" t="str">
        <f>IF(基本情報入力シート!C306="","",基本情報入力シート!C306)</f>
        <v/>
      </c>
      <c r="C281" s="986"/>
      <c r="D281" s="986"/>
      <c r="E281" s="986"/>
      <c r="F281" s="986"/>
      <c r="G281" s="986"/>
      <c r="H281" s="986"/>
      <c r="I281" s="987"/>
      <c r="J281" s="420" t="str">
        <f>IF(基本情報入力シート!M306="","",基本情報入力シート!M306)</f>
        <v/>
      </c>
      <c r="K281" s="420" t="str">
        <f>IF(基本情報入力シート!R306="","",基本情報入力シート!R306)</f>
        <v/>
      </c>
      <c r="L281" s="420" t="str">
        <f>IF(基本情報入力シート!W306="","",基本情報入力シート!W306)</f>
        <v/>
      </c>
      <c r="M281" s="420" t="str">
        <f>IF(基本情報入力シート!X306="","",基本情報入力シート!X306)</f>
        <v/>
      </c>
      <c r="N281" s="147" t="str">
        <f>IF(基本情報入力シート!Y306="","",基本情報入力シート!Y306)</f>
        <v/>
      </c>
      <c r="O281" s="154"/>
      <c r="P281" s="53"/>
      <c r="Q281" s="988"/>
      <c r="R281" s="989"/>
      <c r="S281" s="148" t="str">
        <f>IFERROR(ROUNDDOWN(Q281*VLOOKUP(N281,【参考】数式用!$AR$2:$AW$50,MATCH(P281,【参考】数式用!$AT$4:$AW$4)+2,FALSE)*0.5, 0), "")</f>
        <v/>
      </c>
      <c r="T281" s="54"/>
      <c r="U281" s="548" t="str">
        <f>IFERROR(IF(AG281&lt;&gt;"",Q281*VLOOKUP(N281,【参考】数式用!$AG$2:$AL$50,MATCH(P281,【参考】数式用!$AI$4:$AL$4,0)+2,0), ""), "")</f>
        <v/>
      </c>
      <c r="V281" s="44"/>
      <c r="W281" s="990"/>
      <c r="X281" s="991"/>
      <c r="Y281" s="93"/>
      <c r="Z281" s="549"/>
      <c r="AA281" s="149" t="str">
        <f>IFERROR(IF(Y281="ー", "", ROUNDDOWN(Z281*VLOOKUP(N281,【参考】数式用!$AR$2:$AW$50,MATCH(Y281,【参考】数式用!$AT$4:$AW$4)+2,FALSE)*0.5, 0)), "")</f>
        <v/>
      </c>
      <c r="AB281" s="103"/>
      <c r="AC281" s="1083" t="str">
        <f>IFERROR(IF(AG281&lt;&gt;"",Z281*VLOOKUP(N281,【参考】数式用!$AG$2:$AL$50,MATCH(Y281,【参考】数式用!$AI$4:$AL$4,0)+2,0), ""), "")</f>
        <v/>
      </c>
      <c r="AD281" s="1083"/>
      <c r="AE281" s="424"/>
      <c r="AF281" s="104"/>
      <c r="AG281" s="438" t="str">
        <f>IFERROR(VLOOKUP(O281, 【参考】数式用!$AY$5:$AY$13, 1, FALSE), "")</f>
        <v/>
      </c>
      <c r="AH281" s="439" t="str">
        <f>IFERROR(VLOOKUP(N281, 【参考】数式用!$BA$2:$BB$50, 2, FALSE), "")</f>
        <v/>
      </c>
      <c r="AI281" s="440" t="str">
        <f t="shared" si="9"/>
        <v/>
      </c>
      <c r="AJ281" s="441" t="str">
        <f t="shared" si="10"/>
        <v/>
      </c>
      <c r="AK281" s="139"/>
      <c r="AL281" s="139"/>
      <c r="AM281" s="112"/>
      <c r="AN281" s="112"/>
      <c r="AU281" s="111"/>
      <c r="AV281" s="111"/>
      <c r="AW281" s="111"/>
      <c r="AX281" s="111"/>
      <c r="AY281" s="111"/>
      <c r="AZ281" s="111"/>
    </row>
    <row r="282" spans="1:52" ht="30" customHeight="1" thickBot="1">
      <c r="A282" s="146">
        <v>269</v>
      </c>
      <c r="B282" s="985" t="str">
        <f>IF(基本情報入力シート!C307="","",基本情報入力シート!C307)</f>
        <v/>
      </c>
      <c r="C282" s="986"/>
      <c r="D282" s="986"/>
      <c r="E282" s="986"/>
      <c r="F282" s="986"/>
      <c r="G282" s="986"/>
      <c r="H282" s="986"/>
      <c r="I282" s="987"/>
      <c r="J282" s="420" t="str">
        <f>IF(基本情報入力シート!M307="","",基本情報入力シート!M307)</f>
        <v/>
      </c>
      <c r="K282" s="420" t="str">
        <f>IF(基本情報入力シート!R307="","",基本情報入力シート!R307)</f>
        <v/>
      </c>
      <c r="L282" s="420" t="str">
        <f>IF(基本情報入力シート!W307="","",基本情報入力シート!W307)</f>
        <v/>
      </c>
      <c r="M282" s="420" t="str">
        <f>IF(基本情報入力シート!X307="","",基本情報入力シート!X307)</f>
        <v/>
      </c>
      <c r="N282" s="147" t="str">
        <f>IF(基本情報入力シート!Y307="","",基本情報入力シート!Y307)</f>
        <v/>
      </c>
      <c r="O282" s="154"/>
      <c r="P282" s="53"/>
      <c r="Q282" s="988"/>
      <c r="R282" s="989"/>
      <c r="S282" s="148" t="str">
        <f>IFERROR(ROUNDDOWN(Q282*VLOOKUP(N282,【参考】数式用!$AR$2:$AW$50,MATCH(P282,【参考】数式用!$AT$4:$AW$4)+2,FALSE)*0.5, 0), "")</f>
        <v/>
      </c>
      <c r="T282" s="54"/>
      <c r="U282" s="548" t="str">
        <f>IFERROR(IF(AG282&lt;&gt;"",Q282*VLOOKUP(N282,【参考】数式用!$AG$2:$AL$50,MATCH(P282,【参考】数式用!$AI$4:$AL$4,0)+2,0), ""), "")</f>
        <v/>
      </c>
      <c r="V282" s="44"/>
      <c r="W282" s="990"/>
      <c r="X282" s="991"/>
      <c r="Y282" s="93"/>
      <c r="Z282" s="549"/>
      <c r="AA282" s="149" t="str">
        <f>IFERROR(IF(Y282="ー", "", ROUNDDOWN(Z282*VLOOKUP(N282,【参考】数式用!$AR$2:$AW$50,MATCH(Y282,【参考】数式用!$AT$4:$AW$4)+2,FALSE)*0.5, 0)), "")</f>
        <v/>
      </c>
      <c r="AB282" s="103"/>
      <c r="AC282" s="1083" t="str">
        <f>IFERROR(IF(AG282&lt;&gt;"",Z282*VLOOKUP(N282,【参考】数式用!$AG$2:$AL$50,MATCH(Y282,【参考】数式用!$AI$4:$AL$4,0)+2,0), ""), "")</f>
        <v/>
      </c>
      <c r="AD282" s="1083"/>
      <c r="AE282" s="424"/>
      <c r="AF282" s="104"/>
      <c r="AG282" s="438" t="str">
        <f>IFERROR(VLOOKUP(O282, 【参考】数式用!$AY$5:$AY$13, 1, FALSE), "")</f>
        <v/>
      </c>
      <c r="AH282" s="439" t="str">
        <f>IFERROR(VLOOKUP(N282, 【参考】数式用!$BA$2:$BB$50, 2, FALSE), "")</f>
        <v/>
      </c>
      <c r="AI282" s="440" t="str">
        <f t="shared" si="9"/>
        <v/>
      </c>
      <c r="AJ282" s="441" t="str">
        <f t="shared" si="10"/>
        <v/>
      </c>
      <c r="AK282" s="139"/>
      <c r="AL282" s="139"/>
      <c r="AM282" s="112"/>
      <c r="AN282" s="112"/>
      <c r="AU282" s="111"/>
      <c r="AV282" s="111"/>
      <c r="AW282" s="111"/>
      <c r="AX282" s="111"/>
      <c r="AY282" s="111"/>
      <c r="AZ282" s="111"/>
    </row>
    <row r="283" spans="1:52" ht="30" customHeight="1" thickBot="1">
      <c r="A283" s="146">
        <v>270</v>
      </c>
      <c r="B283" s="985" t="str">
        <f>IF(基本情報入力シート!C308="","",基本情報入力シート!C308)</f>
        <v/>
      </c>
      <c r="C283" s="986"/>
      <c r="D283" s="986"/>
      <c r="E283" s="986"/>
      <c r="F283" s="986"/>
      <c r="G283" s="986"/>
      <c r="H283" s="986"/>
      <c r="I283" s="987"/>
      <c r="J283" s="420" t="str">
        <f>IF(基本情報入力シート!M308="","",基本情報入力シート!M308)</f>
        <v/>
      </c>
      <c r="K283" s="420" t="str">
        <f>IF(基本情報入力シート!R308="","",基本情報入力シート!R308)</f>
        <v/>
      </c>
      <c r="L283" s="420" t="str">
        <f>IF(基本情報入力シート!W308="","",基本情報入力シート!W308)</f>
        <v/>
      </c>
      <c r="M283" s="420" t="str">
        <f>IF(基本情報入力シート!X308="","",基本情報入力シート!X308)</f>
        <v/>
      </c>
      <c r="N283" s="147" t="str">
        <f>IF(基本情報入力シート!Y308="","",基本情報入力シート!Y308)</f>
        <v/>
      </c>
      <c r="O283" s="154"/>
      <c r="P283" s="53"/>
      <c r="Q283" s="988"/>
      <c r="R283" s="989"/>
      <c r="S283" s="148" t="str">
        <f>IFERROR(ROUNDDOWN(Q283*VLOOKUP(N283,【参考】数式用!$AR$2:$AW$50,MATCH(P283,【参考】数式用!$AT$4:$AW$4)+2,FALSE)*0.5, 0), "")</f>
        <v/>
      </c>
      <c r="T283" s="54"/>
      <c r="U283" s="548" t="str">
        <f>IFERROR(IF(AG283&lt;&gt;"",Q283*VLOOKUP(N283,【参考】数式用!$AG$2:$AL$50,MATCH(P283,【参考】数式用!$AI$4:$AL$4,0)+2,0), ""), "")</f>
        <v/>
      </c>
      <c r="V283" s="44"/>
      <c r="W283" s="990"/>
      <c r="X283" s="991"/>
      <c r="Y283" s="93"/>
      <c r="Z283" s="549"/>
      <c r="AA283" s="149" t="str">
        <f>IFERROR(IF(Y283="ー", "", ROUNDDOWN(Z283*VLOOKUP(N283,【参考】数式用!$AR$2:$AW$50,MATCH(Y283,【参考】数式用!$AT$4:$AW$4)+2,FALSE)*0.5, 0)), "")</f>
        <v/>
      </c>
      <c r="AB283" s="103"/>
      <c r="AC283" s="1083" t="str">
        <f>IFERROR(IF(AG283&lt;&gt;"",Z283*VLOOKUP(N283,【参考】数式用!$AG$2:$AL$50,MATCH(Y283,【参考】数式用!$AI$4:$AL$4,0)+2,0), ""), "")</f>
        <v/>
      </c>
      <c r="AD283" s="1083"/>
      <c r="AE283" s="424"/>
      <c r="AF283" s="104"/>
      <c r="AG283" s="438" t="str">
        <f>IFERROR(VLOOKUP(O283, 【参考】数式用!$AY$5:$AY$13, 1, FALSE), "")</f>
        <v/>
      </c>
      <c r="AH283" s="439" t="str">
        <f>IFERROR(VLOOKUP(N283, 【参考】数式用!$BA$2:$BB$50, 2, FALSE), "")</f>
        <v/>
      </c>
      <c r="AI283" s="440" t="str">
        <f t="shared" si="9"/>
        <v/>
      </c>
      <c r="AJ283" s="441" t="str">
        <f t="shared" si="10"/>
        <v/>
      </c>
      <c r="AK283" s="139"/>
      <c r="AL283" s="139"/>
      <c r="AM283" s="112"/>
      <c r="AN283" s="112"/>
      <c r="AU283" s="111"/>
      <c r="AV283" s="111"/>
      <c r="AW283" s="111"/>
      <c r="AX283" s="111"/>
      <c r="AY283" s="111"/>
      <c r="AZ283" s="111"/>
    </row>
    <row r="284" spans="1:52" ht="30" customHeight="1" thickBot="1">
      <c r="A284" s="146">
        <v>271</v>
      </c>
      <c r="B284" s="985" t="str">
        <f>IF(基本情報入力シート!C309="","",基本情報入力シート!C309)</f>
        <v/>
      </c>
      <c r="C284" s="986"/>
      <c r="D284" s="986"/>
      <c r="E284" s="986"/>
      <c r="F284" s="986"/>
      <c r="G284" s="986"/>
      <c r="H284" s="986"/>
      <c r="I284" s="987"/>
      <c r="J284" s="420" t="str">
        <f>IF(基本情報入力シート!M309="","",基本情報入力シート!M309)</f>
        <v/>
      </c>
      <c r="K284" s="420" t="str">
        <f>IF(基本情報入力シート!R309="","",基本情報入力シート!R309)</f>
        <v/>
      </c>
      <c r="L284" s="420" t="str">
        <f>IF(基本情報入力シート!W309="","",基本情報入力シート!W309)</f>
        <v/>
      </c>
      <c r="M284" s="420" t="str">
        <f>IF(基本情報入力シート!X309="","",基本情報入力シート!X309)</f>
        <v/>
      </c>
      <c r="N284" s="147" t="str">
        <f>IF(基本情報入力シート!Y309="","",基本情報入力シート!Y309)</f>
        <v/>
      </c>
      <c r="O284" s="154"/>
      <c r="P284" s="53"/>
      <c r="Q284" s="988"/>
      <c r="R284" s="989"/>
      <c r="S284" s="148" t="str">
        <f>IFERROR(ROUNDDOWN(Q284*VLOOKUP(N284,【参考】数式用!$AR$2:$AW$50,MATCH(P284,【参考】数式用!$AT$4:$AW$4)+2,FALSE)*0.5, 0), "")</f>
        <v/>
      </c>
      <c r="T284" s="54"/>
      <c r="U284" s="548" t="str">
        <f>IFERROR(IF(AG284&lt;&gt;"",Q284*VLOOKUP(N284,【参考】数式用!$AG$2:$AL$50,MATCH(P284,【参考】数式用!$AI$4:$AL$4,0)+2,0), ""), "")</f>
        <v/>
      </c>
      <c r="V284" s="44"/>
      <c r="W284" s="990"/>
      <c r="X284" s="991"/>
      <c r="Y284" s="93"/>
      <c r="Z284" s="549"/>
      <c r="AA284" s="149" t="str">
        <f>IFERROR(IF(Y284="ー", "", ROUNDDOWN(Z284*VLOOKUP(N284,【参考】数式用!$AR$2:$AW$50,MATCH(Y284,【参考】数式用!$AT$4:$AW$4)+2,FALSE)*0.5, 0)), "")</f>
        <v/>
      </c>
      <c r="AB284" s="103"/>
      <c r="AC284" s="1083" t="str">
        <f>IFERROR(IF(AG284&lt;&gt;"",Z284*VLOOKUP(N284,【参考】数式用!$AG$2:$AL$50,MATCH(Y284,【参考】数式用!$AI$4:$AL$4,0)+2,0), ""), "")</f>
        <v/>
      </c>
      <c r="AD284" s="1083"/>
      <c r="AE284" s="424"/>
      <c r="AF284" s="104"/>
      <c r="AG284" s="438" t="str">
        <f>IFERROR(VLOOKUP(O284, 【参考】数式用!$AY$5:$AY$13, 1, FALSE), "")</f>
        <v/>
      </c>
      <c r="AH284" s="439" t="str">
        <f>IFERROR(VLOOKUP(N284, 【参考】数式用!$BA$2:$BB$50, 2, FALSE), "")</f>
        <v/>
      </c>
      <c r="AI284" s="440" t="str">
        <f t="shared" si="9"/>
        <v/>
      </c>
      <c r="AJ284" s="441" t="str">
        <f t="shared" si="10"/>
        <v/>
      </c>
      <c r="AK284" s="139"/>
      <c r="AL284" s="139"/>
      <c r="AM284" s="112"/>
      <c r="AN284" s="112"/>
      <c r="AU284" s="111"/>
      <c r="AV284" s="111"/>
      <c r="AW284" s="111"/>
      <c r="AX284" s="111"/>
      <c r="AY284" s="111"/>
      <c r="AZ284" s="111"/>
    </row>
    <row r="285" spans="1:52" ht="30" customHeight="1" thickBot="1">
      <c r="A285" s="146">
        <v>272</v>
      </c>
      <c r="B285" s="985" t="str">
        <f>IF(基本情報入力シート!C310="","",基本情報入力シート!C310)</f>
        <v/>
      </c>
      <c r="C285" s="986"/>
      <c r="D285" s="986"/>
      <c r="E285" s="986"/>
      <c r="F285" s="986"/>
      <c r="G285" s="986"/>
      <c r="H285" s="986"/>
      <c r="I285" s="987"/>
      <c r="J285" s="420" t="str">
        <f>IF(基本情報入力シート!M310="","",基本情報入力シート!M310)</f>
        <v/>
      </c>
      <c r="K285" s="420" t="str">
        <f>IF(基本情報入力シート!R310="","",基本情報入力シート!R310)</f>
        <v/>
      </c>
      <c r="L285" s="420" t="str">
        <f>IF(基本情報入力シート!W310="","",基本情報入力シート!W310)</f>
        <v/>
      </c>
      <c r="M285" s="420" t="str">
        <f>IF(基本情報入力シート!X310="","",基本情報入力シート!X310)</f>
        <v/>
      </c>
      <c r="N285" s="147" t="str">
        <f>IF(基本情報入力シート!Y310="","",基本情報入力シート!Y310)</f>
        <v/>
      </c>
      <c r="O285" s="154"/>
      <c r="P285" s="53"/>
      <c r="Q285" s="988"/>
      <c r="R285" s="989"/>
      <c r="S285" s="148" t="str">
        <f>IFERROR(ROUNDDOWN(Q285*VLOOKUP(N285,【参考】数式用!$AR$2:$AW$50,MATCH(P285,【参考】数式用!$AT$4:$AW$4)+2,FALSE)*0.5, 0), "")</f>
        <v/>
      </c>
      <c r="T285" s="54"/>
      <c r="U285" s="548" t="str">
        <f>IFERROR(IF(AG285&lt;&gt;"",Q285*VLOOKUP(N285,【参考】数式用!$AG$2:$AL$50,MATCH(P285,【参考】数式用!$AI$4:$AL$4,0)+2,0), ""), "")</f>
        <v/>
      </c>
      <c r="V285" s="44"/>
      <c r="W285" s="990"/>
      <c r="X285" s="991"/>
      <c r="Y285" s="93"/>
      <c r="Z285" s="549"/>
      <c r="AA285" s="149" t="str">
        <f>IFERROR(IF(Y285="ー", "", ROUNDDOWN(Z285*VLOOKUP(N285,【参考】数式用!$AR$2:$AW$50,MATCH(Y285,【参考】数式用!$AT$4:$AW$4)+2,FALSE)*0.5, 0)), "")</f>
        <v/>
      </c>
      <c r="AB285" s="103"/>
      <c r="AC285" s="1083" t="str">
        <f>IFERROR(IF(AG285&lt;&gt;"",Z285*VLOOKUP(N285,【参考】数式用!$AG$2:$AL$50,MATCH(Y285,【参考】数式用!$AI$4:$AL$4,0)+2,0), ""), "")</f>
        <v/>
      </c>
      <c r="AD285" s="1083"/>
      <c r="AE285" s="424"/>
      <c r="AF285" s="104"/>
      <c r="AG285" s="438" t="str">
        <f>IFERROR(VLOOKUP(O285, 【参考】数式用!$AY$5:$AY$13, 1, FALSE), "")</f>
        <v/>
      </c>
      <c r="AH285" s="439" t="str">
        <f>IFERROR(VLOOKUP(N285, 【参考】数式用!$BA$2:$BB$50, 2, FALSE), "")</f>
        <v/>
      </c>
      <c r="AI285" s="440" t="str">
        <f t="shared" si="9"/>
        <v/>
      </c>
      <c r="AJ285" s="441" t="str">
        <f t="shared" si="10"/>
        <v/>
      </c>
      <c r="AK285" s="139"/>
      <c r="AL285" s="139"/>
      <c r="AM285" s="112"/>
      <c r="AN285" s="112"/>
      <c r="AU285" s="111"/>
      <c r="AV285" s="111"/>
      <c r="AW285" s="111"/>
      <c r="AX285" s="111"/>
      <c r="AY285" s="111"/>
      <c r="AZ285" s="111"/>
    </row>
    <row r="286" spans="1:52" ht="30" customHeight="1" thickBot="1">
      <c r="A286" s="146">
        <v>273</v>
      </c>
      <c r="B286" s="985" t="str">
        <f>IF(基本情報入力シート!C311="","",基本情報入力シート!C311)</f>
        <v/>
      </c>
      <c r="C286" s="986"/>
      <c r="D286" s="986"/>
      <c r="E286" s="986"/>
      <c r="F286" s="986"/>
      <c r="G286" s="986"/>
      <c r="H286" s="986"/>
      <c r="I286" s="987"/>
      <c r="J286" s="420" t="str">
        <f>IF(基本情報入力シート!M311="","",基本情報入力シート!M311)</f>
        <v/>
      </c>
      <c r="K286" s="420" t="str">
        <f>IF(基本情報入力シート!R311="","",基本情報入力シート!R311)</f>
        <v/>
      </c>
      <c r="L286" s="420" t="str">
        <f>IF(基本情報入力シート!W311="","",基本情報入力シート!W311)</f>
        <v/>
      </c>
      <c r="M286" s="420" t="str">
        <f>IF(基本情報入力シート!X311="","",基本情報入力シート!X311)</f>
        <v/>
      </c>
      <c r="N286" s="147" t="str">
        <f>IF(基本情報入力シート!Y311="","",基本情報入力シート!Y311)</f>
        <v/>
      </c>
      <c r="O286" s="154"/>
      <c r="P286" s="53"/>
      <c r="Q286" s="988"/>
      <c r="R286" s="989"/>
      <c r="S286" s="148" t="str">
        <f>IFERROR(ROUNDDOWN(Q286*VLOOKUP(N286,【参考】数式用!$AR$2:$AW$50,MATCH(P286,【参考】数式用!$AT$4:$AW$4)+2,FALSE)*0.5, 0), "")</f>
        <v/>
      </c>
      <c r="T286" s="54"/>
      <c r="U286" s="548" t="str">
        <f>IFERROR(IF(AG286&lt;&gt;"",Q286*VLOOKUP(N286,【参考】数式用!$AG$2:$AL$50,MATCH(P286,【参考】数式用!$AI$4:$AL$4,0)+2,0), ""), "")</f>
        <v/>
      </c>
      <c r="V286" s="44"/>
      <c r="W286" s="990"/>
      <c r="X286" s="991"/>
      <c r="Y286" s="93"/>
      <c r="Z286" s="549"/>
      <c r="AA286" s="149" t="str">
        <f>IFERROR(IF(Y286="ー", "", ROUNDDOWN(Z286*VLOOKUP(N286,【参考】数式用!$AR$2:$AW$50,MATCH(Y286,【参考】数式用!$AT$4:$AW$4)+2,FALSE)*0.5, 0)), "")</f>
        <v/>
      </c>
      <c r="AB286" s="103"/>
      <c r="AC286" s="1083" t="str">
        <f>IFERROR(IF(AG286&lt;&gt;"",Z286*VLOOKUP(N286,【参考】数式用!$AG$2:$AL$50,MATCH(Y286,【参考】数式用!$AI$4:$AL$4,0)+2,0), ""), "")</f>
        <v/>
      </c>
      <c r="AD286" s="1083"/>
      <c r="AE286" s="424"/>
      <c r="AF286" s="104"/>
      <c r="AG286" s="438" t="str">
        <f>IFERROR(VLOOKUP(O286, 【参考】数式用!$AY$5:$AY$13, 1, FALSE), "")</f>
        <v/>
      </c>
      <c r="AH286" s="439" t="str">
        <f>IFERROR(VLOOKUP(N286, 【参考】数式用!$BA$2:$BB$50, 2, FALSE), "")</f>
        <v/>
      </c>
      <c r="AI286" s="440" t="str">
        <f t="shared" si="9"/>
        <v/>
      </c>
      <c r="AJ286" s="441" t="str">
        <f t="shared" si="10"/>
        <v/>
      </c>
      <c r="AK286" s="139"/>
      <c r="AL286" s="139"/>
      <c r="AM286" s="112"/>
      <c r="AN286" s="112"/>
      <c r="AU286" s="111"/>
      <c r="AV286" s="111"/>
      <c r="AW286" s="111"/>
      <c r="AX286" s="111"/>
      <c r="AY286" s="111"/>
      <c r="AZ286" s="111"/>
    </row>
    <row r="287" spans="1:52" ht="30" customHeight="1" thickBot="1">
      <c r="A287" s="146">
        <v>274</v>
      </c>
      <c r="B287" s="985" t="str">
        <f>IF(基本情報入力シート!C312="","",基本情報入力シート!C312)</f>
        <v/>
      </c>
      <c r="C287" s="986"/>
      <c r="D287" s="986"/>
      <c r="E287" s="986"/>
      <c r="F287" s="986"/>
      <c r="G287" s="986"/>
      <c r="H287" s="986"/>
      <c r="I287" s="987"/>
      <c r="J287" s="420" t="str">
        <f>IF(基本情報入力シート!M312="","",基本情報入力シート!M312)</f>
        <v/>
      </c>
      <c r="K287" s="420" t="str">
        <f>IF(基本情報入力シート!R312="","",基本情報入力シート!R312)</f>
        <v/>
      </c>
      <c r="L287" s="420" t="str">
        <f>IF(基本情報入力シート!W312="","",基本情報入力シート!W312)</f>
        <v/>
      </c>
      <c r="M287" s="420" t="str">
        <f>IF(基本情報入力シート!X312="","",基本情報入力シート!X312)</f>
        <v/>
      </c>
      <c r="N287" s="147" t="str">
        <f>IF(基本情報入力シート!Y312="","",基本情報入力シート!Y312)</f>
        <v/>
      </c>
      <c r="O287" s="154"/>
      <c r="P287" s="53"/>
      <c r="Q287" s="988"/>
      <c r="R287" s="989"/>
      <c r="S287" s="148" t="str">
        <f>IFERROR(ROUNDDOWN(Q287*VLOOKUP(N287,【参考】数式用!$AR$2:$AW$50,MATCH(P287,【参考】数式用!$AT$4:$AW$4)+2,FALSE)*0.5, 0), "")</f>
        <v/>
      </c>
      <c r="T287" s="54"/>
      <c r="U287" s="548" t="str">
        <f>IFERROR(IF(AG287&lt;&gt;"",Q287*VLOOKUP(N287,【参考】数式用!$AG$2:$AL$50,MATCH(P287,【参考】数式用!$AI$4:$AL$4,0)+2,0), ""), "")</f>
        <v/>
      </c>
      <c r="V287" s="44"/>
      <c r="W287" s="990"/>
      <c r="X287" s="991"/>
      <c r="Y287" s="93"/>
      <c r="Z287" s="549"/>
      <c r="AA287" s="149" t="str">
        <f>IFERROR(IF(Y287="ー", "", ROUNDDOWN(Z287*VLOOKUP(N287,【参考】数式用!$AR$2:$AW$50,MATCH(Y287,【参考】数式用!$AT$4:$AW$4)+2,FALSE)*0.5, 0)), "")</f>
        <v/>
      </c>
      <c r="AB287" s="103"/>
      <c r="AC287" s="1083" t="str">
        <f>IFERROR(IF(AG287&lt;&gt;"",Z287*VLOOKUP(N287,【参考】数式用!$AG$2:$AL$50,MATCH(Y287,【参考】数式用!$AI$4:$AL$4,0)+2,0), ""), "")</f>
        <v/>
      </c>
      <c r="AD287" s="1083"/>
      <c r="AE287" s="424"/>
      <c r="AF287" s="104"/>
      <c r="AG287" s="438" t="str">
        <f>IFERROR(VLOOKUP(O287, 【参考】数式用!$AY$5:$AY$13, 1, FALSE), "")</f>
        <v/>
      </c>
      <c r="AH287" s="439" t="str">
        <f>IFERROR(VLOOKUP(N287, 【参考】数式用!$BA$2:$BB$50, 2, FALSE), "")</f>
        <v/>
      </c>
      <c r="AI287" s="440" t="str">
        <f t="shared" si="9"/>
        <v/>
      </c>
      <c r="AJ287" s="441" t="str">
        <f t="shared" si="10"/>
        <v/>
      </c>
      <c r="AK287" s="139"/>
      <c r="AL287" s="139"/>
      <c r="AM287" s="112"/>
      <c r="AN287" s="112"/>
      <c r="AU287" s="111"/>
      <c r="AV287" s="111"/>
      <c r="AW287" s="111"/>
      <c r="AX287" s="111"/>
      <c r="AY287" s="111"/>
      <c r="AZ287" s="111"/>
    </row>
    <row r="288" spans="1:52" ht="30" customHeight="1" thickBot="1">
      <c r="A288" s="146">
        <v>275</v>
      </c>
      <c r="B288" s="985" t="str">
        <f>IF(基本情報入力シート!C313="","",基本情報入力シート!C313)</f>
        <v/>
      </c>
      <c r="C288" s="986"/>
      <c r="D288" s="986"/>
      <c r="E288" s="986"/>
      <c r="F288" s="986"/>
      <c r="G288" s="986"/>
      <c r="H288" s="986"/>
      <c r="I288" s="987"/>
      <c r="J288" s="420" t="str">
        <f>IF(基本情報入力シート!M313="","",基本情報入力シート!M313)</f>
        <v/>
      </c>
      <c r="K288" s="420" t="str">
        <f>IF(基本情報入力シート!R313="","",基本情報入力シート!R313)</f>
        <v/>
      </c>
      <c r="L288" s="420" t="str">
        <f>IF(基本情報入力シート!W313="","",基本情報入力シート!W313)</f>
        <v/>
      </c>
      <c r="M288" s="420" t="str">
        <f>IF(基本情報入力シート!X313="","",基本情報入力シート!X313)</f>
        <v/>
      </c>
      <c r="N288" s="147" t="str">
        <f>IF(基本情報入力シート!Y313="","",基本情報入力シート!Y313)</f>
        <v/>
      </c>
      <c r="O288" s="154"/>
      <c r="P288" s="53"/>
      <c r="Q288" s="988"/>
      <c r="R288" s="989"/>
      <c r="S288" s="148" t="str">
        <f>IFERROR(ROUNDDOWN(Q288*VLOOKUP(N288,【参考】数式用!$AR$2:$AW$50,MATCH(P288,【参考】数式用!$AT$4:$AW$4)+2,FALSE)*0.5, 0), "")</f>
        <v/>
      </c>
      <c r="T288" s="54"/>
      <c r="U288" s="548" t="str">
        <f>IFERROR(IF(AG288&lt;&gt;"",Q288*VLOOKUP(N288,【参考】数式用!$AG$2:$AL$50,MATCH(P288,【参考】数式用!$AI$4:$AL$4,0)+2,0), ""), "")</f>
        <v/>
      </c>
      <c r="V288" s="44"/>
      <c r="W288" s="990"/>
      <c r="X288" s="991"/>
      <c r="Y288" s="93"/>
      <c r="Z288" s="549"/>
      <c r="AA288" s="149" t="str">
        <f>IFERROR(IF(Y288="ー", "", ROUNDDOWN(Z288*VLOOKUP(N288,【参考】数式用!$AR$2:$AW$50,MATCH(Y288,【参考】数式用!$AT$4:$AW$4)+2,FALSE)*0.5, 0)), "")</f>
        <v/>
      </c>
      <c r="AB288" s="103"/>
      <c r="AC288" s="1083" t="str">
        <f>IFERROR(IF(AG288&lt;&gt;"",Z288*VLOOKUP(N288,【参考】数式用!$AG$2:$AL$50,MATCH(Y288,【参考】数式用!$AI$4:$AL$4,0)+2,0), ""), "")</f>
        <v/>
      </c>
      <c r="AD288" s="1083"/>
      <c r="AE288" s="424"/>
      <c r="AF288" s="104"/>
      <c r="AG288" s="438" t="str">
        <f>IFERROR(VLOOKUP(O288, 【参考】数式用!$AY$5:$AY$13, 1, FALSE), "")</f>
        <v/>
      </c>
      <c r="AH288" s="439" t="str">
        <f>IFERROR(VLOOKUP(N288, 【参考】数式用!$BA$2:$BB$50, 2, FALSE), "")</f>
        <v/>
      </c>
      <c r="AI288" s="440" t="str">
        <f t="shared" si="9"/>
        <v/>
      </c>
      <c r="AJ288" s="441" t="str">
        <f t="shared" si="10"/>
        <v/>
      </c>
      <c r="AK288" s="139"/>
      <c r="AL288" s="139"/>
      <c r="AM288" s="112"/>
      <c r="AN288" s="112"/>
      <c r="AU288" s="111"/>
      <c r="AV288" s="111"/>
      <c r="AW288" s="111"/>
      <c r="AX288" s="111"/>
      <c r="AY288" s="111"/>
      <c r="AZ288" s="111"/>
    </row>
    <row r="289" spans="1:52" ht="30" customHeight="1" thickBot="1">
      <c r="A289" s="146">
        <v>276</v>
      </c>
      <c r="B289" s="985" t="str">
        <f>IF(基本情報入力シート!C314="","",基本情報入力シート!C314)</f>
        <v/>
      </c>
      <c r="C289" s="986"/>
      <c r="D289" s="986"/>
      <c r="E289" s="986"/>
      <c r="F289" s="986"/>
      <c r="G289" s="986"/>
      <c r="H289" s="986"/>
      <c r="I289" s="987"/>
      <c r="J289" s="420" t="str">
        <f>IF(基本情報入力シート!M314="","",基本情報入力シート!M314)</f>
        <v/>
      </c>
      <c r="K289" s="420" t="str">
        <f>IF(基本情報入力シート!R314="","",基本情報入力シート!R314)</f>
        <v/>
      </c>
      <c r="L289" s="420" t="str">
        <f>IF(基本情報入力シート!W314="","",基本情報入力シート!W314)</f>
        <v/>
      </c>
      <c r="M289" s="420" t="str">
        <f>IF(基本情報入力シート!X314="","",基本情報入力シート!X314)</f>
        <v/>
      </c>
      <c r="N289" s="147" t="str">
        <f>IF(基本情報入力シート!Y314="","",基本情報入力シート!Y314)</f>
        <v/>
      </c>
      <c r="O289" s="154"/>
      <c r="P289" s="53"/>
      <c r="Q289" s="988"/>
      <c r="R289" s="989"/>
      <c r="S289" s="148" t="str">
        <f>IFERROR(ROUNDDOWN(Q289*VLOOKUP(N289,【参考】数式用!$AR$2:$AW$50,MATCH(P289,【参考】数式用!$AT$4:$AW$4)+2,FALSE)*0.5, 0), "")</f>
        <v/>
      </c>
      <c r="T289" s="54"/>
      <c r="U289" s="548" t="str">
        <f>IFERROR(IF(AG289&lt;&gt;"",Q289*VLOOKUP(N289,【参考】数式用!$AG$2:$AL$50,MATCH(P289,【参考】数式用!$AI$4:$AL$4,0)+2,0), ""), "")</f>
        <v/>
      </c>
      <c r="V289" s="44"/>
      <c r="W289" s="990"/>
      <c r="X289" s="991"/>
      <c r="Y289" s="93"/>
      <c r="Z289" s="549"/>
      <c r="AA289" s="149" t="str">
        <f>IFERROR(IF(Y289="ー", "", ROUNDDOWN(Z289*VLOOKUP(N289,【参考】数式用!$AR$2:$AW$50,MATCH(Y289,【参考】数式用!$AT$4:$AW$4)+2,FALSE)*0.5, 0)), "")</f>
        <v/>
      </c>
      <c r="AB289" s="103"/>
      <c r="AC289" s="1083" t="str">
        <f>IFERROR(IF(AG289&lt;&gt;"",Z289*VLOOKUP(N289,【参考】数式用!$AG$2:$AL$50,MATCH(Y289,【参考】数式用!$AI$4:$AL$4,0)+2,0), ""), "")</f>
        <v/>
      </c>
      <c r="AD289" s="1083"/>
      <c r="AE289" s="424"/>
      <c r="AF289" s="104"/>
      <c r="AG289" s="438" t="str">
        <f>IFERROR(VLOOKUP(O289, 【参考】数式用!$AY$5:$AY$13, 1, FALSE), "")</f>
        <v/>
      </c>
      <c r="AH289" s="439" t="str">
        <f>IFERROR(VLOOKUP(N289, 【参考】数式用!$BA$2:$BB$50, 2, FALSE), "")</f>
        <v/>
      </c>
      <c r="AI289" s="440" t="str">
        <f t="shared" si="9"/>
        <v/>
      </c>
      <c r="AJ289" s="441" t="str">
        <f t="shared" si="10"/>
        <v/>
      </c>
      <c r="AK289" s="139"/>
      <c r="AL289" s="139"/>
      <c r="AM289" s="112"/>
      <c r="AN289" s="112"/>
      <c r="AU289" s="111"/>
      <c r="AV289" s="111"/>
      <c r="AW289" s="111"/>
      <c r="AX289" s="111"/>
      <c r="AY289" s="111"/>
      <c r="AZ289" s="111"/>
    </row>
    <row r="290" spans="1:52" ht="30" customHeight="1" thickBot="1">
      <c r="A290" s="146">
        <v>277</v>
      </c>
      <c r="B290" s="985" t="str">
        <f>IF(基本情報入力シート!C315="","",基本情報入力シート!C315)</f>
        <v/>
      </c>
      <c r="C290" s="986"/>
      <c r="D290" s="986"/>
      <c r="E290" s="986"/>
      <c r="F290" s="986"/>
      <c r="G290" s="986"/>
      <c r="H290" s="986"/>
      <c r="I290" s="987"/>
      <c r="J290" s="420" t="str">
        <f>IF(基本情報入力シート!M315="","",基本情報入力シート!M315)</f>
        <v/>
      </c>
      <c r="K290" s="420" t="str">
        <f>IF(基本情報入力シート!R315="","",基本情報入力シート!R315)</f>
        <v/>
      </c>
      <c r="L290" s="420" t="str">
        <f>IF(基本情報入力シート!W315="","",基本情報入力シート!W315)</f>
        <v/>
      </c>
      <c r="M290" s="420" t="str">
        <f>IF(基本情報入力シート!X315="","",基本情報入力シート!X315)</f>
        <v/>
      </c>
      <c r="N290" s="147" t="str">
        <f>IF(基本情報入力シート!Y315="","",基本情報入力シート!Y315)</f>
        <v/>
      </c>
      <c r="O290" s="154"/>
      <c r="P290" s="53"/>
      <c r="Q290" s="988"/>
      <c r="R290" s="989"/>
      <c r="S290" s="148" t="str">
        <f>IFERROR(ROUNDDOWN(Q290*VLOOKUP(N290,【参考】数式用!$AR$2:$AW$50,MATCH(P290,【参考】数式用!$AT$4:$AW$4)+2,FALSE)*0.5, 0), "")</f>
        <v/>
      </c>
      <c r="T290" s="54"/>
      <c r="U290" s="548" t="str">
        <f>IFERROR(IF(AG290&lt;&gt;"",Q290*VLOOKUP(N290,【参考】数式用!$AG$2:$AL$50,MATCH(P290,【参考】数式用!$AI$4:$AL$4,0)+2,0), ""), "")</f>
        <v/>
      </c>
      <c r="V290" s="44"/>
      <c r="W290" s="990"/>
      <c r="X290" s="991"/>
      <c r="Y290" s="93"/>
      <c r="Z290" s="549"/>
      <c r="AA290" s="149" t="str">
        <f>IFERROR(IF(Y290="ー", "", ROUNDDOWN(Z290*VLOOKUP(N290,【参考】数式用!$AR$2:$AW$50,MATCH(Y290,【参考】数式用!$AT$4:$AW$4)+2,FALSE)*0.5, 0)), "")</f>
        <v/>
      </c>
      <c r="AB290" s="103"/>
      <c r="AC290" s="1083" t="str">
        <f>IFERROR(IF(AG290&lt;&gt;"",Z290*VLOOKUP(N290,【参考】数式用!$AG$2:$AL$50,MATCH(Y290,【参考】数式用!$AI$4:$AL$4,0)+2,0), ""), "")</f>
        <v/>
      </c>
      <c r="AD290" s="1083"/>
      <c r="AE290" s="424"/>
      <c r="AF290" s="104"/>
      <c r="AG290" s="438" t="str">
        <f>IFERROR(VLOOKUP(O290, 【参考】数式用!$AY$5:$AY$13, 1, FALSE), "")</f>
        <v/>
      </c>
      <c r="AH290" s="439" t="str">
        <f>IFERROR(VLOOKUP(N290, 【参考】数式用!$BA$2:$BB$50, 2, FALSE), "")</f>
        <v/>
      </c>
      <c r="AI290" s="440" t="str">
        <f t="shared" si="9"/>
        <v/>
      </c>
      <c r="AJ290" s="441" t="str">
        <f t="shared" si="10"/>
        <v/>
      </c>
      <c r="AK290" s="139"/>
      <c r="AL290" s="139"/>
      <c r="AM290" s="112"/>
      <c r="AN290" s="112"/>
      <c r="AU290" s="111"/>
      <c r="AV290" s="111"/>
      <c r="AW290" s="111"/>
      <c r="AX290" s="111"/>
      <c r="AY290" s="111"/>
      <c r="AZ290" s="111"/>
    </row>
    <row r="291" spans="1:52" ht="30" customHeight="1" thickBot="1">
      <c r="A291" s="146">
        <v>278</v>
      </c>
      <c r="B291" s="985" t="str">
        <f>IF(基本情報入力シート!C316="","",基本情報入力シート!C316)</f>
        <v/>
      </c>
      <c r="C291" s="986"/>
      <c r="D291" s="986"/>
      <c r="E291" s="986"/>
      <c r="F291" s="986"/>
      <c r="G291" s="986"/>
      <c r="H291" s="986"/>
      <c r="I291" s="987"/>
      <c r="J291" s="420" t="str">
        <f>IF(基本情報入力シート!M316="","",基本情報入力シート!M316)</f>
        <v/>
      </c>
      <c r="K291" s="420" t="str">
        <f>IF(基本情報入力シート!R316="","",基本情報入力シート!R316)</f>
        <v/>
      </c>
      <c r="L291" s="420" t="str">
        <f>IF(基本情報入力シート!W316="","",基本情報入力シート!W316)</f>
        <v/>
      </c>
      <c r="M291" s="420" t="str">
        <f>IF(基本情報入力シート!X316="","",基本情報入力シート!X316)</f>
        <v/>
      </c>
      <c r="N291" s="147" t="str">
        <f>IF(基本情報入力シート!Y316="","",基本情報入力シート!Y316)</f>
        <v/>
      </c>
      <c r="O291" s="154"/>
      <c r="P291" s="53"/>
      <c r="Q291" s="988"/>
      <c r="R291" s="989"/>
      <c r="S291" s="148" t="str">
        <f>IFERROR(ROUNDDOWN(Q291*VLOOKUP(N291,【参考】数式用!$AR$2:$AW$50,MATCH(P291,【参考】数式用!$AT$4:$AW$4)+2,FALSE)*0.5, 0), "")</f>
        <v/>
      </c>
      <c r="T291" s="54"/>
      <c r="U291" s="548" t="str">
        <f>IFERROR(IF(AG291&lt;&gt;"",Q291*VLOOKUP(N291,【参考】数式用!$AG$2:$AL$50,MATCH(P291,【参考】数式用!$AI$4:$AL$4,0)+2,0), ""), "")</f>
        <v/>
      </c>
      <c r="V291" s="44"/>
      <c r="W291" s="990"/>
      <c r="X291" s="991"/>
      <c r="Y291" s="93"/>
      <c r="Z291" s="549"/>
      <c r="AA291" s="149" t="str">
        <f>IFERROR(IF(Y291="ー", "", ROUNDDOWN(Z291*VLOOKUP(N291,【参考】数式用!$AR$2:$AW$50,MATCH(Y291,【参考】数式用!$AT$4:$AW$4)+2,FALSE)*0.5, 0)), "")</f>
        <v/>
      </c>
      <c r="AB291" s="103"/>
      <c r="AC291" s="1083" t="str">
        <f>IFERROR(IF(AG291&lt;&gt;"",Z291*VLOOKUP(N291,【参考】数式用!$AG$2:$AL$50,MATCH(Y291,【参考】数式用!$AI$4:$AL$4,0)+2,0), ""), "")</f>
        <v/>
      </c>
      <c r="AD291" s="1083"/>
      <c r="AE291" s="424"/>
      <c r="AF291" s="104"/>
      <c r="AG291" s="438" t="str">
        <f>IFERROR(VLOOKUP(O291, 【参考】数式用!$AY$5:$AY$13, 1, FALSE), "")</f>
        <v/>
      </c>
      <c r="AH291" s="439" t="str">
        <f>IFERROR(VLOOKUP(N291, 【参考】数式用!$BA$2:$BB$50, 2, FALSE), "")</f>
        <v/>
      </c>
      <c r="AI291" s="440" t="str">
        <f t="shared" si="9"/>
        <v/>
      </c>
      <c r="AJ291" s="441" t="str">
        <f t="shared" si="10"/>
        <v/>
      </c>
      <c r="AK291" s="139"/>
      <c r="AL291" s="139"/>
      <c r="AM291" s="112"/>
      <c r="AN291" s="112"/>
      <c r="AU291" s="111"/>
      <c r="AV291" s="111"/>
      <c r="AW291" s="111"/>
      <c r="AX291" s="111"/>
      <c r="AY291" s="111"/>
      <c r="AZ291" s="111"/>
    </row>
    <row r="292" spans="1:52" ht="30" customHeight="1" thickBot="1">
      <c r="A292" s="146">
        <v>279</v>
      </c>
      <c r="B292" s="985" t="str">
        <f>IF(基本情報入力シート!C317="","",基本情報入力シート!C317)</f>
        <v/>
      </c>
      <c r="C292" s="986"/>
      <c r="D292" s="986"/>
      <c r="E292" s="986"/>
      <c r="F292" s="986"/>
      <c r="G292" s="986"/>
      <c r="H292" s="986"/>
      <c r="I292" s="987"/>
      <c r="J292" s="420" t="str">
        <f>IF(基本情報入力シート!M317="","",基本情報入力シート!M317)</f>
        <v/>
      </c>
      <c r="K292" s="420" t="str">
        <f>IF(基本情報入力シート!R317="","",基本情報入力シート!R317)</f>
        <v/>
      </c>
      <c r="L292" s="420" t="str">
        <f>IF(基本情報入力シート!W317="","",基本情報入力シート!W317)</f>
        <v/>
      </c>
      <c r="M292" s="420" t="str">
        <f>IF(基本情報入力シート!X317="","",基本情報入力シート!X317)</f>
        <v/>
      </c>
      <c r="N292" s="147" t="str">
        <f>IF(基本情報入力シート!Y317="","",基本情報入力シート!Y317)</f>
        <v/>
      </c>
      <c r="O292" s="154"/>
      <c r="P292" s="53"/>
      <c r="Q292" s="988"/>
      <c r="R292" s="989"/>
      <c r="S292" s="148" t="str">
        <f>IFERROR(ROUNDDOWN(Q292*VLOOKUP(N292,【参考】数式用!$AR$2:$AW$50,MATCH(P292,【参考】数式用!$AT$4:$AW$4)+2,FALSE)*0.5, 0), "")</f>
        <v/>
      </c>
      <c r="T292" s="54"/>
      <c r="U292" s="548" t="str">
        <f>IFERROR(IF(AG292&lt;&gt;"",Q292*VLOOKUP(N292,【参考】数式用!$AG$2:$AL$50,MATCH(P292,【参考】数式用!$AI$4:$AL$4,0)+2,0), ""), "")</f>
        <v/>
      </c>
      <c r="V292" s="44"/>
      <c r="W292" s="990"/>
      <c r="X292" s="991"/>
      <c r="Y292" s="93"/>
      <c r="Z292" s="549"/>
      <c r="AA292" s="149" t="str">
        <f>IFERROR(IF(Y292="ー", "", ROUNDDOWN(Z292*VLOOKUP(N292,【参考】数式用!$AR$2:$AW$50,MATCH(Y292,【参考】数式用!$AT$4:$AW$4)+2,FALSE)*0.5, 0)), "")</f>
        <v/>
      </c>
      <c r="AB292" s="103"/>
      <c r="AC292" s="1083" t="str">
        <f>IFERROR(IF(AG292&lt;&gt;"",Z292*VLOOKUP(N292,【参考】数式用!$AG$2:$AL$50,MATCH(Y292,【参考】数式用!$AI$4:$AL$4,0)+2,0), ""), "")</f>
        <v/>
      </c>
      <c r="AD292" s="1083"/>
      <c r="AE292" s="424"/>
      <c r="AF292" s="104"/>
      <c r="AG292" s="438" t="str">
        <f>IFERROR(VLOOKUP(O292, 【参考】数式用!$AY$5:$AY$13, 1, FALSE), "")</f>
        <v/>
      </c>
      <c r="AH292" s="439" t="str">
        <f>IFERROR(VLOOKUP(N292, 【参考】数式用!$BA$2:$BB$50, 2, FALSE), "")</f>
        <v/>
      </c>
      <c r="AI292" s="440" t="str">
        <f t="shared" si="9"/>
        <v/>
      </c>
      <c r="AJ292" s="441" t="str">
        <f t="shared" si="10"/>
        <v/>
      </c>
      <c r="AK292" s="139"/>
      <c r="AL292" s="139"/>
      <c r="AM292" s="112"/>
      <c r="AN292" s="112"/>
      <c r="AU292" s="111"/>
      <c r="AV292" s="111"/>
      <c r="AW292" s="111"/>
      <c r="AX292" s="111"/>
      <c r="AY292" s="111"/>
      <c r="AZ292" s="111"/>
    </row>
    <row r="293" spans="1:52" ht="30" customHeight="1" thickBot="1">
      <c r="A293" s="146">
        <v>280</v>
      </c>
      <c r="B293" s="985" t="str">
        <f>IF(基本情報入力シート!C318="","",基本情報入力シート!C318)</f>
        <v/>
      </c>
      <c r="C293" s="986"/>
      <c r="D293" s="986"/>
      <c r="E293" s="986"/>
      <c r="F293" s="986"/>
      <c r="G293" s="986"/>
      <c r="H293" s="986"/>
      <c r="I293" s="987"/>
      <c r="J293" s="420" t="str">
        <f>IF(基本情報入力シート!M318="","",基本情報入力シート!M318)</f>
        <v/>
      </c>
      <c r="K293" s="420" t="str">
        <f>IF(基本情報入力シート!R318="","",基本情報入力シート!R318)</f>
        <v/>
      </c>
      <c r="L293" s="420" t="str">
        <f>IF(基本情報入力シート!W318="","",基本情報入力シート!W318)</f>
        <v/>
      </c>
      <c r="M293" s="420" t="str">
        <f>IF(基本情報入力シート!X318="","",基本情報入力シート!X318)</f>
        <v/>
      </c>
      <c r="N293" s="147" t="str">
        <f>IF(基本情報入力シート!Y318="","",基本情報入力シート!Y318)</f>
        <v/>
      </c>
      <c r="O293" s="154"/>
      <c r="P293" s="53"/>
      <c r="Q293" s="988"/>
      <c r="R293" s="989"/>
      <c r="S293" s="148" t="str">
        <f>IFERROR(ROUNDDOWN(Q293*VLOOKUP(N293,【参考】数式用!$AR$2:$AW$50,MATCH(P293,【参考】数式用!$AT$4:$AW$4)+2,FALSE)*0.5, 0), "")</f>
        <v/>
      </c>
      <c r="T293" s="54"/>
      <c r="U293" s="548" t="str">
        <f>IFERROR(IF(AG293&lt;&gt;"",Q293*VLOOKUP(N293,【参考】数式用!$AG$2:$AL$50,MATCH(P293,【参考】数式用!$AI$4:$AL$4,0)+2,0), ""), "")</f>
        <v/>
      </c>
      <c r="V293" s="44"/>
      <c r="W293" s="990"/>
      <c r="X293" s="991"/>
      <c r="Y293" s="93"/>
      <c r="Z293" s="549"/>
      <c r="AA293" s="149" t="str">
        <f>IFERROR(IF(Y293="ー", "", ROUNDDOWN(Z293*VLOOKUP(N293,【参考】数式用!$AR$2:$AW$50,MATCH(Y293,【参考】数式用!$AT$4:$AW$4)+2,FALSE)*0.5, 0)), "")</f>
        <v/>
      </c>
      <c r="AB293" s="103"/>
      <c r="AC293" s="1083" t="str">
        <f>IFERROR(IF(AG293&lt;&gt;"",Z293*VLOOKUP(N293,【参考】数式用!$AG$2:$AL$50,MATCH(Y293,【参考】数式用!$AI$4:$AL$4,0)+2,0), ""), "")</f>
        <v/>
      </c>
      <c r="AD293" s="1083"/>
      <c r="AE293" s="424"/>
      <c r="AF293" s="104"/>
      <c r="AG293" s="438" t="str">
        <f>IFERROR(VLOOKUP(O293, 【参考】数式用!$AY$5:$AY$13, 1, FALSE), "")</f>
        <v/>
      </c>
      <c r="AH293" s="439" t="str">
        <f>IFERROR(VLOOKUP(N293, 【参考】数式用!$BA$2:$BB$50, 2, FALSE), "")</f>
        <v/>
      </c>
      <c r="AI293" s="440" t="str">
        <f t="shared" si="9"/>
        <v/>
      </c>
      <c r="AJ293" s="441" t="str">
        <f t="shared" si="10"/>
        <v/>
      </c>
      <c r="AK293" s="139"/>
      <c r="AL293" s="139"/>
      <c r="AM293" s="112"/>
      <c r="AN293" s="112"/>
      <c r="AU293" s="111"/>
      <c r="AV293" s="111"/>
      <c r="AW293" s="111"/>
      <c r="AX293" s="111"/>
      <c r="AY293" s="111"/>
      <c r="AZ293" s="111"/>
    </row>
    <row r="294" spans="1:52" ht="30" customHeight="1" thickBot="1">
      <c r="A294" s="146">
        <v>281</v>
      </c>
      <c r="B294" s="985" t="str">
        <f>IF(基本情報入力シート!C319="","",基本情報入力シート!C319)</f>
        <v/>
      </c>
      <c r="C294" s="986"/>
      <c r="D294" s="986"/>
      <c r="E294" s="986"/>
      <c r="F294" s="986"/>
      <c r="G294" s="986"/>
      <c r="H294" s="986"/>
      <c r="I294" s="987"/>
      <c r="J294" s="420" t="str">
        <f>IF(基本情報入力シート!M319="","",基本情報入力シート!M319)</f>
        <v/>
      </c>
      <c r="K294" s="420" t="str">
        <f>IF(基本情報入力シート!R319="","",基本情報入力シート!R319)</f>
        <v/>
      </c>
      <c r="L294" s="420" t="str">
        <f>IF(基本情報入力シート!W319="","",基本情報入力シート!W319)</f>
        <v/>
      </c>
      <c r="M294" s="420" t="str">
        <f>IF(基本情報入力シート!X319="","",基本情報入力シート!X319)</f>
        <v/>
      </c>
      <c r="N294" s="147" t="str">
        <f>IF(基本情報入力シート!Y319="","",基本情報入力シート!Y319)</f>
        <v/>
      </c>
      <c r="O294" s="154"/>
      <c r="P294" s="53"/>
      <c r="Q294" s="988"/>
      <c r="R294" s="989"/>
      <c r="S294" s="148" t="str">
        <f>IFERROR(ROUNDDOWN(Q294*VLOOKUP(N294,【参考】数式用!$AR$2:$AW$50,MATCH(P294,【参考】数式用!$AT$4:$AW$4)+2,FALSE)*0.5, 0), "")</f>
        <v/>
      </c>
      <c r="T294" s="54"/>
      <c r="U294" s="548" t="str">
        <f>IFERROR(IF(AG294&lt;&gt;"",Q294*VLOOKUP(N294,【参考】数式用!$AG$2:$AL$50,MATCH(P294,【参考】数式用!$AI$4:$AL$4,0)+2,0), ""), "")</f>
        <v/>
      </c>
      <c r="V294" s="44"/>
      <c r="W294" s="990"/>
      <c r="X294" s="991"/>
      <c r="Y294" s="93"/>
      <c r="Z294" s="549"/>
      <c r="AA294" s="149" t="str">
        <f>IFERROR(IF(Y294="ー", "", ROUNDDOWN(Z294*VLOOKUP(N294,【参考】数式用!$AR$2:$AW$50,MATCH(Y294,【参考】数式用!$AT$4:$AW$4)+2,FALSE)*0.5, 0)), "")</f>
        <v/>
      </c>
      <c r="AB294" s="103"/>
      <c r="AC294" s="1083" t="str">
        <f>IFERROR(IF(AG294&lt;&gt;"",Z294*VLOOKUP(N294,【参考】数式用!$AG$2:$AL$50,MATCH(Y294,【参考】数式用!$AI$4:$AL$4,0)+2,0), ""), "")</f>
        <v/>
      </c>
      <c r="AD294" s="1083"/>
      <c r="AE294" s="424"/>
      <c r="AF294" s="104"/>
      <c r="AG294" s="438" t="str">
        <f>IFERROR(VLOOKUP(O294, 【参考】数式用!$AY$5:$AY$13, 1, FALSE), "")</f>
        <v/>
      </c>
      <c r="AH294" s="439" t="str">
        <f>IFERROR(VLOOKUP(N294, 【参考】数式用!$BA$2:$BB$50, 2, FALSE), "")</f>
        <v/>
      </c>
      <c r="AI294" s="440" t="str">
        <f t="shared" si="9"/>
        <v/>
      </c>
      <c r="AJ294" s="441" t="str">
        <f t="shared" si="10"/>
        <v/>
      </c>
      <c r="AK294" s="139"/>
      <c r="AL294" s="139"/>
      <c r="AM294" s="112"/>
      <c r="AN294" s="112"/>
      <c r="AU294" s="111"/>
      <c r="AV294" s="111"/>
      <c r="AW294" s="111"/>
      <c r="AX294" s="111"/>
      <c r="AY294" s="111"/>
      <c r="AZ294" s="111"/>
    </row>
    <row r="295" spans="1:52" ht="30" customHeight="1" thickBot="1">
      <c r="A295" s="146">
        <v>282</v>
      </c>
      <c r="B295" s="985" t="str">
        <f>IF(基本情報入力シート!C320="","",基本情報入力シート!C320)</f>
        <v/>
      </c>
      <c r="C295" s="986"/>
      <c r="D295" s="986"/>
      <c r="E295" s="986"/>
      <c r="F295" s="986"/>
      <c r="G295" s="986"/>
      <c r="H295" s="986"/>
      <c r="I295" s="987"/>
      <c r="J295" s="420" t="str">
        <f>IF(基本情報入力シート!M320="","",基本情報入力シート!M320)</f>
        <v/>
      </c>
      <c r="K295" s="420" t="str">
        <f>IF(基本情報入力シート!R320="","",基本情報入力シート!R320)</f>
        <v/>
      </c>
      <c r="L295" s="420" t="str">
        <f>IF(基本情報入力シート!W320="","",基本情報入力シート!W320)</f>
        <v/>
      </c>
      <c r="M295" s="420" t="str">
        <f>IF(基本情報入力シート!X320="","",基本情報入力シート!X320)</f>
        <v/>
      </c>
      <c r="N295" s="147" t="str">
        <f>IF(基本情報入力シート!Y320="","",基本情報入力シート!Y320)</f>
        <v/>
      </c>
      <c r="O295" s="154"/>
      <c r="P295" s="53"/>
      <c r="Q295" s="988"/>
      <c r="R295" s="989"/>
      <c r="S295" s="148" t="str">
        <f>IFERROR(ROUNDDOWN(Q295*VLOOKUP(N295,【参考】数式用!$AR$2:$AW$50,MATCH(P295,【参考】数式用!$AT$4:$AW$4)+2,FALSE)*0.5, 0), "")</f>
        <v/>
      </c>
      <c r="T295" s="54"/>
      <c r="U295" s="548" t="str">
        <f>IFERROR(IF(AG295&lt;&gt;"",Q295*VLOOKUP(N295,【参考】数式用!$AG$2:$AL$50,MATCH(P295,【参考】数式用!$AI$4:$AL$4,0)+2,0), ""), "")</f>
        <v/>
      </c>
      <c r="V295" s="44"/>
      <c r="W295" s="990"/>
      <c r="X295" s="991"/>
      <c r="Y295" s="93"/>
      <c r="Z295" s="549"/>
      <c r="AA295" s="149" t="str">
        <f>IFERROR(IF(Y295="ー", "", ROUNDDOWN(Z295*VLOOKUP(N295,【参考】数式用!$AR$2:$AW$50,MATCH(Y295,【参考】数式用!$AT$4:$AW$4)+2,FALSE)*0.5, 0)), "")</f>
        <v/>
      </c>
      <c r="AB295" s="103"/>
      <c r="AC295" s="1083" t="str">
        <f>IFERROR(IF(AG295&lt;&gt;"",Z295*VLOOKUP(N295,【参考】数式用!$AG$2:$AL$50,MATCH(Y295,【参考】数式用!$AI$4:$AL$4,0)+2,0), ""), "")</f>
        <v/>
      </c>
      <c r="AD295" s="1083"/>
      <c r="AE295" s="424"/>
      <c r="AF295" s="104"/>
      <c r="AG295" s="438" t="str">
        <f>IFERROR(VLOOKUP(O295, 【参考】数式用!$AY$5:$AY$13, 1, FALSE), "")</f>
        <v/>
      </c>
      <c r="AH295" s="439" t="str">
        <f>IFERROR(VLOOKUP(N295, 【参考】数式用!$BA$2:$BB$50, 2, FALSE), "")</f>
        <v/>
      </c>
      <c r="AI295" s="440" t="str">
        <f t="shared" si="9"/>
        <v/>
      </c>
      <c r="AJ295" s="441" t="str">
        <f t="shared" si="10"/>
        <v/>
      </c>
      <c r="AK295" s="139"/>
      <c r="AL295" s="139"/>
      <c r="AM295" s="112"/>
      <c r="AN295" s="112"/>
      <c r="AU295" s="111"/>
      <c r="AV295" s="111"/>
      <c r="AW295" s="111"/>
      <c r="AX295" s="111"/>
      <c r="AY295" s="111"/>
      <c r="AZ295" s="111"/>
    </row>
    <row r="296" spans="1:52" ht="30" customHeight="1" thickBot="1">
      <c r="A296" s="146">
        <v>283</v>
      </c>
      <c r="B296" s="985" t="str">
        <f>IF(基本情報入力シート!C321="","",基本情報入力シート!C321)</f>
        <v/>
      </c>
      <c r="C296" s="986"/>
      <c r="D296" s="986"/>
      <c r="E296" s="986"/>
      <c r="F296" s="986"/>
      <c r="G296" s="986"/>
      <c r="H296" s="986"/>
      <c r="I296" s="987"/>
      <c r="J296" s="420" t="str">
        <f>IF(基本情報入力シート!M321="","",基本情報入力シート!M321)</f>
        <v/>
      </c>
      <c r="K296" s="420" t="str">
        <f>IF(基本情報入力シート!R321="","",基本情報入力シート!R321)</f>
        <v/>
      </c>
      <c r="L296" s="420" t="str">
        <f>IF(基本情報入力シート!W321="","",基本情報入力シート!W321)</f>
        <v/>
      </c>
      <c r="M296" s="420" t="str">
        <f>IF(基本情報入力シート!X321="","",基本情報入力シート!X321)</f>
        <v/>
      </c>
      <c r="N296" s="147" t="str">
        <f>IF(基本情報入力シート!Y321="","",基本情報入力シート!Y321)</f>
        <v/>
      </c>
      <c r="O296" s="154"/>
      <c r="P296" s="53"/>
      <c r="Q296" s="988"/>
      <c r="R296" s="989"/>
      <c r="S296" s="148" t="str">
        <f>IFERROR(ROUNDDOWN(Q296*VLOOKUP(N296,【参考】数式用!$AR$2:$AW$50,MATCH(P296,【参考】数式用!$AT$4:$AW$4)+2,FALSE)*0.5, 0), "")</f>
        <v/>
      </c>
      <c r="T296" s="54"/>
      <c r="U296" s="548" t="str">
        <f>IFERROR(IF(AG296&lt;&gt;"",Q296*VLOOKUP(N296,【参考】数式用!$AG$2:$AL$50,MATCH(P296,【参考】数式用!$AI$4:$AL$4,0)+2,0), ""), "")</f>
        <v/>
      </c>
      <c r="V296" s="44"/>
      <c r="W296" s="990"/>
      <c r="X296" s="991"/>
      <c r="Y296" s="93"/>
      <c r="Z296" s="549"/>
      <c r="AA296" s="149" t="str">
        <f>IFERROR(IF(Y296="ー", "", ROUNDDOWN(Z296*VLOOKUP(N296,【参考】数式用!$AR$2:$AW$50,MATCH(Y296,【参考】数式用!$AT$4:$AW$4)+2,FALSE)*0.5, 0)), "")</f>
        <v/>
      </c>
      <c r="AB296" s="103"/>
      <c r="AC296" s="1083" t="str">
        <f>IFERROR(IF(AG296&lt;&gt;"",Z296*VLOOKUP(N296,【参考】数式用!$AG$2:$AL$50,MATCH(Y296,【参考】数式用!$AI$4:$AL$4,0)+2,0), ""), "")</f>
        <v/>
      </c>
      <c r="AD296" s="1083"/>
      <c r="AE296" s="424"/>
      <c r="AF296" s="104"/>
      <c r="AG296" s="438" t="str">
        <f>IFERROR(VLOOKUP(O296, 【参考】数式用!$AY$5:$AY$13, 1, FALSE), "")</f>
        <v/>
      </c>
      <c r="AH296" s="439" t="str">
        <f>IFERROR(VLOOKUP(N296, 【参考】数式用!$BA$2:$BB$50, 2, FALSE), "")</f>
        <v/>
      </c>
      <c r="AI296" s="440" t="str">
        <f t="shared" si="9"/>
        <v/>
      </c>
      <c r="AJ296" s="441" t="str">
        <f t="shared" si="10"/>
        <v/>
      </c>
      <c r="AK296" s="139"/>
      <c r="AL296" s="139"/>
      <c r="AM296" s="112"/>
      <c r="AN296" s="112"/>
      <c r="AU296" s="111"/>
      <c r="AV296" s="111"/>
      <c r="AW296" s="111"/>
      <c r="AX296" s="111"/>
      <c r="AY296" s="111"/>
      <c r="AZ296" s="111"/>
    </row>
    <row r="297" spans="1:52" ht="30" customHeight="1" thickBot="1">
      <c r="A297" s="146">
        <v>284</v>
      </c>
      <c r="B297" s="985" t="str">
        <f>IF(基本情報入力シート!C322="","",基本情報入力シート!C322)</f>
        <v/>
      </c>
      <c r="C297" s="986"/>
      <c r="D297" s="986"/>
      <c r="E297" s="986"/>
      <c r="F297" s="986"/>
      <c r="G297" s="986"/>
      <c r="H297" s="986"/>
      <c r="I297" s="987"/>
      <c r="J297" s="420" t="str">
        <f>IF(基本情報入力シート!M322="","",基本情報入力シート!M322)</f>
        <v/>
      </c>
      <c r="K297" s="420" t="str">
        <f>IF(基本情報入力シート!R322="","",基本情報入力シート!R322)</f>
        <v/>
      </c>
      <c r="L297" s="420" t="str">
        <f>IF(基本情報入力シート!W322="","",基本情報入力シート!W322)</f>
        <v/>
      </c>
      <c r="M297" s="420" t="str">
        <f>IF(基本情報入力シート!X322="","",基本情報入力シート!X322)</f>
        <v/>
      </c>
      <c r="N297" s="147" t="str">
        <f>IF(基本情報入力シート!Y322="","",基本情報入力シート!Y322)</f>
        <v/>
      </c>
      <c r="O297" s="154"/>
      <c r="P297" s="53"/>
      <c r="Q297" s="988"/>
      <c r="R297" s="989"/>
      <c r="S297" s="148" t="str">
        <f>IFERROR(ROUNDDOWN(Q297*VLOOKUP(N297,【参考】数式用!$AR$2:$AW$50,MATCH(P297,【参考】数式用!$AT$4:$AW$4)+2,FALSE)*0.5, 0), "")</f>
        <v/>
      </c>
      <c r="T297" s="54"/>
      <c r="U297" s="548" t="str">
        <f>IFERROR(IF(AG297&lt;&gt;"",Q297*VLOOKUP(N297,【参考】数式用!$AG$2:$AL$50,MATCH(P297,【参考】数式用!$AI$4:$AL$4,0)+2,0), ""), "")</f>
        <v/>
      </c>
      <c r="V297" s="44"/>
      <c r="W297" s="990"/>
      <c r="X297" s="991"/>
      <c r="Y297" s="93"/>
      <c r="Z297" s="549"/>
      <c r="AA297" s="149" t="str">
        <f>IFERROR(IF(Y297="ー", "", ROUNDDOWN(Z297*VLOOKUP(N297,【参考】数式用!$AR$2:$AW$50,MATCH(Y297,【参考】数式用!$AT$4:$AW$4)+2,FALSE)*0.5, 0)), "")</f>
        <v/>
      </c>
      <c r="AB297" s="103"/>
      <c r="AC297" s="1083" t="str">
        <f>IFERROR(IF(AG297&lt;&gt;"",Z297*VLOOKUP(N297,【参考】数式用!$AG$2:$AL$50,MATCH(Y297,【参考】数式用!$AI$4:$AL$4,0)+2,0), ""), "")</f>
        <v/>
      </c>
      <c r="AD297" s="1083"/>
      <c r="AE297" s="424"/>
      <c r="AF297" s="104"/>
      <c r="AG297" s="438" t="str">
        <f>IFERROR(VLOOKUP(O297, 【参考】数式用!$AY$5:$AY$13, 1, FALSE), "")</f>
        <v/>
      </c>
      <c r="AH297" s="439" t="str">
        <f>IFERROR(VLOOKUP(N297, 【参考】数式用!$BA$2:$BB$50, 2, FALSE), "")</f>
        <v/>
      </c>
      <c r="AI297" s="440" t="str">
        <f t="shared" si="9"/>
        <v/>
      </c>
      <c r="AJ297" s="441" t="str">
        <f t="shared" si="10"/>
        <v/>
      </c>
      <c r="AK297" s="139"/>
      <c r="AL297" s="139"/>
      <c r="AM297" s="112"/>
      <c r="AN297" s="112"/>
      <c r="AU297" s="111"/>
      <c r="AV297" s="111"/>
      <c r="AW297" s="111"/>
      <c r="AX297" s="111"/>
      <c r="AY297" s="111"/>
      <c r="AZ297" s="111"/>
    </row>
    <row r="298" spans="1:52" ht="30" customHeight="1" thickBot="1">
      <c r="A298" s="146">
        <v>285</v>
      </c>
      <c r="B298" s="985" t="str">
        <f>IF(基本情報入力シート!C323="","",基本情報入力シート!C323)</f>
        <v/>
      </c>
      <c r="C298" s="986"/>
      <c r="D298" s="986"/>
      <c r="E298" s="986"/>
      <c r="F298" s="986"/>
      <c r="G298" s="986"/>
      <c r="H298" s="986"/>
      <c r="I298" s="987"/>
      <c r="J298" s="420" t="str">
        <f>IF(基本情報入力シート!M323="","",基本情報入力シート!M323)</f>
        <v/>
      </c>
      <c r="K298" s="420" t="str">
        <f>IF(基本情報入力シート!R323="","",基本情報入力シート!R323)</f>
        <v/>
      </c>
      <c r="L298" s="420" t="str">
        <f>IF(基本情報入力シート!W323="","",基本情報入力シート!W323)</f>
        <v/>
      </c>
      <c r="M298" s="420" t="str">
        <f>IF(基本情報入力シート!X323="","",基本情報入力シート!X323)</f>
        <v/>
      </c>
      <c r="N298" s="147" t="str">
        <f>IF(基本情報入力シート!Y323="","",基本情報入力シート!Y323)</f>
        <v/>
      </c>
      <c r="O298" s="154"/>
      <c r="P298" s="53"/>
      <c r="Q298" s="988"/>
      <c r="R298" s="989"/>
      <c r="S298" s="148" t="str">
        <f>IFERROR(ROUNDDOWN(Q298*VLOOKUP(N298,【参考】数式用!$AR$2:$AW$50,MATCH(P298,【参考】数式用!$AT$4:$AW$4)+2,FALSE)*0.5, 0), "")</f>
        <v/>
      </c>
      <c r="T298" s="54"/>
      <c r="U298" s="548" t="str">
        <f>IFERROR(IF(AG298&lt;&gt;"",Q298*VLOOKUP(N298,【参考】数式用!$AG$2:$AL$50,MATCH(P298,【参考】数式用!$AI$4:$AL$4,0)+2,0), ""), "")</f>
        <v/>
      </c>
      <c r="V298" s="44"/>
      <c r="W298" s="990"/>
      <c r="X298" s="991"/>
      <c r="Y298" s="93"/>
      <c r="Z298" s="549"/>
      <c r="AA298" s="149" t="str">
        <f>IFERROR(IF(Y298="ー", "", ROUNDDOWN(Z298*VLOOKUP(N298,【参考】数式用!$AR$2:$AW$50,MATCH(Y298,【参考】数式用!$AT$4:$AW$4)+2,FALSE)*0.5, 0)), "")</f>
        <v/>
      </c>
      <c r="AB298" s="103"/>
      <c r="AC298" s="1083" t="str">
        <f>IFERROR(IF(AG298&lt;&gt;"",Z298*VLOOKUP(N298,【参考】数式用!$AG$2:$AL$50,MATCH(Y298,【参考】数式用!$AI$4:$AL$4,0)+2,0), ""), "")</f>
        <v/>
      </c>
      <c r="AD298" s="1083"/>
      <c r="AE298" s="424"/>
      <c r="AF298" s="104"/>
      <c r="AG298" s="438" t="str">
        <f>IFERROR(VLOOKUP(O298, 【参考】数式用!$AY$5:$AY$13, 1, FALSE), "")</f>
        <v/>
      </c>
      <c r="AH298" s="439" t="str">
        <f>IFERROR(VLOOKUP(N298, 【参考】数式用!$BA$2:$BB$50, 2, FALSE), "")</f>
        <v/>
      </c>
      <c r="AI298" s="440" t="str">
        <f t="shared" si="9"/>
        <v/>
      </c>
      <c r="AJ298" s="441" t="str">
        <f t="shared" si="10"/>
        <v/>
      </c>
      <c r="AK298" s="139"/>
      <c r="AL298" s="139"/>
      <c r="AM298" s="112"/>
      <c r="AN298" s="112"/>
      <c r="AU298" s="111"/>
      <c r="AV298" s="111"/>
      <c r="AW298" s="111"/>
      <c r="AX298" s="111"/>
      <c r="AY298" s="111"/>
      <c r="AZ298" s="111"/>
    </row>
    <row r="299" spans="1:52" ht="30" customHeight="1" thickBot="1">
      <c r="A299" s="146">
        <v>286</v>
      </c>
      <c r="B299" s="985" t="str">
        <f>IF(基本情報入力シート!C324="","",基本情報入力シート!C324)</f>
        <v/>
      </c>
      <c r="C299" s="986"/>
      <c r="D299" s="986"/>
      <c r="E299" s="986"/>
      <c r="F299" s="986"/>
      <c r="G299" s="986"/>
      <c r="H299" s="986"/>
      <c r="I299" s="987"/>
      <c r="J299" s="420" t="str">
        <f>IF(基本情報入力シート!M324="","",基本情報入力シート!M324)</f>
        <v/>
      </c>
      <c r="K299" s="420" t="str">
        <f>IF(基本情報入力シート!R324="","",基本情報入力シート!R324)</f>
        <v/>
      </c>
      <c r="L299" s="420" t="str">
        <f>IF(基本情報入力シート!W324="","",基本情報入力シート!W324)</f>
        <v/>
      </c>
      <c r="M299" s="420" t="str">
        <f>IF(基本情報入力シート!X324="","",基本情報入力シート!X324)</f>
        <v/>
      </c>
      <c r="N299" s="147" t="str">
        <f>IF(基本情報入力シート!Y324="","",基本情報入力シート!Y324)</f>
        <v/>
      </c>
      <c r="O299" s="154"/>
      <c r="P299" s="53"/>
      <c r="Q299" s="988"/>
      <c r="R299" s="989"/>
      <c r="S299" s="148" t="str">
        <f>IFERROR(ROUNDDOWN(Q299*VLOOKUP(N299,【参考】数式用!$AR$2:$AW$50,MATCH(P299,【参考】数式用!$AT$4:$AW$4)+2,FALSE)*0.5, 0), "")</f>
        <v/>
      </c>
      <c r="T299" s="54"/>
      <c r="U299" s="548" t="str">
        <f>IFERROR(IF(AG299&lt;&gt;"",Q299*VLOOKUP(N299,【参考】数式用!$AG$2:$AL$50,MATCH(P299,【参考】数式用!$AI$4:$AL$4,0)+2,0), ""), "")</f>
        <v/>
      </c>
      <c r="V299" s="44"/>
      <c r="W299" s="990"/>
      <c r="X299" s="991"/>
      <c r="Y299" s="93"/>
      <c r="Z299" s="549"/>
      <c r="AA299" s="149" t="str">
        <f>IFERROR(IF(Y299="ー", "", ROUNDDOWN(Z299*VLOOKUP(N299,【参考】数式用!$AR$2:$AW$50,MATCH(Y299,【参考】数式用!$AT$4:$AW$4)+2,FALSE)*0.5, 0)), "")</f>
        <v/>
      </c>
      <c r="AB299" s="103"/>
      <c r="AC299" s="1083" t="str">
        <f>IFERROR(IF(AG299&lt;&gt;"",Z299*VLOOKUP(N299,【参考】数式用!$AG$2:$AL$50,MATCH(Y299,【参考】数式用!$AI$4:$AL$4,0)+2,0), ""), "")</f>
        <v/>
      </c>
      <c r="AD299" s="1083"/>
      <c r="AE299" s="424"/>
      <c r="AF299" s="104"/>
      <c r="AG299" s="438" t="str">
        <f>IFERROR(VLOOKUP(O299, 【参考】数式用!$AY$5:$AY$13, 1, FALSE), "")</f>
        <v/>
      </c>
      <c r="AH299" s="439" t="str">
        <f>IFERROR(VLOOKUP(N299, 【参考】数式用!$BA$2:$BB$50, 2, FALSE), "")</f>
        <v/>
      </c>
      <c r="AI299" s="440" t="str">
        <f t="shared" si="9"/>
        <v/>
      </c>
      <c r="AJ299" s="441" t="str">
        <f t="shared" si="10"/>
        <v/>
      </c>
      <c r="AK299" s="139"/>
      <c r="AL299" s="139"/>
      <c r="AM299" s="112"/>
      <c r="AN299" s="112"/>
      <c r="AU299" s="111"/>
      <c r="AV299" s="111"/>
      <c r="AW299" s="111"/>
      <c r="AX299" s="111"/>
      <c r="AY299" s="111"/>
      <c r="AZ299" s="111"/>
    </row>
    <row r="300" spans="1:52" ht="30" customHeight="1" thickBot="1">
      <c r="A300" s="146">
        <v>287</v>
      </c>
      <c r="B300" s="985" t="str">
        <f>IF(基本情報入力シート!C325="","",基本情報入力シート!C325)</f>
        <v/>
      </c>
      <c r="C300" s="986"/>
      <c r="D300" s="986"/>
      <c r="E300" s="986"/>
      <c r="F300" s="986"/>
      <c r="G300" s="986"/>
      <c r="H300" s="986"/>
      <c r="I300" s="987"/>
      <c r="J300" s="420" t="str">
        <f>IF(基本情報入力シート!M325="","",基本情報入力シート!M325)</f>
        <v/>
      </c>
      <c r="K300" s="420" t="str">
        <f>IF(基本情報入力シート!R325="","",基本情報入力シート!R325)</f>
        <v/>
      </c>
      <c r="L300" s="420" t="str">
        <f>IF(基本情報入力シート!W325="","",基本情報入力シート!W325)</f>
        <v/>
      </c>
      <c r="M300" s="420" t="str">
        <f>IF(基本情報入力シート!X325="","",基本情報入力シート!X325)</f>
        <v/>
      </c>
      <c r="N300" s="147" t="str">
        <f>IF(基本情報入力シート!Y325="","",基本情報入力シート!Y325)</f>
        <v/>
      </c>
      <c r="O300" s="154"/>
      <c r="P300" s="53"/>
      <c r="Q300" s="988"/>
      <c r="R300" s="989"/>
      <c r="S300" s="148" t="str">
        <f>IFERROR(ROUNDDOWN(Q300*VLOOKUP(N300,【参考】数式用!$AR$2:$AW$50,MATCH(P300,【参考】数式用!$AT$4:$AW$4)+2,FALSE)*0.5, 0), "")</f>
        <v/>
      </c>
      <c r="T300" s="54"/>
      <c r="U300" s="548" t="str">
        <f>IFERROR(IF(AG300&lt;&gt;"",Q300*VLOOKUP(N300,【参考】数式用!$AG$2:$AL$50,MATCH(P300,【参考】数式用!$AI$4:$AL$4,0)+2,0), ""), "")</f>
        <v/>
      </c>
      <c r="V300" s="44"/>
      <c r="W300" s="990"/>
      <c r="X300" s="991"/>
      <c r="Y300" s="93"/>
      <c r="Z300" s="549"/>
      <c r="AA300" s="149" t="str">
        <f>IFERROR(IF(Y300="ー", "", ROUNDDOWN(Z300*VLOOKUP(N300,【参考】数式用!$AR$2:$AW$50,MATCH(Y300,【参考】数式用!$AT$4:$AW$4)+2,FALSE)*0.5, 0)), "")</f>
        <v/>
      </c>
      <c r="AB300" s="103"/>
      <c r="AC300" s="1083" t="str">
        <f>IFERROR(IF(AG300&lt;&gt;"",Z300*VLOOKUP(N300,【参考】数式用!$AG$2:$AL$50,MATCH(Y300,【参考】数式用!$AI$4:$AL$4,0)+2,0), ""), "")</f>
        <v/>
      </c>
      <c r="AD300" s="1083"/>
      <c r="AE300" s="424"/>
      <c r="AF300" s="104"/>
      <c r="AG300" s="438" t="str">
        <f>IFERROR(VLOOKUP(O300, 【参考】数式用!$AY$5:$AY$13, 1, FALSE), "")</f>
        <v/>
      </c>
      <c r="AH300" s="439" t="str">
        <f>IFERROR(VLOOKUP(N300, 【参考】数式用!$BA$2:$BB$50, 2, FALSE), "")</f>
        <v/>
      </c>
      <c r="AI300" s="440" t="str">
        <f t="shared" si="9"/>
        <v/>
      </c>
      <c r="AJ300" s="441" t="str">
        <f t="shared" si="10"/>
        <v/>
      </c>
      <c r="AK300" s="139"/>
      <c r="AL300" s="139"/>
      <c r="AM300" s="112"/>
      <c r="AN300" s="112"/>
      <c r="AU300" s="111"/>
      <c r="AV300" s="111"/>
      <c r="AW300" s="111"/>
      <c r="AX300" s="111"/>
      <c r="AY300" s="111"/>
      <c r="AZ300" s="111"/>
    </row>
    <row r="301" spans="1:52" ht="30" customHeight="1" thickBot="1">
      <c r="A301" s="146">
        <v>288</v>
      </c>
      <c r="B301" s="985" t="str">
        <f>IF(基本情報入力シート!C326="","",基本情報入力シート!C326)</f>
        <v/>
      </c>
      <c r="C301" s="986"/>
      <c r="D301" s="986"/>
      <c r="E301" s="986"/>
      <c r="F301" s="986"/>
      <c r="G301" s="986"/>
      <c r="H301" s="986"/>
      <c r="I301" s="987"/>
      <c r="J301" s="420" t="str">
        <f>IF(基本情報入力シート!M326="","",基本情報入力シート!M326)</f>
        <v/>
      </c>
      <c r="K301" s="420" t="str">
        <f>IF(基本情報入力シート!R326="","",基本情報入力シート!R326)</f>
        <v/>
      </c>
      <c r="L301" s="420" t="str">
        <f>IF(基本情報入力シート!W326="","",基本情報入力シート!W326)</f>
        <v/>
      </c>
      <c r="M301" s="420" t="str">
        <f>IF(基本情報入力シート!X326="","",基本情報入力シート!X326)</f>
        <v/>
      </c>
      <c r="N301" s="147" t="str">
        <f>IF(基本情報入力シート!Y326="","",基本情報入力シート!Y326)</f>
        <v/>
      </c>
      <c r="O301" s="154"/>
      <c r="P301" s="53"/>
      <c r="Q301" s="988"/>
      <c r="R301" s="989"/>
      <c r="S301" s="148" t="str">
        <f>IFERROR(ROUNDDOWN(Q301*VLOOKUP(N301,【参考】数式用!$AR$2:$AW$50,MATCH(P301,【参考】数式用!$AT$4:$AW$4)+2,FALSE)*0.5, 0), "")</f>
        <v/>
      </c>
      <c r="T301" s="54"/>
      <c r="U301" s="548" t="str">
        <f>IFERROR(IF(AG301&lt;&gt;"",Q301*VLOOKUP(N301,【参考】数式用!$AG$2:$AL$50,MATCH(P301,【参考】数式用!$AI$4:$AL$4,0)+2,0), ""), "")</f>
        <v/>
      </c>
      <c r="V301" s="44"/>
      <c r="W301" s="990"/>
      <c r="X301" s="991"/>
      <c r="Y301" s="93"/>
      <c r="Z301" s="549"/>
      <c r="AA301" s="149" t="str">
        <f>IFERROR(IF(Y301="ー", "", ROUNDDOWN(Z301*VLOOKUP(N301,【参考】数式用!$AR$2:$AW$50,MATCH(Y301,【参考】数式用!$AT$4:$AW$4)+2,FALSE)*0.5, 0)), "")</f>
        <v/>
      </c>
      <c r="AB301" s="103"/>
      <c r="AC301" s="1083" t="str">
        <f>IFERROR(IF(AG301&lt;&gt;"",Z301*VLOOKUP(N301,【参考】数式用!$AG$2:$AL$50,MATCH(Y301,【参考】数式用!$AI$4:$AL$4,0)+2,0), ""), "")</f>
        <v/>
      </c>
      <c r="AD301" s="1083"/>
      <c r="AE301" s="424"/>
      <c r="AF301" s="104"/>
      <c r="AG301" s="438" t="str">
        <f>IFERROR(VLOOKUP(O301, 【参考】数式用!$AY$5:$AY$13, 1, FALSE), "")</f>
        <v/>
      </c>
      <c r="AH301" s="439" t="str">
        <f>IFERROR(VLOOKUP(N301, 【参考】数式用!$BA$2:$BB$50, 2, FALSE), "")</f>
        <v/>
      </c>
      <c r="AI301" s="440" t="str">
        <f t="shared" si="9"/>
        <v/>
      </c>
      <c r="AJ301" s="441" t="str">
        <f t="shared" si="10"/>
        <v/>
      </c>
      <c r="AK301" s="139"/>
      <c r="AL301" s="139"/>
      <c r="AM301" s="112"/>
      <c r="AN301" s="112"/>
      <c r="AU301" s="111"/>
      <c r="AV301" s="111"/>
      <c r="AW301" s="111"/>
      <c r="AX301" s="111"/>
      <c r="AY301" s="111"/>
      <c r="AZ301" s="111"/>
    </row>
    <row r="302" spans="1:52" ht="30" customHeight="1" thickBot="1">
      <c r="A302" s="146">
        <v>289</v>
      </c>
      <c r="B302" s="985" t="str">
        <f>IF(基本情報入力シート!C327="","",基本情報入力シート!C327)</f>
        <v/>
      </c>
      <c r="C302" s="986"/>
      <c r="D302" s="986"/>
      <c r="E302" s="986"/>
      <c r="F302" s="986"/>
      <c r="G302" s="986"/>
      <c r="H302" s="986"/>
      <c r="I302" s="987"/>
      <c r="J302" s="420" t="str">
        <f>IF(基本情報入力シート!M327="","",基本情報入力シート!M327)</f>
        <v/>
      </c>
      <c r="K302" s="420" t="str">
        <f>IF(基本情報入力シート!R327="","",基本情報入力シート!R327)</f>
        <v/>
      </c>
      <c r="L302" s="420" t="str">
        <f>IF(基本情報入力シート!W327="","",基本情報入力シート!W327)</f>
        <v/>
      </c>
      <c r="M302" s="420" t="str">
        <f>IF(基本情報入力シート!X327="","",基本情報入力シート!X327)</f>
        <v/>
      </c>
      <c r="N302" s="147" t="str">
        <f>IF(基本情報入力シート!Y327="","",基本情報入力シート!Y327)</f>
        <v/>
      </c>
      <c r="O302" s="154"/>
      <c r="P302" s="53"/>
      <c r="Q302" s="988"/>
      <c r="R302" s="989"/>
      <c r="S302" s="148" t="str">
        <f>IFERROR(ROUNDDOWN(Q302*VLOOKUP(N302,【参考】数式用!$AR$2:$AW$50,MATCH(P302,【参考】数式用!$AT$4:$AW$4)+2,FALSE)*0.5, 0), "")</f>
        <v/>
      </c>
      <c r="T302" s="54"/>
      <c r="U302" s="548" t="str">
        <f>IFERROR(IF(AG302&lt;&gt;"",Q302*VLOOKUP(N302,【参考】数式用!$AG$2:$AL$50,MATCH(P302,【参考】数式用!$AI$4:$AL$4,0)+2,0), ""), "")</f>
        <v/>
      </c>
      <c r="V302" s="44"/>
      <c r="W302" s="990"/>
      <c r="X302" s="991"/>
      <c r="Y302" s="93"/>
      <c r="Z302" s="549"/>
      <c r="AA302" s="149" t="str">
        <f>IFERROR(IF(Y302="ー", "", ROUNDDOWN(Z302*VLOOKUP(N302,【参考】数式用!$AR$2:$AW$50,MATCH(Y302,【参考】数式用!$AT$4:$AW$4)+2,FALSE)*0.5, 0)), "")</f>
        <v/>
      </c>
      <c r="AB302" s="103"/>
      <c r="AC302" s="1083" t="str">
        <f>IFERROR(IF(AG302&lt;&gt;"",Z302*VLOOKUP(N302,【参考】数式用!$AG$2:$AL$50,MATCH(Y302,【参考】数式用!$AI$4:$AL$4,0)+2,0), ""), "")</f>
        <v/>
      </c>
      <c r="AD302" s="1083"/>
      <c r="AE302" s="424"/>
      <c r="AF302" s="104"/>
      <c r="AG302" s="438" t="str">
        <f>IFERROR(VLOOKUP(O302, 【参考】数式用!$AY$5:$AY$13, 1, FALSE), "")</f>
        <v/>
      </c>
      <c r="AH302" s="439" t="str">
        <f>IFERROR(VLOOKUP(N302, 【参考】数式用!$BA$2:$BB$50, 2, FALSE), "")</f>
        <v/>
      </c>
      <c r="AI302" s="440" t="str">
        <f t="shared" si="9"/>
        <v/>
      </c>
      <c r="AJ302" s="441" t="str">
        <f t="shared" si="10"/>
        <v/>
      </c>
      <c r="AK302" s="139"/>
      <c r="AL302" s="139"/>
      <c r="AM302" s="112"/>
      <c r="AN302" s="112"/>
      <c r="AU302" s="111"/>
      <c r="AV302" s="111"/>
      <c r="AW302" s="111"/>
      <c r="AX302" s="111"/>
      <c r="AY302" s="111"/>
      <c r="AZ302" s="111"/>
    </row>
    <row r="303" spans="1:52" ht="30" customHeight="1" thickBot="1">
      <c r="A303" s="146">
        <v>290</v>
      </c>
      <c r="B303" s="985" t="str">
        <f>IF(基本情報入力シート!C328="","",基本情報入力シート!C328)</f>
        <v/>
      </c>
      <c r="C303" s="986"/>
      <c r="D303" s="986"/>
      <c r="E303" s="986"/>
      <c r="F303" s="986"/>
      <c r="G303" s="986"/>
      <c r="H303" s="986"/>
      <c r="I303" s="987"/>
      <c r="J303" s="420" t="str">
        <f>IF(基本情報入力シート!M328="","",基本情報入力シート!M328)</f>
        <v/>
      </c>
      <c r="K303" s="420" t="str">
        <f>IF(基本情報入力シート!R328="","",基本情報入力シート!R328)</f>
        <v/>
      </c>
      <c r="L303" s="420" t="str">
        <f>IF(基本情報入力シート!W328="","",基本情報入力シート!W328)</f>
        <v/>
      </c>
      <c r="M303" s="420" t="str">
        <f>IF(基本情報入力シート!X328="","",基本情報入力シート!X328)</f>
        <v/>
      </c>
      <c r="N303" s="147" t="str">
        <f>IF(基本情報入力シート!Y328="","",基本情報入力シート!Y328)</f>
        <v/>
      </c>
      <c r="O303" s="154"/>
      <c r="P303" s="53"/>
      <c r="Q303" s="988"/>
      <c r="R303" s="989"/>
      <c r="S303" s="148" t="str">
        <f>IFERROR(ROUNDDOWN(Q303*VLOOKUP(N303,【参考】数式用!$AR$2:$AW$50,MATCH(P303,【参考】数式用!$AT$4:$AW$4)+2,FALSE)*0.5, 0), "")</f>
        <v/>
      </c>
      <c r="T303" s="54"/>
      <c r="U303" s="548" t="str">
        <f>IFERROR(IF(AG303&lt;&gt;"",Q303*VLOOKUP(N303,【参考】数式用!$AG$2:$AL$50,MATCH(P303,【参考】数式用!$AI$4:$AL$4,0)+2,0), ""), "")</f>
        <v/>
      </c>
      <c r="V303" s="44"/>
      <c r="W303" s="990"/>
      <c r="X303" s="991"/>
      <c r="Y303" s="93"/>
      <c r="Z303" s="549"/>
      <c r="AA303" s="149" t="str">
        <f>IFERROR(IF(Y303="ー", "", ROUNDDOWN(Z303*VLOOKUP(N303,【参考】数式用!$AR$2:$AW$50,MATCH(Y303,【参考】数式用!$AT$4:$AW$4)+2,FALSE)*0.5, 0)), "")</f>
        <v/>
      </c>
      <c r="AB303" s="103"/>
      <c r="AC303" s="1083" t="str">
        <f>IFERROR(IF(AG303&lt;&gt;"",Z303*VLOOKUP(N303,【参考】数式用!$AG$2:$AL$50,MATCH(Y303,【参考】数式用!$AI$4:$AL$4,0)+2,0), ""), "")</f>
        <v/>
      </c>
      <c r="AD303" s="1083"/>
      <c r="AE303" s="424"/>
      <c r="AF303" s="104"/>
      <c r="AG303" s="438" t="str">
        <f>IFERROR(VLOOKUP(O303, 【参考】数式用!$AY$5:$AY$13, 1, FALSE), "")</f>
        <v/>
      </c>
      <c r="AH303" s="439" t="str">
        <f>IFERROR(VLOOKUP(N303, 【参考】数式用!$BA$2:$BB$50, 2, FALSE), "")</f>
        <v/>
      </c>
      <c r="AI303" s="440" t="str">
        <f t="shared" si="9"/>
        <v/>
      </c>
      <c r="AJ303" s="441" t="str">
        <f t="shared" si="10"/>
        <v/>
      </c>
      <c r="AK303" s="139"/>
      <c r="AL303" s="139"/>
      <c r="AM303" s="112"/>
      <c r="AN303" s="112"/>
      <c r="AU303" s="111"/>
      <c r="AV303" s="111"/>
      <c r="AW303" s="111"/>
      <c r="AX303" s="111"/>
      <c r="AY303" s="111"/>
      <c r="AZ303" s="111"/>
    </row>
    <row r="304" spans="1:52" ht="30" customHeight="1" thickBot="1">
      <c r="A304" s="146">
        <v>291</v>
      </c>
      <c r="B304" s="985" t="str">
        <f>IF(基本情報入力シート!C329="","",基本情報入力シート!C329)</f>
        <v/>
      </c>
      <c r="C304" s="986"/>
      <c r="D304" s="986"/>
      <c r="E304" s="986"/>
      <c r="F304" s="986"/>
      <c r="G304" s="986"/>
      <c r="H304" s="986"/>
      <c r="I304" s="987"/>
      <c r="J304" s="420" t="str">
        <f>IF(基本情報入力シート!M329="","",基本情報入力シート!M329)</f>
        <v/>
      </c>
      <c r="K304" s="420" t="str">
        <f>IF(基本情報入力シート!R329="","",基本情報入力シート!R329)</f>
        <v/>
      </c>
      <c r="L304" s="420" t="str">
        <f>IF(基本情報入力シート!W329="","",基本情報入力シート!W329)</f>
        <v/>
      </c>
      <c r="M304" s="420" t="str">
        <f>IF(基本情報入力シート!X329="","",基本情報入力シート!X329)</f>
        <v/>
      </c>
      <c r="N304" s="147" t="str">
        <f>IF(基本情報入力シート!Y329="","",基本情報入力シート!Y329)</f>
        <v/>
      </c>
      <c r="O304" s="154"/>
      <c r="P304" s="53"/>
      <c r="Q304" s="988"/>
      <c r="R304" s="989"/>
      <c r="S304" s="148" t="str">
        <f>IFERROR(ROUNDDOWN(Q304*VLOOKUP(N304,【参考】数式用!$AR$2:$AW$50,MATCH(P304,【参考】数式用!$AT$4:$AW$4)+2,FALSE)*0.5, 0), "")</f>
        <v/>
      </c>
      <c r="T304" s="54"/>
      <c r="U304" s="548" t="str">
        <f>IFERROR(IF(AG304&lt;&gt;"",Q304*VLOOKUP(N304,【参考】数式用!$AG$2:$AL$50,MATCH(P304,【参考】数式用!$AI$4:$AL$4,0)+2,0), ""), "")</f>
        <v/>
      </c>
      <c r="V304" s="44"/>
      <c r="W304" s="990"/>
      <c r="X304" s="991"/>
      <c r="Y304" s="93"/>
      <c r="Z304" s="549"/>
      <c r="AA304" s="149" t="str">
        <f>IFERROR(IF(Y304="ー", "", ROUNDDOWN(Z304*VLOOKUP(N304,【参考】数式用!$AR$2:$AW$50,MATCH(Y304,【参考】数式用!$AT$4:$AW$4)+2,FALSE)*0.5, 0)), "")</f>
        <v/>
      </c>
      <c r="AB304" s="103"/>
      <c r="AC304" s="1083" t="str">
        <f>IFERROR(IF(AG304&lt;&gt;"",Z304*VLOOKUP(N304,【参考】数式用!$AG$2:$AL$50,MATCH(Y304,【参考】数式用!$AI$4:$AL$4,0)+2,0), ""), "")</f>
        <v/>
      </c>
      <c r="AD304" s="1083"/>
      <c r="AE304" s="424"/>
      <c r="AF304" s="104"/>
      <c r="AG304" s="438" t="str">
        <f>IFERROR(VLOOKUP(O304, 【参考】数式用!$AY$5:$AY$13, 1, FALSE), "")</f>
        <v/>
      </c>
      <c r="AH304" s="439" t="str">
        <f>IFERROR(VLOOKUP(N304, 【参考】数式用!$BA$2:$BB$50, 2, FALSE), "")</f>
        <v/>
      </c>
      <c r="AI304" s="440" t="str">
        <f t="shared" si="9"/>
        <v/>
      </c>
      <c r="AJ304" s="441" t="str">
        <f t="shared" si="10"/>
        <v/>
      </c>
      <c r="AK304" s="139"/>
      <c r="AL304" s="139"/>
      <c r="AM304" s="112"/>
      <c r="AN304" s="112"/>
      <c r="AU304" s="111"/>
      <c r="AV304" s="111"/>
      <c r="AW304" s="111"/>
      <c r="AX304" s="111"/>
      <c r="AY304" s="111"/>
      <c r="AZ304" s="111"/>
    </row>
    <row r="305" spans="1:52" ht="30" customHeight="1" thickBot="1">
      <c r="A305" s="146">
        <v>292</v>
      </c>
      <c r="B305" s="985" t="str">
        <f>IF(基本情報入力シート!C330="","",基本情報入力シート!C330)</f>
        <v/>
      </c>
      <c r="C305" s="986"/>
      <c r="D305" s="986"/>
      <c r="E305" s="986"/>
      <c r="F305" s="986"/>
      <c r="G305" s="986"/>
      <c r="H305" s="986"/>
      <c r="I305" s="987"/>
      <c r="J305" s="420" t="str">
        <f>IF(基本情報入力シート!M330="","",基本情報入力シート!M330)</f>
        <v/>
      </c>
      <c r="K305" s="420" t="str">
        <f>IF(基本情報入力シート!R330="","",基本情報入力シート!R330)</f>
        <v/>
      </c>
      <c r="L305" s="420" t="str">
        <f>IF(基本情報入力シート!W330="","",基本情報入力シート!W330)</f>
        <v/>
      </c>
      <c r="M305" s="420" t="str">
        <f>IF(基本情報入力シート!X330="","",基本情報入力シート!X330)</f>
        <v/>
      </c>
      <c r="N305" s="147" t="str">
        <f>IF(基本情報入力シート!Y330="","",基本情報入力シート!Y330)</f>
        <v/>
      </c>
      <c r="O305" s="154"/>
      <c r="P305" s="53"/>
      <c r="Q305" s="988"/>
      <c r="R305" s="989"/>
      <c r="S305" s="148" t="str">
        <f>IFERROR(ROUNDDOWN(Q305*VLOOKUP(N305,【参考】数式用!$AR$2:$AW$50,MATCH(P305,【参考】数式用!$AT$4:$AW$4)+2,FALSE)*0.5, 0), "")</f>
        <v/>
      </c>
      <c r="T305" s="54"/>
      <c r="U305" s="548" t="str">
        <f>IFERROR(IF(AG305&lt;&gt;"",Q305*VLOOKUP(N305,【参考】数式用!$AG$2:$AL$50,MATCH(P305,【参考】数式用!$AI$4:$AL$4,0)+2,0), ""), "")</f>
        <v/>
      </c>
      <c r="V305" s="44"/>
      <c r="W305" s="990"/>
      <c r="X305" s="991"/>
      <c r="Y305" s="93"/>
      <c r="Z305" s="549"/>
      <c r="AA305" s="149" t="str">
        <f>IFERROR(IF(Y305="ー", "", ROUNDDOWN(Z305*VLOOKUP(N305,【参考】数式用!$AR$2:$AW$50,MATCH(Y305,【参考】数式用!$AT$4:$AW$4)+2,FALSE)*0.5, 0)), "")</f>
        <v/>
      </c>
      <c r="AB305" s="103"/>
      <c r="AC305" s="1083" t="str">
        <f>IFERROR(IF(AG305&lt;&gt;"",Z305*VLOOKUP(N305,【参考】数式用!$AG$2:$AL$50,MATCH(Y305,【参考】数式用!$AI$4:$AL$4,0)+2,0), ""), "")</f>
        <v/>
      </c>
      <c r="AD305" s="1083"/>
      <c r="AE305" s="424"/>
      <c r="AF305" s="104"/>
      <c r="AG305" s="438" t="str">
        <f>IFERROR(VLOOKUP(O305, 【参考】数式用!$AY$5:$AY$13, 1, FALSE), "")</f>
        <v/>
      </c>
      <c r="AH305" s="439" t="str">
        <f>IFERROR(VLOOKUP(N305, 【参考】数式用!$BA$2:$BB$50, 2, FALSE), "")</f>
        <v/>
      </c>
      <c r="AI305" s="440" t="str">
        <f t="shared" si="9"/>
        <v/>
      </c>
      <c r="AJ305" s="441" t="str">
        <f t="shared" si="10"/>
        <v/>
      </c>
      <c r="AK305" s="139"/>
      <c r="AL305" s="139"/>
      <c r="AM305" s="112"/>
      <c r="AN305" s="112"/>
      <c r="AU305" s="111"/>
      <c r="AV305" s="111"/>
      <c r="AW305" s="111"/>
      <c r="AX305" s="111"/>
      <c r="AY305" s="111"/>
      <c r="AZ305" s="111"/>
    </row>
    <row r="306" spans="1:52" ht="30" customHeight="1" thickBot="1">
      <c r="A306" s="146">
        <v>293</v>
      </c>
      <c r="B306" s="985" t="str">
        <f>IF(基本情報入力シート!C331="","",基本情報入力シート!C331)</f>
        <v/>
      </c>
      <c r="C306" s="986"/>
      <c r="D306" s="986"/>
      <c r="E306" s="986"/>
      <c r="F306" s="986"/>
      <c r="G306" s="986"/>
      <c r="H306" s="986"/>
      <c r="I306" s="987"/>
      <c r="J306" s="420" t="str">
        <f>IF(基本情報入力シート!M331="","",基本情報入力シート!M331)</f>
        <v/>
      </c>
      <c r="K306" s="420" t="str">
        <f>IF(基本情報入力シート!R331="","",基本情報入力シート!R331)</f>
        <v/>
      </c>
      <c r="L306" s="420" t="str">
        <f>IF(基本情報入力シート!W331="","",基本情報入力シート!W331)</f>
        <v/>
      </c>
      <c r="M306" s="420" t="str">
        <f>IF(基本情報入力シート!X331="","",基本情報入力シート!X331)</f>
        <v/>
      </c>
      <c r="N306" s="147" t="str">
        <f>IF(基本情報入力シート!Y331="","",基本情報入力シート!Y331)</f>
        <v/>
      </c>
      <c r="O306" s="154"/>
      <c r="P306" s="53"/>
      <c r="Q306" s="988"/>
      <c r="R306" s="989"/>
      <c r="S306" s="148" t="str">
        <f>IFERROR(ROUNDDOWN(Q306*VLOOKUP(N306,【参考】数式用!$AR$2:$AW$50,MATCH(P306,【参考】数式用!$AT$4:$AW$4)+2,FALSE)*0.5, 0), "")</f>
        <v/>
      </c>
      <c r="T306" s="54"/>
      <c r="U306" s="548" t="str">
        <f>IFERROR(IF(AG306&lt;&gt;"",Q306*VLOOKUP(N306,【参考】数式用!$AG$2:$AL$50,MATCH(P306,【参考】数式用!$AI$4:$AL$4,0)+2,0), ""), "")</f>
        <v/>
      </c>
      <c r="V306" s="44"/>
      <c r="W306" s="990"/>
      <c r="X306" s="991"/>
      <c r="Y306" s="93"/>
      <c r="Z306" s="549"/>
      <c r="AA306" s="149" t="str">
        <f>IFERROR(IF(Y306="ー", "", ROUNDDOWN(Z306*VLOOKUP(N306,【参考】数式用!$AR$2:$AW$50,MATCH(Y306,【参考】数式用!$AT$4:$AW$4)+2,FALSE)*0.5, 0)), "")</f>
        <v/>
      </c>
      <c r="AB306" s="103"/>
      <c r="AC306" s="1083" t="str">
        <f>IFERROR(IF(AG306&lt;&gt;"",Z306*VLOOKUP(N306,【参考】数式用!$AG$2:$AL$50,MATCH(Y306,【参考】数式用!$AI$4:$AL$4,0)+2,0), ""), "")</f>
        <v/>
      </c>
      <c r="AD306" s="1083"/>
      <c r="AE306" s="424"/>
      <c r="AF306" s="104"/>
      <c r="AG306" s="438" t="str">
        <f>IFERROR(VLOOKUP(O306, 【参考】数式用!$AY$5:$AY$13, 1, FALSE), "")</f>
        <v/>
      </c>
      <c r="AH306" s="439" t="str">
        <f>IFERROR(VLOOKUP(N306, 【参考】数式用!$BA$2:$BB$50, 2, FALSE), "")</f>
        <v/>
      </c>
      <c r="AI306" s="440" t="str">
        <f t="shared" ref="AI306:AI369" si="11">IF(AND(OR(P306="処遇加算Ⅰ",P306="処遇加算Ⅱ"),AH306="対象"), 1,"")</f>
        <v/>
      </c>
      <c r="AJ306" s="441" t="str">
        <f t="shared" ref="AJ306:AJ369" si="12">IF(OR(Y306="処遇加算Ⅰ",Y306="処遇加算Ⅱ"),1,"")</f>
        <v/>
      </c>
      <c r="AK306" s="139"/>
      <c r="AL306" s="139"/>
      <c r="AM306" s="112"/>
      <c r="AN306" s="112"/>
      <c r="AU306" s="111"/>
      <c r="AV306" s="111"/>
      <c r="AW306" s="111"/>
      <c r="AX306" s="111"/>
      <c r="AY306" s="111"/>
      <c r="AZ306" s="111"/>
    </row>
    <row r="307" spans="1:52" ht="30" customHeight="1" thickBot="1">
      <c r="A307" s="146">
        <v>294</v>
      </c>
      <c r="B307" s="985" t="str">
        <f>IF(基本情報入力シート!C332="","",基本情報入力シート!C332)</f>
        <v/>
      </c>
      <c r="C307" s="986"/>
      <c r="D307" s="986"/>
      <c r="E307" s="986"/>
      <c r="F307" s="986"/>
      <c r="G307" s="986"/>
      <c r="H307" s="986"/>
      <c r="I307" s="987"/>
      <c r="J307" s="420" t="str">
        <f>IF(基本情報入力シート!M332="","",基本情報入力シート!M332)</f>
        <v/>
      </c>
      <c r="K307" s="420" t="str">
        <f>IF(基本情報入力シート!R332="","",基本情報入力シート!R332)</f>
        <v/>
      </c>
      <c r="L307" s="420" t="str">
        <f>IF(基本情報入力シート!W332="","",基本情報入力シート!W332)</f>
        <v/>
      </c>
      <c r="M307" s="420" t="str">
        <f>IF(基本情報入力シート!X332="","",基本情報入力シート!X332)</f>
        <v/>
      </c>
      <c r="N307" s="147" t="str">
        <f>IF(基本情報入力シート!Y332="","",基本情報入力シート!Y332)</f>
        <v/>
      </c>
      <c r="O307" s="154"/>
      <c r="P307" s="53"/>
      <c r="Q307" s="988"/>
      <c r="R307" s="989"/>
      <c r="S307" s="148" t="str">
        <f>IFERROR(ROUNDDOWN(Q307*VLOOKUP(N307,【参考】数式用!$AR$2:$AW$50,MATCH(P307,【参考】数式用!$AT$4:$AW$4)+2,FALSE)*0.5, 0), "")</f>
        <v/>
      </c>
      <c r="T307" s="54"/>
      <c r="U307" s="548" t="str">
        <f>IFERROR(IF(AG307&lt;&gt;"",Q307*VLOOKUP(N307,【参考】数式用!$AG$2:$AL$50,MATCH(P307,【参考】数式用!$AI$4:$AL$4,0)+2,0), ""), "")</f>
        <v/>
      </c>
      <c r="V307" s="44"/>
      <c r="W307" s="990"/>
      <c r="X307" s="991"/>
      <c r="Y307" s="93"/>
      <c r="Z307" s="549"/>
      <c r="AA307" s="149" t="str">
        <f>IFERROR(IF(Y307="ー", "", ROUNDDOWN(Z307*VLOOKUP(N307,【参考】数式用!$AR$2:$AW$50,MATCH(Y307,【参考】数式用!$AT$4:$AW$4)+2,FALSE)*0.5, 0)), "")</f>
        <v/>
      </c>
      <c r="AB307" s="103"/>
      <c r="AC307" s="1083" t="str">
        <f>IFERROR(IF(AG307&lt;&gt;"",Z307*VLOOKUP(N307,【参考】数式用!$AG$2:$AL$50,MATCH(Y307,【参考】数式用!$AI$4:$AL$4,0)+2,0), ""), "")</f>
        <v/>
      </c>
      <c r="AD307" s="1083"/>
      <c r="AE307" s="424"/>
      <c r="AF307" s="104"/>
      <c r="AG307" s="438" t="str">
        <f>IFERROR(VLOOKUP(O307, 【参考】数式用!$AY$5:$AY$13, 1, FALSE), "")</f>
        <v/>
      </c>
      <c r="AH307" s="439" t="str">
        <f>IFERROR(VLOOKUP(N307, 【参考】数式用!$BA$2:$BB$50, 2, FALSE), "")</f>
        <v/>
      </c>
      <c r="AI307" s="440" t="str">
        <f t="shared" si="11"/>
        <v/>
      </c>
      <c r="AJ307" s="441" t="str">
        <f t="shared" si="12"/>
        <v/>
      </c>
      <c r="AK307" s="139"/>
      <c r="AL307" s="139"/>
      <c r="AM307" s="112"/>
      <c r="AN307" s="112"/>
      <c r="AU307" s="111"/>
      <c r="AV307" s="111"/>
      <c r="AW307" s="111"/>
      <c r="AX307" s="111"/>
      <c r="AY307" s="111"/>
      <c r="AZ307" s="111"/>
    </row>
    <row r="308" spans="1:52" ht="30" customHeight="1" thickBot="1">
      <c r="A308" s="146">
        <v>295</v>
      </c>
      <c r="B308" s="985" t="str">
        <f>IF(基本情報入力シート!C333="","",基本情報入力シート!C333)</f>
        <v/>
      </c>
      <c r="C308" s="986"/>
      <c r="D308" s="986"/>
      <c r="E308" s="986"/>
      <c r="F308" s="986"/>
      <c r="G308" s="986"/>
      <c r="H308" s="986"/>
      <c r="I308" s="987"/>
      <c r="J308" s="420" t="str">
        <f>IF(基本情報入力シート!M333="","",基本情報入力シート!M333)</f>
        <v/>
      </c>
      <c r="K308" s="420" t="str">
        <f>IF(基本情報入力シート!R333="","",基本情報入力シート!R333)</f>
        <v/>
      </c>
      <c r="L308" s="420" t="str">
        <f>IF(基本情報入力シート!W333="","",基本情報入力シート!W333)</f>
        <v/>
      </c>
      <c r="M308" s="420" t="str">
        <f>IF(基本情報入力シート!X333="","",基本情報入力シート!X333)</f>
        <v/>
      </c>
      <c r="N308" s="147" t="str">
        <f>IF(基本情報入力シート!Y333="","",基本情報入力シート!Y333)</f>
        <v/>
      </c>
      <c r="O308" s="154"/>
      <c r="P308" s="53"/>
      <c r="Q308" s="988"/>
      <c r="R308" s="989"/>
      <c r="S308" s="148" t="str">
        <f>IFERROR(ROUNDDOWN(Q308*VLOOKUP(N308,【参考】数式用!$AR$2:$AW$50,MATCH(P308,【参考】数式用!$AT$4:$AW$4)+2,FALSE)*0.5, 0), "")</f>
        <v/>
      </c>
      <c r="T308" s="54"/>
      <c r="U308" s="548" t="str">
        <f>IFERROR(IF(AG308&lt;&gt;"",Q308*VLOOKUP(N308,【参考】数式用!$AG$2:$AL$50,MATCH(P308,【参考】数式用!$AI$4:$AL$4,0)+2,0), ""), "")</f>
        <v/>
      </c>
      <c r="V308" s="44"/>
      <c r="W308" s="990"/>
      <c r="X308" s="991"/>
      <c r="Y308" s="93"/>
      <c r="Z308" s="549"/>
      <c r="AA308" s="149" t="str">
        <f>IFERROR(IF(Y308="ー", "", ROUNDDOWN(Z308*VLOOKUP(N308,【参考】数式用!$AR$2:$AW$50,MATCH(Y308,【参考】数式用!$AT$4:$AW$4)+2,FALSE)*0.5, 0)), "")</f>
        <v/>
      </c>
      <c r="AB308" s="103"/>
      <c r="AC308" s="1083" t="str">
        <f>IFERROR(IF(AG308&lt;&gt;"",Z308*VLOOKUP(N308,【参考】数式用!$AG$2:$AL$50,MATCH(Y308,【参考】数式用!$AI$4:$AL$4,0)+2,0), ""), "")</f>
        <v/>
      </c>
      <c r="AD308" s="1083"/>
      <c r="AE308" s="424"/>
      <c r="AF308" s="104"/>
      <c r="AG308" s="438" t="str">
        <f>IFERROR(VLOOKUP(O308, 【参考】数式用!$AY$5:$AY$13, 1, FALSE), "")</f>
        <v/>
      </c>
      <c r="AH308" s="439" t="str">
        <f>IFERROR(VLOOKUP(N308, 【参考】数式用!$BA$2:$BB$50, 2, FALSE), "")</f>
        <v/>
      </c>
      <c r="AI308" s="440" t="str">
        <f t="shared" si="11"/>
        <v/>
      </c>
      <c r="AJ308" s="441" t="str">
        <f t="shared" si="12"/>
        <v/>
      </c>
      <c r="AK308" s="139"/>
      <c r="AL308" s="139"/>
      <c r="AM308" s="112"/>
      <c r="AN308" s="112"/>
      <c r="AU308" s="111"/>
      <c r="AV308" s="111"/>
      <c r="AW308" s="111"/>
      <c r="AX308" s="111"/>
      <c r="AY308" s="111"/>
      <c r="AZ308" s="111"/>
    </row>
    <row r="309" spans="1:52" ht="30" customHeight="1" thickBot="1">
      <c r="A309" s="146">
        <v>296</v>
      </c>
      <c r="B309" s="985" t="str">
        <f>IF(基本情報入力シート!C334="","",基本情報入力シート!C334)</f>
        <v/>
      </c>
      <c r="C309" s="986"/>
      <c r="D309" s="986"/>
      <c r="E309" s="986"/>
      <c r="F309" s="986"/>
      <c r="G309" s="986"/>
      <c r="H309" s="986"/>
      <c r="I309" s="987"/>
      <c r="J309" s="420" t="str">
        <f>IF(基本情報入力シート!M334="","",基本情報入力シート!M334)</f>
        <v/>
      </c>
      <c r="K309" s="420" t="str">
        <f>IF(基本情報入力シート!R334="","",基本情報入力シート!R334)</f>
        <v/>
      </c>
      <c r="L309" s="420" t="str">
        <f>IF(基本情報入力シート!W334="","",基本情報入力シート!W334)</f>
        <v/>
      </c>
      <c r="M309" s="420" t="str">
        <f>IF(基本情報入力シート!X334="","",基本情報入力シート!X334)</f>
        <v/>
      </c>
      <c r="N309" s="147" t="str">
        <f>IF(基本情報入力シート!Y334="","",基本情報入力シート!Y334)</f>
        <v/>
      </c>
      <c r="O309" s="154"/>
      <c r="P309" s="53"/>
      <c r="Q309" s="988"/>
      <c r="R309" s="989"/>
      <c r="S309" s="148" t="str">
        <f>IFERROR(ROUNDDOWN(Q309*VLOOKUP(N309,【参考】数式用!$AR$2:$AW$50,MATCH(P309,【参考】数式用!$AT$4:$AW$4)+2,FALSE)*0.5, 0), "")</f>
        <v/>
      </c>
      <c r="T309" s="54"/>
      <c r="U309" s="548" t="str">
        <f>IFERROR(IF(AG309&lt;&gt;"",Q309*VLOOKUP(N309,【参考】数式用!$AG$2:$AL$50,MATCH(P309,【参考】数式用!$AI$4:$AL$4,0)+2,0), ""), "")</f>
        <v/>
      </c>
      <c r="V309" s="44"/>
      <c r="W309" s="990"/>
      <c r="X309" s="991"/>
      <c r="Y309" s="93"/>
      <c r="Z309" s="549"/>
      <c r="AA309" s="149" t="str">
        <f>IFERROR(IF(Y309="ー", "", ROUNDDOWN(Z309*VLOOKUP(N309,【参考】数式用!$AR$2:$AW$50,MATCH(Y309,【参考】数式用!$AT$4:$AW$4)+2,FALSE)*0.5, 0)), "")</f>
        <v/>
      </c>
      <c r="AB309" s="103"/>
      <c r="AC309" s="1083" t="str">
        <f>IFERROR(IF(AG309&lt;&gt;"",Z309*VLOOKUP(N309,【参考】数式用!$AG$2:$AL$50,MATCH(Y309,【参考】数式用!$AI$4:$AL$4,0)+2,0), ""), "")</f>
        <v/>
      </c>
      <c r="AD309" s="1083"/>
      <c r="AE309" s="424"/>
      <c r="AF309" s="104"/>
      <c r="AG309" s="438" t="str">
        <f>IFERROR(VLOOKUP(O309, 【参考】数式用!$AY$5:$AY$13, 1, FALSE), "")</f>
        <v/>
      </c>
      <c r="AH309" s="439" t="str">
        <f>IFERROR(VLOOKUP(N309, 【参考】数式用!$BA$2:$BB$50, 2, FALSE), "")</f>
        <v/>
      </c>
      <c r="AI309" s="440" t="str">
        <f t="shared" si="11"/>
        <v/>
      </c>
      <c r="AJ309" s="441" t="str">
        <f t="shared" si="12"/>
        <v/>
      </c>
      <c r="AK309" s="139"/>
      <c r="AL309" s="139"/>
      <c r="AM309" s="112"/>
      <c r="AN309" s="112"/>
      <c r="AU309" s="111"/>
      <c r="AV309" s="111"/>
      <c r="AW309" s="111"/>
      <c r="AX309" s="111"/>
      <c r="AY309" s="111"/>
      <c r="AZ309" s="111"/>
    </row>
    <row r="310" spans="1:52" ht="30" customHeight="1" thickBot="1">
      <c r="A310" s="146">
        <v>297</v>
      </c>
      <c r="B310" s="985" t="str">
        <f>IF(基本情報入力シート!C335="","",基本情報入力シート!C335)</f>
        <v/>
      </c>
      <c r="C310" s="986"/>
      <c r="D310" s="986"/>
      <c r="E310" s="986"/>
      <c r="F310" s="986"/>
      <c r="G310" s="986"/>
      <c r="H310" s="986"/>
      <c r="I310" s="987"/>
      <c r="J310" s="420" t="str">
        <f>IF(基本情報入力シート!M335="","",基本情報入力シート!M335)</f>
        <v/>
      </c>
      <c r="K310" s="420" t="str">
        <f>IF(基本情報入力シート!R335="","",基本情報入力シート!R335)</f>
        <v/>
      </c>
      <c r="L310" s="420" t="str">
        <f>IF(基本情報入力シート!W335="","",基本情報入力シート!W335)</f>
        <v/>
      </c>
      <c r="M310" s="420" t="str">
        <f>IF(基本情報入力シート!X335="","",基本情報入力シート!X335)</f>
        <v/>
      </c>
      <c r="N310" s="147" t="str">
        <f>IF(基本情報入力シート!Y335="","",基本情報入力シート!Y335)</f>
        <v/>
      </c>
      <c r="O310" s="154"/>
      <c r="P310" s="53"/>
      <c r="Q310" s="988"/>
      <c r="R310" s="989"/>
      <c r="S310" s="148" t="str">
        <f>IFERROR(ROUNDDOWN(Q310*VLOOKUP(N310,【参考】数式用!$AR$2:$AW$50,MATCH(P310,【参考】数式用!$AT$4:$AW$4)+2,FALSE)*0.5, 0), "")</f>
        <v/>
      </c>
      <c r="T310" s="54"/>
      <c r="U310" s="548" t="str">
        <f>IFERROR(IF(AG310&lt;&gt;"",Q310*VLOOKUP(N310,【参考】数式用!$AG$2:$AL$50,MATCH(P310,【参考】数式用!$AI$4:$AL$4,0)+2,0), ""), "")</f>
        <v/>
      </c>
      <c r="V310" s="44"/>
      <c r="W310" s="990"/>
      <c r="X310" s="991"/>
      <c r="Y310" s="93"/>
      <c r="Z310" s="549"/>
      <c r="AA310" s="149" t="str">
        <f>IFERROR(IF(Y310="ー", "", ROUNDDOWN(Z310*VLOOKUP(N310,【参考】数式用!$AR$2:$AW$50,MATCH(Y310,【参考】数式用!$AT$4:$AW$4)+2,FALSE)*0.5, 0)), "")</f>
        <v/>
      </c>
      <c r="AB310" s="103"/>
      <c r="AC310" s="1083" t="str">
        <f>IFERROR(IF(AG310&lt;&gt;"",Z310*VLOOKUP(N310,【参考】数式用!$AG$2:$AL$50,MATCH(Y310,【参考】数式用!$AI$4:$AL$4,0)+2,0), ""), "")</f>
        <v/>
      </c>
      <c r="AD310" s="1083"/>
      <c r="AE310" s="424"/>
      <c r="AF310" s="104"/>
      <c r="AG310" s="438" t="str">
        <f>IFERROR(VLOOKUP(O310, 【参考】数式用!$AY$5:$AY$13, 1, FALSE), "")</f>
        <v/>
      </c>
      <c r="AH310" s="439" t="str">
        <f>IFERROR(VLOOKUP(N310, 【参考】数式用!$BA$2:$BB$50, 2, FALSE), "")</f>
        <v/>
      </c>
      <c r="AI310" s="440" t="str">
        <f t="shared" si="11"/>
        <v/>
      </c>
      <c r="AJ310" s="441" t="str">
        <f t="shared" si="12"/>
        <v/>
      </c>
      <c r="AK310" s="139"/>
      <c r="AL310" s="139"/>
      <c r="AM310" s="112"/>
      <c r="AN310" s="112"/>
      <c r="AU310" s="111"/>
      <c r="AV310" s="111"/>
      <c r="AW310" s="111"/>
      <c r="AX310" s="111"/>
      <c r="AY310" s="111"/>
      <c r="AZ310" s="111"/>
    </row>
    <row r="311" spans="1:52" ht="30" customHeight="1" thickBot="1">
      <c r="A311" s="146">
        <v>298</v>
      </c>
      <c r="B311" s="985" t="str">
        <f>IF(基本情報入力シート!C336="","",基本情報入力シート!C336)</f>
        <v/>
      </c>
      <c r="C311" s="986"/>
      <c r="D311" s="986"/>
      <c r="E311" s="986"/>
      <c r="F311" s="986"/>
      <c r="G311" s="986"/>
      <c r="H311" s="986"/>
      <c r="I311" s="987"/>
      <c r="J311" s="420" t="str">
        <f>IF(基本情報入力シート!M336="","",基本情報入力シート!M336)</f>
        <v/>
      </c>
      <c r="K311" s="420" t="str">
        <f>IF(基本情報入力シート!R336="","",基本情報入力シート!R336)</f>
        <v/>
      </c>
      <c r="L311" s="420" t="str">
        <f>IF(基本情報入力シート!W336="","",基本情報入力シート!W336)</f>
        <v/>
      </c>
      <c r="M311" s="420" t="str">
        <f>IF(基本情報入力シート!X336="","",基本情報入力シート!X336)</f>
        <v/>
      </c>
      <c r="N311" s="147" t="str">
        <f>IF(基本情報入力シート!Y336="","",基本情報入力シート!Y336)</f>
        <v/>
      </c>
      <c r="O311" s="154"/>
      <c r="P311" s="53"/>
      <c r="Q311" s="988"/>
      <c r="R311" s="989"/>
      <c r="S311" s="148" t="str">
        <f>IFERROR(ROUNDDOWN(Q311*VLOOKUP(N311,【参考】数式用!$AR$2:$AW$50,MATCH(P311,【参考】数式用!$AT$4:$AW$4)+2,FALSE)*0.5, 0), "")</f>
        <v/>
      </c>
      <c r="T311" s="54"/>
      <c r="U311" s="548" t="str">
        <f>IFERROR(IF(AG311&lt;&gt;"",Q311*VLOOKUP(N311,【参考】数式用!$AG$2:$AL$50,MATCH(P311,【参考】数式用!$AI$4:$AL$4,0)+2,0), ""), "")</f>
        <v/>
      </c>
      <c r="V311" s="44"/>
      <c r="W311" s="990"/>
      <c r="X311" s="991"/>
      <c r="Y311" s="93"/>
      <c r="Z311" s="549"/>
      <c r="AA311" s="149" t="str">
        <f>IFERROR(IF(Y311="ー", "", ROUNDDOWN(Z311*VLOOKUP(N311,【参考】数式用!$AR$2:$AW$50,MATCH(Y311,【参考】数式用!$AT$4:$AW$4)+2,FALSE)*0.5, 0)), "")</f>
        <v/>
      </c>
      <c r="AB311" s="103"/>
      <c r="AC311" s="1083" t="str">
        <f>IFERROR(IF(AG311&lt;&gt;"",Z311*VLOOKUP(N311,【参考】数式用!$AG$2:$AL$50,MATCH(Y311,【参考】数式用!$AI$4:$AL$4,0)+2,0), ""), "")</f>
        <v/>
      </c>
      <c r="AD311" s="1083"/>
      <c r="AE311" s="424"/>
      <c r="AF311" s="104"/>
      <c r="AG311" s="438" t="str">
        <f>IFERROR(VLOOKUP(O311, 【参考】数式用!$AY$5:$AY$13, 1, FALSE), "")</f>
        <v/>
      </c>
      <c r="AH311" s="439" t="str">
        <f>IFERROR(VLOOKUP(N311, 【参考】数式用!$BA$2:$BB$50, 2, FALSE), "")</f>
        <v/>
      </c>
      <c r="AI311" s="440" t="str">
        <f t="shared" si="11"/>
        <v/>
      </c>
      <c r="AJ311" s="441" t="str">
        <f t="shared" si="12"/>
        <v/>
      </c>
      <c r="AK311" s="139"/>
      <c r="AL311" s="139"/>
      <c r="AM311" s="112"/>
      <c r="AN311" s="112"/>
      <c r="AU311" s="111"/>
      <c r="AV311" s="111"/>
      <c r="AW311" s="111"/>
      <c r="AX311" s="111"/>
      <c r="AY311" s="111"/>
      <c r="AZ311" s="111"/>
    </row>
    <row r="312" spans="1:52" ht="30" customHeight="1" thickBot="1">
      <c r="A312" s="146">
        <v>299</v>
      </c>
      <c r="B312" s="985" t="str">
        <f>IF(基本情報入力シート!C337="","",基本情報入力シート!C337)</f>
        <v/>
      </c>
      <c r="C312" s="986"/>
      <c r="D312" s="986"/>
      <c r="E312" s="986"/>
      <c r="F312" s="986"/>
      <c r="G312" s="986"/>
      <c r="H312" s="986"/>
      <c r="I312" s="987"/>
      <c r="J312" s="420" t="str">
        <f>IF(基本情報入力シート!M337="","",基本情報入力シート!M337)</f>
        <v/>
      </c>
      <c r="K312" s="420" t="str">
        <f>IF(基本情報入力シート!R337="","",基本情報入力シート!R337)</f>
        <v/>
      </c>
      <c r="L312" s="420" t="str">
        <f>IF(基本情報入力シート!W337="","",基本情報入力シート!W337)</f>
        <v/>
      </c>
      <c r="M312" s="420" t="str">
        <f>IF(基本情報入力シート!X337="","",基本情報入力シート!X337)</f>
        <v/>
      </c>
      <c r="N312" s="147" t="str">
        <f>IF(基本情報入力シート!Y337="","",基本情報入力シート!Y337)</f>
        <v/>
      </c>
      <c r="O312" s="154"/>
      <c r="P312" s="53"/>
      <c r="Q312" s="988"/>
      <c r="R312" s="989"/>
      <c r="S312" s="148" t="str">
        <f>IFERROR(ROUNDDOWN(Q312*VLOOKUP(N312,【参考】数式用!$AR$2:$AW$50,MATCH(P312,【参考】数式用!$AT$4:$AW$4)+2,FALSE)*0.5, 0), "")</f>
        <v/>
      </c>
      <c r="T312" s="54"/>
      <c r="U312" s="548" t="str">
        <f>IFERROR(IF(AG312&lt;&gt;"",Q312*VLOOKUP(N312,【参考】数式用!$AG$2:$AL$50,MATCH(P312,【参考】数式用!$AI$4:$AL$4,0)+2,0), ""), "")</f>
        <v/>
      </c>
      <c r="V312" s="44"/>
      <c r="W312" s="990"/>
      <c r="X312" s="991"/>
      <c r="Y312" s="93"/>
      <c r="Z312" s="549"/>
      <c r="AA312" s="149" t="str">
        <f>IFERROR(IF(Y312="ー", "", ROUNDDOWN(Z312*VLOOKUP(N312,【参考】数式用!$AR$2:$AW$50,MATCH(Y312,【参考】数式用!$AT$4:$AW$4)+2,FALSE)*0.5, 0)), "")</f>
        <v/>
      </c>
      <c r="AB312" s="103"/>
      <c r="AC312" s="1083" t="str">
        <f>IFERROR(IF(AG312&lt;&gt;"",Z312*VLOOKUP(N312,【参考】数式用!$AG$2:$AL$50,MATCH(Y312,【参考】数式用!$AI$4:$AL$4,0)+2,0), ""), "")</f>
        <v/>
      </c>
      <c r="AD312" s="1083"/>
      <c r="AE312" s="424"/>
      <c r="AF312" s="104"/>
      <c r="AG312" s="438" t="str">
        <f>IFERROR(VLOOKUP(O312, 【参考】数式用!$AY$5:$AY$13, 1, FALSE), "")</f>
        <v/>
      </c>
      <c r="AH312" s="439" t="str">
        <f>IFERROR(VLOOKUP(N312, 【参考】数式用!$BA$2:$BB$50, 2, FALSE), "")</f>
        <v/>
      </c>
      <c r="AI312" s="440" t="str">
        <f t="shared" si="11"/>
        <v/>
      </c>
      <c r="AJ312" s="441" t="str">
        <f t="shared" si="12"/>
        <v/>
      </c>
      <c r="AK312" s="139"/>
      <c r="AL312" s="139"/>
      <c r="AM312" s="112"/>
      <c r="AN312" s="112"/>
      <c r="AU312" s="111"/>
      <c r="AV312" s="111"/>
      <c r="AW312" s="111"/>
      <c r="AX312" s="111"/>
      <c r="AY312" s="111"/>
      <c r="AZ312" s="111"/>
    </row>
    <row r="313" spans="1:52" ht="30" customHeight="1" thickBot="1">
      <c r="A313" s="146">
        <v>300</v>
      </c>
      <c r="B313" s="985" t="str">
        <f>IF(基本情報入力シート!C338="","",基本情報入力シート!C338)</f>
        <v/>
      </c>
      <c r="C313" s="986"/>
      <c r="D313" s="986"/>
      <c r="E313" s="986"/>
      <c r="F313" s="986"/>
      <c r="G313" s="986"/>
      <c r="H313" s="986"/>
      <c r="I313" s="987"/>
      <c r="J313" s="420" t="str">
        <f>IF(基本情報入力シート!M338="","",基本情報入力シート!M338)</f>
        <v/>
      </c>
      <c r="K313" s="420" t="str">
        <f>IF(基本情報入力シート!R338="","",基本情報入力シート!R338)</f>
        <v/>
      </c>
      <c r="L313" s="420" t="str">
        <f>IF(基本情報入力シート!W338="","",基本情報入力シート!W338)</f>
        <v/>
      </c>
      <c r="M313" s="420" t="str">
        <f>IF(基本情報入力シート!X338="","",基本情報入力シート!X338)</f>
        <v/>
      </c>
      <c r="N313" s="147" t="str">
        <f>IF(基本情報入力シート!Y338="","",基本情報入力シート!Y338)</f>
        <v/>
      </c>
      <c r="O313" s="154"/>
      <c r="P313" s="53"/>
      <c r="Q313" s="988"/>
      <c r="R313" s="989"/>
      <c r="S313" s="148" t="str">
        <f>IFERROR(ROUNDDOWN(Q313*VLOOKUP(N313,【参考】数式用!$AR$2:$AW$50,MATCH(P313,【参考】数式用!$AT$4:$AW$4)+2,FALSE)*0.5, 0), "")</f>
        <v/>
      </c>
      <c r="T313" s="54"/>
      <c r="U313" s="548" t="str">
        <f>IFERROR(IF(AG313&lt;&gt;"",Q313*VLOOKUP(N313,【参考】数式用!$AG$2:$AL$50,MATCH(P313,【参考】数式用!$AI$4:$AL$4,0)+2,0), ""), "")</f>
        <v/>
      </c>
      <c r="V313" s="44"/>
      <c r="W313" s="990"/>
      <c r="X313" s="991"/>
      <c r="Y313" s="93"/>
      <c r="Z313" s="549"/>
      <c r="AA313" s="149" t="str">
        <f>IFERROR(IF(Y313="ー", "", ROUNDDOWN(Z313*VLOOKUP(N313,【参考】数式用!$AR$2:$AW$50,MATCH(Y313,【参考】数式用!$AT$4:$AW$4)+2,FALSE)*0.5, 0)), "")</f>
        <v/>
      </c>
      <c r="AB313" s="103"/>
      <c r="AC313" s="1083" t="str">
        <f>IFERROR(IF(AG313&lt;&gt;"",Z313*VLOOKUP(N313,【参考】数式用!$AG$2:$AL$50,MATCH(Y313,【参考】数式用!$AI$4:$AL$4,0)+2,0), ""), "")</f>
        <v/>
      </c>
      <c r="AD313" s="1083"/>
      <c r="AE313" s="424"/>
      <c r="AF313" s="104"/>
      <c r="AG313" s="438" t="str">
        <f>IFERROR(VLOOKUP(O313, 【参考】数式用!$AY$5:$AY$13, 1, FALSE), "")</f>
        <v/>
      </c>
      <c r="AH313" s="439" t="str">
        <f>IFERROR(VLOOKUP(N313, 【参考】数式用!$BA$2:$BB$50, 2, FALSE), "")</f>
        <v/>
      </c>
      <c r="AI313" s="440" t="str">
        <f t="shared" si="11"/>
        <v/>
      </c>
      <c r="AJ313" s="441" t="str">
        <f t="shared" si="12"/>
        <v/>
      </c>
      <c r="AK313" s="139"/>
      <c r="AL313" s="139"/>
      <c r="AM313" s="112"/>
      <c r="AN313" s="112"/>
      <c r="AU313" s="111"/>
      <c r="AV313" s="111"/>
      <c r="AW313" s="111"/>
      <c r="AX313" s="111"/>
      <c r="AY313" s="111"/>
      <c r="AZ313" s="111"/>
    </row>
    <row r="314" spans="1:52" ht="30" customHeight="1" thickBot="1">
      <c r="A314" s="146">
        <v>301</v>
      </c>
      <c r="B314" s="985" t="str">
        <f>IF(基本情報入力シート!C339="","",基本情報入力シート!C339)</f>
        <v/>
      </c>
      <c r="C314" s="986"/>
      <c r="D314" s="986"/>
      <c r="E314" s="986"/>
      <c r="F314" s="986"/>
      <c r="G314" s="986"/>
      <c r="H314" s="986"/>
      <c r="I314" s="987"/>
      <c r="J314" s="420" t="str">
        <f>IF(基本情報入力シート!M339="","",基本情報入力シート!M339)</f>
        <v/>
      </c>
      <c r="K314" s="420" t="str">
        <f>IF(基本情報入力シート!R339="","",基本情報入力シート!R339)</f>
        <v/>
      </c>
      <c r="L314" s="420" t="str">
        <f>IF(基本情報入力シート!W339="","",基本情報入力シート!W339)</f>
        <v/>
      </c>
      <c r="M314" s="420" t="str">
        <f>IF(基本情報入力シート!X339="","",基本情報入力シート!X339)</f>
        <v/>
      </c>
      <c r="N314" s="147" t="str">
        <f>IF(基本情報入力シート!Y339="","",基本情報入力シート!Y339)</f>
        <v/>
      </c>
      <c r="O314" s="154"/>
      <c r="P314" s="53"/>
      <c r="Q314" s="988"/>
      <c r="R314" s="989"/>
      <c r="S314" s="148" t="str">
        <f>IFERROR(ROUNDDOWN(Q314*VLOOKUP(N314,【参考】数式用!$AR$2:$AW$50,MATCH(P314,【参考】数式用!$AT$4:$AW$4)+2,FALSE)*0.5, 0), "")</f>
        <v/>
      </c>
      <c r="T314" s="54"/>
      <c r="U314" s="548" t="str">
        <f>IFERROR(IF(AG314&lt;&gt;"",Q314*VLOOKUP(N314,【参考】数式用!$AG$2:$AL$50,MATCH(P314,【参考】数式用!$AI$4:$AL$4,0)+2,0), ""), "")</f>
        <v/>
      </c>
      <c r="V314" s="44"/>
      <c r="W314" s="990"/>
      <c r="X314" s="991"/>
      <c r="Y314" s="93"/>
      <c r="Z314" s="549"/>
      <c r="AA314" s="149" t="str">
        <f>IFERROR(IF(Y314="ー", "", ROUNDDOWN(Z314*VLOOKUP(N314,【参考】数式用!$AR$2:$AW$50,MATCH(Y314,【参考】数式用!$AT$4:$AW$4)+2,FALSE)*0.5, 0)), "")</f>
        <v/>
      </c>
      <c r="AB314" s="103"/>
      <c r="AC314" s="1083" t="str">
        <f>IFERROR(IF(AG314&lt;&gt;"",Z314*VLOOKUP(N314,【参考】数式用!$AG$2:$AL$50,MATCH(Y314,【参考】数式用!$AI$4:$AL$4,0)+2,0), ""), "")</f>
        <v/>
      </c>
      <c r="AD314" s="1083"/>
      <c r="AE314" s="424"/>
      <c r="AF314" s="104"/>
      <c r="AG314" s="438" t="str">
        <f>IFERROR(VLOOKUP(O314, 【参考】数式用!$AY$5:$AY$13, 1, FALSE), "")</f>
        <v/>
      </c>
      <c r="AH314" s="439" t="str">
        <f>IFERROR(VLOOKUP(N314, 【参考】数式用!$BA$2:$BB$50, 2, FALSE), "")</f>
        <v/>
      </c>
      <c r="AI314" s="440" t="str">
        <f t="shared" si="11"/>
        <v/>
      </c>
      <c r="AJ314" s="441" t="str">
        <f t="shared" si="12"/>
        <v/>
      </c>
      <c r="AK314" s="139"/>
      <c r="AL314" s="139"/>
      <c r="AM314" s="112"/>
      <c r="AN314" s="112"/>
      <c r="AU314" s="111"/>
      <c r="AV314" s="111"/>
      <c r="AW314" s="111"/>
      <c r="AX314" s="111"/>
      <c r="AY314" s="111"/>
      <c r="AZ314" s="111"/>
    </row>
    <row r="315" spans="1:52" ht="30" customHeight="1" thickBot="1">
      <c r="A315" s="146">
        <v>302</v>
      </c>
      <c r="B315" s="985" t="str">
        <f>IF(基本情報入力シート!C340="","",基本情報入力シート!C340)</f>
        <v/>
      </c>
      <c r="C315" s="986"/>
      <c r="D315" s="986"/>
      <c r="E315" s="986"/>
      <c r="F315" s="986"/>
      <c r="G315" s="986"/>
      <c r="H315" s="986"/>
      <c r="I315" s="987"/>
      <c r="J315" s="420" t="str">
        <f>IF(基本情報入力シート!M340="","",基本情報入力シート!M340)</f>
        <v/>
      </c>
      <c r="K315" s="420" t="str">
        <f>IF(基本情報入力シート!R340="","",基本情報入力シート!R340)</f>
        <v/>
      </c>
      <c r="L315" s="420" t="str">
        <f>IF(基本情報入力シート!W340="","",基本情報入力シート!W340)</f>
        <v/>
      </c>
      <c r="M315" s="420" t="str">
        <f>IF(基本情報入力シート!X340="","",基本情報入力シート!X340)</f>
        <v/>
      </c>
      <c r="N315" s="147" t="str">
        <f>IF(基本情報入力シート!Y340="","",基本情報入力シート!Y340)</f>
        <v/>
      </c>
      <c r="O315" s="154"/>
      <c r="P315" s="53"/>
      <c r="Q315" s="988"/>
      <c r="R315" s="989"/>
      <c r="S315" s="148" t="str">
        <f>IFERROR(ROUNDDOWN(Q315*VLOOKUP(N315,【参考】数式用!$AR$2:$AW$50,MATCH(P315,【参考】数式用!$AT$4:$AW$4)+2,FALSE)*0.5, 0), "")</f>
        <v/>
      </c>
      <c r="T315" s="54"/>
      <c r="U315" s="548" t="str">
        <f>IFERROR(IF(AG315&lt;&gt;"",Q315*VLOOKUP(N315,【参考】数式用!$AG$2:$AL$50,MATCH(P315,【参考】数式用!$AI$4:$AL$4,0)+2,0), ""), "")</f>
        <v/>
      </c>
      <c r="V315" s="44"/>
      <c r="W315" s="990"/>
      <c r="X315" s="991"/>
      <c r="Y315" s="93"/>
      <c r="Z315" s="549"/>
      <c r="AA315" s="149" t="str">
        <f>IFERROR(IF(Y315="ー", "", ROUNDDOWN(Z315*VLOOKUP(N315,【参考】数式用!$AR$2:$AW$50,MATCH(Y315,【参考】数式用!$AT$4:$AW$4)+2,FALSE)*0.5, 0)), "")</f>
        <v/>
      </c>
      <c r="AB315" s="103"/>
      <c r="AC315" s="1083" t="str">
        <f>IFERROR(IF(AG315&lt;&gt;"",Z315*VLOOKUP(N315,【参考】数式用!$AG$2:$AL$50,MATCH(Y315,【参考】数式用!$AI$4:$AL$4,0)+2,0), ""), "")</f>
        <v/>
      </c>
      <c r="AD315" s="1083"/>
      <c r="AE315" s="424"/>
      <c r="AF315" s="104"/>
      <c r="AG315" s="438" t="str">
        <f>IFERROR(VLOOKUP(O315, 【参考】数式用!$AY$5:$AY$13, 1, FALSE), "")</f>
        <v/>
      </c>
      <c r="AH315" s="439" t="str">
        <f>IFERROR(VLOOKUP(N315, 【参考】数式用!$BA$2:$BB$50, 2, FALSE), "")</f>
        <v/>
      </c>
      <c r="AI315" s="440" t="str">
        <f t="shared" si="11"/>
        <v/>
      </c>
      <c r="AJ315" s="441" t="str">
        <f t="shared" si="12"/>
        <v/>
      </c>
      <c r="AK315" s="139"/>
      <c r="AL315" s="139"/>
      <c r="AM315" s="112"/>
      <c r="AN315" s="112"/>
      <c r="AU315" s="111"/>
      <c r="AV315" s="111"/>
      <c r="AW315" s="111"/>
      <c r="AX315" s="111"/>
      <c r="AY315" s="111"/>
      <c r="AZ315" s="111"/>
    </row>
    <row r="316" spans="1:52" ht="30" customHeight="1" thickBot="1">
      <c r="A316" s="146">
        <v>303</v>
      </c>
      <c r="B316" s="985" t="str">
        <f>IF(基本情報入力シート!C341="","",基本情報入力シート!C341)</f>
        <v/>
      </c>
      <c r="C316" s="986"/>
      <c r="D316" s="986"/>
      <c r="E316" s="986"/>
      <c r="F316" s="986"/>
      <c r="G316" s="986"/>
      <c r="H316" s="986"/>
      <c r="I316" s="987"/>
      <c r="J316" s="420" t="str">
        <f>IF(基本情報入力シート!M341="","",基本情報入力シート!M341)</f>
        <v/>
      </c>
      <c r="K316" s="420" t="str">
        <f>IF(基本情報入力シート!R341="","",基本情報入力シート!R341)</f>
        <v/>
      </c>
      <c r="L316" s="420" t="str">
        <f>IF(基本情報入力シート!W341="","",基本情報入力シート!W341)</f>
        <v/>
      </c>
      <c r="M316" s="420" t="str">
        <f>IF(基本情報入力シート!X341="","",基本情報入力シート!X341)</f>
        <v/>
      </c>
      <c r="N316" s="147" t="str">
        <f>IF(基本情報入力シート!Y341="","",基本情報入力シート!Y341)</f>
        <v/>
      </c>
      <c r="O316" s="154"/>
      <c r="P316" s="53"/>
      <c r="Q316" s="988"/>
      <c r="R316" s="989"/>
      <c r="S316" s="148" t="str">
        <f>IFERROR(ROUNDDOWN(Q316*VLOOKUP(N316,【参考】数式用!$AR$2:$AW$50,MATCH(P316,【参考】数式用!$AT$4:$AW$4)+2,FALSE)*0.5, 0), "")</f>
        <v/>
      </c>
      <c r="T316" s="54"/>
      <c r="U316" s="548" t="str">
        <f>IFERROR(IF(AG316&lt;&gt;"",Q316*VLOOKUP(N316,【参考】数式用!$AG$2:$AL$50,MATCH(P316,【参考】数式用!$AI$4:$AL$4,0)+2,0), ""), "")</f>
        <v/>
      </c>
      <c r="V316" s="44"/>
      <c r="W316" s="990"/>
      <c r="X316" s="991"/>
      <c r="Y316" s="93"/>
      <c r="Z316" s="549"/>
      <c r="AA316" s="149" t="str">
        <f>IFERROR(IF(Y316="ー", "", ROUNDDOWN(Z316*VLOOKUP(N316,【参考】数式用!$AR$2:$AW$50,MATCH(Y316,【参考】数式用!$AT$4:$AW$4)+2,FALSE)*0.5, 0)), "")</f>
        <v/>
      </c>
      <c r="AB316" s="103"/>
      <c r="AC316" s="1083" t="str">
        <f>IFERROR(IF(AG316&lt;&gt;"",Z316*VLOOKUP(N316,【参考】数式用!$AG$2:$AL$50,MATCH(Y316,【参考】数式用!$AI$4:$AL$4,0)+2,0), ""), "")</f>
        <v/>
      </c>
      <c r="AD316" s="1083"/>
      <c r="AE316" s="424"/>
      <c r="AF316" s="104"/>
      <c r="AG316" s="438" t="str">
        <f>IFERROR(VLOOKUP(O316, 【参考】数式用!$AY$5:$AY$13, 1, FALSE), "")</f>
        <v/>
      </c>
      <c r="AH316" s="439" t="str">
        <f>IFERROR(VLOOKUP(N316, 【参考】数式用!$BA$2:$BB$50, 2, FALSE), "")</f>
        <v/>
      </c>
      <c r="AI316" s="440" t="str">
        <f t="shared" si="11"/>
        <v/>
      </c>
      <c r="AJ316" s="441" t="str">
        <f t="shared" si="12"/>
        <v/>
      </c>
      <c r="AK316" s="139"/>
      <c r="AL316" s="139"/>
      <c r="AM316" s="112"/>
      <c r="AN316" s="112"/>
      <c r="AU316" s="111"/>
      <c r="AV316" s="111"/>
      <c r="AW316" s="111"/>
      <c r="AX316" s="111"/>
      <c r="AY316" s="111"/>
      <c r="AZ316" s="111"/>
    </row>
    <row r="317" spans="1:52" ht="30" customHeight="1" thickBot="1">
      <c r="A317" s="146">
        <v>304</v>
      </c>
      <c r="B317" s="985" t="str">
        <f>IF(基本情報入力シート!C342="","",基本情報入力シート!C342)</f>
        <v/>
      </c>
      <c r="C317" s="986"/>
      <c r="D317" s="986"/>
      <c r="E317" s="986"/>
      <c r="F317" s="986"/>
      <c r="G317" s="986"/>
      <c r="H317" s="986"/>
      <c r="I317" s="987"/>
      <c r="J317" s="420" t="str">
        <f>IF(基本情報入力シート!M342="","",基本情報入力シート!M342)</f>
        <v/>
      </c>
      <c r="K317" s="420" t="str">
        <f>IF(基本情報入力シート!R342="","",基本情報入力シート!R342)</f>
        <v/>
      </c>
      <c r="L317" s="420" t="str">
        <f>IF(基本情報入力シート!W342="","",基本情報入力シート!W342)</f>
        <v/>
      </c>
      <c r="M317" s="420" t="str">
        <f>IF(基本情報入力シート!X342="","",基本情報入力シート!X342)</f>
        <v/>
      </c>
      <c r="N317" s="147" t="str">
        <f>IF(基本情報入力シート!Y342="","",基本情報入力シート!Y342)</f>
        <v/>
      </c>
      <c r="O317" s="154"/>
      <c r="P317" s="53"/>
      <c r="Q317" s="988"/>
      <c r="R317" s="989"/>
      <c r="S317" s="148" t="str">
        <f>IFERROR(ROUNDDOWN(Q317*VLOOKUP(N317,【参考】数式用!$AR$2:$AW$50,MATCH(P317,【参考】数式用!$AT$4:$AW$4)+2,FALSE)*0.5, 0), "")</f>
        <v/>
      </c>
      <c r="T317" s="54"/>
      <c r="U317" s="548" t="str">
        <f>IFERROR(IF(AG317&lt;&gt;"",Q317*VLOOKUP(N317,【参考】数式用!$AG$2:$AL$50,MATCH(P317,【参考】数式用!$AI$4:$AL$4,0)+2,0), ""), "")</f>
        <v/>
      </c>
      <c r="V317" s="44"/>
      <c r="W317" s="990"/>
      <c r="X317" s="991"/>
      <c r="Y317" s="93"/>
      <c r="Z317" s="549"/>
      <c r="AA317" s="149" t="str">
        <f>IFERROR(IF(Y317="ー", "", ROUNDDOWN(Z317*VLOOKUP(N317,【参考】数式用!$AR$2:$AW$50,MATCH(Y317,【参考】数式用!$AT$4:$AW$4)+2,FALSE)*0.5, 0)), "")</f>
        <v/>
      </c>
      <c r="AB317" s="103"/>
      <c r="AC317" s="1083" t="str">
        <f>IFERROR(IF(AG317&lt;&gt;"",Z317*VLOOKUP(N317,【参考】数式用!$AG$2:$AL$50,MATCH(Y317,【参考】数式用!$AI$4:$AL$4,0)+2,0), ""), "")</f>
        <v/>
      </c>
      <c r="AD317" s="1083"/>
      <c r="AE317" s="424"/>
      <c r="AF317" s="104"/>
      <c r="AG317" s="438" t="str">
        <f>IFERROR(VLOOKUP(O317, 【参考】数式用!$AY$5:$AY$13, 1, FALSE), "")</f>
        <v/>
      </c>
      <c r="AH317" s="439" t="str">
        <f>IFERROR(VLOOKUP(N317, 【参考】数式用!$BA$2:$BB$50, 2, FALSE), "")</f>
        <v/>
      </c>
      <c r="AI317" s="440" t="str">
        <f t="shared" si="11"/>
        <v/>
      </c>
      <c r="AJ317" s="441" t="str">
        <f t="shared" si="12"/>
        <v/>
      </c>
      <c r="AK317" s="139"/>
      <c r="AL317" s="139"/>
      <c r="AM317" s="112"/>
      <c r="AN317" s="112"/>
      <c r="AU317" s="111"/>
      <c r="AV317" s="111"/>
      <c r="AW317" s="111"/>
      <c r="AX317" s="111"/>
      <c r="AY317" s="111"/>
      <c r="AZ317" s="111"/>
    </row>
    <row r="318" spans="1:52" ht="30" customHeight="1" thickBot="1">
      <c r="A318" s="146">
        <v>305</v>
      </c>
      <c r="B318" s="985" t="str">
        <f>IF(基本情報入力シート!C343="","",基本情報入力シート!C343)</f>
        <v/>
      </c>
      <c r="C318" s="986"/>
      <c r="D318" s="986"/>
      <c r="E318" s="986"/>
      <c r="F318" s="986"/>
      <c r="G318" s="986"/>
      <c r="H318" s="986"/>
      <c r="I318" s="987"/>
      <c r="J318" s="420" t="str">
        <f>IF(基本情報入力シート!M343="","",基本情報入力シート!M343)</f>
        <v/>
      </c>
      <c r="K318" s="420" t="str">
        <f>IF(基本情報入力シート!R343="","",基本情報入力シート!R343)</f>
        <v/>
      </c>
      <c r="L318" s="420" t="str">
        <f>IF(基本情報入力シート!W343="","",基本情報入力シート!W343)</f>
        <v/>
      </c>
      <c r="M318" s="420" t="str">
        <f>IF(基本情報入力シート!X343="","",基本情報入力シート!X343)</f>
        <v/>
      </c>
      <c r="N318" s="147" t="str">
        <f>IF(基本情報入力シート!Y343="","",基本情報入力シート!Y343)</f>
        <v/>
      </c>
      <c r="O318" s="154"/>
      <c r="P318" s="53"/>
      <c r="Q318" s="988"/>
      <c r="R318" s="989"/>
      <c r="S318" s="148" t="str">
        <f>IFERROR(ROUNDDOWN(Q318*VLOOKUP(N318,【参考】数式用!$AR$2:$AW$50,MATCH(P318,【参考】数式用!$AT$4:$AW$4)+2,FALSE)*0.5, 0), "")</f>
        <v/>
      </c>
      <c r="T318" s="54"/>
      <c r="U318" s="548" t="str">
        <f>IFERROR(IF(AG318&lt;&gt;"",Q318*VLOOKUP(N318,【参考】数式用!$AG$2:$AL$50,MATCH(P318,【参考】数式用!$AI$4:$AL$4,0)+2,0), ""), "")</f>
        <v/>
      </c>
      <c r="V318" s="44"/>
      <c r="W318" s="990"/>
      <c r="X318" s="991"/>
      <c r="Y318" s="93"/>
      <c r="Z318" s="549"/>
      <c r="AA318" s="149" t="str">
        <f>IFERROR(IF(Y318="ー", "", ROUNDDOWN(Z318*VLOOKUP(N318,【参考】数式用!$AR$2:$AW$50,MATCH(Y318,【参考】数式用!$AT$4:$AW$4)+2,FALSE)*0.5, 0)), "")</f>
        <v/>
      </c>
      <c r="AB318" s="103"/>
      <c r="AC318" s="1083" t="str">
        <f>IFERROR(IF(AG318&lt;&gt;"",Z318*VLOOKUP(N318,【参考】数式用!$AG$2:$AL$50,MATCH(Y318,【参考】数式用!$AI$4:$AL$4,0)+2,0), ""), "")</f>
        <v/>
      </c>
      <c r="AD318" s="1083"/>
      <c r="AE318" s="424"/>
      <c r="AF318" s="104"/>
      <c r="AG318" s="438" t="str">
        <f>IFERROR(VLOOKUP(O318, 【参考】数式用!$AY$5:$AY$13, 1, FALSE), "")</f>
        <v/>
      </c>
      <c r="AH318" s="439" t="str">
        <f>IFERROR(VLOOKUP(N318, 【参考】数式用!$BA$2:$BB$50, 2, FALSE), "")</f>
        <v/>
      </c>
      <c r="AI318" s="440" t="str">
        <f t="shared" si="11"/>
        <v/>
      </c>
      <c r="AJ318" s="441" t="str">
        <f t="shared" si="12"/>
        <v/>
      </c>
      <c r="AK318" s="139"/>
      <c r="AL318" s="139"/>
      <c r="AM318" s="112"/>
      <c r="AN318" s="112"/>
      <c r="AU318" s="111"/>
      <c r="AV318" s="111"/>
      <c r="AW318" s="111"/>
      <c r="AX318" s="111"/>
      <c r="AY318" s="111"/>
      <c r="AZ318" s="111"/>
    </row>
    <row r="319" spans="1:52" ht="30" customHeight="1" thickBot="1">
      <c r="A319" s="146">
        <v>306</v>
      </c>
      <c r="B319" s="985" t="str">
        <f>IF(基本情報入力シート!C344="","",基本情報入力シート!C344)</f>
        <v/>
      </c>
      <c r="C319" s="986"/>
      <c r="D319" s="986"/>
      <c r="E319" s="986"/>
      <c r="F319" s="986"/>
      <c r="G319" s="986"/>
      <c r="H319" s="986"/>
      <c r="I319" s="987"/>
      <c r="J319" s="420" t="str">
        <f>IF(基本情報入力シート!M344="","",基本情報入力シート!M344)</f>
        <v/>
      </c>
      <c r="K319" s="420" t="str">
        <f>IF(基本情報入力シート!R344="","",基本情報入力シート!R344)</f>
        <v/>
      </c>
      <c r="L319" s="420" t="str">
        <f>IF(基本情報入力シート!W344="","",基本情報入力シート!W344)</f>
        <v/>
      </c>
      <c r="M319" s="420" t="str">
        <f>IF(基本情報入力シート!X344="","",基本情報入力シート!X344)</f>
        <v/>
      </c>
      <c r="N319" s="147" t="str">
        <f>IF(基本情報入力シート!Y344="","",基本情報入力シート!Y344)</f>
        <v/>
      </c>
      <c r="O319" s="154"/>
      <c r="P319" s="53"/>
      <c r="Q319" s="988"/>
      <c r="R319" s="989"/>
      <c r="S319" s="148" t="str">
        <f>IFERROR(ROUNDDOWN(Q319*VLOOKUP(N319,【参考】数式用!$AR$2:$AW$50,MATCH(P319,【参考】数式用!$AT$4:$AW$4)+2,FALSE)*0.5, 0), "")</f>
        <v/>
      </c>
      <c r="T319" s="54"/>
      <c r="U319" s="548" t="str">
        <f>IFERROR(IF(AG319&lt;&gt;"",Q319*VLOOKUP(N319,【参考】数式用!$AG$2:$AL$50,MATCH(P319,【参考】数式用!$AI$4:$AL$4,0)+2,0), ""), "")</f>
        <v/>
      </c>
      <c r="V319" s="44"/>
      <c r="W319" s="990"/>
      <c r="X319" s="991"/>
      <c r="Y319" s="93"/>
      <c r="Z319" s="549"/>
      <c r="AA319" s="149" t="str">
        <f>IFERROR(IF(Y319="ー", "", ROUNDDOWN(Z319*VLOOKUP(N319,【参考】数式用!$AR$2:$AW$50,MATCH(Y319,【参考】数式用!$AT$4:$AW$4)+2,FALSE)*0.5, 0)), "")</f>
        <v/>
      </c>
      <c r="AB319" s="103"/>
      <c r="AC319" s="1083" t="str">
        <f>IFERROR(IF(AG319&lt;&gt;"",Z319*VLOOKUP(N319,【参考】数式用!$AG$2:$AL$50,MATCH(Y319,【参考】数式用!$AI$4:$AL$4,0)+2,0), ""), "")</f>
        <v/>
      </c>
      <c r="AD319" s="1083"/>
      <c r="AE319" s="424"/>
      <c r="AF319" s="104"/>
      <c r="AG319" s="438" t="str">
        <f>IFERROR(VLOOKUP(O319, 【参考】数式用!$AY$5:$AY$13, 1, FALSE), "")</f>
        <v/>
      </c>
      <c r="AH319" s="439" t="str">
        <f>IFERROR(VLOOKUP(N319, 【参考】数式用!$BA$2:$BB$50, 2, FALSE), "")</f>
        <v/>
      </c>
      <c r="AI319" s="440" t="str">
        <f t="shared" si="11"/>
        <v/>
      </c>
      <c r="AJ319" s="441" t="str">
        <f t="shared" si="12"/>
        <v/>
      </c>
      <c r="AK319" s="139"/>
      <c r="AL319" s="139"/>
      <c r="AM319" s="112"/>
      <c r="AN319" s="112"/>
      <c r="AU319" s="111"/>
      <c r="AV319" s="111"/>
      <c r="AW319" s="111"/>
      <c r="AX319" s="111"/>
      <c r="AY319" s="111"/>
      <c r="AZ319" s="111"/>
    </row>
    <row r="320" spans="1:52" ht="30" customHeight="1" thickBot="1">
      <c r="A320" s="146">
        <v>307</v>
      </c>
      <c r="B320" s="985" t="str">
        <f>IF(基本情報入力シート!C345="","",基本情報入力シート!C345)</f>
        <v/>
      </c>
      <c r="C320" s="986"/>
      <c r="D320" s="986"/>
      <c r="E320" s="986"/>
      <c r="F320" s="986"/>
      <c r="G320" s="986"/>
      <c r="H320" s="986"/>
      <c r="I320" s="987"/>
      <c r="J320" s="420" t="str">
        <f>IF(基本情報入力シート!M345="","",基本情報入力シート!M345)</f>
        <v/>
      </c>
      <c r="K320" s="420" t="str">
        <f>IF(基本情報入力シート!R345="","",基本情報入力シート!R345)</f>
        <v/>
      </c>
      <c r="L320" s="420" t="str">
        <f>IF(基本情報入力シート!W345="","",基本情報入力シート!W345)</f>
        <v/>
      </c>
      <c r="M320" s="420" t="str">
        <f>IF(基本情報入力シート!X345="","",基本情報入力シート!X345)</f>
        <v/>
      </c>
      <c r="N320" s="147" t="str">
        <f>IF(基本情報入力シート!Y345="","",基本情報入力シート!Y345)</f>
        <v/>
      </c>
      <c r="O320" s="154"/>
      <c r="P320" s="53"/>
      <c r="Q320" s="988"/>
      <c r="R320" s="989"/>
      <c r="S320" s="148" t="str">
        <f>IFERROR(ROUNDDOWN(Q320*VLOOKUP(N320,【参考】数式用!$AR$2:$AW$50,MATCH(P320,【参考】数式用!$AT$4:$AW$4)+2,FALSE)*0.5, 0), "")</f>
        <v/>
      </c>
      <c r="T320" s="54"/>
      <c r="U320" s="548" t="str">
        <f>IFERROR(IF(AG320&lt;&gt;"",Q320*VLOOKUP(N320,【参考】数式用!$AG$2:$AL$50,MATCH(P320,【参考】数式用!$AI$4:$AL$4,0)+2,0), ""), "")</f>
        <v/>
      </c>
      <c r="V320" s="44"/>
      <c r="W320" s="990"/>
      <c r="X320" s="991"/>
      <c r="Y320" s="93"/>
      <c r="Z320" s="549"/>
      <c r="AA320" s="149" t="str">
        <f>IFERROR(IF(Y320="ー", "", ROUNDDOWN(Z320*VLOOKUP(N320,【参考】数式用!$AR$2:$AW$50,MATCH(Y320,【参考】数式用!$AT$4:$AW$4)+2,FALSE)*0.5, 0)), "")</f>
        <v/>
      </c>
      <c r="AB320" s="103"/>
      <c r="AC320" s="1083" t="str">
        <f>IFERROR(IF(AG320&lt;&gt;"",Z320*VLOOKUP(N320,【参考】数式用!$AG$2:$AL$50,MATCH(Y320,【参考】数式用!$AI$4:$AL$4,0)+2,0), ""), "")</f>
        <v/>
      </c>
      <c r="AD320" s="1083"/>
      <c r="AE320" s="424"/>
      <c r="AF320" s="104"/>
      <c r="AG320" s="438" t="str">
        <f>IFERROR(VLOOKUP(O320, 【参考】数式用!$AY$5:$AY$13, 1, FALSE), "")</f>
        <v/>
      </c>
      <c r="AH320" s="439" t="str">
        <f>IFERROR(VLOOKUP(N320, 【参考】数式用!$BA$2:$BB$50, 2, FALSE), "")</f>
        <v/>
      </c>
      <c r="AI320" s="440" t="str">
        <f t="shared" si="11"/>
        <v/>
      </c>
      <c r="AJ320" s="441" t="str">
        <f t="shared" si="12"/>
        <v/>
      </c>
      <c r="AK320" s="139"/>
      <c r="AL320" s="139"/>
      <c r="AM320" s="112"/>
      <c r="AN320" s="112"/>
      <c r="AU320" s="111"/>
      <c r="AV320" s="111"/>
      <c r="AW320" s="111"/>
      <c r="AX320" s="111"/>
      <c r="AY320" s="111"/>
      <c r="AZ320" s="111"/>
    </row>
    <row r="321" spans="1:52" ht="30" customHeight="1" thickBot="1">
      <c r="A321" s="146">
        <v>308</v>
      </c>
      <c r="B321" s="985" t="str">
        <f>IF(基本情報入力シート!C346="","",基本情報入力シート!C346)</f>
        <v/>
      </c>
      <c r="C321" s="986"/>
      <c r="D321" s="986"/>
      <c r="E321" s="986"/>
      <c r="F321" s="986"/>
      <c r="G321" s="986"/>
      <c r="H321" s="986"/>
      <c r="I321" s="987"/>
      <c r="J321" s="420" t="str">
        <f>IF(基本情報入力シート!M346="","",基本情報入力シート!M346)</f>
        <v/>
      </c>
      <c r="K321" s="420" t="str">
        <f>IF(基本情報入力シート!R346="","",基本情報入力シート!R346)</f>
        <v/>
      </c>
      <c r="L321" s="420" t="str">
        <f>IF(基本情報入力シート!W346="","",基本情報入力シート!W346)</f>
        <v/>
      </c>
      <c r="M321" s="420" t="str">
        <f>IF(基本情報入力シート!X346="","",基本情報入力シート!X346)</f>
        <v/>
      </c>
      <c r="N321" s="147" t="str">
        <f>IF(基本情報入力シート!Y346="","",基本情報入力シート!Y346)</f>
        <v/>
      </c>
      <c r="O321" s="154"/>
      <c r="P321" s="53"/>
      <c r="Q321" s="988"/>
      <c r="R321" s="989"/>
      <c r="S321" s="148" t="str">
        <f>IFERROR(ROUNDDOWN(Q321*VLOOKUP(N321,【参考】数式用!$AR$2:$AW$50,MATCH(P321,【参考】数式用!$AT$4:$AW$4)+2,FALSE)*0.5, 0), "")</f>
        <v/>
      </c>
      <c r="T321" s="54"/>
      <c r="U321" s="548" t="str">
        <f>IFERROR(IF(AG321&lt;&gt;"",Q321*VLOOKUP(N321,【参考】数式用!$AG$2:$AL$50,MATCH(P321,【参考】数式用!$AI$4:$AL$4,0)+2,0), ""), "")</f>
        <v/>
      </c>
      <c r="V321" s="44"/>
      <c r="W321" s="990"/>
      <c r="X321" s="991"/>
      <c r="Y321" s="93"/>
      <c r="Z321" s="549"/>
      <c r="AA321" s="149" t="str">
        <f>IFERROR(IF(Y321="ー", "", ROUNDDOWN(Z321*VLOOKUP(N321,【参考】数式用!$AR$2:$AW$50,MATCH(Y321,【参考】数式用!$AT$4:$AW$4)+2,FALSE)*0.5, 0)), "")</f>
        <v/>
      </c>
      <c r="AB321" s="103"/>
      <c r="AC321" s="1083" t="str">
        <f>IFERROR(IF(AG321&lt;&gt;"",Z321*VLOOKUP(N321,【参考】数式用!$AG$2:$AL$50,MATCH(Y321,【参考】数式用!$AI$4:$AL$4,0)+2,0), ""), "")</f>
        <v/>
      </c>
      <c r="AD321" s="1083"/>
      <c r="AE321" s="424"/>
      <c r="AF321" s="104"/>
      <c r="AG321" s="438" t="str">
        <f>IFERROR(VLOOKUP(O321, 【参考】数式用!$AY$5:$AY$13, 1, FALSE), "")</f>
        <v/>
      </c>
      <c r="AH321" s="439" t="str">
        <f>IFERROR(VLOOKUP(N321, 【参考】数式用!$BA$2:$BB$50, 2, FALSE), "")</f>
        <v/>
      </c>
      <c r="AI321" s="440" t="str">
        <f t="shared" si="11"/>
        <v/>
      </c>
      <c r="AJ321" s="441" t="str">
        <f t="shared" si="12"/>
        <v/>
      </c>
      <c r="AK321" s="139"/>
      <c r="AL321" s="139"/>
      <c r="AM321" s="112"/>
      <c r="AN321" s="112"/>
      <c r="AU321" s="111"/>
      <c r="AV321" s="111"/>
      <c r="AW321" s="111"/>
      <c r="AX321" s="111"/>
      <c r="AY321" s="111"/>
      <c r="AZ321" s="111"/>
    </row>
    <row r="322" spans="1:52" ht="30" customHeight="1" thickBot="1">
      <c r="A322" s="146">
        <v>309</v>
      </c>
      <c r="B322" s="985" t="str">
        <f>IF(基本情報入力シート!C347="","",基本情報入力シート!C347)</f>
        <v/>
      </c>
      <c r="C322" s="986"/>
      <c r="D322" s="986"/>
      <c r="E322" s="986"/>
      <c r="F322" s="986"/>
      <c r="G322" s="986"/>
      <c r="H322" s="986"/>
      <c r="I322" s="987"/>
      <c r="J322" s="420" t="str">
        <f>IF(基本情報入力シート!M347="","",基本情報入力シート!M347)</f>
        <v/>
      </c>
      <c r="K322" s="420" t="str">
        <f>IF(基本情報入力シート!R347="","",基本情報入力シート!R347)</f>
        <v/>
      </c>
      <c r="L322" s="420" t="str">
        <f>IF(基本情報入力シート!W347="","",基本情報入力シート!W347)</f>
        <v/>
      </c>
      <c r="M322" s="420" t="str">
        <f>IF(基本情報入力シート!X347="","",基本情報入力シート!X347)</f>
        <v/>
      </c>
      <c r="N322" s="147" t="str">
        <f>IF(基本情報入力シート!Y347="","",基本情報入力シート!Y347)</f>
        <v/>
      </c>
      <c r="O322" s="154"/>
      <c r="P322" s="53"/>
      <c r="Q322" s="988"/>
      <c r="R322" s="989"/>
      <c r="S322" s="148" t="str">
        <f>IFERROR(ROUNDDOWN(Q322*VLOOKUP(N322,【参考】数式用!$AR$2:$AW$50,MATCH(P322,【参考】数式用!$AT$4:$AW$4)+2,FALSE)*0.5, 0), "")</f>
        <v/>
      </c>
      <c r="T322" s="54"/>
      <c r="U322" s="548" t="str">
        <f>IFERROR(IF(AG322&lt;&gt;"",Q322*VLOOKUP(N322,【参考】数式用!$AG$2:$AL$50,MATCH(P322,【参考】数式用!$AI$4:$AL$4,0)+2,0), ""), "")</f>
        <v/>
      </c>
      <c r="V322" s="44"/>
      <c r="W322" s="990"/>
      <c r="X322" s="991"/>
      <c r="Y322" s="93"/>
      <c r="Z322" s="549"/>
      <c r="AA322" s="149" t="str">
        <f>IFERROR(IF(Y322="ー", "", ROUNDDOWN(Z322*VLOOKUP(N322,【参考】数式用!$AR$2:$AW$50,MATCH(Y322,【参考】数式用!$AT$4:$AW$4)+2,FALSE)*0.5, 0)), "")</f>
        <v/>
      </c>
      <c r="AB322" s="103"/>
      <c r="AC322" s="1083" t="str">
        <f>IFERROR(IF(AG322&lt;&gt;"",Z322*VLOOKUP(N322,【参考】数式用!$AG$2:$AL$50,MATCH(Y322,【参考】数式用!$AI$4:$AL$4,0)+2,0), ""), "")</f>
        <v/>
      </c>
      <c r="AD322" s="1083"/>
      <c r="AE322" s="424"/>
      <c r="AF322" s="104"/>
      <c r="AG322" s="438" t="str">
        <f>IFERROR(VLOOKUP(O322, 【参考】数式用!$AY$5:$AY$13, 1, FALSE), "")</f>
        <v/>
      </c>
      <c r="AH322" s="439" t="str">
        <f>IFERROR(VLOOKUP(N322, 【参考】数式用!$BA$2:$BB$50, 2, FALSE), "")</f>
        <v/>
      </c>
      <c r="AI322" s="440" t="str">
        <f t="shared" si="11"/>
        <v/>
      </c>
      <c r="AJ322" s="441" t="str">
        <f t="shared" si="12"/>
        <v/>
      </c>
      <c r="AK322" s="139"/>
      <c r="AL322" s="139"/>
      <c r="AM322" s="112"/>
      <c r="AN322" s="112"/>
      <c r="AU322" s="111"/>
      <c r="AV322" s="111"/>
      <c r="AW322" s="111"/>
      <c r="AX322" s="111"/>
      <c r="AY322" s="111"/>
      <c r="AZ322" s="111"/>
    </row>
    <row r="323" spans="1:52" ht="30" customHeight="1" thickBot="1">
      <c r="A323" s="146">
        <v>310</v>
      </c>
      <c r="B323" s="985" t="str">
        <f>IF(基本情報入力シート!C348="","",基本情報入力シート!C348)</f>
        <v/>
      </c>
      <c r="C323" s="986"/>
      <c r="D323" s="986"/>
      <c r="E323" s="986"/>
      <c r="F323" s="986"/>
      <c r="G323" s="986"/>
      <c r="H323" s="986"/>
      <c r="I323" s="987"/>
      <c r="J323" s="420" t="str">
        <f>IF(基本情報入力シート!M348="","",基本情報入力シート!M348)</f>
        <v/>
      </c>
      <c r="K323" s="420" t="str">
        <f>IF(基本情報入力シート!R348="","",基本情報入力シート!R348)</f>
        <v/>
      </c>
      <c r="L323" s="420" t="str">
        <f>IF(基本情報入力シート!W348="","",基本情報入力シート!W348)</f>
        <v/>
      </c>
      <c r="M323" s="420" t="str">
        <f>IF(基本情報入力シート!X348="","",基本情報入力シート!X348)</f>
        <v/>
      </c>
      <c r="N323" s="147" t="str">
        <f>IF(基本情報入力シート!Y348="","",基本情報入力シート!Y348)</f>
        <v/>
      </c>
      <c r="O323" s="154"/>
      <c r="P323" s="53"/>
      <c r="Q323" s="988"/>
      <c r="R323" s="989"/>
      <c r="S323" s="148" t="str">
        <f>IFERROR(ROUNDDOWN(Q323*VLOOKUP(N323,【参考】数式用!$AR$2:$AW$50,MATCH(P323,【参考】数式用!$AT$4:$AW$4)+2,FALSE)*0.5, 0), "")</f>
        <v/>
      </c>
      <c r="T323" s="54"/>
      <c r="U323" s="548" t="str">
        <f>IFERROR(IF(AG323&lt;&gt;"",Q323*VLOOKUP(N323,【参考】数式用!$AG$2:$AL$50,MATCH(P323,【参考】数式用!$AI$4:$AL$4,0)+2,0), ""), "")</f>
        <v/>
      </c>
      <c r="V323" s="44"/>
      <c r="W323" s="990"/>
      <c r="X323" s="991"/>
      <c r="Y323" s="93"/>
      <c r="Z323" s="549"/>
      <c r="AA323" s="149" t="str">
        <f>IFERROR(IF(Y323="ー", "", ROUNDDOWN(Z323*VLOOKUP(N323,【参考】数式用!$AR$2:$AW$50,MATCH(Y323,【参考】数式用!$AT$4:$AW$4)+2,FALSE)*0.5, 0)), "")</f>
        <v/>
      </c>
      <c r="AB323" s="103"/>
      <c r="AC323" s="1083" t="str">
        <f>IFERROR(IF(AG323&lt;&gt;"",Z323*VLOOKUP(N323,【参考】数式用!$AG$2:$AL$50,MATCH(Y323,【参考】数式用!$AI$4:$AL$4,0)+2,0), ""), "")</f>
        <v/>
      </c>
      <c r="AD323" s="1083"/>
      <c r="AE323" s="424"/>
      <c r="AF323" s="104"/>
      <c r="AG323" s="438" t="str">
        <f>IFERROR(VLOOKUP(O323, 【参考】数式用!$AY$5:$AY$13, 1, FALSE), "")</f>
        <v/>
      </c>
      <c r="AH323" s="439" t="str">
        <f>IFERROR(VLOOKUP(N323, 【参考】数式用!$BA$2:$BB$50, 2, FALSE), "")</f>
        <v/>
      </c>
      <c r="AI323" s="440" t="str">
        <f t="shared" si="11"/>
        <v/>
      </c>
      <c r="AJ323" s="441" t="str">
        <f t="shared" si="12"/>
        <v/>
      </c>
      <c r="AK323" s="139"/>
      <c r="AL323" s="139"/>
      <c r="AM323" s="112"/>
      <c r="AN323" s="112"/>
      <c r="AU323" s="111"/>
      <c r="AV323" s="111"/>
      <c r="AW323" s="111"/>
      <c r="AX323" s="111"/>
      <c r="AY323" s="111"/>
      <c r="AZ323" s="111"/>
    </row>
    <row r="324" spans="1:52" ht="30" customHeight="1" thickBot="1">
      <c r="A324" s="146">
        <v>311</v>
      </c>
      <c r="B324" s="985" t="str">
        <f>IF(基本情報入力シート!C349="","",基本情報入力シート!C349)</f>
        <v/>
      </c>
      <c r="C324" s="986"/>
      <c r="D324" s="986"/>
      <c r="E324" s="986"/>
      <c r="F324" s="986"/>
      <c r="G324" s="986"/>
      <c r="H324" s="986"/>
      <c r="I324" s="987"/>
      <c r="J324" s="420" t="str">
        <f>IF(基本情報入力シート!M349="","",基本情報入力シート!M349)</f>
        <v/>
      </c>
      <c r="K324" s="420" t="str">
        <f>IF(基本情報入力シート!R349="","",基本情報入力シート!R349)</f>
        <v/>
      </c>
      <c r="L324" s="420" t="str">
        <f>IF(基本情報入力シート!W349="","",基本情報入力シート!W349)</f>
        <v/>
      </c>
      <c r="M324" s="420" t="str">
        <f>IF(基本情報入力シート!X349="","",基本情報入力シート!X349)</f>
        <v/>
      </c>
      <c r="N324" s="147" t="str">
        <f>IF(基本情報入力シート!Y349="","",基本情報入力シート!Y349)</f>
        <v/>
      </c>
      <c r="O324" s="154"/>
      <c r="P324" s="53"/>
      <c r="Q324" s="988"/>
      <c r="R324" s="989"/>
      <c r="S324" s="148" t="str">
        <f>IFERROR(ROUNDDOWN(Q324*VLOOKUP(N324,【参考】数式用!$AR$2:$AW$50,MATCH(P324,【参考】数式用!$AT$4:$AW$4)+2,FALSE)*0.5, 0), "")</f>
        <v/>
      </c>
      <c r="T324" s="54"/>
      <c r="U324" s="548" t="str">
        <f>IFERROR(IF(AG324&lt;&gt;"",Q324*VLOOKUP(N324,【参考】数式用!$AG$2:$AL$50,MATCH(P324,【参考】数式用!$AI$4:$AL$4,0)+2,0), ""), "")</f>
        <v/>
      </c>
      <c r="V324" s="44"/>
      <c r="W324" s="990"/>
      <c r="X324" s="991"/>
      <c r="Y324" s="93"/>
      <c r="Z324" s="549"/>
      <c r="AA324" s="149" t="str">
        <f>IFERROR(IF(Y324="ー", "", ROUNDDOWN(Z324*VLOOKUP(N324,【参考】数式用!$AR$2:$AW$50,MATCH(Y324,【参考】数式用!$AT$4:$AW$4)+2,FALSE)*0.5, 0)), "")</f>
        <v/>
      </c>
      <c r="AB324" s="103"/>
      <c r="AC324" s="1083" t="str">
        <f>IFERROR(IF(AG324&lt;&gt;"",Z324*VLOOKUP(N324,【参考】数式用!$AG$2:$AL$50,MATCH(Y324,【参考】数式用!$AI$4:$AL$4,0)+2,0), ""), "")</f>
        <v/>
      </c>
      <c r="AD324" s="1083"/>
      <c r="AE324" s="424"/>
      <c r="AF324" s="104"/>
      <c r="AG324" s="438" t="str">
        <f>IFERROR(VLOOKUP(O324, 【参考】数式用!$AY$5:$AY$13, 1, FALSE), "")</f>
        <v/>
      </c>
      <c r="AH324" s="439" t="str">
        <f>IFERROR(VLOOKUP(N324, 【参考】数式用!$BA$2:$BB$50, 2, FALSE), "")</f>
        <v/>
      </c>
      <c r="AI324" s="440" t="str">
        <f t="shared" si="11"/>
        <v/>
      </c>
      <c r="AJ324" s="441" t="str">
        <f t="shared" si="12"/>
        <v/>
      </c>
      <c r="AK324" s="139"/>
      <c r="AL324" s="139"/>
      <c r="AM324" s="112"/>
      <c r="AN324" s="112"/>
      <c r="AU324" s="111"/>
      <c r="AV324" s="111"/>
      <c r="AW324" s="111"/>
      <c r="AX324" s="111"/>
      <c r="AY324" s="111"/>
      <c r="AZ324" s="111"/>
    </row>
    <row r="325" spans="1:52" ht="30" customHeight="1" thickBot="1">
      <c r="A325" s="146">
        <v>312</v>
      </c>
      <c r="B325" s="985" t="str">
        <f>IF(基本情報入力シート!C350="","",基本情報入力シート!C350)</f>
        <v/>
      </c>
      <c r="C325" s="986"/>
      <c r="D325" s="986"/>
      <c r="E325" s="986"/>
      <c r="F325" s="986"/>
      <c r="G325" s="986"/>
      <c r="H325" s="986"/>
      <c r="I325" s="987"/>
      <c r="J325" s="420" t="str">
        <f>IF(基本情報入力シート!M350="","",基本情報入力シート!M350)</f>
        <v/>
      </c>
      <c r="K325" s="420" t="str">
        <f>IF(基本情報入力シート!R350="","",基本情報入力シート!R350)</f>
        <v/>
      </c>
      <c r="L325" s="420" t="str">
        <f>IF(基本情報入力シート!W350="","",基本情報入力シート!W350)</f>
        <v/>
      </c>
      <c r="M325" s="420" t="str">
        <f>IF(基本情報入力シート!X350="","",基本情報入力シート!X350)</f>
        <v/>
      </c>
      <c r="N325" s="147" t="str">
        <f>IF(基本情報入力シート!Y350="","",基本情報入力シート!Y350)</f>
        <v/>
      </c>
      <c r="O325" s="154"/>
      <c r="P325" s="53"/>
      <c r="Q325" s="988"/>
      <c r="R325" s="989"/>
      <c r="S325" s="148" t="str">
        <f>IFERROR(ROUNDDOWN(Q325*VLOOKUP(N325,【参考】数式用!$AR$2:$AW$50,MATCH(P325,【参考】数式用!$AT$4:$AW$4)+2,FALSE)*0.5, 0), "")</f>
        <v/>
      </c>
      <c r="T325" s="54"/>
      <c r="U325" s="548" t="str">
        <f>IFERROR(IF(AG325&lt;&gt;"",Q325*VLOOKUP(N325,【参考】数式用!$AG$2:$AL$50,MATCH(P325,【参考】数式用!$AI$4:$AL$4,0)+2,0), ""), "")</f>
        <v/>
      </c>
      <c r="V325" s="44"/>
      <c r="W325" s="990"/>
      <c r="X325" s="991"/>
      <c r="Y325" s="93"/>
      <c r="Z325" s="549"/>
      <c r="AA325" s="149" t="str">
        <f>IFERROR(IF(Y325="ー", "", ROUNDDOWN(Z325*VLOOKUP(N325,【参考】数式用!$AR$2:$AW$50,MATCH(Y325,【参考】数式用!$AT$4:$AW$4)+2,FALSE)*0.5, 0)), "")</f>
        <v/>
      </c>
      <c r="AB325" s="103"/>
      <c r="AC325" s="1083" t="str">
        <f>IFERROR(IF(AG325&lt;&gt;"",Z325*VLOOKUP(N325,【参考】数式用!$AG$2:$AL$50,MATCH(Y325,【参考】数式用!$AI$4:$AL$4,0)+2,0), ""), "")</f>
        <v/>
      </c>
      <c r="AD325" s="1083"/>
      <c r="AE325" s="424"/>
      <c r="AF325" s="104"/>
      <c r="AG325" s="438" t="str">
        <f>IFERROR(VLOOKUP(O325, 【参考】数式用!$AY$5:$AY$13, 1, FALSE), "")</f>
        <v/>
      </c>
      <c r="AH325" s="439" t="str">
        <f>IFERROR(VLOOKUP(N325, 【参考】数式用!$BA$2:$BB$50, 2, FALSE), "")</f>
        <v/>
      </c>
      <c r="AI325" s="440" t="str">
        <f t="shared" si="11"/>
        <v/>
      </c>
      <c r="AJ325" s="441" t="str">
        <f t="shared" si="12"/>
        <v/>
      </c>
      <c r="AK325" s="139"/>
      <c r="AL325" s="139"/>
      <c r="AM325" s="112"/>
      <c r="AN325" s="112"/>
      <c r="AU325" s="111"/>
      <c r="AV325" s="111"/>
      <c r="AW325" s="111"/>
      <c r="AX325" s="111"/>
      <c r="AY325" s="111"/>
      <c r="AZ325" s="111"/>
    </row>
    <row r="326" spans="1:52" ht="30" customHeight="1" thickBot="1">
      <c r="A326" s="146">
        <v>313</v>
      </c>
      <c r="B326" s="985" t="str">
        <f>IF(基本情報入力シート!C351="","",基本情報入力シート!C351)</f>
        <v/>
      </c>
      <c r="C326" s="986"/>
      <c r="D326" s="986"/>
      <c r="E326" s="986"/>
      <c r="F326" s="986"/>
      <c r="G326" s="986"/>
      <c r="H326" s="986"/>
      <c r="I326" s="987"/>
      <c r="J326" s="420" t="str">
        <f>IF(基本情報入力シート!M351="","",基本情報入力シート!M351)</f>
        <v/>
      </c>
      <c r="K326" s="420" t="str">
        <f>IF(基本情報入力シート!R351="","",基本情報入力シート!R351)</f>
        <v/>
      </c>
      <c r="L326" s="420" t="str">
        <f>IF(基本情報入力シート!W351="","",基本情報入力シート!W351)</f>
        <v/>
      </c>
      <c r="M326" s="420" t="str">
        <f>IF(基本情報入力シート!X351="","",基本情報入力シート!X351)</f>
        <v/>
      </c>
      <c r="N326" s="147" t="str">
        <f>IF(基本情報入力シート!Y351="","",基本情報入力シート!Y351)</f>
        <v/>
      </c>
      <c r="O326" s="154"/>
      <c r="P326" s="53"/>
      <c r="Q326" s="988"/>
      <c r="R326" s="989"/>
      <c r="S326" s="148" t="str">
        <f>IFERROR(ROUNDDOWN(Q326*VLOOKUP(N326,【参考】数式用!$AR$2:$AW$50,MATCH(P326,【参考】数式用!$AT$4:$AW$4)+2,FALSE)*0.5, 0), "")</f>
        <v/>
      </c>
      <c r="T326" s="54"/>
      <c r="U326" s="548" t="str">
        <f>IFERROR(IF(AG326&lt;&gt;"",Q326*VLOOKUP(N326,【参考】数式用!$AG$2:$AL$50,MATCH(P326,【参考】数式用!$AI$4:$AL$4,0)+2,0), ""), "")</f>
        <v/>
      </c>
      <c r="V326" s="44"/>
      <c r="W326" s="990"/>
      <c r="X326" s="991"/>
      <c r="Y326" s="93"/>
      <c r="Z326" s="549"/>
      <c r="AA326" s="149" t="str">
        <f>IFERROR(IF(Y326="ー", "", ROUNDDOWN(Z326*VLOOKUP(N326,【参考】数式用!$AR$2:$AW$50,MATCH(Y326,【参考】数式用!$AT$4:$AW$4)+2,FALSE)*0.5, 0)), "")</f>
        <v/>
      </c>
      <c r="AB326" s="103"/>
      <c r="AC326" s="1083" t="str">
        <f>IFERROR(IF(AG326&lt;&gt;"",Z326*VLOOKUP(N326,【参考】数式用!$AG$2:$AL$50,MATCH(Y326,【参考】数式用!$AI$4:$AL$4,0)+2,0), ""), "")</f>
        <v/>
      </c>
      <c r="AD326" s="1083"/>
      <c r="AE326" s="424"/>
      <c r="AF326" s="104"/>
      <c r="AG326" s="438" t="str">
        <f>IFERROR(VLOOKUP(O326, 【参考】数式用!$AY$5:$AY$13, 1, FALSE), "")</f>
        <v/>
      </c>
      <c r="AH326" s="439" t="str">
        <f>IFERROR(VLOOKUP(N326, 【参考】数式用!$BA$2:$BB$50, 2, FALSE), "")</f>
        <v/>
      </c>
      <c r="AI326" s="440" t="str">
        <f t="shared" si="11"/>
        <v/>
      </c>
      <c r="AJ326" s="441" t="str">
        <f t="shared" si="12"/>
        <v/>
      </c>
      <c r="AK326" s="139"/>
      <c r="AL326" s="139"/>
      <c r="AM326" s="112"/>
      <c r="AN326" s="112"/>
      <c r="AU326" s="111"/>
      <c r="AV326" s="111"/>
      <c r="AW326" s="111"/>
      <c r="AX326" s="111"/>
      <c r="AY326" s="111"/>
      <c r="AZ326" s="111"/>
    </row>
    <row r="327" spans="1:52" ht="30" customHeight="1" thickBot="1">
      <c r="A327" s="146">
        <v>314</v>
      </c>
      <c r="B327" s="985" t="str">
        <f>IF(基本情報入力シート!C352="","",基本情報入力シート!C352)</f>
        <v/>
      </c>
      <c r="C327" s="986"/>
      <c r="D327" s="986"/>
      <c r="E327" s="986"/>
      <c r="F327" s="986"/>
      <c r="G327" s="986"/>
      <c r="H327" s="986"/>
      <c r="I327" s="987"/>
      <c r="J327" s="420" t="str">
        <f>IF(基本情報入力シート!M352="","",基本情報入力シート!M352)</f>
        <v/>
      </c>
      <c r="K327" s="420" t="str">
        <f>IF(基本情報入力シート!R352="","",基本情報入力シート!R352)</f>
        <v/>
      </c>
      <c r="L327" s="420" t="str">
        <f>IF(基本情報入力シート!W352="","",基本情報入力シート!W352)</f>
        <v/>
      </c>
      <c r="M327" s="420" t="str">
        <f>IF(基本情報入力シート!X352="","",基本情報入力シート!X352)</f>
        <v/>
      </c>
      <c r="N327" s="147" t="str">
        <f>IF(基本情報入力シート!Y352="","",基本情報入力シート!Y352)</f>
        <v/>
      </c>
      <c r="O327" s="154"/>
      <c r="P327" s="53"/>
      <c r="Q327" s="988"/>
      <c r="R327" s="989"/>
      <c r="S327" s="148" t="str">
        <f>IFERROR(ROUNDDOWN(Q327*VLOOKUP(N327,【参考】数式用!$AR$2:$AW$50,MATCH(P327,【参考】数式用!$AT$4:$AW$4)+2,FALSE)*0.5, 0), "")</f>
        <v/>
      </c>
      <c r="T327" s="54"/>
      <c r="U327" s="548" t="str">
        <f>IFERROR(IF(AG327&lt;&gt;"",Q327*VLOOKUP(N327,【参考】数式用!$AG$2:$AL$50,MATCH(P327,【参考】数式用!$AI$4:$AL$4,0)+2,0), ""), "")</f>
        <v/>
      </c>
      <c r="V327" s="44"/>
      <c r="W327" s="990"/>
      <c r="X327" s="991"/>
      <c r="Y327" s="93"/>
      <c r="Z327" s="549"/>
      <c r="AA327" s="149" t="str">
        <f>IFERROR(IF(Y327="ー", "", ROUNDDOWN(Z327*VLOOKUP(N327,【参考】数式用!$AR$2:$AW$50,MATCH(Y327,【参考】数式用!$AT$4:$AW$4)+2,FALSE)*0.5, 0)), "")</f>
        <v/>
      </c>
      <c r="AB327" s="103"/>
      <c r="AC327" s="1083" t="str">
        <f>IFERROR(IF(AG327&lt;&gt;"",Z327*VLOOKUP(N327,【参考】数式用!$AG$2:$AL$50,MATCH(Y327,【参考】数式用!$AI$4:$AL$4,0)+2,0), ""), "")</f>
        <v/>
      </c>
      <c r="AD327" s="1083"/>
      <c r="AE327" s="424"/>
      <c r="AF327" s="104"/>
      <c r="AG327" s="438" t="str">
        <f>IFERROR(VLOOKUP(O327, 【参考】数式用!$AY$5:$AY$13, 1, FALSE), "")</f>
        <v/>
      </c>
      <c r="AH327" s="439" t="str">
        <f>IFERROR(VLOOKUP(N327, 【参考】数式用!$BA$2:$BB$50, 2, FALSE), "")</f>
        <v/>
      </c>
      <c r="AI327" s="440" t="str">
        <f t="shared" si="11"/>
        <v/>
      </c>
      <c r="AJ327" s="441" t="str">
        <f t="shared" si="12"/>
        <v/>
      </c>
      <c r="AK327" s="139"/>
      <c r="AL327" s="139"/>
      <c r="AM327" s="112"/>
      <c r="AN327" s="112"/>
      <c r="AU327" s="111"/>
      <c r="AV327" s="111"/>
      <c r="AW327" s="111"/>
      <c r="AX327" s="111"/>
      <c r="AY327" s="111"/>
      <c r="AZ327" s="111"/>
    </row>
    <row r="328" spans="1:52" ht="30" customHeight="1" thickBot="1">
      <c r="A328" s="146">
        <v>315</v>
      </c>
      <c r="B328" s="985" t="str">
        <f>IF(基本情報入力シート!C353="","",基本情報入力シート!C353)</f>
        <v/>
      </c>
      <c r="C328" s="986"/>
      <c r="D328" s="986"/>
      <c r="E328" s="986"/>
      <c r="F328" s="986"/>
      <c r="G328" s="986"/>
      <c r="H328" s="986"/>
      <c r="I328" s="987"/>
      <c r="J328" s="420" t="str">
        <f>IF(基本情報入力シート!M353="","",基本情報入力シート!M353)</f>
        <v/>
      </c>
      <c r="K328" s="420" t="str">
        <f>IF(基本情報入力シート!R353="","",基本情報入力シート!R353)</f>
        <v/>
      </c>
      <c r="L328" s="420" t="str">
        <f>IF(基本情報入力シート!W353="","",基本情報入力シート!W353)</f>
        <v/>
      </c>
      <c r="M328" s="420" t="str">
        <f>IF(基本情報入力シート!X353="","",基本情報入力シート!X353)</f>
        <v/>
      </c>
      <c r="N328" s="147" t="str">
        <f>IF(基本情報入力シート!Y353="","",基本情報入力シート!Y353)</f>
        <v/>
      </c>
      <c r="O328" s="154"/>
      <c r="P328" s="53"/>
      <c r="Q328" s="988"/>
      <c r="R328" s="989"/>
      <c r="S328" s="148" t="str">
        <f>IFERROR(ROUNDDOWN(Q328*VLOOKUP(N328,【参考】数式用!$AR$2:$AW$50,MATCH(P328,【参考】数式用!$AT$4:$AW$4)+2,FALSE)*0.5, 0), "")</f>
        <v/>
      </c>
      <c r="T328" s="54"/>
      <c r="U328" s="548" t="str">
        <f>IFERROR(IF(AG328&lt;&gt;"",Q328*VLOOKUP(N328,【参考】数式用!$AG$2:$AL$50,MATCH(P328,【参考】数式用!$AI$4:$AL$4,0)+2,0), ""), "")</f>
        <v/>
      </c>
      <c r="V328" s="44"/>
      <c r="W328" s="990"/>
      <c r="X328" s="991"/>
      <c r="Y328" s="93"/>
      <c r="Z328" s="549"/>
      <c r="AA328" s="149" t="str">
        <f>IFERROR(IF(Y328="ー", "", ROUNDDOWN(Z328*VLOOKUP(N328,【参考】数式用!$AR$2:$AW$50,MATCH(Y328,【参考】数式用!$AT$4:$AW$4)+2,FALSE)*0.5, 0)), "")</f>
        <v/>
      </c>
      <c r="AB328" s="103"/>
      <c r="AC328" s="1083" t="str">
        <f>IFERROR(IF(AG328&lt;&gt;"",Z328*VLOOKUP(N328,【参考】数式用!$AG$2:$AL$50,MATCH(Y328,【参考】数式用!$AI$4:$AL$4,0)+2,0), ""), "")</f>
        <v/>
      </c>
      <c r="AD328" s="1083"/>
      <c r="AE328" s="424"/>
      <c r="AF328" s="104"/>
      <c r="AG328" s="438" t="str">
        <f>IFERROR(VLOOKUP(O328, 【参考】数式用!$AY$5:$AY$13, 1, FALSE), "")</f>
        <v/>
      </c>
      <c r="AH328" s="439" t="str">
        <f>IFERROR(VLOOKUP(N328, 【参考】数式用!$BA$2:$BB$50, 2, FALSE), "")</f>
        <v/>
      </c>
      <c r="AI328" s="440" t="str">
        <f t="shared" si="11"/>
        <v/>
      </c>
      <c r="AJ328" s="441" t="str">
        <f t="shared" si="12"/>
        <v/>
      </c>
      <c r="AK328" s="139"/>
      <c r="AL328" s="139"/>
      <c r="AM328" s="112"/>
      <c r="AN328" s="112"/>
      <c r="AU328" s="111"/>
      <c r="AV328" s="111"/>
      <c r="AW328" s="111"/>
      <c r="AX328" s="111"/>
      <c r="AY328" s="111"/>
      <c r="AZ328" s="111"/>
    </row>
    <row r="329" spans="1:52" ht="30" customHeight="1" thickBot="1">
      <c r="A329" s="146">
        <v>316</v>
      </c>
      <c r="B329" s="985" t="str">
        <f>IF(基本情報入力シート!C354="","",基本情報入力シート!C354)</f>
        <v/>
      </c>
      <c r="C329" s="986"/>
      <c r="D329" s="986"/>
      <c r="E329" s="986"/>
      <c r="F329" s="986"/>
      <c r="G329" s="986"/>
      <c r="H329" s="986"/>
      <c r="I329" s="987"/>
      <c r="J329" s="420" t="str">
        <f>IF(基本情報入力シート!M354="","",基本情報入力シート!M354)</f>
        <v/>
      </c>
      <c r="K329" s="420" t="str">
        <f>IF(基本情報入力シート!R354="","",基本情報入力シート!R354)</f>
        <v/>
      </c>
      <c r="L329" s="420" t="str">
        <f>IF(基本情報入力シート!W354="","",基本情報入力シート!W354)</f>
        <v/>
      </c>
      <c r="M329" s="420" t="str">
        <f>IF(基本情報入力シート!X354="","",基本情報入力シート!X354)</f>
        <v/>
      </c>
      <c r="N329" s="147" t="str">
        <f>IF(基本情報入力シート!Y354="","",基本情報入力シート!Y354)</f>
        <v/>
      </c>
      <c r="O329" s="154"/>
      <c r="P329" s="53"/>
      <c r="Q329" s="988"/>
      <c r="R329" s="989"/>
      <c r="S329" s="148" t="str">
        <f>IFERROR(ROUNDDOWN(Q329*VLOOKUP(N329,【参考】数式用!$AR$2:$AW$50,MATCH(P329,【参考】数式用!$AT$4:$AW$4)+2,FALSE)*0.5, 0), "")</f>
        <v/>
      </c>
      <c r="T329" s="54"/>
      <c r="U329" s="548" t="str">
        <f>IFERROR(IF(AG329&lt;&gt;"",Q329*VLOOKUP(N329,【参考】数式用!$AG$2:$AL$50,MATCH(P329,【参考】数式用!$AI$4:$AL$4,0)+2,0), ""), "")</f>
        <v/>
      </c>
      <c r="V329" s="44"/>
      <c r="W329" s="990"/>
      <c r="X329" s="991"/>
      <c r="Y329" s="93"/>
      <c r="Z329" s="549"/>
      <c r="AA329" s="149" t="str">
        <f>IFERROR(IF(Y329="ー", "", ROUNDDOWN(Z329*VLOOKUP(N329,【参考】数式用!$AR$2:$AW$50,MATCH(Y329,【参考】数式用!$AT$4:$AW$4)+2,FALSE)*0.5, 0)), "")</f>
        <v/>
      </c>
      <c r="AB329" s="103"/>
      <c r="AC329" s="1083" t="str">
        <f>IFERROR(IF(AG329&lt;&gt;"",Z329*VLOOKUP(N329,【参考】数式用!$AG$2:$AL$50,MATCH(Y329,【参考】数式用!$AI$4:$AL$4,0)+2,0), ""), "")</f>
        <v/>
      </c>
      <c r="AD329" s="1083"/>
      <c r="AE329" s="424"/>
      <c r="AF329" s="104"/>
      <c r="AG329" s="438" t="str">
        <f>IFERROR(VLOOKUP(O329, 【参考】数式用!$AY$5:$AY$13, 1, FALSE), "")</f>
        <v/>
      </c>
      <c r="AH329" s="439" t="str">
        <f>IFERROR(VLOOKUP(N329, 【参考】数式用!$BA$2:$BB$50, 2, FALSE), "")</f>
        <v/>
      </c>
      <c r="AI329" s="440" t="str">
        <f t="shared" si="11"/>
        <v/>
      </c>
      <c r="AJ329" s="441" t="str">
        <f t="shared" si="12"/>
        <v/>
      </c>
      <c r="AK329" s="139"/>
      <c r="AL329" s="139"/>
      <c r="AM329" s="112"/>
      <c r="AN329" s="112"/>
      <c r="AU329" s="111"/>
      <c r="AV329" s="111"/>
      <c r="AW329" s="111"/>
      <c r="AX329" s="111"/>
      <c r="AY329" s="111"/>
      <c r="AZ329" s="111"/>
    </row>
    <row r="330" spans="1:52" ht="30" customHeight="1" thickBot="1">
      <c r="A330" s="146">
        <v>317</v>
      </c>
      <c r="B330" s="985" t="str">
        <f>IF(基本情報入力シート!C355="","",基本情報入力シート!C355)</f>
        <v/>
      </c>
      <c r="C330" s="986"/>
      <c r="D330" s="986"/>
      <c r="E330" s="986"/>
      <c r="F330" s="986"/>
      <c r="G330" s="986"/>
      <c r="H330" s="986"/>
      <c r="I330" s="987"/>
      <c r="J330" s="420" t="str">
        <f>IF(基本情報入力シート!M355="","",基本情報入力シート!M355)</f>
        <v/>
      </c>
      <c r="K330" s="420" t="str">
        <f>IF(基本情報入力シート!R355="","",基本情報入力シート!R355)</f>
        <v/>
      </c>
      <c r="L330" s="420" t="str">
        <f>IF(基本情報入力シート!W355="","",基本情報入力シート!W355)</f>
        <v/>
      </c>
      <c r="M330" s="420" t="str">
        <f>IF(基本情報入力シート!X355="","",基本情報入力シート!X355)</f>
        <v/>
      </c>
      <c r="N330" s="147" t="str">
        <f>IF(基本情報入力シート!Y355="","",基本情報入力シート!Y355)</f>
        <v/>
      </c>
      <c r="O330" s="154"/>
      <c r="P330" s="53"/>
      <c r="Q330" s="988"/>
      <c r="R330" s="989"/>
      <c r="S330" s="148" t="str">
        <f>IFERROR(ROUNDDOWN(Q330*VLOOKUP(N330,【参考】数式用!$AR$2:$AW$50,MATCH(P330,【参考】数式用!$AT$4:$AW$4)+2,FALSE)*0.5, 0), "")</f>
        <v/>
      </c>
      <c r="T330" s="54"/>
      <c r="U330" s="548" t="str">
        <f>IFERROR(IF(AG330&lt;&gt;"",Q330*VLOOKUP(N330,【参考】数式用!$AG$2:$AL$50,MATCH(P330,【参考】数式用!$AI$4:$AL$4,0)+2,0), ""), "")</f>
        <v/>
      </c>
      <c r="V330" s="44"/>
      <c r="W330" s="990"/>
      <c r="X330" s="991"/>
      <c r="Y330" s="93"/>
      <c r="Z330" s="549"/>
      <c r="AA330" s="149" t="str">
        <f>IFERROR(IF(Y330="ー", "", ROUNDDOWN(Z330*VLOOKUP(N330,【参考】数式用!$AR$2:$AW$50,MATCH(Y330,【参考】数式用!$AT$4:$AW$4)+2,FALSE)*0.5, 0)), "")</f>
        <v/>
      </c>
      <c r="AB330" s="103"/>
      <c r="AC330" s="1083" t="str">
        <f>IFERROR(IF(AG330&lt;&gt;"",Z330*VLOOKUP(N330,【参考】数式用!$AG$2:$AL$50,MATCH(Y330,【参考】数式用!$AI$4:$AL$4,0)+2,0), ""), "")</f>
        <v/>
      </c>
      <c r="AD330" s="1083"/>
      <c r="AE330" s="424"/>
      <c r="AF330" s="104"/>
      <c r="AG330" s="438" t="str">
        <f>IFERROR(VLOOKUP(O330, 【参考】数式用!$AY$5:$AY$13, 1, FALSE), "")</f>
        <v/>
      </c>
      <c r="AH330" s="439" t="str">
        <f>IFERROR(VLOOKUP(N330, 【参考】数式用!$BA$2:$BB$50, 2, FALSE), "")</f>
        <v/>
      </c>
      <c r="AI330" s="440" t="str">
        <f t="shared" si="11"/>
        <v/>
      </c>
      <c r="AJ330" s="441" t="str">
        <f t="shared" si="12"/>
        <v/>
      </c>
      <c r="AK330" s="139"/>
      <c r="AL330" s="139"/>
      <c r="AM330" s="112"/>
      <c r="AN330" s="112"/>
      <c r="AU330" s="111"/>
      <c r="AV330" s="111"/>
      <c r="AW330" s="111"/>
      <c r="AX330" s="111"/>
      <c r="AY330" s="111"/>
      <c r="AZ330" s="111"/>
    </row>
    <row r="331" spans="1:52" ht="30" customHeight="1" thickBot="1">
      <c r="A331" s="146">
        <v>318</v>
      </c>
      <c r="B331" s="985" t="str">
        <f>IF(基本情報入力シート!C356="","",基本情報入力シート!C356)</f>
        <v/>
      </c>
      <c r="C331" s="986"/>
      <c r="D331" s="986"/>
      <c r="E331" s="986"/>
      <c r="F331" s="986"/>
      <c r="G331" s="986"/>
      <c r="H331" s="986"/>
      <c r="I331" s="987"/>
      <c r="J331" s="420" t="str">
        <f>IF(基本情報入力シート!M356="","",基本情報入力シート!M356)</f>
        <v/>
      </c>
      <c r="K331" s="420" t="str">
        <f>IF(基本情報入力シート!R356="","",基本情報入力シート!R356)</f>
        <v/>
      </c>
      <c r="L331" s="420" t="str">
        <f>IF(基本情報入力シート!W356="","",基本情報入力シート!W356)</f>
        <v/>
      </c>
      <c r="M331" s="420" t="str">
        <f>IF(基本情報入力シート!X356="","",基本情報入力シート!X356)</f>
        <v/>
      </c>
      <c r="N331" s="147" t="str">
        <f>IF(基本情報入力シート!Y356="","",基本情報入力シート!Y356)</f>
        <v/>
      </c>
      <c r="O331" s="154"/>
      <c r="P331" s="53"/>
      <c r="Q331" s="988"/>
      <c r="R331" s="989"/>
      <c r="S331" s="148" t="str">
        <f>IFERROR(ROUNDDOWN(Q331*VLOOKUP(N331,【参考】数式用!$AR$2:$AW$50,MATCH(P331,【参考】数式用!$AT$4:$AW$4)+2,FALSE)*0.5, 0), "")</f>
        <v/>
      </c>
      <c r="T331" s="54"/>
      <c r="U331" s="548" t="str">
        <f>IFERROR(IF(AG331&lt;&gt;"",Q331*VLOOKUP(N331,【参考】数式用!$AG$2:$AL$50,MATCH(P331,【参考】数式用!$AI$4:$AL$4,0)+2,0), ""), "")</f>
        <v/>
      </c>
      <c r="V331" s="44"/>
      <c r="W331" s="990"/>
      <c r="X331" s="991"/>
      <c r="Y331" s="93"/>
      <c r="Z331" s="549"/>
      <c r="AA331" s="149" t="str">
        <f>IFERROR(IF(Y331="ー", "", ROUNDDOWN(Z331*VLOOKUP(N331,【参考】数式用!$AR$2:$AW$50,MATCH(Y331,【参考】数式用!$AT$4:$AW$4)+2,FALSE)*0.5, 0)), "")</f>
        <v/>
      </c>
      <c r="AB331" s="103"/>
      <c r="AC331" s="1083" t="str">
        <f>IFERROR(IF(AG331&lt;&gt;"",Z331*VLOOKUP(N331,【参考】数式用!$AG$2:$AL$50,MATCH(Y331,【参考】数式用!$AI$4:$AL$4,0)+2,0), ""), "")</f>
        <v/>
      </c>
      <c r="AD331" s="1083"/>
      <c r="AE331" s="424"/>
      <c r="AF331" s="104"/>
      <c r="AG331" s="438" t="str">
        <f>IFERROR(VLOOKUP(O331, 【参考】数式用!$AY$5:$AY$13, 1, FALSE), "")</f>
        <v/>
      </c>
      <c r="AH331" s="439" t="str">
        <f>IFERROR(VLOOKUP(N331, 【参考】数式用!$BA$2:$BB$50, 2, FALSE), "")</f>
        <v/>
      </c>
      <c r="AI331" s="440" t="str">
        <f t="shared" si="11"/>
        <v/>
      </c>
      <c r="AJ331" s="441" t="str">
        <f t="shared" si="12"/>
        <v/>
      </c>
      <c r="AK331" s="139"/>
      <c r="AL331" s="139"/>
      <c r="AM331" s="112"/>
      <c r="AN331" s="112"/>
      <c r="AU331" s="111"/>
      <c r="AV331" s="111"/>
      <c r="AW331" s="111"/>
      <c r="AX331" s="111"/>
      <c r="AY331" s="111"/>
      <c r="AZ331" s="111"/>
    </row>
    <row r="332" spans="1:52" ht="30" customHeight="1" thickBot="1">
      <c r="A332" s="146">
        <v>319</v>
      </c>
      <c r="B332" s="985" t="str">
        <f>IF(基本情報入力シート!C357="","",基本情報入力シート!C357)</f>
        <v/>
      </c>
      <c r="C332" s="986"/>
      <c r="D332" s="986"/>
      <c r="E332" s="986"/>
      <c r="F332" s="986"/>
      <c r="G332" s="986"/>
      <c r="H332" s="986"/>
      <c r="I332" s="987"/>
      <c r="J332" s="420" t="str">
        <f>IF(基本情報入力シート!M357="","",基本情報入力シート!M357)</f>
        <v/>
      </c>
      <c r="K332" s="420" t="str">
        <f>IF(基本情報入力シート!R357="","",基本情報入力シート!R357)</f>
        <v/>
      </c>
      <c r="L332" s="420" t="str">
        <f>IF(基本情報入力シート!W357="","",基本情報入力シート!W357)</f>
        <v/>
      </c>
      <c r="M332" s="420" t="str">
        <f>IF(基本情報入力シート!X357="","",基本情報入力シート!X357)</f>
        <v/>
      </c>
      <c r="N332" s="147" t="str">
        <f>IF(基本情報入力シート!Y357="","",基本情報入力シート!Y357)</f>
        <v/>
      </c>
      <c r="O332" s="154"/>
      <c r="P332" s="53"/>
      <c r="Q332" s="988"/>
      <c r="R332" s="989"/>
      <c r="S332" s="148" t="str">
        <f>IFERROR(ROUNDDOWN(Q332*VLOOKUP(N332,【参考】数式用!$AR$2:$AW$50,MATCH(P332,【参考】数式用!$AT$4:$AW$4)+2,FALSE)*0.5, 0), "")</f>
        <v/>
      </c>
      <c r="T332" s="54"/>
      <c r="U332" s="548" t="str">
        <f>IFERROR(IF(AG332&lt;&gt;"",Q332*VLOOKUP(N332,【参考】数式用!$AG$2:$AL$50,MATCH(P332,【参考】数式用!$AI$4:$AL$4,0)+2,0), ""), "")</f>
        <v/>
      </c>
      <c r="V332" s="44"/>
      <c r="W332" s="990"/>
      <c r="X332" s="991"/>
      <c r="Y332" s="93"/>
      <c r="Z332" s="549"/>
      <c r="AA332" s="149" t="str">
        <f>IFERROR(IF(Y332="ー", "", ROUNDDOWN(Z332*VLOOKUP(N332,【参考】数式用!$AR$2:$AW$50,MATCH(Y332,【参考】数式用!$AT$4:$AW$4)+2,FALSE)*0.5, 0)), "")</f>
        <v/>
      </c>
      <c r="AB332" s="103"/>
      <c r="AC332" s="1083" t="str">
        <f>IFERROR(IF(AG332&lt;&gt;"",Z332*VLOOKUP(N332,【参考】数式用!$AG$2:$AL$50,MATCH(Y332,【参考】数式用!$AI$4:$AL$4,0)+2,0), ""), "")</f>
        <v/>
      </c>
      <c r="AD332" s="1083"/>
      <c r="AE332" s="424"/>
      <c r="AF332" s="104"/>
      <c r="AG332" s="438" t="str">
        <f>IFERROR(VLOOKUP(O332, 【参考】数式用!$AY$5:$AY$13, 1, FALSE), "")</f>
        <v/>
      </c>
      <c r="AH332" s="439" t="str">
        <f>IFERROR(VLOOKUP(N332, 【参考】数式用!$BA$2:$BB$50, 2, FALSE), "")</f>
        <v/>
      </c>
      <c r="AI332" s="440" t="str">
        <f t="shared" si="11"/>
        <v/>
      </c>
      <c r="AJ332" s="441" t="str">
        <f t="shared" si="12"/>
        <v/>
      </c>
      <c r="AK332" s="139"/>
      <c r="AL332" s="139"/>
      <c r="AM332" s="112"/>
      <c r="AN332" s="112"/>
      <c r="AU332" s="111"/>
      <c r="AV332" s="111"/>
      <c r="AW332" s="111"/>
      <c r="AX332" s="111"/>
      <c r="AY332" s="111"/>
      <c r="AZ332" s="111"/>
    </row>
    <row r="333" spans="1:52" ht="30" customHeight="1" thickBot="1">
      <c r="A333" s="146">
        <v>320</v>
      </c>
      <c r="B333" s="985" t="str">
        <f>IF(基本情報入力シート!C358="","",基本情報入力シート!C358)</f>
        <v/>
      </c>
      <c r="C333" s="986"/>
      <c r="D333" s="986"/>
      <c r="E333" s="986"/>
      <c r="F333" s="986"/>
      <c r="G333" s="986"/>
      <c r="H333" s="986"/>
      <c r="I333" s="987"/>
      <c r="J333" s="420" t="str">
        <f>IF(基本情報入力シート!M358="","",基本情報入力シート!M358)</f>
        <v/>
      </c>
      <c r="K333" s="420" t="str">
        <f>IF(基本情報入力シート!R358="","",基本情報入力シート!R358)</f>
        <v/>
      </c>
      <c r="L333" s="420" t="str">
        <f>IF(基本情報入力シート!W358="","",基本情報入力シート!W358)</f>
        <v/>
      </c>
      <c r="M333" s="420" t="str">
        <f>IF(基本情報入力シート!X358="","",基本情報入力シート!X358)</f>
        <v/>
      </c>
      <c r="N333" s="147" t="str">
        <f>IF(基本情報入力シート!Y358="","",基本情報入力シート!Y358)</f>
        <v/>
      </c>
      <c r="O333" s="154"/>
      <c r="P333" s="53"/>
      <c r="Q333" s="988"/>
      <c r="R333" s="989"/>
      <c r="S333" s="148" t="str">
        <f>IFERROR(ROUNDDOWN(Q333*VLOOKUP(N333,【参考】数式用!$AR$2:$AW$50,MATCH(P333,【参考】数式用!$AT$4:$AW$4)+2,FALSE)*0.5, 0), "")</f>
        <v/>
      </c>
      <c r="T333" s="54"/>
      <c r="U333" s="548" t="str">
        <f>IFERROR(IF(AG333&lt;&gt;"",Q333*VLOOKUP(N333,【参考】数式用!$AG$2:$AL$50,MATCH(P333,【参考】数式用!$AI$4:$AL$4,0)+2,0), ""), "")</f>
        <v/>
      </c>
      <c r="V333" s="44"/>
      <c r="W333" s="990"/>
      <c r="X333" s="991"/>
      <c r="Y333" s="93"/>
      <c r="Z333" s="549"/>
      <c r="AA333" s="149" t="str">
        <f>IFERROR(IF(Y333="ー", "", ROUNDDOWN(Z333*VLOOKUP(N333,【参考】数式用!$AR$2:$AW$50,MATCH(Y333,【参考】数式用!$AT$4:$AW$4)+2,FALSE)*0.5, 0)), "")</f>
        <v/>
      </c>
      <c r="AB333" s="103"/>
      <c r="AC333" s="1083" t="str">
        <f>IFERROR(IF(AG333&lt;&gt;"",Z333*VLOOKUP(N333,【参考】数式用!$AG$2:$AL$50,MATCH(Y333,【参考】数式用!$AI$4:$AL$4,0)+2,0), ""), "")</f>
        <v/>
      </c>
      <c r="AD333" s="1083"/>
      <c r="AE333" s="424"/>
      <c r="AF333" s="104"/>
      <c r="AG333" s="438" t="str">
        <f>IFERROR(VLOOKUP(O333, 【参考】数式用!$AY$5:$AY$13, 1, FALSE), "")</f>
        <v/>
      </c>
      <c r="AH333" s="439" t="str">
        <f>IFERROR(VLOOKUP(N333, 【参考】数式用!$BA$2:$BB$50, 2, FALSE), "")</f>
        <v/>
      </c>
      <c r="AI333" s="440" t="str">
        <f t="shared" si="11"/>
        <v/>
      </c>
      <c r="AJ333" s="441" t="str">
        <f t="shared" si="12"/>
        <v/>
      </c>
      <c r="AK333" s="139"/>
      <c r="AL333" s="139"/>
      <c r="AM333" s="112"/>
      <c r="AN333" s="112"/>
      <c r="AU333" s="111"/>
      <c r="AV333" s="111"/>
      <c r="AW333" s="111"/>
      <c r="AX333" s="111"/>
      <c r="AY333" s="111"/>
      <c r="AZ333" s="111"/>
    </row>
    <row r="334" spans="1:52" ht="30" customHeight="1" thickBot="1">
      <c r="A334" s="146">
        <v>321</v>
      </c>
      <c r="B334" s="985" t="str">
        <f>IF(基本情報入力シート!C359="","",基本情報入力シート!C359)</f>
        <v/>
      </c>
      <c r="C334" s="986"/>
      <c r="D334" s="986"/>
      <c r="E334" s="986"/>
      <c r="F334" s="986"/>
      <c r="G334" s="986"/>
      <c r="H334" s="986"/>
      <c r="I334" s="987"/>
      <c r="J334" s="420" t="str">
        <f>IF(基本情報入力シート!M359="","",基本情報入力シート!M359)</f>
        <v/>
      </c>
      <c r="K334" s="420" t="str">
        <f>IF(基本情報入力シート!R359="","",基本情報入力シート!R359)</f>
        <v/>
      </c>
      <c r="L334" s="420" t="str">
        <f>IF(基本情報入力シート!W359="","",基本情報入力シート!W359)</f>
        <v/>
      </c>
      <c r="M334" s="420" t="str">
        <f>IF(基本情報入力シート!X359="","",基本情報入力シート!X359)</f>
        <v/>
      </c>
      <c r="N334" s="147" t="str">
        <f>IF(基本情報入力シート!Y359="","",基本情報入力シート!Y359)</f>
        <v/>
      </c>
      <c r="O334" s="154"/>
      <c r="P334" s="53"/>
      <c r="Q334" s="988"/>
      <c r="R334" s="989"/>
      <c r="S334" s="148" t="str">
        <f>IFERROR(ROUNDDOWN(Q334*VLOOKUP(N334,【参考】数式用!$AR$2:$AW$50,MATCH(P334,【参考】数式用!$AT$4:$AW$4)+2,FALSE)*0.5, 0), "")</f>
        <v/>
      </c>
      <c r="T334" s="54"/>
      <c r="U334" s="548" t="str">
        <f>IFERROR(IF(AG334&lt;&gt;"",Q334*VLOOKUP(N334,【参考】数式用!$AG$2:$AL$50,MATCH(P334,【参考】数式用!$AI$4:$AL$4,0)+2,0), ""), "")</f>
        <v/>
      </c>
      <c r="V334" s="44"/>
      <c r="W334" s="990"/>
      <c r="X334" s="991"/>
      <c r="Y334" s="93"/>
      <c r="Z334" s="549"/>
      <c r="AA334" s="149" t="str">
        <f>IFERROR(IF(Y334="ー", "", ROUNDDOWN(Z334*VLOOKUP(N334,【参考】数式用!$AR$2:$AW$50,MATCH(Y334,【参考】数式用!$AT$4:$AW$4)+2,FALSE)*0.5, 0)), "")</f>
        <v/>
      </c>
      <c r="AB334" s="103"/>
      <c r="AC334" s="1083" t="str">
        <f>IFERROR(IF(AG334&lt;&gt;"",Z334*VLOOKUP(N334,【参考】数式用!$AG$2:$AL$50,MATCH(Y334,【参考】数式用!$AI$4:$AL$4,0)+2,0), ""), "")</f>
        <v/>
      </c>
      <c r="AD334" s="1083"/>
      <c r="AE334" s="424"/>
      <c r="AF334" s="104"/>
      <c r="AG334" s="438" t="str">
        <f>IFERROR(VLOOKUP(O334, 【参考】数式用!$AY$5:$AY$13, 1, FALSE), "")</f>
        <v/>
      </c>
      <c r="AH334" s="439" t="str">
        <f>IFERROR(VLOOKUP(N334, 【参考】数式用!$BA$2:$BB$50, 2, FALSE), "")</f>
        <v/>
      </c>
      <c r="AI334" s="440" t="str">
        <f t="shared" si="11"/>
        <v/>
      </c>
      <c r="AJ334" s="441" t="str">
        <f t="shared" si="12"/>
        <v/>
      </c>
      <c r="AK334" s="139"/>
      <c r="AL334" s="139"/>
      <c r="AM334" s="112"/>
      <c r="AN334" s="112"/>
      <c r="AU334" s="111"/>
      <c r="AV334" s="111"/>
      <c r="AW334" s="111"/>
      <c r="AX334" s="111"/>
      <c r="AY334" s="111"/>
      <c r="AZ334" s="111"/>
    </row>
    <row r="335" spans="1:52" ht="30" customHeight="1" thickBot="1">
      <c r="A335" s="146">
        <v>322</v>
      </c>
      <c r="B335" s="985" t="str">
        <f>IF(基本情報入力シート!C360="","",基本情報入力シート!C360)</f>
        <v/>
      </c>
      <c r="C335" s="986"/>
      <c r="D335" s="986"/>
      <c r="E335" s="986"/>
      <c r="F335" s="986"/>
      <c r="G335" s="986"/>
      <c r="H335" s="986"/>
      <c r="I335" s="987"/>
      <c r="J335" s="420" t="str">
        <f>IF(基本情報入力シート!M360="","",基本情報入力シート!M360)</f>
        <v/>
      </c>
      <c r="K335" s="420" t="str">
        <f>IF(基本情報入力シート!R360="","",基本情報入力シート!R360)</f>
        <v/>
      </c>
      <c r="L335" s="420" t="str">
        <f>IF(基本情報入力シート!W360="","",基本情報入力シート!W360)</f>
        <v/>
      </c>
      <c r="M335" s="420" t="str">
        <f>IF(基本情報入力シート!X360="","",基本情報入力シート!X360)</f>
        <v/>
      </c>
      <c r="N335" s="147" t="str">
        <f>IF(基本情報入力シート!Y360="","",基本情報入力シート!Y360)</f>
        <v/>
      </c>
      <c r="O335" s="154"/>
      <c r="P335" s="53"/>
      <c r="Q335" s="988"/>
      <c r="R335" s="989"/>
      <c r="S335" s="148" t="str">
        <f>IFERROR(ROUNDDOWN(Q335*VLOOKUP(N335,【参考】数式用!$AR$2:$AW$50,MATCH(P335,【参考】数式用!$AT$4:$AW$4)+2,FALSE)*0.5, 0), "")</f>
        <v/>
      </c>
      <c r="T335" s="54"/>
      <c r="U335" s="548" t="str">
        <f>IFERROR(IF(AG335&lt;&gt;"",Q335*VLOOKUP(N335,【参考】数式用!$AG$2:$AL$50,MATCH(P335,【参考】数式用!$AI$4:$AL$4,0)+2,0), ""), "")</f>
        <v/>
      </c>
      <c r="V335" s="44"/>
      <c r="W335" s="990"/>
      <c r="X335" s="991"/>
      <c r="Y335" s="93"/>
      <c r="Z335" s="549"/>
      <c r="AA335" s="149" t="str">
        <f>IFERROR(IF(Y335="ー", "", ROUNDDOWN(Z335*VLOOKUP(N335,【参考】数式用!$AR$2:$AW$50,MATCH(Y335,【参考】数式用!$AT$4:$AW$4)+2,FALSE)*0.5, 0)), "")</f>
        <v/>
      </c>
      <c r="AB335" s="103"/>
      <c r="AC335" s="1083" t="str">
        <f>IFERROR(IF(AG335&lt;&gt;"",Z335*VLOOKUP(N335,【参考】数式用!$AG$2:$AL$50,MATCH(Y335,【参考】数式用!$AI$4:$AL$4,0)+2,0), ""), "")</f>
        <v/>
      </c>
      <c r="AD335" s="1083"/>
      <c r="AE335" s="424"/>
      <c r="AF335" s="104"/>
      <c r="AG335" s="438" t="str">
        <f>IFERROR(VLOOKUP(O335, 【参考】数式用!$AY$5:$AY$13, 1, FALSE), "")</f>
        <v/>
      </c>
      <c r="AH335" s="439" t="str">
        <f>IFERROR(VLOOKUP(N335, 【参考】数式用!$BA$2:$BB$50, 2, FALSE), "")</f>
        <v/>
      </c>
      <c r="AI335" s="440" t="str">
        <f t="shared" si="11"/>
        <v/>
      </c>
      <c r="AJ335" s="441" t="str">
        <f t="shared" si="12"/>
        <v/>
      </c>
      <c r="AK335" s="139"/>
      <c r="AL335" s="139"/>
      <c r="AM335" s="112"/>
      <c r="AN335" s="112"/>
      <c r="AU335" s="111"/>
      <c r="AV335" s="111"/>
      <c r="AW335" s="111"/>
      <c r="AX335" s="111"/>
      <c r="AY335" s="111"/>
      <c r="AZ335" s="111"/>
    </row>
    <row r="336" spans="1:52" ht="30" customHeight="1" thickBot="1">
      <c r="A336" s="146">
        <v>323</v>
      </c>
      <c r="B336" s="985" t="str">
        <f>IF(基本情報入力シート!C361="","",基本情報入力シート!C361)</f>
        <v/>
      </c>
      <c r="C336" s="986"/>
      <c r="D336" s="986"/>
      <c r="E336" s="986"/>
      <c r="F336" s="986"/>
      <c r="G336" s="986"/>
      <c r="H336" s="986"/>
      <c r="I336" s="987"/>
      <c r="J336" s="420" t="str">
        <f>IF(基本情報入力シート!M361="","",基本情報入力シート!M361)</f>
        <v/>
      </c>
      <c r="K336" s="420" t="str">
        <f>IF(基本情報入力シート!R361="","",基本情報入力シート!R361)</f>
        <v/>
      </c>
      <c r="L336" s="420" t="str">
        <f>IF(基本情報入力シート!W361="","",基本情報入力シート!W361)</f>
        <v/>
      </c>
      <c r="M336" s="420" t="str">
        <f>IF(基本情報入力シート!X361="","",基本情報入力シート!X361)</f>
        <v/>
      </c>
      <c r="N336" s="147" t="str">
        <f>IF(基本情報入力シート!Y361="","",基本情報入力シート!Y361)</f>
        <v/>
      </c>
      <c r="O336" s="154"/>
      <c r="P336" s="53"/>
      <c r="Q336" s="988"/>
      <c r="R336" s="989"/>
      <c r="S336" s="148" t="str">
        <f>IFERROR(ROUNDDOWN(Q336*VLOOKUP(N336,【参考】数式用!$AR$2:$AW$50,MATCH(P336,【参考】数式用!$AT$4:$AW$4)+2,FALSE)*0.5, 0), "")</f>
        <v/>
      </c>
      <c r="T336" s="54"/>
      <c r="U336" s="548" t="str">
        <f>IFERROR(IF(AG336&lt;&gt;"",Q336*VLOOKUP(N336,【参考】数式用!$AG$2:$AL$50,MATCH(P336,【参考】数式用!$AI$4:$AL$4,0)+2,0), ""), "")</f>
        <v/>
      </c>
      <c r="V336" s="44"/>
      <c r="W336" s="990"/>
      <c r="X336" s="991"/>
      <c r="Y336" s="93"/>
      <c r="Z336" s="549"/>
      <c r="AA336" s="149" t="str">
        <f>IFERROR(IF(Y336="ー", "", ROUNDDOWN(Z336*VLOOKUP(N336,【参考】数式用!$AR$2:$AW$50,MATCH(Y336,【参考】数式用!$AT$4:$AW$4)+2,FALSE)*0.5, 0)), "")</f>
        <v/>
      </c>
      <c r="AB336" s="103"/>
      <c r="AC336" s="1083" t="str">
        <f>IFERROR(IF(AG336&lt;&gt;"",Z336*VLOOKUP(N336,【参考】数式用!$AG$2:$AL$50,MATCH(Y336,【参考】数式用!$AI$4:$AL$4,0)+2,0), ""), "")</f>
        <v/>
      </c>
      <c r="AD336" s="1083"/>
      <c r="AE336" s="424"/>
      <c r="AF336" s="104"/>
      <c r="AG336" s="438" t="str">
        <f>IFERROR(VLOOKUP(O336, 【参考】数式用!$AY$5:$AY$13, 1, FALSE), "")</f>
        <v/>
      </c>
      <c r="AH336" s="439" t="str">
        <f>IFERROR(VLOOKUP(N336, 【参考】数式用!$BA$2:$BB$50, 2, FALSE), "")</f>
        <v/>
      </c>
      <c r="AI336" s="440" t="str">
        <f t="shared" si="11"/>
        <v/>
      </c>
      <c r="AJ336" s="441" t="str">
        <f t="shared" si="12"/>
        <v/>
      </c>
      <c r="AK336" s="139"/>
      <c r="AL336" s="139"/>
      <c r="AM336" s="112"/>
      <c r="AN336" s="112"/>
      <c r="AU336" s="111"/>
      <c r="AV336" s="111"/>
      <c r="AW336" s="111"/>
      <c r="AX336" s="111"/>
      <c r="AY336" s="111"/>
      <c r="AZ336" s="111"/>
    </row>
    <row r="337" spans="1:52" ht="30" customHeight="1" thickBot="1">
      <c r="A337" s="146">
        <v>324</v>
      </c>
      <c r="B337" s="985" t="str">
        <f>IF(基本情報入力シート!C362="","",基本情報入力シート!C362)</f>
        <v/>
      </c>
      <c r="C337" s="986"/>
      <c r="D337" s="986"/>
      <c r="E337" s="986"/>
      <c r="F337" s="986"/>
      <c r="G337" s="986"/>
      <c r="H337" s="986"/>
      <c r="I337" s="987"/>
      <c r="J337" s="420" t="str">
        <f>IF(基本情報入力シート!M362="","",基本情報入力シート!M362)</f>
        <v/>
      </c>
      <c r="K337" s="420" t="str">
        <f>IF(基本情報入力シート!R362="","",基本情報入力シート!R362)</f>
        <v/>
      </c>
      <c r="L337" s="420" t="str">
        <f>IF(基本情報入力シート!W362="","",基本情報入力シート!W362)</f>
        <v/>
      </c>
      <c r="M337" s="420" t="str">
        <f>IF(基本情報入力シート!X362="","",基本情報入力シート!X362)</f>
        <v/>
      </c>
      <c r="N337" s="147" t="str">
        <f>IF(基本情報入力シート!Y362="","",基本情報入力シート!Y362)</f>
        <v/>
      </c>
      <c r="O337" s="154"/>
      <c r="P337" s="53"/>
      <c r="Q337" s="988"/>
      <c r="R337" s="989"/>
      <c r="S337" s="148" t="str">
        <f>IFERROR(ROUNDDOWN(Q337*VLOOKUP(N337,【参考】数式用!$AR$2:$AW$50,MATCH(P337,【参考】数式用!$AT$4:$AW$4)+2,FALSE)*0.5, 0), "")</f>
        <v/>
      </c>
      <c r="T337" s="54"/>
      <c r="U337" s="548" t="str">
        <f>IFERROR(IF(AG337&lt;&gt;"",Q337*VLOOKUP(N337,【参考】数式用!$AG$2:$AL$50,MATCH(P337,【参考】数式用!$AI$4:$AL$4,0)+2,0), ""), "")</f>
        <v/>
      </c>
      <c r="V337" s="44"/>
      <c r="W337" s="990"/>
      <c r="X337" s="991"/>
      <c r="Y337" s="93"/>
      <c r="Z337" s="549"/>
      <c r="AA337" s="149" t="str">
        <f>IFERROR(IF(Y337="ー", "", ROUNDDOWN(Z337*VLOOKUP(N337,【参考】数式用!$AR$2:$AW$50,MATCH(Y337,【参考】数式用!$AT$4:$AW$4)+2,FALSE)*0.5, 0)), "")</f>
        <v/>
      </c>
      <c r="AB337" s="103"/>
      <c r="AC337" s="1083" t="str">
        <f>IFERROR(IF(AG337&lt;&gt;"",Z337*VLOOKUP(N337,【参考】数式用!$AG$2:$AL$50,MATCH(Y337,【参考】数式用!$AI$4:$AL$4,0)+2,0), ""), "")</f>
        <v/>
      </c>
      <c r="AD337" s="1083"/>
      <c r="AE337" s="424"/>
      <c r="AF337" s="104"/>
      <c r="AG337" s="438" t="str">
        <f>IFERROR(VLOOKUP(O337, 【参考】数式用!$AY$5:$AY$13, 1, FALSE), "")</f>
        <v/>
      </c>
      <c r="AH337" s="439" t="str">
        <f>IFERROR(VLOOKUP(N337, 【参考】数式用!$BA$2:$BB$50, 2, FALSE), "")</f>
        <v/>
      </c>
      <c r="AI337" s="440" t="str">
        <f t="shared" si="11"/>
        <v/>
      </c>
      <c r="AJ337" s="441" t="str">
        <f t="shared" si="12"/>
        <v/>
      </c>
      <c r="AK337" s="139"/>
      <c r="AL337" s="139"/>
      <c r="AM337" s="112"/>
      <c r="AN337" s="112"/>
      <c r="AU337" s="111"/>
      <c r="AV337" s="111"/>
      <c r="AW337" s="111"/>
      <c r="AX337" s="111"/>
      <c r="AY337" s="111"/>
      <c r="AZ337" s="111"/>
    </row>
    <row r="338" spans="1:52" ht="30" customHeight="1" thickBot="1">
      <c r="A338" s="146">
        <v>325</v>
      </c>
      <c r="B338" s="985" t="str">
        <f>IF(基本情報入力シート!C363="","",基本情報入力シート!C363)</f>
        <v/>
      </c>
      <c r="C338" s="986"/>
      <c r="D338" s="986"/>
      <c r="E338" s="986"/>
      <c r="F338" s="986"/>
      <c r="G338" s="986"/>
      <c r="H338" s="986"/>
      <c r="I338" s="987"/>
      <c r="J338" s="420" t="str">
        <f>IF(基本情報入力シート!M363="","",基本情報入力シート!M363)</f>
        <v/>
      </c>
      <c r="K338" s="420" t="str">
        <f>IF(基本情報入力シート!R363="","",基本情報入力シート!R363)</f>
        <v/>
      </c>
      <c r="L338" s="420" t="str">
        <f>IF(基本情報入力シート!W363="","",基本情報入力シート!W363)</f>
        <v/>
      </c>
      <c r="M338" s="420" t="str">
        <f>IF(基本情報入力シート!X363="","",基本情報入力シート!X363)</f>
        <v/>
      </c>
      <c r="N338" s="147" t="str">
        <f>IF(基本情報入力シート!Y363="","",基本情報入力シート!Y363)</f>
        <v/>
      </c>
      <c r="O338" s="154"/>
      <c r="P338" s="53"/>
      <c r="Q338" s="988"/>
      <c r="R338" s="989"/>
      <c r="S338" s="148" t="str">
        <f>IFERROR(ROUNDDOWN(Q338*VLOOKUP(N338,【参考】数式用!$AR$2:$AW$50,MATCH(P338,【参考】数式用!$AT$4:$AW$4)+2,FALSE)*0.5, 0), "")</f>
        <v/>
      </c>
      <c r="T338" s="54"/>
      <c r="U338" s="548" t="str">
        <f>IFERROR(IF(AG338&lt;&gt;"",Q338*VLOOKUP(N338,【参考】数式用!$AG$2:$AL$50,MATCH(P338,【参考】数式用!$AI$4:$AL$4,0)+2,0), ""), "")</f>
        <v/>
      </c>
      <c r="V338" s="44"/>
      <c r="W338" s="990"/>
      <c r="X338" s="991"/>
      <c r="Y338" s="93"/>
      <c r="Z338" s="549"/>
      <c r="AA338" s="149" t="str">
        <f>IFERROR(IF(Y338="ー", "", ROUNDDOWN(Z338*VLOOKUP(N338,【参考】数式用!$AR$2:$AW$50,MATCH(Y338,【参考】数式用!$AT$4:$AW$4)+2,FALSE)*0.5, 0)), "")</f>
        <v/>
      </c>
      <c r="AB338" s="103"/>
      <c r="AC338" s="1083" t="str">
        <f>IFERROR(IF(AG338&lt;&gt;"",Z338*VLOOKUP(N338,【参考】数式用!$AG$2:$AL$50,MATCH(Y338,【参考】数式用!$AI$4:$AL$4,0)+2,0), ""), "")</f>
        <v/>
      </c>
      <c r="AD338" s="1083"/>
      <c r="AE338" s="424"/>
      <c r="AF338" s="104"/>
      <c r="AG338" s="438" t="str">
        <f>IFERROR(VLOOKUP(O338, 【参考】数式用!$AY$5:$AY$13, 1, FALSE), "")</f>
        <v/>
      </c>
      <c r="AH338" s="439" t="str">
        <f>IFERROR(VLOOKUP(N338, 【参考】数式用!$BA$2:$BB$50, 2, FALSE), "")</f>
        <v/>
      </c>
      <c r="AI338" s="440" t="str">
        <f t="shared" si="11"/>
        <v/>
      </c>
      <c r="AJ338" s="441" t="str">
        <f t="shared" si="12"/>
        <v/>
      </c>
      <c r="AK338" s="139"/>
      <c r="AL338" s="139"/>
      <c r="AM338" s="112"/>
      <c r="AN338" s="112"/>
      <c r="AU338" s="111"/>
      <c r="AV338" s="111"/>
      <c r="AW338" s="111"/>
      <c r="AX338" s="111"/>
      <c r="AY338" s="111"/>
      <c r="AZ338" s="111"/>
    </row>
    <row r="339" spans="1:52" ht="30" customHeight="1" thickBot="1">
      <c r="A339" s="146">
        <v>326</v>
      </c>
      <c r="B339" s="985" t="str">
        <f>IF(基本情報入力シート!C364="","",基本情報入力シート!C364)</f>
        <v/>
      </c>
      <c r="C339" s="986"/>
      <c r="D339" s="986"/>
      <c r="E339" s="986"/>
      <c r="F339" s="986"/>
      <c r="G339" s="986"/>
      <c r="H339" s="986"/>
      <c r="I339" s="987"/>
      <c r="J339" s="420" t="str">
        <f>IF(基本情報入力シート!M364="","",基本情報入力シート!M364)</f>
        <v/>
      </c>
      <c r="K339" s="420" t="str">
        <f>IF(基本情報入力シート!R364="","",基本情報入力シート!R364)</f>
        <v/>
      </c>
      <c r="L339" s="420" t="str">
        <f>IF(基本情報入力シート!W364="","",基本情報入力シート!W364)</f>
        <v/>
      </c>
      <c r="M339" s="420" t="str">
        <f>IF(基本情報入力シート!X364="","",基本情報入力シート!X364)</f>
        <v/>
      </c>
      <c r="N339" s="147" t="str">
        <f>IF(基本情報入力シート!Y364="","",基本情報入力シート!Y364)</f>
        <v/>
      </c>
      <c r="O339" s="154"/>
      <c r="P339" s="53"/>
      <c r="Q339" s="988"/>
      <c r="R339" s="989"/>
      <c r="S339" s="148" t="str">
        <f>IFERROR(ROUNDDOWN(Q339*VLOOKUP(N339,【参考】数式用!$AR$2:$AW$50,MATCH(P339,【参考】数式用!$AT$4:$AW$4)+2,FALSE)*0.5, 0), "")</f>
        <v/>
      </c>
      <c r="T339" s="54"/>
      <c r="U339" s="548" t="str">
        <f>IFERROR(IF(AG339&lt;&gt;"",Q339*VLOOKUP(N339,【参考】数式用!$AG$2:$AL$50,MATCH(P339,【参考】数式用!$AI$4:$AL$4,0)+2,0), ""), "")</f>
        <v/>
      </c>
      <c r="V339" s="44"/>
      <c r="W339" s="990"/>
      <c r="X339" s="991"/>
      <c r="Y339" s="93"/>
      <c r="Z339" s="549"/>
      <c r="AA339" s="149" t="str">
        <f>IFERROR(IF(Y339="ー", "", ROUNDDOWN(Z339*VLOOKUP(N339,【参考】数式用!$AR$2:$AW$50,MATCH(Y339,【参考】数式用!$AT$4:$AW$4)+2,FALSE)*0.5, 0)), "")</f>
        <v/>
      </c>
      <c r="AB339" s="103"/>
      <c r="AC339" s="1083" t="str">
        <f>IFERROR(IF(AG339&lt;&gt;"",Z339*VLOOKUP(N339,【参考】数式用!$AG$2:$AL$50,MATCH(Y339,【参考】数式用!$AI$4:$AL$4,0)+2,0), ""), "")</f>
        <v/>
      </c>
      <c r="AD339" s="1083"/>
      <c r="AE339" s="424"/>
      <c r="AF339" s="104"/>
      <c r="AG339" s="438" t="str">
        <f>IFERROR(VLOOKUP(O339, 【参考】数式用!$AY$5:$AY$13, 1, FALSE), "")</f>
        <v/>
      </c>
      <c r="AH339" s="439" t="str">
        <f>IFERROR(VLOOKUP(N339, 【参考】数式用!$BA$2:$BB$50, 2, FALSE), "")</f>
        <v/>
      </c>
      <c r="AI339" s="440" t="str">
        <f t="shared" si="11"/>
        <v/>
      </c>
      <c r="AJ339" s="441" t="str">
        <f t="shared" si="12"/>
        <v/>
      </c>
      <c r="AK339" s="139"/>
      <c r="AL339" s="139"/>
      <c r="AM339" s="112"/>
      <c r="AN339" s="112"/>
      <c r="AU339" s="111"/>
      <c r="AV339" s="111"/>
      <c r="AW339" s="111"/>
      <c r="AX339" s="111"/>
      <c r="AY339" s="111"/>
      <c r="AZ339" s="111"/>
    </row>
    <row r="340" spans="1:52" ht="30" customHeight="1" thickBot="1">
      <c r="A340" s="146">
        <v>327</v>
      </c>
      <c r="B340" s="985" t="str">
        <f>IF(基本情報入力シート!C365="","",基本情報入力シート!C365)</f>
        <v/>
      </c>
      <c r="C340" s="986"/>
      <c r="D340" s="986"/>
      <c r="E340" s="986"/>
      <c r="F340" s="986"/>
      <c r="G340" s="986"/>
      <c r="H340" s="986"/>
      <c r="I340" s="987"/>
      <c r="J340" s="420" t="str">
        <f>IF(基本情報入力シート!M365="","",基本情報入力シート!M365)</f>
        <v/>
      </c>
      <c r="K340" s="420" t="str">
        <f>IF(基本情報入力シート!R365="","",基本情報入力シート!R365)</f>
        <v/>
      </c>
      <c r="L340" s="420" t="str">
        <f>IF(基本情報入力シート!W365="","",基本情報入力シート!W365)</f>
        <v/>
      </c>
      <c r="M340" s="420" t="str">
        <f>IF(基本情報入力シート!X365="","",基本情報入力シート!X365)</f>
        <v/>
      </c>
      <c r="N340" s="147" t="str">
        <f>IF(基本情報入力シート!Y365="","",基本情報入力シート!Y365)</f>
        <v/>
      </c>
      <c r="O340" s="154"/>
      <c r="P340" s="53"/>
      <c r="Q340" s="988"/>
      <c r="R340" s="989"/>
      <c r="S340" s="148" t="str">
        <f>IFERROR(ROUNDDOWN(Q340*VLOOKUP(N340,【参考】数式用!$AR$2:$AW$50,MATCH(P340,【参考】数式用!$AT$4:$AW$4)+2,FALSE)*0.5, 0), "")</f>
        <v/>
      </c>
      <c r="T340" s="54"/>
      <c r="U340" s="548" t="str">
        <f>IFERROR(IF(AG340&lt;&gt;"",Q340*VLOOKUP(N340,【参考】数式用!$AG$2:$AL$50,MATCH(P340,【参考】数式用!$AI$4:$AL$4,0)+2,0), ""), "")</f>
        <v/>
      </c>
      <c r="V340" s="44"/>
      <c r="W340" s="990"/>
      <c r="X340" s="991"/>
      <c r="Y340" s="93"/>
      <c r="Z340" s="549"/>
      <c r="AA340" s="149" t="str">
        <f>IFERROR(IF(Y340="ー", "", ROUNDDOWN(Z340*VLOOKUP(N340,【参考】数式用!$AR$2:$AW$50,MATCH(Y340,【参考】数式用!$AT$4:$AW$4)+2,FALSE)*0.5, 0)), "")</f>
        <v/>
      </c>
      <c r="AB340" s="103"/>
      <c r="AC340" s="1083" t="str">
        <f>IFERROR(IF(AG340&lt;&gt;"",Z340*VLOOKUP(N340,【参考】数式用!$AG$2:$AL$50,MATCH(Y340,【参考】数式用!$AI$4:$AL$4,0)+2,0), ""), "")</f>
        <v/>
      </c>
      <c r="AD340" s="1083"/>
      <c r="AE340" s="424"/>
      <c r="AF340" s="104"/>
      <c r="AG340" s="438" t="str">
        <f>IFERROR(VLOOKUP(O340, 【参考】数式用!$AY$5:$AY$13, 1, FALSE), "")</f>
        <v/>
      </c>
      <c r="AH340" s="439" t="str">
        <f>IFERROR(VLOOKUP(N340, 【参考】数式用!$BA$2:$BB$50, 2, FALSE), "")</f>
        <v/>
      </c>
      <c r="AI340" s="440" t="str">
        <f t="shared" si="11"/>
        <v/>
      </c>
      <c r="AJ340" s="441" t="str">
        <f t="shared" si="12"/>
        <v/>
      </c>
      <c r="AK340" s="139"/>
      <c r="AL340" s="139"/>
      <c r="AM340" s="112"/>
      <c r="AN340" s="112"/>
      <c r="AU340" s="111"/>
      <c r="AV340" s="111"/>
      <c r="AW340" s="111"/>
      <c r="AX340" s="111"/>
      <c r="AY340" s="111"/>
      <c r="AZ340" s="111"/>
    </row>
    <row r="341" spans="1:52" ht="30" customHeight="1" thickBot="1">
      <c r="A341" s="146">
        <v>328</v>
      </c>
      <c r="B341" s="985" t="str">
        <f>IF(基本情報入力シート!C366="","",基本情報入力シート!C366)</f>
        <v/>
      </c>
      <c r="C341" s="986"/>
      <c r="D341" s="986"/>
      <c r="E341" s="986"/>
      <c r="F341" s="986"/>
      <c r="G341" s="986"/>
      <c r="H341" s="986"/>
      <c r="I341" s="987"/>
      <c r="J341" s="420" t="str">
        <f>IF(基本情報入力シート!M366="","",基本情報入力シート!M366)</f>
        <v/>
      </c>
      <c r="K341" s="420" t="str">
        <f>IF(基本情報入力シート!R366="","",基本情報入力シート!R366)</f>
        <v/>
      </c>
      <c r="L341" s="420" t="str">
        <f>IF(基本情報入力シート!W366="","",基本情報入力シート!W366)</f>
        <v/>
      </c>
      <c r="M341" s="420" t="str">
        <f>IF(基本情報入力シート!X366="","",基本情報入力シート!X366)</f>
        <v/>
      </c>
      <c r="N341" s="147" t="str">
        <f>IF(基本情報入力シート!Y366="","",基本情報入力シート!Y366)</f>
        <v/>
      </c>
      <c r="O341" s="154"/>
      <c r="P341" s="53"/>
      <c r="Q341" s="988"/>
      <c r="R341" s="989"/>
      <c r="S341" s="148" t="str">
        <f>IFERROR(ROUNDDOWN(Q341*VLOOKUP(N341,【参考】数式用!$AR$2:$AW$50,MATCH(P341,【参考】数式用!$AT$4:$AW$4)+2,FALSE)*0.5, 0), "")</f>
        <v/>
      </c>
      <c r="T341" s="54"/>
      <c r="U341" s="548" t="str">
        <f>IFERROR(IF(AG341&lt;&gt;"",Q341*VLOOKUP(N341,【参考】数式用!$AG$2:$AL$50,MATCH(P341,【参考】数式用!$AI$4:$AL$4,0)+2,0), ""), "")</f>
        <v/>
      </c>
      <c r="V341" s="44"/>
      <c r="W341" s="990"/>
      <c r="X341" s="991"/>
      <c r="Y341" s="93"/>
      <c r="Z341" s="549"/>
      <c r="AA341" s="149" t="str">
        <f>IFERROR(IF(Y341="ー", "", ROUNDDOWN(Z341*VLOOKUP(N341,【参考】数式用!$AR$2:$AW$50,MATCH(Y341,【参考】数式用!$AT$4:$AW$4)+2,FALSE)*0.5, 0)), "")</f>
        <v/>
      </c>
      <c r="AB341" s="103"/>
      <c r="AC341" s="1083" t="str">
        <f>IFERROR(IF(AG341&lt;&gt;"",Z341*VLOOKUP(N341,【参考】数式用!$AG$2:$AL$50,MATCH(Y341,【参考】数式用!$AI$4:$AL$4,0)+2,0), ""), "")</f>
        <v/>
      </c>
      <c r="AD341" s="1083"/>
      <c r="AE341" s="424"/>
      <c r="AF341" s="104"/>
      <c r="AG341" s="438" t="str">
        <f>IFERROR(VLOOKUP(O341, 【参考】数式用!$AY$5:$AY$13, 1, FALSE), "")</f>
        <v/>
      </c>
      <c r="AH341" s="439" t="str">
        <f>IFERROR(VLOOKUP(N341, 【参考】数式用!$BA$2:$BB$50, 2, FALSE), "")</f>
        <v/>
      </c>
      <c r="AI341" s="440" t="str">
        <f t="shared" si="11"/>
        <v/>
      </c>
      <c r="AJ341" s="441" t="str">
        <f t="shared" si="12"/>
        <v/>
      </c>
      <c r="AK341" s="139"/>
      <c r="AL341" s="139"/>
      <c r="AM341" s="112"/>
      <c r="AN341" s="112"/>
      <c r="AU341" s="111"/>
      <c r="AV341" s="111"/>
      <c r="AW341" s="111"/>
      <c r="AX341" s="111"/>
      <c r="AY341" s="111"/>
      <c r="AZ341" s="111"/>
    </row>
    <row r="342" spans="1:52" ht="30" customHeight="1" thickBot="1">
      <c r="A342" s="146">
        <v>329</v>
      </c>
      <c r="B342" s="985" t="str">
        <f>IF(基本情報入力シート!C367="","",基本情報入力シート!C367)</f>
        <v/>
      </c>
      <c r="C342" s="986"/>
      <c r="D342" s="986"/>
      <c r="E342" s="986"/>
      <c r="F342" s="986"/>
      <c r="G342" s="986"/>
      <c r="H342" s="986"/>
      <c r="I342" s="987"/>
      <c r="J342" s="420" t="str">
        <f>IF(基本情報入力シート!M367="","",基本情報入力シート!M367)</f>
        <v/>
      </c>
      <c r="K342" s="420" t="str">
        <f>IF(基本情報入力シート!R367="","",基本情報入力シート!R367)</f>
        <v/>
      </c>
      <c r="L342" s="420" t="str">
        <f>IF(基本情報入力シート!W367="","",基本情報入力シート!W367)</f>
        <v/>
      </c>
      <c r="M342" s="420" t="str">
        <f>IF(基本情報入力シート!X367="","",基本情報入力シート!X367)</f>
        <v/>
      </c>
      <c r="N342" s="147" t="str">
        <f>IF(基本情報入力シート!Y367="","",基本情報入力シート!Y367)</f>
        <v/>
      </c>
      <c r="O342" s="154"/>
      <c r="P342" s="53"/>
      <c r="Q342" s="988"/>
      <c r="R342" s="989"/>
      <c r="S342" s="148" t="str">
        <f>IFERROR(ROUNDDOWN(Q342*VLOOKUP(N342,【参考】数式用!$AR$2:$AW$50,MATCH(P342,【参考】数式用!$AT$4:$AW$4)+2,FALSE)*0.5, 0), "")</f>
        <v/>
      </c>
      <c r="T342" s="54"/>
      <c r="U342" s="548" t="str">
        <f>IFERROR(IF(AG342&lt;&gt;"",Q342*VLOOKUP(N342,【参考】数式用!$AG$2:$AL$50,MATCH(P342,【参考】数式用!$AI$4:$AL$4,0)+2,0), ""), "")</f>
        <v/>
      </c>
      <c r="V342" s="44"/>
      <c r="W342" s="990"/>
      <c r="X342" s="991"/>
      <c r="Y342" s="93"/>
      <c r="Z342" s="549"/>
      <c r="AA342" s="149" t="str">
        <f>IFERROR(IF(Y342="ー", "", ROUNDDOWN(Z342*VLOOKUP(N342,【参考】数式用!$AR$2:$AW$50,MATCH(Y342,【参考】数式用!$AT$4:$AW$4)+2,FALSE)*0.5, 0)), "")</f>
        <v/>
      </c>
      <c r="AB342" s="103"/>
      <c r="AC342" s="1083" t="str">
        <f>IFERROR(IF(AG342&lt;&gt;"",Z342*VLOOKUP(N342,【参考】数式用!$AG$2:$AL$50,MATCH(Y342,【参考】数式用!$AI$4:$AL$4,0)+2,0), ""), "")</f>
        <v/>
      </c>
      <c r="AD342" s="1083"/>
      <c r="AE342" s="424"/>
      <c r="AF342" s="104"/>
      <c r="AG342" s="438" t="str">
        <f>IFERROR(VLOOKUP(O342, 【参考】数式用!$AY$5:$AY$13, 1, FALSE), "")</f>
        <v/>
      </c>
      <c r="AH342" s="439" t="str">
        <f>IFERROR(VLOOKUP(N342, 【参考】数式用!$BA$2:$BB$50, 2, FALSE), "")</f>
        <v/>
      </c>
      <c r="AI342" s="440" t="str">
        <f t="shared" si="11"/>
        <v/>
      </c>
      <c r="AJ342" s="441" t="str">
        <f t="shared" si="12"/>
        <v/>
      </c>
      <c r="AK342" s="139"/>
      <c r="AL342" s="139"/>
      <c r="AM342" s="112"/>
      <c r="AN342" s="112"/>
      <c r="AU342" s="111"/>
      <c r="AV342" s="111"/>
      <c r="AW342" s="111"/>
      <c r="AX342" s="111"/>
      <c r="AY342" s="111"/>
      <c r="AZ342" s="111"/>
    </row>
    <row r="343" spans="1:52" ht="30" customHeight="1" thickBot="1">
      <c r="A343" s="146">
        <v>330</v>
      </c>
      <c r="B343" s="985" t="str">
        <f>IF(基本情報入力シート!C368="","",基本情報入力シート!C368)</f>
        <v/>
      </c>
      <c r="C343" s="986"/>
      <c r="D343" s="986"/>
      <c r="E343" s="986"/>
      <c r="F343" s="986"/>
      <c r="G343" s="986"/>
      <c r="H343" s="986"/>
      <c r="I343" s="987"/>
      <c r="J343" s="420" t="str">
        <f>IF(基本情報入力シート!M368="","",基本情報入力シート!M368)</f>
        <v/>
      </c>
      <c r="K343" s="420" t="str">
        <f>IF(基本情報入力シート!R368="","",基本情報入力シート!R368)</f>
        <v/>
      </c>
      <c r="L343" s="420" t="str">
        <f>IF(基本情報入力シート!W368="","",基本情報入力シート!W368)</f>
        <v/>
      </c>
      <c r="M343" s="420" t="str">
        <f>IF(基本情報入力シート!X368="","",基本情報入力シート!X368)</f>
        <v/>
      </c>
      <c r="N343" s="147" t="str">
        <f>IF(基本情報入力シート!Y368="","",基本情報入力シート!Y368)</f>
        <v/>
      </c>
      <c r="O343" s="154"/>
      <c r="P343" s="53"/>
      <c r="Q343" s="988"/>
      <c r="R343" s="989"/>
      <c r="S343" s="148" t="str">
        <f>IFERROR(ROUNDDOWN(Q343*VLOOKUP(N343,【参考】数式用!$AR$2:$AW$50,MATCH(P343,【参考】数式用!$AT$4:$AW$4)+2,FALSE)*0.5, 0), "")</f>
        <v/>
      </c>
      <c r="T343" s="54"/>
      <c r="U343" s="548" t="str">
        <f>IFERROR(IF(AG343&lt;&gt;"",Q343*VLOOKUP(N343,【参考】数式用!$AG$2:$AL$50,MATCH(P343,【参考】数式用!$AI$4:$AL$4,0)+2,0), ""), "")</f>
        <v/>
      </c>
      <c r="V343" s="44"/>
      <c r="W343" s="990"/>
      <c r="X343" s="991"/>
      <c r="Y343" s="93"/>
      <c r="Z343" s="549"/>
      <c r="AA343" s="149" t="str">
        <f>IFERROR(IF(Y343="ー", "", ROUNDDOWN(Z343*VLOOKUP(N343,【参考】数式用!$AR$2:$AW$50,MATCH(Y343,【参考】数式用!$AT$4:$AW$4)+2,FALSE)*0.5, 0)), "")</f>
        <v/>
      </c>
      <c r="AB343" s="103"/>
      <c r="AC343" s="1083" t="str">
        <f>IFERROR(IF(AG343&lt;&gt;"",Z343*VLOOKUP(N343,【参考】数式用!$AG$2:$AL$50,MATCH(Y343,【参考】数式用!$AI$4:$AL$4,0)+2,0), ""), "")</f>
        <v/>
      </c>
      <c r="AD343" s="1083"/>
      <c r="AE343" s="424"/>
      <c r="AF343" s="104"/>
      <c r="AG343" s="438" t="str">
        <f>IFERROR(VLOOKUP(O343, 【参考】数式用!$AY$5:$AY$13, 1, FALSE), "")</f>
        <v/>
      </c>
      <c r="AH343" s="439" t="str">
        <f>IFERROR(VLOOKUP(N343, 【参考】数式用!$BA$2:$BB$50, 2, FALSE), "")</f>
        <v/>
      </c>
      <c r="AI343" s="440" t="str">
        <f t="shared" si="11"/>
        <v/>
      </c>
      <c r="AJ343" s="441" t="str">
        <f t="shared" si="12"/>
        <v/>
      </c>
      <c r="AK343" s="139"/>
      <c r="AL343" s="139"/>
      <c r="AM343" s="112"/>
      <c r="AN343" s="112"/>
      <c r="AU343" s="111"/>
      <c r="AV343" s="111"/>
      <c r="AW343" s="111"/>
      <c r="AX343" s="111"/>
      <c r="AY343" s="111"/>
      <c r="AZ343" s="111"/>
    </row>
    <row r="344" spans="1:52" ht="30" customHeight="1" thickBot="1">
      <c r="A344" s="146">
        <v>331</v>
      </c>
      <c r="B344" s="985" t="str">
        <f>IF(基本情報入力シート!C369="","",基本情報入力シート!C369)</f>
        <v/>
      </c>
      <c r="C344" s="986"/>
      <c r="D344" s="986"/>
      <c r="E344" s="986"/>
      <c r="F344" s="986"/>
      <c r="G344" s="986"/>
      <c r="H344" s="986"/>
      <c r="I344" s="987"/>
      <c r="J344" s="420" t="str">
        <f>IF(基本情報入力シート!M369="","",基本情報入力シート!M369)</f>
        <v/>
      </c>
      <c r="K344" s="420" t="str">
        <f>IF(基本情報入力シート!R369="","",基本情報入力シート!R369)</f>
        <v/>
      </c>
      <c r="L344" s="420" t="str">
        <f>IF(基本情報入力シート!W369="","",基本情報入力シート!W369)</f>
        <v/>
      </c>
      <c r="M344" s="420" t="str">
        <f>IF(基本情報入力シート!X369="","",基本情報入力シート!X369)</f>
        <v/>
      </c>
      <c r="N344" s="147" t="str">
        <f>IF(基本情報入力シート!Y369="","",基本情報入力シート!Y369)</f>
        <v/>
      </c>
      <c r="O344" s="154"/>
      <c r="P344" s="53"/>
      <c r="Q344" s="988"/>
      <c r="R344" s="989"/>
      <c r="S344" s="148" t="str">
        <f>IFERROR(ROUNDDOWN(Q344*VLOOKUP(N344,【参考】数式用!$AR$2:$AW$50,MATCH(P344,【参考】数式用!$AT$4:$AW$4)+2,FALSE)*0.5, 0), "")</f>
        <v/>
      </c>
      <c r="T344" s="54"/>
      <c r="U344" s="548" t="str">
        <f>IFERROR(IF(AG344&lt;&gt;"",Q344*VLOOKUP(N344,【参考】数式用!$AG$2:$AL$50,MATCH(P344,【参考】数式用!$AI$4:$AL$4,0)+2,0), ""), "")</f>
        <v/>
      </c>
      <c r="V344" s="44"/>
      <c r="W344" s="990"/>
      <c r="X344" s="991"/>
      <c r="Y344" s="93"/>
      <c r="Z344" s="549"/>
      <c r="AA344" s="149" t="str">
        <f>IFERROR(IF(Y344="ー", "", ROUNDDOWN(Z344*VLOOKUP(N344,【参考】数式用!$AR$2:$AW$50,MATCH(Y344,【参考】数式用!$AT$4:$AW$4)+2,FALSE)*0.5, 0)), "")</f>
        <v/>
      </c>
      <c r="AB344" s="103"/>
      <c r="AC344" s="1083" t="str">
        <f>IFERROR(IF(AG344&lt;&gt;"",Z344*VLOOKUP(N344,【参考】数式用!$AG$2:$AL$50,MATCH(Y344,【参考】数式用!$AI$4:$AL$4,0)+2,0), ""), "")</f>
        <v/>
      </c>
      <c r="AD344" s="1083"/>
      <c r="AE344" s="424"/>
      <c r="AF344" s="104"/>
      <c r="AG344" s="438" t="str">
        <f>IFERROR(VLOOKUP(O344, 【参考】数式用!$AY$5:$AY$13, 1, FALSE), "")</f>
        <v/>
      </c>
      <c r="AH344" s="439" t="str">
        <f>IFERROR(VLOOKUP(N344, 【参考】数式用!$BA$2:$BB$50, 2, FALSE), "")</f>
        <v/>
      </c>
      <c r="AI344" s="440" t="str">
        <f t="shared" si="11"/>
        <v/>
      </c>
      <c r="AJ344" s="441" t="str">
        <f t="shared" si="12"/>
        <v/>
      </c>
      <c r="AK344" s="139"/>
      <c r="AL344" s="139"/>
      <c r="AM344" s="112"/>
      <c r="AN344" s="112"/>
      <c r="AU344" s="111"/>
      <c r="AV344" s="111"/>
      <c r="AW344" s="111"/>
      <c r="AX344" s="111"/>
      <c r="AY344" s="111"/>
      <c r="AZ344" s="111"/>
    </row>
    <row r="345" spans="1:52" ht="30" customHeight="1" thickBot="1">
      <c r="A345" s="146">
        <v>332</v>
      </c>
      <c r="B345" s="985" t="str">
        <f>IF(基本情報入力シート!C370="","",基本情報入力シート!C370)</f>
        <v/>
      </c>
      <c r="C345" s="986"/>
      <c r="D345" s="986"/>
      <c r="E345" s="986"/>
      <c r="F345" s="986"/>
      <c r="G345" s="986"/>
      <c r="H345" s="986"/>
      <c r="I345" s="987"/>
      <c r="J345" s="420" t="str">
        <f>IF(基本情報入力シート!M370="","",基本情報入力シート!M370)</f>
        <v/>
      </c>
      <c r="K345" s="420" t="str">
        <f>IF(基本情報入力シート!R370="","",基本情報入力シート!R370)</f>
        <v/>
      </c>
      <c r="L345" s="420" t="str">
        <f>IF(基本情報入力シート!W370="","",基本情報入力シート!W370)</f>
        <v/>
      </c>
      <c r="M345" s="420" t="str">
        <f>IF(基本情報入力シート!X370="","",基本情報入力シート!X370)</f>
        <v/>
      </c>
      <c r="N345" s="147" t="str">
        <f>IF(基本情報入力シート!Y370="","",基本情報入力シート!Y370)</f>
        <v/>
      </c>
      <c r="O345" s="154"/>
      <c r="P345" s="53"/>
      <c r="Q345" s="988"/>
      <c r="R345" s="989"/>
      <c r="S345" s="148" t="str">
        <f>IFERROR(ROUNDDOWN(Q345*VLOOKUP(N345,【参考】数式用!$AR$2:$AW$50,MATCH(P345,【参考】数式用!$AT$4:$AW$4)+2,FALSE)*0.5, 0), "")</f>
        <v/>
      </c>
      <c r="T345" s="54"/>
      <c r="U345" s="548" t="str">
        <f>IFERROR(IF(AG345&lt;&gt;"",Q345*VLOOKUP(N345,【参考】数式用!$AG$2:$AL$50,MATCH(P345,【参考】数式用!$AI$4:$AL$4,0)+2,0), ""), "")</f>
        <v/>
      </c>
      <c r="V345" s="44"/>
      <c r="W345" s="990"/>
      <c r="X345" s="991"/>
      <c r="Y345" s="93"/>
      <c r="Z345" s="549"/>
      <c r="AA345" s="149" t="str">
        <f>IFERROR(IF(Y345="ー", "", ROUNDDOWN(Z345*VLOOKUP(N345,【参考】数式用!$AR$2:$AW$50,MATCH(Y345,【参考】数式用!$AT$4:$AW$4)+2,FALSE)*0.5, 0)), "")</f>
        <v/>
      </c>
      <c r="AB345" s="103"/>
      <c r="AC345" s="1083" t="str">
        <f>IFERROR(IF(AG345&lt;&gt;"",Z345*VLOOKUP(N345,【参考】数式用!$AG$2:$AL$50,MATCH(Y345,【参考】数式用!$AI$4:$AL$4,0)+2,0), ""), "")</f>
        <v/>
      </c>
      <c r="AD345" s="1083"/>
      <c r="AE345" s="424"/>
      <c r="AF345" s="104"/>
      <c r="AG345" s="438" t="str">
        <f>IFERROR(VLOOKUP(O345, 【参考】数式用!$AY$5:$AY$13, 1, FALSE), "")</f>
        <v/>
      </c>
      <c r="AH345" s="439" t="str">
        <f>IFERROR(VLOOKUP(N345, 【参考】数式用!$BA$2:$BB$50, 2, FALSE), "")</f>
        <v/>
      </c>
      <c r="AI345" s="440" t="str">
        <f t="shared" si="11"/>
        <v/>
      </c>
      <c r="AJ345" s="441" t="str">
        <f t="shared" si="12"/>
        <v/>
      </c>
      <c r="AK345" s="139"/>
      <c r="AL345" s="139"/>
      <c r="AM345" s="112"/>
      <c r="AN345" s="112"/>
      <c r="AU345" s="111"/>
      <c r="AV345" s="111"/>
      <c r="AW345" s="111"/>
      <c r="AX345" s="111"/>
      <c r="AY345" s="111"/>
      <c r="AZ345" s="111"/>
    </row>
    <row r="346" spans="1:52" ht="30" customHeight="1" thickBot="1">
      <c r="A346" s="146">
        <v>333</v>
      </c>
      <c r="B346" s="985" t="str">
        <f>IF(基本情報入力シート!C371="","",基本情報入力シート!C371)</f>
        <v/>
      </c>
      <c r="C346" s="986"/>
      <c r="D346" s="986"/>
      <c r="E346" s="986"/>
      <c r="F346" s="986"/>
      <c r="G346" s="986"/>
      <c r="H346" s="986"/>
      <c r="I346" s="987"/>
      <c r="J346" s="420" t="str">
        <f>IF(基本情報入力シート!M371="","",基本情報入力シート!M371)</f>
        <v/>
      </c>
      <c r="K346" s="420" t="str">
        <f>IF(基本情報入力シート!R371="","",基本情報入力シート!R371)</f>
        <v/>
      </c>
      <c r="L346" s="420" t="str">
        <f>IF(基本情報入力シート!W371="","",基本情報入力シート!W371)</f>
        <v/>
      </c>
      <c r="M346" s="420" t="str">
        <f>IF(基本情報入力シート!X371="","",基本情報入力シート!X371)</f>
        <v/>
      </c>
      <c r="N346" s="147" t="str">
        <f>IF(基本情報入力シート!Y371="","",基本情報入力シート!Y371)</f>
        <v/>
      </c>
      <c r="O346" s="154"/>
      <c r="P346" s="53"/>
      <c r="Q346" s="988"/>
      <c r="R346" s="989"/>
      <c r="S346" s="148" t="str">
        <f>IFERROR(ROUNDDOWN(Q346*VLOOKUP(N346,【参考】数式用!$AR$2:$AW$50,MATCH(P346,【参考】数式用!$AT$4:$AW$4)+2,FALSE)*0.5, 0), "")</f>
        <v/>
      </c>
      <c r="T346" s="54"/>
      <c r="U346" s="548" t="str">
        <f>IFERROR(IF(AG346&lt;&gt;"",Q346*VLOOKUP(N346,【参考】数式用!$AG$2:$AL$50,MATCH(P346,【参考】数式用!$AI$4:$AL$4,0)+2,0), ""), "")</f>
        <v/>
      </c>
      <c r="V346" s="44"/>
      <c r="W346" s="990"/>
      <c r="X346" s="991"/>
      <c r="Y346" s="93"/>
      <c r="Z346" s="549"/>
      <c r="AA346" s="149" t="str">
        <f>IFERROR(IF(Y346="ー", "", ROUNDDOWN(Z346*VLOOKUP(N346,【参考】数式用!$AR$2:$AW$50,MATCH(Y346,【参考】数式用!$AT$4:$AW$4)+2,FALSE)*0.5, 0)), "")</f>
        <v/>
      </c>
      <c r="AB346" s="103"/>
      <c r="AC346" s="1083" t="str">
        <f>IFERROR(IF(AG346&lt;&gt;"",Z346*VLOOKUP(N346,【参考】数式用!$AG$2:$AL$50,MATCH(Y346,【参考】数式用!$AI$4:$AL$4,0)+2,0), ""), "")</f>
        <v/>
      </c>
      <c r="AD346" s="1083"/>
      <c r="AE346" s="424"/>
      <c r="AF346" s="104"/>
      <c r="AG346" s="438" t="str">
        <f>IFERROR(VLOOKUP(O346, 【参考】数式用!$AY$5:$AY$13, 1, FALSE), "")</f>
        <v/>
      </c>
      <c r="AH346" s="439" t="str">
        <f>IFERROR(VLOOKUP(N346, 【参考】数式用!$BA$2:$BB$50, 2, FALSE), "")</f>
        <v/>
      </c>
      <c r="AI346" s="440" t="str">
        <f t="shared" si="11"/>
        <v/>
      </c>
      <c r="AJ346" s="441" t="str">
        <f t="shared" si="12"/>
        <v/>
      </c>
      <c r="AK346" s="139"/>
      <c r="AL346" s="139"/>
      <c r="AM346" s="112"/>
      <c r="AN346" s="112"/>
      <c r="AU346" s="111"/>
      <c r="AV346" s="111"/>
      <c r="AW346" s="111"/>
      <c r="AX346" s="111"/>
      <c r="AY346" s="111"/>
      <c r="AZ346" s="111"/>
    </row>
    <row r="347" spans="1:52" ht="30" customHeight="1" thickBot="1">
      <c r="A347" s="146">
        <v>334</v>
      </c>
      <c r="B347" s="985" t="str">
        <f>IF(基本情報入力シート!C372="","",基本情報入力シート!C372)</f>
        <v/>
      </c>
      <c r="C347" s="986"/>
      <c r="D347" s="986"/>
      <c r="E347" s="986"/>
      <c r="F347" s="986"/>
      <c r="G347" s="986"/>
      <c r="H347" s="986"/>
      <c r="I347" s="987"/>
      <c r="J347" s="420" t="str">
        <f>IF(基本情報入力シート!M372="","",基本情報入力シート!M372)</f>
        <v/>
      </c>
      <c r="K347" s="420" t="str">
        <f>IF(基本情報入力シート!R372="","",基本情報入力シート!R372)</f>
        <v/>
      </c>
      <c r="L347" s="420" t="str">
        <f>IF(基本情報入力シート!W372="","",基本情報入力シート!W372)</f>
        <v/>
      </c>
      <c r="M347" s="420" t="str">
        <f>IF(基本情報入力シート!X372="","",基本情報入力シート!X372)</f>
        <v/>
      </c>
      <c r="N347" s="147" t="str">
        <f>IF(基本情報入力シート!Y372="","",基本情報入力シート!Y372)</f>
        <v/>
      </c>
      <c r="O347" s="154"/>
      <c r="P347" s="53"/>
      <c r="Q347" s="988"/>
      <c r="R347" s="989"/>
      <c r="S347" s="148" t="str">
        <f>IFERROR(ROUNDDOWN(Q347*VLOOKUP(N347,【参考】数式用!$AR$2:$AW$50,MATCH(P347,【参考】数式用!$AT$4:$AW$4)+2,FALSE)*0.5, 0), "")</f>
        <v/>
      </c>
      <c r="T347" s="54"/>
      <c r="U347" s="548" t="str">
        <f>IFERROR(IF(AG347&lt;&gt;"",Q347*VLOOKUP(N347,【参考】数式用!$AG$2:$AL$50,MATCH(P347,【参考】数式用!$AI$4:$AL$4,0)+2,0), ""), "")</f>
        <v/>
      </c>
      <c r="V347" s="44"/>
      <c r="W347" s="990"/>
      <c r="X347" s="991"/>
      <c r="Y347" s="93"/>
      <c r="Z347" s="549"/>
      <c r="AA347" s="149" t="str">
        <f>IFERROR(IF(Y347="ー", "", ROUNDDOWN(Z347*VLOOKUP(N347,【参考】数式用!$AR$2:$AW$50,MATCH(Y347,【参考】数式用!$AT$4:$AW$4)+2,FALSE)*0.5, 0)), "")</f>
        <v/>
      </c>
      <c r="AB347" s="103"/>
      <c r="AC347" s="1083" t="str">
        <f>IFERROR(IF(AG347&lt;&gt;"",Z347*VLOOKUP(N347,【参考】数式用!$AG$2:$AL$50,MATCH(Y347,【参考】数式用!$AI$4:$AL$4,0)+2,0), ""), "")</f>
        <v/>
      </c>
      <c r="AD347" s="1083"/>
      <c r="AE347" s="424"/>
      <c r="AF347" s="104"/>
      <c r="AG347" s="438" t="str">
        <f>IFERROR(VLOOKUP(O347, 【参考】数式用!$AY$5:$AY$13, 1, FALSE), "")</f>
        <v/>
      </c>
      <c r="AH347" s="439" t="str">
        <f>IFERROR(VLOOKUP(N347, 【参考】数式用!$BA$2:$BB$50, 2, FALSE), "")</f>
        <v/>
      </c>
      <c r="AI347" s="440" t="str">
        <f t="shared" si="11"/>
        <v/>
      </c>
      <c r="AJ347" s="441" t="str">
        <f t="shared" si="12"/>
        <v/>
      </c>
      <c r="AK347" s="139"/>
      <c r="AL347" s="139"/>
      <c r="AM347" s="112"/>
      <c r="AN347" s="112"/>
      <c r="AU347" s="111"/>
      <c r="AV347" s="111"/>
      <c r="AW347" s="111"/>
      <c r="AX347" s="111"/>
      <c r="AY347" s="111"/>
      <c r="AZ347" s="111"/>
    </row>
    <row r="348" spans="1:52" ht="30" customHeight="1" thickBot="1">
      <c r="A348" s="146">
        <v>335</v>
      </c>
      <c r="B348" s="985" t="str">
        <f>IF(基本情報入力シート!C373="","",基本情報入力シート!C373)</f>
        <v/>
      </c>
      <c r="C348" s="986"/>
      <c r="D348" s="986"/>
      <c r="E348" s="986"/>
      <c r="F348" s="986"/>
      <c r="G348" s="986"/>
      <c r="H348" s="986"/>
      <c r="I348" s="987"/>
      <c r="J348" s="420" t="str">
        <f>IF(基本情報入力シート!M373="","",基本情報入力シート!M373)</f>
        <v/>
      </c>
      <c r="K348" s="420" t="str">
        <f>IF(基本情報入力シート!R373="","",基本情報入力シート!R373)</f>
        <v/>
      </c>
      <c r="L348" s="420" t="str">
        <f>IF(基本情報入力シート!W373="","",基本情報入力シート!W373)</f>
        <v/>
      </c>
      <c r="M348" s="420" t="str">
        <f>IF(基本情報入力シート!X373="","",基本情報入力シート!X373)</f>
        <v/>
      </c>
      <c r="N348" s="147" t="str">
        <f>IF(基本情報入力シート!Y373="","",基本情報入力シート!Y373)</f>
        <v/>
      </c>
      <c r="O348" s="154"/>
      <c r="P348" s="53"/>
      <c r="Q348" s="988"/>
      <c r="R348" s="989"/>
      <c r="S348" s="148" t="str">
        <f>IFERROR(ROUNDDOWN(Q348*VLOOKUP(N348,【参考】数式用!$AR$2:$AW$50,MATCH(P348,【参考】数式用!$AT$4:$AW$4)+2,FALSE)*0.5, 0), "")</f>
        <v/>
      </c>
      <c r="T348" s="54"/>
      <c r="U348" s="548" t="str">
        <f>IFERROR(IF(AG348&lt;&gt;"",Q348*VLOOKUP(N348,【参考】数式用!$AG$2:$AL$50,MATCH(P348,【参考】数式用!$AI$4:$AL$4,0)+2,0), ""), "")</f>
        <v/>
      </c>
      <c r="V348" s="44"/>
      <c r="W348" s="990"/>
      <c r="X348" s="991"/>
      <c r="Y348" s="93"/>
      <c r="Z348" s="549"/>
      <c r="AA348" s="149" t="str">
        <f>IFERROR(IF(Y348="ー", "", ROUNDDOWN(Z348*VLOOKUP(N348,【参考】数式用!$AR$2:$AW$50,MATCH(Y348,【参考】数式用!$AT$4:$AW$4)+2,FALSE)*0.5, 0)), "")</f>
        <v/>
      </c>
      <c r="AB348" s="103"/>
      <c r="AC348" s="1083" t="str">
        <f>IFERROR(IF(AG348&lt;&gt;"",Z348*VLOOKUP(N348,【参考】数式用!$AG$2:$AL$50,MATCH(Y348,【参考】数式用!$AI$4:$AL$4,0)+2,0), ""), "")</f>
        <v/>
      </c>
      <c r="AD348" s="1083"/>
      <c r="AE348" s="424"/>
      <c r="AF348" s="104"/>
      <c r="AG348" s="438" t="str">
        <f>IFERROR(VLOOKUP(O348, 【参考】数式用!$AY$5:$AY$13, 1, FALSE), "")</f>
        <v/>
      </c>
      <c r="AH348" s="439" t="str">
        <f>IFERROR(VLOOKUP(N348, 【参考】数式用!$BA$2:$BB$50, 2, FALSE), "")</f>
        <v/>
      </c>
      <c r="AI348" s="440" t="str">
        <f t="shared" si="11"/>
        <v/>
      </c>
      <c r="AJ348" s="441" t="str">
        <f t="shared" si="12"/>
        <v/>
      </c>
      <c r="AK348" s="139"/>
      <c r="AL348" s="139"/>
      <c r="AM348" s="112"/>
      <c r="AN348" s="112"/>
      <c r="AU348" s="111"/>
      <c r="AV348" s="111"/>
      <c r="AW348" s="111"/>
      <c r="AX348" s="111"/>
      <c r="AY348" s="111"/>
      <c r="AZ348" s="111"/>
    </row>
    <row r="349" spans="1:52" ht="30" customHeight="1" thickBot="1">
      <c r="A349" s="146">
        <v>336</v>
      </c>
      <c r="B349" s="985" t="str">
        <f>IF(基本情報入力シート!C374="","",基本情報入力シート!C374)</f>
        <v/>
      </c>
      <c r="C349" s="986"/>
      <c r="D349" s="986"/>
      <c r="E349" s="986"/>
      <c r="F349" s="986"/>
      <c r="G349" s="986"/>
      <c r="H349" s="986"/>
      <c r="I349" s="987"/>
      <c r="J349" s="420" t="str">
        <f>IF(基本情報入力シート!M374="","",基本情報入力シート!M374)</f>
        <v/>
      </c>
      <c r="K349" s="420" t="str">
        <f>IF(基本情報入力シート!R374="","",基本情報入力シート!R374)</f>
        <v/>
      </c>
      <c r="L349" s="420" t="str">
        <f>IF(基本情報入力シート!W374="","",基本情報入力シート!W374)</f>
        <v/>
      </c>
      <c r="M349" s="420" t="str">
        <f>IF(基本情報入力シート!X374="","",基本情報入力シート!X374)</f>
        <v/>
      </c>
      <c r="N349" s="147" t="str">
        <f>IF(基本情報入力シート!Y374="","",基本情報入力シート!Y374)</f>
        <v/>
      </c>
      <c r="O349" s="154"/>
      <c r="P349" s="53"/>
      <c r="Q349" s="988"/>
      <c r="R349" s="989"/>
      <c r="S349" s="148" t="str">
        <f>IFERROR(ROUNDDOWN(Q349*VLOOKUP(N349,【参考】数式用!$AR$2:$AW$50,MATCH(P349,【参考】数式用!$AT$4:$AW$4)+2,FALSE)*0.5, 0), "")</f>
        <v/>
      </c>
      <c r="T349" s="54"/>
      <c r="U349" s="548" t="str">
        <f>IFERROR(IF(AG349&lt;&gt;"",Q349*VLOOKUP(N349,【参考】数式用!$AG$2:$AL$50,MATCH(P349,【参考】数式用!$AI$4:$AL$4,0)+2,0), ""), "")</f>
        <v/>
      </c>
      <c r="V349" s="44"/>
      <c r="W349" s="990"/>
      <c r="X349" s="991"/>
      <c r="Y349" s="93"/>
      <c r="Z349" s="549"/>
      <c r="AA349" s="149" t="str">
        <f>IFERROR(IF(Y349="ー", "", ROUNDDOWN(Z349*VLOOKUP(N349,【参考】数式用!$AR$2:$AW$50,MATCH(Y349,【参考】数式用!$AT$4:$AW$4)+2,FALSE)*0.5, 0)), "")</f>
        <v/>
      </c>
      <c r="AB349" s="103"/>
      <c r="AC349" s="1083" t="str">
        <f>IFERROR(IF(AG349&lt;&gt;"",Z349*VLOOKUP(N349,【参考】数式用!$AG$2:$AL$50,MATCH(Y349,【参考】数式用!$AI$4:$AL$4,0)+2,0), ""), "")</f>
        <v/>
      </c>
      <c r="AD349" s="1083"/>
      <c r="AE349" s="424"/>
      <c r="AF349" s="104"/>
      <c r="AG349" s="438" t="str">
        <f>IFERROR(VLOOKUP(O349, 【参考】数式用!$AY$5:$AY$13, 1, FALSE), "")</f>
        <v/>
      </c>
      <c r="AH349" s="439" t="str">
        <f>IFERROR(VLOOKUP(N349, 【参考】数式用!$BA$2:$BB$50, 2, FALSE), "")</f>
        <v/>
      </c>
      <c r="AI349" s="440" t="str">
        <f t="shared" si="11"/>
        <v/>
      </c>
      <c r="AJ349" s="441" t="str">
        <f t="shared" si="12"/>
        <v/>
      </c>
      <c r="AK349" s="139"/>
      <c r="AL349" s="139"/>
      <c r="AM349" s="112"/>
      <c r="AN349" s="112"/>
      <c r="AU349" s="111"/>
      <c r="AV349" s="111"/>
      <c r="AW349" s="111"/>
      <c r="AX349" s="111"/>
      <c r="AY349" s="111"/>
      <c r="AZ349" s="111"/>
    </row>
    <row r="350" spans="1:52" ht="30" customHeight="1" thickBot="1">
      <c r="A350" s="146">
        <v>337</v>
      </c>
      <c r="B350" s="985" t="str">
        <f>IF(基本情報入力シート!C375="","",基本情報入力シート!C375)</f>
        <v/>
      </c>
      <c r="C350" s="986"/>
      <c r="D350" s="986"/>
      <c r="E350" s="986"/>
      <c r="F350" s="986"/>
      <c r="G350" s="986"/>
      <c r="H350" s="986"/>
      <c r="I350" s="987"/>
      <c r="J350" s="420" t="str">
        <f>IF(基本情報入力シート!M375="","",基本情報入力シート!M375)</f>
        <v/>
      </c>
      <c r="K350" s="420" t="str">
        <f>IF(基本情報入力シート!R375="","",基本情報入力シート!R375)</f>
        <v/>
      </c>
      <c r="L350" s="420" t="str">
        <f>IF(基本情報入力シート!W375="","",基本情報入力シート!W375)</f>
        <v/>
      </c>
      <c r="M350" s="420" t="str">
        <f>IF(基本情報入力シート!X375="","",基本情報入力シート!X375)</f>
        <v/>
      </c>
      <c r="N350" s="147" t="str">
        <f>IF(基本情報入力シート!Y375="","",基本情報入力シート!Y375)</f>
        <v/>
      </c>
      <c r="O350" s="154"/>
      <c r="P350" s="53"/>
      <c r="Q350" s="988"/>
      <c r="R350" s="989"/>
      <c r="S350" s="148" t="str">
        <f>IFERROR(ROUNDDOWN(Q350*VLOOKUP(N350,【参考】数式用!$AR$2:$AW$50,MATCH(P350,【参考】数式用!$AT$4:$AW$4)+2,FALSE)*0.5, 0), "")</f>
        <v/>
      </c>
      <c r="T350" s="54"/>
      <c r="U350" s="548" t="str">
        <f>IFERROR(IF(AG350&lt;&gt;"",Q350*VLOOKUP(N350,【参考】数式用!$AG$2:$AL$50,MATCH(P350,【参考】数式用!$AI$4:$AL$4,0)+2,0), ""), "")</f>
        <v/>
      </c>
      <c r="V350" s="44"/>
      <c r="W350" s="990"/>
      <c r="X350" s="991"/>
      <c r="Y350" s="93"/>
      <c r="Z350" s="549"/>
      <c r="AA350" s="149" t="str">
        <f>IFERROR(IF(Y350="ー", "", ROUNDDOWN(Z350*VLOOKUP(N350,【参考】数式用!$AR$2:$AW$50,MATCH(Y350,【参考】数式用!$AT$4:$AW$4)+2,FALSE)*0.5, 0)), "")</f>
        <v/>
      </c>
      <c r="AB350" s="103"/>
      <c r="AC350" s="1083" t="str">
        <f>IFERROR(IF(AG350&lt;&gt;"",Z350*VLOOKUP(N350,【参考】数式用!$AG$2:$AL$50,MATCH(Y350,【参考】数式用!$AI$4:$AL$4,0)+2,0), ""), "")</f>
        <v/>
      </c>
      <c r="AD350" s="1083"/>
      <c r="AE350" s="424"/>
      <c r="AF350" s="104"/>
      <c r="AG350" s="438" t="str">
        <f>IFERROR(VLOOKUP(O350, 【参考】数式用!$AY$5:$AY$13, 1, FALSE), "")</f>
        <v/>
      </c>
      <c r="AH350" s="439" t="str">
        <f>IFERROR(VLOOKUP(N350, 【参考】数式用!$BA$2:$BB$50, 2, FALSE), "")</f>
        <v/>
      </c>
      <c r="AI350" s="440" t="str">
        <f t="shared" si="11"/>
        <v/>
      </c>
      <c r="AJ350" s="441" t="str">
        <f t="shared" si="12"/>
        <v/>
      </c>
      <c r="AK350" s="139"/>
      <c r="AL350" s="139"/>
      <c r="AM350" s="112"/>
      <c r="AN350" s="112"/>
      <c r="AU350" s="111"/>
      <c r="AV350" s="111"/>
      <c r="AW350" s="111"/>
      <c r="AX350" s="111"/>
      <c r="AY350" s="111"/>
      <c r="AZ350" s="111"/>
    </row>
    <row r="351" spans="1:52" ht="30" customHeight="1" thickBot="1">
      <c r="A351" s="146">
        <v>338</v>
      </c>
      <c r="B351" s="985" t="str">
        <f>IF(基本情報入力シート!C376="","",基本情報入力シート!C376)</f>
        <v/>
      </c>
      <c r="C351" s="986"/>
      <c r="D351" s="986"/>
      <c r="E351" s="986"/>
      <c r="F351" s="986"/>
      <c r="G351" s="986"/>
      <c r="H351" s="986"/>
      <c r="I351" s="987"/>
      <c r="J351" s="420" t="str">
        <f>IF(基本情報入力シート!M376="","",基本情報入力シート!M376)</f>
        <v/>
      </c>
      <c r="K351" s="420" t="str">
        <f>IF(基本情報入力シート!R376="","",基本情報入力シート!R376)</f>
        <v/>
      </c>
      <c r="L351" s="420" t="str">
        <f>IF(基本情報入力シート!W376="","",基本情報入力シート!W376)</f>
        <v/>
      </c>
      <c r="M351" s="420" t="str">
        <f>IF(基本情報入力シート!X376="","",基本情報入力シート!X376)</f>
        <v/>
      </c>
      <c r="N351" s="147" t="str">
        <f>IF(基本情報入力シート!Y376="","",基本情報入力シート!Y376)</f>
        <v/>
      </c>
      <c r="O351" s="154"/>
      <c r="P351" s="53"/>
      <c r="Q351" s="988"/>
      <c r="R351" s="989"/>
      <c r="S351" s="148" t="str">
        <f>IFERROR(ROUNDDOWN(Q351*VLOOKUP(N351,【参考】数式用!$AR$2:$AW$50,MATCH(P351,【参考】数式用!$AT$4:$AW$4)+2,FALSE)*0.5, 0), "")</f>
        <v/>
      </c>
      <c r="T351" s="54"/>
      <c r="U351" s="548" t="str">
        <f>IFERROR(IF(AG351&lt;&gt;"",Q351*VLOOKUP(N351,【参考】数式用!$AG$2:$AL$50,MATCH(P351,【参考】数式用!$AI$4:$AL$4,0)+2,0), ""), "")</f>
        <v/>
      </c>
      <c r="V351" s="44"/>
      <c r="W351" s="990"/>
      <c r="X351" s="991"/>
      <c r="Y351" s="93"/>
      <c r="Z351" s="549"/>
      <c r="AA351" s="149" t="str">
        <f>IFERROR(IF(Y351="ー", "", ROUNDDOWN(Z351*VLOOKUP(N351,【参考】数式用!$AR$2:$AW$50,MATCH(Y351,【参考】数式用!$AT$4:$AW$4)+2,FALSE)*0.5, 0)), "")</f>
        <v/>
      </c>
      <c r="AB351" s="103"/>
      <c r="AC351" s="1083" t="str">
        <f>IFERROR(IF(AG351&lt;&gt;"",Z351*VLOOKUP(N351,【参考】数式用!$AG$2:$AL$50,MATCH(Y351,【参考】数式用!$AI$4:$AL$4,0)+2,0), ""), "")</f>
        <v/>
      </c>
      <c r="AD351" s="1083"/>
      <c r="AE351" s="424"/>
      <c r="AF351" s="104"/>
      <c r="AG351" s="438" t="str">
        <f>IFERROR(VLOOKUP(O351, 【参考】数式用!$AY$5:$AY$13, 1, FALSE), "")</f>
        <v/>
      </c>
      <c r="AH351" s="439" t="str">
        <f>IFERROR(VLOOKUP(N351, 【参考】数式用!$BA$2:$BB$50, 2, FALSE), "")</f>
        <v/>
      </c>
      <c r="AI351" s="440" t="str">
        <f t="shared" si="11"/>
        <v/>
      </c>
      <c r="AJ351" s="441" t="str">
        <f t="shared" si="12"/>
        <v/>
      </c>
      <c r="AK351" s="139"/>
      <c r="AL351" s="139"/>
      <c r="AM351" s="112"/>
      <c r="AN351" s="112"/>
      <c r="AU351" s="111"/>
      <c r="AV351" s="111"/>
      <c r="AW351" s="111"/>
      <c r="AX351" s="111"/>
      <c r="AY351" s="111"/>
      <c r="AZ351" s="111"/>
    </row>
    <row r="352" spans="1:52" ht="30" customHeight="1" thickBot="1">
      <c r="A352" s="146">
        <v>339</v>
      </c>
      <c r="B352" s="985" t="str">
        <f>IF(基本情報入力シート!C377="","",基本情報入力シート!C377)</f>
        <v/>
      </c>
      <c r="C352" s="986"/>
      <c r="D352" s="986"/>
      <c r="E352" s="986"/>
      <c r="F352" s="986"/>
      <c r="G352" s="986"/>
      <c r="H352" s="986"/>
      <c r="I352" s="987"/>
      <c r="J352" s="420" t="str">
        <f>IF(基本情報入力シート!M377="","",基本情報入力シート!M377)</f>
        <v/>
      </c>
      <c r="K352" s="420" t="str">
        <f>IF(基本情報入力シート!R377="","",基本情報入力シート!R377)</f>
        <v/>
      </c>
      <c r="L352" s="420" t="str">
        <f>IF(基本情報入力シート!W377="","",基本情報入力シート!W377)</f>
        <v/>
      </c>
      <c r="M352" s="420" t="str">
        <f>IF(基本情報入力シート!X377="","",基本情報入力シート!X377)</f>
        <v/>
      </c>
      <c r="N352" s="147" t="str">
        <f>IF(基本情報入力シート!Y377="","",基本情報入力シート!Y377)</f>
        <v/>
      </c>
      <c r="O352" s="154"/>
      <c r="P352" s="53"/>
      <c r="Q352" s="988"/>
      <c r="R352" s="989"/>
      <c r="S352" s="148" t="str">
        <f>IFERROR(ROUNDDOWN(Q352*VLOOKUP(N352,【参考】数式用!$AR$2:$AW$50,MATCH(P352,【参考】数式用!$AT$4:$AW$4)+2,FALSE)*0.5, 0), "")</f>
        <v/>
      </c>
      <c r="T352" s="54"/>
      <c r="U352" s="548" t="str">
        <f>IFERROR(IF(AG352&lt;&gt;"",Q352*VLOOKUP(N352,【参考】数式用!$AG$2:$AL$50,MATCH(P352,【参考】数式用!$AI$4:$AL$4,0)+2,0), ""), "")</f>
        <v/>
      </c>
      <c r="V352" s="44"/>
      <c r="W352" s="990"/>
      <c r="X352" s="991"/>
      <c r="Y352" s="93"/>
      <c r="Z352" s="549"/>
      <c r="AA352" s="149" t="str">
        <f>IFERROR(IF(Y352="ー", "", ROUNDDOWN(Z352*VLOOKUP(N352,【参考】数式用!$AR$2:$AW$50,MATCH(Y352,【参考】数式用!$AT$4:$AW$4)+2,FALSE)*0.5, 0)), "")</f>
        <v/>
      </c>
      <c r="AB352" s="103"/>
      <c r="AC352" s="1083" t="str">
        <f>IFERROR(IF(AG352&lt;&gt;"",Z352*VLOOKUP(N352,【参考】数式用!$AG$2:$AL$50,MATCH(Y352,【参考】数式用!$AI$4:$AL$4,0)+2,0), ""), "")</f>
        <v/>
      </c>
      <c r="AD352" s="1083"/>
      <c r="AE352" s="424"/>
      <c r="AF352" s="104"/>
      <c r="AG352" s="438" t="str">
        <f>IFERROR(VLOOKUP(O352, 【参考】数式用!$AY$5:$AY$13, 1, FALSE), "")</f>
        <v/>
      </c>
      <c r="AH352" s="439" t="str">
        <f>IFERROR(VLOOKUP(N352, 【参考】数式用!$BA$2:$BB$50, 2, FALSE), "")</f>
        <v/>
      </c>
      <c r="AI352" s="440" t="str">
        <f t="shared" si="11"/>
        <v/>
      </c>
      <c r="AJ352" s="441" t="str">
        <f t="shared" si="12"/>
        <v/>
      </c>
      <c r="AK352" s="139"/>
      <c r="AL352" s="139"/>
      <c r="AM352" s="112"/>
      <c r="AN352" s="112"/>
      <c r="AU352" s="111"/>
      <c r="AV352" s="111"/>
      <c r="AW352" s="111"/>
      <c r="AX352" s="111"/>
      <c r="AY352" s="111"/>
      <c r="AZ352" s="111"/>
    </row>
    <row r="353" spans="1:52" ht="30" customHeight="1" thickBot="1">
      <c r="A353" s="146">
        <v>340</v>
      </c>
      <c r="B353" s="985" t="str">
        <f>IF(基本情報入力シート!C378="","",基本情報入力シート!C378)</f>
        <v/>
      </c>
      <c r="C353" s="986"/>
      <c r="D353" s="986"/>
      <c r="E353" s="986"/>
      <c r="F353" s="986"/>
      <c r="G353" s="986"/>
      <c r="H353" s="986"/>
      <c r="I353" s="987"/>
      <c r="J353" s="420" t="str">
        <f>IF(基本情報入力シート!M378="","",基本情報入力シート!M378)</f>
        <v/>
      </c>
      <c r="K353" s="420" t="str">
        <f>IF(基本情報入力シート!R378="","",基本情報入力シート!R378)</f>
        <v/>
      </c>
      <c r="L353" s="420" t="str">
        <f>IF(基本情報入力シート!W378="","",基本情報入力シート!W378)</f>
        <v/>
      </c>
      <c r="M353" s="420" t="str">
        <f>IF(基本情報入力シート!X378="","",基本情報入力シート!X378)</f>
        <v/>
      </c>
      <c r="N353" s="147" t="str">
        <f>IF(基本情報入力シート!Y378="","",基本情報入力シート!Y378)</f>
        <v/>
      </c>
      <c r="O353" s="154"/>
      <c r="P353" s="53"/>
      <c r="Q353" s="988"/>
      <c r="R353" s="989"/>
      <c r="S353" s="148" t="str">
        <f>IFERROR(ROUNDDOWN(Q353*VLOOKUP(N353,【参考】数式用!$AR$2:$AW$50,MATCH(P353,【参考】数式用!$AT$4:$AW$4)+2,FALSE)*0.5, 0), "")</f>
        <v/>
      </c>
      <c r="T353" s="54"/>
      <c r="U353" s="548" t="str">
        <f>IFERROR(IF(AG353&lt;&gt;"",Q353*VLOOKUP(N353,【参考】数式用!$AG$2:$AL$50,MATCH(P353,【参考】数式用!$AI$4:$AL$4,0)+2,0), ""), "")</f>
        <v/>
      </c>
      <c r="V353" s="44"/>
      <c r="W353" s="990"/>
      <c r="X353" s="991"/>
      <c r="Y353" s="93"/>
      <c r="Z353" s="549"/>
      <c r="AA353" s="149" t="str">
        <f>IFERROR(IF(Y353="ー", "", ROUNDDOWN(Z353*VLOOKUP(N353,【参考】数式用!$AR$2:$AW$50,MATCH(Y353,【参考】数式用!$AT$4:$AW$4)+2,FALSE)*0.5, 0)), "")</f>
        <v/>
      </c>
      <c r="AB353" s="103"/>
      <c r="AC353" s="1083" t="str">
        <f>IFERROR(IF(AG353&lt;&gt;"",Z353*VLOOKUP(N353,【参考】数式用!$AG$2:$AL$50,MATCH(Y353,【参考】数式用!$AI$4:$AL$4,0)+2,0), ""), "")</f>
        <v/>
      </c>
      <c r="AD353" s="1083"/>
      <c r="AE353" s="424"/>
      <c r="AF353" s="104"/>
      <c r="AG353" s="438" t="str">
        <f>IFERROR(VLOOKUP(O353, 【参考】数式用!$AY$5:$AY$13, 1, FALSE), "")</f>
        <v/>
      </c>
      <c r="AH353" s="439" t="str">
        <f>IFERROR(VLOOKUP(N353, 【参考】数式用!$BA$2:$BB$50, 2, FALSE), "")</f>
        <v/>
      </c>
      <c r="AI353" s="440" t="str">
        <f t="shared" si="11"/>
        <v/>
      </c>
      <c r="AJ353" s="441" t="str">
        <f t="shared" si="12"/>
        <v/>
      </c>
      <c r="AK353" s="139"/>
      <c r="AL353" s="139"/>
      <c r="AM353" s="112"/>
      <c r="AN353" s="112"/>
      <c r="AU353" s="111"/>
      <c r="AV353" s="111"/>
      <c r="AW353" s="111"/>
      <c r="AX353" s="111"/>
      <c r="AY353" s="111"/>
      <c r="AZ353" s="111"/>
    </row>
    <row r="354" spans="1:52" ht="30" customHeight="1" thickBot="1">
      <c r="A354" s="146">
        <v>341</v>
      </c>
      <c r="B354" s="985" t="str">
        <f>IF(基本情報入力シート!C379="","",基本情報入力シート!C379)</f>
        <v/>
      </c>
      <c r="C354" s="986"/>
      <c r="D354" s="986"/>
      <c r="E354" s="986"/>
      <c r="F354" s="986"/>
      <c r="G354" s="986"/>
      <c r="H354" s="986"/>
      <c r="I354" s="987"/>
      <c r="J354" s="420" t="str">
        <f>IF(基本情報入力シート!M379="","",基本情報入力シート!M379)</f>
        <v/>
      </c>
      <c r="K354" s="420" t="str">
        <f>IF(基本情報入力シート!R379="","",基本情報入力シート!R379)</f>
        <v/>
      </c>
      <c r="L354" s="420" t="str">
        <f>IF(基本情報入力シート!W379="","",基本情報入力シート!W379)</f>
        <v/>
      </c>
      <c r="M354" s="420" t="str">
        <f>IF(基本情報入力シート!X379="","",基本情報入力シート!X379)</f>
        <v/>
      </c>
      <c r="N354" s="147" t="str">
        <f>IF(基本情報入力シート!Y379="","",基本情報入力シート!Y379)</f>
        <v/>
      </c>
      <c r="O354" s="154"/>
      <c r="P354" s="53"/>
      <c r="Q354" s="988"/>
      <c r="R354" s="989"/>
      <c r="S354" s="148" t="str">
        <f>IFERROR(ROUNDDOWN(Q354*VLOOKUP(N354,【参考】数式用!$AR$2:$AW$50,MATCH(P354,【参考】数式用!$AT$4:$AW$4)+2,FALSE)*0.5, 0), "")</f>
        <v/>
      </c>
      <c r="T354" s="54"/>
      <c r="U354" s="548" t="str">
        <f>IFERROR(IF(AG354&lt;&gt;"",Q354*VLOOKUP(N354,【参考】数式用!$AG$2:$AL$50,MATCH(P354,【参考】数式用!$AI$4:$AL$4,0)+2,0), ""), "")</f>
        <v/>
      </c>
      <c r="V354" s="44"/>
      <c r="W354" s="990"/>
      <c r="X354" s="991"/>
      <c r="Y354" s="93"/>
      <c r="Z354" s="549"/>
      <c r="AA354" s="149" t="str">
        <f>IFERROR(IF(Y354="ー", "", ROUNDDOWN(Z354*VLOOKUP(N354,【参考】数式用!$AR$2:$AW$50,MATCH(Y354,【参考】数式用!$AT$4:$AW$4)+2,FALSE)*0.5, 0)), "")</f>
        <v/>
      </c>
      <c r="AB354" s="103"/>
      <c r="AC354" s="1083" t="str">
        <f>IFERROR(IF(AG354&lt;&gt;"",Z354*VLOOKUP(N354,【参考】数式用!$AG$2:$AL$50,MATCH(Y354,【参考】数式用!$AI$4:$AL$4,0)+2,0), ""), "")</f>
        <v/>
      </c>
      <c r="AD354" s="1083"/>
      <c r="AE354" s="424"/>
      <c r="AF354" s="104"/>
      <c r="AG354" s="438" t="str">
        <f>IFERROR(VLOOKUP(O354, 【参考】数式用!$AY$5:$AY$13, 1, FALSE), "")</f>
        <v/>
      </c>
      <c r="AH354" s="439" t="str">
        <f>IFERROR(VLOOKUP(N354, 【参考】数式用!$BA$2:$BB$50, 2, FALSE), "")</f>
        <v/>
      </c>
      <c r="AI354" s="440" t="str">
        <f t="shared" si="11"/>
        <v/>
      </c>
      <c r="AJ354" s="441" t="str">
        <f t="shared" si="12"/>
        <v/>
      </c>
      <c r="AK354" s="139"/>
      <c r="AL354" s="139"/>
      <c r="AM354" s="112"/>
      <c r="AN354" s="112"/>
      <c r="AU354" s="111"/>
      <c r="AV354" s="111"/>
      <c r="AW354" s="111"/>
      <c r="AX354" s="111"/>
      <c r="AY354" s="111"/>
      <c r="AZ354" s="111"/>
    </row>
    <row r="355" spans="1:52" ht="30" customHeight="1" thickBot="1">
      <c r="A355" s="146">
        <v>342</v>
      </c>
      <c r="B355" s="985" t="str">
        <f>IF(基本情報入力シート!C380="","",基本情報入力シート!C380)</f>
        <v/>
      </c>
      <c r="C355" s="986"/>
      <c r="D355" s="986"/>
      <c r="E355" s="986"/>
      <c r="F355" s="986"/>
      <c r="G355" s="986"/>
      <c r="H355" s="986"/>
      <c r="I355" s="987"/>
      <c r="J355" s="420" t="str">
        <f>IF(基本情報入力シート!M380="","",基本情報入力シート!M380)</f>
        <v/>
      </c>
      <c r="K355" s="420" t="str">
        <f>IF(基本情報入力シート!R380="","",基本情報入力シート!R380)</f>
        <v/>
      </c>
      <c r="L355" s="420" t="str">
        <f>IF(基本情報入力シート!W380="","",基本情報入力シート!W380)</f>
        <v/>
      </c>
      <c r="M355" s="420" t="str">
        <f>IF(基本情報入力シート!X380="","",基本情報入力シート!X380)</f>
        <v/>
      </c>
      <c r="N355" s="147" t="str">
        <f>IF(基本情報入力シート!Y380="","",基本情報入力シート!Y380)</f>
        <v/>
      </c>
      <c r="O355" s="154"/>
      <c r="P355" s="53"/>
      <c r="Q355" s="988"/>
      <c r="R355" s="989"/>
      <c r="S355" s="148" t="str">
        <f>IFERROR(ROUNDDOWN(Q355*VLOOKUP(N355,【参考】数式用!$AR$2:$AW$50,MATCH(P355,【参考】数式用!$AT$4:$AW$4)+2,FALSE)*0.5, 0), "")</f>
        <v/>
      </c>
      <c r="T355" s="54"/>
      <c r="U355" s="548" t="str">
        <f>IFERROR(IF(AG355&lt;&gt;"",Q355*VLOOKUP(N355,【参考】数式用!$AG$2:$AL$50,MATCH(P355,【参考】数式用!$AI$4:$AL$4,0)+2,0), ""), "")</f>
        <v/>
      </c>
      <c r="V355" s="44"/>
      <c r="W355" s="990"/>
      <c r="X355" s="991"/>
      <c r="Y355" s="93"/>
      <c r="Z355" s="549"/>
      <c r="AA355" s="149" t="str">
        <f>IFERROR(IF(Y355="ー", "", ROUNDDOWN(Z355*VLOOKUP(N355,【参考】数式用!$AR$2:$AW$50,MATCH(Y355,【参考】数式用!$AT$4:$AW$4)+2,FALSE)*0.5, 0)), "")</f>
        <v/>
      </c>
      <c r="AB355" s="103"/>
      <c r="AC355" s="1083" t="str">
        <f>IFERROR(IF(AG355&lt;&gt;"",Z355*VLOOKUP(N355,【参考】数式用!$AG$2:$AL$50,MATCH(Y355,【参考】数式用!$AI$4:$AL$4,0)+2,0), ""), "")</f>
        <v/>
      </c>
      <c r="AD355" s="1083"/>
      <c r="AE355" s="424"/>
      <c r="AF355" s="104"/>
      <c r="AG355" s="438" t="str">
        <f>IFERROR(VLOOKUP(O355, 【参考】数式用!$AY$5:$AY$13, 1, FALSE), "")</f>
        <v/>
      </c>
      <c r="AH355" s="439" t="str">
        <f>IFERROR(VLOOKUP(N355, 【参考】数式用!$BA$2:$BB$50, 2, FALSE), "")</f>
        <v/>
      </c>
      <c r="AI355" s="440" t="str">
        <f t="shared" si="11"/>
        <v/>
      </c>
      <c r="AJ355" s="441" t="str">
        <f t="shared" si="12"/>
        <v/>
      </c>
      <c r="AK355" s="139"/>
      <c r="AL355" s="139"/>
      <c r="AM355" s="112"/>
      <c r="AN355" s="112"/>
      <c r="AU355" s="111"/>
      <c r="AV355" s="111"/>
      <c r="AW355" s="111"/>
      <c r="AX355" s="111"/>
      <c r="AY355" s="111"/>
      <c r="AZ355" s="111"/>
    </row>
    <row r="356" spans="1:52" ht="30" customHeight="1" thickBot="1">
      <c r="A356" s="146">
        <v>343</v>
      </c>
      <c r="B356" s="985" t="str">
        <f>IF(基本情報入力シート!C381="","",基本情報入力シート!C381)</f>
        <v/>
      </c>
      <c r="C356" s="986"/>
      <c r="D356" s="986"/>
      <c r="E356" s="986"/>
      <c r="F356" s="986"/>
      <c r="G356" s="986"/>
      <c r="H356" s="986"/>
      <c r="I356" s="987"/>
      <c r="J356" s="420" t="str">
        <f>IF(基本情報入力シート!M381="","",基本情報入力シート!M381)</f>
        <v/>
      </c>
      <c r="K356" s="420" t="str">
        <f>IF(基本情報入力シート!R381="","",基本情報入力シート!R381)</f>
        <v/>
      </c>
      <c r="L356" s="420" t="str">
        <f>IF(基本情報入力シート!W381="","",基本情報入力シート!W381)</f>
        <v/>
      </c>
      <c r="M356" s="420" t="str">
        <f>IF(基本情報入力シート!X381="","",基本情報入力シート!X381)</f>
        <v/>
      </c>
      <c r="N356" s="147" t="str">
        <f>IF(基本情報入力シート!Y381="","",基本情報入力シート!Y381)</f>
        <v/>
      </c>
      <c r="O356" s="154"/>
      <c r="P356" s="53"/>
      <c r="Q356" s="988"/>
      <c r="R356" s="989"/>
      <c r="S356" s="148" t="str">
        <f>IFERROR(ROUNDDOWN(Q356*VLOOKUP(N356,【参考】数式用!$AR$2:$AW$50,MATCH(P356,【参考】数式用!$AT$4:$AW$4)+2,FALSE)*0.5, 0), "")</f>
        <v/>
      </c>
      <c r="T356" s="54"/>
      <c r="U356" s="548" t="str">
        <f>IFERROR(IF(AG356&lt;&gt;"",Q356*VLOOKUP(N356,【参考】数式用!$AG$2:$AL$50,MATCH(P356,【参考】数式用!$AI$4:$AL$4,0)+2,0), ""), "")</f>
        <v/>
      </c>
      <c r="V356" s="44"/>
      <c r="W356" s="990"/>
      <c r="X356" s="991"/>
      <c r="Y356" s="93"/>
      <c r="Z356" s="549"/>
      <c r="AA356" s="149" t="str">
        <f>IFERROR(IF(Y356="ー", "", ROUNDDOWN(Z356*VLOOKUP(N356,【参考】数式用!$AR$2:$AW$50,MATCH(Y356,【参考】数式用!$AT$4:$AW$4)+2,FALSE)*0.5, 0)), "")</f>
        <v/>
      </c>
      <c r="AB356" s="103"/>
      <c r="AC356" s="1083" t="str">
        <f>IFERROR(IF(AG356&lt;&gt;"",Z356*VLOOKUP(N356,【参考】数式用!$AG$2:$AL$50,MATCH(Y356,【参考】数式用!$AI$4:$AL$4,0)+2,0), ""), "")</f>
        <v/>
      </c>
      <c r="AD356" s="1083"/>
      <c r="AE356" s="424"/>
      <c r="AF356" s="104"/>
      <c r="AG356" s="438" t="str">
        <f>IFERROR(VLOOKUP(O356, 【参考】数式用!$AY$5:$AY$13, 1, FALSE), "")</f>
        <v/>
      </c>
      <c r="AH356" s="439" t="str">
        <f>IFERROR(VLOOKUP(N356, 【参考】数式用!$BA$2:$BB$50, 2, FALSE), "")</f>
        <v/>
      </c>
      <c r="AI356" s="440" t="str">
        <f t="shared" si="11"/>
        <v/>
      </c>
      <c r="AJ356" s="441" t="str">
        <f t="shared" si="12"/>
        <v/>
      </c>
      <c r="AK356" s="139"/>
      <c r="AL356" s="139"/>
      <c r="AM356" s="112"/>
      <c r="AN356" s="112"/>
      <c r="AU356" s="111"/>
      <c r="AV356" s="111"/>
      <c r="AW356" s="111"/>
      <c r="AX356" s="111"/>
      <c r="AY356" s="111"/>
      <c r="AZ356" s="111"/>
    </row>
    <row r="357" spans="1:52" ht="30" customHeight="1" thickBot="1">
      <c r="A357" s="146">
        <v>344</v>
      </c>
      <c r="B357" s="985" t="str">
        <f>IF(基本情報入力シート!C382="","",基本情報入力シート!C382)</f>
        <v/>
      </c>
      <c r="C357" s="986"/>
      <c r="D357" s="986"/>
      <c r="E357" s="986"/>
      <c r="F357" s="986"/>
      <c r="G357" s="986"/>
      <c r="H357" s="986"/>
      <c r="I357" s="987"/>
      <c r="J357" s="420" t="str">
        <f>IF(基本情報入力シート!M382="","",基本情報入力シート!M382)</f>
        <v/>
      </c>
      <c r="K357" s="420" t="str">
        <f>IF(基本情報入力シート!R382="","",基本情報入力シート!R382)</f>
        <v/>
      </c>
      <c r="L357" s="420" t="str">
        <f>IF(基本情報入力シート!W382="","",基本情報入力シート!W382)</f>
        <v/>
      </c>
      <c r="M357" s="420" t="str">
        <f>IF(基本情報入力シート!X382="","",基本情報入力シート!X382)</f>
        <v/>
      </c>
      <c r="N357" s="147" t="str">
        <f>IF(基本情報入力シート!Y382="","",基本情報入力シート!Y382)</f>
        <v/>
      </c>
      <c r="O357" s="154"/>
      <c r="P357" s="53"/>
      <c r="Q357" s="988"/>
      <c r="R357" s="989"/>
      <c r="S357" s="148" t="str">
        <f>IFERROR(ROUNDDOWN(Q357*VLOOKUP(N357,【参考】数式用!$AR$2:$AW$50,MATCH(P357,【参考】数式用!$AT$4:$AW$4)+2,FALSE)*0.5, 0), "")</f>
        <v/>
      </c>
      <c r="T357" s="54"/>
      <c r="U357" s="548" t="str">
        <f>IFERROR(IF(AG357&lt;&gt;"",Q357*VLOOKUP(N357,【参考】数式用!$AG$2:$AL$50,MATCH(P357,【参考】数式用!$AI$4:$AL$4,0)+2,0), ""), "")</f>
        <v/>
      </c>
      <c r="V357" s="44"/>
      <c r="W357" s="990"/>
      <c r="X357" s="991"/>
      <c r="Y357" s="93"/>
      <c r="Z357" s="549"/>
      <c r="AA357" s="149" t="str">
        <f>IFERROR(IF(Y357="ー", "", ROUNDDOWN(Z357*VLOOKUP(N357,【参考】数式用!$AR$2:$AW$50,MATCH(Y357,【参考】数式用!$AT$4:$AW$4)+2,FALSE)*0.5, 0)), "")</f>
        <v/>
      </c>
      <c r="AB357" s="103"/>
      <c r="AC357" s="1083" t="str">
        <f>IFERROR(IF(AG357&lt;&gt;"",Z357*VLOOKUP(N357,【参考】数式用!$AG$2:$AL$50,MATCH(Y357,【参考】数式用!$AI$4:$AL$4,0)+2,0), ""), "")</f>
        <v/>
      </c>
      <c r="AD357" s="1083"/>
      <c r="AE357" s="424"/>
      <c r="AF357" s="104"/>
      <c r="AG357" s="438" t="str">
        <f>IFERROR(VLOOKUP(O357, 【参考】数式用!$AY$5:$AY$13, 1, FALSE), "")</f>
        <v/>
      </c>
      <c r="AH357" s="439" t="str">
        <f>IFERROR(VLOOKUP(N357, 【参考】数式用!$BA$2:$BB$50, 2, FALSE), "")</f>
        <v/>
      </c>
      <c r="AI357" s="440" t="str">
        <f t="shared" si="11"/>
        <v/>
      </c>
      <c r="AJ357" s="441" t="str">
        <f t="shared" si="12"/>
        <v/>
      </c>
      <c r="AK357" s="139"/>
      <c r="AL357" s="139"/>
      <c r="AM357" s="112"/>
      <c r="AN357" s="112"/>
      <c r="AU357" s="111"/>
      <c r="AV357" s="111"/>
      <c r="AW357" s="111"/>
      <c r="AX357" s="111"/>
      <c r="AY357" s="111"/>
      <c r="AZ357" s="111"/>
    </row>
    <row r="358" spans="1:52" ht="30" customHeight="1" thickBot="1">
      <c r="A358" s="146">
        <v>345</v>
      </c>
      <c r="B358" s="985" t="str">
        <f>IF(基本情報入力シート!C383="","",基本情報入力シート!C383)</f>
        <v/>
      </c>
      <c r="C358" s="986"/>
      <c r="D358" s="986"/>
      <c r="E358" s="986"/>
      <c r="F358" s="986"/>
      <c r="G358" s="986"/>
      <c r="H358" s="986"/>
      <c r="I358" s="987"/>
      <c r="J358" s="420" t="str">
        <f>IF(基本情報入力シート!M383="","",基本情報入力シート!M383)</f>
        <v/>
      </c>
      <c r="K358" s="420" t="str">
        <f>IF(基本情報入力シート!R383="","",基本情報入力シート!R383)</f>
        <v/>
      </c>
      <c r="L358" s="420" t="str">
        <f>IF(基本情報入力シート!W383="","",基本情報入力シート!W383)</f>
        <v/>
      </c>
      <c r="M358" s="420" t="str">
        <f>IF(基本情報入力シート!X383="","",基本情報入力シート!X383)</f>
        <v/>
      </c>
      <c r="N358" s="147" t="str">
        <f>IF(基本情報入力シート!Y383="","",基本情報入力シート!Y383)</f>
        <v/>
      </c>
      <c r="O358" s="154"/>
      <c r="P358" s="53"/>
      <c r="Q358" s="988"/>
      <c r="R358" s="989"/>
      <c r="S358" s="148" t="str">
        <f>IFERROR(ROUNDDOWN(Q358*VLOOKUP(N358,【参考】数式用!$AR$2:$AW$50,MATCH(P358,【参考】数式用!$AT$4:$AW$4)+2,FALSE)*0.5, 0), "")</f>
        <v/>
      </c>
      <c r="T358" s="54"/>
      <c r="U358" s="548" t="str">
        <f>IFERROR(IF(AG358&lt;&gt;"",Q358*VLOOKUP(N358,【参考】数式用!$AG$2:$AL$50,MATCH(P358,【参考】数式用!$AI$4:$AL$4,0)+2,0), ""), "")</f>
        <v/>
      </c>
      <c r="V358" s="44"/>
      <c r="W358" s="990"/>
      <c r="X358" s="991"/>
      <c r="Y358" s="93"/>
      <c r="Z358" s="549"/>
      <c r="AA358" s="149" t="str">
        <f>IFERROR(IF(Y358="ー", "", ROUNDDOWN(Z358*VLOOKUP(N358,【参考】数式用!$AR$2:$AW$50,MATCH(Y358,【参考】数式用!$AT$4:$AW$4)+2,FALSE)*0.5, 0)), "")</f>
        <v/>
      </c>
      <c r="AB358" s="103"/>
      <c r="AC358" s="1083" t="str">
        <f>IFERROR(IF(AG358&lt;&gt;"",Z358*VLOOKUP(N358,【参考】数式用!$AG$2:$AL$50,MATCH(Y358,【参考】数式用!$AI$4:$AL$4,0)+2,0), ""), "")</f>
        <v/>
      </c>
      <c r="AD358" s="1083"/>
      <c r="AE358" s="424"/>
      <c r="AF358" s="104"/>
      <c r="AG358" s="438" t="str">
        <f>IFERROR(VLOOKUP(O358, 【参考】数式用!$AY$5:$AY$13, 1, FALSE), "")</f>
        <v/>
      </c>
      <c r="AH358" s="439" t="str">
        <f>IFERROR(VLOOKUP(N358, 【参考】数式用!$BA$2:$BB$50, 2, FALSE), "")</f>
        <v/>
      </c>
      <c r="AI358" s="440" t="str">
        <f t="shared" si="11"/>
        <v/>
      </c>
      <c r="AJ358" s="441" t="str">
        <f t="shared" si="12"/>
        <v/>
      </c>
      <c r="AK358" s="139"/>
      <c r="AL358" s="139"/>
      <c r="AM358" s="112"/>
      <c r="AN358" s="112"/>
      <c r="AU358" s="111"/>
      <c r="AV358" s="111"/>
      <c r="AW358" s="111"/>
      <c r="AX358" s="111"/>
      <c r="AY358" s="111"/>
      <c r="AZ358" s="111"/>
    </row>
    <row r="359" spans="1:52" ht="30" customHeight="1" thickBot="1">
      <c r="A359" s="146">
        <v>346</v>
      </c>
      <c r="B359" s="985" t="str">
        <f>IF(基本情報入力シート!C384="","",基本情報入力シート!C384)</f>
        <v/>
      </c>
      <c r="C359" s="986"/>
      <c r="D359" s="986"/>
      <c r="E359" s="986"/>
      <c r="F359" s="986"/>
      <c r="G359" s="986"/>
      <c r="H359" s="986"/>
      <c r="I359" s="987"/>
      <c r="J359" s="420" t="str">
        <f>IF(基本情報入力シート!M384="","",基本情報入力シート!M384)</f>
        <v/>
      </c>
      <c r="K359" s="420" t="str">
        <f>IF(基本情報入力シート!R384="","",基本情報入力シート!R384)</f>
        <v/>
      </c>
      <c r="L359" s="420" t="str">
        <f>IF(基本情報入力シート!W384="","",基本情報入力シート!W384)</f>
        <v/>
      </c>
      <c r="M359" s="420" t="str">
        <f>IF(基本情報入力シート!X384="","",基本情報入力シート!X384)</f>
        <v/>
      </c>
      <c r="N359" s="147" t="str">
        <f>IF(基本情報入力シート!Y384="","",基本情報入力シート!Y384)</f>
        <v/>
      </c>
      <c r="O359" s="154"/>
      <c r="P359" s="53"/>
      <c r="Q359" s="988"/>
      <c r="R359" s="989"/>
      <c r="S359" s="148" t="str">
        <f>IFERROR(ROUNDDOWN(Q359*VLOOKUP(N359,【参考】数式用!$AR$2:$AW$50,MATCH(P359,【参考】数式用!$AT$4:$AW$4)+2,FALSE)*0.5, 0), "")</f>
        <v/>
      </c>
      <c r="T359" s="54"/>
      <c r="U359" s="548" t="str">
        <f>IFERROR(IF(AG359&lt;&gt;"",Q359*VLOOKUP(N359,【参考】数式用!$AG$2:$AL$50,MATCH(P359,【参考】数式用!$AI$4:$AL$4,0)+2,0), ""), "")</f>
        <v/>
      </c>
      <c r="V359" s="44"/>
      <c r="W359" s="990"/>
      <c r="X359" s="991"/>
      <c r="Y359" s="93"/>
      <c r="Z359" s="549"/>
      <c r="AA359" s="149" t="str">
        <f>IFERROR(IF(Y359="ー", "", ROUNDDOWN(Z359*VLOOKUP(N359,【参考】数式用!$AR$2:$AW$50,MATCH(Y359,【参考】数式用!$AT$4:$AW$4)+2,FALSE)*0.5, 0)), "")</f>
        <v/>
      </c>
      <c r="AB359" s="103"/>
      <c r="AC359" s="1083" t="str">
        <f>IFERROR(IF(AG359&lt;&gt;"",Z359*VLOOKUP(N359,【参考】数式用!$AG$2:$AL$50,MATCH(Y359,【参考】数式用!$AI$4:$AL$4,0)+2,0), ""), "")</f>
        <v/>
      </c>
      <c r="AD359" s="1083"/>
      <c r="AE359" s="424"/>
      <c r="AF359" s="104"/>
      <c r="AG359" s="438" t="str">
        <f>IFERROR(VLOOKUP(O359, 【参考】数式用!$AY$5:$AY$13, 1, FALSE), "")</f>
        <v/>
      </c>
      <c r="AH359" s="439" t="str">
        <f>IFERROR(VLOOKUP(N359, 【参考】数式用!$BA$2:$BB$50, 2, FALSE), "")</f>
        <v/>
      </c>
      <c r="AI359" s="440" t="str">
        <f t="shared" si="11"/>
        <v/>
      </c>
      <c r="AJ359" s="441" t="str">
        <f t="shared" si="12"/>
        <v/>
      </c>
      <c r="AK359" s="139"/>
      <c r="AL359" s="139"/>
      <c r="AM359" s="112"/>
      <c r="AN359" s="112"/>
      <c r="AU359" s="111"/>
      <c r="AV359" s="111"/>
      <c r="AW359" s="111"/>
      <c r="AX359" s="111"/>
      <c r="AY359" s="111"/>
      <c r="AZ359" s="111"/>
    </row>
    <row r="360" spans="1:52" ht="30" customHeight="1" thickBot="1">
      <c r="A360" s="146">
        <v>347</v>
      </c>
      <c r="B360" s="985" t="str">
        <f>IF(基本情報入力シート!C385="","",基本情報入力シート!C385)</f>
        <v/>
      </c>
      <c r="C360" s="986"/>
      <c r="D360" s="986"/>
      <c r="E360" s="986"/>
      <c r="F360" s="986"/>
      <c r="G360" s="986"/>
      <c r="H360" s="986"/>
      <c r="I360" s="987"/>
      <c r="J360" s="420" t="str">
        <f>IF(基本情報入力シート!M385="","",基本情報入力シート!M385)</f>
        <v/>
      </c>
      <c r="K360" s="420" t="str">
        <f>IF(基本情報入力シート!R385="","",基本情報入力シート!R385)</f>
        <v/>
      </c>
      <c r="L360" s="420" t="str">
        <f>IF(基本情報入力シート!W385="","",基本情報入力シート!W385)</f>
        <v/>
      </c>
      <c r="M360" s="420" t="str">
        <f>IF(基本情報入力シート!X385="","",基本情報入力シート!X385)</f>
        <v/>
      </c>
      <c r="N360" s="147" t="str">
        <f>IF(基本情報入力シート!Y385="","",基本情報入力シート!Y385)</f>
        <v/>
      </c>
      <c r="O360" s="154"/>
      <c r="P360" s="53"/>
      <c r="Q360" s="988"/>
      <c r="R360" s="989"/>
      <c r="S360" s="148" t="str">
        <f>IFERROR(ROUNDDOWN(Q360*VLOOKUP(N360,【参考】数式用!$AR$2:$AW$50,MATCH(P360,【参考】数式用!$AT$4:$AW$4)+2,FALSE)*0.5, 0), "")</f>
        <v/>
      </c>
      <c r="T360" s="54"/>
      <c r="U360" s="548" t="str">
        <f>IFERROR(IF(AG360&lt;&gt;"",Q360*VLOOKUP(N360,【参考】数式用!$AG$2:$AL$50,MATCH(P360,【参考】数式用!$AI$4:$AL$4,0)+2,0), ""), "")</f>
        <v/>
      </c>
      <c r="V360" s="44"/>
      <c r="W360" s="990"/>
      <c r="X360" s="991"/>
      <c r="Y360" s="93"/>
      <c r="Z360" s="549"/>
      <c r="AA360" s="149" t="str">
        <f>IFERROR(IF(Y360="ー", "", ROUNDDOWN(Z360*VLOOKUP(N360,【参考】数式用!$AR$2:$AW$50,MATCH(Y360,【参考】数式用!$AT$4:$AW$4)+2,FALSE)*0.5, 0)), "")</f>
        <v/>
      </c>
      <c r="AB360" s="103"/>
      <c r="AC360" s="1083" t="str">
        <f>IFERROR(IF(AG360&lt;&gt;"",Z360*VLOOKUP(N360,【参考】数式用!$AG$2:$AL$50,MATCH(Y360,【参考】数式用!$AI$4:$AL$4,0)+2,0), ""), "")</f>
        <v/>
      </c>
      <c r="AD360" s="1083"/>
      <c r="AE360" s="424"/>
      <c r="AF360" s="104"/>
      <c r="AG360" s="438" t="str">
        <f>IFERROR(VLOOKUP(O360, 【参考】数式用!$AY$5:$AY$13, 1, FALSE), "")</f>
        <v/>
      </c>
      <c r="AH360" s="439" t="str">
        <f>IFERROR(VLOOKUP(N360, 【参考】数式用!$BA$2:$BB$50, 2, FALSE), "")</f>
        <v/>
      </c>
      <c r="AI360" s="440" t="str">
        <f t="shared" si="11"/>
        <v/>
      </c>
      <c r="AJ360" s="441" t="str">
        <f t="shared" si="12"/>
        <v/>
      </c>
      <c r="AK360" s="139"/>
      <c r="AL360" s="139"/>
      <c r="AM360" s="112"/>
      <c r="AN360" s="112"/>
      <c r="AU360" s="111"/>
      <c r="AV360" s="111"/>
      <c r="AW360" s="111"/>
      <c r="AX360" s="111"/>
      <c r="AY360" s="111"/>
      <c r="AZ360" s="111"/>
    </row>
    <row r="361" spans="1:52" ht="30" customHeight="1" thickBot="1">
      <c r="A361" s="146">
        <v>348</v>
      </c>
      <c r="B361" s="985" t="str">
        <f>IF(基本情報入力シート!C386="","",基本情報入力シート!C386)</f>
        <v/>
      </c>
      <c r="C361" s="986"/>
      <c r="D361" s="986"/>
      <c r="E361" s="986"/>
      <c r="F361" s="986"/>
      <c r="G361" s="986"/>
      <c r="H361" s="986"/>
      <c r="I361" s="987"/>
      <c r="J361" s="420" t="str">
        <f>IF(基本情報入力シート!M386="","",基本情報入力シート!M386)</f>
        <v/>
      </c>
      <c r="K361" s="420" t="str">
        <f>IF(基本情報入力シート!R386="","",基本情報入力シート!R386)</f>
        <v/>
      </c>
      <c r="L361" s="420" t="str">
        <f>IF(基本情報入力シート!W386="","",基本情報入力シート!W386)</f>
        <v/>
      </c>
      <c r="M361" s="420" t="str">
        <f>IF(基本情報入力シート!X386="","",基本情報入力シート!X386)</f>
        <v/>
      </c>
      <c r="N361" s="147" t="str">
        <f>IF(基本情報入力シート!Y386="","",基本情報入力シート!Y386)</f>
        <v/>
      </c>
      <c r="O361" s="154"/>
      <c r="P361" s="53"/>
      <c r="Q361" s="988"/>
      <c r="R361" s="989"/>
      <c r="S361" s="148" t="str">
        <f>IFERROR(ROUNDDOWN(Q361*VLOOKUP(N361,【参考】数式用!$AR$2:$AW$50,MATCH(P361,【参考】数式用!$AT$4:$AW$4)+2,FALSE)*0.5, 0), "")</f>
        <v/>
      </c>
      <c r="T361" s="54"/>
      <c r="U361" s="548" t="str">
        <f>IFERROR(IF(AG361&lt;&gt;"",Q361*VLOOKUP(N361,【参考】数式用!$AG$2:$AL$50,MATCH(P361,【参考】数式用!$AI$4:$AL$4,0)+2,0), ""), "")</f>
        <v/>
      </c>
      <c r="V361" s="44"/>
      <c r="W361" s="990"/>
      <c r="X361" s="991"/>
      <c r="Y361" s="93"/>
      <c r="Z361" s="549"/>
      <c r="AA361" s="149" t="str">
        <f>IFERROR(IF(Y361="ー", "", ROUNDDOWN(Z361*VLOOKUP(N361,【参考】数式用!$AR$2:$AW$50,MATCH(Y361,【参考】数式用!$AT$4:$AW$4)+2,FALSE)*0.5, 0)), "")</f>
        <v/>
      </c>
      <c r="AB361" s="103"/>
      <c r="AC361" s="1083" t="str">
        <f>IFERROR(IF(AG361&lt;&gt;"",Z361*VLOOKUP(N361,【参考】数式用!$AG$2:$AL$50,MATCH(Y361,【参考】数式用!$AI$4:$AL$4,0)+2,0), ""), "")</f>
        <v/>
      </c>
      <c r="AD361" s="1083"/>
      <c r="AE361" s="424"/>
      <c r="AF361" s="104"/>
      <c r="AG361" s="438" t="str">
        <f>IFERROR(VLOOKUP(O361, 【参考】数式用!$AY$5:$AY$13, 1, FALSE), "")</f>
        <v/>
      </c>
      <c r="AH361" s="439" t="str">
        <f>IFERROR(VLOOKUP(N361, 【参考】数式用!$BA$2:$BB$50, 2, FALSE), "")</f>
        <v/>
      </c>
      <c r="AI361" s="440" t="str">
        <f t="shared" si="11"/>
        <v/>
      </c>
      <c r="AJ361" s="441" t="str">
        <f t="shared" si="12"/>
        <v/>
      </c>
      <c r="AK361" s="139"/>
      <c r="AL361" s="139"/>
      <c r="AM361" s="112"/>
      <c r="AN361" s="112"/>
      <c r="AU361" s="111"/>
      <c r="AV361" s="111"/>
      <c r="AW361" s="111"/>
      <c r="AX361" s="111"/>
      <c r="AY361" s="111"/>
      <c r="AZ361" s="111"/>
    </row>
    <row r="362" spans="1:52" ht="30" customHeight="1" thickBot="1">
      <c r="A362" s="146">
        <v>349</v>
      </c>
      <c r="B362" s="985" t="str">
        <f>IF(基本情報入力シート!C387="","",基本情報入力シート!C387)</f>
        <v/>
      </c>
      <c r="C362" s="986"/>
      <c r="D362" s="986"/>
      <c r="E362" s="986"/>
      <c r="F362" s="986"/>
      <c r="G362" s="986"/>
      <c r="H362" s="986"/>
      <c r="I362" s="987"/>
      <c r="J362" s="420" t="str">
        <f>IF(基本情報入力シート!M387="","",基本情報入力シート!M387)</f>
        <v/>
      </c>
      <c r="K362" s="420" t="str">
        <f>IF(基本情報入力シート!R387="","",基本情報入力シート!R387)</f>
        <v/>
      </c>
      <c r="L362" s="420" t="str">
        <f>IF(基本情報入力シート!W387="","",基本情報入力シート!W387)</f>
        <v/>
      </c>
      <c r="M362" s="420" t="str">
        <f>IF(基本情報入力シート!X387="","",基本情報入力シート!X387)</f>
        <v/>
      </c>
      <c r="N362" s="147" t="str">
        <f>IF(基本情報入力シート!Y387="","",基本情報入力シート!Y387)</f>
        <v/>
      </c>
      <c r="O362" s="154"/>
      <c r="P362" s="53"/>
      <c r="Q362" s="988"/>
      <c r="R362" s="989"/>
      <c r="S362" s="148" t="str">
        <f>IFERROR(ROUNDDOWN(Q362*VLOOKUP(N362,【参考】数式用!$AR$2:$AW$50,MATCH(P362,【参考】数式用!$AT$4:$AW$4)+2,FALSE)*0.5, 0), "")</f>
        <v/>
      </c>
      <c r="T362" s="54"/>
      <c r="U362" s="548" t="str">
        <f>IFERROR(IF(AG362&lt;&gt;"",Q362*VLOOKUP(N362,【参考】数式用!$AG$2:$AL$50,MATCH(P362,【参考】数式用!$AI$4:$AL$4,0)+2,0), ""), "")</f>
        <v/>
      </c>
      <c r="V362" s="44"/>
      <c r="W362" s="990"/>
      <c r="X362" s="991"/>
      <c r="Y362" s="93"/>
      <c r="Z362" s="549"/>
      <c r="AA362" s="149" t="str">
        <f>IFERROR(IF(Y362="ー", "", ROUNDDOWN(Z362*VLOOKUP(N362,【参考】数式用!$AR$2:$AW$50,MATCH(Y362,【参考】数式用!$AT$4:$AW$4)+2,FALSE)*0.5, 0)), "")</f>
        <v/>
      </c>
      <c r="AB362" s="103"/>
      <c r="AC362" s="1083" t="str">
        <f>IFERROR(IF(AG362&lt;&gt;"",Z362*VLOOKUP(N362,【参考】数式用!$AG$2:$AL$50,MATCH(Y362,【参考】数式用!$AI$4:$AL$4,0)+2,0), ""), "")</f>
        <v/>
      </c>
      <c r="AD362" s="1083"/>
      <c r="AE362" s="424"/>
      <c r="AF362" s="104"/>
      <c r="AG362" s="438" t="str">
        <f>IFERROR(VLOOKUP(O362, 【参考】数式用!$AY$5:$AY$13, 1, FALSE), "")</f>
        <v/>
      </c>
      <c r="AH362" s="439" t="str">
        <f>IFERROR(VLOOKUP(N362, 【参考】数式用!$BA$2:$BB$50, 2, FALSE), "")</f>
        <v/>
      </c>
      <c r="AI362" s="440" t="str">
        <f t="shared" si="11"/>
        <v/>
      </c>
      <c r="AJ362" s="441" t="str">
        <f t="shared" si="12"/>
        <v/>
      </c>
      <c r="AK362" s="139"/>
      <c r="AL362" s="139"/>
      <c r="AM362" s="112"/>
      <c r="AN362" s="112"/>
      <c r="AU362" s="111"/>
      <c r="AV362" s="111"/>
      <c r="AW362" s="111"/>
      <c r="AX362" s="111"/>
      <c r="AY362" s="111"/>
      <c r="AZ362" s="111"/>
    </row>
    <row r="363" spans="1:52" ht="30" customHeight="1" thickBot="1">
      <c r="A363" s="146">
        <v>350</v>
      </c>
      <c r="B363" s="985" t="str">
        <f>IF(基本情報入力シート!C388="","",基本情報入力シート!C388)</f>
        <v/>
      </c>
      <c r="C363" s="986"/>
      <c r="D363" s="986"/>
      <c r="E363" s="986"/>
      <c r="F363" s="986"/>
      <c r="G363" s="986"/>
      <c r="H363" s="986"/>
      <c r="I363" s="987"/>
      <c r="J363" s="420" t="str">
        <f>IF(基本情報入力シート!M388="","",基本情報入力シート!M388)</f>
        <v/>
      </c>
      <c r="K363" s="420" t="str">
        <f>IF(基本情報入力シート!R388="","",基本情報入力シート!R388)</f>
        <v/>
      </c>
      <c r="L363" s="420" t="str">
        <f>IF(基本情報入力シート!W388="","",基本情報入力シート!W388)</f>
        <v/>
      </c>
      <c r="M363" s="420" t="str">
        <f>IF(基本情報入力シート!X388="","",基本情報入力シート!X388)</f>
        <v/>
      </c>
      <c r="N363" s="147" t="str">
        <f>IF(基本情報入力シート!Y388="","",基本情報入力シート!Y388)</f>
        <v/>
      </c>
      <c r="O363" s="154"/>
      <c r="P363" s="53"/>
      <c r="Q363" s="988"/>
      <c r="R363" s="989"/>
      <c r="S363" s="148" t="str">
        <f>IFERROR(ROUNDDOWN(Q363*VLOOKUP(N363,【参考】数式用!$AR$2:$AW$50,MATCH(P363,【参考】数式用!$AT$4:$AW$4)+2,FALSE)*0.5, 0), "")</f>
        <v/>
      </c>
      <c r="T363" s="54"/>
      <c r="U363" s="548" t="str">
        <f>IFERROR(IF(AG363&lt;&gt;"",Q363*VLOOKUP(N363,【参考】数式用!$AG$2:$AL$50,MATCH(P363,【参考】数式用!$AI$4:$AL$4,0)+2,0), ""), "")</f>
        <v/>
      </c>
      <c r="V363" s="44"/>
      <c r="W363" s="990"/>
      <c r="X363" s="991"/>
      <c r="Y363" s="93"/>
      <c r="Z363" s="549"/>
      <c r="AA363" s="149" t="str">
        <f>IFERROR(IF(Y363="ー", "", ROUNDDOWN(Z363*VLOOKUP(N363,【参考】数式用!$AR$2:$AW$50,MATCH(Y363,【参考】数式用!$AT$4:$AW$4)+2,FALSE)*0.5, 0)), "")</f>
        <v/>
      </c>
      <c r="AB363" s="103"/>
      <c r="AC363" s="1083" t="str">
        <f>IFERROR(IF(AG363&lt;&gt;"",Z363*VLOOKUP(N363,【参考】数式用!$AG$2:$AL$50,MATCH(Y363,【参考】数式用!$AI$4:$AL$4,0)+2,0), ""), "")</f>
        <v/>
      </c>
      <c r="AD363" s="1083"/>
      <c r="AE363" s="424"/>
      <c r="AF363" s="104"/>
      <c r="AG363" s="438" t="str">
        <f>IFERROR(VLOOKUP(O363, 【参考】数式用!$AY$5:$AY$13, 1, FALSE), "")</f>
        <v/>
      </c>
      <c r="AH363" s="439" t="str">
        <f>IFERROR(VLOOKUP(N363, 【参考】数式用!$BA$2:$BB$50, 2, FALSE), "")</f>
        <v/>
      </c>
      <c r="AI363" s="440" t="str">
        <f t="shared" si="11"/>
        <v/>
      </c>
      <c r="AJ363" s="441" t="str">
        <f t="shared" si="12"/>
        <v/>
      </c>
      <c r="AK363" s="139"/>
      <c r="AL363" s="139"/>
      <c r="AM363" s="112"/>
      <c r="AN363" s="112"/>
      <c r="AU363" s="111"/>
      <c r="AV363" s="111"/>
      <c r="AW363" s="111"/>
      <c r="AX363" s="111"/>
      <c r="AY363" s="111"/>
      <c r="AZ363" s="111"/>
    </row>
    <row r="364" spans="1:52" ht="30" customHeight="1" thickBot="1">
      <c r="A364" s="146">
        <v>351</v>
      </c>
      <c r="B364" s="985" t="str">
        <f>IF(基本情報入力シート!C389="","",基本情報入力シート!C389)</f>
        <v/>
      </c>
      <c r="C364" s="986"/>
      <c r="D364" s="986"/>
      <c r="E364" s="986"/>
      <c r="F364" s="986"/>
      <c r="G364" s="986"/>
      <c r="H364" s="986"/>
      <c r="I364" s="987"/>
      <c r="J364" s="420" t="str">
        <f>IF(基本情報入力シート!M389="","",基本情報入力シート!M389)</f>
        <v/>
      </c>
      <c r="K364" s="420" t="str">
        <f>IF(基本情報入力シート!R389="","",基本情報入力シート!R389)</f>
        <v/>
      </c>
      <c r="L364" s="420" t="str">
        <f>IF(基本情報入力シート!W389="","",基本情報入力シート!W389)</f>
        <v/>
      </c>
      <c r="M364" s="420" t="str">
        <f>IF(基本情報入力シート!X389="","",基本情報入力シート!X389)</f>
        <v/>
      </c>
      <c r="N364" s="147" t="str">
        <f>IF(基本情報入力シート!Y389="","",基本情報入力シート!Y389)</f>
        <v/>
      </c>
      <c r="O364" s="154"/>
      <c r="P364" s="53"/>
      <c r="Q364" s="988"/>
      <c r="R364" s="989"/>
      <c r="S364" s="148" t="str">
        <f>IFERROR(ROUNDDOWN(Q364*VLOOKUP(N364,【参考】数式用!$AR$2:$AW$50,MATCH(P364,【参考】数式用!$AT$4:$AW$4)+2,FALSE)*0.5, 0), "")</f>
        <v/>
      </c>
      <c r="T364" s="54"/>
      <c r="U364" s="548" t="str">
        <f>IFERROR(IF(AG364&lt;&gt;"",Q364*VLOOKUP(N364,【参考】数式用!$AG$2:$AL$50,MATCH(P364,【参考】数式用!$AI$4:$AL$4,0)+2,0), ""), "")</f>
        <v/>
      </c>
      <c r="V364" s="44"/>
      <c r="W364" s="990"/>
      <c r="X364" s="991"/>
      <c r="Y364" s="93"/>
      <c r="Z364" s="549"/>
      <c r="AA364" s="149" t="str">
        <f>IFERROR(IF(Y364="ー", "", ROUNDDOWN(Z364*VLOOKUP(N364,【参考】数式用!$AR$2:$AW$50,MATCH(Y364,【参考】数式用!$AT$4:$AW$4)+2,FALSE)*0.5, 0)), "")</f>
        <v/>
      </c>
      <c r="AB364" s="103"/>
      <c r="AC364" s="1083" t="str">
        <f>IFERROR(IF(AG364&lt;&gt;"",Z364*VLOOKUP(N364,【参考】数式用!$AG$2:$AL$50,MATCH(Y364,【参考】数式用!$AI$4:$AL$4,0)+2,0), ""), "")</f>
        <v/>
      </c>
      <c r="AD364" s="1083"/>
      <c r="AE364" s="424"/>
      <c r="AF364" s="104"/>
      <c r="AG364" s="438" t="str">
        <f>IFERROR(VLOOKUP(O364, 【参考】数式用!$AY$5:$AY$13, 1, FALSE), "")</f>
        <v/>
      </c>
      <c r="AH364" s="439" t="str">
        <f>IFERROR(VLOOKUP(N364, 【参考】数式用!$BA$2:$BB$50, 2, FALSE), "")</f>
        <v/>
      </c>
      <c r="AI364" s="440" t="str">
        <f t="shared" si="11"/>
        <v/>
      </c>
      <c r="AJ364" s="441" t="str">
        <f t="shared" si="12"/>
        <v/>
      </c>
      <c r="AK364" s="139"/>
      <c r="AL364" s="139"/>
      <c r="AM364" s="112"/>
      <c r="AN364" s="112"/>
      <c r="AU364" s="111"/>
      <c r="AV364" s="111"/>
      <c r="AW364" s="111"/>
      <c r="AX364" s="111"/>
      <c r="AY364" s="111"/>
      <c r="AZ364" s="111"/>
    </row>
    <row r="365" spans="1:52" ht="30" customHeight="1" thickBot="1">
      <c r="A365" s="146">
        <v>352</v>
      </c>
      <c r="B365" s="985" t="str">
        <f>IF(基本情報入力シート!C390="","",基本情報入力シート!C390)</f>
        <v/>
      </c>
      <c r="C365" s="986"/>
      <c r="D365" s="986"/>
      <c r="E365" s="986"/>
      <c r="F365" s="986"/>
      <c r="G365" s="986"/>
      <c r="H365" s="986"/>
      <c r="I365" s="987"/>
      <c r="J365" s="420" t="str">
        <f>IF(基本情報入力シート!M390="","",基本情報入力シート!M390)</f>
        <v/>
      </c>
      <c r="K365" s="420" t="str">
        <f>IF(基本情報入力シート!R390="","",基本情報入力シート!R390)</f>
        <v/>
      </c>
      <c r="L365" s="420" t="str">
        <f>IF(基本情報入力シート!W390="","",基本情報入力シート!W390)</f>
        <v/>
      </c>
      <c r="M365" s="420" t="str">
        <f>IF(基本情報入力シート!X390="","",基本情報入力シート!X390)</f>
        <v/>
      </c>
      <c r="N365" s="147" t="str">
        <f>IF(基本情報入力シート!Y390="","",基本情報入力シート!Y390)</f>
        <v/>
      </c>
      <c r="O365" s="154"/>
      <c r="P365" s="53"/>
      <c r="Q365" s="988"/>
      <c r="R365" s="989"/>
      <c r="S365" s="148" t="str">
        <f>IFERROR(ROUNDDOWN(Q365*VLOOKUP(N365,【参考】数式用!$AR$2:$AW$50,MATCH(P365,【参考】数式用!$AT$4:$AW$4)+2,FALSE)*0.5, 0), "")</f>
        <v/>
      </c>
      <c r="T365" s="54"/>
      <c r="U365" s="548" t="str">
        <f>IFERROR(IF(AG365&lt;&gt;"",Q365*VLOOKUP(N365,【参考】数式用!$AG$2:$AL$50,MATCH(P365,【参考】数式用!$AI$4:$AL$4,0)+2,0), ""), "")</f>
        <v/>
      </c>
      <c r="V365" s="44"/>
      <c r="W365" s="990"/>
      <c r="X365" s="991"/>
      <c r="Y365" s="93"/>
      <c r="Z365" s="549"/>
      <c r="AA365" s="149" t="str">
        <f>IFERROR(IF(Y365="ー", "", ROUNDDOWN(Z365*VLOOKUP(N365,【参考】数式用!$AR$2:$AW$50,MATCH(Y365,【参考】数式用!$AT$4:$AW$4)+2,FALSE)*0.5, 0)), "")</f>
        <v/>
      </c>
      <c r="AB365" s="103"/>
      <c r="AC365" s="1083" t="str">
        <f>IFERROR(IF(AG365&lt;&gt;"",Z365*VLOOKUP(N365,【参考】数式用!$AG$2:$AL$50,MATCH(Y365,【参考】数式用!$AI$4:$AL$4,0)+2,0), ""), "")</f>
        <v/>
      </c>
      <c r="AD365" s="1083"/>
      <c r="AE365" s="424"/>
      <c r="AF365" s="104"/>
      <c r="AG365" s="438" t="str">
        <f>IFERROR(VLOOKUP(O365, 【参考】数式用!$AY$5:$AY$13, 1, FALSE), "")</f>
        <v/>
      </c>
      <c r="AH365" s="439" t="str">
        <f>IFERROR(VLOOKUP(N365, 【参考】数式用!$BA$2:$BB$50, 2, FALSE), "")</f>
        <v/>
      </c>
      <c r="AI365" s="440" t="str">
        <f t="shared" si="11"/>
        <v/>
      </c>
      <c r="AJ365" s="441" t="str">
        <f t="shared" si="12"/>
        <v/>
      </c>
      <c r="AK365" s="139"/>
      <c r="AL365" s="139"/>
      <c r="AM365" s="112"/>
      <c r="AN365" s="112"/>
      <c r="AU365" s="111"/>
      <c r="AV365" s="111"/>
      <c r="AW365" s="111"/>
      <c r="AX365" s="111"/>
      <c r="AY365" s="111"/>
      <c r="AZ365" s="111"/>
    </row>
    <row r="366" spans="1:52" ht="30" customHeight="1" thickBot="1">
      <c r="A366" s="146">
        <v>353</v>
      </c>
      <c r="B366" s="985" t="str">
        <f>IF(基本情報入力シート!C391="","",基本情報入力シート!C391)</f>
        <v/>
      </c>
      <c r="C366" s="986"/>
      <c r="D366" s="986"/>
      <c r="E366" s="986"/>
      <c r="F366" s="986"/>
      <c r="G366" s="986"/>
      <c r="H366" s="986"/>
      <c r="I366" s="987"/>
      <c r="J366" s="420" t="str">
        <f>IF(基本情報入力シート!M391="","",基本情報入力シート!M391)</f>
        <v/>
      </c>
      <c r="K366" s="420" t="str">
        <f>IF(基本情報入力シート!R391="","",基本情報入力シート!R391)</f>
        <v/>
      </c>
      <c r="L366" s="420" t="str">
        <f>IF(基本情報入力シート!W391="","",基本情報入力シート!W391)</f>
        <v/>
      </c>
      <c r="M366" s="420" t="str">
        <f>IF(基本情報入力シート!X391="","",基本情報入力シート!X391)</f>
        <v/>
      </c>
      <c r="N366" s="147" t="str">
        <f>IF(基本情報入力シート!Y391="","",基本情報入力シート!Y391)</f>
        <v/>
      </c>
      <c r="O366" s="154"/>
      <c r="P366" s="53"/>
      <c r="Q366" s="988"/>
      <c r="R366" s="989"/>
      <c r="S366" s="148" t="str">
        <f>IFERROR(ROUNDDOWN(Q366*VLOOKUP(N366,【参考】数式用!$AR$2:$AW$50,MATCH(P366,【参考】数式用!$AT$4:$AW$4)+2,FALSE)*0.5, 0), "")</f>
        <v/>
      </c>
      <c r="T366" s="54"/>
      <c r="U366" s="548" t="str">
        <f>IFERROR(IF(AG366&lt;&gt;"",Q366*VLOOKUP(N366,【参考】数式用!$AG$2:$AL$50,MATCH(P366,【参考】数式用!$AI$4:$AL$4,0)+2,0), ""), "")</f>
        <v/>
      </c>
      <c r="V366" s="44"/>
      <c r="W366" s="990"/>
      <c r="X366" s="991"/>
      <c r="Y366" s="93"/>
      <c r="Z366" s="549"/>
      <c r="AA366" s="149" t="str">
        <f>IFERROR(IF(Y366="ー", "", ROUNDDOWN(Z366*VLOOKUP(N366,【参考】数式用!$AR$2:$AW$50,MATCH(Y366,【参考】数式用!$AT$4:$AW$4)+2,FALSE)*0.5, 0)), "")</f>
        <v/>
      </c>
      <c r="AB366" s="103"/>
      <c r="AC366" s="1083" t="str">
        <f>IFERROR(IF(AG366&lt;&gt;"",Z366*VLOOKUP(N366,【参考】数式用!$AG$2:$AL$50,MATCH(Y366,【参考】数式用!$AI$4:$AL$4,0)+2,0), ""), "")</f>
        <v/>
      </c>
      <c r="AD366" s="1083"/>
      <c r="AE366" s="424"/>
      <c r="AF366" s="104"/>
      <c r="AG366" s="438" t="str">
        <f>IFERROR(VLOOKUP(O366, 【参考】数式用!$AY$5:$AY$13, 1, FALSE), "")</f>
        <v/>
      </c>
      <c r="AH366" s="439" t="str">
        <f>IFERROR(VLOOKUP(N366, 【参考】数式用!$BA$2:$BB$50, 2, FALSE), "")</f>
        <v/>
      </c>
      <c r="AI366" s="440" t="str">
        <f t="shared" si="11"/>
        <v/>
      </c>
      <c r="AJ366" s="441" t="str">
        <f t="shared" si="12"/>
        <v/>
      </c>
      <c r="AK366" s="139"/>
      <c r="AL366" s="139"/>
      <c r="AM366" s="112"/>
      <c r="AN366" s="112"/>
      <c r="AU366" s="111"/>
      <c r="AV366" s="111"/>
      <c r="AW366" s="111"/>
      <c r="AX366" s="111"/>
      <c r="AY366" s="111"/>
      <c r="AZ366" s="111"/>
    </row>
    <row r="367" spans="1:52" ht="30" customHeight="1" thickBot="1">
      <c r="A367" s="146">
        <v>354</v>
      </c>
      <c r="B367" s="985" t="str">
        <f>IF(基本情報入力シート!C392="","",基本情報入力シート!C392)</f>
        <v/>
      </c>
      <c r="C367" s="986"/>
      <c r="D367" s="986"/>
      <c r="E367" s="986"/>
      <c r="F367" s="986"/>
      <c r="G367" s="986"/>
      <c r="H367" s="986"/>
      <c r="I367" s="987"/>
      <c r="J367" s="420" t="str">
        <f>IF(基本情報入力シート!M392="","",基本情報入力シート!M392)</f>
        <v/>
      </c>
      <c r="K367" s="420" t="str">
        <f>IF(基本情報入力シート!R392="","",基本情報入力シート!R392)</f>
        <v/>
      </c>
      <c r="L367" s="420" t="str">
        <f>IF(基本情報入力シート!W392="","",基本情報入力シート!W392)</f>
        <v/>
      </c>
      <c r="M367" s="420" t="str">
        <f>IF(基本情報入力シート!X392="","",基本情報入力シート!X392)</f>
        <v/>
      </c>
      <c r="N367" s="147" t="str">
        <f>IF(基本情報入力シート!Y392="","",基本情報入力シート!Y392)</f>
        <v/>
      </c>
      <c r="O367" s="154"/>
      <c r="P367" s="53"/>
      <c r="Q367" s="988"/>
      <c r="R367" s="989"/>
      <c r="S367" s="148" t="str">
        <f>IFERROR(ROUNDDOWN(Q367*VLOOKUP(N367,【参考】数式用!$AR$2:$AW$50,MATCH(P367,【参考】数式用!$AT$4:$AW$4)+2,FALSE)*0.5, 0), "")</f>
        <v/>
      </c>
      <c r="T367" s="54"/>
      <c r="U367" s="548" t="str">
        <f>IFERROR(IF(AG367&lt;&gt;"",Q367*VLOOKUP(N367,【参考】数式用!$AG$2:$AL$50,MATCH(P367,【参考】数式用!$AI$4:$AL$4,0)+2,0), ""), "")</f>
        <v/>
      </c>
      <c r="V367" s="44"/>
      <c r="W367" s="990"/>
      <c r="X367" s="991"/>
      <c r="Y367" s="93"/>
      <c r="Z367" s="549"/>
      <c r="AA367" s="149" t="str">
        <f>IFERROR(IF(Y367="ー", "", ROUNDDOWN(Z367*VLOOKUP(N367,【参考】数式用!$AR$2:$AW$50,MATCH(Y367,【参考】数式用!$AT$4:$AW$4)+2,FALSE)*0.5, 0)), "")</f>
        <v/>
      </c>
      <c r="AB367" s="103"/>
      <c r="AC367" s="1083" t="str">
        <f>IFERROR(IF(AG367&lt;&gt;"",Z367*VLOOKUP(N367,【参考】数式用!$AG$2:$AL$50,MATCH(Y367,【参考】数式用!$AI$4:$AL$4,0)+2,0), ""), "")</f>
        <v/>
      </c>
      <c r="AD367" s="1083"/>
      <c r="AE367" s="424"/>
      <c r="AF367" s="104"/>
      <c r="AG367" s="438" t="str">
        <f>IFERROR(VLOOKUP(O367, 【参考】数式用!$AY$5:$AY$13, 1, FALSE), "")</f>
        <v/>
      </c>
      <c r="AH367" s="439" t="str">
        <f>IFERROR(VLOOKUP(N367, 【参考】数式用!$BA$2:$BB$50, 2, FALSE), "")</f>
        <v/>
      </c>
      <c r="AI367" s="440" t="str">
        <f t="shared" si="11"/>
        <v/>
      </c>
      <c r="AJ367" s="441" t="str">
        <f t="shared" si="12"/>
        <v/>
      </c>
      <c r="AK367" s="139"/>
      <c r="AL367" s="139"/>
      <c r="AM367" s="112"/>
      <c r="AN367" s="112"/>
      <c r="AU367" s="111"/>
      <c r="AV367" s="111"/>
      <c r="AW367" s="111"/>
      <c r="AX367" s="111"/>
      <c r="AY367" s="111"/>
      <c r="AZ367" s="111"/>
    </row>
    <row r="368" spans="1:52" ht="30" customHeight="1" thickBot="1">
      <c r="A368" s="146">
        <v>355</v>
      </c>
      <c r="B368" s="985" t="str">
        <f>IF(基本情報入力シート!C393="","",基本情報入力シート!C393)</f>
        <v/>
      </c>
      <c r="C368" s="986"/>
      <c r="D368" s="986"/>
      <c r="E368" s="986"/>
      <c r="F368" s="986"/>
      <c r="G368" s="986"/>
      <c r="H368" s="986"/>
      <c r="I368" s="987"/>
      <c r="J368" s="420" t="str">
        <f>IF(基本情報入力シート!M393="","",基本情報入力シート!M393)</f>
        <v/>
      </c>
      <c r="K368" s="420" t="str">
        <f>IF(基本情報入力シート!R393="","",基本情報入力シート!R393)</f>
        <v/>
      </c>
      <c r="L368" s="420" t="str">
        <f>IF(基本情報入力シート!W393="","",基本情報入力シート!W393)</f>
        <v/>
      </c>
      <c r="M368" s="420" t="str">
        <f>IF(基本情報入力シート!X393="","",基本情報入力シート!X393)</f>
        <v/>
      </c>
      <c r="N368" s="147" t="str">
        <f>IF(基本情報入力シート!Y393="","",基本情報入力シート!Y393)</f>
        <v/>
      </c>
      <c r="O368" s="154"/>
      <c r="P368" s="53"/>
      <c r="Q368" s="988"/>
      <c r="R368" s="989"/>
      <c r="S368" s="148" t="str">
        <f>IFERROR(ROUNDDOWN(Q368*VLOOKUP(N368,【参考】数式用!$AR$2:$AW$50,MATCH(P368,【参考】数式用!$AT$4:$AW$4)+2,FALSE)*0.5, 0), "")</f>
        <v/>
      </c>
      <c r="T368" s="54"/>
      <c r="U368" s="548" t="str">
        <f>IFERROR(IF(AG368&lt;&gt;"",Q368*VLOOKUP(N368,【参考】数式用!$AG$2:$AL$50,MATCH(P368,【参考】数式用!$AI$4:$AL$4,0)+2,0), ""), "")</f>
        <v/>
      </c>
      <c r="V368" s="44"/>
      <c r="W368" s="990"/>
      <c r="X368" s="991"/>
      <c r="Y368" s="93"/>
      <c r="Z368" s="549"/>
      <c r="AA368" s="149" t="str">
        <f>IFERROR(IF(Y368="ー", "", ROUNDDOWN(Z368*VLOOKUP(N368,【参考】数式用!$AR$2:$AW$50,MATCH(Y368,【参考】数式用!$AT$4:$AW$4)+2,FALSE)*0.5, 0)), "")</f>
        <v/>
      </c>
      <c r="AB368" s="103"/>
      <c r="AC368" s="1083" t="str">
        <f>IFERROR(IF(AG368&lt;&gt;"",Z368*VLOOKUP(N368,【参考】数式用!$AG$2:$AL$50,MATCH(Y368,【参考】数式用!$AI$4:$AL$4,0)+2,0), ""), "")</f>
        <v/>
      </c>
      <c r="AD368" s="1083"/>
      <c r="AE368" s="424"/>
      <c r="AF368" s="104"/>
      <c r="AG368" s="438" t="str">
        <f>IFERROR(VLOOKUP(O368, 【参考】数式用!$AY$5:$AY$13, 1, FALSE), "")</f>
        <v/>
      </c>
      <c r="AH368" s="439" t="str">
        <f>IFERROR(VLOOKUP(N368, 【参考】数式用!$BA$2:$BB$50, 2, FALSE), "")</f>
        <v/>
      </c>
      <c r="AI368" s="440" t="str">
        <f t="shared" si="11"/>
        <v/>
      </c>
      <c r="AJ368" s="441" t="str">
        <f t="shared" si="12"/>
        <v/>
      </c>
      <c r="AK368" s="139"/>
      <c r="AL368" s="139"/>
      <c r="AM368" s="112"/>
      <c r="AN368" s="112"/>
      <c r="AU368" s="111"/>
      <c r="AV368" s="111"/>
      <c r="AW368" s="111"/>
      <c r="AX368" s="111"/>
      <c r="AY368" s="111"/>
      <c r="AZ368" s="111"/>
    </row>
    <row r="369" spans="1:52" ht="30" customHeight="1" thickBot="1">
      <c r="A369" s="146">
        <v>356</v>
      </c>
      <c r="B369" s="985" t="str">
        <f>IF(基本情報入力シート!C394="","",基本情報入力シート!C394)</f>
        <v/>
      </c>
      <c r="C369" s="986"/>
      <c r="D369" s="986"/>
      <c r="E369" s="986"/>
      <c r="F369" s="986"/>
      <c r="G369" s="986"/>
      <c r="H369" s="986"/>
      <c r="I369" s="987"/>
      <c r="J369" s="420" t="str">
        <f>IF(基本情報入力シート!M394="","",基本情報入力シート!M394)</f>
        <v/>
      </c>
      <c r="K369" s="420" t="str">
        <f>IF(基本情報入力シート!R394="","",基本情報入力シート!R394)</f>
        <v/>
      </c>
      <c r="L369" s="420" t="str">
        <f>IF(基本情報入力シート!W394="","",基本情報入力シート!W394)</f>
        <v/>
      </c>
      <c r="M369" s="420" t="str">
        <f>IF(基本情報入力シート!X394="","",基本情報入力シート!X394)</f>
        <v/>
      </c>
      <c r="N369" s="147" t="str">
        <f>IF(基本情報入力シート!Y394="","",基本情報入力シート!Y394)</f>
        <v/>
      </c>
      <c r="O369" s="154"/>
      <c r="P369" s="53"/>
      <c r="Q369" s="988"/>
      <c r="R369" s="989"/>
      <c r="S369" s="148" t="str">
        <f>IFERROR(ROUNDDOWN(Q369*VLOOKUP(N369,【参考】数式用!$AR$2:$AW$50,MATCH(P369,【参考】数式用!$AT$4:$AW$4)+2,FALSE)*0.5, 0), "")</f>
        <v/>
      </c>
      <c r="T369" s="54"/>
      <c r="U369" s="548" t="str">
        <f>IFERROR(IF(AG369&lt;&gt;"",Q369*VLOOKUP(N369,【参考】数式用!$AG$2:$AL$50,MATCH(P369,【参考】数式用!$AI$4:$AL$4,0)+2,0), ""), "")</f>
        <v/>
      </c>
      <c r="V369" s="44"/>
      <c r="W369" s="990"/>
      <c r="X369" s="991"/>
      <c r="Y369" s="93"/>
      <c r="Z369" s="549"/>
      <c r="AA369" s="149" t="str">
        <f>IFERROR(IF(Y369="ー", "", ROUNDDOWN(Z369*VLOOKUP(N369,【参考】数式用!$AR$2:$AW$50,MATCH(Y369,【参考】数式用!$AT$4:$AW$4)+2,FALSE)*0.5, 0)), "")</f>
        <v/>
      </c>
      <c r="AB369" s="103"/>
      <c r="AC369" s="1083" t="str">
        <f>IFERROR(IF(AG369&lt;&gt;"",Z369*VLOOKUP(N369,【参考】数式用!$AG$2:$AL$50,MATCH(Y369,【参考】数式用!$AI$4:$AL$4,0)+2,0), ""), "")</f>
        <v/>
      </c>
      <c r="AD369" s="1083"/>
      <c r="AE369" s="424"/>
      <c r="AF369" s="104"/>
      <c r="AG369" s="438" t="str">
        <f>IFERROR(VLOOKUP(O369, 【参考】数式用!$AY$5:$AY$13, 1, FALSE), "")</f>
        <v/>
      </c>
      <c r="AH369" s="439" t="str">
        <f>IFERROR(VLOOKUP(N369, 【参考】数式用!$BA$2:$BB$50, 2, FALSE), "")</f>
        <v/>
      </c>
      <c r="AI369" s="440" t="str">
        <f t="shared" si="11"/>
        <v/>
      </c>
      <c r="AJ369" s="441" t="str">
        <f t="shared" si="12"/>
        <v/>
      </c>
      <c r="AK369" s="139"/>
      <c r="AL369" s="139"/>
      <c r="AM369" s="112"/>
      <c r="AN369" s="112"/>
      <c r="AU369" s="111"/>
      <c r="AV369" s="111"/>
      <c r="AW369" s="111"/>
      <c r="AX369" s="111"/>
      <c r="AY369" s="111"/>
      <c r="AZ369" s="111"/>
    </row>
    <row r="370" spans="1:52" ht="30" customHeight="1" thickBot="1">
      <c r="A370" s="146">
        <v>357</v>
      </c>
      <c r="B370" s="985" t="str">
        <f>IF(基本情報入力シート!C395="","",基本情報入力シート!C395)</f>
        <v/>
      </c>
      <c r="C370" s="986"/>
      <c r="D370" s="986"/>
      <c r="E370" s="986"/>
      <c r="F370" s="986"/>
      <c r="G370" s="986"/>
      <c r="H370" s="986"/>
      <c r="I370" s="987"/>
      <c r="J370" s="420" t="str">
        <f>IF(基本情報入力シート!M395="","",基本情報入力シート!M395)</f>
        <v/>
      </c>
      <c r="K370" s="420" t="str">
        <f>IF(基本情報入力シート!R395="","",基本情報入力シート!R395)</f>
        <v/>
      </c>
      <c r="L370" s="420" t="str">
        <f>IF(基本情報入力シート!W395="","",基本情報入力シート!W395)</f>
        <v/>
      </c>
      <c r="M370" s="420" t="str">
        <f>IF(基本情報入力シート!X395="","",基本情報入力シート!X395)</f>
        <v/>
      </c>
      <c r="N370" s="147" t="str">
        <f>IF(基本情報入力シート!Y395="","",基本情報入力シート!Y395)</f>
        <v/>
      </c>
      <c r="O370" s="154"/>
      <c r="P370" s="53"/>
      <c r="Q370" s="988"/>
      <c r="R370" s="989"/>
      <c r="S370" s="148" t="str">
        <f>IFERROR(ROUNDDOWN(Q370*VLOOKUP(N370,【参考】数式用!$AR$2:$AW$50,MATCH(P370,【参考】数式用!$AT$4:$AW$4)+2,FALSE)*0.5, 0), "")</f>
        <v/>
      </c>
      <c r="T370" s="54"/>
      <c r="U370" s="548" t="str">
        <f>IFERROR(IF(AG370&lt;&gt;"",Q370*VLOOKUP(N370,【参考】数式用!$AG$2:$AL$50,MATCH(P370,【参考】数式用!$AI$4:$AL$4,0)+2,0), ""), "")</f>
        <v/>
      </c>
      <c r="V370" s="44"/>
      <c r="W370" s="990"/>
      <c r="X370" s="991"/>
      <c r="Y370" s="93"/>
      <c r="Z370" s="549"/>
      <c r="AA370" s="149" t="str">
        <f>IFERROR(IF(Y370="ー", "", ROUNDDOWN(Z370*VLOOKUP(N370,【参考】数式用!$AR$2:$AW$50,MATCH(Y370,【参考】数式用!$AT$4:$AW$4)+2,FALSE)*0.5, 0)), "")</f>
        <v/>
      </c>
      <c r="AB370" s="103"/>
      <c r="AC370" s="1083" t="str">
        <f>IFERROR(IF(AG370&lt;&gt;"",Z370*VLOOKUP(N370,【参考】数式用!$AG$2:$AL$50,MATCH(Y370,【参考】数式用!$AI$4:$AL$4,0)+2,0), ""), "")</f>
        <v/>
      </c>
      <c r="AD370" s="1083"/>
      <c r="AE370" s="424"/>
      <c r="AF370" s="104"/>
      <c r="AG370" s="438" t="str">
        <f>IFERROR(VLOOKUP(O370, 【参考】数式用!$AY$5:$AY$13, 1, FALSE), "")</f>
        <v/>
      </c>
      <c r="AH370" s="439" t="str">
        <f>IFERROR(VLOOKUP(N370, 【参考】数式用!$BA$2:$BB$50, 2, FALSE), "")</f>
        <v/>
      </c>
      <c r="AI370" s="440" t="str">
        <f t="shared" ref="AI370:AI433" si="13">IF(AND(OR(P370="処遇加算Ⅰ",P370="処遇加算Ⅱ"),AH370="対象"), 1,"")</f>
        <v/>
      </c>
      <c r="AJ370" s="441" t="str">
        <f t="shared" ref="AJ370:AJ433" si="14">IF(OR(Y370="処遇加算Ⅰ",Y370="処遇加算Ⅱ"),1,"")</f>
        <v/>
      </c>
      <c r="AK370" s="139"/>
      <c r="AL370" s="139"/>
      <c r="AM370" s="112"/>
      <c r="AN370" s="112"/>
      <c r="AU370" s="111"/>
      <c r="AV370" s="111"/>
      <c r="AW370" s="111"/>
      <c r="AX370" s="111"/>
      <c r="AY370" s="111"/>
      <c r="AZ370" s="111"/>
    </row>
    <row r="371" spans="1:52" ht="30" customHeight="1" thickBot="1">
      <c r="A371" s="146">
        <v>358</v>
      </c>
      <c r="B371" s="985" t="str">
        <f>IF(基本情報入力シート!C396="","",基本情報入力シート!C396)</f>
        <v/>
      </c>
      <c r="C371" s="986"/>
      <c r="D371" s="986"/>
      <c r="E371" s="986"/>
      <c r="F371" s="986"/>
      <c r="G371" s="986"/>
      <c r="H371" s="986"/>
      <c r="I371" s="987"/>
      <c r="J371" s="420" t="str">
        <f>IF(基本情報入力シート!M396="","",基本情報入力シート!M396)</f>
        <v/>
      </c>
      <c r="K371" s="420" t="str">
        <f>IF(基本情報入力シート!R396="","",基本情報入力シート!R396)</f>
        <v/>
      </c>
      <c r="L371" s="420" t="str">
        <f>IF(基本情報入力シート!W396="","",基本情報入力シート!W396)</f>
        <v/>
      </c>
      <c r="M371" s="420" t="str">
        <f>IF(基本情報入力シート!X396="","",基本情報入力シート!X396)</f>
        <v/>
      </c>
      <c r="N371" s="147" t="str">
        <f>IF(基本情報入力シート!Y396="","",基本情報入力シート!Y396)</f>
        <v/>
      </c>
      <c r="O371" s="154"/>
      <c r="P371" s="53"/>
      <c r="Q371" s="988"/>
      <c r="R371" s="989"/>
      <c r="S371" s="148" t="str">
        <f>IFERROR(ROUNDDOWN(Q371*VLOOKUP(N371,【参考】数式用!$AR$2:$AW$50,MATCH(P371,【参考】数式用!$AT$4:$AW$4)+2,FALSE)*0.5, 0), "")</f>
        <v/>
      </c>
      <c r="T371" s="54"/>
      <c r="U371" s="548" t="str">
        <f>IFERROR(IF(AG371&lt;&gt;"",Q371*VLOOKUP(N371,【参考】数式用!$AG$2:$AL$50,MATCH(P371,【参考】数式用!$AI$4:$AL$4,0)+2,0), ""), "")</f>
        <v/>
      </c>
      <c r="V371" s="44"/>
      <c r="W371" s="990"/>
      <c r="X371" s="991"/>
      <c r="Y371" s="93"/>
      <c r="Z371" s="549"/>
      <c r="AA371" s="149" t="str">
        <f>IFERROR(IF(Y371="ー", "", ROUNDDOWN(Z371*VLOOKUP(N371,【参考】数式用!$AR$2:$AW$50,MATCH(Y371,【参考】数式用!$AT$4:$AW$4)+2,FALSE)*0.5, 0)), "")</f>
        <v/>
      </c>
      <c r="AB371" s="103"/>
      <c r="AC371" s="1083" t="str">
        <f>IFERROR(IF(AG371&lt;&gt;"",Z371*VLOOKUP(N371,【参考】数式用!$AG$2:$AL$50,MATCH(Y371,【参考】数式用!$AI$4:$AL$4,0)+2,0), ""), "")</f>
        <v/>
      </c>
      <c r="AD371" s="1083"/>
      <c r="AE371" s="424"/>
      <c r="AF371" s="104"/>
      <c r="AG371" s="438" t="str">
        <f>IFERROR(VLOOKUP(O371, 【参考】数式用!$AY$5:$AY$13, 1, FALSE), "")</f>
        <v/>
      </c>
      <c r="AH371" s="439" t="str">
        <f>IFERROR(VLOOKUP(N371, 【参考】数式用!$BA$2:$BB$50, 2, FALSE), "")</f>
        <v/>
      </c>
      <c r="AI371" s="440" t="str">
        <f t="shared" si="13"/>
        <v/>
      </c>
      <c r="AJ371" s="441" t="str">
        <f t="shared" si="14"/>
        <v/>
      </c>
      <c r="AK371" s="139"/>
      <c r="AL371" s="139"/>
      <c r="AM371" s="112"/>
      <c r="AN371" s="112"/>
      <c r="AU371" s="111"/>
      <c r="AV371" s="111"/>
      <c r="AW371" s="111"/>
      <c r="AX371" s="111"/>
      <c r="AY371" s="111"/>
      <c r="AZ371" s="111"/>
    </row>
    <row r="372" spans="1:52" ht="30" customHeight="1" thickBot="1">
      <c r="A372" s="146">
        <v>359</v>
      </c>
      <c r="B372" s="985" t="str">
        <f>IF(基本情報入力シート!C397="","",基本情報入力シート!C397)</f>
        <v/>
      </c>
      <c r="C372" s="986"/>
      <c r="D372" s="986"/>
      <c r="E372" s="986"/>
      <c r="F372" s="986"/>
      <c r="G372" s="986"/>
      <c r="H372" s="986"/>
      <c r="I372" s="987"/>
      <c r="J372" s="420" t="str">
        <f>IF(基本情報入力シート!M397="","",基本情報入力シート!M397)</f>
        <v/>
      </c>
      <c r="K372" s="420" t="str">
        <f>IF(基本情報入力シート!R397="","",基本情報入力シート!R397)</f>
        <v/>
      </c>
      <c r="L372" s="420" t="str">
        <f>IF(基本情報入力シート!W397="","",基本情報入力シート!W397)</f>
        <v/>
      </c>
      <c r="M372" s="420" t="str">
        <f>IF(基本情報入力シート!X397="","",基本情報入力シート!X397)</f>
        <v/>
      </c>
      <c r="N372" s="147" t="str">
        <f>IF(基本情報入力シート!Y397="","",基本情報入力シート!Y397)</f>
        <v/>
      </c>
      <c r="O372" s="154"/>
      <c r="P372" s="53"/>
      <c r="Q372" s="988"/>
      <c r="R372" s="989"/>
      <c r="S372" s="148" t="str">
        <f>IFERROR(ROUNDDOWN(Q372*VLOOKUP(N372,【参考】数式用!$AR$2:$AW$50,MATCH(P372,【参考】数式用!$AT$4:$AW$4)+2,FALSE)*0.5, 0), "")</f>
        <v/>
      </c>
      <c r="T372" s="54"/>
      <c r="U372" s="548" t="str">
        <f>IFERROR(IF(AG372&lt;&gt;"",Q372*VLOOKUP(N372,【参考】数式用!$AG$2:$AL$50,MATCH(P372,【参考】数式用!$AI$4:$AL$4,0)+2,0), ""), "")</f>
        <v/>
      </c>
      <c r="V372" s="44"/>
      <c r="W372" s="990"/>
      <c r="X372" s="991"/>
      <c r="Y372" s="93"/>
      <c r="Z372" s="549"/>
      <c r="AA372" s="149" t="str">
        <f>IFERROR(IF(Y372="ー", "", ROUNDDOWN(Z372*VLOOKUP(N372,【参考】数式用!$AR$2:$AW$50,MATCH(Y372,【参考】数式用!$AT$4:$AW$4)+2,FALSE)*0.5, 0)), "")</f>
        <v/>
      </c>
      <c r="AB372" s="103"/>
      <c r="AC372" s="1083" t="str">
        <f>IFERROR(IF(AG372&lt;&gt;"",Z372*VLOOKUP(N372,【参考】数式用!$AG$2:$AL$50,MATCH(Y372,【参考】数式用!$AI$4:$AL$4,0)+2,0), ""), "")</f>
        <v/>
      </c>
      <c r="AD372" s="1083"/>
      <c r="AE372" s="424"/>
      <c r="AF372" s="104"/>
      <c r="AG372" s="438" t="str">
        <f>IFERROR(VLOOKUP(O372, 【参考】数式用!$AY$5:$AY$13, 1, FALSE), "")</f>
        <v/>
      </c>
      <c r="AH372" s="439" t="str">
        <f>IFERROR(VLOOKUP(N372, 【参考】数式用!$BA$2:$BB$50, 2, FALSE), "")</f>
        <v/>
      </c>
      <c r="AI372" s="440" t="str">
        <f t="shared" si="13"/>
        <v/>
      </c>
      <c r="AJ372" s="441" t="str">
        <f t="shared" si="14"/>
        <v/>
      </c>
      <c r="AK372" s="139"/>
      <c r="AL372" s="139"/>
      <c r="AM372" s="112"/>
      <c r="AN372" s="112"/>
      <c r="AU372" s="111"/>
      <c r="AV372" s="111"/>
      <c r="AW372" s="111"/>
      <c r="AX372" s="111"/>
      <c r="AY372" s="111"/>
      <c r="AZ372" s="111"/>
    </row>
    <row r="373" spans="1:52" ht="30" customHeight="1" thickBot="1">
      <c r="A373" s="146">
        <v>360</v>
      </c>
      <c r="B373" s="985" t="str">
        <f>IF(基本情報入力シート!C398="","",基本情報入力シート!C398)</f>
        <v/>
      </c>
      <c r="C373" s="986"/>
      <c r="D373" s="986"/>
      <c r="E373" s="986"/>
      <c r="F373" s="986"/>
      <c r="G373" s="986"/>
      <c r="H373" s="986"/>
      <c r="I373" s="987"/>
      <c r="J373" s="420" t="str">
        <f>IF(基本情報入力シート!M398="","",基本情報入力シート!M398)</f>
        <v/>
      </c>
      <c r="K373" s="420" t="str">
        <f>IF(基本情報入力シート!R398="","",基本情報入力シート!R398)</f>
        <v/>
      </c>
      <c r="L373" s="420" t="str">
        <f>IF(基本情報入力シート!W398="","",基本情報入力シート!W398)</f>
        <v/>
      </c>
      <c r="M373" s="420" t="str">
        <f>IF(基本情報入力シート!X398="","",基本情報入力シート!X398)</f>
        <v/>
      </c>
      <c r="N373" s="147" t="str">
        <f>IF(基本情報入力シート!Y398="","",基本情報入力シート!Y398)</f>
        <v/>
      </c>
      <c r="O373" s="154"/>
      <c r="P373" s="53"/>
      <c r="Q373" s="988"/>
      <c r="R373" s="989"/>
      <c r="S373" s="148" t="str">
        <f>IFERROR(ROUNDDOWN(Q373*VLOOKUP(N373,【参考】数式用!$AR$2:$AW$50,MATCH(P373,【参考】数式用!$AT$4:$AW$4)+2,FALSE)*0.5, 0), "")</f>
        <v/>
      </c>
      <c r="T373" s="54"/>
      <c r="U373" s="548" t="str">
        <f>IFERROR(IF(AG373&lt;&gt;"",Q373*VLOOKUP(N373,【参考】数式用!$AG$2:$AL$50,MATCH(P373,【参考】数式用!$AI$4:$AL$4,0)+2,0), ""), "")</f>
        <v/>
      </c>
      <c r="V373" s="44"/>
      <c r="W373" s="990"/>
      <c r="X373" s="991"/>
      <c r="Y373" s="93"/>
      <c r="Z373" s="549"/>
      <c r="AA373" s="149" t="str">
        <f>IFERROR(IF(Y373="ー", "", ROUNDDOWN(Z373*VLOOKUP(N373,【参考】数式用!$AR$2:$AW$50,MATCH(Y373,【参考】数式用!$AT$4:$AW$4)+2,FALSE)*0.5, 0)), "")</f>
        <v/>
      </c>
      <c r="AB373" s="103"/>
      <c r="AC373" s="1083" t="str">
        <f>IFERROR(IF(AG373&lt;&gt;"",Z373*VLOOKUP(N373,【参考】数式用!$AG$2:$AL$50,MATCH(Y373,【参考】数式用!$AI$4:$AL$4,0)+2,0), ""), "")</f>
        <v/>
      </c>
      <c r="AD373" s="1083"/>
      <c r="AE373" s="424"/>
      <c r="AF373" s="104"/>
      <c r="AG373" s="438" t="str">
        <f>IFERROR(VLOOKUP(O373, 【参考】数式用!$AY$5:$AY$13, 1, FALSE), "")</f>
        <v/>
      </c>
      <c r="AH373" s="439" t="str">
        <f>IFERROR(VLOOKUP(N373, 【参考】数式用!$BA$2:$BB$50, 2, FALSE), "")</f>
        <v/>
      </c>
      <c r="AI373" s="440" t="str">
        <f t="shared" si="13"/>
        <v/>
      </c>
      <c r="AJ373" s="441" t="str">
        <f t="shared" si="14"/>
        <v/>
      </c>
      <c r="AK373" s="139"/>
      <c r="AL373" s="139"/>
      <c r="AM373" s="112"/>
      <c r="AN373" s="112"/>
      <c r="AU373" s="111"/>
      <c r="AV373" s="111"/>
      <c r="AW373" s="111"/>
      <c r="AX373" s="111"/>
      <c r="AY373" s="111"/>
      <c r="AZ373" s="111"/>
    </row>
    <row r="374" spans="1:52" ht="30" customHeight="1" thickBot="1">
      <c r="A374" s="146">
        <v>361</v>
      </c>
      <c r="B374" s="985" t="str">
        <f>IF(基本情報入力シート!C399="","",基本情報入力シート!C399)</f>
        <v/>
      </c>
      <c r="C374" s="986"/>
      <c r="D374" s="986"/>
      <c r="E374" s="986"/>
      <c r="F374" s="986"/>
      <c r="G374" s="986"/>
      <c r="H374" s="986"/>
      <c r="I374" s="987"/>
      <c r="J374" s="420" t="str">
        <f>IF(基本情報入力シート!M399="","",基本情報入力シート!M399)</f>
        <v/>
      </c>
      <c r="K374" s="420" t="str">
        <f>IF(基本情報入力シート!R399="","",基本情報入力シート!R399)</f>
        <v/>
      </c>
      <c r="L374" s="420" t="str">
        <f>IF(基本情報入力シート!W399="","",基本情報入力シート!W399)</f>
        <v/>
      </c>
      <c r="M374" s="420" t="str">
        <f>IF(基本情報入力シート!X399="","",基本情報入力シート!X399)</f>
        <v/>
      </c>
      <c r="N374" s="147" t="str">
        <f>IF(基本情報入力シート!Y399="","",基本情報入力シート!Y399)</f>
        <v/>
      </c>
      <c r="O374" s="154"/>
      <c r="P374" s="53"/>
      <c r="Q374" s="988"/>
      <c r="R374" s="989"/>
      <c r="S374" s="148" t="str">
        <f>IFERROR(ROUNDDOWN(Q374*VLOOKUP(N374,【参考】数式用!$AR$2:$AW$50,MATCH(P374,【参考】数式用!$AT$4:$AW$4)+2,FALSE)*0.5, 0), "")</f>
        <v/>
      </c>
      <c r="T374" s="54"/>
      <c r="U374" s="548" t="str">
        <f>IFERROR(IF(AG374&lt;&gt;"",Q374*VLOOKUP(N374,【参考】数式用!$AG$2:$AL$50,MATCH(P374,【参考】数式用!$AI$4:$AL$4,0)+2,0), ""), "")</f>
        <v/>
      </c>
      <c r="V374" s="44"/>
      <c r="W374" s="990"/>
      <c r="X374" s="991"/>
      <c r="Y374" s="93"/>
      <c r="Z374" s="549"/>
      <c r="AA374" s="149" t="str">
        <f>IFERROR(IF(Y374="ー", "", ROUNDDOWN(Z374*VLOOKUP(N374,【参考】数式用!$AR$2:$AW$50,MATCH(Y374,【参考】数式用!$AT$4:$AW$4)+2,FALSE)*0.5, 0)), "")</f>
        <v/>
      </c>
      <c r="AB374" s="103"/>
      <c r="AC374" s="1083" t="str">
        <f>IFERROR(IF(AG374&lt;&gt;"",Z374*VLOOKUP(N374,【参考】数式用!$AG$2:$AL$50,MATCH(Y374,【参考】数式用!$AI$4:$AL$4,0)+2,0), ""), "")</f>
        <v/>
      </c>
      <c r="AD374" s="1083"/>
      <c r="AE374" s="424"/>
      <c r="AF374" s="104"/>
      <c r="AG374" s="438" t="str">
        <f>IFERROR(VLOOKUP(O374, 【参考】数式用!$AY$5:$AY$13, 1, FALSE), "")</f>
        <v/>
      </c>
      <c r="AH374" s="439" t="str">
        <f>IFERROR(VLOOKUP(N374, 【参考】数式用!$BA$2:$BB$50, 2, FALSE), "")</f>
        <v/>
      </c>
      <c r="AI374" s="440" t="str">
        <f t="shared" si="13"/>
        <v/>
      </c>
      <c r="AJ374" s="441" t="str">
        <f t="shared" si="14"/>
        <v/>
      </c>
      <c r="AK374" s="139"/>
      <c r="AL374" s="139"/>
      <c r="AM374" s="112"/>
      <c r="AN374" s="112"/>
      <c r="AU374" s="111"/>
      <c r="AV374" s="111"/>
      <c r="AW374" s="111"/>
      <c r="AX374" s="111"/>
      <c r="AY374" s="111"/>
      <c r="AZ374" s="111"/>
    </row>
    <row r="375" spans="1:52" ht="30" customHeight="1" thickBot="1">
      <c r="A375" s="146">
        <v>362</v>
      </c>
      <c r="B375" s="985" t="str">
        <f>IF(基本情報入力シート!C400="","",基本情報入力シート!C400)</f>
        <v/>
      </c>
      <c r="C375" s="986"/>
      <c r="D375" s="986"/>
      <c r="E375" s="986"/>
      <c r="F375" s="986"/>
      <c r="G375" s="986"/>
      <c r="H375" s="986"/>
      <c r="I375" s="987"/>
      <c r="J375" s="420" t="str">
        <f>IF(基本情報入力シート!M400="","",基本情報入力シート!M400)</f>
        <v/>
      </c>
      <c r="K375" s="420" t="str">
        <f>IF(基本情報入力シート!R400="","",基本情報入力シート!R400)</f>
        <v/>
      </c>
      <c r="L375" s="420" t="str">
        <f>IF(基本情報入力シート!W400="","",基本情報入力シート!W400)</f>
        <v/>
      </c>
      <c r="M375" s="420" t="str">
        <f>IF(基本情報入力シート!X400="","",基本情報入力シート!X400)</f>
        <v/>
      </c>
      <c r="N375" s="147" t="str">
        <f>IF(基本情報入力シート!Y400="","",基本情報入力シート!Y400)</f>
        <v/>
      </c>
      <c r="O375" s="154"/>
      <c r="P375" s="53"/>
      <c r="Q375" s="988"/>
      <c r="R375" s="989"/>
      <c r="S375" s="148" t="str">
        <f>IFERROR(ROUNDDOWN(Q375*VLOOKUP(N375,【参考】数式用!$AR$2:$AW$50,MATCH(P375,【参考】数式用!$AT$4:$AW$4)+2,FALSE)*0.5, 0), "")</f>
        <v/>
      </c>
      <c r="T375" s="54"/>
      <c r="U375" s="548" t="str">
        <f>IFERROR(IF(AG375&lt;&gt;"",Q375*VLOOKUP(N375,【参考】数式用!$AG$2:$AL$50,MATCH(P375,【参考】数式用!$AI$4:$AL$4,0)+2,0), ""), "")</f>
        <v/>
      </c>
      <c r="V375" s="44"/>
      <c r="W375" s="990"/>
      <c r="X375" s="991"/>
      <c r="Y375" s="93"/>
      <c r="Z375" s="549"/>
      <c r="AA375" s="149" t="str">
        <f>IFERROR(IF(Y375="ー", "", ROUNDDOWN(Z375*VLOOKUP(N375,【参考】数式用!$AR$2:$AW$50,MATCH(Y375,【参考】数式用!$AT$4:$AW$4)+2,FALSE)*0.5, 0)), "")</f>
        <v/>
      </c>
      <c r="AB375" s="103"/>
      <c r="AC375" s="1083" t="str">
        <f>IFERROR(IF(AG375&lt;&gt;"",Z375*VLOOKUP(N375,【参考】数式用!$AG$2:$AL$50,MATCH(Y375,【参考】数式用!$AI$4:$AL$4,0)+2,0), ""), "")</f>
        <v/>
      </c>
      <c r="AD375" s="1083"/>
      <c r="AE375" s="424"/>
      <c r="AF375" s="104"/>
      <c r="AG375" s="438" t="str">
        <f>IFERROR(VLOOKUP(O375, 【参考】数式用!$AY$5:$AY$13, 1, FALSE), "")</f>
        <v/>
      </c>
      <c r="AH375" s="439" t="str">
        <f>IFERROR(VLOOKUP(N375, 【参考】数式用!$BA$2:$BB$50, 2, FALSE), "")</f>
        <v/>
      </c>
      <c r="AI375" s="440" t="str">
        <f t="shared" si="13"/>
        <v/>
      </c>
      <c r="AJ375" s="441" t="str">
        <f t="shared" si="14"/>
        <v/>
      </c>
      <c r="AK375" s="139"/>
      <c r="AL375" s="139"/>
      <c r="AM375" s="112"/>
      <c r="AN375" s="112"/>
      <c r="AU375" s="111"/>
      <c r="AV375" s="111"/>
      <c r="AW375" s="111"/>
      <c r="AX375" s="111"/>
      <c r="AY375" s="111"/>
      <c r="AZ375" s="111"/>
    </row>
    <row r="376" spans="1:52" ht="30" customHeight="1" thickBot="1">
      <c r="A376" s="146">
        <v>363</v>
      </c>
      <c r="B376" s="985" t="str">
        <f>IF(基本情報入力シート!C401="","",基本情報入力シート!C401)</f>
        <v/>
      </c>
      <c r="C376" s="986"/>
      <c r="D376" s="986"/>
      <c r="E376" s="986"/>
      <c r="F376" s="986"/>
      <c r="G376" s="986"/>
      <c r="H376" s="986"/>
      <c r="I376" s="987"/>
      <c r="J376" s="420" t="str">
        <f>IF(基本情報入力シート!M401="","",基本情報入力シート!M401)</f>
        <v/>
      </c>
      <c r="K376" s="420" t="str">
        <f>IF(基本情報入力シート!R401="","",基本情報入力シート!R401)</f>
        <v/>
      </c>
      <c r="L376" s="420" t="str">
        <f>IF(基本情報入力シート!W401="","",基本情報入力シート!W401)</f>
        <v/>
      </c>
      <c r="M376" s="420" t="str">
        <f>IF(基本情報入力シート!X401="","",基本情報入力シート!X401)</f>
        <v/>
      </c>
      <c r="N376" s="147" t="str">
        <f>IF(基本情報入力シート!Y401="","",基本情報入力シート!Y401)</f>
        <v/>
      </c>
      <c r="O376" s="154"/>
      <c r="P376" s="53"/>
      <c r="Q376" s="988"/>
      <c r="R376" s="989"/>
      <c r="S376" s="148" t="str">
        <f>IFERROR(ROUNDDOWN(Q376*VLOOKUP(N376,【参考】数式用!$AR$2:$AW$50,MATCH(P376,【参考】数式用!$AT$4:$AW$4)+2,FALSE)*0.5, 0), "")</f>
        <v/>
      </c>
      <c r="T376" s="54"/>
      <c r="U376" s="548" t="str">
        <f>IFERROR(IF(AG376&lt;&gt;"",Q376*VLOOKUP(N376,【参考】数式用!$AG$2:$AL$50,MATCH(P376,【参考】数式用!$AI$4:$AL$4,0)+2,0), ""), "")</f>
        <v/>
      </c>
      <c r="V376" s="44"/>
      <c r="W376" s="990"/>
      <c r="X376" s="991"/>
      <c r="Y376" s="93"/>
      <c r="Z376" s="549"/>
      <c r="AA376" s="149" t="str">
        <f>IFERROR(IF(Y376="ー", "", ROUNDDOWN(Z376*VLOOKUP(N376,【参考】数式用!$AR$2:$AW$50,MATCH(Y376,【参考】数式用!$AT$4:$AW$4)+2,FALSE)*0.5, 0)), "")</f>
        <v/>
      </c>
      <c r="AB376" s="103"/>
      <c r="AC376" s="1083" t="str">
        <f>IFERROR(IF(AG376&lt;&gt;"",Z376*VLOOKUP(N376,【参考】数式用!$AG$2:$AL$50,MATCH(Y376,【参考】数式用!$AI$4:$AL$4,0)+2,0), ""), "")</f>
        <v/>
      </c>
      <c r="AD376" s="1083"/>
      <c r="AE376" s="424"/>
      <c r="AF376" s="104"/>
      <c r="AG376" s="438" t="str">
        <f>IFERROR(VLOOKUP(O376, 【参考】数式用!$AY$5:$AY$13, 1, FALSE), "")</f>
        <v/>
      </c>
      <c r="AH376" s="439" t="str">
        <f>IFERROR(VLOOKUP(N376, 【参考】数式用!$BA$2:$BB$50, 2, FALSE), "")</f>
        <v/>
      </c>
      <c r="AI376" s="440" t="str">
        <f t="shared" si="13"/>
        <v/>
      </c>
      <c r="AJ376" s="441" t="str">
        <f t="shared" si="14"/>
        <v/>
      </c>
      <c r="AK376" s="139"/>
      <c r="AL376" s="139"/>
      <c r="AM376" s="112"/>
      <c r="AN376" s="112"/>
      <c r="AU376" s="111"/>
      <c r="AV376" s="111"/>
      <c r="AW376" s="111"/>
      <c r="AX376" s="111"/>
      <c r="AY376" s="111"/>
      <c r="AZ376" s="111"/>
    </row>
    <row r="377" spans="1:52" ht="30" customHeight="1" thickBot="1">
      <c r="A377" s="146">
        <v>364</v>
      </c>
      <c r="B377" s="985" t="str">
        <f>IF(基本情報入力シート!C402="","",基本情報入力シート!C402)</f>
        <v/>
      </c>
      <c r="C377" s="986"/>
      <c r="D377" s="986"/>
      <c r="E377" s="986"/>
      <c r="F377" s="986"/>
      <c r="G377" s="986"/>
      <c r="H377" s="986"/>
      <c r="I377" s="987"/>
      <c r="J377" s="420" t="str">
        <f>IF(基本情報入力シート!M402="","",基本情報入力シート!M402)</f>
        <v/>
      </c>
      <c r="K377" s="420" t="str">
        <f>IF(基本情報入力シート!R402="","",基本情報入力シート!R402)</f>
        <v/>
      </c>
      <c r="L377" s="420" t="str">
        <f>IF(基本情報入力シート!W402="","",基本情報入力シート!W402)</f>
        <v/>
      </c>
      <c r="M377" s="420" t="str">
        <f>IF(基本情報入力シート!X402="","",基本情報入力シート!X402)</f>
        <v/>
      </c>
      <c r="N377" s="147" t="str">
        <f>IF(基本情報入力シート!Y402="","",基本情報入力シート!Y402)</f>
        <v/>
      </c>
      <c r="O377" s="154"/>
      <c r="P377" s="53"/>
      <c r="Q377" s="988"/>
      <c r="R377" s="989"/>
      <c r="S377" s="148" t="str">
        <f>IFERROR(ROUNDDOWN(Q377*VLOOKUP(N377,【参考】数式用!$AR$2:$AW$50,MATCH(P377,【参考】数式用!$AT$4:$AW$4)+2,FALSE)*0.5, 0), "")</f>
        <v/>
      </c>
      <c r="T377" s="54"/>
      <c r="U377" s="548" t="str">
        <f>IFERROR(IF(AG377&lt;&gt;"",Q377*VLOOKUP(N377,【参考】数式用!$AG$2:$AL$50,MATCH(P377,【参考】数式用!$AI$4:$AL$4,0)+2,0), ""), "")</f>
        <v/>
      </c>
      <c r="V377" s="44"/>
      <c r="W377" s="990"/>
      <c r="X377" s="991"/>
      <c r="Y377" s="93"/>
      <c r="Z377" s="549"/>
      <c r="AA377" s="149" t="str">
        <f>IFERROR(IF(Y377="ー", "", ROUNDDOWN(Z377*VLOOKUP(N377,【参考】数式用!$AR$2:$AW$50,MATCH(Y377,【参考】数式用!$AT$4:$AW$4)+2,FALSE)*0.5, 0)), "")</f>
        <v/>
      </c>
      <c r="AB377" s="103"/>
      <c r="AC377" s="1083" t="str">
        <f>IFERROR(IF(AG377&lt;&gt;"",Z377*VLOOKUP(N377,【参考】数式用!$AG$2:$AL$50,MATCH(Y377,【参考】数式用!$AI$4:$AL$4,0)+2,0), ""), "")</f>
        <v/>
      </c>
      <c r="AD377" s="1083"/>
      <c r="AE377" s="424"/>
      <c r="AF377" s="104"/>
      <c r="AG377" s="438" t="str">
        <f>IFERROR(VLOOKUP(O377, 【参考】数式用!$AY$5:$AY$13, 1, FALSE), "")</f>
        <v/>
      </c>
      <c r="AH377" s="439" t="str">
        <f>IFERROR(VLOOKUP(N377, 【参考】数式用!$BA$2:$BB$50, 2, FALSE), "")</f>
        <v/>
      </c>
      <c r="AI377" s="440" t="str">
        <f t="shared" si="13"/>
        <v/>
      </c>
      <c r="AJ377" s="441" t="str">
        <f t="shared" si="14"/>
        <v/>
      </c>
      <c r="AK377" s="139"/>
      <c r="AL377" s="139"/>
      <c r="AM377" s="112"/>
      <c r="AN377" s="112"/>
      <c r="AU377" s="111"/>
      <c r="AV377" s="111"/>
      <c r="AW377" s="111"/>
      <c r="AX377" s="111"/>
      <c r="AY377" s="111"/>
      <c r="AZ377" s="111"/>
    </row>
    <row r="378" spans="1:52" ht="30" customHeight="1" thickBot="1">
      <c r="A378" s="146">
        <v>365</v>
      </c>
      <c r="B378" s="985" t="str">
        <f>IF(基本情報入力シート!C403="","",基本情報入力シート!C403)</f>
        <v/>
      </c>
      <c r="C378" s="986"/>
      <c r="D378" s="986"/>
      <c r="E378" s="986"/>
      <c r="F378" s="986"/>
      <c r="G378" s="986"/>
      <c r="H378" s="986"/>
      <c r="I378" s="987"/>
      <c r="J378" s="420" t="str">
        <f>IF(基本情報入力シート!M403="","",基本情報入力シート!M403)</f>
        <v/>
      </c>
      <c r="K378" s="420" t="str">
        <f>IF(基本情報入力シート!R403="","",基本情報入力シート!R403)</f>
        <v/>
      </c>
      <c r="L378" s="420" t="str">
        <f>IF(基本情報入力シート!W403="","",基本情報入力シート!W403)</f>
        <v/>
      </c>
      <c r="M378" s="420" t="str">
        <f>IF(基本情報入力シート!X403="","",基本情報入力シート!X403)</f>
        <v/>
      </c>
      <c r="N378" s="147" t="str">
        <f>IF(基本情報入力シート!Y403="","",基本情報入力シート!Y403)</f>
        <v/>
      </c>
      <c r="O378" s="154"/>
      <c r="P378" s="53"/>
      <c r="Q378" s="988"/>
      <c r="R378" s="989"/>
      <c r="S378" s="148" t="str">
        <f>IFERROR(ROUNDDOWN(Q378*VLOOKUP(N378,【参考】数式用!$AR$2:$AW$50,MATCH(P378,【参考】数式用!$AT$4:$AW$4)+2,FALSE)*0.5, 0), "")</f>
        <v/>
      </c>
      <c r="T378" s="54"/>
      <c r="U378" s="548" t="str">
        <f>IFERROR(IF(AG378&lt;&gt;"",Q378*VLOOKUP(N378,【参考】数式用!$AG$2:$AL$50,MATCH(P378,【参考】数式用!$AI$4:$AL$4,0)+2,0), ""), "")</f>
        <v/>
      </c>
      <c r="V378" s="44"/>
      <c r="W378" s="990"/>
      <c r="X378" s="991"/>
      <c r="Y378" s="93"/>
      <c r="Z378" s="549"/>
      <c r="AA378" s="149" t="str">
        <f>IFERROR(IF(Y378="ー", "", ROUNDDOWN(Z378*VLOOKUP(N378,【参考】数式用!$AR$2:$AW$50,MATCH(Y378,【参考】数式用!$AT$4:$AW$4)+2,FALSE)*0.5, 0)), "")</f>
        <v/>
      </c>
      <c r="AB378" s="103"/>
      <c r="AC378" s="1083" t="str">
        <f>IFERROR(IF(AG378&lt;&gt;"",Z378*VLOOKUP(N378,【参考】数式用!$AG$2:$AL$50,MATCH(Y378,【参考】数式用!$AI$4:$AL$4,0)+2,0), ""), "")</f>
        <v/>
      </c>
      <c r="AD378" s="1083"/>
      <c r="AE378" s="424"/>
      <c r="AF378" s="104"/>
      <c r="AG378" s="438" t="str">
        <f>IFERROR(VLOOKUP(O378, 【参考】数式用!$AY$5:$AY$13, 1, FALSE), "")</f>
        <v/>
      </c>
      <c r="AH378" s="439" t="str">
        <f>IFERROR(VLOOKUP(N378, 【参考】数式用!$BA$2:$BB$50, 2, FALSE), "")</f>
        <v/>
      </c>
      <c r="AI378" s="440" t="str">
        <f t="shared" si="13"/>
        <v/>
      </c>
      <c r="AJ378" s="441" t="str">
        <f t="shared" si="14"/>
        <v/>
      </c>
      <c r="AK378" s="139"/>
      <c r="AL378" s="139"/>
      <c r="AM378" s="112"/>
      <c r="AN378" s="112"/>
      <c r="AU378" s="111"/>
      <c r="AV378" s="111"/>
      <c r="AW378" s="111"/>
      <c r="AX378" s="111"/>
      <c r="AY378" s="111"/>
      <c r="AZ378" s="111"/>
    </row>
    <row r="379" spans="1:52" ht="30" customHeight="1" thickBot="1">
      <c r="A379" s="146">
        <v>366</v>
      </c>
      <c r="B379" s="985" t="str">
        <f>IF(基本情報入力シート!C404="","",基本情報入力シート!C404)</f>
        <v/>
      </c>
      <c r="C379" s="986"/>
      <c r="D379" s="986"/>
      <c r="E379" s="986"/>
      <c r="F379" s="986"/>
      <c r="G379" s="986"/>
      <c r="H379" s="986"/>
      <c r="I379" s="987"/>
      <c r="J379" s="420" t="str">
        <f>IF(基本情報入力シート!M404="","",基本情報入力シート!M404)</f>
        <v/>
      </c>
      <c r="K379" s="420" t="str">
        <f>IF(基本情報入力シート!R404="","",基本情報入力シート!R404)</f>
        <v/>
      </c>
      <c r="L379" s="420" t="str">
        <f>IF(基本情報入力シート!W404="","",基本情報入力シート!W404)</f>
        <v/>
      </c>
      <c r="M379" s="420" t="str">
        <f>IF(基本情報入力シート!X404="","",基本情報入力シート!X404)</f>
        <v/>
      </c>
      <c r="N379" s="147" t="str">
        <f>IF(基本情報入力シート!Y404="","",基本情報入力シート!Y404)</f>
        <v/>
      </c>
      <c r="O379" s="154"/>
      <c r="P379" s="53"/>
      <c r="Q379" s="988"/>
      <c r="R379" s="989"/>
      <c r="S379" s="148" t="str">
        <f>IFERROR(ROUNDDOWN(Q379*VLOOKUP(N379,【参考】数式用!$AR$2:$AW$50,MATCH(P379,【参考】数式用!$AT$4:$AW$4)+2,FALSE)*0.5, 0), "")</f>
        <v/>
      </c>
      <c r="T379" s="54"/>
      <c r="U379" s="548" t="str">
        <f>IFERROR(IF(AG379&lt;&gt;"",Q379*VLOOKUP(N379,【参考】数式用!$AG$2:$AL$50,MATCH(P379,【参考】数式用!$AI$4:$AL$4,0)+2,0), ""), "")</f>
        <v/>
      </c>
      <c r="V379" s="44"/>
      <c r="W379" s="990"/>
      <c r="X379" s="991"/>
      <c r="Y379" s="93"/>
      <c r="Z379" s="549"/>
      <c r="AA379" s="149" t="str">
        <f>IFERROR(IF(Y379="ー", "", ROUNDDOWN(Z379*VLOOKUP(N379,【参考】数式用!$AR$2:$AW$50,MATCH(Y379,【参考】数式用!$AT$4:$AW$4)+2,FALSE)*0.5, 0)), "")</f>
        <v/>
      </c>
      <c r="AB379" s="103"/>
      <c r="AC379" s="1083" t="str">
        <f>IFERROR(IF(AG379&lt;&gt;"",Z379*VLOOKUP(N379,【参考】数式用!$AG$2:$AL$50,MATCH(Y379,【参考】数式用!$AI$4:$AL$4,0)+2,0), ""), "")</f>
        <v/>
      </c>
      <c r="AD379" s="1083"/>
      <c r="AE379" s="424"/>
      <c r="AF379" s="104"/>
      <c r="AG379" s="438" t="str">
        <f>IFERROR(VLOOKUP(O379, 【参考】数式用!$AY$5:$AY$13, 1, FALSE), "")</f>
        <v/>
      </c>
      <c r="AH379" s="439" t="str">
        <f>IFERROR(VLOOKUP(N379, 【参考】数式用!$BA$2:$BB$50, 2, FALSE), "")</f>
        <v/>
      </c>
      <c r="AI379" s="440" t="str">
        <f t="shared" si="13"/>
        <v/>
      </c>
      <c r="AJ379" s="441" t="str">
        <f t="shared" si="14"/>
        <v/>
      </c>
      <c r="AK379" s="139"/>
      <c r="AL379" s="139"/>
      <c r="AM379" s="112"/>
      <c r="AN379" s="112"/>
      <c r="AU379" s="111"/>
      <c r="AV379" s="111"/>
      <c r="AW379" s="111"/>
      <c r="AX379" s="111"/>
      <c r="AY379" s="111"/>
      <c r="AZ379" s="111"/>
    </row>
    <row r="380" spans="1:52" ht="30" customHeight="1" thickBot="1">
      <c r="A380" s="146">
        <v>367</v>
      </c>
      <c r="B380" s="985" t="str">
        <f>IF(基本情報入力シート!C405="","",基本情報入力シート!C405)</f>
        <v/>
      </c>
      <c r="C380" s="986"/>
      <c r="D380" s="986"/>
      <c r="E380" s="986"/>
      <c r="F380" s="986"/>
      <c r="G380" s="986"/>
      <c r="H380" s="986"/>
      <c r="I380" s="987"/>
      <c r="J380" s="420" t="str">
        <f>IF(基本情報入力シート!M405="","",基本情報入力シート!M405)</f>
        <v/>
      </c>
      <c r="K380" s="420" t="str">
        <f>IF(基本情報入力シート!R405="","",基本情報入力シート!R405)</f>
        <v/>
      </c>
      <c r="L380" s="420" t="str">
        <f>IF(基本情報入力シート!W405="","",基本情報入力シート!W405)</f>
        <v/>
      </c>
      <c r="M380" s="420" t="str">
        <f>IF(基本情報入力シート!X405="","",基本情報入力シート!X405)</f>
        <v/>
      </c>
      <c r="N380" s="147" t="str">
        <f>IF(基本情報入力シート!Y405="","",基本情報入力シート!Y405)</f>
        <v/>
      </c>
      <c r="O380" s="154"/>
      <c r="P380" s="53"/>
      <c r="Q380" s="988"/>
      <c r="R380" s="989"/>
      <c r="S380" s="148" t="str">
        <f>IFERROR(ROUNDDOWN(Q380*VLOOKUP(N380,【参考】数式用!$AR$2:$AW$50,MATCH(P380,【参考】数式用!$AT$4:$AW$4)+2,FALSE)*0.5, 0), "")</f>
        <v/>
      </c>
      <c r="T380" s="54"/>
      <c r="U380" s="548" t="str">
        <f>IFERROR(IF(AG380&lt;&gt;"",Q380*VLOOKUP(N380,【参考】数式用!$AG$2:$AL$50,MATCH(P380,【参考】数式用!$AI$4:$AL$4,0)+2,0), ""), "")</f>
        <v/>
      </c>
      <c r="V380" s="44"/>
      <c r="W380" s="990"/>
      <c r="X380" s="991"/>
      <c r="Y380" s="93"/>
      <c r="Z380" s="549"/>
      <c r="AA380" s="149" t="str">
        <f>IFERROR(IF(Y380="ー", "", ROUNDDOWN(Z380*VLOOKUP(N380,【参考】数式用!$AR$2:$AW$50,MATCH(Y380,【参考】数式用!$AT$4:$AW$4)+2,FALSE)*0.5, 0)), "")</f>
        <v/>
      </c>
      <c r="AB380" s="103"/>
      <c r="AC380" s="1083" t="str">
        <f>IFERROR(IF(AG380&lt;&gt;"",Z380*VLOOKUP(N380,【参考】数式用!$AG$2:$AL$50,MATCH(Y380,【参考】数式用!$AI$4:$AL$4,0)+2,0), ""), "")</f>
        <v/>
      </c>
      <c r="AD380" s="1083"/>
      <c r="AE380" s="424"/>
      <c r="AF380" s="104"/>
      <c r="AG380" s="438" t="str">
        <f>IFERROR(VLOOKUP(O380, 【参考】数式用!$AY$5:$AY$13, 1, FALSE), "")</f>
        <v/>
      </c>
      <c r="AH380" s="439" t="str">
        <f>IFERROR(VLOOKUP(N380, 【参考】数式用!$BA$2:$BB$50, 2, FALSE), "")</f>
        <v/>
      </c>
      <c r="AI380" s="440" t="str">
        <f t="shared" si="13"/>
        <v/>
      </c>
      <c r="AJ380" s="441" t="str">
        <f t="shared" si="14"/>
        <v/>
      </c>
      <c r="AK380" s="139"/>
      <c r="AL380" s="139"/>
      <c r="AM380" s="112"/>
      <c r="AN380" s="112"/>
      <c r="AU380" s="111"/>
      <c r="AV380" s="111"/>
      <c r="AW380" s="111"/>
      <c r="AX380" s="111"/>
      <c r="AY380" s="111"/>
      <c r="AZ380" s="111"/>
    </row>
    <row r="381" spans="1:52" ht="30" customHeight="1" thickBot="1">
      <c r="A381" s="146">
        <v>368</v>
      </c>
      <c r="B381" s="985" t="str">
        <f>IF(基本情報入力シート!C406="","",基本情報入力シート!C406)</f>
        <v/>
      </c>
      <c r="C381" s="986"/>
      <c r="D381" s="986"/>
      <c r="E381" s="986"/>
      <c r="F381" s="986"/>
      <c r="G381" s="986"/>
      <c r="H381" s="986"/>
      <c r="I381" s="987"/>
      <c r="J381" s="420" t="str">
        <f>IF(基本情報入力シート!M406="","",基本情報入力シート!M406)</f>
        <v/>
      </c>
      <c r="K381" s="420" t="str">
        <f>IF(基本情報入力シート!R406="","",基本情報入力シート!R406)</f>
        <v/>
      </c>
      <c r="L381" s="420" t="str">
        <f>IF(基本情報入力シート!W406="","",基本情報入力シート!W406)</f>
        <v/>
      </c>
      <c r="M381" s="420" t="str">
        <f>IF(基本情報入力シート!X406="","",基本情報入力シート!X406)</f>
        <v/>
      </c>
      <c r="N381" s="147" t="str">
        <f>IF(基本情報入力シート!Y406="","",基本情報入力シート!Y406)</f>
        <v/>
      </c>
      <c r="O381" s="154"/>
      <c r="P381" s="53"/>
      <c r="Q381" s="988"/>
      <c r="R381" s="989"/>
      <c r="S381" s="148" t="str">
        <f>IFERROR(ROUNDDOWN(Q381*VLOOKUP(N381,【参考】数式用!$AR$2:$AW$50,MATCH(P381,【参考】数式用!$AT$4:$AW$4)+2,FALSE)*0.5, 0), "")</f>
        <v/>
      </c>
      <c r="T381" s="54"/>
      <c r="U381" s="548" t="str">
        <f>IFERROR(IF(AG381&lt;&gt;"",Q381*VLOOKUP(N381,【参考】数式用!$AG$2:$AL$50,MATCH(P381,【参考】数式用!$AI$4:$AL$4,0)+2,0), ""), "")</f>
        <v/>
      </c>
      <c r="V381" s="44"/>
      <c r="W381" s="990"/>
      <c r="X381" s="991"/>
      <c r="Y381" s="93"/>
      <c r="Z381" s="549"/>
      <c r="AA381" s="149" t="str">
        <f>IFERROR(IF(Y381="ー", "", ROUNDDOWN(Z381*VLOOKUP(N381,【参考】数式用!$AR$2:$AW$50,MATCH(Y381,【参考】数式用!$AT$4:$AW$4)+2,FALSE)*0.5, 0)), "")</f>
        <v/>
      </c>
      <c r="AB381" s="103"/>
      <c r="AC381" s="1083" t="str">
        <f>IFERROR(IF(AG381&lt;&gt;"",Z381*VLOOKUP(N381,【参考】数式用!$AG$2:$AL$50,MATCH(Y381,【参考】数式用!$AI$4:$AL$4,0)+2,0), ""), "")</f>
        <v/>
      </c>
      <c r="AD381" s="1083"/>
      <c r="AE381" s="424"/>
      <c r="AF381" s="104"/>
      <c r="AG381" s="438" t="str">
        <f>IFERROR(VLOOKUP(O381, 【参考】数式用!$AY$5:$AY$13, 1, FALSE), "")</f>
        <v/>
      </c>
      <c r="AH381" s="439" t="str">
        <f>IFERROR(VLOOKUP(N381, 【参考】数式用!$BA$2:$BB$50, 2, FALSE), "")</f>
        <v/>
      </c>
      <c r="AI381" s="440" t="str">
        <f t="shared" si="13"/>
        <v/>
      </c>
      <c r="AJ381" s="441" t="str">
        <f t="shared" si="14"/>
        <v/>
      </c>
      <c r="AK381" s="139"/>
      <c r="AL381" s="139"/>
      <c r="AM381" s="112"/>
      <c r="AN381" s="112"/>
      <c r="AU381" s="111"/>
      <c r="AV381" s="111"/>
      <c r="AW381" s="111"/>
      <c r="AX381" s="111"/>
      <c r="AY381" s="111"/>
      <c r="AZ381" s="111"/>
    </row>
    <row r="382" spans="1:52" ht="30" customHeight="1" thickBot="1">
      <c r="A382" s="146">
        <v>369</v>
      </c>
      <c r="B382" s="985" t="str">
        <f>IF(基本情報入力シート!C407="","",基本情報入力シート!C407)</f>
        <v/>
      </c>
      <c r="C382" s="986"/>
      <c r="D382" s="986"/>
      <c r="E382" s="986"/>
      <c r="F382" s="986"/>
      <c r="G382" s="986"/>
      <c r="H382" s="986"/>
      <c r="I382" s="987"/>
      <c r="J382" s="420" t="str">
        <f>IF(基本情報入力シート!M407="","",基本情報入力シート!M407)</f>
        <v/>
      </c>
      <c r="K382" s="420" t="str">
        <f>IF(基本情報入力シート!R407="","",基本情報入力シート!R407)</f>
        <v/>
      </c>
      <c r="L382" s="420" t="str">
        <f>IF(基本情報入力シート!W407="","",基本情報入力シート!W407)</f>
        <v/>
      </c>
      <c r="M382" s="420" t="str">
        <f>IF(基本情報入力シート!X407="","",基本情報入力シート!X407)</f>
        <v/>
      </c>
      <c r="N382" s="147" t="str">
        <f>IF(基本情報入力シート!Y407="","",基本情報入力シート!Y407)</f>
        <v/>
      </c>
      <c r="O382" s="154"/>
      <c r="P382" s="53"/>
      <c r="Q382" s="988"/>
      <c r="R382" s="989"/>
      <c r="S382" s="148" t="str">
        <f>IFERROR(ROUNDDOWN(Q382*VLOOKUP(N382,【参考】数式用!$AR$2:$AW$50,MATCH(P382,【参考】数式用!$AT$4:$AW$4)+2,FALSE)*0.5, 0), "")</f>
        <v/>
      </c>
      <c r="T382" s="54"/>
      <c r="U382" s="548" t="str">
        <f>IFERROR(IF(AG382&lt;&gt;"",Q382*VLOOKUP(N382,【参考】数式用!$AG$2:$AL$50,MATCH(P382,【参考】数式用!$AI$4:$AL$4,0)+2,0), ""), "")</f>
        <v/>
      </c>
      <c r="V382" s="44"/>
      <c r="W382" s="990"/>
      <c r="X382" s="991"/>
      <c r="Y382" s="93"/>
      <c r="Z382" s="549"/>
      <c r="AA382" s="149" t="str">
        <f>IFERROR(IF(Y382="ー", "", ROUNDDOWN(Z382*VLOOKUP(N382,【参考】数式用!$AR$2:$AW$50,MATCH(Y382,【参考】数式用!$AT$4:$AW$4)+2,FALSE)*0.5, 0)), "")</f>
        <v/>
      </c>
      <c r="AB382" s="103"/>
      <c r="AC382" s="1083" t="str">
        <f>IFERROR(IF(AG382&lt;&gt;"",Z382*VLOOKUP(N382,【参考】数式用!$AG$2:$AL$50,MATCH(Y382,【参考】数式用!$AI$4:$AL$4,0)+2,0), ""), "")</f>
        <v/>
      </c>
      <c r="AD382" s="1083"/>
      <c r="AE382" s="424"/>
      <c r="AF382" s="104"/>
      <c r="AG382" s="438" t="str">
        <f>IFERROR(VLOOKUP(O382, 【参考】数式用!$AY$5:$AY$13, 1, FALSE), "")</f>
        <v/>
      </c>
      <c r="AH382" s="439" t="str">
        <f>IFERROR(VLOOKUP(N382, 【参考】数式用!$BA$2:$BB$50, 2, FALSE), "")</f>
        <v/>
      </c>
      <c r="AI382" s="440" t="str">
        <f t="shared" si="13"/>
        <v/>
      </c>
      <c r="AJ382" s="441" t="str">
        <f t="shared" si="14"/>
        <v/>
      </c>
      <c r="AK382" s="139"/>
      <c r="AL382" s="139"/>
      <c r="AM382" s="112"/>
      <c r="AN382" s="112"/>
      <c r="AU382" s="111"/>
      <c r="AV382" s="111"/>
      <c r="AW382" s="111"/>
      <c r="AX382" s="111"/>
      <c r="AY382" s="111"/>
      <c r="AZ382" s="111"/>
    </row>
    <row r="383" spans="1:52" ht="30" customHeight="1" thickBot="1">
      <c r="A383" s="146">
        <v>370</v>
      </c>
      <c r="B383" s="985" t="str">
        <f>IF(基本情報入力シート!C408="","",基本情報入力シート!C408)</f>
        <v/>
      </c>
      <c r="C383" s="986"/>
      <c r="D383" s="986"/>
      <c r="E383" s="986"/>
      <c r="F383" s="986"/>
      <c r="G383" s="986"/>
      <c r="H383" s="986"/>
      <c r="I383" s="987"/>
      <c r="J383" s="420" t="str">
        <f>IF(基本情報入力シート!M408="","",基本情報入力シート!M408)</f>
        <v/>
      </c>
      <c r="K383" s="420" t="str">
        <f>IF(基本情報入力シート!R408="","",基本情報入力シート!R408)</f>
        <v/>
      </c>
      <c r="L383" s="420" t="str">
        <f>IF(基本情報入力シート!W408="","",基本情報入力シート!W408)</f>
        <v/>
      </c>
      <c r="M383" s="420" t="str">
        <f>IF(基本情報入力シート!X408="","",基本情報入力シート!X408)</f>
        <v/>
      </c>
      <c r="N383" s="147" t="str">
        <f>IF(基本情報入力シート!Y408="","",基本情報入力シート!Y408)</f>
        <v/>
      </c>
      <c r="O383" s="154"/>
      <c r="P383" s="53"/>
      <c r="Q383" s="988"/>
      <c r="R383" s="989"/>
      <c r="S383" s="148" t="str">
        <f>IFERROR(ROUNDDOWN(Q383*VLOOKUP(N383,【参考】数式用!$AR$2:$AW$50,MATCH(P383,【参考】数式用!$AT$4:$AW$4)+2,FALSE)*0.5, 0), "")</f>
        <v/>
      </c>
      <c r="T383" s="54"/>
      <c r="U383" s="548" t="str">
        <f>IFERROR(IF(AG383&lt;&gt;"",Q383*VLOOKUP(N383,【参考】数式用!$AG$2:$AL$50,MATCH(P383,【参考】数式用!$AI$4:$AL$4,0)+2,0), ""), "")</f>
        <v/>
      </c>
      <c r="V383" s="44"/>
      <c r="W383" s="990"/>
      <c r="X383" s="991"/>
      <c r="Y383" s="93"/>
      <c r="Z383" s="549"/>
      <c r="AA383" s="149" t="str">
        <f>IFERROR(IF(Y383="ー", "", ROUNDDOWN(Z383*VLOOKUP(N383,【参考】数式用!$AR$2:$AW$50,MATCH(Y383,【参考】数式用!$AT$4:$AW$4)+2,FALSE)*0.5, 0)), "")</f>
        <v/>
      </c>
      <c r="AB383" s="103"/>
      <c r="AC383" s="1083" t="str">
        <f>IFERROR(IF(AG383&lt;&gt;"",Z383*VLOOKUP(N383,【参考】数式用!$AG$2:$AL$50,MATCH(Y383,【参考】数式用!$AI$4:$AL$4,0)+2,0), ""), "")</f>
        <v/>
      </c>
      <c r="AD383" s="1083"/>
      <c r="AE383" s="424"/>
      <c r="AF383" s="104"/>
      <c r="AG383" s="438" t="str">
        <f>IFERROR(VLOOKUP(O383, 【参考】数式用!$AY$5:$AY$13, 1, FALSE), "")</f>
        <v/>
      </c>
      <c r="AH383" s="439" t="str">
        <f>IFERROR(VLOOKUP(N383, 【参考】数式用!$BA$2:$BB$50, 2, FALSE), "")</f>
        <v/>
      </c>
      <c r="AI383" s="440" t="str">
        <f t="shared" si="13"/>
        <v/>
      </c>
      <c r="AJ383" s="441" t="str">
        <f t="shared" si="14"/>
        <v/>
      </c>
      <c r="AK383" s="139"/>
      <c r="AL383" s="139"/>
      <c r="AM383" s="112"/>
      <c r="AN383" s="112"/>
      <c r="AU383" s="111"/>
      <c r="AV383" s="111"/>
      <c r="AW383" s="111"/>
      <c r="AX383" s="111"/>
      <c r="AY383" s="111"/>
      <c r="AZ383" s="111"/>
    </row>
    <row r="384" spans="1:52" ht="30" customHeight="1" thickBot="1">
      <c r="A384" s="146">
        <v>371</v>
      </c>
      <c r="B384" s="985" t="str">
        <f>IF(基本情報入力シート!C409="","",基本情報入力シート!C409)</f>
        <v/>
      </c>
      <c r="C384" s="986"/>
      <c r="D384" s="986"/>
      <c r="E384" s="986"/>
      <c r="F384" s="986"/>
      <c r="G384" s="986"/>
      <c r="H384" s="986"/>
      <c r="I384" s="987"/>
      <c r="J384" s="420" t="str">
        <f>IF(基本情報入力シート!M409="","",基本情報入力シート!M409)</f>
        <v/>
      </c>
      <c r="K384" s="420" t="str">
        <f>IF(基本情報入力シート!R409="","",基本情報入力シート!R409)</f>
        <v/>
      </c>
      <c r="L384" s="420" t="str">
        <f>IF(基本情報入力シート!W409="","",基本情報入力シート!W409)</f>
        <v/>
      </c>
      <c r="M384" s="420" t="str">
        <f>IF(基本情報入力シート!X409="","",基本情報入力シート!X409)</f>
        <v/>
      </c>
      <c r="N384" s="147" t="str">
        <f>IF(基本情報入力シート!Y409="","",基本情報入力シート!Y409)</f>
        <v/>
      </c>
      <c r="O384" s="154"/>
      <c r="P384" s="53"/>
      <c r="Q384" s="988"/>
      <c r="R384" s="989"/>
      <c r="S384" s="148" t="str">
        <f>IFERROR(ROUNDDOWN(Q384*VLOOKUP(N384,【参考】数式用!$AR$2:$AW$50,MATCH(P384,【参考】数式用!$AT$4:$AW$4)+2,FALSE)*0.5, 0), "")</f>
        <v/>
      </c>
      <c r="T384" s="54"/>
      <c r="U384" s="548" t="str">
        <f>IFERROR(IF(AG384&lt;&gt;"",Q384*VLOOKUP(N384,【参考】数式用!$AG$2:$AL$50,MATCH(P384,【参考】数式用!$AI$4:$AL$4,0)+2,0), ""), "")</f>
        <v/>
      </c>
      <c r="V384" s="44"/>
      <c r="W384" s="990"/>
      <c r="X384" s="991"/>
      <c r="Y384" s="93"/>
      <c r="Z384" s="549"/>
      <c r="AA384" s="149" t="str">
        <f>IFERROR(IF(Y384="ー", "", ROUNDDOWN(Z384*VLOOKUP(N384,【参考】数式用!$AR$2:$AW$50,MATCH(Y384,【参考】数式用!$AT$4:$AW$4)+2,FALSE)*0.5, 0)), "")</f>
        <v/>
      </c>
      <c r="AB384" s="103"/>
      <c r="AC384" s="1083" t="str">
        <f>IFERROR(IF(AG384&lt;&gt;"",Z384*VLOOKUP(N384,【参考】数式用!$AG$2:$AL$50,MATCH(Y384,【参考】数式用!$AI$4:$AL$4,0)+2,0), ""), "")</f>
        <v/>
      </c>
      <c r="AD384" s="1083"/>
      <c r="AE384" s="424"/>
      <c r="AF384" s="104"/>
      <c r="AG384" s="438" t="str">
        <f>IFERROR(VLOOKUP(O384, 【参考】数式用!$AY$5:$AY$13, 1, FALSE), "")</f>
        <v/>
      </c>
      <c r="AH384" s="439" t="str">
        <f>IFERROR(VLOOKUP(N384, 【参考】数式用!$BA$2:$BB$50, 2, FALSE), "")</f>
        <v/>
      </c>
      <c r="AI384" s="440" t="str">
        <f t="shared" si="13"/>
        <v/>
      </c>
      <c r="AJ384" s="441" t="str">
        <f t="shared" si="14"/>
        <v/>
      </c>
      <c r="AK384" s="139"/>
      <c r="AL384" s="139"/>
      <c r="AM384" s="112"/>
      <c r="AN384" s="112"/>
      <c r="AU384" s="111"/>
      <c r="AV384" s="111"/>
      <c r="AW384" s="111"/>
      <c r="AX384" s="111"/>
      <c r="AY384" s="111"/>
      <c r="AZ384" s="111"/>
    </row>
    <row r="385" spans="1:52" ht="30" customHeight="1" thickBot="1">
      <c r="A385" s="146">
        <v>372</v>
      </c>
      <c r="B385" s="985" t="str">
        <f>IF(基本情報入力シート!C410="","",基本情報入力シート!C410)</f>
        <v/>
      </c>
      <c r="C385" s="986"/>
      <c r="D385" s="986"/>
      <c r="E385" s="986"/>
      <c r="F385" s="986"/>
      <c r="G385" s="986"/>
      <c r="H385" s="986"/>
      <c r="I385" s="987"/>
      <c r="J385" s="420" t="str">
        <f>IF(基本情報入力シート!M410="","",基本情報入力シート!M410)</f>
        <v/>
      </c>
      <c r="K385" s="420" t="str">
        <f>IF(基本情報入力シート!R410="","",基本情報入力シート!R410)</f>
        <v/>
      </c>
      <c r="L385" s="420" t="str">
        <f>IF(基本情報入力シート!W410="","",基本情報入力シート!W410)</f>
        <v/>
      </c>
      <c r="M385" s="420" t="str">
        <f>IF(基本情報入力シート!X410="","",基本情報入力シート!X410)</f>
        <v/>
      </c>
      <c r="N385" s="147" t="str">
        <f>IF(基本情報入力シート!Y410="","",基本情報入力シート!Y410)</f>
        <v/>
      </c>
      <c r="O385" s="154"/>
      <c r="P385" s="53"/>
      <c r="Q385" s="988"/>
      <c r="R385" s="989"/>
      <c r="S385" s="148" t="str">
        <f>IFERROR(ROUNDDOWN(Q385*VLOOKUP(N385,【参考】数式用!$AR$2:$AW$50,MATCH(P385,【参考】数式用!$AT$4:$AW$4)+2,FALSE)*0.5, 0), "")</f>
        <v/>
      </c>
      <c r="T385" s="54"/>
      <c r="U385" s="548" t="str">
        <f>IFERROR(IF(AG385&lt;&gt;"",Q385*VLOOKUP(N385,【参考】数式用!$AG$2:$AL$50,MATCH(P385,【参考】数式用!$AI$4:$AL$4,0)+2,0), ""), "")</f>
        <v/>
      </c>
      <c r="V385" s="44"/>
      <c r="W385" s="990"/>
      <c r="X385" s="991"/>
      <c r="Y385" s="93"/>
      <c r="Z385" s="549"/>
      <c r="AA385" s="149" t="str">
        <f>IFERROR(IF(Y385="ー", "", ROUNDDOWN(Z385*VLOOKUP(N385,【参考】数式用!$AR$2:$AW$50,MATCH(Y385,【参考】数式用!$AT$4:$AW$4)+2,FALSE)*0.5, 0)), "")</f>
        <v/>
      </c>
      <c r="AB385" s="103"/>
      <c r="AC385" s="1083" t="str">
        <f>IFERROR(IF(AG385&lt;&gt;"",Z385*VLOOKUP(N385,【参考】数式用!$AG$2:$AL$50,MATCH(Y385,【参考】数式用!$AI$4:$AL$4,0)+2,0), ""), "")</f>
        <v/>
      </c>
      <c r="AD385" s="1083"/>
      <c r="AE385" s="424"/>
      <c r="AF385" s="104"/>
      <c r="AG385" s="438" t="str">
        <f>IFERROR(VLOOKUP(O385, 【参考】数式用!$AY$5:$AY$13, 1, FALSE), "")</f>
        <v/>
      </c>
      <c r="AH385" s="439" t="str">
        <f>IFERROR(VLOOKUP(N385, 【参考】数式用!$BA$2:$BB$50, 2, FALSE), "")</f>
        <v/>
      </c>
      <c r="AI385" s="440" t="str">
        <f t="shared" si="13"/>
        <v/>
      </c>
      <c r="AJ385" s="441" t="str">
        <f t="shared" si="14"/>
        <v/>
      </c>
      <c r="AK385" s="139"/>
      <c r="AL385" s="139"/>
      <c r="AM385" s="112"/>
      <c r="AN385" s="112"/>
      <c r="AU385" s="111"/>
      <c r="AV385" s="111"/>
      <c r="AW385" s="111"/>
      <c r="AX385" s="111"/>
      <c r="AY385" s="111"/>
      <c r="AZ385" s="111"/>
    </row>
    <row r="386" spans="1:52" ht="30" customHeight="1" thickBot="1">
      <c r="A386" s="146">
        <v>373</v>
      </c>
      <c r="B386" s="985" t="str">
        <f>IF(基本情報入力シート!C411="","",基本情報入力シート!C411)</f>
        <v/>
      </c>
      <c r="C386" s="986"/>
      <c r="D386" s="986"/>
      <c r="E386" s="986"/>
      <c r="F386" s="986"/>
      <c r="G386" s="986"/>
      <c r="H386" s="986"/>
      <c r="I386" s="987"/>
      <c r="J386" s="420" t="str">
        <f>IF(基本情報入力シート!M411="","",基本情報入力シート!M411)</f>
        <v/>
      </c>
      <c r="K386" s="420" t="str">
        <f>IF(基本情報入力シート!R411="","",基本情報入力シート!R411)</f>
        <v/>
      </c>
      <c r="L386" s="420" t="str">
        <f>IF(基本情報入力シート!W411="","",基本情報入力シート!W411)</f>
        <v/>
      </c>
      <c r="M386" s="420" t="str">
        <f>IF(基本情報入力シート!X411="","",基本情報入力シート!X411)</f>
        <v/>
      </c>
      <c r="N386" s="147" t="str">
        <f>IF(基本情報入力シート!Y411="","",基本情報入力シート!Y411)</f>
        <v/>
      </c>
      <c r="O386" s="154"/>
      <c r="P386" s="53"/>
      <c r="Q386" s="988"/>
      <c r="R386" s="989"/>
      <c r="S386" s="148" t="str">
        <f>IFERROR(ROUNDDOWN(Q386*VLOOKUP(N386,【参考】数式用!$AR$2:$AW$50,MATCH(P386,【参考】数式用!$AT$4:$AW$4)+2,FALSE)*0.5, 0), "")</f>
        <v/>
      </c>
      <c r="T386" s="54"/>
      <c r="U386" s="548" t="str">
        <f>IFERROR(IF(AG386&lt;&gt;"",Q386*VLOOKUP(N386,【参考】数式用!$AG$2:$AL$50,MATCH(P386,【参考】数式用!$AI$4:$AL$4,0)+2,0), ""), "")</f>
        <v/>
      </c>
      <c r="V386" s="44"/>
      <c r="W386" s="990"/>
      <c r="X386" s="991"/>
      <c r="Y386" s="93"/>
      <c r="Z386" s="549"/>
      <c r="AA386" s="149" t="str">
        <f>IFERROR(IF(Y386="ー", "", ROUNDDOWN(Z386*VLOOKUP(N386,【参考】数式用!$AR$2:$AW$50,MATCH(Y386,【参考】数式用!$AT$4:$AW$4)+2,FALSE)*0.5, 0)), "")</f>
        <v/>
      </c>
      <c r="AB386" s="103"/>
      <c r="AC386" s="1083" t="str">
        <f>IFERROR(IF(AG386&lt;&gt;"",Z386*VLOOKUP(N386,【参考】数式用!$AG$2:$AL$50,MATCH(Y386,【参考】数式用!$AI$4:$AL$4,0)+2,0), ""), "")</f>
        <v/>
      </c>
      <c r="AD386" s="1083"/>
      <c r="AE386" s="424"/>
      <c r="AF386" s="104"/>
      <c r="AG386" s="438" t="str">
        <f>IFERROR(VLOOKUP(O386, 【参考】数式用!$AY$5:$AY$13, 1, FALSE), "")</f>
        <v/>
      </c>
      <c r="AH386" s="439" t="str">
        <f>IFERROR(VLOOKUP(N386, 【参考】数式用!$BA$2:$BB$50, 2, FALSE), "")</f>
        <v/>
      </c>
      <c r="AI386" s="440" t="str">
        <f t="shared" si="13"/>
        <v/>
      </c>
      <c r="AJ386" s="441" t="str">
        <f t="shared" si="14"/>
        <v/>
      </c>
      <c r="AK386" s="139"/>
      <c r="AL386" s="139"/>
      <c r="AM386" s="112"/>
      <c r="AN386" s="112"/>
      <c r="AU386" s="111"/>
      <c r="AV386" s="111"/>
      <c r="AW386" s="111"/>
      <c r="AX386" s="111"/>
      <c r="AY386" s="111"/>
      <c r="AZ386" s="111"/>
    </row>
    <row r="387" spans="1:52" ht="30" customHeight="1" thickBot="1">
      <c r="A387" s="146">
        <v>374</v>
      </c>
      <c r="B387" s="985" t="str">
        <f>IF(基本情報入力シート!C412="","",基本情報入力シート!C412)</f>
        <v/>
      </c>
      <c r="C387" s="986"/>
      <c r="D387" s="986"/>
      <c r="E387" s="986"/>
      <c r="F387" s="986"/>
      <c r="G387" s="986"/>
      <c r="H387" s="986"/>
      <c r="I387" s="987"/>
      <c r="J387" s="420" t="str">
        <f>IF(基本情報入力シート!M412="","",基本情報入力シート!M412)</f>
        <v/>
      </c>
      <c r="K387" s="420" t="str">
        <f>IF(基本情報入力シート!R412="","",基本情報入力シート!R412)</f>
        <v/>
      </c>
      <c r="L387" s="420" t="str">
        <f>IF(基本情報入力シート!W412="","",基本情報入力シート!W412)</f>
        <v/>
      </c>
      <c r="M387" s="420" t="str">
        <f>IF(基本情報入力シート!X412="","",基本情報入力シート!X412)</f>
        <v/>
      </c>
      <c r="N387" s="147" t="str">
        <f>IF(基本情報入力シート!Y412="","",基本情報入力シート!Y412)</f>
        <v/>
      </c>
      <c r="O387" s="154"/>
      <c r="P387" s="53"/>
      <c r="Q387" s="988"/>
      <c r="R387" s="989"/>
      <c r="S387" s="148" t="str">
        <f>IFERROR(ROUNDDOWN(Q387*VLOOKUP(N387,【参考】数式用!$AR$2:$AW$50,MATCH(P387,【参考】数式用!$AT$4:$AW$4)+2,FALSE)*0.5, 0), "")</f>
        <v/>
      </c>
      <c r="T387" s="54"/>
      <c r="U387" s="548" t="str">
        <f>IFERROR(IF(AG387&lt;&gt;"",Q387*VLOOKUP(N387,【参考】数式用!$AG$2:$AL$50,MATCH(P387,【参考】数式用!$AI$4:$AL$4,0)+2,0), ""), "")</f>
        <v/>
      </c>
      <c r="V387" s="44"/>
      <c r="W387" s="990"/>
      <c r="X387" s="991"/>
      <c r="Y387" s="93"/>
      <c r="Z387" s="549"/>
      <c r="AA387" s="149" t="str">
        <f>IFERROR(IF(Y387="ー", "", ROUNDDOWN(Z387*VLOOKUP(N387,【参考】数式用!$AR$2:$AW$50,MATCH(Y387,【参考】数式用!$AT$4:$AW$4)+2,FALSE)*0.5, 0)), "")</f>
        <v/>
      </c>
      <c r="AB387" s="103"/>
      <c r="AC387" s="1083" t="str">
        <f>IFERROR(IF(AG387&lt;&gt;"",Z387*VLOOKUP(N387,【参考】数式用!$AG$2:$AL$50,MATCH(Y387,【参考】数式用!$AI$4:$AL$4,0)+2,0), ""), "")</f>
        <v/>
      </c>
      <c r="AD387" s="1083"/>
      <c r="AE387" s="424"/>
      <c r="AF387" s="104"/>
      <c r="AG387" s="438" t="str">
        <f>IFERROR(VLOOKUP(O387, 【参考】数式用!$AY$5:$AY$13, 1, FALSE), "")</f>
        <v/>
      </c>
      <c r="AH387" s="439" t="str">
        <f>IFERROR(VLOOKUP(N387, 【参考】数式用!$BA$2:$BB$50, 2, FALSE), "")</f>
        <v/>
      </c>
      <c r="AI387" s="440" t="str">
        <f t="shared" si="13"/>
        <v/>
      </c>
      <c r="AJ387" s="441" t="str">
        <f t="shared" si="14"/>
        <v/>
      </c>
      <c r="AK387" s="139"/>
      <c r="AL387" s="139"/>
      <c r="AM387" s="112"/>
      <c r="AN387" s="112"/>
      <c r="AU387" s="111"/>
      <c r="AV387" s="111"/>
      <c r="AW387" s="111"/>
      <c r="AX387" s="111"/>
      <c r="AY387" s="111"/>
      <c r="AZ387" s="111"/>
    </row>
    <row r="388" spans="1:52" ht="30" customHeight="1" thickBot="1">
      <c r="A388" s="146">
        <v>375</v>
      </c>
      <c r="B388" s="985" t="str">
        <f>IF(基本情報入力シート!C413="","",基本情報入力シート!C413)</f>
        <v/>
      </c>
      <c r="C388" s="986"/>
      <c r="D388" s="986"/>
      <c r="E388" s="986"/>
      <c r="F388" s="986"/>
      <c r="G388" s="986"/>
      <c r="H388" s="986"/>
      <c r="I388" s="987"/>
      <c r="J388" s="420" t="str">
        <f>IF(基本情報入力シート!M413="","",基本情報入力シート!M413)</f>
        <v/>
      </c>
      <c r="K388" s="420" t="str">
        <f>IF(基本情報入力シート!R413="","",基本情報入力シート!R413)</f>
        <v/>
      </c>
      <c r="L388" s="420" t="str">
        <f>IF(基本情報入力シート!W413="","",基本情報入力シート!W413)</f>
        <v/>
      </c>
      <c r="M388" s="420" t="str">
        <f>IF(基本情報入力シート!X413="","",基本情報入力シート!X413)</f>
        <v/>
      </c>
      <c r="N388" s="147" t="str">
        <f>IF(基本情報入力シート!Y413="","",基本情報入力シート!Y413)</f>
        <v/>
      </c>
      <c r="O388" s="154"/>
      <c r="P388" s="53"/>
      <c r="Q388" s="988"/>
      <c r="R388" s="989"/>
      <c r="S388" s="148" t="str">
        <f>IFERROR(ROUNDDOWN(Q388*VLOOKUP(N388,【参考】数式用!$AR$2:$AW$50,MATCH(P388,【参考】数式用!$AT$4:$AW$4)+2,FALSE)*0.5, 0), "")</f>
        <v/>
      </c>
      <c r="T388" s="54"/>
      <c r="U388" s="548" t="str">
        <f>IFERROR(IF(AG388&lt;&gt;"",Q388*VLOOKUP(N388,【参考】数式用!$AG$2:$AL$50,MATCH(P388,【参考】数式用!$AI$4:$AL$4,0)+2,0), ""), "")</f>
        <v/>
      </c>
      <c r="V388" s="44"/>
      <c r="W388" s="990"/>
      <c r="X388" s="991"/>
      <c r="Y388" s="93"/>
      <c r="Z388" s="549"/>
      <c r="AA388" s="149" t="str">
        <f>IFERROR(IF(Y388="ー", "", ROUNDDOWN(Z388*VLOOKUP(N388,【参考】数式用!$AR$2:$AW$50,MATCH(Y388,【参考】数式用!$AT$4:$AW$4)+2,FALSE)*0.5, 0)), "")</f>
        <v/>
      </c>
      <c r="AB388" s="103"/>
      <c r="AC388" s="1083" t="str">
        <f>IFERROR(IF(AG388&lt;&gt;"",Z388*VLOOKUP(N388,【参考】数式用!$AG$2:$AL$50,MATCH(Y388,【参考】数式用!$AI$4:$AL$4,0)+2,0), ""), "")</f>
        <v/>
      </c>
      <c r="AD388" s="1083"/>
      <c r="AE388" s="424"/>
      <c r="AF388" s="104"/>
      <c r="AG388" s="438" t="str">
        <f>IFERROR(VLOOKUP(O388, 【参考】数式用!$AY$5:$AY$13, 1, FALSE), "")</f>
        <v/>
      </c>
      <c r="AH388" s="439" t="str">
        <f>IFERROR(VLOOKUP(N388, 【参考】数式用!$BA$2:$BB$50, 2, FALSE), "")</f>
        <v/>
      </c>
      <c r="AI388" s="440" t="str">
        <f t="shared" si="13"/>
        <v/>
      </c>
      <c r="AJ388" s="441" t="str">
        <f t="shared" si="14"/>
        <v/>
      </c>
      <c r="AK388" s="139"/>
      <c r="AL388" s="139"/>
      <c r="AM388" s="112"/>
      <c r="AN388" s="112"/>
      <c r="AU388" s="111"/>
      <c r="AV388" s="111"/>
      <c r="AW388" s="111"/>
      <c r="AX388" s="111"/>
      <c r="AY388" s="111"/>
      <c r="AZ388" s="111"/>
    </row>
    <row r="389" spans="1:52" ht="30" customHeight="1" thickBot="1">
      <c r="A389" s="146">
        <v>376</v>
      </c>
      <c r="B389" s="985" t="str">
        <f>IF(基本情報入力シート!C414="","",基本情報入力シート!C414)</f>
        <v/>
      </c>
      <c r="C389" s="986"/>
      <c r="D389" s="986"/>
      <c r="E389" s="986"/>
      <c r="F389" s="986"/>
      <c r="G389" s="986"/>
      <c r="H389" s="986"/>
      <c r="I389" s="987"/>
      <c r="J389" s="420" t="str">
        <f>IF(基本情報入力シート!M414="","",基本情報入力シート!M414)</f>
        <v/>
      </c>
      <c r="K389" s="420" t="str">
        <f>IF(基本情報入力シート!R414="","",基本情報入力シート!R414)</f>
        <v/>
      </c>
      <c r="L389" s="420" t="str">
        <f>IF(基本情報入力シート!W414="","",基本情報入力シート!W414)</f>
        <v/>
      </c>
      <c r="M389" s="420" t="str">
        <f>IF(基本情報入力シート!X414="","",基本情報入力シート!X414)</f>
        <v/>
      </c>
      <c r="N389" s="147" t="str">
        <f>IF(基本情報入力シート!Y414="","",基本情報入力シート!Y414)</f>
        <v/>
      </c>
      <c r="O389" s="154"/>
      <c r="P389" s="53"/>
      <c r="Q389" s="988"/>
      <c r="R389" s="989"/>
      <c r="S389" s="148" t="str">
        <f>IFERROR(ROUNDDOWN(Q389*VLOOKUP(N389,【参考】数式用!$AR$2:$AW$50,MATCH(P389,【参考】数式用!$AT$4:$AW$4)+2,FALSE)*0.5, 0), "")</f>
        <v/>
      </c>
      <c r="T389" s="54"/>
      <c r="U389" s="548" t="str">
        <f>IFERROR(IF(AG389&lt;&gt;"",Q389*VLOOKUP(N389,【参考】数式用!$AG$2:$AL$50,MATCH(P389,【参考】数式用!$AI$4:$AL$4,0)+2,0), ""), "")</f>
        <v/>
      </c>
      <c r="V389" s="44"/>
      <c r="W389" s="990"/>
      <c r="X389" s="991"/>
      <c r="Y389" s="93"/>
      <c r="Z389" s="549"/>
      <c r="AA389" s="149" t="str">
        <f>IFERROR(IF(Y389="ー", "", ROUNDDOWN(Z389*VLOOKUP(N389,【参考】数式用!$AR$2:$AW$50,MATCH(Y389,【参考】数式用!$AT$4:$AW$4)+2,FALSE)*0.5, 0)), "")</f>
        <v/>
      </c>
      <c r="AB389" s="103"/>
      <c r="AC389" s="1083" t="str">
        <f>IFERROR(IF(AG389&lt;&gt;"",Z389*VLOOKUP(N389,【参考】数式用!$AG$2:$AL$50,MATCH(Y389,【参考】数式用!$AI$4:$AL$4,0)+2,0), ""), "")</f>
        <v/>
      </c>
      <c r="AD389" s="1083"/>
      <c r="AE389" s="424"/>
      <c r="AF389" s="104"/>
      <c r="AG389" s="438" t="str">
        <f>IFERROR(VLOOKUP(O389, 【参考】数式用!$AY$5:$AY$13, 1, FALSE), "")</f>
        <v/>
      </c>
      <c r="AH389" s="439" t="str">
        <f>IFERROR(VLOOKUP(N389, 【参考】数式用!$BA$2:$BB$50, 2, FALSE), "")</f>
        <v/>
      </c>
      <c r="AI389" s="440" t="str">
        <f t="shared" si="13"/>
        <v/>
      </c>
      <c r="AJ389" s="441" t="str">
        <f t="shared" si="14"/>
        <v/>
      </c>
      <c r="AK389" s="139"/>
      <c r="AL389" s="139"/>
      <c r="AM389" s="112"/>
      <c r="AN389" s="112"/>
      <c r="AU389" s="111"/>
      <c r="AV389" s="111"/>
      <c r="AW389" s="111"/>
      <c r="AX389" s="111"/>
      <c r="AY389" s="111"/>
      <c r="AZ389" s="111"/>
    </row>
    <row r="390" spans="1:52" ht="30" customHeight="1" thickBot="1">
      <c r="A390" s="146">
        <v>377</v>
      </c>
      <c r="B390" s="985" t="str">
        <f>IF(基本情報入力シート!C415="","",基本情報入力シート!C415)</f>
        <v/>
      </c>
      <c r="C390" s="986"/>
      <c r="D390" s="986"/>
      <c r="E390" s="986"/>
      <c r="F390" s="986"/>
      <c r="G390" s="986"/>
      <c r="H390" s="986"/>
      <c r="I390" s="987"/>
      <c r="J390" s="420" t="str">
        <f>IF(基本情報入力シート!M415="","",基本情報入力シート!M415)</f>
        <v/>
      </c>
      <c r="K390" s="420" t="str">
        <f>IF(基本情報入力シート!R415="","",基本情報入力シート!R415)</f>
        <v/>
      </c>
      <c r="L390" s="420" t="str">
        <f>IF(基本情報入力シート!W415="","",基本情報入力シート!W415)</f>
        <v/>
      </c>
      <c r="M390" s="420" t="str">
        <f>IF(基本情報入力シート!X415="","",基本情報入力シート!X415)</f>
        <v/>
      </c>
      <c r="N390" s="147" t="str">
        <f>IF(基本情報入力シート!Y415="","",基本情報入力シート!Y415)</f>
        <v/>
      </c>
      <c r="O390" s="154"/>
      <c r="P390" s="53"/>
      <c r="Q390" s="988"/>
      <c r="R390" s="989"/>
      <c r="S390" s="148" t="str">
        <f>IFERROR(ROUNDDOWN(Q390*VLOOKUP(N390,【参考】数式用!$AR$2:$AW$50,MATCH(P390,【参考】数式用!$AT$4:$AW$4)+2,FALSE)*0.5, 0), "")</f>
        <v/>
      </c>
      <c r="T390" s="54"/>
      <c r="U390" s="548" t="str">
        <f>IFERROR(IF(AG390&lt;&gt;"",Q390*VLOOKUP(N390,【参考】数式用!$AG$2:$AL$50,MATCH(P390,【参考】数式用!$AI$4:$AL$4,0)+2,0), ""), "")</f>
        <v/>
      </c>
      <c r="V390" s="44"/>
      <c r="W390" s="990"/>
      <c r="X390" s="991"/>
      <c r="Y390" s="93"/>
      <c r="Z390" s="549"/>
      <c r="AA390" s="149" t="str">
        <f>IFERROR(IF(Y390="ー", "", ROUNDDOWN(Z390*VLOOKUP(N390,【参考】数式用!$AR$2:$AW$50,MATCH(Y390,【参考】数式用!$AT$4:$AW$4)+2,FALSE)*0.5, 0)), "")</f>
        <v/>
      </c>
      <c r="AB390" s="103"/>
      <c r="AC390" s="1083" t="str">
        <f>IFERROR(IF(AG390&lt;&gt;"",Z390*VLOOKUP(N390,【参考】数式用!$AG$2:$AL$50,MATCH(Y390,【参考】数式用!$AI$4:$AL$4,0)+2,0), ""), "")</f>
        <v/>
      </c>
      <c r="AD390" s="1083"/>
      <c r="AE390" s="424"/>
      <c r="AF390" s="104"/>
      <c r="AG390" s="438" t="str">
        <f>IFERROR(VLOOKUP(O390, 【参考】数式用!$AY$5:$AY$13, 1, FALSE), "")</f>
        <v/>
      </c>
      <c r="AH390" s="439" t="str">
        <f>IFERROR(VLOOKUP(N390, 【参考】数式用!$BA$2:$BB$50, 2, FALSE), "")</f>
        <v/>
      </c>
      <c r="AI390" s="440" t="str">
        <f t="shared" si="13"/>
        <v/>
      </c>
      <c r="AJ390" s="441" t="str">
        <f t="shared" si="14"/>
        <v/>
      </c>
      <c r="AK390" s="139"/>
      <c r="AL390" s="139"/>
      <c r="AM390" s="112"/>
      <c r="AN390" s="112"/>
      <c r="AU390" s="111"/>
      <c r="AV390" s="111"/>
      <c r="AW390" s="111"/>
      <c r="AX390" s="111"/>
      <c r="AY390" s="111"/>
      <c r="AZ390" s="111"/>
    </row>
    <row r="391" spans="1:52" ht="30" customHeight="1" thickBot="1">
      <c r="A391" s="146">
        <v>378</v>
      </c>
      <c r="B391" s="985" t="str">
        <f>IF(基本情報入力シート!C416="","",基本情報入力シート!C416)</f>
        <v/>
      </c>
      <c r="C391" s="986"/>
      <c r="D391" s="986"/>
      <c r="E391" s="986"/>
      <c r="F391" s="986"/>
      <c r="G391" s="986"/>
      <c r="H391" s="986"/>
      <c r="I391" s="987"/>
      <c r="J391" s="420" t="str">
        <f>IF(基本情報入力シート!M416="","",基本情報入力シート!M416)</f>
        <v/>
      </c>
      <c r="K391" s="420" t="str">
        <f>IF(基本情報入力シート!R416="","",基本情報入力シート!R416)</f>
        <v/>
      </c>
      <c r="L391" s="420" t="str">
        <f>IF(基本情報入力シート!W416="","",基本情報入力シート!W416)</f>
        <v/>
      </c>
      <c r="M391" s="420" t="str">
        <f>IF(基本情報入力シート!X416="","",基本情報入力シート!X416)</f>
        <v/>
      </c>
      <c r="N391" s="147" t="str">
        <f>IF(基本情報入力シート!Y416="","",基本情報入力シート!Y416)</f>
        <v/>
      </c>
      <c r="O391" s="154"/>
      <c r="P391" s="53"/>
      <c r="Q391" s="988"/>
      <c r="R391" s="989"/>
      <c r="S391" s="148" t="str">
        <f>IFERROR(ROUNDDOWN(Q391*VLOOKUP(N391,【参考】数式用!$AR$2:$AW$50,MATCH(P391,【参考】数式用!$AT$4:$AW$4)+2,FALSE)*0.5, 0), "")</f>
        <v/>
      </c>
      <c r="T391" s="54"/>
      <c r="U391" s="548" t="str">
        <f>IFERROR(IF(AG391&lt;&gt;"",Q391*VLOOKUP(N391,【参考】数式用!$AG$2:$AL$50,MATCH(P391,【参考】数式用!$AI$4:$AL$4,0)+2,0), ""), "")</f>
        <v/>
      </c>
      <c r="V391" s="44"/>
      <c r="W391" s="990"/>
      <c r="X391" s="991"/>
      <c r="Y391" s="93"/>
      <c r="Z391" s="549"/>
      <c r="AA391" s="149" t="str">
        <f>IFERROR(IF(Y391="ー", "", ROUNDDOWN(Z391*VLOOKUP(N391,【参考】数式用!$AR$2:$AW$50,MATCH(Y391,【参考】数式用!$AT$4:$AW$4)+2,FALSE)*0.5, 0)), "")</f>
        <v/>
      </c>
      <c r="AB391" s="103"/>
      <c r="AC391" s="1083" t="str">
        <f>IFERROR(IF(AG391&lt;&gt;"",Z391*VLOOKUP(N391,【参考】数式用!$AG$2:$AL$50,MATCH(Y391,【参考】数式用!$AI$4:$AL$4,0)+2,0), ""), "")</f>
        <v/>
      </c>
      <c r="AD391" s="1083"/>
      <c r="AE391" s="424"/>
      <c r="AF391" s="104"/>
      <c r="AG391" s="438" t="str">
        <f>IFERROR(VLOOKUP(O391, 【参考】数式用!$AY$5:$AY$13, 1, FALSE), "")</f>
        <v/>
      </c>
      <c r="AH391" s="439" t="str">
        <f>IFERROR(VLOOKUP(N391, 【参考】数式用!$BA$2:$BB$50, 2, FALSE), "")</f>
        <v/>
      </c>
      <c r="AI391" s="440" t="str">
        <f t="shared" si="13"/>
        <v/>
      </c>
      <c r="AJ391" s="441" t="str">
        <f t="shared" si="14"/>
        <v/>
      </c>
      <c r="AK391" s="139"/>
      <c r="AL391" s="139"/>
      <c r="AM391" s="112"/>
      <c r="AN391" s="112"/>
      <c r="AU391" s="111"/>
      <c r="AV391" s="111"/>
      <c r="AW391" s="111"/>
      <c r="AX391" s="111"/>
      <c r="AY391" s="111"/>
      <c r="AZ391" s="111"/>
    </row>
    <row r="392" spans="1:52" ht="30" customHeight="1" thickBot="1">
      <c r="A392" s="146">
        <v>379</v>
      </c>
      <c r="B392" s="985" t="str">
        <f>IF(基本情報入力シート!C417="","",基本情報入力シート!C417)</f>
        <v/>
      </c>
      <c r="C392" s="986"/>
      <c r="D392" s="986"/>
      <c r="E392" s="986"/>
      <c r="F392" s="986"/>
      <c r="G392" s="986"/>
      <c r="H392" s="986"/>
      <c r="I392" s="987"/>
      <c r="J392" s="420" t="str">
        <f>IF(基本情報入力シート!M417="","",基本情報入力シート!M417)</f>
        <v/>
      </c>
      <c r="K392" s="420" t="str">
        <f>IF(基本情報入力シート!R417="","",基本情報入力シート!R417)</f>
        <v/>
      </c>
      <c r="L392" s="420" t="str">
        <f>IF(基本情報入力シート!W417="","",基本情報入力シート!W417)</f>
        <v/>
      </c>
      <c r="M392" s="420" t="str">
        <f>IF(基本情報入力シート!X417="","",基本情報入力シート!X417)</f>
        <v/>
      </c>
      <c r="N392" s="147" t="str">
        <f>IF(基本情報入力シート!Y417="","",基本情報入力シート!Y417)</f>
        <v/>
      </c>
      <c r="O392" s="154"/>
      <c r="P392" s="53"/>
      <c r="Q392" s="988"/>
      <c r="R392" s="989"/>
      <c r="S392" s="148" t="str">
        <f>IFERROR(ROUNDDOWN(Q392*VLOOKUP(N392,【参考】数式用!$AR$2:$AW$50,MATCH(P392,【参考】数式用!$AT$4:$AW$4)+2,FALSE)*0.5, 0), "")</f>
        <v/>
      </c>
      <c r="T392" s="54"/>
      <c r="U392" s="548" t="str">
        <f>IFERROR(IF(AG392&lt;&gt;"",Q392*VLOOKUP(N392,【参考】数式用!$AG$2:$AL$50,MATCH(P392,【参考】数式用!$AI$4:$AL$4,0)+2,0), ""), "")</f>
        <v/>
      </c>
      <c r="V392" s="44"/>
      <c r="W392" s="990"/>
      <c r="X392" s="991"/>
      <c r="Y392" s="93"/>
      <c r="Z392" s="549"/>
      <c r="AA392" s="149" t="str">
        <f>IFERROR(IF(Y392="ー", "", ROUNDDOWN(Z392*VLOOKUP(N392,【参考】数式用!$AR$2:$AW$50,MATCH(Y392,【参考】数式用!$AT$4:$AW$4)+2,FALSE)*0.5, 0)), "")</f>
        <v/>
      </c>
      <c r="AB392" s="103"/>
      <c r="AC392" s="1083" t="str">
        <f>IFERROR(IF(AG392&lt;&gt;"",Z392*VLOOKUP(N392,【参考】数式用!$AG$2:$AL$50,MATCH(Y392,【参考】数式用!$AI$4:$AL$4,0)+2,0), ""), "")</f>
        <v/>
      </c>
      <c r="AD392" s="1083"/>
      <c r="AE392" s="424"/>
      <c r="AF392" s="104"/>
      <c r="AG392" s="438" t="str">
        <f>IFERROR(VLOOKUP(O392, 【参考】数式用!$AY$5:$AY$13, 1, FALSE), "")</f>
        <v/>
      </c>
      <c r="AH392" s="439" t="str">
        <f>IFERROR(VLOOKUP(N392, 【参考】数式用!$BA$2:$BB$50, 2, FALSE), "")</f>
        <v/>
      </c>
      <c r="AI392" s="440" t="str">
        <f t="shared" si="13"/>
        <v/>
      </c>
      <c r="AJ392" s="441" t="str">
        <f t="shared" si="14"/>
        <v/>
      </c>
      <c r="AK392" s="139"/>
      <c r="AL392" s="139"/>
      <c r="AM392" s="112"/>
      <c r="AN392" s="112"/>
      <c r="AU392" s="111"/>
      <c r="AV392" s="111"/>
      <c r="AW392" s="111"/>
      <c r="AX392" s="111"/>
      <c r="AY392" s="111"/>
      <c r="AZ392" s="111"/>
    </row>
    <row r="393" spans="1:52" ht="30" customHeight="1" thickBot="1">
      <c r="A393" s="146">
        <v>380</v>
      </c>
      <c r="B393" s="985" t="str">
        <f>IF(基本情報入力シート!C418="","",基本情報入力シート!C418)</f>
        <v/>
      </c>
      <c r="C393" s="986"/>
      <c r="D393" s="986"/>
      <c r="E393" s="986"/>
      <c r="F393" s="986"/>
      <c r="G393" s="986"/>
      <c r="H393" s="986"/>
      <c r="I393" s="987"/>
      <c r="J393" s="420" t="str">
        <f>IF(基本情報入力シート!M418="","",基本情報入力シート!M418)</f>
        <v/>
      </c>
      <c r="K393" s="420" t="str">
        <f>IF(基本情報入力シート!R418="","",基本情報入力シート!R418)</f>
        <v/>
      </c>
      <c r="L393" s="420" t="str">
        <f>IF(基本情報入力シート!W418="","",基本情報入力シート!W418)</f>
        <v/>
      </c>
      <c r="M393" s="420" t="str">
        <f>IF(基本情報入力シート!X418="","",基本情報入力シート!X418)</f>
        <v/>
      </c>
      <c r="N393" s="147" t="str">
        <f>IF(基本情報入力シート!Y418="","",基本情報入力シート!Y418)</f>
        <v/>
      </c>
      <c r="O393" s="154"/>
      <c r="P393" s="53"/>
      <c r="Q393" s="988"/>
      <c r="R393" s="989"/>
      <c r="S393" s="148" t="str">
        <f>IFERROR(ROUNDDOWN(Q393*VLOOKUP(N393,【参考】数式用!$AR$2:$AW$50,MATCH(P393,【参考】数式用!$AT$4:$AW$4)+2,FALSE)*0.5, 0), "")</f>
        <v/>
      </c>
      <c r="T393" s="54"/>
      <c r="U393" s="548" t="str">
        <f>IFERROR(IF(AG393&lt;&gt;"",Q393*VLOOKUP(N393,【参考】数式用!$AG$2:$AL$50,MATCH(P393,【参考】数式用!$AI$4:$AL$4,0)+2,0), ""), "")</f>
        <v/>
      </c>
      <c r="V393" s="44"/>
      <c r="W393" s="990"/>
      <c r="X393" s="991"/>
      <c r="Y393" s="93"/>
      <c r="Z393" s="549"/>
      <c r="AA393" s="149" t="str">
        <f>IFERROR(IF(Y393="ー", "", ROUNDDOWN(Z393*VLOOKUP(N393,【参考】数式用!$AR$2:$AW$50,MATCH(Y393,【参考】数式用!$AT$4:$AW$4)+2,FALSE)*0.5, 0)), "")</f>
        <v/>
      </c>
      <c r="AB393" s="103"/>
      <c r="AC393" s="1083" t="str">
        <f>IFERROR(IF(AG393&lt;&gt;"",Z393*VLOOKUP(N393,【参考】数式用!$AG$2:$AL$50,MATCH(Y393,【参考】数式用!$AI$4:$AL$4,0)+2,0), ""), "")</f>
        <v/>
      </c>
      <c r="AD393" s="1083"/>
      <c r="AE393" s="424"/>
      <c r="AF393" s="104"/>
      <c r="AG393" s="438" t="str">
        <f>IFERROR(VLOOKUP(O393, 【参考】数式用!$AY$5:$AY$13, 1, FALSE), "")</f>
        <v/>
      </c>
      <c r="AH393" s="439" t="str">
        <f>IFERROR(VLOOKUP(N393, 【参考】数式用!$BA$2:$BB$50, 2, FALSE), "")</f>
        <v/>
      </c>
      <c r="AI393" s="440" t="str">
        <f t="shared" si="13"/>
        <v/>
      </c>
      <c r="AJ393" s="441" t="str">
        <f t="shared" si="14"/>
        <v/>
      </c>
      <c r="AK393" s="139"/>
      <c r="AL393" s="139"/>
      <c r="AM393" s="112"/>
      <c r="AN393" s="112"/>
      <c r="AU393" s="111"/>
      <c r="AV393" s="111"/>
      <c r="AW393" s="111"/>
      <c r="AX393" s="111"/>
      <c r="AY393" s="111"/>
      <c r="AZ393" s="111"/>
    </row>
    <row r="394" spans="1:52" ht="30" customHeight="1" thickBot="1">
      <c r="A394" s="146">
        <v>381</v>
      </c>
      <c r="B394" s="985" t="str">
        <f>IF(基本情報入力シート!C419="","",基本情報入力シート!C419)</f>
        <v/>
      </c>
      <c r="C394" s="986"/>
      <c r="D394" s="986"/>
      <c r="E394" s="986"/>
      <c r="F394" s="986"/>
      <c r="G394" s="986"/>
      <c r="H394" s="986"/>
      <c r="I394" s="987"/>
      <c r="J394" s="420" t="str">
        <f>IF(基本情報入力シート!M419="","",基本情報入力シート!M419)</f>
        <v/>
      </c>
      <c r="K394" s="420" t="str">
        <f>IF(基本情報入力シート!R419="","",基本情報入力シート!R419)</f>
        <v/>
      </c>
      <c r="L394" s="420" t="str">
        <f>IF(基本情報入力シート!W419="","",基本情報入力シート!W419)</f>
        <v/>
      </c>
      <c r="M394" s="420" t="str">
        <f>IF(基本情報入力シート!X419="","",基本情報入力シート!X419)</f>
        <v/>
      </c>
      <c r="N394" s="147" t="str">
        <f>IF(基本情報入力シート!Y419="","",基本情報入力シート!Y419)</f>
        <v/>
      </c>
      <c r="O394" s="154"/>
      <c r="P394" s="53"/>
      <c r="Q394" s="988"/>
      <c r="R394" s="989"/>
      <c r="S394" s="148" t="str">
        <f>IFERROR(ROUNDDOWN(Q394*VLOOKUP(N394,【参考】数式用!$AR$2:$AW$50,MATCH(P394,【参考】数式用!$AT$4:$AW$4)+2,FALSE)*0.5, 0), "")</f>
        <v/>
      </c>
      <c r="T394" s="54"/>
      <c r="U394" s="548" t="str">
        <f>IFERROR(IF(AG394&lt;&gt;"",Q394*VLOOKUP(N394,【参考】数式用!$AG$2:$AL$50,MATCH(P394,【参考】数式用!$AI$4:$AL$4,0)+2,0), ""), "")</f>
        <v/>
      </c>
      <c r="V394" s="44"/>
      <c r="W394" s="990"/>
      <c r="X394" s="991"/>
      <c r="Y394" s="93"/>
      <c r="Z394" s="549"/>
      <c r="AA394" s="149" t="str">
        <f>IFERROR(IF(Y394="ー", "", ROUNDDOWN(Z394*VLOOKUP(N394,【参考】数式用!$AR$2:$AW$50,MATCH(Y394,【参考】数式用!$AT$4:$AW$4)+2,FALSE)*0.5, 0)), "")</f>
        <v/>
      </c>
      <c r="AB394" s="103"/>
      <c r="AC394" s="1083" t="str">
        <f>IFERROR(IF(AG394&lt;&gt;"",Z394*VLOOKUP(N394,【参考】数式用!$AG$2:$AL$50,MATCH(Y394,【参考】数式用!$AI$4:$AL$4,0)+2,0), ""), "")</f>
        <v/>
      </c>
      <c r="AD394" s="1083"/>
      <c r="AE394" s="424"/>
      <c r="AF394" s="104"/>
      <c r="AG394" s="438" t="str">
        <f>IFERROR(VLOOKUP(O394, 【参考】数式用!$AY$5:$AY$13, 1, FALSE), "")</f>
        <v/>
      </c>
      <c r="AH394" s="439" t="str">
        <f>IFERROR(VLOOKUP(N394, 【参考】数式用!$BA$2:$BB$50, 2, FALSE), "")</f>
        <v/>
      </c>
      <c r="AI394" s="440" t="str">
        <f t="shared" si="13"/>
        <v/>
      </c>
      <c r="AJ394" s="441" t="str">
        <f t="shared" si="14"/>
        <v/>
      </c>
      <c r="AK394" s="139"/>
      <c r="AL394" s="139"/>
      <c r="AM394" s="112"/>
      <c r="AN394" s="112"/>
      <c r="AU394" s="111"/>
      <c r="AV394" s="111"/>
      <c r="AW394" s="111"/>
      <c r="AX394" s="111"/>
      <c r="AY394" s="111"/>
      <c r="AZ394" s="111"/>
    </row>
    <row r="395" spans="1:52" ht="30" customHeight="1" thickBot="1">
      <c r="A395" s="146">
        <v>382</v>
      </c>
      <c r="B395" s="985" t="str">
        <f>IF(基本情報入力シート!C420="","",基本情報入力シート!C420)</f>
        <v/>
      </c>
      <c r="C395" s="986"/>
      <c r="D395" s="986"/>
      <c r="E395" s="986"/>
      <c r="F395" s="986"/>
      <c r="G395" s="986"/>
      <c r="H395" s="986"/>
      <c r="I395" s="987"/>
      <c r="J395" s="420" t="str">
        <f>IF(基本情報入力シート!M420="","",基本情報入力シート!M420)</f>
        <v/>
      </c>
      <c r="K395" s="420" t="str">
        <f>IF(基本情報入力シート!R420="","",基本情報入力シート!R420)</f>
        <v/>
      </c>
      <c r="L395" s="420" t="str">
        <f>IF(基本情報入力シート!W420="","",基本情報入力シート!W420)</f>
        <v/>
      </c>
      <c r="M395" s="420" t="str">
        <f>IF(基本情報入力シート!X420="","",基本情報入力シート!X420)</f>
        <v/>
      </c>
      <c r="N395" s="147" t="str">
        <f>IF(基本情報入力シート!Y420="","",基本情報入力シート!Y420)</f>
        <v/>
      </c>
      <c r="O395" s="154"/>
      <c r="P395" s="53"/>
      <c r="Q395" s="988"/>
      <c r="R395" s="989"/>
      <c r="S395" s="148" t="str">
        <f>IFERROR(ROUNDDOWN(Q395*VLOOKUP(N395,【参考】数式用!$AR$2:$AW$50,MATCH(P395,【参考】数式用!$AT$4:$AW$4)+2,FALSE)*0.5, 0), "")</f>
        <v/>
      </c>
      <c r="T395" s="54"/>
      <c r="U395" s="548" t="str">
        <f>IFERROR(IF(AG395&lt;&gt;"",Q395*VLOOKUP(N395,【参考】数式用!$AG$2:$AL$50,MATCH(P395,【参考】数式用!$AI$4:$AL$4,0)+2,0), ""), "")</f>
        <v/>
      </c>
      <c r="V395" s="44"/>
      <c r="W395" s="990"/>
      <c r="X395" s="991"/>
      <c r="Y395" s="93"/>
      <c r="Z395" s="549"/>
      <c r="AA395" s="149" t="str">
        <f>IFERROR(IF(Y395="ー", "", ROUNDDOWN(Z395*VLOOKUP(N395,【参考】数式用!$AR$2:$AW$50,MATCH(Y395,【参考】数式用!$AT$4:$AW$4)+2,FALSE)*0.5, 0)), "")</f>
        <v/>
      </c>
      <c r="AB395" s="103"/>
      <c r="AC395" s="1083" t="str">
        <f>IFERROR(IF(AG395&lt;&gt;"",Z395*VLOOKUP(N395,【参考】数式用!$AG$2:$AL$50,MATCH(Y395,【参考】数式用!$AI$4:$AL$4,0)+2,0), ""), "")</f>
        <v/>
      </c>
      <c r="AD395" s="1083"/>
      <c r="AE395" s="424"/>
      <c r="AF395" s="104"/>
      <c r="AG395" s="438" t="str">
        <f>IFERROR(VLOOKUP(O395, 【参考】数式用!$AY$5:$AY$13, 1, FALSE), "")</f>
        <v/>
      </c>
      <c r="AH395" s="439" t="str">
        <f>IFERROR(VLOOKUP(N395, 【参考】数式用!$BA$2:$BB$50, 2, FALSE), "")</f>
        <v/>
      </c>
      <c r="AI395" s="440" t="str">
        <f t="shared" si="13"/>
        <v/>
      </c>
      <c r="AJ395" s="441" t="str">
        <f t="shared" si="14"/>
        <v/>
      </c>
      <c r="AK395" s="139"/>
      <c r="AL395" s="139"/>
      <c r="AM395" s="112"/>
      <c r="AN395" s="112"/>
      <c r="AU395" s="111"/>
      <c r="AV395" s="111"/>
      <c r="AW395" s="111"/>
      <c r="AX395" s="111"/>
      <c r="AY395" s="111"/>
      <c r="AZ395" s="111"/>
    </row>
    <row r="396" spans="1:52" ht="30" customHeight="1" thickBot="1">
      <c r="A396" s="146">
        <v>383</v>
      </c>
      <c r="B396" s="985" t="str">
        <f>IF(基本情報入力シート!C421="","",基本情報入力シート!C421)</f>
        <v/>
      </c>
      <c r="C396" s="986"/>
      <c r="D396" s="986"/>
      <c r="E396" s="986"/>
      <c r="F396" s="986"/>
      <c r="G396" s="986"/>
      <c r="H396" s="986"/>
      <c r="I396" s="987"/>
      <c r="J396" s="420" t="str">
        <f>IF(基本情報入力シート!M421="","",基本情報入力シート!M421)</f>
        <v/>
      </c>
      <c r="K396" s="420" t="str">
        <f>IF(基本情報入力シート!R421="","",基本情報入力シート!R421)</f>
        <v/>
      </c>
      <c r="L396" s="420" t="str">
        <f>IF(基本情報入力シート!W421="","",基本情報入力シート!W421)</f>
        <v/>
      </c>
      <c r="M396" s="420" t="str">
        <f>IF(基本情報入力シート!X421="","",基本情報入力シート!X421)</f>
        <v/>
      </c>
      <c r="N396" s="147" t="str">
        <f>IF(基本情報入力シート!Y421="","",基本情報入力シート!Y421)</f>
        <v/>
      </c>
      <c r="O396" s="154"/>
      <c r="P396" s="53"/>
      <c r="Q396" s="988"/>
      <c r="R396" s="989"/>
      <c r="S396" s="148" t="str">
        <f>IFERROR(ROUNDDOWN(Q396*VLOOKUP(N396,【参考】数式用!$AR$2:$AW$50,MATCH(P396,【参考】数式用!$AT$4:$AW$4)+2,FALSE)*0.5, 0), "")</f>
        <v/>
      </c>
      <c r="T396" s="54"/>
      <c r="U396" s="548" t="str">
        <f>IFERROR(IF(AG396&lt;&gt;"",Q396*VLOOKUP(N396,【参考】数式用!$AG$2:$AL$50,MATCH(P396,【参考】数式用!$AI$4:$AL$4,0)+2,0), ""), "")</f>
        <v/>
      </c>
      <c r="V396" s="44"/>
      <c r="W396" s="990"/>
      <c r="X396" s="991"/>
      <c r="Y396" s="93"/>
      <c r="Z396" s="549"/>
      <c r="AA396" s="149" t="str">
        <f>IFERROR(IF(Y396="ー", "", ROUNDDOWN(Z396*VLOOKUP(N396,【参考】数式用!$AR$2:$AW$50,MATCH(Y396,【参考】数式用!$AT$4:$AW$4)+2,FALSE)*0.5, 0)), "")</f>
        <v/>
      </c>
      <c r="AB396" s="103"/>
      <c r="AC396" s="1083" t="str">
        <f>IFERROR(IF(AG396&lt;&gt;"",Z396*VLOOKUP(N396,【参考】数式用!$AG$2:$AL$50,MATCH(Y396,【参考】数式用!$AI$4:$AL$4,0)+2,0), ""), "")</f>
        <v/>
      </c>
      <c r="AD396" s="1083"/>
      <c r="AE396" s="424"/>
      <c r="AF396" s="104"/>
      <c r="AG396" s="438" t="str">
        <f>IFERROR(VLOOKUP(O396, 【参考】数式用!$AY$5:$AY$13, 1, FALSE), "")</f>
        <v/>
      </c>
      <c r="AH396" s="439" t="str">
        <f>IFERROR(VLOOKUP(N396, 【参考】数式用!$BA$2:$BB$50, 2, FALSE), "")</f>
        <v/>
      </c>
      <c r="AI396" s="440" t="str">
        <f t="shared" si="13"/>
        <v/>
      </c>
      <c r="AJ396" s="441" t="str">
        <f t="shared" si="14"/>
        <v/>
      </c>
      <c r="AK396" s="139"/>
      <c r="AL396" s="139"/>
      <c r="AM396" s="112"/>
      <c r="AN396" s="112"/>
      <c r="AU396" s="111"/>
      <c r="AV396" s="111"/>
      <c r="AW396" s="111"/>
      <c r="AX396" s="111"/>
      <c r="AY396" s="111"/>
      <c r="AZ396" s="111"/>
    </row>
    <row r="397" spans="1:52" ht="30" customHeight="1" thickBot="1">
      <c r="A397" s="146">
        <v>384</v>
      </c>
      <c r="B397" s="985" t="str">
        <f>IF(基本情報入力シート!C422="","",基本情報入力シート!C422)</f>
        <v/>
      </c>
      <c r="C397" s="986"/>
      <c r="D397" s="986"/>
      <c r="E397" s="986"/>
      <c r="F397" s="986"/>
      <c r="G397" s="986"/>
      <c r="H397" s="986"/>
      <c r="I397" s="987"/>
      <c r="J397" s="420" t="str">
        <f>IF(基本情報入力シート!M422="","",基本情報入力シート!M422)</f>
        <v/>
      </c>
      <c r="K397" s="420" t="str">
        <f>IF(基本情報入力シート!R422="","",基本情報入力シート!R422)</f>
        <v/>
      </c>
      <c r="L397" s="420" t="str">
        <f>IF(基本情報入力シート!W422="","",基本情報入力シート!W422)</f>
        <v/>
      </c>
      <c r="M397" s="420" t="str">
        <f>IF(基本情報入力シート!X422="","",基本情報入力シート!X422)</f>
        <v/>
      </c>
      <c r="N397" s="147" t="str">
        <f>IF(基本情報入力シート!Y422="","",基本情報入力シート!Y422)</f>
        <v/>
      </c>
      <c r="O397" s="154"/>
      <c r="P397" s="53"/>
      <c r="Q397" s="988"/>
      <c r="R397" s="989"/>
      <c r="S397" s="148" t="str">
        <f>IFERROR(ROUNDDOWN(Q397*VLOOKUP(N397,【参考】数式用!$AR$2:$AW$50,MATCH(P397,【参考】数式用!$AT$4:$AW$4)+2,FALSE)*0.5, 0), "")</f>
        <v/>
      </c>
      <c r="T397" s="54"/>
      <c r="U397" s="548" t="str">
        <f>IFERROR(IF(AG397&lt;&gt;"",Q397*VLOOKUP(N397,【参考】数式用!$AG$2:$AL$50,MATCH(P397,【参考】数式用!$AI$4:$AL$4,0)+2,0), ""), "")</f>
        <v/>
      </c>
      <c r="V397" s="44"/>
      <c r="W397" s="990"/>
      <c r="X397" s="991"/>
      <c r="Y397" s="93"/>
      <c r="Z397" s="549"/>
      <c r="AA397" s="149" t="str">
        <f>IFERROR(IF(Y397="ー", "", ROUNDDOWN(Z397*VLOOKUP(N397,【参考】数式用!$AR$2:$AW$50,MATCH(Y397,【参考】数式用!$AT$4:$AW$4)+2,FALSE)*0.5, 0)), "")</f>
        <v/>
      </c>
      <c r="AB397" s="103"/>
      <c r="AC397" s="1083" t="str">
        <f>IFERROR(IF(AG397&lt;&gt;"",Z397*VLOOKUP(N397,【参考】数式用!$AG$2:$AL$50,MATCH(Y397,【参考】数式用!$AI$4:$AL$4,0)+2,0), ""), "")</f>
        <v/>
      </c>
      <c r="AD397" s="1083"/>
      <c r="AE397" s="424"/>
      <c r="AF397" s="104"/>
      <c r="AG397" s="438" t="str">
        <f>IFERROR(VLOOKUP(O397, 【参考】数式用!$AY$5:$AY$13, 1, FALSE), "")</f>
        <v/>
      </c>
      <c r="AH397" s="439" t="str">
        <f>IFERROR(VLOOKUP(N397, 【参考】数式用!$BA$2:$BB$50, 2, FALSE), "")</f>
        <v/>
      </c>
      <c r="AI397" s="440" t="str">
        <f t="shared" si="13"/>
        <v/>
      </c>
      <c r="AJ397" s="441" t="str">
        <f t="shared" si="14"/>
        <v/>
      </c>
      <c r="AK397" s="139"/>
      <c r="AL397" s="139"/>
      <c r="AM397" s="112"/>
      <c r="AN397" s="112"/>
      <c r="AU397" s="111"/>
      <c r="AV397" s="111"/>
      <c r="AW397" s="111"/>
      <c r="AX397" s="111"/>
      <c r="AY397" s="111"/>
      <c r="AZ397" s="111"/>
    </row>
    <row r="398" spans="1:52" ht="30" customHeight="1" thickBot="1">
      <c r="A398" s="146">
        <v>385</v>
      </c>
      <c r="B398" s="985" t="str">
        <f>IF(基本情報入力シート!C423="","",基本情報入力シート!C423)</f>
        <v/>
      </c>
      <c r="C398" s="986"/>
      <c r="D398" s="986"/>
      <c r="E398" s="986"/>
      <c r="F398" s="986"/>
      <c r="G398" s="986"/>
      <c r="H398" s="986"/>
      <c r="I398" s="987"/>
      <c r="J398" s="420" t="str">
        <f>IF(基本情報入力シート!M423="","",基本情報入力シート!M423)</f>
        <v/>
      </c>
      <c r="K398" s="420" t="str">
        <f>IF(基本情報入力シート!R423="","",基本情報入力シート!R423)</f>
        <v/>
      </c>
      <c r="L398" s="420" t="str">
        <f>IF(基本情報入力シート!W423="","",基本情報入力シート!W423)</f>
        <v/>
      </c>
      <c r="M398" s="420" t="str">
        <f>IF(基本情報入力シート!X423="","",基本情報入力シート!X423)</f>
        <v/>
      </c>
      <c r="N398" s="147" t="str">
        <f>IF(基本情報入力シート!Y423="","",基本情報入力シート!Y423)</f>
        <v/>
      </c>
      <c r="O398" s="154"/>
      <c r="P398" s="53"/>
      <c r="Q398" s="988"/>
      <c r="R398" s="989"/>
      <c r="S398" s="148" t="str">
        <f>IFERROR(ROUNDDOWN(Q398*VLOOKUP(N398,【参考】数式用!$AR$2:$AW$50,MATCH(P398,【参考】数式用!$AT$4:$AW$4)+2,FALSE)*0.5, 0), "")</f>
        <v/>
      </c>
      <c r="T398" s="54"/>
      <c r="U398" s="548" t="str">
        <f>IFERROR(IF(AG398&lt;&gt;"",Q398*VLOOKUP(N398,【参考】数式用!$AG$2:$AL$50,MATCH(P398,【参考】数式用!$AI$4:$AL$4,0)+2,0), ""), "")</f>
        <v/>
      </c>
      <c r="V398" s="44"/>
      <c r="W398" s="990"/>
      <c r="X398" s="991"/>
      <c r="Y398" s="93"/>
      <c r="Z398" s="549"/>
      <c r="AA398" s="149" t="str">
        <f>IFERROR(IF(Y398="ー", "", ROUNDDOWN(Z398*VLOOKUP(N398,【参考】数式用!$AR$2:$AW$50,MATCH(Y398,【参考】数式用!$AT$4:$AW$4)+2,FALSE)*0.5, 0)), "")</f>
        <v/>
      </c>
      <c r="AB398" s="103"/>
      <c r="AC398" s="1083" t="str">
        <f>IFERROR(IF(AG398&lt;&gt;"",Z398*VLOOKUP(N398,【参考】数式用!$AG$2:$AL$50,MATCH(Y398,【参考】数式用!$AI$4:$AL$4,0)+2,0), ""), "")</f>
        <v/>
      </c>
      <c r="AD398" s="1083"/>
      <c r="AE398" s="424"/>
      <c r="AF398" s="104"/>
      <c r="AG398" s="438" t="str">
        <f>IFERROR(VLOOKUP(O398, 【参考】数式用!$AY$5:$AY$13, 1, FALSE), "")</f>
        <v/>
      </c>
      <c r="AH398" s="439" t="str">
        <f>IFERROR(VLOOKUP(N398, 【参考】数式用!$BA$2:$BB$50, 2, FALSE), "")</f>
        <v/>
      </c>
      <c r="AI398" s="440" t="str">
        <f t="shared" si="13"/>
        <v/>
      </c>
      <c r="AJ398" s="441" t="str">
        <f t="shared" si="14"/>
        <v/>
      </c>
      <c r="AK398" s="139"/>
      <c r="AL398" s="139"/>
      <c r="AM398" s="112"/>
      <c r="AN398" s="112"/>
      <c r="AU398" s="111"/>
      <c r="AV398" s="111"/>
      <c r="AW398" s="111"/>
      <c r="AX398" s="111"/>
      <c r="AY398" s="111"/>
      <c r="AZ398" s="111"/>
    </row>
    <row r="399" spans="1:52" ht="30" customHeight="1" thickBot="1">
      <c r="A399" s="146">
        <v>386</v>
      </c>
      <c r="B399" s="985" t="str">
        <f>IF(基本情報入力シート!C424="","",基本情報入力シート!C424)</f>
        <v/>
      </c>
      <c r="C399" s="986"/>
      <c r="D399" s="986"/>
      <c r="E399" s="986"/>
      <c r="F399" s="986"/>
      <c r="G399" s="986"/>
      <c r="H399" s="986"/>
      <c r="I399" s="987"/>
      <c r="J399" s="420" t="str">
        <f>IF(基本情報入力シート!M424="","",基本情報入力シート!M424)</f>
        <v/>
      </c>
      <c r="K399" s="420" t="str">
        <f>IF(基本情報入力シート!R424="","",基本情報入力シート!R424)</f>
        <v/>
      </c>
      <c r="L399" s="420" t="str">
        <f>IF(基本情報入力シート!W424="","",基本情報入力シート!W424)</f>
        <v/>
      </c>
      <c r="M399" s="420" t="str">
        <f>IF(基本情報入力シート!X424="","",基本情報入力シート!X424)</f>
        <v/>
      </c>
      <c r="N399" s="147" t="str">
        <f>IF(基本情報入力シート!Y424="","",基本情報入力シート!Y424)</f>
        <v/>
      </c>
      <c r="O399" s="154"/>
      <c r="P399" s="53"/>
      <c r="Q399" s="988"/>
      <c r="R399" s="989"/>
      <c r="S399" s="148" t="str">
        <f>IFERROR(ROUNDDOWN(Q399*VLOOKUP(N399,【参考】数式用!$AR$2:$AW$50,MATCH(P399,【参考】数式用!$AT$4:$AW$4)+2,FALSE)*0.5, 0), "")</f>
        <v/>
      </c>
      <c r="T399" s="54"/>
      <c r="U399" s="548" t="str">
        <f>IFERROR(IF(AG399&lt;&gt;"",Q399*VLOOKUP(N399,【参考】数式用!$AG$2:$AL$50,MATCH(P399,【参考】数式用!$AI$4:$AL$4,0)+2,0), ""), "")</f>
        <v/>
      </c>
      <c r="V399" s="44"/>
      <c r="W399" s="990"/>
      <c r="X399" s="991"/>
      <c r="Y399" s="93"/>
      <c r="Z399" s="549"/>
      <c r="AA399" s="149" t="str">
        <f>IFERROR(IF(Y399="ー", "", ROUNDDOWN(Z399*VLOOKUP(N399,【参考】数式用!$AR$2:$AW$50,MATCH(Y399,【参考】数式用!$AT$4:$AW$4)+2,FALSE)*0.5, 0)), "")</f>
        <v/>
      </c>
      <c r="AB399" s="103"/>
      <c r="AC399" s="1083" t="str">
        <f>IFERROR(IF(AG399&lt;&gt;"",Z399*VLOOKUP(N399,【参考】数式用!$AG$2:$AL$50,MATCH(Y399,【参考】数式用!$AI$4:$AL$4,0)+2,0), ""), "")</f>
        <v/>
      </c>
      <c r="AD399" s="1083"/>
      <c r="AE399" s="424"/>
      <c r="AF399" s="104"/>
      <c r="AG399" s="438" t="str">
        <f>IFERROR(VLOOKUP(O399, 【参考】数式用!$AY$5:$AY$13, 1, FALSE), "")</f>
        <v/>
      </c>
      <c r="AH399" s="439" t="str">
        <f>IFERROR(VLOOKUP(N399, 【参考】数式用!$BA$2:$BB$50, 2, FALSE), "")</f>
        <v/>
      </c>
      <c r="AI399" s="440" t="str">
        <f t="shared" si="13"/>
        <v/>
      </c>
      <c r="AJ399" s="441" t="str">
        <f t="shared" si="14"/>
        <v/>
      </c>
      <c r="AK399" s="139"/>
      <c r="AL399" s="139"/>
      <c r="AM399" s="112"/>
      <c r="AN399" s="112"/>
      <c r="AU399" s="111"/>
      <c r="AV399" s="111"/>
      <c r="AW399" s="111"/>
      <c r="AX399" s="111"/>
      <c r="AY399" s="111"/>
      <c r="AZ399" s="111"/>
    </row>
    <row r="400" spans="1:52" ht="30" customHeight="1" thickBot="1">
      <c r="A400" s="146">
        <v>387</v>
      </c>
      <c r="B400" s="985" t="str">
        <f>IF(基本情報入力シート!C425="","",基本情報入力シート!C425)</f>
        <v/>
      </c>
      <c r="C400" s="986"/>
      <c r="D400" s="986"/>
      <c r="E400" s="986"/>
      <c r="F400" s="986"/>
      <c r="G400" s="986"/>
      <c r="H400" s="986"/>
      <c r="I400" s="987"/>
      <c r="J400" s="420" t="str">
        <f>IF(基本情報入力シート!M425="","",基本情報入力シート!M425)</f>
        <v/>
      </c>
      <c r="K400" s="420" t="str">
        <f>IF(基本情報入力シート!R425="","",基本情報入力シート!R425)</f>
        <v/>
      </c>
      <c r="L400" s="420" t="str">
        <f>IF(基本情報入力シート!W425="","",基本情報入力シート!W425)</f>
        <v/>
      </c>
      <c r="M400" s="420" t="str">
        <f>IF(基本情報入力シート!X425="","",基本情報入力シート!X425)</f>
        <v/>
      </c>
      <c r="N400" s="147" t="str">
        <f>IF(基本情報入力シート!Y425="","",基本情報入力シート!Y425)</f>
        <v/>
      </c>
      <c r="O400" s="154"/>
      <c r="P400" s="53"/>
      <c r="Q400" s="988"/>
      <c r="R400" s="989"/>
      <c r="S400" s="148" t="str">
        <f>IFERROR(ROUNDDOWN(Q400*VLOOKUP(N400,【参考】数式用!$AR$2:$AW$50,MATCH(P400,【参考】数式用!$AT$4:$AW$4)+2,FALSE)*0.5, 0), "")</f>
        <v/>
      </c>
      <c r="T400" s="54"/>
      <c r="U400" s="548" t="str">
        <f>IFERROR(IF(AG400&lt;&gt;"",Q400*VLOOKUP(N400,【参考】数式用!$AG$2:$AL$50,MATCH(P400,【参考】数式用!$AI$4:$AL$4,0)+2,0), ""), "")</f>
        <v/>
      </c>
      <c r="V400" s="44"/>
      <c r="W400" s="990"/>
      <c r="X400" s="991"/>
      <c r="Y400" s="93"/>
      <c r="Z400" s="549"/>
      <c r="AA400" s="149" t="str">
        <f>IFERROR(IF(Y400="ー", "", ROUNDDOWN(Z400*VLOOKUP(N400,【参考】数式用!$AR$2:$AW$50,MATCH(Y400,【参考】数式用!$AT$4:$AW$4)+2,FALSE)*0.5, 0)), "")</f>
        <v/>
      </c>
      <c r="AB400" s="103"/>
      <c r="AC400" s="1083" t="str">
        <f>IFERROR(IF(AG400&lt;&gt;"",Z400*VLOOKUP(N400,【参考】数式用!$AG$2:$AL$50,MATCH(Y400,【参考】数式用!$AI$4:$AL$4,0)+2,0), ""), "")</f>
        <v/>
      </c>
      <c r="AD400" s="1083"/>
      <c r="AE400" s="424"/>
      <c r="AF400" s="104"/>
      <c r="AG400" s="438" t="str">
        <f>IFERROR(VLOOKUP(O400, 【参考】数式用!$AY$5:$AY$13, 1, FALSE), "")</f>
        <v/>
      </c>
      <c r="AH400" s="439" t="str">
        <f>IFERROR(VLOOKUP(N400, 【参考】数式用!$BA$2:$BB$50, 2, FALSE), "")</f>
        <v/>
      </c>
      <c r="AI400" s="440" t="str">
        <f t="shared" si="13"/>
        <v/>
      </c>
      <c r="AJ400" s="441" t="str">
        <f t="shared" si="14"/>
        <v/>
      </c>
      <c r="AK400" s="139"/>
      <c r="AL400" s="139"/>
      <c r="AM400" s="112"/>
      <c r="AN400" s="112"/>
      <c r="AU400" s="111"/>
      <c r="AV400" s="111"/>
      <c r="AW400" s="111"/>
      <c r="AX400" s="111"/>
      <c r="AY400" s="111"/>
      <c r="AZ400" s="111"/>
    </row>
    <row r="401" spans="1:52" ht="30" customHeight="1" thickBot="1">
      <c r="A401" s="146">
        <v>388</v>
      </c>
      <c r="B401" s="985" t="str">
        <f>IF(基本情報入力シート!C426="","",基本情報入力シート!C426)</f>
        <v/>
      </c>
      <c r="C401" s="986"/>
      <c r="D401" s="986"/>
      <c r="E401" s="986"/>
      <c r="F401" s="986"/>
      <c r="G401" s="986"/>
      <c r="H401" s="986"/>
      <c r="I401" s="987"/>
      <c r="J401" s="420" t="str">
        <f>IF(基本情報入力シート!M426="","",基本情報入力シート!M426)</f>
        <v/>
      </c>
      <c r="K401" s="420" t="str">
        <f>IF(基本情報入力シート!R426="","",基本情報入力シート!R426)</f>
        <v/>
      </c>
      <c r="L401" s="420" t="str">
        <f>IF(基本情報入力シート!W426="","",基本情報入力シート!W426)</f>
        <v/>
      </c>
      <c r="M401" s="420" t="str">
        <f>IF(基本情報入力シート!X426="","",基本情報入力シート!X426)</f>
        <v/>
      </c>
      <c r="N401" s="147" t="str">
        <f>IF(基本情報入力シート!Y426="","",基本情報入力シート!Y426)</f>
        <v/>
      </c>
      <c r="O401" s="154"/>
      <c r="P401" s="53"/>
      <c r="Q401" s="988"/>
      <c r="R401" s="989"/>
      <c r="S401" s="148" t="str">
        <f>IFERROR(ROUNDDOWN(Q401*VLOOKUP(N401,【参考】数式用!$AR$2:$AW$50,MATCH(P401,【参考】数式用!$AT$4:$AW$4)+2,FALSE)*0.5, 0), "")</f>
        <v/>
      </c>
      <c r="T401" s="54"/>
      <c r="U401" s="548" t="str">
        <f>IFERROR(IF(AG401&lt;&gt;"",Q401*VLOOKUP(N401,【参考】数式用!$AG$2:$AL$50,MATCH(P401,【参考】数式用!$AI$4:$AL$4,0)+2,0), ""), "")</f>
        <v/>
      </c>
      <c r="V401" s="44"/>
      <c r="W401" s="990"/>
      <c r="X401" s="991"/>
      <c r="Y401" s="93"/>
      <c r="Z401" s="549"/>
      <c r="AA401" s="149" t="str">
        <f>IFERROR(IF(Y401="ー", "", ROUNDDOWN(Z401*VLOOKUP(N401,【参考】数式用!$AR$2:$AW$50,MATCH(Y401,【参考】数式用!$AT$4:$AW$4)+2,FALSE)*0.5, 0)), "")</f>
        <v/>
      </c>
      <c r="AB401" s="103"/>
      <c r="AC401" s="1083" t="str">
        <f>IFERROR(IF(AG401&lt;&gt;"",Z401*VLOOKUP(N401,【参考】数式用!$AG$2:$AL$50,MATCH(Y401,【参考】数式用!$AI$4:$AL$4,0)+2,0), ""), "")</f>
        <v/>
      </c>
      <c r="AD401" s="1083"/>
      <c r="AE401" s="424"/>
      <c r="AF401" s="104"/>
      <c r="AG401" s="438" t="str">
        <f>IFERROR(VLOOKUP(O401, 【参考】数式用!$AY$5:$AY$13, 1, FALSE), "")</f>
        <v/>
      </c>
      <c r="AH401" s="439" t="str">
        <f>IFERROR(VLOOKUP(N401, 【参考】数式用!$BA$2:$BB$50, 2, FALSE), "")</f>
        <v/>
      </c>
      <c r="AI401" s="440" t="str">
        <f t="shared" si="13"/>
        <v/>
      </c>
      <c r="AJ401" s="441" t="str">
        <f t="shared" si="14"/>
        <v/>
      </c>
      <c r="AK401" s="139"/>
      <c r="AL401" s="139"/>
      <c r="AM401" s="112"/>
      <c r="AN401" s="112"/>
      <c r="AU401" s="111"/>
      <c r="AV401" s="111"/>
      <c r="AW401" s="111"/>
      <c r="AX401" s="111"/>
      <c r="AY401" s="111"/>
      <c r="AZ401" s="111"/>
    </row>
    <row r="402" spans="1:52" ht="30" customHeight="1" thickBot="1">
      <c r="A402" s="146">
        <v>389</v>
      </c>
      <c r="B402" s="985" t="str">
        <f>IF(基本情報入力シート!C427="","",基本情報入力シート!C427)</f>
        <v/>
      </c>
      <c r="C402" s="986"/>
      <c r="D402" s="986"/>
      <c r="E402" s="986"/>
      <c r="F402" s="986"/>
      <c r="G402" s="986"/>
      <c r="H402" s="986"/>
      <c r="I402" s="987"/>
      <c r="J402" s="420" t="str">
        <f>IF(基本情報入力シート!M427="","",基本情報入力シート!M427)</f>
        <v/>
      </c>
      <c r="K402" s="420" t="str">
        <f>IF(基本情報入力シート!R427="","",基本情報入力シート!R427)</f>
        <v/>
      </c>
      <c r="L402" s="420" t="str">
        <f>IF(基本情報入力シート!W427="","",基本情報入力シート!W427)</f>
        <v/>
      </c>
      <c r="M402" s="420" t="str">
        <f>IF(基本情報入力シート!X427="","",基本情報入力シート!X427)</f>
        <v/>
      </c>
      <c r="N402" s="147" t="str">
        <f>IF(基本情報入力シート!Y427="","",基本情報入力シート!Y427)</f>
        <v/>
      </c>
      <c r="O402" s="154"/>
      <c r="P402" s="53"/>
      <c r="Q402" s="988"/>
      <c r="R402" s="989"/>
      <c r="S402" s="148" t="str">
        <f>IFERROR(ROUNDDOWN(Q402*VLOOKUP(N402,【参考】数式用!$AR$2:$AW$50,MATCH(P402,【参考】数式用!$AT$4:$AW$4)+2,FALSE)*0.5, 0), "")</f>
        <v/>
      </c>
      <c r="T402" s="54"/>
      <c r="U402" s="548" t="str">
        <f>IFERROR(IF(AG402&lt;&gt;"",Q402*VLOOKUP(N402,【参考】数式用!$AG$2:$AL$50,MATCH(P402,【参考】数式用!$AI$4:$AL$4,0)+2,0), ""), "")</f>
        <v/>
      </c>
      <c r="V402" s="44"/>
      <c r="W402" s="990"/>
      <c r="X402" s="991"/>
      <c r="Y402" s="93"/>
      <c r="Z402" s="549"/>
      <c r="AA402" s="149" t="str">
        <f>IFERROR(IF(Y402="ー", "", ROUNDDOWN(Z402*VLOOKUP(N402,【参考】数式用!$AR$2:$AW$50,MATCH(Y402,【参考】数式用!$AT$4:$AW$4)+2,FALSE)*0.5, 0)), "")</f>
        <v/>
      </c>
      <c r="AB402" s="103"/>
      <c r="AC402" s="1083" t="str">
        <f>IFERROR(IF(AG402&lt;&gt;"",Z402*VLOOKUP(N402,【参考】数式用!$AG$2:$AL$50,MATCH(Y402,【参考】数式用!$AI$4:$AL$4,0)+2,0), ""), "")</f>
        <v/>
      </c>
      <c r="AD402" s="1083"/>
      <c r="AE402" s="424"/>
      <c r="AF402" s="104"/>
      <c r="AG402" s="438" t="str">
        <f>IFERROR(VLOOKUP(O402, 【参考】数式用!$AY$5:$AY$13, 1, FALSE), "")</f>
        <v/>
      </c>
      <c r="AH402" s="439" t="str">
        <f>IFERROR(VLOOKUP(N402, 【参考】数式用!$BA$2:$BB$50, 2, FALSE), "")</f>
        <v/>
      </c>
      <c r="AI402" s="440" t="str">
        <f t="shared" si="13"/>
        <v/>
      </c>
      <c r="AJ402" s="441" t="str">
        <f t="shared" si="14"/>
        <v/>
      </c>
      <c r="AK402" s="139"/>
      <c r="AL402" s="139"/>
      <c r="AM402" s="112"/>
      <c r="AN402" s="112"/>
      <c r="AU402" s="111"/>
      <c r="AV402" s="111"/>
      <c r="AW402" s="111"/>
      <c r="AX402" s="111"/>
      <c r="AY402" s="111"/>
      <c r="AZ402" s="111"/>
    </row>
    <row r="403" spans="1:52" ht="30" customHeight="1" thickBot="1">
      <c r="A403" s="146">
        <v>390</v>
      </c>
      <c r="B403" s="985" t="str">
        <f>IF(基本情報入力シート!C428="","",基本情報入力シート!C428)</f>
        <v/>
      </c>
      <c r="C403" s="986"/>
      <c r="D403" s="986"/>
      <c r="E403" s="986"/>
      <c r="F403" s="986"/>
      <c r="G403" s="986"/>
      <c r="H403" s="986"/>
      <c r="I403" s="987"/>
      <c r="J403" s="420" t="str">
        <f>IF(基本情報入力シート!M428="","",基本情報入力シート!M428)</f>
        <v/>
      </c>
      <c r="K403" s="420" t="str">
        <f>IF(基本情報入力シート!R428="","",基本情報入力シート!R428)</f>
        <v/>
      </c>
      <c r="L403" s="420" t="str">
        <f>IF(基本情報入力シート!W428="","",基本情報入力シート!W428)</f>
        <v/>
      </c>
      <c r="M403" s="420" t="str">
        <f>IF(基本情報入力シート!X428="","",基本情報入力シート!X428)</f>
        <v/>
      </c>
      <c r="N403" s="147" t="str">
        <f>IF(基本情報入力シート!Y428="","",基本情報入力シート!Y428)</f>
        <v/>
      </c>
      <c r="O403" s="154"/>
      <c r="P403" s="53"/>
      <c r="Q403" s="988"/>
      <c r="R403" s="989"/>
      <c r="S403" s="148" t="str">
        <f>IFERROR(ROUNDDOWN(Q403*VLOOKUP(N403,【参考】数式用!$AR$2:$AW$50,MATCH(P403,【参考】数式用!$AT$4:$AW$4)+2,FALSE)*0.5, 0), "")</f>
        <v/>
      </c>
      <c r="T403" s="54"/>
      <c r="U403" s="548" t="str">
        <f>IFERROR(IF(AG403&lt;&gt;"",Q403*VLOOKUP(N403,【参考】数式用!$AG$2:$AL$50,MATCH(P403,【参考】数式用!$AI$4:$AL$4,0)+2,0), ""), "")</f>
        <v/>
      </c>
      <c r="V403" s="44"/>
      <c r="W403" s="990"/>
      <c r="X403" s="991"/>
      <c r="Y403" s="93"/>
      <c r="Z403" s="549"/>
      <c r="AA403" s="149" t="str">
        <f>IFERROR(IF(Y403="ー", "", ROUNDDOWN(Z403*VLOOKUP(N403,【参考】数式用!$AR$2:$AW$50,MATCH(Y403,【参考】数式用!$AT$4:$AW$4)+2,FALSE)*0.5, 0)), "")</f>
        <v/>
      </c>
      <c r="AB403" s="103"/>
      <c r="AC403" s="1083" t="str">
        <f>IFERROR(IF(AG403&lt;&gt;"",Z403*VLOOKUP(N403,【参考】数式用!$AG$2:$AL$50,MATCH(Y403,【参考】数式用!$AI$4:$AL$4,0)+2,0), ""), "")</f>
        <v/>
      </c>
      <c r="AD403" s="1083"/>
      <c r="AE403" s="424"/>
      <c r="AF403" s="104"/>
      <c r="AG403" s="438" t="str">
        <f>IFERROR(VLOOKUP(O403, 【参考】数式用!$AY$5:$AY$13, 1, FALSE), "")</f>
        <v/>
      </c>
      <c r="AH403" s="439" t="str">
        <f>IFERROR(VLOOKUP(N403, 【参考】数式用!$BA$2:$BB$50, 2, FALSE), "")</f>
        <v/>
      </c>
      <c r="AI403" s="440" t="str">
        <f t="shared" si="13"/>
        <v/>
      </c>
      <c r="AJ403" s="441" t="str">
        <f t="shared" si="14"/>
        <v/>
      </c>
      <c r="AK403" s="139"/>
      <c r="AL403" s="139"/>
      <c r="AM403" s="112"/>
      <c r="AN403" s="112"/>
      <c r="AU403" s="111"/>
      <c r="AV403" s="111"/>
      <c r="AW403" s="111"/>
      <c r="AX403" s="111"/>
      <c r="AY403" s="111"/>
      <c r="AZ403" s="111"/>
    </row>
    <row r="404" spans="1:52" ht="30" customHeight="1" thickBot="1">
      <c r="A404" s="146">
        <v>391</v>
      </c>
      <c r="B404" s="985" t="str">
        <f>IF(基本情報入力シート!C429="","",基本情報入力シート!C429)</f>
        <v/>
      </c>
      <c r="C404" s="986"/>
      <c r="D404" s="986"/>
      <c r="E404" s="986"/>
      <c r="F404" s="986"/>
      <c r="G404" s="986"/>
      <c r="H404" s="986"/>
      <c r="I404" s="987"/>
      <c r="J404" s="420" t="str">
        <f>IF(基本情報入力シート!M429="","",基本情報入力シート!M429)</f>
        <v/>
      </c>
      <c r="K404" s="420" t="str">
        <f>IF(基本情報入力シート!R429="","",基本情報入力シート!R429)</f>
        <v/>
      </c>
      <c r="L404" s="420" t="str">
        <f>IF(基本情報入力シート!W429="","",基本情報入力シート!W429)</f>
        <v/>
      </c>
      <c r="M404" s="420" t="str">
        <f>IF(基本情報入力シート!X429="","",基本情報入力シート!X429)</f>
        <v/>
      </c>
      <c r="N404" s="147" t="str">
        <f>IF(基本情報入力シート!Y429="","",基本情報入力シート!Y429)</f>
        <v/>
      </c>
      <c r="O404" s="154"/>
      <c r="P404" s="53"/>
      <c r="Q404" s="988"/>
      <c r="R404" s="989"/>
      <c r="S404" s="148" t="str">
        <f>IFERROR(ROUNDDOWN(Q404*VLOOKUP(N404,【参考】数式用!$AR$2:$AW$50,MATCH(P404,【参考】数式用!$AT$4:$AW$4)+2,FALSE)*0.5, 0), "")</f>
        <v/>
      </c>
      <c r="T404" s="54"/>
      <c r="U404" s="548" t="str">
        <f>IFERROR(IF(AG404&lt;&gt;"",Q404*VLOOKUP(N404,【参考】数式用!$AG$2:$AL$50,MATCH(P404,【参考】数式用!$AI$4:$AL$4,0)+2,0), ""), "")</f>
        <v/>
      </c>
      <c r="V404" s="44"/>
      <c r="W404" s="990"/>
      <c r="X404" s="991"/>
      <c r="Y404" s="93"/>
      <c r="Z404" s="549"/>
      <c r="AA404" s="149" t="str">
        <f>IFERROR(IF(Y404="ー", "", ROUNDDOWN(Z404*VLOOKUP(N404,【参考】数式用!$AR$2:$AW$50,MATCH(Y404,【参考】数式用!$AT$4:$AW$4)+2,FALSE)*0.5, 0)), "")</f>
        <v/>
      </c>
      <c r="AB404" s="103"/>
      <c r="AC404" s="1083" t="str">
        <f>IFERROR(IF(AG404&lt;&gt;"",Z404*VLOOKUP(N404,【参考】数式用!$AG$2:$AL$50,MATCH(Y404,【参考】数式用!$AI$4:$AL$4,0)+2,0), ""), "")</f>
        <v/>
      </c>
      <c r="AD404" s="1083"/>
      <c r="AE404" s="424"/>
      <c r="AF404" s="104"/>
      <c r="AG404" s="438" t="str">
        <f>IFERROR(VLOOKUP(O404, 【参考】数式用!$AY$5:$AY$13, 1, FALSE), "")</f>
        <v/>
      </c>
      <c r="AH404" s="439" t="str">
        <f>IFERROR(VLOOKUP(N404, 【参考】数式用!$BA$2:$BB$50, 2, FALSE), "")</f>
        <v/>
      </c>
      <c r="AI404" s="440" t="str">
        <f t="shared" si="13"/>
        <v/>
      </c>
      <c r="AJ404" s="441" t="str">
        <f t="shared" si="14"/>
        <v/>
      </c>
      <c r="AK404" s="139"/>
      <c r="AL404" s="139"/>
      <c r="AM404" s="112"/>
      <c r="AN404" s="112"/>
      <c r="AU404" s="111"/>
      <c r="AV404" s="111"/>
      <c r="AW404" s="111"/>
      <c r="AX404" s="111"/>
      <c r="AY404" s="111"/>
      <c r="AZ404" s="111"/>
    </row>
    <row r="405" spans="1:52" ht="30" customHeight="1" thickBot="1">
      <c r="A405" s="146">
        <v>392</v>
      </c>
      <c r="B405" s="985" t="str">
        <f>IF(基本情報入力シート!C430="","",基本情報入力シート!C430)</f>
        <v/>
      </c>
      <c r="C405" s="986"/>
      <c r="D405" s="986"/>
      <c r="E405" s="986"/>
      <c r="F405" s="986"/>
      <c r="G405" s="986"/>
      <c r="H405" s="986"/>
      <c r="I405" s="987"/>
      <c r="J405" s="420" t="str">
        <f>IF(基本情報入力シート!M430="","",基本情報入力シート!M430)</f>
        <v/>
      </c>
      <c r="K405" s="420" t="str">
        <f>IF(基本情報入力シート!R430="","",基本情報入力シート!R430)</f>
        <v/>
      </c>
      <c r="L405" s="420" t="str">
        <f>IF(基本情報入力シート!W430="","",基本情報入力シート!W430)</f>
        <v/>
      </c>
      <c r="M405" s="420" t="str">
        <f>IF(基本情報入力シート!X430="","",基本情報入力シート!X430)</f>
        <v/>
      </c>
      <c r="N405" s="147" t="str">
        <f>IF(基本情報入力シート!Y430="","",基本情報入力シート!Y430)</f>
        <v/>
      </c>
      <c r="O405" s="154"/>
      <c r="P405" s="53"/>
      <c r="Q405" s="988"/>
      <c r="R405" s="989"/>
      <c r="S405" s="148" t="str">
        <f>IFERROR(ROUNDDOWN(Q405*VLOOKUP(N405,【参考】数式用!$AR$2:$AW$50,MATCH(P405,【参考】数式用!$AT$4:$AW$4)+2,FALSE)*0.5, 0), "")</f>
        <v/>
      </c>
      <c r="T405" s="54"/>
      <c r="U405" s="548" t="str">
        <f>IFERROR(IF(AG405&lt;&gt;"",Q405*VLOOKUP(N405,【参考】数式用!$AG$2:$AL$50,MATCH(P405,【参考】数式用!$AI$4:$AL$4,0)+2,0), ""), "")</f>
        <v/>
      </c>
      <c r="V405" s="44"/>
      <c r="W405" s="990"/>
      <c r="X405" s="991"/>
      <c r="Y405" s="93"/>
      <c r="Z405" s="549"/>
      <c r="AA405" s="149" t="str">
        <f>IFERROR(IF(Y405="ー", "", ROUNDDOWN(Z405*VLOOKUP(N405,【参考】数式用!$AR$2:$AW$50,MATCH(Y405,【参考】数式用!$AT$4:$AW$4)+2,FALSE)*0.5, 0)), "")</f>
        <v/>
      </c>
      <c r="AB405" s="103"/>
      <c r="AC405" s="1083" t="str">
        <f>IFERROR(IF(AG405&lt;&gt;"",Z405*VLOOKUP(N405,【参考】数式用!$AG$2:$AL$50,MATCH(Y405,【参考】数式用!$AI$4:$AL$4,0)+2,0), ""), "")</f>
        <v/>
      </c>
      <c r="AD405" s="1083"/>
      <c r="AE405" s="424"/>
      <c r="AF405" s="104"/>
      <c r="AG405" s="438" t="str">
        <f>IFERROR(VLOOKUP(O405, 【参考】数式用!$AY$5:$AY$13, 1, FALSE), "")</f>
        <v/>
      </c>
      <c r="AH405" s="439" t="str">
        <f>IFERROR(VLOOKUP(N405, 【参考】数式用!$BA$2:$BB$50, 2, FALSE), "")</f>
        <v/>
      </c>
      <c r="AI405" s="440" t="str">
        <f t="shared" si="13"/>
        <v/>
      </c>
      <c r="AJ405" s="441" t="str">
        <f t="shared" si="14"/>
        <v/>
      </c>
      <c r="AK405" s="139"/>
      <c r="AL405" s="139"/>
      <c r="AM405" s="112"/>
      <c r="AN405" s="112"/>
      <c r="AU405" s="111"/>
      <c r="AV405" s="111"/>
      <c r="AW405" s="111"/>
      <c r="AX405" s="111"/>
      <c r="AY405" s="111"/>
      <c r="AZ405" s="111"/>
    </row>
    <row r="406" spans="1:52" ht="30" customHeight="1" thickBot="1">
      <c r="A406" s="146">
        <v>393</v>
      </c>
      <c r="B406" s="985" t="str">
        <f>IF(基本情報入力シート!C431="","",基本情報入力シート!C431)</f>
        <v/>
      </c>
      <c r="C406" s="986"/>
      <c r="D406" s="986"/>
      <c r="E406" s="986"/>
      <c r="F406" s="986"/>
      <c r="G406" s="986"/>
      <c r="H406" s="986"/>
      <c r="I406" s="987"/>
      <c r="J406" s="420" t="str">
        <f>IF(基本情報入力シート!M431="","",基本情報入力シート!M431)</f>
        <v/>
      </c>
      <c r="K406" s="420" t="str">
        <f>IF(基本情報入力シート!R431="","",基本情報入力シート!R431)</f>
        <v/>
      </c>
      <c r="L406" s="420" t="str">
        <f>IF(基本情報入力シート!W431="","",基本情報入力シート!W431)</f>
        <v/>
      </c>
      <c r="M406" s="420" t="str">
        <f>IF(基本情報入力シート!X431="","",基本情報入力シート!X431)</f>
        <v/>
      </c>
      <c r="N406" s="147" t="str">
        <f>IF(基本情報入力シート!Y431="","",基本情報入力シート!Y431)</f>
        <v/>
      </c>
      <c r="O406" s="154"/>
      <c r="P406" s="53"/>
      <c r="Q406" s="988"/>
      <c r="R406" s="989"/>
      <c r="S406" s="148" t="str">
        <f>IFERROR(ROUNDDOWN(Q406*VLOOKUP(N406,【参考】数式用!$AR$2:$AW$50,MATCH(P406,【参考】数式用!$AT$4:$AW$4)+2,FALSE)*0.5, 0), "")</f>
        <v/>
      </c>
      <c r="T406" s="54"/>
      <c r="U406" s="548" t="str">
        <f>IFERROR(IF(AG406&lt;&gt;"",Q406*VLOOKUP(N406,【参考】数式用!$AG$2:$AL$50,MATCH(P406,【参考】数式用!$AI$4:$AL$4,0)+2,0), ""), "")</f>
        <v/>
      </c>
      <c r="V406" s="44"/>
      <c r="W406" s="990"/>
      <c r="X406" s="991"/>
      <c r="Y406" s="93"/>
      <c r="Z406" s="549"/>
      <c r="AA406" s="149" t="str">
        <f>IFERROR(IF(Y406="ー", "", ROUNDDOWN(Z406*VLOOKUP(N406,【参考】数式用!$AR$2:$AW$50,MATCH(Y406,【参考】数式用!$AT$4:$AW$4)+2,FALSE)*0.5, 0)), "")</f>
        <v/>
      </c>
      <c r="AB406" s="103"/>
      <c r="AC406" s="1083" t="str">
        <f>IFERROR(IF(AG406&lt;&gt;"",Z406*VLOOKUP(N406,【参考】数式用!$AG$2:$AL$50,MATCH(Y406,【参考】数式用!$AI$4:$AL$4,0)+2,0), ""), "")</f>
        <v/>
      </c>
      <c r="AD406" s="1083"/>
      <c r="AE406" s="424"/>
      <c r="AF406" s="104"/>
      <c r="AG406" s="438" t="str">
        <f>IFERROR(VLOOKUP(O406, 【参考】数式用!$AY$5:$AY$13, 1, FALSE), "")</f>
        <v/>
      </c>
      <c r="AH406" s="439" t="str">
        <f>IFERROR(VLOOKUP(N406, 【参考】数式用!$BA$2:$BB$50, 2, FALSE), "")</f>
        <v/>
      </c>
      <c r="AI406" s="440" t="str">
        <f t="shared" si="13"/>
        <v/>
      </c>
      <c r="AJ406" s="441" t="str">
        <f t="shared" si="14"/>
        <v/>
      </c>
      <c r="AK406" s="139"/>
      <c r="AL406" s="139"/>
      <c r="AM406" s="112"/>
      <c r="AN406" s="112"/>
      <c r="AU406" s="111"/>
      <c r="AV406" s="111"/>
      <c r="AW406" s="111"/>
      <c r="AX406" s="111"/>
      <c r="AY406" s="111"/>
      <c r="AZ406" s="111"/>
    </row>
    <row r="407" spans="1:52" ht="30" customHeight="1" thickBot="1">
      <c r="A407" s="146">
        <v>394</v>
      </c>
      <c r="B407" s="985" t="str">
        <f>IF(基本情報入力シート!C432="","",基本情報入力シート!C432)</f>
        <v/>
      </c>
      <c r="C407" s="986"/>
      <c r="D407" s="986"/>
      <c r="E407" s="986"/>
      <c r="F407" s="986"/>
      <c r="G407" s="986"/>
      <c r="H407" s="986"/>
      <c r="I407" s="987"/>
      <c r="J407" s="420" t="str">
        <f>IF(基本情報入力シート!M432="","",基本情報入力シート!M432)</f>
        <v/>
      </c>
      <c r="K407" s="420" t="str">
        <f>IF(基本情報入力シート!R432="","",基本情報入力シート!R432)</f>
        <v/>
      </c>
      <c r="L407" s="420" t="str">
        <f>IF(基本情報入力シート!W432="","",基本情報入力シート!W432)</f>
        <v/>
      </c>
      <c r="M407" s="420" t="str">
        <f>IF(基本情報入力シート!X432="","",基本情報入力シート!X432)</f>
        <v/>
      </c>
      <c r="N407" s="147" t="str">
        <f>IF(基本情報入力シート!Y432="","",基本情報入力シート!Y432)</f>
        <v/>
      </c>
      <c r="O407" s="154"/>
      <c r="P407" s="53"/>
      <c r="Q407" s="988"/>
      <c r="R407" s="989"/>
      <c r="S407" s="148" t="str">
        <f>IFERROR(ROUNDDOWN(Q407*VLOOKUP(N407,【参考】数式用!$AR$2:$AW$50,MATCH(P407,【参考】数式用!$AT$4:$AW$4)+2,FALSE)*0.5, 0), "")</f>
        <v/>
      </c>
      <c r="T407" s="54"/>
      <c r="U407" s="548" t="str">
        <f>IFERROR(IF(AG407&lt;&gt;"",Q407*VLOOKUP(N407,【参考】数式用!$AG$2:$AL$50,MATCH(P407,【参考】数式用!$AI$4:$AL$4,0)+2,0), ""), "")</f>
        <v/>
      </c>
      <c r="V407" s="44"/>
      <c r="W407" s="990"/>
      <c r="X407" s="991"/>
      <c r="Y407" s="93"/>
      <c r="Z407" s="549"/>
      <c r="AA407" s="149" t="str">
        <f>IFERROR(IF(Y407="ー", "", ROUNDDOWN(Z407*VLOOKUP(N407,【参考】数式用!$AR$2:$AW$50,MATCH(Y407,【参考】数式用!$AT$4:$AW$4)+2,FALSE)*0.5, 0)), "")</f>
        <v/>
      </c>
      <c r="AB407" s="103"/>
      <c r="AC407" s="1083" t="str">
        <f>IFERROR(IF(AG407&lt;&gt;"",Z407*VLOOKUP(N407,【参考】数式用!$AG$2:$AL$50,MATCH(Y407,【参考】数式用!$AI$4:$AL$4,0)+2,0), ""), "")</f>
        <v/>
      </c>
      <c r="AD407" s="1083"/>
      <c r="AE407" s="424"/>
      <c r="AF407" s="104"/>
      <c r="AG407" s="438" t="str">
        <f>IFERROR(VLOOKUP(O407, 【参考】数式用!$AY$5:$AY$13, 1, FALSE), "")</f>
        <v/>
      </c>
      <c r="AH407" s="439" t="str">
        <f>IFERROR(VLOOKUP(N407, 【参考】数式用!$BA$2:$BB$50, 2, FALSE), "")</f>
        <v/>
      </c>
      <c r="AI407" s="440" t="str">
        <f t="shared" si="13"/>
        <v/>
      </c>
      <c r="AJ407" s="441" t="str">
        <f t="shared" si="14"/>
        <v/>
      </c>
      <c r="AK407" s="139"/>
      <c r="AL407" s="139"/>
      <c r="AM407" s="112"/>
      <c r="AN407" s="112"/>
      <c r="AU407" s="111"/>
      <c r="AV407" s="111"/>
      <c r="AW407" s="111"/>
      <c r="AX407" s="111"/>
      <c r="AY407" s="111"/>
      <c r="AZ407" s="111"/>
    </row>
    <row r="408" spans="1:52" ht="30" customHeight="1" thickBot="1">
      <c r="A408" s="146">
        <v>395</v>
      </c>
      <c r="B408" s="985" t="str">
        <f>IF(基本情報入力シート!C433="","",基本情報入力シート!C433)</f>
        <v/>
      </c>
      <c r="C408" s="986"/>
      <c r="D408" s="986"/>
      <c r="E408" s="986"/>
      <c r="F408" s="986"/>
      <c r="G408" s="986"/>
      <c r="H408" s="986"/>
      <c r="I408" s="987"/>
      <c r="J408" s="420" t="str">
        <f>IF(基本情報入力シート!M433="","",基本情報入力シート!M433)</f>
        <v/>
      </c>
      <c r="K408" s="420" t="str">
        <f>IF(基本情報入力シート!R433="","",基本情報入力シート!R433)</f>
        <v/>
      </c>
      <c r="L408" s="420" t="str">
        <f>IF(基本情報入力シート!W433="","",基本情報入力シート!W433)</f>
        <v/>
      </c>
      <c r="M408" s="420" t="str">
        <f>IF(基本情報入力シート!X433="","",基本情報入力シート!X433)</f>
        <v/>
      </c>
      <c r="N408" s="147" t="str">
        <f>IF(基本情報入力シート!Y433="","",基本情報入力シート!Y433)</f>
        <v/>
      </c>
      <c r="O408" s="154"/>
      <c r="P408" s="53"/>
      <c r="Q408" s="988"/>
      <c r="R408" s="989"/>
      <c r="S408" s="148" t="str">
        <f>IFERROR(ROUNDDOWN(Q408*VLOOKUP(N408,【参考】数式用!$AR$2:$AW$50,MATCH(P408,【参考】数式用!$AT$4:$AW$4)+2,FALSE)*0.5, 0), "")</f>
        <v/>
      </c>
      <c r="T408" s="54"/>
      <c r="U408" s="548" t="str">
        <f>IFERROR(IF(AG408&lt;&gt;"",Q408*VLOOKUP(N408,【参考】数式用!$AG$2:$AL$50,MATCH(P408,【参考】数式用!$AI$4:$AL$4,0)+2,0), ""), "")</f>
        <v/>
      </c>
      <c r="V408" s="44"/>
      <c r="W408" s="990"/>
      <c r="X408" s="991"/>
      <c r="Y408" s="93"/>
      <c r="Z408" s="549"/>
      <c r="AA408" s="149" t="str">
        <f>IFERROR(IF(Y408="ー", "", ROUNDDOWN(Z408*VLOOKUP(N408,【参考】数式用!$AR$2:$AW$50,MATCH(Y408,【参考】数式用!$AT$4:$AW$4)+2,FALSE)*0.5, 0)), "")</f>
        <v/>
      </c>
      <c r="AB408" s="103"/>
      <c r="AC408" s="1083" t="str">
        <f>IFERROR(IF(AG408&lt;&gt;"",Z408*VLOOKUP(N408,【参考】数式用!$AG$2:$AL$50,MATCH(Y408,【参考】数式用!$AI$4:$AL$4,0)+2,0), ""), "")</f>
        <v/>
      </c>
      <c r="AD408" s="1083"/>
      <c r="AE408" s="424"/>
      <c r="AF408" s="104"/>
      <c r="AG408" s="438" t="str">
        <f>IFERROR(VLOOKUP(O408, 【参考】数式用!$AY$5:$AY$13, 1, FALSE), "")</f>
        <v/>
      </c>
      <c r="AH408" s="439" t="str">
        <f>IFERROR(VLOOKUP(N408, 【参考】数式用!$BA$2:$BB$50, 2, FALSE), "")</f>
        <v/>
      </c>
      <c r="AI408" s="440" t="str">
        <f t="shared" si="13"/>
        <v/>
      </c>
      <c r="AJ408" s="441" t="str">
        <f t="shared" si="14"/>
        <v/>
      </c>
      <c r="AK408" s="139"/>
      <c r="AL408" s="139"/>
      <c r="AM408" s="112"/>
      <c r="AN408" s="112"/>
      <c r="AU408" s="111"/>
      <c r="AV408" s="111"/>
      <c r="AW408" s="111"/>
      <c r="AX408" s="111"/>
      <c r="AY408" s="111"/>
      <c r="AZ408" s="111"/>
    </row>
    <row r="409" spans="1:52" ht="30" customHeight="1" thickBot="1">
      <c r="A409" s="146">
        <v>396</v>
      </c>
      <c r="B409" s="985" t="str">
        <f>IF(基本情報入力シート!C434="","",基本情報入力シート!C434)</f>
        <v/>
      </c>
      <c r="C409" s="986"/>
      <c r="D409" s="986"/>
      <c r="E409" s="986"/>
      <c r="F409" s="986"/>
      <c r="G409" s="986"/>
      <c r="H409" s="986"/>
      <c r="I409" s="987"/>
      <c r="J409" s="420" t="str">
        <f>IF(基本情報入力シート!M434="","",基本情報入力シート!M434)</f>
        <v/>
      </c>
      <c r="K409" s="420" t="str">
        <f>IF(基本情報入力シート!R434="","",基本情報入力シート!R434)</f>
        <v/>
      </c>
      <c r="L409" s="420" t="str">
        <f>IF(基本情報入力シート!W434="","",基本情報入力シート!W434)</f>
        <v/>
      </c>
      <c r="M409" s="420" t="str">
        <f>IF(基本情報入力シート!X434="","",基本情報入力シート!X434)</f>
        <v/>
      </c>
      <c r="N409" s="147" t="str">
        <f>IF(基本情報入力シート!Y434="","",基本情報入力シート!Y434)</f>
        <v/>
      </c>
      <c r="O409" s="154"/>
      <c r="P409" s="53"/>
      <c r="Q409" s="988"/>
      <c r="R409" s="989"/>
      <c r="S409" s="148" t="str">
        <f>IFERROR(ROUNDDOWN(Q409*VLOOKUP(N409,【参考】数式用!$AR$2:$AW$50,MATCH(P409,【参考】数式用!$AT$4:$AW$4)+2,FALSE)*0.5, 0), "")</f>
        <v/>
      </c>
      <c r="T409" s="54"/>
      <c r="U409" s="548" t="str">
        <f>IFERROR(IF(AG409&lt;&gt;"",Q409*VLOOKUP(N409,【参考】数式用!$AG$2:$AL$50,MATCH(P409,【参考】数式用!$AI$4:$AL$4,0)+2,0), ""), "")</f>
        <v/>
      </c>
      <c r="V409" s="44"/>
      <c r="W409" s="990"/>
      <c r="X409" s="991"/>
      <c r="Y409" s="93"/>
      <c r="Z409" s="549"/>
      <c r="AA409" s="149" t="str">
        <f>IFERROR(IF(Y409="ー", "", ROUNDDOWN(Z409*VLOOKUP(N409,【参考】数式用!$AR$2:$AW$50,MATCH(Y409,【参考】数式用!$AT$4:$AW$4)+2,FALSE)*0.5, 0)), "")</f>
        <v/>
      </c>
      <c r="AB409" s="103"/>
      <c r="AC409" s="1083" t="str">
        <f>IFERROR(IF(AG409&lt;&gt;"",Z409*VLOOKUP(N409,【参考】数式用!$AG$2:$AL$50,MATCH(Y409,【参考】数式用!$AI$4:$AL$4,0)+2,0), ""), "")</f>
        <v/>
      </c>
      <c r="AD409" s="1083"/>
      <c r="AE409" s="424"/>
      <c r="AF409" s="104"/>
      <c r="AG409" s="438" t="str">
        <f>IFERROR(VLOOKUP(O409, 【参考】数式用!$AY$5:$AY$13, 1, FALSE), "")</f>
        <v/>
      </c>
      <c r="AH409" s="439" t="str">
        <f>IFERROR(VLOOKUP(N409, 【参考】数式用!$BA$2:$BB$50, 2, FALSE), "")</f>
        <v/>
      </c>
      <c r="AI409" s="440" t="str">
        <f t="shared" si="13"/>
        <v/>
      </c>
      <c r="AJ409" s="441" t="str">
        <f t="shared" si="14"/>
        <v/>
      </c>
      <c r="AK409" s="139"/>
      <c r="AL409" s="139"/>
      <c r="AM409" s="112"/>
      <c r="AN409" s="112"/>
      <c r="AU409" s="111"/>
      <c r="AV409" s="111"/>
      <c r="AW409" s="111"/>
      <c r="AX409" s="111"/>
      <c r="AY409" s="111"/>
      <c r="AZ409" s="111"/>
    </row>
    <row r="410" spans="1:52" ht="30" customHeight="1" thickBot="1">
      <c r="A410" s="146">
        <v>397</v>
      </c>
      <c r="B410" s="985" t="str">
        <f>IF(基本情報入力シート!C435="","",基本情報入力シート!C435)</f>
        <v/>
      </c>
      <c r="C410" s="986"/>
      <c r="D410" s="986"/>
      <c r="E410" s="986"/>
      <c r="F410" s="986"/>
      <c r="G410" s="986"/>
      <c r="H410" s="986"/>
      <c r="I410" s="987"/>
      <c r="J410" s="420" t="str">
        <f>IF(基本情報入力シート!M435="","",基本情報入力シート!M435)</f>
        <v/>
      </c>
      <c r="K410" s="420" t="str">
        <f>IF(基本情報入力シート!R435="","",基本情報入力シート!R435)</f>
        <v/>
      </c>
      <c r="L410" s="420" t="str">
        <f>IF(基本情報入力シート!W435="","",基本情報入力シート!W435)</f>
        <v/>
      </c>
      <c r="M410" s="420" t="str">
        <f>IF(基本情報入力シート!X435="","",基本情報入力シート!X435)</f>
        <v/>
      </c>
      <c r="N410" s="147" t="str">
        <f>IF(基本情報入力シート!Y435="","",基本情報入力シート!Y435)</f>
        <v/>
      </c>
      <c r="O410" s="154"/>
      <c r="P410" s="53"/>
      <c r="Q410" s="988"/>
      <c r="R410" s="989"/>
      <c r="S410" s="148" t="str">
        <f>IFERROR(ROUNDDOWN(Q410*VLOOKUP(N410,【参考】数式用!$AR$2:$AW$50,MATCH(P410,【参考】数式用!$AT$4:$AW$4)+2,FALSE)*0.5, 0), "")</f>
        <v/>
      </c>
      <c r="T410" s="54"/>
      <c r="U410" s="548" t="str">
        <f>IFERROR(IF(AG410&lt;&gt;"",Q410*VLOOKUP(N410,【参考】数式用!$AG$2:$AL$50,MATCH(P410,【参考】数式用!$AI$4:$AL$4,0)+2,0), ""), "")</f>
        <v/>
      </c>
      <c r="V410" s="44"/>
      <c r="W410" s="990"/>
      <c r="X410" s="991"/>
      <c r="Y410" s="93"/>
      <c r="Z410" s="549"/>
      <c r="AA410" s="149" t="str">
        <f>IFERROR(IF(Y410="ー", "", ROUNDDOWN(Z410*VLOOKUP(N410,【参考】数式用!$AR$2:$AW$50,MATCH(Y410,【参考】数式用!$AT$4:$AW$4)+2,FALSE)*0.5, 0)), "")</f>
        <v/>
      </c>
      <c r="AB410" s="103"/>
      <c r="AC410" s="1083" t="str">
        <f>IFERROR(IF(AG410&lt;&gt;"",Z410*VLOOKUP(N410,【参考】数式用!$AG$2:$AL$50,MATCH(Y410,【参考】数式用!$AI$4:$AL$4,0)+2,0), ""), "")</f>
        <v/>
      </c>
      <c r="AD410" s="1083"/>
      <c r="AE410" s="424"/>
      <c r="AF410" s="104"/>
      <c r="AG410" s="438" t="str">
        <f>IFERROR(VLOOKUP(O410, 【参考】数式用!$AY$5:$AY$13, 1, FALSE), "")</f>
        <v/>
      </c>
      <c r="AH410" s="439" t="str">
        <f>IFERROR(VLOOKUP(N410, 【参考】数式用!$BA$2:$BB$50, 2, FALSE), "")</f>
        <v/>
      </c>
      <c r="AI410" s="440" t="str">
        <f t="shared" si="13"/>
        <v/>
      </c>
      <c r="AJ410" s="441" t="str">
        <f t="shared" si="14"/>
        <v/>
      </c>
      <c r="AK410" s="139"/>
      <c r="AL410" s="139"/>
      <c r="AM410" s="112"/>
      <c r="AN410" s="112"/>
      <c r="AU410" s="111"/>
      <c r="AV410" s="111"/>
      <c r="AW410" s="111"/>
      <c r="AX410" s="111"/>
      <c r="AY410" s="111"/>
      <c r="AZ410" s="111"/>
    </row>
    <row r="411" spans="1:52" ht="30" customHeight="1" thickBot="1">
      <c r="A411" s="146">
        <v>398</v>
      </c>
      <c r="B411" s="985" t="str">
        <f>IF(基本情報入力シート!C436="","",基本情報入力シート!C436)</f>
        <v/>
      </c>
      <c r="C411" s="986"/>
      <c r="D411" s="986"/>
      <c r="E411" s="986"/>
      <c r="F411" s="986"/>
      <c r="G411" s="986"/>
      <c r="H411" s="986"/>
      <c r="I411" s="987"/>
      <c r="J411" s="420" t="str">
        <f>IF(基本情報入力シート!M436="","",基本情報入力シート!M436)</f>
        <v/>
      </c>
      <c r="K411" s="420" t="str">
        <f>IF(基本情報入力シート!R436="","",基本情報入力シート!R436)</f>
        <v/>
      </c>
      <c r="L411" s="420" t="str">
        <f>IF(基本情報入力シート!W436="","",基本情報入力シート!W436)</f>
        <v/>
      </c>
      <c r="M411" s="420" t="str">
        <f>IF(基本情報入力シート!X436="","",基本情報入力シート!X436)</f>
        <v/>
      </c>
      <c r="N411" s="147" t="str">
        <f>IF(基本情報入力シート!Y436="","",基本情報入力シート!Y436)</f>
        <v/>
      </c>
      <c r="O411" s="154"/>
      <c r="P411" s="53"/>
      <c r="Q411" s="988"/>
      <c r="R411" s="989"/>
      <c r="S411" s="148" t="str">
        <f>IFERROR(ROUNDDOWN(Q411*VLOOKUP(N411,【参考】数式用!$AR$2:$AW$50,MATCH(P411,【参考】数式用!$AT$4:$AW$4)+2,FALSE)*0.5, 0), "")</f>
        <v/>
      </c>
      <c r="T411" s="54"/>
      <c r="U411" s="548" t="str">
        <f>IFERROR(IF(AG411&lt;&gt;"",Q411*VLOOKUP(N411,【参考】数式用!$AG$2:$AL$50,MATCH(P411,【参考】数式用!$AI$4:$AL$4,0)+2,0), ""), "")</f>
        <v/>
      </c>
      <c r="V411" s="44"/>
      <c r="W411" s="990"/>
      <c r="X411" s="991"/>
      <c r="Y411" s="93"/>
      <c r="Z411" s="549"/>
      <c r="AA411" s="149" t="str">
        <f>IFERROR(IF(Y411="ー", "", ROUNDDOWN(Z411*VLOOKUP(N411,【参考】数式用!$AR$2:$AW$50,MATCH(Y411,【参考】数式用!$AT$4:$AW$4)+2,FALSE)*0.5, 0)), "")</f>
        <v/>
      </c>
      <c r="AB411" s="103"/>
      <c r="AC411" s="1083" t="str">
        <f>IFERROR(IF(AG411&lt;&gt;"",Z411*VLOOKUP(N411,【参考】数式用!$AG$2:$AL$50,MATCH(Y411,【参考】数式用!$AI$4:$AL$4,0)+2,0), ""), "")</f>
        <v/>
      </c>
      <c r="AD411" s="1083"/>
      <c r="AE411" s="424"/>
      <c r="AF411" s="104"/>
      <c r="AG411" s="438" t="str">
        <f>IFERROR(VLOOKUP(O411, 【参考】数式用!$AY$5:$AY$13, 1, FALSE), "")</f>
        <v/>
      </c>
      <c r="AH411" s="439" t="str">
        <f>IFERROR(VLOOKUP(N411, 【参考】数式用!$BA$2:$BB$50, 2, FALSE), "")</f>
        <v/>
      </c>
      <c r="AI411" s="440" t="str">
        <f t="shared" si="13"/>
        <v/>
      </c>
      <c r="AJ411" s="441" t="str">
        <f t="shared" si="14"/>
        <v/>
      </c>
      <c r="AK411" s="139"/>
      <c r="AL411" s="139"/>
      <c r="AM411" s="112"/>
      <c r="AN411" s="112"/>
      <c r="AU411" s="111"/>
      <c r="AV411" s="111"/>
      <c r="AW411" s="111"/>
      <c r="AX411" s="111"/>
      <c r="AY411" s="111"/>
      <c r="AZ411" s="111"/>
    </row>
    <row r="412" spans="1:52" ht="30" customHeight="1" thickBot="1">
      <c r="A412" s="146">
        <v>399</v>
      </c>
      <c r="B412" s="985" t="str">
        <f>IF(基本情報入力シート!C437="","",基本情報入力シート!C437)</f>
        <v/>
      </c>
      <c r="C412" s="986"/>
      <c r="D412" s="986"/>
      <c r="E412" s="986"/>
      <c r="F412" s="986"/>
      <c r="G412" s="986"/>
      <c r="H412" s="986"/>
      <c r="I412" s="987"/>
      <c r="J412" s="420" t="str">
        <f>IF(基本情報入力シート!M437="","",基本情報入力シート!M437)</f>
        <v/>
      </c>
      <c r="K412" s="420" t="str">
        <f>IF(基本情報入力シート!R437="","",基本情報入力シート!R437)</f>
        <v/>
      </c>
      <c r="L412" s="420" t="str">
        <f>IF(基本情報入力シート!W437="","",基本情報入力シート!W437)</f>
        <v/>
      </c>
      <c r="M412" s="420" t="str">
        <f>IF(基本情報入力シート!X437="","",基本情報入力シート!X437)</f>
        <v/>
      </c>
      <c r="N412" s="147" t="str">
        <f>IF(基本情報入力シート!Y437="","",基本情報入力シート!Y437)</f>
        <v/>
      </c>
      <c r="O412" s="154"/>
      <c r="P412" s="53"/>
      <c r="Q412" s="988"/>
      <c r="R412" s="989"/>
      <c r="S412" s="148" t="str">
        <f>IFERROR(ROUNDDOWN(Q412*VLOOKUP(N412,【参考】数式用!$AR$2:$AW$50,MATCH(P412,【参考】数式用!$AT$4:$AW$4)+2,FALSE)*0.5, 0), "")</f>
        <v/>
      </c>
      <c r="T412" s="54"/>
      <c r="U412" s="548" t="str">
        <f>IFERROR(IF(AG412&lt;&gt;"",Q412*VLOOKUP(N412,【参考】数式用!$AG$2:$AL$50,MATCH(P412,【参考】数式用!$AI$4:$AL$4,0)+2,0), ""), "")</f>
        <v/>
      </c>
      <c r="V412" s="44"/>
      <c r="W412" s="990"/>
      <c r="X412" s="991"/>
      <c r="Y412" s="93"/>
      <c r="Z412" s="549"/>
      <c r="AA412" s="149" t="str">
        <f>IFERROR(IF(Y412="ー", "", ROUNDDOWN(Z412*VLOOKUP(N412,【参考】数式用!$AR$2:$AW$50,MATCH(Y412,【参考】数式用!$AT$4:$AW$4)+2,FALSE)*0.5, 0)), "")</f>
        <v/>
      </c>
      <c r="AB412" s="103"/>
      <c r="AC412" s="1083" t="str">
        <f>IFERROR(IF(AG412&lt;&gt;"",Z412*VLOOKUP(N412,【参考】数式用!$AG$2:$AL$50,MATCH(Y412,【参考】数式用!$AI$4:$AL$4,0)+2,0), ""), "")</f>
        <v/>
      </c>
      <c r="AD412" s="1083"/>
      <c r="AE412" s="424"/>
      <c r="AF412" s="104"/>
      <c r="AG412" s="438" t="str">
        <f>IFERROR(VLOOKUP(O412, 【参考】数式用!$AY$5:$AY$13, 1, FALSE), "")</f>
        <v/>
      </c>
      <c r="AH412" s="439" t="str">
        <f>IFERROR(VLOOKUP(N412, 【参考】数式用!$BA$2:$BB$50, 2, FALSE), "")</f>
        <v/>
      </c>
      <c r="AI412" s="440" t="str">
        <f t="shared" si="13"/>
        <v/>
      </c>
      <c r="AJ412" s="441" t="str">
        <f t="shared" si="14"/>
        <v/>
      </c>
      <c r="AK412" s="139"/>
      <c r="AL412" s="139"/>
      <c r="AM412" s="112"/>
      <c r="AN412" s="112"/>
      <c r="AU412" s="111"/>
      <c r="AV412" s="111"/>
      <c r="AW412" s="111"/>
      <c r="AX412" s="111"/>
      <c r="AY412" s="111"/>
      <c r="AZ412" s="111"/>
    </row>
    <row r="413" spans="1:52" ht="30" customHeight="1" thickBot="1">
      <c r="A413" s="146">
        <v>400</v>
      </c>
      <c r="B413" s="985" t="str">
        <f>IF(基本情報入力シート!C438="","",基本情報入力シート!C438)</f>
        <v/>
      </c>
      <c r="C413" s="986"/>
      <c r="D413" s="986"/>
      <c r="E413" s="986"/>
      <c r="F413" s="986"/>
      <c r="G413" s="986"/>
      <c r="H413" s="986"/>
      <c r="I413" s="987"/>
      <c r="J413" s="420" t="str">
        <f>IF(基本情報入力シート!M438="","",基本情報入力シート!M438)</f>
        <v/>
      </c>
      <c r="K413" s="420" t="str">
        <f>IF(基本情報入力シート!R438="","",基本情報入力シート!R438)</f>
        <v/>
      </c>
      <c r="L413" s="420" t="str">
        <f>IF(基本情報入力シート!W438="","",基本情報入力シート!W438)</f>
        <v/>
      </c>
      <c r="M413" s="420" t="str">
        <f>IF(基本情報入力シート!X438="","",基本情報入力シート!X438)</f>
        <v/>
      </c>
      <c r="N413" s="147" t="str">
        <f>IF(基本情報入力シート!Y438="","",基本情報入力シート!Y438)</f>
        <v/>
      </c>
      <c r="O413" s="154"/>
      <c r="P413" s="53"/>
      <c r="Q413" s="988"/>
      <c r="R413" s="989"/>
      <c r="S413" s="148" t="str">
        <f>IFERROR(ROUNDDOWN(Q413*VLOOKUP(N413,【参考】数式用!$AR$2:$AW$50,MATCH(P413,【参考】数式用!$AT$4:$AW$4)+2,FALSE)*0.5, 0), "")</f>
        <v/>
      </c>
      <c r="T413" s="54"/>
      <c r="U413" s="548" t="str">
        <f>IFERROR(IF(AG413&lt;&gt;"",Q413*VLOOKUP(N413,【参考】数式用!$AG$2:$AL$50,MATCH(P413,【参考】数式用!$AI$4:$AL$4,0)+2,0), ""), "")</f>
        <v/>
      </c>
      <c r="V413" s="44"/>
      <c r="W413" s="990"/>
      <c r="X413" s="991"/>
      <c r="Y413" s="93"/>
      <c r="Z413" s="549"/>
      <c r="AA413" s="149" t="str">
        <f>IFERROR(IF(Y413="ー", "", ROUNDDOWN(Z413*VLOOKUP(N413,【参考】数式用!$AR$2:$AW$50,MATCH(Y413,【参考】数式用!$AT$4:$AW$4)+2,FALSE)*0.5, 0)), "")</f>
        <v/>
      </c>
      <c r="AB413" s="103"/>
      <c r="AC413" s="1083" t="str">
        <f>IFERROR(IF(AG413&lt;&gt;"",Z413*VLOOKUP(N413,【参考】数式用!$AG$2:$AL$50,MATCH(Y413,【参考】数式用!$AI$4:$AL$4,0)+2,0), ""), "")</f>
        <v/>
      </c>
      <c r="AD413" s="1083"/>
      <c r="AE413" s="424"/>
      <c r="AF413" s="104"/>
      <c r="AG413" s="438" t="str">
        <f>IFERROR(VLOOKUP(O413, 【参考】数式用!$AY$5:$AY$13, 1, FALSE), "")</f>
        <v/>
      </c>
      <c r="AH413" s="439" t="str">
        <f>IFERROR(VLOOKUP(N413, 【参考】数式用!$BA$2:$BB$50, 2, FALSE), "")</f>
        <v/>
      </c>
      <c r="AI413" s="440" t="str">
        <f t="shared" si="13"/>
        <v/>
      </c>
      <c r="AJ413" s="441" t="str">
        <f t="shared" si="14"/>
        <v/>
      </c>
      <c r="AK413" s="139"/>
      <c r="AL413" s="139"/>
      <c r="AM413" s="112"/>
      <c r="AN413" s="112"/>
      <c r="AU413" s="111"/>
      <c r="AV413" s="111"/>
      <c r="AW413" s="111"/>
      <c r="AX413" s="111"/>
      <c r="AY413" s="111"/>
      <c r="AZ413" s="111"/>
    </row>
    <row r="414" spans="1:52" ht="30" customHeight="1" thickBot="1">
      <c r="A414" s="146">
        <v>401</v>
      </c>
      <c r="B414" s="985" t="str">
        <f>IF(基本情報入力シート!C439="","",基本情報入力シート!C439)</f>
        <v/>
      </c>
      <c r="C414" s="986"/>
      <c r="D414" s="986"/>
      <c r="E414" s="986"/>
      <c r="F414" s="986"/>
      <c r="G414" s="986"/>
      <c r="H414" s="986"/>
      <c r="I414" s="987"/>
      <c r="J414" s="420" t="str">
        <f>IF(基本情報入力シート!M439="","",基本情報入力シート!M439)</f>
        <v/>
      </c>
      <c r="K414" s="420" t="str">
        <f>IF(基本情報入力シート!R439="","",基本情報入力シート!R439)</f>
        <v/>
      </c>
      <c r="L414" s="420" t="str">
        <f>IF(基本情報入力シート!W439="","",基本情報入力シート!W439)</f>
        <v/>
      </c>
      <c r="M414" s="420" t="str">
        <f>IF(基本情報入力シート!X439="","",基本情報入力シート!X439)</f>
        <v/>
      </c>
      <c r="N414" s="147" t="str">
        <f>IF(基本情報入力シート!Y439="","",基本情報入力シート!Y439)</f>
        <v/>
      </c>
      <c r="O414" s="154"/>
      <c r="P414" s="53"/>
      <c r="Q414" s="988"/>
      <c r="R414" s="989"/>
      <c r="S414" s="148" t="str">
        <f>IFERROR(ROUNDDOWN(Q414*VLOOKUP(N414,【参考】数式用!$AR$2:$AW$50,MATCH(P414,【参考】数式用!$AT$4:$AW$4)+2,FALSE)*0.5, 0), "")</f>
        <v/>
      </c>
      <c r="T414" s="54"/>
      <c r="U414" s="548" t="str">
        <f>IFERROR(IF(AG414&lt;&gt;"",Q414*VLOOKUP(N414,【参考】数式用!$AG$2:$AL$50,MATCH(P414,【参考】数式用!$AI$4:$AL$4,0)+2,0), ""), "")</f>
        <v/>
      </c>
      <c r="V414" s="44"/>
      <c r="W414" s="990"/>
      <c r="X414" s="991"/>
      <c r="Y414" s="93"/>
      <c r="Z414" s="549"/>
      <c r="AA414" s="149" t="str">
        <f>IFERROR(IF(Y414="ー", "", ROUNDDOWN(Z414*VLOOKUP(N414,【参考】数式用!$AR$2:$AW$50,MATCH(Y414,【参考】数式用!$AT$4:$AW$4)+2,FALSE)*0.5, 0)), "")</f>
        <v/>
      </c>
      <c r="AB414" s="103"/>
      <c r="AC414" s="1083" t="str">
        <f>IFERROR(IF(AG414&lt;&gt;"",Z414*VLOOKUP(N414,【参考】数式用!$AG$2:$AL$50,MATCH(Y414,【参考】数式用!$AI$4:$AL$4,0)+2,0), ""), "")</f>
        <v/>
      </c>
      <c r="AD414" s="1083"/>
      <c r="AE414" s="424"/>
      <c r="AF414" s="104"/>
      <c r="AG414" s="438" t="str">
        <f>IFERROR(VLOOKUP(O414, 【参考】数式用!$AY$5:$AY$13, 1, FALSE), "")</f>
        <v/>
      </c>
      <c r="AH414" s="439" t="str">
        <f>IFERROR(VLOOKUP(N414, 【参考】数式用!$BA$2:$BB$50, 2, FALSE), "")</f>
        <v/>
      </c>
      <c r="AI414" s="440" t="str">
        <f t="shared" si="13"/>
        <v/>
      </c>
      <c r="AJ414" s="441" t="str">
        <f t="shared" si="14"/>
        <v/>
      </c>
      <c r="AK414" s="139"/>
      <c r="AL414" s="139"/>
      <c r="AM414" s="112"/>
      <c r="AN414" s="112"/>
      <c r="AU414" s="111"/>
      <c r="AV414" s="111"/>
      <c r="AW414" s="111"/>
      <c r="AX414" s="111"/>
      <c r="AY414" s="111"/>
      <c r="AZ414" s="111"/>
    </row>
    <row r="415" spans="1:52" ht="30" customHeight="1" thickBot="1">
      <c r="A415" s="146">
        <v>402</v>
      </c>
      <c r="B415" s="985" t="str">
        <f>IF(基本情報入力シート!C440="","",基本情報入力シート!C440)</f>
        <v/>
      </c>
      <c r="C415" s="986"/>
      <c r="D415" s="986"/>
      <c r="E415" s="986"/>
      <c r="F415" s="986"/>
      <c r="G415" s="986"/>
      <c r="H415" s="986"/>
      <c r="I415" s="987"/>
      <c r="J415" s="420" t="str">
        <f>IF(基本情報入力シート!M440="","",基本情報入力シート!M440)</f>
        <v/>
      </c>
      <c r="K415" s="420" t="str">
        <f>IF(基本情報入力シート!R440="","",基本情報入力シート!R440)</f>
        <v/>
      </c>
      <c r="L415" s="420" t="str">
        <f>IF(基本情報入力シート!W440="","",基本情報入力シート!W440)</f>
        <v/>
      </c>
      <c r="M415" s="420" t="str">
        <f>IF(基本情報入力シート!X440="","",基本情報入力シート!X440)</f>
        <v/>
      </c>
      <c r="N415" s="147" t="str">
        <f>IF(基本情報入力シート!Y440="","",基本情報入力シート!Y440)</f>
        <v/>
      </c>
      <c r="O415" s="154"/>
      <c r="P415" s="53"/>
      <c r="Q415" s="988"/>
      <c r="R415" s="989"/>
      <c r="S415" s="148" t="str">
        <f>IFERROR(ROUNDDOWN(Q415*VLOOKUP(N415,【参考】数式用!$AR$2:$AW$50,MATCH(P415,【参考】数式用!$AT$4:$AW$4)+2,FALSE)*0.5, 0), "")</f>
        <v/>
      </c>
      <c r="T415" s="54"/>
      <c r="U415" s="548" t="str">
        <f>IFERROR(IF(AG415&lt;&gt;"",Q415*VLOOKUP(N415,【参考】数式用!$AG$2:$AL$50,MATCH(P415,【参考】数式用!$AI$4:$AL$4,0)+2,0), ""), "")</f>
        <v/>
      </c>
      <c r="V415" s="44"/>
      <c r="W415" s="990"/>
      <c r="X415" s="991"/>
      <c r="Y415" s="93"/>
      <c r="Z415" s="549"/>
      <c r="AA415" s="149" t="str">
        <f>IFERROR(IF(Y415="ー", "", ROUNDDOWN(Z415*VLOOKUP(N415,【参考】数式用!$AR$2:$AW$50,MATCH(Y415,【参考】数式用!$AT$4:$AW$4)+2,FALSE)*0.5, 0)), "")</f>
        <v/>
      </c>
      <c r="AB415" s="103"/>
      <c r="AC415" s="1083" t="str">
        <f>IFERROR(IF(AG415&lt;&gt;"",Z415*VLOOKUP(N415,【参考】数式用!$AG$2:$AL$50,MATCH(Y415,【参考】数式用!$AI$4:$AL$4,0)+2,0), ""), "")</f>
        <v/>
      </c>
      <c r="AD415" s="1083"/>
      <c r="AE415" s="424"/>
      <c r="AF415" s="104"/>
      <c r="AG415" s="438" t="str">
        <f>IFERROR(VLOOKUP(O415, 【参考】数式用!$AY$5:$AY$13, 1, FALSE), "")</f>
        <v/>
      </c>
      <c r="AH415" s="439" t="str">
        <f>IFERROR(VLOOKUP(N415, 【参考】数式用!$BA$2:$BB$50, 2, FALSE), "")</f>
        <v/>
      </c>
      <c r="AI415" s="440" t="str">
        <f t="shared" si="13"/>
        <v/>
      </c>
      <c r="AJ415" s="441" t="str">
        <f t="shared" si="14"/>
        <v/>
      </c>
      <c r="AK415" s="139"/>
      <c r="AL415" s="139"/>
      <c r="AM415" s="112"/>
      <c r="AN415" s="112"/>
      <c r="AU415" s="111"/>
      <c r="AV415" s="111"/>
      <c r="AW415" s="111"/>
      <c r="AX415" s="111"/>
      <c r="AY415" s="111"/>
      <c r="AZ415" s="111"/>
    </row>
    <row r="416" spans="1:52" ht="30" customHeight="1" thickBot="1">
      <c r="A416" s="146">
        <v>403</v>
      </c>
      <c r="B416" s="985" t="str">
        <f>IF(基本情報入力シート!C441="","",基本情報入力シート!C441)</f>
        <v/>
      </c>
      <c r="C416" s="986"/>
      <c r="D416" s="986"/>
      <c r="E416" s="986"/>
      <c r="F416" s="986"/>
      <c r="G416" s="986"/>
      <c r="H416" s="986"/>
      <c r="I416" s="987"/>
      <c r="J416" s="420" t="str">
        <f>IF(基本情報入力シート!M441="","",基本情報入力シート!M441)</f>
        <v/>
      </c>
      <c r="K416" s="420" t="str">
        <f>IF(基本情報入力シート!R441="","",基本情報入力シート!R441)</f>
        <v/>
      </c>
      <c r="L416" s="420" t="str">
        <f>IF(基本情報入力シート!W441="","",基本情報入力シート!W441)</f>
        <v/>
      </c>
      <c r="M416" s="420" t="str">
        <f>IF(基本情報入力シート!X441="","",基本情報入力シート!X441)</f>
        <v/>
      </c>
      <c r="N416" s="147" t="str">
        <f>IF(基本情報入力シート!Y441="","",基本情報入力シート!Y441)</f>
        <v/>
      </c>
      <c r="O416" s="154"/>
      <c r="P416" s="53"/>
      <c r="Q416" s="988"/>
      <c r="R416" s="989"/>
      <c r="S416" s="148" t="str">
        <f>IFERROR(ROUNDDOWN(Q416*VLOOKUP(N416,【参考】数式用!$AR$2:$AW$50,MATCH(P416,【参考】数式用!$AT$4:$AW$4)+2,FALSE)*0.5, 0), "")</f>
        <v/>
      </c>
      <c r="T416" s="54"/>
      <c r="U416" s="548" t="str">
        <f>IFERROR(IF(AG416&lt;&gt;"",Q416*VLOOKUP(N416,【参考】数式用!$AG$2:$AL$50,MATCH(P416,【参考】数式用!$AI$4:$AL$4,0)+2,0), ""), "")</f>
        <v/>
      </c>
      <c r="V416" s="44"/>
      <c r="W416" s="990"/>
      <c r="X416" s="991"/>
      <c r="Y416" s="93"/>
      <c r="Z416" s="549"/>
      <c r="AA416" s="149" t="str">
        <f>IFERROR(IF(Y416="ー", "", ROUNDDOWN(Z416*VLOOKUP(N416,【参考】数式用!$AR$2:$AW$50,MATCH(Y416,【参考】数式用!$AT$4:$AW$4)+2,FALSE)*0.5, 0)), "")</f>
        <v/>
      </c>
      <c r="AB416" s="103"/>
      <c r="AC416" s="1083" t="str">
        <f>IFERROR(IF(AG416&lt;&gt;"",Z416*VLOOKUP(N416,【参考】数式用!$AG$2:$AL$50,MATCH(Y416,【参考】数式用!$AI$4:$AL$4,0)+2,0), ""), "")</f>
        <v/>
      </c>
      <c r="AD416" s="1083"/>
      <c r="AE416" s="424"/>
      <c r="AF416" s="104"/>
      <c r="AG416" s="438" t="str">
        <f>IFERROR(VLOOKUP(O416, 【参考】数式用!$AY$5:$AY$13, 1, FALSE), "")</f>
        <v/>
      </c>
      <c r="AH416" s="439" t="str">
        <f>IFERROR(VLOOKUP(N416, 【参考】数式用!$BA$2:$BB$50, 2, FALSE), "")</f>
        <v/>
      </c>
      <c r="AI416" s="440" t="str">
        <f t="shared" si="13"/>
        <v/>
      </c>
      <c r="AJ416" s="441" t="str">
        <f t="shared" si="14"/>
        <v/>
      </c>
      <c r="AK416" s="139"/>
      <c r="AL416" s="139"/>
      <c r="AM416" s="112"/>
      <c r="AN416" s="112"/>
      <c r="AU416" s="111"/>
      <c r="AV416" s="111"/>
      <c r="AW416" s="111"/>
      <c r="AX416" s="111"/>
      <c r="AY416" s="111"/>
      <c r="AZ416" s="111"/>
    </row>
    <row r="417" spans="1:52" ht="30" customHeight="1" thickBot="1">
      <c r="A417" s="146">
        <v>404</v>
      </c>
      <c r="B417" s="985" t="str">
        <f>IF(基本情報入力シート!C442="","",基本情報入力シート!C442)</f>
        <v/>
      </c>
      <c r="C417" s="986"/>
      <c r="D417" s="986"/>
      <c r="E417" s="986"/>
      <c r="F417" s="986"/>
      <c r="G417" s="986"/>
      <c r="H417" s="986"/>
      <c r="I417" s="987"/>
      <c r="J417" s="420" t="str">
        <f>IF(基本情報入力シート!M442="","",基本情報入力シート!M442)</f>
        <v/>
      </c>
      <c r="K417" s="420" t="str">
        <f>IF(基本情報入力シート!R442="","",基本情報入力シート!R442)</f>
        <v/>
      </c>
      <c r="L417" s="420" t="str">
        <f>IF(基本情報入力シート!W442="","",基本情報入力シート!W442)</f>
        <v/>
      </c>
      <c r="M417" s="420" t="str">
        <f>IF(基本情報入力シート!X442="","",基本情報入力シート!X442)</f>
        <v/>
      </c>
      <c r="N417" s="147" t="str">
        <f>IF(基本情報入力シート!Y442="","",基本情報入力シート!Y442)</f>
        <v/>
      </c>
      <c r="O417" s="154"/>
      <c r="P417" s="53"/>
      <c r="Q417" s="988"/>
      <c r="R417" s="989"/>
      <c r="S417" s="148" t="str">
        <f>IFERROR(ROUNDDOWN(Q417*VLOOKUP(N417,【参考】数式用!$AR$2:$AW$50,MATCH(P417,【参考】数式用!$AT$4:$AW$4)+2,FALSE)*0.5, 0), "")</f>
        <v/>
      </c>
      <c r="T417" s="54"/>
      <c r="U417" s="548" t="str">
        <f>IFERROR(IF(AG417&lt;&gt;"",Q417*VLOOKUP(N417,【参考】数式用!$AG$2:$AL$50,MATCH(P417,【参考】数式用!$AI$4:$AL$4,0)+2,0), ""), "")</f>
        <v/>
      </c>
      <c r="V417" s="44"/>
      <c r="W417" s="990"/>
      <c r="X417" s="991"/>
      <c r="Y417" s="93"/>
      <c r="Z417" s="549"/>
      <c r="AA417" s="149" t="str">
        <f>IFERROR(IF(Y417="ー", "", ROUNDDOWN(Z417*VLOOKUP(N417,【参考】数式用!$AR$2:$AW$50,MATCH(Y417,【参考】数式用!$AT$4:$AW$4)+2,FALSE)*0.5, 0)), "")</f>
        <v/>
      </c>
      <c r="AB417" s="103"/>
      <c r="AC417" s="1083" t="str">
        <f>IFERROR(IF(AG417&lt;&gt;"",Z417*VLOOKUP(N417,【参考】数式用!$AG$2:$AL$50,MATCH(Y417,【参考】数式用!$AI$4:$AL$4,0)+2,0), ""), "")</f>
        <v/>
      </c>
      <c r="AD417" s="1083"/>
      <c r="AE417" s="424"/>
      <c r="AF417" s="104"/>
      <c r="AG417" s="438" t="str">
        <f>IFERROR(VLOOKUP(O417, 【参考】数式用!$AY$5:$AY$13, 1, FALSE), "")</f>
        <v/>
      </c>
      <c r="AH417" s="439" t="str">
        <f>IFERROR(VLOOKUP(N417, 【参考】数式用!$BA$2:$BB$50, 2, FALSE), "")</f>
        <v/>
      </c>
      <c r="AI417" s="440" t="str">
        <f t="shared" si="13"/>
        <v/>
      </c>
      <c r="AJ417" s="441" t="str">
        <f t="shared" si="14"/>
        <v/>
      </c>
      <c r="AK417" s="139"/>
      <c r="AL417" s="139"/>
      <c r="AM417" s="112"/>
      <c r="AN417" s="112"/>
      <c r="AU417" s="111"/>
      <c r="AV417" s="111"/>
      <c r="AW417" s="111"/>
      <c r="AX417" s="111"/>
      <c r="AY417" s="111"/>
      <c r="AZ417" s="111"/>
    </row>
    <row r="418" spans="1:52" ht="30" customHeight="1" thickBot="1">
      <c r="A418" s="146">
        <v>405</v>
      </c>
      <c r="B418" s="985" t="str">
        <f>IF(基本情報入力シート!C443="","",基本情報入力シート!C443)</f>
        <v/>
      </c>
      <c r="C418" s="986"/>
      <c r="D418" s="986"/>
      <c r="E418" s="986"/>
      <c r="F418" s="986"/>
      <c r="G418" s="986"/>
      <c r="H418" s="986"/>
      <c r="I418" s="987"/>
      <c r="J418" s="420" t="str">
        <f>IF(基本情報入力シート!M443="","",基本情報入力シート!M443)</f>
        <v/>
      </c>
      <c r="K418" s="420" t="str">
        <f>IF(基本情報入力シート!R443="","",基本情報入力シート!R443)</f>
        <v/>
      </c>
      <c r="L418" s="420" t="str">
        <f>IF(基本情報入力シート!W443="","",基本情報入力シート!W443)</f>
        <v/>
      </c>
      <c r="M418" s="420" t="str">
        <f>IF(基本情報入力シート!X443="","",基本情報入力シート!X443)</f>
        <v/>
      </c>
      <c r="N418" s="147" t="str">
        <f>IF(基本情報入力シート!Y443="","",基本情報入力シート!Y443)</f>
        <v/>
      </c>
      <c r="O418" s="154"/>
      <c r="P418" s="53"/>
      <c r="Q418" s="988"/>
      <c r="R418" s="989"/>
      <c r="S418" s="148" t="str">
        <f>IFERROR(ROUNDDOWN(Q418*VLOOKUP(N418,【参考】数式用!$AR$2:$AW$50,MATCH(P418,【参考】数式用!$AT$4:$AW$4)+2,FALSE)*0.5, 0), "")</f>
        <v/>
      </c>
      <c r="T418" s="54"/>
      <c r="U418" s="548" t="str">
        <f>IFERROR(IF(AG418&lt;&gt;"",Q418*VLOOKUP(N418,【参考】数式用!$AG$2:$AL$50,MATCH(P418,【参考】数式用!$AI$4:$AL$4,0)+2,0), ""), "")</f>
        <v/>
      </c>
      <c r="V418" s="44"/>
      <c r="W418" s="990"/>
      <c r="X418" s="991"/>
      <c r="Y418" s="93"/>
      <c r="Z418" s="549"/>
      <c r="AA418" s="149" t="str">
        <f>IFERROR(IF(Y418="ー", "", ROUNDDOWN(Z418*VLOOKUP(N418,【参考】数式用!$AR$2:$AW$50,MATCH(Y418,【参考】数式用!$AT$4:$AW$4)+2,FALSE)*0.5, 0)), "")</f>
        <v/>
      </c>
      <c r="AB418" s="103"/>
      <c r="AC418" s="1083" t="str">
        <f>IFERROR(IF(AG418&lt;&gt;"",Z418*VLOOKUP(N418,【参考】数式用!$AG$2:$AL$50,MATCH(Y418,【参考】数式用!$AI$4:$AL$4,0)+2,0), ""), "")</f>
        <v/>
      </c>
      <c r="AD418" s="1083"/>
      <c r="AE418" s="424"/>
      <c r="AF418" s="104"/>
      <c r="AG418" s="438" t="str">
        <f>IFERROR(VLOOKUP(O418, 【参考】数式用!$AY$5:$AY$13, 1, FALSE), "")</f>
        <v/>
      </c>
      <c r="AH418" s="439" t="str">
        <f>IFERROR(VLOOKUP(N418, 【参考】数式用!$BA$2:$BB$50, 2, FALSE), "")</f>
        <v/>
      </c>
      <c r="AI418" s="440" t="str">
        <f t="shared" si="13"/>
        <v/>
      </c>
      <c r="AJ418" s="441" t="str">
        <f t="shared" si="14"/>
        <v/>
      </c>
      <c r="AK418" s="139"/>
      <c r="AL418" s="139"/>
      <c r="AM418" s="112"/>
      <c r="AN418" s="112"/>
      <c r="AU418" s="111"/>
      <c r="AV418" s="111"/>
      <c r="AW418" s="111"/>
      <c r="AX418" s="111"/>
      <c r="AY418" s="111"/>
      <c r="AZ418" s="111"/>
    </row>
    <row r="419" spans="1:52" ht="30" customHeight="1" thickBot="1">
      <c r="A419" s="146">
        <v>406</v>
      </c>
      <c r="B419" s="985" t="str">
        <f>IF(基本情報入力シート!C444="","",基本情報入力シート!C444)</f>
        <v/>
      </c>
      <c r="C419" s="986"/>
      <c r="D419" s="986"/>
      <c r="E419" s="986"/>
      <c r="F419" s="986"/>
      <c r="G419" s="986"/>
      <c r="H419" s="986"/>
      <c r="I419" s="987"/>
      <c r="J419" s="420" t="str">
        <f>IF(基本情報入力シート!M444="","",基本情報入力シート!M444)</f>
        <v/>
      </c>
      <c r="K419" s="420" t="str">
        <f>IF(基本情報入力シート!R444="","",基本情報入力シート!R444)</f>
        <v/>
      </c>
      <c r="L419" s="420" t="str">
        <f>IF(基本情報入力シート!W444="","",基本情報入力シート!W444)</f>
        <v/>
      </c>
      <c r="M419" s="420" t="str">
        <f>IF(基本情報入力シート!X444="","",基本情報入力シート!X444)</f>
        <v/>
      </c>
      <c r="N419" s="147" t="str">
        <f>IF(基本情報入力シート!Y444="","",基本情報入力シート!Y444)</f>
        <v/>
      </c>
      <c r="O419" s="154"/>
      <c r="P419" s="53"/>
      <c r="Q419" s="988"/>
      <c r="R419" s="989"/>
      <c r="S419" s="148" t="str">
        <f>IFERROR(ROUNDDOWN(Q419*VLOOKUP(N419,【参考】数式用!$AR$2:$AW$50,MATCH(P419,【参考】数式用!$AT$4:$AW$4)+2,FALSE)*0.5, 0), "")</f>
        <v/>
      </c>
      <c r="T419" s="54"/>
      <c r="U419" s="548" t="str">
        <f>IFERROR(IF(AG419&lt;&gt;"",Q419*VLOOKUP(N419,【参考】数式用!$AG$2:$AL$50,MATCH(P419,【参考】数式用!$AI$4:$AL$4,0)+2,0), ""), "")</f>
        <v/>
      </c>
      <c r="V419" s="44"/>
      <c r="W419" s="990"/>
      <c r="X419" s="991"/>
      <c r="Y419" s="93"/>
      <c r="Z419" s="549"/>
      <c r="AA419" s="149" t="str">
        <f>IFERROR(IF(Y419="ー", "", ROUNDDOWN(Z419*VLOOKUP(N419,【参考】数式用!$AR$2:$AW$50,MATCH(Y419,【参考】数式用!$AT$4:$AW$4)+2,FALSE)*0.5, 0)), "")</f>
        <v/>
      </c>
      <c r="AB419" s="103"/>
      <c r="AC419" s="1083" t="str">
        <f>IFERROR(IF(AG419&lt;&gt;"",Z419*VLOOKUP(N419,【参考】数式用!$AG$2:$AL$50,MATCH(Y419,【参考】数式用!$AI$4:$AL$4,0)+2,0), ""), "")</f>
        <v/>
      </c>
      <c r="AD419" s="1083"/>
      <c r="AE419" s="424"/>
      <c r="AF419" s="104"/>
      <c r="AG419" s="438" t="str">
        <f>IFERROR(VLOOKUP(O419, 【参考】数式用!$AY$5:$AY$13, 1, FALSE), "")</f>
        <v/>
      </c>
      <c r="AH419" s="439" t="str">
        <f>IFERROR(VLOOKUP(N419, 【参考】数式用!$BA$2:$BB$50, 2, FALSE), "")</f>
        <v/>
      </c>
      <c r="AI419" s="440" t="str">
        <f t="shared" si="13"/>
        <v/>
      </c>
      <c r="AJ419" s="441" t="str">
        <f t="shared" si="14"/>
        <v/>
      </c>
      <c r="AK419" s="139"/>
      <c r="AL419" s="139"/>
      <c r="AM419" s="112"/>
      <c r="AN419" s="112"/>
      <c r="AU419" s="111"/>
      <c r="AV419" s="111"/>
      <c r="AW419" s="111"/>
      <c r="AX419" s="111"/>
      <c r="AY419" s="111"/>
      <c r="AZ419" s="111"/>
    </row>
    <row r="420" spans="1:52" ht="30" customHeight="1" thickBot="1">
      <c r="A420" s="146">
        <v>407</v>
      </c>
      <c r="B420" s="985" t="str">
        <f>IF(基本情報入力シート!C445="","",基本情報入力シート!C445)</f>
        <v/>
      </c>
      <c r="C420" s="986"/>
      <c r="D420" s="986"/>
      <c r="E420" s="986"/>
      <c r="F420" s="986"/>
      <c r="G420" s="986"/>
      <c r="H420" s="986"/>
      <c r="I420" s="987"/>
      <c r="J420" s="420" t="str">
        <f>IF(基本情報入力シート!M445="","",基本情報入力シート!M445)</f>
        <v/>
      </c>
      <c r="K420" s="420" t="str">
        <f>IF(基本情報入力シート!R445="","",基本情報入力シート!R445)</f>
        <v/>
      </c>
      <c r="L420" s="420" t="str">
        <f>IF(基本情報入力シート!W445="","",基本情報入力シート!W445)</f>
        <v/>
      </c>
      <c r="M420" s="420" t="str">
        <f>IF(基本情報入力シート!X445="","",基本情報入力シート!X445)</f>
        <v/>
      </c>
      <c r="N420" s="147" t="str">
        <f>IF(基本情報入力シート!Y445="","",基本情報入力シート!Y445)</f>
        <v/>
      </c>
      <c r="O420" s="154"/>
      <c r="P420" s="53"/>
      <c r="Q420" s="988"/>
      <c r="R420" s="989"/>
      <c r="S420" s="148" t="str">
        <f>IFERROR(ROUNDDOWN(Q420*VLOOKUP(N420,【参考】数式用!$AR$2:$AW$50,MATCH(P420,【参考】数式用!$AT$4:$AW$4)+2,FALSE)*0.5, 0), "")</f>
        <v/>
      </c>
      <c r="T420" s="54"/>
      <c r="U420" s="548" t="str">
        <f>IFERROR(IF(AG420&lt;&gt;"",Q420*VLOOKUP(N420,【参考】数式用!$AG$2:$AL$50,MATCH(P420,【参考】数式用!$AI$4:$AL$4,0)+2,0), ""), "")</f>
        <v/>
      </c>
      <c r="V420" s="44"/>
      <c r="W420" s="990"/>
      <c r="X420" s="991"/>
      <c r="Y420" s="93"/>
      <c r="Z420" s="549"/>
      <c r="AA420" s="149" t="str">
        <f>IFERROR(IF(Y420="ー", "", ROUNDDOWN(Z420*VLOOKUP(N420,【参考】数式用!$AR$2:$AW$50,MATCH(Y420,【参考】数式用!$AT$4:$AW$4)+2,FALSE)*0.5, 0)), "")</f>
        <v/>
      </c>
      <c r="AB420" s="103"/>
      <c r="AC420" s="1083" t="str">
        <f>IFERROR(IF(AG420&lt;&gt;"",Z420*VLOOKUP(N420,【参考】数式用!$AG$2:$AL$50,MATCH(Y420,【参考】数式用!$AI$4:$AL$4,0)+2,0), ""), "")</f>
        <v/>
      </c>
      <c r="AD420" s="1083"/>
      <c r="AE420" s="424"/>
      <c r="AF420" s="104"/>
      <c r="AG420" s="438" t="str">
        <f>IFERROR(VLOOKUP(O420, 【参考】数式用!$AY$5:$AY$13, 1, FALSE), "")</f>
        <v/>
      </c>
      <c r="AH420" s="439" t="str">
        <f>IFERROR(VLOOKUP(N420, 【参考】数式用!$BA$2:$BB$50, 2, FALSE), "")</f>
        <v/>
      </c>
      <c r="AI420" s="440" t="str">
        <f t="shared" si="13"/>
        <v/>
      </c>
      <c r="AJ420" s="441" t="str">
        <f t="shared" si="14"/>
        <v/>
      </c>
      <c r="AK420" s="139"/>
      <c r="AL420" s="139"/>
      <c r="AM420" s="112"/>
      <c r="AN420" s="112"/>
      <c r="AU420" s="111"/>
      <c r="AV420" s="111"/>
      <c r="AW420" s="111"/>
      <c r="AX420" s="111"/>
      <c r="AY420" s="111"/>
      <c r="AZ420" s="111"/>
    </row>
    <row r="421" spans="1:52" ht="30" customHeight="1" thickBot="1">
      <c r="A421" s="146">
        <v>408</v>
      </c>
      <c r="B421" s="985" t="str">
        <f>IF(基本情報入力シート!C446="","",基本情報入力シート!C446)</f>
        <v/>
      </c>
      <c r="C421" s="986"/>
      <c r="D421" s="986"/>
      <c r="E421" s="986"/>
      <c r="F421" s="986"/>
      <c r="G421" s="986"/>
      <c r="H421" s="986"/>
      <c r="I421" s="987"/>
      <c r="J421" s="420" t="str">
        <f>IF(基本情報入力シート!M446="","",基本情報入力シート!M446)</f>
        <v/>
      </c>
      <c r="K421" s="420" t="str">
        <f>IF(基本情報入力シート!R446="","",基本情報入力シート!R446)</f>
        <v/>
      </c>
      <c r="L421" s="420" t="str">
        <f>IF(基本情報入力シート!W446="","",基本情報入力シート!W446)</f>
        <v/>
      </c>
      <c r="M421" s="420" t="str">
        <f>IF(基本情報入力シート!X446="","",基本情報入力シート!X446)</f>
        <v/>
      </c>
      <c r="N421" s="147" t="str">
        <f>IF(基本情報入力シート!Y446="","",基本情報入力シート!Y446)</f>
        <v/>
      </c>
      <c r="O421" s="154"/>
      <c r="P421" s="53"/>
      <c r="Q421" s="988"/>
      <c r="R421" s="989"/>
      <c r="S421" s="148" t="str">
        <f>IFERROR(ROUNDDOWN(Q421*VLOOKUP(N421,【参考】数式用!$AR$2:$AW$50,MATCH(P421,【参考】数式用!$AT$4:$AW$4)+2,FALSE)*0.5, 0), "")</f>
        <v/>
      </c>
      <c r="T421" s="54"/>
      <c r="U421" s="548" t="str">
        <f>IFERROR(IF(AG421&lt;&gt;"",Q421*VLOOKUP(N421,【参考】数式用!$AG$2:$AL$50,MATCH(P421,【参考】数式用!$AI$4:$AL$4,0)+2,0), ""), "")</f>
        <v/>
      </c>
      <c r="V421" s="44"/>
      <c r="W421" s="990"/>
      <c r="X421" s="991"/>
      <c r="Y421" s="93"/>
      <c r="Z421" s="549"/>
      <c r="AA421" s="149" t="str">
        <f>IFERROR(IF(Y421="ー", "", ROUNDDOWN(Z421*VLOOKUP(N421,【参考】数式用!$AR$2:$AW$50,MATCH(Y421,【参考】数式用!$AT$4:$AW$4)+2,FALSE)*0.5, 0)), "")</f>
        <v/>
      </c>
      <c r="AB421" s="103"/>
      <c r="AC421" s="1083" t="str">
        <f>IFERROR(IF(AG421&lt;&gt;"",Z421*VLOOKUP(N421,【参考】数式用!$AG$2:$AL$50,MATCH(Y421,【参考】数式用!$AI$4:$AL$4,0)+2,0), ""), "")</f>
        <v/>
      </c>
      <c r="AD421" s="1083"/>
      <c r="AE421" s="424"/>
      <c r="AF421" s="104"/>
      <c r="AG421" s="438" t="str">
        <f>IFERROR(VLOOKUP(O421, 【参考】数式用!$AY$5:$AY$13, 1, FALSE), "")</f>
        <v/>
      </c>
      <c r="AH421" s="439" t="str">
        <f>IFERROR(VLOOKUP(N421, 【参考】数式用!$BA$2:$BB$50, 2, FALSE), "")</f>
        <v/>
      </c>
      <c r="AI421" s="440" t="str">
        <f t="shared" si="13"/>
        <v/>
      </c>
      <c r="AJ421" s="441" t="str">
        <f t="shared" si="14"/>
        <v/>
      </c>
      <c r="AK421" s="139"/>
      <c r="AL421" s="139"/>
      <c r="AM421" s="112"/>
      <c r="AN421" s="112"/>
      <c r="AU421" s="111"/>
      <c r="AV421" s="111"/>
      <c r="AW421" s="111"/>
      <c r="AX421" s="111"/>
      <c r="AY421" s="111"/>
      <c r="AZ421" s="111"/>
    </row>
    <row r="422" spans="1:52" ht="30" customHeight="1" thickBot="1">
      <c r="A422" s="146">
        <v>409</v>
      </c>
      <c r="B422" s="985" t="str">
        <f>IF(基本情報入力シート!C447="","",基本情報入力シート!C447)</f>
        <v/>
      </c>
      <c r="C422" s="986"/>
      <c r="D422" s="986"/>
      <c r="E422" s="986"/>
      <c r="F422" s="986"/>
      <c r="G422" s="986"/>
      <c r="H422" s="986"/>
      <c r="I422" s="987"/>
      <c r="J422" s="420" t="str">
        <f>IF(基本情報入力シート!M447="","",基本情報入力シート!M447)</f>
        <v/>
      </c>
      <c r="K422" s="420" t="str">
        <f>IF(基本情報入力シート!R447="","",基本情報入力シート!R447)</f>
        <v/>
      </c>
      <c r="L422" s="420" t="str">
        <f>IF(基本情報入力シート!W447="","",基本情報入力シート!W447)</f>
        <v/>
      </c>
      <c r="M422" s="420" t="str">
        <f>IF(基本情報入力シート!X447="","",基本情報入力シート!X447)</f>
        <v/>
      </c>
      <c r="N422" s="147" t="str">
        <f>IF(基本情報入力シート!Y447="","",基本情報入力シート!Y447)</f>
        <v/>
      </c>
      <c r="O422" s="154"/>
      <c r="P422" s="53"/>
      <c r="Q422" s="988"/>
      <c r="R422" s="989"/>
      <c r="S422" s="148" t="str">
        <f>IFERROR(ROUNDDOWN(Q422*VLOOKUP(N422,【参考】数式用!$AR$2:$AW$50,MATCH(P422,【参考】数式用!$AT$4:$AW$4)+2,FALSE)*0.5, 0), "")</f>
        <v/>
      </c>
      <c r="T422" s="54"/>
      <c r="U422" s="548" t="str">
        <f>IFERROR(IF(AG422&lt;&gt;"",Q422*VLOOKUP(N422,【参考】数式用!$AG$2:$AL$50,MATCH(P422,【参考】数式用!$AI$4:$AL$4,0)+2,0), ""), "")</f>
        <v/>
      </c>
      <c r="V422" s="44"/>
      <c r="W422" s="990"/>
      <c r="X422" s="991"/>
      <c r="Y422" s="93"/>
      <c r="Z422" s="549"/>
      <c r="AA422" s="149" t="str">
        <f>IFERROR(IF(Y422="ー", "", ROUNDDOWN(Z422*VLOOKUP(N422,【参考】数式用!$AR$2:$AW$50,MATCH(Y422,【参考】数式用!$AT$4:$AW$4)+2,FALSE)*0.5, 0)), "")</f>
        <v/>
      </c>
      <c r="AB422" s="103"/>
      <c r="AC422" s="1083" t="str">
        <f>IFERROR(IF(AG422&lt;&gt;"",Z422*VLOOKUP(N422,【参考】数式用!$AG$2:$AL$50,MATCH(Y422,【参考】数式用!$AI$4:$AL$4,0)+2,0), ""), "")</f>
        <v/>
      </c>
      <c r="AD422" s="1083"/>
      <c r="AE422" s="424"/>
      <c r="AF422" s="104"/>
      <c r="AG422" s="438" t="str">
        <f>IFERROR(VLOOKUP(O422, 【参考】数式用!$AY$5:$AY$13, 1, FALSE), "")</f>
        <v/>
      </c>
      <c r="AH422" s="439" t="str">
        <f>IFERROR(VLOOKUP(N422, 【参考】数式用!$BA$2:$BB$50, 2, FALSE), "")</f>
        <v/>
      </c>
      <c r="AI422" s="440" t="str">
        <f t="shared" si="13"/>
        <v/>
      </c>
      <c r="AJ422" s="441" t="str">
        <f t="shared" si="14"/>
        <v/>
      </c>
      <c r="AK422" s="139"/>
      <c r="AL422" s="139"/>
      <c r="AM422" s="112"/>
      <c r="AN422" s="112"/>
      <c r="AU422" s="111"/>
      <c r="AV422" s="111"/>
      <c r="AW422" s="111"/>
      <c r="AX422" s="111"/>
      <c r="AY422" s="111"/>
      <c r="AZ422" s="111"/>
    </row>
    <row r="423" spans="1:52" ht="30" customHeight="1" thickBot="1">
      <c r="A423" s="146">
        <v>410</v>
      </c>
      <c r="B423" s="985" t="str">
        <f>IF(基本情報入力シート!C448="","",基本情報入力シート!C448)</f>
        <v/>
      </c>
      <c r="C423" s="986"/>
      <c r="D423" s="986"/>
      <c r="E423" s="986"/>
      <c r="F423" s="986"/>
      <c r="G423" s="986"/>
      <c r="H423" s="986"/>
      <c r="I423" s="987"/>
      <c r="J423" s="420" t="str">
        <f>IF(基本情報入力シート!M448="","",基本情報入力シート!M448)</f>
        <v/>
      </c>
      <c r="K423" s="420" t="str">
        <f>IF(基本情報入力シート!R448="","",基本情報入力シート!R448)</f>
        <v/>
      </c>
      <c r="L423" s="420" t="str">
        <f>IF(基本情報入力シート!W448="","",基本情報入力シート!W448)</f>
        <v/>
      </c>
      <c r="M423" s="420" t="str">
        <f>IF(基本情報入力シート!X448="","",基本情報入力シート!X448)</f>
        <v/>
      </c>
      <c r="N423" s="147" t="str">
        <f>IF(基本情報入力シート!Y448="","",基本情報入力シート!Y448)</f>
        <v/>
      </c>
      <c r="O423" s="154"/>
      <c r="P423" s="53"/>
      <c r="Q423" s="988"/>
      <c r="R423" s="989"/>
      <c r="S423" s="148" t="str">
        <f>IFERROR(ROUNDDOWN(Q423*VLOOKUP(N423,【参考】数式用!$AR$2:$AW$50,MATCH(P423,【参考】数式用!$AT$4:$AW$4)+2,FALSE)*0.5, 0), "")</f>
        <v/>
      </c>
      <c r="T423" s="54"/>
      <c r="U423" s="548" t="str">
        <f>IFERROR(IF(AG423&lt;&gt;"",Q423*VLOOKUP(N423,【参考】数式用!$AG$2:$AL$50,MATCH(P423,【参考】数式用!$AI$4:$AL$4,0)+2,0), ""), "")</f>
        <v/>
      </c>
      <c r="V423" s="44"/>
      <c r="W423" s="990"/>
      <c r="X423" s="991"/>
      <c r="Y423" s="93"/>
      <c r="Z423" s="549"/>
      <c r="AA423" s="149" t="str">
        <f>IFERROR(IF(Y423="ー", "", ROUNDDOWN(Z423*VLOOKUP(N423,【参考】数式用!$AR$2:$AW$50,MATCH(Y423,【参考】数式用!$AT$4:$AW$4)+2,FALSE)*0.5, 0)), "")</f>
        <v/>
      </c>
      <c r="AB423" s="103"/>
      <c r="AC423" s="1083" t="str">
        <f>IFERROR(IF(AG423&lt;&gt;"",Z423*VLOOKUP(N423,【参考】数式用!$AG$2:$AL$50,MATCH(Y423,【参考】数式用!$AI$4:$AL$4,0)+2,0), ""), "")</f>
        <v/>
      </c>
      <c r="AD423" s="1083"/>
      <c r="AE423" s="424"/>
      <c r="AF423" s="104"/>
      <c r="AG423" s="438" t="str">
        <f>IFERROR(VLOOKUP(O423, 【参考】数式用!$AY$5:$AY$13, 1, FALSE), "")</f>
        <v/>
      </c>
      <c r="AH423" s="439" t="str">
        <f>IFERROR(VLOOKUP(N423, 【参考】数式用!$BA$2:$BB$50, 2, FALSE), "")</f>
        <v/>
      </c>
      <c r="AI423" s="440" t="str">
        <f t="shared" si="13"/>
        <v/>
      </c>
      <c r="AJ423" s="441" t="str">
        <f t="shared" si="14"/>
        <v/>
      </c>
      <c r="AK423" s="139"/>
      <c r="AL423" s="139"/>
      <c r="AM423" s="112"/>
      <c r="AN423" s="112"/>
      <c r="AU423" s="111"/>
      <c r="AV423" s="111"/>
      <c r="AW423" s="111"/>
      <c r="AX423" s="111"/>
      <c r="AY423" s="111"/>
      <c r="AZ423" s="111"/>
    </row>
    <row r="424" spans="1:52" ht="30" customHeight="1" thickBot="1">
      <c r="A424" s="146">
        <v>411</v>
      </c>
      <c r="B424" s="985" t="str">
        <f>IF(基本情報入力シート!C449="","",基本情報入力シート!C449)</f>
        <v/>
      </c>
      <c r="C424" s="986"/>
      <c r="D424" s="986"/>
      <c r="E424" s="986"/>
      <c r="F424" s="986"/>
      <c r="G424" s="986"/>
      <c r="H424" s="986"/>
      <c r="I424" s="987"/>
      <c r="J424" s="420" t="str">
        <f>IF(基本情報入力シート!M449="","",基本情報入力シート!M449)</f>
        <v/>
      </c>
      <c r="K424" s="420" t="str">
        <f>IF(基本情報入力シート!R449="","",基本情報入力シート!R449)</f>
        <v/>
      </c>
      <c r="L424" s="420" t="str">
        <f>IF(基本情報入力シート!W449="","",基本情報入力シート!W449)</f>
        <v/>
      </c>
      <c r="M424" s="420" t="str">
        <f>IF(基本情報入力シート!X449="","",基本情報入力シート!X449)</f>
        <v/>
      </c>
      <c r="N424" s="147" t="str">
        <f>IF(基本情報入力シート!Y449="","",基本情報入力シート!Y449)</f>
        <v/>
      </c>
      <c r="O424" s="154"/>
      <c r="P424" s="53"/>
      <c r="Q424" s="988"/>
      <c r="R424" s="989"/>
      <c r="S424" s="148" t="str">
        <f>IFERROR(ROUNDDOWN(Q424*VLOOKUP(N424,【参考】数式用!$AR$2:$AW$50,MATCH(P424,【参考】数式用!$AT$4:$AW$4)+2,FALSE)*0.5, 0), "")</f>
        <v/>
      </c>
      <c r="T424" s="54"/>
      <c r="U424" s="548" t="str">
        <f>IFERROR(IF(AG424&lt;&gt;"",Q424*VLOOKUP(N424,【参考】数式用!$AG$2:$AL$50,MATCH(P424,【参考】数式用!$AI$4:$AL$4,0)+2,0), ""), "")</f>
        <v/>
      </c>
      <c r="V424" s="44"/>
      <c r="W424" s="990"/>
      <c r="X424" s="991"/>
      <c r="Y424" s="93"/>
      <c r="Z424" s="549"/>
      <c r="AA424" s="149" t="str">
        <f>IFERROR(IF(Y424="ー", "", ROUNDDOWN(Z424*VLOOKUP(N424,【参考】数式用!$AR$2:$AW$50,MATCH(Y424,【参考】数式用!$AT$4:$AW$4)+2,FALSE)*0.5, 0)), "")</f>
        <v/>
      </c>
      <c r="AB424" s="103"/>
      <c r="AC424" s="1083" t="str">
        <f>IFERROR(IF(AG424&lt;&gt;"",Z424*VLOOKUP(N424,【参考】数式用!$AG$2:$AL$50,MATCH(Y424,【参考】数式用!$AI$4:$AL$4,0)+2,0), ""), "")</f>
        <v/>
      </c>
      <c r="AD424" s="1083"/>
      <c r="AE424" s="424"/>
      <c r="AF424" s="104"/>
      <c r="AG424" s="438" t="str">
        <f>IFERROR(VLOOKUP(O424, 【参考】数式用!$AY$5:$AY$13, 1, FALSE), "")</f>
        <v/>
      </c>
      <c r="AH424" s="439" t="str">
        <f>IFERROR(VLOOKUP(N424, 【参考】数式用!$BA$2:$BB$50, 2, FALSE), "")</f>
        <v/>
      </c>
      <c r="AI424" s="440" t="str">
        <f t="shared" si="13"/>
        <v/>
      </c>
      <c r="AJ424" s="441" t="str">
        <f t="shared" si="14"/>
        <v/>
      </c>
      <c r="AK424" s="139"/>
      <c r="AL424" s="139"/>
      <c r="AM424" s="112"/>
      <c r="AN424" s="112"/>
      <c r="AU424" s="111"/>
      <c r="AV424" s="111"/>
      <c r="AW424" s="111"/>
      <c r="AX424" s="111"/>
      <c r="AY424" s="111"/>
      <c r="AZ424" s="111"/>
    </row>
    <row r="425" spans="1:52" ht="30" customHeight="1" thickBot="1">
      <c r="A425" s="146">
        <v>412</v>
      </c>
      <c r="B425" s="985" t="str">
        <f>IF(基本情報入力シート!C450="","",基本情報入力シート!C450)</f>
        <v/>
      </c>
      <c r="C425" s="986"/>
      <c r="D425" s="986"/>
      <c r="E425" s="986"/>
      <c r="F425" s="986"/>
      <c r="G425" s="986"/>
      <c r="H425" s="986"/>
      <c r="I425" s="987"/>
      <c r="J425" s="420" t="str">
        <f>IF(基本情報入力シート!M450="","",基本情報入力シート!M450)</f>
        <v/>
      </c>
      <c r="K425" s="420" t="str">
        <f>IF(基本情報入力シート!R450="","",基本情報入力シート!R450)</f>
        <v/>
      </c>
      <c r="L425" s="420" t="str">
        <f>IF(基本情報入力シート!W450="","",基本情報入力シート!W450)</f>
        <v/>
      </c>
      <c r="M425" s="420" t="str">
        <f>IF(基本情報入力シート!X450="","",基本情報入力シート!X450)</f>
        <v/>
      </c>
      <c r="N425" s="147" t="str">
        <f>IF(基本情報入力シート!Y450="","",基本情報入力シート!Y450)</f>
        <v/>
      </c>
      <c r="O425" s="154"/>
      <c r="P425" s="53"/>
      <c r="Q425" s="988"/>
      <c r="R425" s="989"/>
      <c r="S425" s="148" t="str">
        <f>IFERROR(ROUNDDOWN(Q425*VLOOKUP(N425,【参考】数式用!$AR$2:$AW$50,MATCH(P425,【参考】数式用!$AT$4:$AW$4)+2,FALSE)*0.5, 0), "")</f>
        <v/>
      </c>
      <c r="T425" s="54"/>
      <c r="U425" s="548" t="str">
        <f>IFERROR(IF(AG425&lt;&gt;"",Q425*VLOOKUP(N425,【参考】数式用!$AG$2:$AL$50,MATCH(P425,【参考】数式用!$AI$4:$AL$4,0)+2,0), ""), "")</f>
        <v/>
      </c>
      <c r="V425" s="44"/>
      <c r="W425" s="990"/>
      <c r="X425" s="991"/>
      <c r="Y425" s="93"/>
      <c r="Z425" s="549"/>
      <c r="AA425" s="149" t="str">
        <f>IFERROR(IF(Y425="ー", "", ROUNDDOWN(Z425*VLOOKUP(N425,【参考】数式用!$AR$2:$AW$50,MATCH(Y425,【参考】数式用!$AT$4:$AW$4)+2,FALSE)*0.5, 0)), "")</f>
        <v/>
      </c>
      <c r="AB425" s="103"/>
      <c r="AC425" s="1083" t="str">
        <f>IFERROR(IF(AG425&lt;&gt;"",Z425*VLOOKUP(N425,【参考】数式用!$AG$2:$AL$50,MATCH(Y425,【参考】数式用!$AI$4:$AL$4,0)+2,0), ""), "")</f>
        <v/>
      </c>
      <c r="AD425" s="1083"/>
      <c r="AE425" s="424"/>
      <c r="AF425" s="104"/>
      <c r="AG425" s="438" t="str">
        <f>IFERROR(VLOOKUP(O425, 【参考】数式用!$AY$5:$AY$13, 1, FALSE), "")</f>
        <v/>
      </c>
      <c r="AH425" s="439" t="str">
        <f>IFERROR(VLOOKUP(N425, 【参考】数式用!$BA$2:$BB$50, 2, FALSE), "")</f>
        <v/>
      </c>
      <c r="AI425" s="440" t="str">
        <f t="shared" si="13"/>
        <v/>
      </c>
      <c r="AJ425" s="441" t="str">
        <f t="shared" si="14"/>
        <v/>
      </c>
      <c r="AK425" s="139"/>
      <c r="AL425" s="139"/>
      <c r="AM425" s="112"/>
      <c r="AN425" s="112"/>
      <c r="AU425" s="111"/>
      <c r="AV425" s="111"/>
      <c r="AW425" s="111"/>
      <c r="AX425" s="111"/>
      <c r="AY425" s="111"/>
      <c r="AZ425" s="111"/>
    </row>
    <row r="426" spans="1:52" ht="30" customHeight="1" thickBot="1">
      <c r="A426" s="146">
        <v>413</v>
      </c>
      <c r="B426" s="985" t="str">
        <f>IF(基本情報入力シート!C451="","",基本情報入力シート!C451)</f>
        <v/>
      </c>
      <c r="C426" s="986"/>
      <c r="D426" s="986"/>
      <c r="E426" s="986"/>
      <c r="F426" s="986"/>
      <c r="G426" s="986"/>
      <c r="H426" s="986"/>
      <c r="I426" s="987"/>
      <c r="J426" s="420" t="str">
        <f>IF(基本情報入力シート!M451="","",基本情報入力シート!M451)</f>
        <v/>
      </c>
      <c r="K426" s="420" t="str">
        <f>IF(基本情報入力シート!R451="","",基本情報入力シート!R451)</f>
        <v/>
      </c>
      <c r="L426" s="420" t="str">
        <f>IF(基本情報入力シート!W451="","",基本情報入力シート!W451)</f>
        <v/>
      </c>
      <c r="M426" s="420" t="str">
        <f>IF(基本情報入力シート!X451="","",基本情報入力シート!X451)</f>
        <v/>
      </c>
      <c r="N426" s="147" t="str">
        <f>IF(基本情報入力シート!Y451="","",基本情報入力シート!Y451)</f>
        <v/>
      </c>
      <c r="O426" s="154"/>
      <c r="P426" s="53"/>
      <c r="Q426" s="988"/>
      <c r="R426" s="989"/>
      <c r="S426" s="148" t="str">
        <f>IFERROR(ROUNDDOWN(Q426*VLOOKUP(N426,【参考】数式用!$AR$2:$AW$50,MATCH(P426,【参考】数式用!$AT$4:$AW$4)+2,FALSE)*0.5, 0), "")</f>
        <v/>
      </c>
      <c r="T426" s="54"/>
      <c r="U426" s="548" t="str">
        <f>IFERROR(IF(AG426&lt;&gt;"",Q426*VLOOKUP(N426,【参考】数式用!$AG$2:$AL$50,MATCH(P426,【参考】数式用!$AI$4:$AL$4,0)+2,0), ""), "")</f>
        <v/>
      </c>
      <c r="V426" s="44"/>
      <c r="W426" s="990"/>
      <c r="X426" s="991"/>
      <c r="Y426" s="93"/>
      <c r="Z426" s="549"/>
      <c r="AA426" s="149" t="str">
        <f>IFERROR(IF(Y426="ー", "", ROUNDDOWN(Z426*VLOOKUP(N426,【参考】数式用!$AR$2:$AW$50,MATCH(Y426,【参考】数式用!$AT$4:$AW$4)+2,FALSE)*0.5, 0)), "")</f>
        <v/>
      </c>
      <c r="AB426" s="103"/>
      <c r="AC426" s="1083" t="str">
        <f>IFERROR(IF(AG426&lt;&gt;"",Z426*VLOOKUP(N426,【参考】数式用!$AG$2:$AL$50,MATCH(Y426,【参考】数式用!$AI$4:$AL$4,0)+2,0), ""), "")</f>
        <v/>
      </c>
      <c r="AD426" s="1083"/>
      <c r="AE426" s="424"/>
      <c r="AF426" s="104"/>
      <c r="AG426" s="438" t="str">
        <f>IFERROR(VLOOKUP(O426, 【参考】数式用!$AY$5:$AY$13, 1, FALSE), "")</f>
        <v/>
      </c>
      <c r="AH426" s="439" t="str">
        <f>IFERROR(VLOOKUP(N426, 【参考】数式用!$BA$2:$BB$50, 2, FALSE), "")</f>
        <v/>
      </c>
      <c r="AI426" s="440" t="str">
        <f t="shared" si="13"/>
        <v/>
      </c>
      <c r="AJ426" s="441" t="str">
        <f t="shared" si="14"/>
        <v/>
      </c>
      <c r="AK426" s="139"/>
      <c r="AL426" s="139"/>
      <c r="AM426" s="112"/>
      <c r="AN426" s="112"/>
      <c r="AU426" s="111"/>
      <c r="AV426" s="111"/>
      <c r="AW426" s="111"/>
      <c r="AX426" s="111"/>
      <c r="AY426" s="111"/>
      <c r="AZ426" s="111"/>
    </row>
    <row r="427" spans="1:52" ht="30" customHeight="1" thickBot="1">
      <c r="A427" s="146">
        <v>414</v>
      </c>
      <c r="B427" s="985" t="str">
        <f>IF(基本情報入力シート!C452="","",基本情報入力シート!C452)</f>
        <v/>
      </c>
      <c r="C427" s="986"/>
      <c r="D427" s="986"/>
      <c r="E427" s="986"/>
      <c r="F427" s="986"/>
      <c r="G427" s="986"/>
      <c r="H427" s="986"/>
      <c r="I427" s="987"/>
      <c r="J427" s="420" t="str">
        <f>IF(基本情報入力シート!M452="","",基本情報入力シート!M452)</f>
        <v/>
      </c>
      <c r="K427" s="420" t="str">
        <f>IF(基本情報入力シート!R452="","",基本情報入力シート!R452)</f>
        <v/>
      </c>
      <c r="L427" s="420" t="str">
        <f>IF(基本情報入力シート!W452="","",基本情報入力シート!W452)</f>
        <v/>
      </c>
      <c r="M427" s="420" t="str">
        <f>IF(基本情報入力シート!X452="","",基本情報入力シート!X452)</f>
        <v/>
      </c>
      <c r="N427" s="147" t="str">
        <f>IF(基本情報入力シート!Y452="","",基本情報入力シート!Y452)</f>
        <v/>
      </c>
      <c r="O427" s="154"/>
      <c r="P427" s="53"/>
      <c r="Q427" s="988"/>
      <c r="R427" s="989"/>
      <c r="S427" s="148" t="str">
        <f>IFERROR(ROUNDDOWN(Q427*VLOOKUP(N427,【参考】数式用!$AR$2:$AW$50,MATCH(P427,【参考】数式用!$AT$4:$AW$4)+2,FALSE)*0.5, 0), "")</f>
        <v/>
      </c>
      <c r="T427" s="54"/>
      <c r="U427" s="548" t="str">
        <f>IFERROR(IF(AG427&lt;&gt;"",Q427*VLOOKUP(N427,【参考】数式用!$AG$2:$AL$50,MATCH(P427,【参考】数式用!$AI$4:$AL$4,0)+2,0), ""), "")</f>
        <v/>
      </c>
      <c r="V427" s="44"/>
      <c r="W427" s="990"/>
      <c r="X427" s="991"/>
      <c r="Y427" s="93"/>
      <c r="Z427" s="549"/>
      <c r="AA427" s="149" t="str">
        <f>IFERROR(IF(Y427="ー", "", ROUNDDOWN(Z427*VLOOKUP(N427,【参考】数式用!$AR$2:$AW$50,MATCH(Y427,【参考】数式用!$AT$4:$AW$4)+2,FALSE)*0.5, 0)), "")</f>
        <v/>
      </c>
      <c r="AB427" s="103"/>
      <c r="AC427" s="1083" t="str">
        <f>IFERROR(IF(AG427&lt;&gt;"",Z427*VLOOKUP(N427,【参考】数式用!$AG$2:$AL$50,MATCH(Y427,【参考】数式用!$AI$4:$AL$4,0)+2,0), ""), "")</f>
        <v/>
      </c>
      <c r="AD427" s="1083"/>
      <c r="AE427" s="424"/>
      <c r="AF427" s="104"/>
      <c r="AG427" s="438" t="str">
        <f>IFERROR(VLOOKUP(O427, 【参考】数式用!$AY$5:$AY$13, 1, FALSE), "")</f>
        <v/>
      </c>
      <c r="AH427" s="439" t="str">
        <f>IFERROR(VLOOKUP(N427, 【参考】数式用!$BA$2:$BB$50, 2, FALSE), "")</f>
        <v/>
      </c>
      <c r="AI427" s="440" t="str">
        <f t="shared" si="13"/>
        <v/>
      </c>
      <c r="AJ427" s="441" t="str">
        <f t="shared" si="14"/>
        <v/>
      </c>
      <c r="AK427" s="139"/>
      <c r="AL427" s="139"/>
      <c r="AM427" s="112"/>
      <c r="AN427" s="112"/>
      <c r="AU427" s="111"/>
      <c r="AV427" s="111"/>
      <c r="AW427" s="111"/>
      <c r="AX427" s="111"/>
      <c r="AY427" s="111"/>
      <c r="AZ427" s="111"/>
    </row>
    <row r="428" spans="1:52" ht="30" customHeight="1" thickBot="1">
      <c r="A428" s="146">
        <v>415</v>
      </c>
      <c r="B428" s="985" t="str">
        <f>IF(基本情報入力シート!C453="","",基本情報入力シート!C453)</f>
        <v/>
      </c>
      <c r="C428" s="986"/>
      <c r="D428" s="986"/>
      <c r="E428" s="986"/>
      <c r="F428" s="986"/>
      <c r="G428" s="986"/>
      <c r="H428" s="986"/>
      <c r="I428" s="987"/>
      <c r="J428" s="420" t="str">
        <f>IF(基本情報入力シート!M453="","",基本情報入力シート!M453)</f>
        <v/>
      </c>
      <c r="K428" s="420" t="str">
        <f>IF(基本情報入力シート!R453="","",基本情報入力シート!R453)</f>
        <v/>
      </c>
      <c r="L428" s="420" t="str">
        <f>IF(基本情報入力シート!W453="","",基本情報入力シート!W453)</f>
        <v/>
      </c>
      <c r="M428" s="420" t="str">
        <f>IF(基本情報入力シート!X453="","",基本情報入力シート!X453)</f>
        <v/>
      </c>
      <c r="N428" s="147" t="str">
        <f>IF(基本情報入力シート!Y453="","",基本情報入力シート!Y453)</f>
        <v/>
      </c>
      <c r="O428" s="154"/>
      <c r="P428" s="53"/>
      <c r="Q428" s="988"/>
      <c r="R428" s="989"/>
      <c r="S428" s="148" t="str">
        <f>IFERROR(ROUNDDOWN(Q428*VLOOKUP(N428,【参考】数式用!$AR$2:$AW$50,MATCH(P428,【参考】数式用!$AT$4:$AW$4)+2,FALSE)*0.5, 0), "")</f>
        <v/>
      </c>
      <c r="T428" s="54"/>
      <c r="U428" s="548" t="str">
        <f>IFERROR(IF(AG428&lt;&gt;"",Q428*VLOOKUP(N428,【参考】数式用!$AG$2:$AL$50,MATCH(P428,【参考】数式用!$AI$4:$AL$4,0)+2,0), ""), "")</f>
        <v/>
      </c>
      <c r="V428" s="44"/>
      <c r="W428" s="990"/>
      <c r="X428" s="991"/>
      <c r="Y428" s="93"/>
      <c r="Z428" s="549"/>
      <c r="AA428" s="149" t="str">
        <f>IFERROR(IF(Y428="ー", "", ROUNDDOWN(Z428*VLOOKUP(N428,【参考】数式用!$AR$2:$AW$50,MATCH(Y428,【参考】数式用!$AT$4:$AW$4)+2,FALSE)*0.5, 0)), "")</f>
        <v/>
      </c>
      <c r="AB428" s="103"/>
      <c r="AC428" s="1083" t="str">
        <f>IFERROR(IF(AG428&lt;&gt;"",Z428*VLOOKUP(N428,【参考】数式用!$AG$2:$AL$50,MATCH(Y428,【参考】数式用!$AI$4:$AL$4,0)+2,0), ""), "")</f>
        <v/>
      </c>
      <c r="AD428" s="1083"/>
      <c r="AE428" s="424"/>
      <c r="AF428" s="104"/>
      <c r="AG428" s="438" t="str">
        <f>IFERROR(VLOOKUP(O428, 【参考】数式用!$AY$5:$AY$13, 1, FALSE), "")</f>
        <v/>
      </c>
      <c r="AH428" s="439" t="str">
        <f>IFERROR(VLOOKUP(N428, 【参考】数式用!$BA$2:$BB$50, 2, FALSE), "")</f>
        <v/>
      </c>
      <c r="AI428" s="440" t="str">
        <f t="shared" si="13"/>
        <v/>
      </c>
      <c r="AJ428" s="441" t="str">
        <f t="shared" si="14"/>
        <v/>
      </c>
      <c r="AK428" s="139"/>
      <c r="AL428" s="139"/>
      <c r="AM428" s="112"/>
      <c r="AN428" s="112"/>
      <c r="AU428" s="111"/>
      <c r="AV428" s="111"/>
      <c r="AW428" s="111"/>
      <c r="AX428" s="111"/>
      <c r="AY428" s="111"/>
      <c r="AZ428" s="111"/>
    </row>
    <row r="429" spans="1:52" ht="30" customHeight="1" thickBot="1">
      <c r="A429" s="146">
        <v>416</v>
      </c>
      <c r="B429" s="985" t="str">
        <f>IF(基本情報入力シート!C454="","",基本情報入力シート!C454)</f>
        <v/>
      </c>
      <c r="C429" s="986"/>
      <c r="D429" s="986"/>
      <c r="E429" s="986"/>
      <c r="F429" s="986"/>
      <c r="G429" s="986"/>
      <c r="H429" s="986"/>
      <c r="I429" s="987"/>
      <c r="J429" s="420" t="str">
        <f>IF(基本情報入力シート!M454="","",基本情報入力シート!M454)</f>
        <v/>
      </c>
      <c r="K429" s="420" t="str">
        <f>IF(基本情報入力シート!R454="","",基本情報入力シート!R454)</f>
        <v/>
      </c>
      <c r="L429" s="420" t="str">
        <f>IF(基本情報入力シート!W454="","",基本情報入力シート!W454)</f>
        <v/>
      </c>
      <c r="M429" s="420" t="str">
        <f>IF(基本情報入力シート!X454="","",基本情報入力シート!X454)</f>
        <v/>
      </c>
      <c r="N429" s="147" t="str">
        <f>IF(基本情報入力シート!Y454="","",基本情報入力シート!Y454)</f>
        <v/>
      </c>
      <c r="O429" s="154"/>
      <c r="P429" s="53"/>
      <c r="Q429" s="988"/>
      <c r="R429" s="989"/>
      <c r="S429" s="148" t="str">
        <f>IFERROR(ROUNDDOWN(Q429*VLOOKUP(N429,【参考】数式用!$AR$2:$AW$50,MATCH(P429,【参考】数式用!$AT$4:$AW$4)+2,FALSE)*0.5, 0), "")</f>
        <v/>
      </c>
      <c r="T429" s="54"/>
      <c r="U429" s="548" t="str">
        <f>IFERROR(IF(AG429&lt;&gt;"",Q429*VLOOKUP(N429,【参考】数式用!$AG$2:$AL$50,MATCH(P429,【参考】数式用!$AI$4:$AL$4,0)+2,0), ""), "")</f>
        <v/>
      </c>
      <c r="V429" s="44"/>
      <c r="W429" s="990"/>
      <c r="X429" s="991"/>
      <c r="Y429" s="93"/>
      <c r="Z429" s="549"/>
      <c r="AA429" s="149" t="str">
        <f>IFERROR(IF(Y429="ー", "", ROUNDDOWN(Z429*VLOOKUP(N429,【参考】数式用!$AR$2:$AW$50,MATCH(Y429,【参考】数式用!$AT$4:$AW$4)+2,FALSE)*0.5, 0)), "")</f>
        <v/>
      </c>
      <c r="AB429" s="103"/>
      <c r="AC429" s="1083" t="str">
        <f>IFERROR(IF(AG429&lt;&gt;"",Z429*VLOOKUP(N429,【参考】数式用!$AG$2:$AL$50,MATCH(Y429,【参考】数式用!$AI$4:$AL$4,0)+2,0), ""), "")</f>
        <v/>
      </c>
      <c r="AD429" s="1083"/>
      <c r="AE429" s="424"/>
      <c r="AF429" s="104"/>
      <c r="AG429" s="438" t="str">
        <f>IFERROR(VLOOKUP(O429, 【参考】数式用!$AY$5:$AY$13, 1, FALSE), "")</f>
        <v/>
      </c>
      <c r="AH429" s="439" t="str">
        <f>IFERROR(VLOOKUP(N429, 【参考】数式用!$BA$2:$BB$50, 2, FALSE), "")</f>
        <v/>
      </c>
      <c r="AI429" s="440" t="str">
        <f t="shared" si="13"/>
        <v/>
      </c>
      <c r="AJ429" s="441" t="str">
        <f t="shared" si="14"/>
        <v/>
      </c>
      <c r="AK429" s="139"/>
      <c r="AL429" s="139"/>
      <c r="AM429" s="112"/>
      <c r="AN429" s="112"/>
      <c r="AU429" s="111"/>
      <c r="AV429" s="111"/>
      <c r="AW429" s="111"/>
      <c r="AX429" s="111"/>
      <c r="AY429" s="111"/>
      <c r="AZ429" s="111"/>
    </row>
    <row r="430" spans="1:52" ht="30" customHeight="1" thickBot="1">
      <c r="A430" s="146">
        <v>417</v>
      </c>
      <c r="B430" s="985" t="str">
        <f>IF(基本情報入力シート!C455="","",基本情報入力シート!C455)</f>
        <v/>
      </c>
      <c r="C430" s="986"/>
      <c r="D430" s="986"/>
      <c r="E430" s="986"/>
      <c r="F430" s="986"/>
      <c r="G430" s="986"/>
      <c r="H430" s="986"/>
      <c r="I430" s="987"/>
      <c r="J430" s="420" t="str">
        <f>IF(基本情報入力シート!M455="","",基本情報入力シート!M455)</f>
        <v/>
      </c>
      <c r="K430" s="420" t="str">
        <f>IF(基本情報入力シート!R455="","",基本情報入力シート!R455)</f>
        <v/>
      </c>
      <c r="L430" s="420" t="str">
        <f>IF(基本情報入力シート!W455="","",基本情報入力シート!W455)</f>
        <v/>
      </c>
      <c r="M430" s="420" t="str">
        <f>IF(基本情報入力シート!X455="","",基本情報入力シート!X455)</f>
        <v/>
      </c>
      <c r="N430" s="147" t="str">
        <f>IF(基本情報入力シート!Y455="","",基本情報入力シート!Y455)</f>
        <v/>
      </c>
      <c r="O430" s="154"/>
      <c r="P430" s="53"/>
      <c r="Q430" s="988"/>
      <c r="R430" s="989"/>
      <c r="S430" s="148" t="str">
        <f>IFERROR(ROUNDDOWN(Q430*VLOOKUP(N430,【参考】数式用!$AR$2:$AW$50,MATCH(P430,【参考】数式用!$AT$4:$AW$4)+2,FALSE)*0.5, 0), "")</f>
        <v/>
      </c>
      <c r="T430" s="54"/>
      <c r="U430" s="548" t="str">
        <f>IFERROR(IF(AG430&lt;&gt;"",Q430*VLOOKUP(N430,【参考】数式用!$AG$2:$AL$50,MATCH(P430,【参考】数式用!$AI$4:$AL$4,0)+2,0), ""), "")</f>
        <v/>
      </c>
      <c r="V430" s="44"/>
      <c r="W430" s="990"/>
      <c r="X430" s="991"/>
      <c r="Y430" s="93"/>
      <c r="Z430" s="549"/>
      <c r="AA430" s="149" t="str">
        <f>IFERROR(IF(Y430="ー", "", ROUNDDOWN(Z430*VLOOKUP(N430,【参考】数式用!$AR$2:$AW$50,MATCH(Y430,【参考】数式用!$AT$4:$AW$4)+2,FALSE)*0.5, 0)), "")</f>
        <v/>
      </c>
      <c r="AB430" s="103"/>
      <c r="AC430" s="1083" t="str">
        <f>IFERROR(IF(AG430&lt;&gt;"",Z430*VLOOKUP(N430,【参考】数式用!$AG$2:$AL$50,MATCH(Y430,【参考】数式用!$AI$4:$AL$4,0)+2,0), ""), "")</f>
        <v/>
      </c>
      <c r="AD430" s="1083"/>
      <c r="AE430" s="424"/>
      <c r="AF430" s="104"/>
      <c r="AG430" s="438" t="str">
        <f>IFERROR(VLOOKUP(O430, 【参考】数式用!$AY$5:$AY$13, 1, FALSE), "")</f>
        <v/>
      </c>
      <c r="AH430" s="439" t="str">
        <f>IFERROR(VLOOKUP(N430, 【参考】数式用!$BA$2:$BB$50, 2, FALSE), "")</f>
        <v/>
      </c>
      <c r="AI430" s="440" t="str">
        <f t="shared" si="13"/>
        <v/>
      </c>
      <c r="AJ430" s="441" t="str">
        <f t="shared" si="14"/>
        <v/>
      </c>
      <c r="AK430" s="139"/>
      <c r="AL430" s="139"/>
      <c r="AM430" s="112"/>
      <c r="AN430" s="112"/>
      <c r="AU430" s="111"/>
      <c r="AV430" s="111"/>
      <c r="AW430" s="111"/>
      <c r="AX430" s="111"/>
      <c r="AY430" s="111"/>
      <c r="AZ430" s="111"/>
    </row>
    <row r="431" spans="1:52" ht="30" customHeight="1" thickBot="1">
      <c r="A431" s="146">
        <v>418</v>
      </c>
      <c r="B431" s="985" t="str">
        <f>IF(基本情報入力シート!C456="","",基本情報入力シート!C456)</f>
        <v/>
      </c>
      <c r="C431" s="986"/>
      <c r="D431" s="986"/>
      <c r="E431" s="986"/>
      <c r="F431" s="986"/>
      <c r="G431" s="986"/>
      <c r="H431" s="986"/>
      <c r="I431" s="987"/>
      <c r="J431" s="420" t="str">
        <f>IF(基本情報入力シート!M456="","",基本情報入力シート!M456)</f>
        <v/>
      </c>
      <c r="K431" s="420" t="str">
        <f>IF(基本情報入力シート!R456="","",基本情報入力シート!R456)</f>
        <v/>
      </c>
      <c r="L431" s="420" t="str">
        <f>IF(基本情報入力シート!W456="","",基本情報入力シート!W456)</f>
        <v/>
      </c>
      <c r="M431" s="420" t="str">
        <f>IF(基本情報入力シート!X456="","",基本情報入力シート!X456)</f>
        <v/>
      </c>
      <c r="N431" s="147" t="str">
        <f>IF(基本情報入力シート!Y456="","",基本情報入力シート!Y456)</f>
        <v/>
      </c>
      <c r="O431" s="154"/>
      <c r="P431" s="53"/>
      <c r="Q431" s="988"/>
      <c r="R431" s="989"/>
      <c r="S431" s="148" t="str">
        <f>IFERROR(ROUNDDOWN(Q431*VLOOKUP(N431,【参考】数式用!$AR$2:$AW$50,MATCH(P431,【参考】数式用!$AT$4:$AW$4)+2,FALSE)*0.5, 0), "")</f>
        <v/>
      </c>
      <c r="T431" s="54"/>
      <c r="U431" s="548" t="str">
        <f>IFERROR(IF(AG431&lt;&gt;"",Q431*VLOOKUP(N431,【参考】数式用!$AG$2:$AL$50,MATCH(P431,【参考】数式用!$AI$4:$AL$4,0)+2,0), ""), "")</f>
        <v/>
      </c>
      <c r="V431" s="44"/>
      <c r="W431" s="990"/>
      <c r="X431" s="991"/>
      <c r="Y431" s="93"/>
      <c r="Z431" s="549"/>
      <c r="AA431" s="149" t="str">
        <f>IFERROR(IF(Y431="ー", "", ROUNDDOWN(Z431*VLOOKUP(N431,【参考】数式用!$AR$2:$AW$50,MATCH(Y431,【参考】数式用!$AT$4:$AW$4)+2,FALSE)*0.5, 0)), "")</f>
        <v/>
      </c>
      <c r="AB431" s="103"/>
      <c r="AC431" s="1083" t="str">
        <f>IFERROR(IF(AG431&lt;&gt;"",Z431*VLOOKUP(N431,【参考】数式用!$AG$2:$AL$50,MATCH(Y431,【参考】数式用!$AI$4:$AL$4,0)+2,0), ""), "")</f>
        <v/>
      </c>
      <c r="AD431" s="1083"/>
      <c r="AE431" s="424"/>
      <c r="AF431" s="104"/>
      <c r="AG431" s="438" t="str">
        <f>IFERROR(VLOOKUP(O431, 【参考】数式用!$AY$5:$AY$13, 1, FALSE), "")</f>
        <v/>
      </c>
      <c r="AH431" s="439" t="str">
        <f>IFERROR(VLOOKUP(N431, 【参考】数式用!$BA$2:$BB$50, 2, FALSE), "")</f>
        <v/>
      </c>
      <c r="AI431" s="440" t="str">
        <f t="shared" si="13"/>
        <v/>
      </c>
      <c r="AJ431" s="441" t="str">
        <f t="shared" si="14"/>
        <v/>
      </c>
      <c r="AK431" s="139"/>
      <c r="AL431" s="139"/>
      <c r="AM431" s="112"/>
      <c r="AN431" s="112"/>
      <c r="AU431" s="111"/>
      <c r="AV431" s="111"/>
      <c r="AW431" s="111"/>
      <c r="AX431" s="111"/>
      <c r="AY431" s="111"/>
      <c r="AZ431" s="111"/>
    </row>
    <row r="432" spans="1:52" ht="30" customHeight="1" thickBot="1">
      <c r="A432" s="146">
        <v>419</v>
      </c>
      <c r="B432" s="985" t="str">
        <f>IF(基本情報入力シート!C457="","",基本情報入力シート!C457)</f>
        <v/>
      </c>
      <c r="C432" s="986"/>
      <c r="D432" s="986"/>
      <c r="E432" s="986"/>
      <c r="F432" s="986"/>
      <c r="G432" s="986"/>
      <c r="H432" s="986"/>
      <c r="I432" s="987"/>
      <c r="J432" s="420" t="str">
        <f>IF(基本情報入力シート!M457="","",基本情報入力シート!M457)</f>
        <v/>
      </c>
      <c r="K432" s="420" t="str">
        <f>IF(基本情報入力シート!R457="","",基本情報入力シート!R457)</f>
        <v/>
      </c>
      <c r="L432" s="420" t="str">
        <f>IF(基本情報入力シート!W457="","",基本情報入力シート!W457)</f>
        <v/>
      </c>
      <c r="M432" s="420" t="str">
        <f>IF(基本情報入力シート!X457="","",基本情報入力シート!X457)</f>
        <v/>
      </c>
      <c r="N432" s="147" t="str">
        <f>IF(基本情報入力シート!Y457="","",基本情報入力シート!Y457)</f>
        <v/>
      </c>
      <c r="O432" s="154"/>
      <c r="P432" s="53"/>
      <c r="Q432" s="988"/>
      <c r="R432" s="989"/>
      <c r="S432" s="148" t="str">
        <f>IFERROR(ROUNDDOWN(Q432*VLOOKUP(N432,【参考】数式用!$AR$2:$AW$50,MATCH(P432,【参考】数式用!$AT$4:$AW$4)+2,FALSE)*0.5, 0), "")</f>
        <v/>
      </c>
      <c r="T432" s="54"/>
      <c r="U432" s="548" t="str">
        <f>IFERROR(IF(AG432&lt;&gt;"",Q432*VLOOKUP(N432,【参考】数式用!$AG$2:$AL$50,MATCH(P432,【参考】数式用!$AI$4:$AL$4,0)+2,0), ""), "")</f>
        <v/>
      </c>
      <c r="V432" s="44"/>
      <c r="W432" s="990"/>
      <c r="X432" s="991"/>
      <c r="Y432" s="93"/>
      <c r="Z432" s="549"/>
      <c r="AA432" s="149" t="str">
        <f>IFERROR(IF(Y432="ー", "", ROUNDDOWN(Z432*VLOOKUP(N432,【参考】数式用!$AR$2:$AW$50,MATCH(Y432,【参考】数式用!$AT$4:$AW$4)+2,FALSE)*0.5, 0)), "")</f>
        <v/>
      </c>
      <c r="AB432" s="103"/>
      <c r="AC432" s="1083" t="str">
        <f>IFERROR(IF(AG432&lt;&gt;"",Z432*VLOOKUP(N432,【参考】数式用!$AG$2:$AL$50,MATCH(Y432,【参考】数式用!$AI$4:$AL$4,0)+2,0), ""), "")</f>
        <v/>
      </c>
      <c r="AD432" s="1083"/>
      <c r="AE432" s="424"/>
      <c r="AF432" s="104"/>
      <c r="AG432" s="438" t="str">
        <f>IFERROR(VLOOKUP(O432, 【参考】数式用!$AY$5:$AY$13, 1, FALSE), "")</f>
        <v/>
      </c>
      <c r="AH432" s="439" t="str">
        <f>IFERROR(VLOOKUP(N432, 【参考】数式用!$BA$2:$BB$50, 2, FALSE), "")</f>
        <v/>
      </c>
      <c r="AI432" s="440" t="str">
        <f t="shared" si="13"/>
        <v/>
      </c>
      <c r="AJ432" s="441" t="str">
        <f t="shared" si="14"/>
        <v/>
      </c>
      <c r="AK432" s="139"/>
      <c r="AL432" s="139"/>
      <c r="AM432" s="112"/>
      <c r="AN432" s="112"/>
      <c r="AU432" s="111"/>
      <c r="AV432" s="111"/>
      <c r="AW432" s="111"/>
      <c r="AX432" s="111"/>
      <c r="AY432" s="111"/>
      <c r="AZ432" s="111"/>
    </row>
    <row r="433" spans="1:52" ht="30" customHeight="1" thickBot="1">
      <c r="A433" s="146">
        <v>420</v>
      </c>
      <c r="B433" s="985" t="str">
        <f>IF(基本情報入力シート!C458="","",基本情報入力シート!C458)</f>
        <v/>
      </c>
      <c r="C433" s="986"/>
      <c r="D433" s="986"/>
      <c r="E433" s="986"/>
      <c r="F433" s="986"/>
      <c r="G433" s="986"/>
      <c r="H433" s="986"/>
      <c r="I433" s="987"/>
      <c r="J433" s="420" t="str">
        <f>IF(基本情報入力シート!M458="","",基本情報入力シート!M458)</f>
        <v/>
      </c>
      <c r="K433" s="420" t="str">
        <f>IF(基本情報入力シート!R458="","",基本情報入力シート!R458)</f>
        <v/>
      </c>
      <c r="L433" s="420" t="str">
        <f>IF(基本情報入力シート!W458="","",基本情報入力シート!W458)</f>
        <v/>
      </c>
      <c r="M433" s="420" t="str">
        <f>IF(基本情報入力シート!X458="","",基本情報入力シート!X458)</f>
        <v/>
      </c>
      <c r="N433" s="147" t="str">
        <f>IF(基本情報入力シート!Y458="","",基本情報入力シート!Y458)</f>
        <v/>
      </c>
      <c r="O433" s="154"/>
      <c r="P433" s="53"/>
      <c r="Q433" s="988"/>
      <c r="R433" s="989"/>
      <c r="S433" s="148" t="str">
        <f>IFERROR(ROUNDDOWN(Q433*VLOOKUP(N433,【参考】数式用!$AR$2:$AW$50,MATCH(P433,【参考】数式用!$AT$4:$AW$4)+2,FALSE)*0.5, 0), "")</f>
        <v/>
      </c>
      <c r="T433" s="54"/>
      <c r="U433" s="548" t="str">
        <f>IFERROR(IF(AG433&lt;&gt;"",Q433*VLOOKUP(N433,【参考】数式用!$AG$2:$AL$50,MATCH(P433,【参考】数式用!$AI$4:$AL$4,0)+2,0), ""), "")</f>
        <v/>
      </c>
      <c r="V433" s="44"/>
      <c r="W433" s="990"/>
      <c r="X433" s="991"/>
      <c r="Y433" s="93"/>
      <c r="Z433" s="549"/>
      <c r="AA433" s="149" t="str">
        <f>IFERROR(IF(Y433="ー", "", ROUNDDOWN(Z433*VLOOKUP(N433,【参考】数式用!$AR$2:$AW$50,MATCH(Y433,【参考】数式用!$AT$4:$AW$4)+2,FALSE)*0.5, 0)), "")</f>
        <v/>
      </c>
      <c r="AB433" s="103"/>
      <c r="AC433" s="1083" t="str">
        <f>IFERROR(IF(AG433&lt;&gt;"",Z433*VLOOKUP(N433,【参考】数式用!$AG$2:$AL$50,MATCH(Y433,【参考】数式用!$AI$4:$AL$4,0)+2,0), ""), "")</f>
        <v/>
      </c>
      <c r="AD433" s="1083"/>
      <c r="AE433" s="424"/>
      <c r="AF433" s="104"/>
      <c r="AG433" s="438" t="str">
        <f>IFERROR(VLOOKUP(O433, 【参考】数式用!$AY$5:$AY$13, 1, FALSE), "")</f>
        <v/>
      </c>
      <c r="AH433" s="439" t="str">
        <f>IFERROR(VLOOKUP(N433, 【参考】数式用!$BA$2:$BB$50, 2, FALSE), "")</f>
        <v/>
      </c>
      <c r="AI433" s="440" t="str">
        <f t="shared" si="13"/>
        <v/>
      </c>
      <c r="AJ433" s="441" t="str">
        <f t="shared" si="14"/>
        <v/>
      </c>
      <c r="AK433" s="139"/>
      <c r="AL433" s="139"/>
      <c r="AM433" s="112"/>
      <c r="AN433" s="112"/>
      <c r="AU433" s="111"/>
      <c r="AV433" s="111"/>
      <c r="AW433" s="111"/>
      <c r="AX433" s="111"/>
      <c r="AY433" s="111"/>
      <c r="AZ433" s="111"/>
    </row>
    <row r="434" spans="1:52" ht="30" customHeight="1" thickBot="1">
      <c r="A434" s="146">
        <v>421</v>
      </c>
      <c r="B434" s="985" t="str">
        <f>IF(基本情報入力シート!C459="","",基本情報入力シート!C459)</f>
        <v/>
      </c>
      <c r="C434" s="986"/>
      <c r="D434" s="986"/>
      <c r="E434" s="986"/>
      <c r="F434" s="986"/>
      <c r="G434" s="986"/>
      <c r="H434" s="986"/>
      <c r="I434" s="987"/>
      <c r="J434" s="420" t="str">
        <f>IF(基本情報入力シート!M459="","",基本情報入力シート!M459)</f>
        <v/>
      </c>
      <c r="K434" s="420" t="str">
        <f>IF(基本情報入力シート!R459="","",基本情報入力シート!R459)</f>
        <v/>
      </c>
      <c r="L434" s="420" t="str">
        <f>IF(基本情報入力シート!W459="","",基本情報入力シート!W459)</f>
        <v/>
      </c>
      <c r="M434" s="420" t="str">
        <f>IF(基本情報入力シート!X459="","",基本情報入力シート!X459)</f>
        <v/>
      </c>
      <c r="N434" s="147" t="str">
        <f>IF(基本情報入力シート!Y459="","",基本情報入力シート!Y459)</f>
        <v/>
      </c>
      <c r="O434" s="154"/>
      <c r="P434" s="53"/>
      <c r="Q434" s="988"/>
      <c r="R434" s="989"/>
      <c r="S434" s="148" t="str">
        <f>IFERROR(ROUNDDOWN(Q434*VLOOKUP(N434,【参考】数式用!$AR$2:$AW$50,MATCH(P434,【参考】数式用!$AT$4:$AW$4)+2,FALSE)*0.5, 0), "")</f>
        <v/>
      </c>
      <c r="T434" s="54"/>
      <c r="U434" s="548" t="str">
        <f>IFERROR(IF(AG434&lt;&gt;"",Q434*VLOOKUP(N434,【参考】数式用!$AG$2:$AL$50,MATCH(P434,【参考】数式用!$AI$4:$AL$4,0)+2,0), ""), "")</f>
        <v/>
      </c>
      <c r="V434" s="44"/>
      <c r="W434" s="990"/>
      <c r="X434" s="991"/>
      <c r="Y434" s="93"/>
      <c r="Z434" s="549"/>
      <c r="AA434" s="149" t="str">
        <f>IFERROR(IF(Y434="ー", "", ROUNDDOWN(Z434*VLOOKUP(N434,【参考】数式用!$AR$2:$AW$50,MATCH(Y434,【参考】数式用!$AT$4:$AW$4)+2,FALSE)*0.5, 0)), "")</f>
        <v/>
      </c>
      <c r="AB434" s="103"/>
      <c r="AC434" s="1083" t="str">
        <f>IFERROR(IF(AG434&lt;&gt;"",Z434*VLOOKUP(N434,【参考】数式用!$AG$2:$AL$50,MATCH(Y434,【参考】数式用!$AI$4:$AL$4,0)+2,0), ""), "")</f>
        <v/>
      </c>
      <c r="AD434" s="1083"/>
      <c r="AE434" s="424"/>
      <c r="AF434" s="104"/>
      <c r="AG434" s="438" t="str">
        <f>IFERROR(VLOOKUP(O434, 【参考】数式用!$AY$5:$AY$13, 1, FALSE), "")</f>
        <v/>
      </c>
      <c r="AH434" s="439" t="str">
        <f>IFERROR(VLOOKUP(N434, 【参考】数式用!$BA$2:$BB$50, 2, FALSE), "")</f>
        <v/>
      </c>
      <c r="AI434" s="440" t="str">
        <f t="shared" ref="AI434:AI497" si="15">IF(AND(OR(P434="処遇加算Ⅰ",P434="処遇加算Ⅱ"),AH434="対象"), 1,"")</f>
        <v/>
      </c>
      <c r="AJ434" s="441" t="str">
        <f t="shared" ref="AJ434:AJ497" si="16">IF(OR(Y434="処遇加算Ⅰ",Y434="処遇加算Ⅱ"),1,"")</f>
        <v/>
      </c>
      <c r="AK434" s="139"/>
      <c r="AL434" s="139"/>
      <c r="AM434" s="112"/>
      <c r="AN434" s="112"/>
      <c r="AU434" s="111"/>
      <c r="AV434" s="111"/>
      <c r="AW434" s="111"/>
      <c r="AX434" s="111"/>
      <c r="AY434" s="111"/>
      <c r="AZ434" s="111"/>
    </row>
    <row r="435" spans="1:52" ht="30" customHeight="1" thickBot="1">
      <c r="A435" s="146">
        <v>422</v>
      </c>
      <c r="B435" s="985" t="str">
        <f>IF(基本情報入力シート!C460="","",基本情報入力シート!C460)</f>
        <v/>
      </c>
      <c r="C435" s="986"/>
      <c r="D435" s="986"/>
      <c r="E435" s="986"/>
      <c r="F435" s="986"/>
      <c r="G435" s="986"/>
      <c r="H435" s="986"/>
      <c r="I435" s="987"/>
      <c r="J435" s="420" t="str">
        <f>IF(基本情報入力シート!M460="","",基本情報入力シート!M460)</f>
        <v/>
      </c>
      <c r="K435" s="420" t="str">
        <f>IF(基本情報入力シート!R460="","",基本情報入力シート!R460)</f>
        <v/>
      </c>
      <c r="L435" s="420" t="str">
        <f>IF(基本情報入力シート!W460="","",基本情報入力シート!W460)</f>
        <v/>
      </c>
      <c r="M435" s="420" t="str">
        <f>IF(基本情報入力シート!X460="","",基本情報入力シート!X460)</f>
        <v/>
      </c>
      <c r="N435" s="147" t="str">
        <f>IF(基本情報入力シート!Y460="","",基本情報入力シート!Y460)</f>
        <v/>
      </c>
      <c r="O435" s="154"/>
      <c r="P435" s="53"/>
      <c r="Q435" s="988"/>
      <c r="R435" s="989"/>
      <c r="S435" s="148" t="str">
        <f>IFERROR(ROUNDDOWN(Q435*VLOOKUP(N435,【参考】数式用!$AR$2:$AW$50,MATCH(P435,【参考】数式用!$AT$4:$AW$4)+2,FALSE)*0.5, 0), "")</f>
        <v/>
      </c>
      <c r="T435" s="54"/>
      <c r="U435" s="548" t="str">
        <f>IFERROR(IF(AG435&lt;&gt;"",Q435*VLOOKUP(N435,【参考】数式用!$AG$2:$AL$50,MATCH(P435,【参考】数式用!$AI$4:$AL$4,0)+2,0), ""), "")</f>
        <v/>
      </c>
      <c r="V435" s="44"/>
      <c r="W435" s="990"/>
      <c r="X435" s="991"/>
      <c r="Y435" s="93"/>
      <c r="Z435" s="549"/>
      <c r="AA435" s="149" t="str">
        <f>IFERROR(IF(Y435="ー", "", ROUNDDOWN(Z435*VLOOKUP(N435,【参考】数式用!$AR$2:$AW$50,MATCH(Y435,【参考】数式用!$AT$4:$AW$4)+2,FALSE)*0.5, 0)), "")</f>
        <v/>
      </c>
      <c r="AB435" s="103"/>
      <c r="AC435" s="1083" t="str">
        <f>IFERROR(IF(AG435&lt;&gt;"",Z435*VLOOKUP(N435,【参考】数式用!$AG$2:$AL$50,MATCH(Y435,【参考】数式用!$AI$4:$AL$4,0)+2,0), ""), "")</f>
        <v/>
      </c>
      <c r="AD435" s="1083"/>
      <c r="AE435" s="424"/>
      <c r="AF435" s="104"/>
      <c r="AG435" s="438" t="str">
        <f>IFERROR(VLOOKUP(O435, 【参考】数式用!$AY$5:$AY$13, 1, FALSE), "")</f>
        <v/>
      </c>
      <c r="AH435" s="439" t="str">
        <f>IFERROR(VLOOKUP(N435, 【参考】数式用!$BA$2:$BB$50, 2, FALSE), "")</f>
        <v/>
      </c>
      <c r="AI435" s="440" t="str">
        <f t="shared" si="15"/>
        <v/>
      </c>
      <c r="AJ435" s="441" t="str">
        <f t="shared" si="16"/>
        <v/>
      </c>
      <c r="AK435" s="139"/>
      <c r="AL435" s="139"/>
      <c r="AM435" s="112"/>
      <c r="AN435" s="112"/>
      <c r="AU435" s="111"/>
      <c r="AV435" s="111"/>
      <c r="AW435" s="111"/>
      <c r="AX435" s="111"/>
      <c r="AY435" s="111"/>
      <c r="AZ435" s="111"/>
    </row>
    <row r="436" spans="1:52" ht="30" customHeight="1" thickBot="1">
      <c r="A436" s="146">
        <v>423</v>
      </c>
      <c r="B436" s="985" t="str">
        <f>IF(基本情報入力シート!C461="","",基本情報入力シート!C461)</f>
        <v/>
      </c>
      <c r="C436" s="986"/>
      <c r="D436" s="986"/>
      <c r="E436" s="986"/>
      <c r="F436" s="986"/>
      <c r="G436" s="986"/>
      <c r="H436" s="986"/>
      <c r="I436" s="987"/>
      <c r="J436" s="420" t="str">
        <f>IF(基本情報入力シート!M461="","",基本情報入力シート!M461)</f>
        <v/>
      </c>
      <c r="K436" s="420" t="str">
        <f>IF(基本情報入力シート!R461="","",基本情報入力シート!R461)</f>
        <v/>
      </c>
      <c r="L436" s="420" t="str">
        <f>IF(基本情報入力シート!W461="","",基本情報入力シート!W461)</f>
        <v/>
      </c>
      <c r="M436" s="420" t="str">
        <f>IF(基本情報入力シート!X461="","",基本情報入力シート!X461)</f>
        <v/>
      </c>
      <c r="N436" s="147" t="str">
        <f>IF(基本情報入力シート!Y461="","",基本情報入力シート!Y461)</f>
        <v/>
      </c>
      <c r="O436" s="154"/>
      <c r="P436" s="53"/>
      <c r="Q436" s="988"/>
      <c r="R436" s="989"/>
      <c r="S436" s="148" t="str">
        <f>IFERROR(ROUNDDOWN(Q436*VLOOKUP(N436,【参考】数式用!$AR$2:$AW$50,MATCH(P436,【参考】数式用!$AT$4:$AW$4)+2,FALSE)*0.5, 0), "")</f>
        <v/>
      </c>
      <c r="T436" s="54"/>
      <c r="U436" s="548" t="str">
        <f>IFERROR(IF(AG436&lt;&gt;"",Q436*VLOOKUP(N436,【参考】数式用!$AG$2:$AL$50,MATCH(P436,【参考】数式用!$AI$4:$AL$4,0)+2,0), ""), "")</f>
        <v/>
      </c>
      <c r="V436" s="44"/>
      <c r="W436" s="990"/>
      <c r="X436" s="991"/>
      <c r="Y436" s="93"/>
      <c r="Z436" s="549"/>
      <c r="AA436" s="149" t="str">
        <f>IFERROR(IF(Y436="ー", "", ROUNDDOWN(Z436*VLOOKUP(N436,【参考】数式用!$AR$2:$AW$50,MATCH(Y436,【参考】数式用!$AT$4:$AW$4)+2,FALSE)*0.5, 0)), "")</f>
        <v/>
      </c>
      <c r="AB436" s="103"/>
      <c r="AC436" s="1083" t="str">
        <f>IFERROR(IF(AG436&lt;&gt;"",Z436*VLOOKUP(N436,【参考】数式用!$AG$2:$AL$50,MATCH(Y436,【参考】数式用!$AI$4:$AL$4,0)+2,0), ""), "")</f>
        <v/>
      </c>
      <c r="AD436" s="1083"/>
      <c r="AE436" s="424"/>
      <c r="AF436" s="104"/>
      <c r="AG436" s="438" t="str">
        <f>IFERROR(VLOOKUP(O436, 【参考】数式用!$AY$5:$AY$13, 1, FALSE), "")</f>
        <v/>
      </c>
      <c r="AH436" s="439" t="str">
        <f>IFERROR(VLOOKUP(N436, 【参考】数式用!$BA$2:$BB$50, 2, FALSE), "")</f>
        <v/>
      </c>
      <c r="AI436" s="440" t="str">
        <f t="shared" si="15"/>
        <v/>
      </c>
      <c r="AJ436" s="441" t="str">
        <f t="shared" si="16"/>
        <v/>
      </c>
      <c r="AK436" s="139"/>
      <c r="AL436" s="139"/>
      <c r="AM436" s="112"/>
      <c r="AN436" s="112"/>
      <c r="AU436" s="111"/>
      <c r="AV436" s="111"/>
      <c r="AW436" s="111"/>
      <c r="AX436" s="111"/>
      <c r="AY436" s="111"/>
      <c r="AZ436" s="111"/>
    </row>
    <row r="437" spans="1:52" ht="30" customHeight="1" thickBot="1">
      <c r="A437" s="146">
        <v>424</v>
      </c>
      <c r="B437" s="985" t="str">
        <f>IF(基本情報入力シート!C462="","",基本情報入力シート!C462)</f>
        <v/>
      </c>
      <c r="C437" s="986"/>
      <c r="D437" s="986"/>
      <c r="E437" s="986"/>
      <c r="F437" s="986"/>
      <c r="G437" s="986"/>
      <c r="H437" s="986"/>
      <c r="I437" s="987"/>
      <c r="J437" s="420" t="str">
        <f>IF(基本情報入力シート!M462="","",基本情報入力シート!M462)</f>
        <v/>
      </c>
      <c r="K437" s="420" t="str">
        <f>IF(基本情報入力シート!R462="","",基本情報入力シート!R462)</f>
        <v/>
      </c>
      <c r="L437" s="420" t="str">
        <f>IF(基本情報入力シート!W462="","",基本情報入力シート!W462)</f>
        <v/>
      </c>
      <c r="M437" s="420" t="str">
        <f>IF(基本情報入力シート!X462="","",基本情報入力シート!X462)</f>
        <v/>
      </c>
      <c r="N437" s="147" t="str">
        <f>IF(基本情報入力シート!Y462="","",基本情報入力シート!Y462)</f>
        <v/>
      </c>
      <c r="O437" s="154"/>
      <c r="P437" s="53"/>
      <c r="Q437" s="988"/>
      <c r="R437" s="989"/>
      <c r="S437" s="148" t="str">
        <f>IFERROR(ROUNDDOWN(Q437*VLOOKUP(N437,【参考】数式用!$AR$2:$AW$50,MATCH(P437,【参考】数式用!$AT$4:$AW$4)+2,FALSE)*0.5, 0), "")</f>
        <v/>
      </c>
      <c r="T437" s="54"/>
      <c r="U437" s="548" t="str">
        <f>IFERROR(IF(AG437&lt;&gt;"",Q437*VLOOKUP(N437,【参考】数式用!$AG$2:$AL$50,MATCH(P437,【参考】数式用!$AI$4:$AL$4,0)+2,0), ""), "")</f>
        <v/>
      </c>
      <c r="V437" s="44"/>
      <c r="W437" s="990"/>
      <c r="X437" s="991"/>
      <c r="Y437" s="93"/>
      <c r="Z437" s="549"/>
      <c r="AA437" s="149" t="str">
        <f>IFERROR(IF(Y437="ー", "", ROUNDDOWN(Z437*VLOOKUP(N437,【参考】数式用!$AR$2:$AW$50,MATCH(Y437,【参考】数式用!$AT$4:$AW$4)+2,FALSE)*0.5, 0)), "")</f>
        <v/>
      </c>
      <c r="AB437" s="103"/>
      <c r="AC437" s="1083" t="str">
        <f>IFERROR(IF(AG437&lt;&gt;"",Z437*VLOOKUP(N437,【参考】数式用!$AG$2:$AL$50,MATCH(Y437,【参考】数式用!$AI$4:$AL$4,0)+2,0), ""), "")</f>
        <v/>
      </c>
      <c r="AD437" s="1083"/>
      <c r="AE437" s="424"/>
      <c r="AF437" s="104"/>
      <c r="AG437" s="438" t="str">
        <f>IFERROR(VLOOKUP(O437, 【参考】数式用!$AY$5:$AY$13, 1, FALSE), "")</f>
        <v/>
      </c>
      <c r="AH437" s="439" t="str">
        <f>IFERROR(VLOOKUP(N437, 【参考】数式用!$BA$2:$BB$50, 2, FALSE), "")</f>
        <v/>
      </c>
      <c r="AI437" s="440" t="str">
        <f t="shared" si="15"/>
        <v/>
      </c>
      <c r="AJ437" s="441" t="str">
        <f t="shared" si="16"/>
        <v/>
      </c>
      <c r="AK437" s="139"/>
      <c r="AL437" s="139"/>
      <c r="AM437" s="112"/>
      <c r="AN437" s="112"/>
      <c r="AU437" s="111"/>
      <c r="AV437" s="111"/>
      <c r="AW437" s="111"/>
      <c r="AX437" s="111"/>
      <c r="AY437" s="111"/>
      <c r="AZ437" s="111"/>
    </row>
    <row r="438" spans="1:52" ht="30" customHeight="1" thickBot="1">
      <c r="A438" s="146">
        <v>425</v>
      </c>
      <c r="B438" s="985" t="str">
        <f>IF(基本情報入力シート!C463="","",基本情報入力シート!C463)</f>
        <v/>
      </c>
      <c r="C438" s="986"/>
      <c r="D438" s="986"/>
      <c r="E438" s="986"/>
      <c r="F438" s="986"/>
      <c r="G438" s="986"/>
      <c r="H438" s="986"/>
      <c r="I438" s="987"/>
      <c r="J438" s="420" t="str">
        <f>IF(基本情報入力シート!M463="","",基本情報入力シート!M463)</f>
        <v/>
      </c>
      <c r="K438" s="420" t="str">
        <f>IF(基本情報入力シート!R463="","",基本情報入力シート!R463)</f>
        <v/>
      </c>
      <c r="L438" s="420" t="str">
        <f>IF(基本情報入力シート!W463="","",基本情報入力シート!W463)</f>
        <v/>
      </c>
      <c r="M438" s="420" t="str">
        <f>IF(基本情報入力シート!X463="","",基本情報入力シート!X463)</f>
        <v/>
      </c>
      <c r="N438" s="147" t="str">
        <f>IF(基本情報入力シート!Y463="","",基本情報入力シート!Y463)</f>
        <v/>
      </c>
      <c r="O438" s="154"/>
      <c r="P438" s="53"/>
      <c r="Q438" s="988"/>
      <c r="R438" s="989"/>
      <c r="S438" s="148" t="str">
        <f>IFERROR(ROUNDDOWN(Q438*VLOOKUP(N438,【参考】数式用!$AR$2:$AW$50,MATCH(P438,【参考】数式用!$AT$4:$AW$4)+2,FALSE)*0.5, 0), "")</f>
        <v/>
      </c>
      <c r="T438" s="54"/>
      <c r="U438" s="548" t="str">
        <f>IFERROR(IF(AG438&lt;&gt;"",Q438*VLOOKUP(N438,【参考】数式用!$AG$2:$AL$50,MATCH(P438,【参考】数式用!$AI$4:$AL$4,0)+2,0), ""), "")</f>
        <v/>
      </c>
      <c r="V438" s="44"/>
      <c r="W438" s="990"/>
      <c r="X438" s="991"/>
      <c r="Y438" s="93"/>
      <c r="Z438" s="549"/>
      <c r="AA438" s="149" t="str">
        <f>IFERROR(IF(Y438="ー", "", ROUNDDOWN(Z438*VLOOKUP(N438,【参考】数式用!$AR$2:$AW$50,MATCH(Y438,【参考】数式用!$AT$4:$AW$4)+2,FALSE)*0.5, 0)), "")</f>
        <v/>
      </c>
      <c r="AB438" s="103"/>
      <c r="AC438" s="1083" t="str">
        <f>IFERROR(IF(AG438&lt;&gt;"",Z438*VLOOKUP(N438,【参考】数式用!$AG$2:$AL$50,MATCH(Y438,【参考】数式用!$AI$4:$AL$4,0)+2,0), ""), "")</f>
        <v/>
      </c>
      <c r="AD438" s="1083"/>
      <c r="AE438" s="424"/>
      <c r="AF438" s="104"/>
      <c r="AG438" s="438" t="str">
        <f>IFERROR(VLOOKUP(O438, 【参考】数式用!$AY$5:$AY$13, 1, FALSE), "")</f>
        <v/>
      </c>
      <c r="AH438" s="439" t="str">
        <f>IFERROR(VLOOKUP(N438, 【参考】数式用!$BA$2:$BB$50, 2, FALSE), "")</f>
        <v/>
      </c>
      <c r="AI438" s="440" t="str">
        <f t="shared" si="15"/>
        <v/>
      </c>
      <c r="AJ438" s="441" t="str">
        <f t="shared" si="16"/>
        <v/>
      </c>
      <c r="AK438" s="139"/>
      <c r="AL438" s="139"/>
      <c r="AM438" s="112"/>
      <c r="AN438" s="112"/>
      <c r="AU438" s="111"/>
      <c r="AV438" s="111"/>
      <c r="AW438" s="111"/>
      <c r="AX438" s="111"/>
      <c r="AY438" s="111"/>
      <c r="AZ438" s="111"/>
    </row>
    <row r="439" spans="1:52" ht="30" customHeight="1" thickBot="1">
      <c r="A439" s="146">
        <v>426</v>
      </c>
      <c r="B439" s="985" t="str">
        <f>IF(基本情報入力シート!C464="","",基本情報入力シート!C464)</f>
        <v/>
      </c>
      <c r="C439" s="986"/>
      <c r="D439" s="986"/>
      <c r="E439" s="986"/>
      <c r="F439" s="986"/>
      <c r="G439" s="986"/>
      <c r="H439" s="986"/>
      <c r="I439" s="987"/>
      <c r="J439" s="420" t="str">
        <f>IF(基本情報入力シート!M464="","",基本情報入力シート!M464)</f>
        <v/>
      </c>
      <c r="K439" s="420" t="str">
        <f>IF(基本情報入力シート!R464="","",基本情報入力シート!R464)</f>
        <v/>
      </c>
      <c r="L439" s="420" t="str">
        <f>IF(基本情報入力シート!W464="","",基本情報入力シート!W464)</f>
        <v/>
      </c>
      <c r="M439" s="420" t="str">
        <f>IF(基本情報入力シート!X464="","",基本情報入力シート!X464)</f>
        <v/>
      </c>
      <c r="N439" s="147" t="str">
        <f>IF(基本情報入力シート!Y464="","",基本情報入力シート!Y464)</f>
        <v/>
      </c>
      <c r="O439" s="154"/>
      <c r="P439" s="53"/>
      <c r="Q439" s="988"/>
      <c r="R439" s="989"/>
      <c r="S439" s="148" t="str">
        <f>IFERROR(ROUNDDOWN(Q439*VLOOKUP(N439,【参考】数式用!$AR$2:$AW$50,MATCH(P439,【参考】数式用!$AT$4:$AW$4)+2,FALSE)*0.5, 0), "")</f>
        <v/>
      </c>
      <c r="T439" s="54"/>
      <c r="U439" s="548" t="str">
        <f>IFERROR(IF(AG439&lt;&gt;"",Q439*VLOOKUP(N439,【参考】数式用!$AG$2:$AL$50,MATCH(P439,【参考】数式用!$AI$4:$AL$4,0)+2,0), ""), "")</f>
        <v/>
      </c>
      <c r="V439" s="44"/>
      <c r="W439" s="990"/>
      <c r="X439" s="991"/>
      <c r="Y439" s="93"/>
      <c r="Z439" s="549"/>
      <c r="AA439" s="149" t="str">
        <f>IFERROR(IF(Y439="ー", "", ROUNDDOWN(Z439*VLOOKUP(N439,【参考】数式用!$AR$2:$AW$50,MATCH(Y439,【参考】数式用!$AT$4:$AW$4)+2,FALSE)*0.5, 0)), "")</f>
        <v/>
      </c>
      <c r="AB439" s="103"/>
      <c r="AC439" s="1083" t="str">
        <f>IFERROR(IF(AG439&lt;&gt;"",Z439*VLOOKUP(N439,【参考】数式用!$AG$2:$AL$50,MATCH(Y439,【参考】数式用!$AI$4:$AL$4,0)+2,0), ""), "")</f>
        <v/>
      </c>
      <c r="AD439" s="1083"/>
      <c r="AE439" s="424"/>
      <c r="AF439" s="104"/>
      <c r="AG439" s="438" t="str">
        <f>IFERROR(VLOOKUP(O439, 【参考】数式用!$AY$5:$AY$13, 1, FALSE), "")</f>
        <v/>
      </c>
      <c r="AH439" s="439" t="str">
        <f>IFERROR(VLOOKUP(N439, 【参考】数式用!$BA$2:$BB$50, 2, FALSE), "")</f>
        <v/>
      </c>
      <c r="AI439" s="440" t="str">
        <f t="shared" si="15"/>
        <v/>
      </c>
      <c r="AJ439" s="441" t="str">
        <f t="shared" si="16"/>
        <v/>
      </c>
      <c r="AK439" s="139"/>
      <c r="AL439" s="139"/>
      <c r="AM439" s="112"/>
      <c r="AN439" s="112"/>
      <c r="AU439" s="111"/>
      <c r="AV439" s="111"/>
      <c r="AW439" s="111"/>
      <c r="AX439" s="111"/>
      <c r="AY439" s="111"/>
      <c r="AZ439" s="111"/>
    </row>
    <row r="440" spans="1:52" ht="30" customHeight="1" thickBot="1">
      <c r="A440" s="146">
        <v>427</v>
      </c>
      <c r="B440" s="985" t="str">
        <f>IF(基本情報入力シート!C465="","",基本情報入力シート!C465)</f>
        <v/>
      </c>
      <c r="C440" s="986"/>
      <c r="D440" s="986"/>
      <c r="E440" s="986"/>
      <c r="F440" s="986"/>
      <c r="G440" s="986"/>
      <c r="H440" s="986"/>
      <c r="I440" s="987"/>
      <c r="J440" s="420" t="str">
        <f>IF(基本情報入力シート!M465="","",基本情報入力シート!M465)</f>
        <v/>
      </c>
      <c r="K440" s="420" t="str">
        <f>IF(基本情報入力シート!R465="","",基本情報入力シート!R465)</f>
        <v/>
      </c>
      <c r="L440" s="420" t="str">
        <f>IF(基本情報入力シート!W465="","",基本情報入力シート!W465)</f>
        <v/>
      </c>
      <c r="M440" s="420" t="str">
        <f>IF(基本情報入力シート!X465="","",基本情報入力シート!X465)</f>
        <v/>
      </c>
      <c r="N440" s="147" t="str">
        <f>IF(基本情報入力シート!Y465="","",基本情報入力シート!Y465)</f>
        <v/>
      </c>
      <c r="O440" s="154"/>
      <c r="P440" s="53"/>
      <c r="Q440" s="988"/>
      <c r="R440" s="989"/>
      <c r="S440" s="148" t="str">
        <f>IFERROR(ROUNDDOWN(Q440*VLOOKUP(N440,【参考】数式用!$AR$2:$AW$50,MATCH(P440,【参考】数式用!$AT$4:$AW$4)+2,FALSE)*0.5, 0), "")</f>
        <v/>
      </c>
      <c r="T440" s="54"/>
      <c r="U440" s="548" t="str">
        <f>IFERROR(IF(AG440&lt;&gt;"",Q440*VLOOKUP(N440,【参考】数式用!$AG$2:$AL$50,MATCH(P440,【参考】数式用!$AI$4:$AL$4,0)+2,0), ""), "")</f>
        <v/>
      </c>
      <c r="V440" s="44"/>
      <c r="W440" s="990"/>
      <c r="X440" s="991"/>
      <c r="Y440" s="93"/>
      <c r="Z440" s="549"/>
      <c r="AA440" s="149" t="str">
        <f>IFERROR(IF(Y440="ー", "", ROUNDDOWN(Z440*VLOOKUP(N440,【参考】数式用!$AR$2:$AW$50,MATCH(Y440,【参考】数式用!$AT$4:$AW$4)+2,FALSE)*0.5, 0)), "")</f>
        <v/>
      </c>
      <c r="AB440" s="103"/>
      <c r="AC440" s="1083" t="str">
        <f>IFERROR(IF(AG440&lt;&gt;"",Z440*VLOOKUP(N440,【参考】数式用!$AG$2:$AL$50,MATCH(Y440,【参考】数式用!$AI$4:$AL$4,0)+2,0), ""), "")</f>
        <v/>
      </c>
      <c r="AD440" s="1083"/>
      <c r="AE440" s="424"/>
      <c r="AF440" s="104"/>
      <c r="AG440" s="438" t="str">
        <f>IFERROR(VLOOKUP(O440, 【参考】数式用!$AY$5:$AY$13, 1, FALSE), "")</f>
        <v/>
      </c>
      <c r="AH440" s="439" t="str">
        <f>IFERROR(VLOOKUP(N440, 【参考】数式用!$BA$2:$BB$50, 2, FALSE), "")</f>
        <v/>
      </c>
      <c r="AI440" s="440" t="str">
        <f t="shared" si="15"/>
        <v/>
      </c>
      <c r="AJ440" s="441" t="str">
        <f t="shared" si="16"/>
        <v/>
      </c>
      <c r="AK440" s="139"/>
      <c r="AL440" s="139"/>
      <c r="AM440" s="112"/>
      <c r="AN440" s="112"/>
      <c r="AU440" s="111"/>
      <c r="AV440" s="111"/>
      <c r="AW440" s="111"/>
      <c r="AX440" s="111"/>
      <c r="AY440" s="111"/>
      <c r="AZ440" s="111"/>
    </row>
    <row r="441" spans="1:52" ht="30" customHeight="1" thickBot="1">
      <c r="A441" s="146">
        <v>428</v>
      </c>
      <c r="B441" s="985" t="str">
        <f>IF(基本情報入力シート!C466="","",基本情報入力シート!C466)</f>
        <v/>
      </c>
      <c r="C441" s="986"/>
      <c r="D441" s="986"/>
      <c r="E441" s="986"/>
      <c r="F441" s="986"/>
      <c r="G441" s="986"/>
      <c r="H441" s="986"/>
      <c r="I441" s="987"/>
      <c r="J441" s="420" t="str">
        <f>IF(基本情報入力シート!M466="","",基本情報入力シート!M466)</f>
        <v/>
      </c>
      <c r="K441" s="420" t="str">
        <f>IF(基本情報入力シート!R466="","",基本情報入力シート!R466)</f>
        <v/>
      </c>
      <c r="L441" s="420" t="str">
        <f>IF(基本情報入力シート!W466="","",基本情報入力シート!W466)</f>
        <v/>
      </c>
      <c r="M441" s="420" t="str">
        <f>IF(基本情報入力シート!X466="","",基本情報入力シート!X466)</f>
        <v/>
      </c>
      <c r="N441" s="147" t="str">
        <f>IF(基本情報入力シート!Y466="","",基本情報入力シート!Y466)</f>
        <v/>
      </c>
      <c r="O441" s="154"/>
      <c r="P441" s="53"/>
      <c r="Q441" s="988"/>
      <c r="R441" s="989"/>
      <c r="S441" s="148" t="str">
        <f>IFERROR(ROUNDDOWN(Q441*VLOOKUP(N441,【参考】数式用!$AR$2:$AW$50,MATCH(P441,【参考】数式用!$AT$4:$AW$4)+2,FALSE)*0.5, 0), "")</f>
        <v/>
      </c>
      <c r="T441" s="54"/>
      <c r="U441" s="548" t="str">
        <f>IFERROR(IF(AG441&lt;&gt;"",Q441*VLOOKUP(N441,【参考】数式用!$AG$2:$AL$50,MATCH(P441,【参考】数式用!$AI$4:$AL$4,0)+2,0), ""), "")</f>
        <v/>
      </c>
      <c r="V441" s="44"/>
      <c r="W441" s="990"/>
      <c r="X441" s="991"/>
      <c r="Y441" s="93"/>
      <c r="Z441" s="549"/>
      <c r="AA441" s="149" t="str">
        <f>IFERROR(IF(Y441="ー", "", ROUNDDOWN(Z441*VLOOKUP(N441,【参考】数式用!$AR$2:$AW$50,MATCH(Y441,【参考】数式用!$AT$4:$AW$4)+2,FALSE)*0.5, 0)), "")</f>
        <v/>
      </c>
      <c r="AB441" s="103"/>
      <c r="AC441" s="1083" t="str">
        <f>IFERROR(IF(AG441&lt;&gt;"",Z441*VLOOKUP(N441,【参考】数式用!$AG$2:$AL$50,MATCH(Y441,【参考】数式用!$AI$4:$AL$4,0)+2,0), ""), "")</f>
        <v/>
      </c>
      <c r="AD441" s="1083"/>
      <c r="AE441" s="424"/>
      <c r="AF441" s="104"/>
      <c r="AG441" s="438" t="str">
        <f>IFERROR(VLOOKUP(O441, 【参考】数式用!$AY$5:$AY$13, 1, FALSE), "")</f>
        <v/>
      </c>
      <c r="AH441" s="439" t="str">
        <f>IFERROR(VLOOKUP(N441, 【参考】数式用!$BA$2:$BB$50, 2, FALSE), "")</f>
        <v/>
      </c>
      <c r="AI441" s="440" t="str">
        <f t="shared" si="15"/>
        <v/>
      </c>
      <c r="AJ441" s="441" t="str">
        <f t="shared" si="16"/>
        <v/>
      </c>
      <c r="AK441" s="139"/>
      <c r="AL441" s="139"/>
      <c r="AM441" s="112"/>
      <c r="AN441" s="112"/>
      <c r="AU441" s="111"/>
      <c r="AV441" s="111"/>
      <c r="AW441" s="111"/>
      <c r="AX441" s="111"/>
      <c r="AY441" s="111"/>
      <c r="AZ441" s="111"/>
    </row>
    <row r="442" spans="1:52" ht="30" customHeight="1" thickBot="1">
      <c r="A442" s="146">
        <v>429</v>
      </c>
      <c r="B442" s="985" t="str">
        <f>IF(基本情報入力シート!C467="","",基本情報入力シート!C467)</f>
        <v/>
      </c>
      <c r="C442" s="986"/>
      <c r="D442" s="986"/>
      <c r="E442" s="986"/>
      <c r="F442" s="986"/>
      <c r="G442" s="986"/>
      <c r="H442" s="986"/>
      <c r="I442" s="987"/>
      <c r="J442" s="420" t="str">
        <f>IF(基本情報入力シート!M467="","",基本情報入力シート!M467)</f>
        <v/>
      </c>
      <c r="K442" s="420" t="str">
        <f>IF(基本情報入力シート!R467="","",基本情報入力シート!R467)</f>
        <v/>
      </c>
      <c r="L442" s="420" t="str">
        <f>IF(基本情報入力シート!W467="","",基本情報入力シート!W467)</f>
        <v/>
      </c>
      <c r="M442" s="420" t="str">
        <f>IF(基本情報入力シート!X467="","",基本情報入力シート!X467)</f>
        <v/>
      </c>
      <c r="N442" s="147" t="str">
        <f>IF(基本情報入力シート!Y467="","",基本情報入力シート!Y467)</f>
        <v/>
      </c>
      <c r="O442" s="154"/>
      <c r="P442" s="53"/>
      <c r="Q442" s="988"/>
      <c r="R442" s="989"/>
      <c r="S442" s="148" t="str">
        <f>IFERROR(ROUNDDOWN(Q442*VLOOKUP(N442,【参考】数式用!$AR$2:$AW$50,MATCH(P442,【参考】数式用!$AT$4:$AW$4)+2,FALSE)*0.5, 0), "")</f>
        <v/>
      </c>
      <c r="T442" s="54"/>
      <c r="U442" s="548" t="str">
        <f>IFERROR(IF(AG442&lt;&gt;"",Q442*VLOOKUP(N442,【参考】数式用!$AG$2:$AL$50,MATCH(P442,【参考】数式用!$AI$4:$AL$4,0)+2,0), ""), "")</f>
        <v/>
      </c>
      <c r="V442" s="44"/>
      <c r="W442" s="990"/>
      <c r="X442" s="991"/>
      <c r="Y442" s="93"/>
      <c r="Z442" s="549"/>
      <c r="AA442" s="149" t="str">
        <f>IFERROR(IF(Y442="ー", "", ROUNDDOWN(Z442*VLOOKUP(N442,【参考】数式用!$AR$2:$AW$50,MATCH(Y442,【参考】数式用!$AT$4:$AW$4)+2,FALSE)*0.5, 0)), "")</f>
        <v/>
      </c>
      <c r="AB442" s="103"/>
      <c r="AC442" s="1083" t="str">
        <f>IFERROR(IF(AG442&lt;&gt;"",Z442*VLOOKUP(N442,【参考】数式用!$AG$2:$AL$50,MATCH(Y442,【参考】数式用!$AI$4:$AL$4,0)+2,0), ""), "")</f>
        <v/>
      </c>
      <c r="AD442" s="1083"/>
      <c r="AE442" s="424"/>
      <c r="AF442" s="104"/>
      <c r="AG442" s="438" t="str">
        <f>IFERROR(VLOOKUP(O442, 【参考】数式用!$AY$5:$AY$13, 1, FALSE), "")</f>
        <v/>
      </c>
      <c r="AH442" s="439" t="str">
        <f>IFERROR(VLOOKUP(N442, 【参考】数式用!$BA$2:$BB$50, 2, FALSE), "")</f>
        <v/>
      </c>
      <c r="AI442" s="440" t="str">
        <f t="shared" si="15"/>
        <v/>
      </c>
      <c r="AJ442" s="441" t="str">
        <f t="shared" si="16"/>
        <v/>
      </c>
      <c r="AK442" s="139"/>
      <c r="AL442" s="139"/>
      <c r="AM442" s="112"/>
      <c r="AN442" s="112"/>
      <c r="AU442" s="111"/>
      <c r="AV442" s="111"/>
      <c r="AW442" s="111"/>
      <c r="AX442" s="111"/>
      <c r="AY442" s="111"/>
      <c r="AZ442" s="111"/>
    </row>
    <row r="443" spans="1:52" ht="30" customHeight="1" thickBot="1">
      <c r="A443" s="146">
        <v>430</v>
      </c>
      <c r="B443" s="985" t="str">
        <f>IF(基本情報入力シート!C468="","",基本情報入力シート!C468)</f>
        <v/>
      </c>
      <c r="C443" s="986"/>
      <c r="D443" s="986"/>
      <c r="E443" s="986"/>
      <c r="F443" s="986"/>
      <c r="G443" s="986"/>
      <c r="H443" s="986"/>
      <c r="I443" s="987"/>
      <c r="J443" s="420" t="str">
        <f>IF(基本情報入力シート!M468="","",基本情報入力シート!M468)</f>
        <v/>
      </c>
      <c r="K443" s="420" t="str">
        <f>IF(基本情報入力シート!R468="","",基本情報入力シート!R468)</f>
        <v/>
      </c>
      <c r="L443" s="420" t="str">
        <f>IF(基本情報入力シート!W468="","",基本情報入力シート!W468)</f>
        <v/>
      </c>
      <c r="M443" s="420" t="str">
        <f>IF(基本情報入力シート!X468="","",基本情報入力シート!X468)</f>
        <v/>
      </c>
      <c r="N443" s="147" t="str">
        <f>IF(基本情報入力シート!Y468="","",基本情報入力シート!Y468)</f>
        <v/>
      </c>
      <c r="O443" s="154"/>
      <c r="P443" s="53"/>
      <c r="Q443" s="988"/>
      <c r="R443" s="989"/>
      <c r="S443" s="148" t="str">
        <f>IFERROR(ROUNDDOWN(Q443*VLOOKUP(N443,【参考】数式用!$AR$2:$AW$50,MATCH(P443,【参考】数式用!$AT$4:$AW$4)+2,FALSE)*0.5, 0), "")</f>
        <v/>
      </c>
      <c r="T443" s="54"/>
      <c r="U443" s="548" t="str">
        <f>IFERROR(IF(AG443&lt;&gt;"",Q443*VLOOKUP(N443,【参考】数式用!$AG$2:$AL$50,MATCH(P443,【参考】数式用!$AI$4:$AL$4,0)+2,0), ""), "")</f>
        <v/>
      </c>
      <c r="V443" s="44"/>
      <c r="W443" s="990"/>
      <c r="X443" s="991"/>
      <c r="Y443" s="93"/>
      <c r="Z443" s="549"/>
      <c r="AA443" s="149" t="str">
        <f>IFERROR(IF(Y443="ー", "", ROUNDDOWN(Z443*VLOOKUP(N443,【参考】数式用!$AR$2:$AW$50,MATCH(Y443,【参考】数式用!$AT$4:$AW$4)+2,FALSE)*0.5, 0)), "")</f>
        <v/>
      </c>
      <c r="AB443" s="103"/>
      <c r="AC443" s="1083" t="str">
        <f>IFERROR(IF(AG443&lt;&gt;"",Z443*VLOOKUP(N443,【参考】数式用!$AG$2:$AL$50,MATCH(Y443,【参考】数式用!$AI$4:$AL$4,0)+2,0), ""), "")</f>
        <v/>
      </c>
      <c r="AD443" s="1083"/>
      <c r="AE443" s="424"/>
      <c r="AF443" s="104"/>
      <c r="AG443" s="438" t="str">
        <f>IFERROR(VLOOKUP(O443, 【参考】数式用!$AY$5:$AY$13, 1, FALSE), "")</f>
        <v/>
      </c>
      <c r="AH443" s="439" t="str">
        <f>IFERROR(VLOOKUP(N443, 【参考】数式用!$BA$2:$BB$50, 2, FALSE), "")</f>
        <v/>
      </c>
      <c r="AI443" s="440" t="str">
        <f t="shared" si="15"/>
        <v/>
      </c>
      <c r="AJ443" s="441" t="str">
        <f t="shared" si="16"/>
        <v/>
      </c>
      <c r="AK443" s="139"/>
      <c r="AL443" s="139"/>
      <c r="AM443" s="112"/>
      <c r="AN443" s="112"/>
      <c r="AU443" s="111"/>
      <c r="AV443" s="111"/>
      <c r="AW443" s="111"/>
      <c r="AX443" s="111"/>
      <c r="AY443" s="111"/>
      <c r="AZ443" s="111"/>
    </row>
    <row r="444" spans="1:52" ht="30" customHeight="1" thickBot="1">
      <c r="A444" s="146">
        <v>431</v>
      </c>
      <c r="B444" s="985" t="str">
        <f>IF(基本情報入力シート!C469="","",基本情報入力シート!C469)</f>
        <v/>
      </c>
      <c r="C444" s="986"/>
      <c r="D444" s="986"/>
      <c r="E444" s="986"/>
      <c r="F444" s="986"/>
      <c r="G444" s="986"/>
      <c r="H444" s="986"/>
      <c r="I444" s="987"/>
      <c r="J444" s="420" t="str">
        <f>IF(基本情報入力シート!M469="","",基本情報入力シート!M469)</f>
        <v/>
      </c>
      <c r="K444" s="420" t="str">
        <f>IF(基本情報入力シート!R469="","",基本情報入力シート!R469)</f>
        <v/>
      </c>
      <c r="L444" s="420" t="str">
        <f>IF(基本情報入力シート!W469="","",基本情報入力シート!W469)</f>
        <v/>
      </c>
      <c r="M444" s="420" t="str">
        <f>IF(基本情報入力シート!X469="","",基本情報入力シート!X469)</f>
        <v/>
      </c>
      <c r="N444" s="147" t="str">
        <f>IF(基本情報入力シート!Y469="","",基本情報入力シート!Y469)</f>
        <v/>
      </c>
      <c r="O444" s="154"/>
      <c r="P444" s="53"/>
      <c r="Q444" s="988"/>
      <c r="R444" s="989"/>
      <c r="S444" s="148" t="str">
        <f>IFERROR(ROUNDDOWN(Q444*VLOOKUP(N444,【参考】数式用!$AR$2:$AW$50,MATCH(P444,【参考】数式用!$AT$4:$AW$4)+2,FALSE)*0.5, 0), "")</f>
        <v/>
      </c>
      <c r="T444" s="54"/>
      <c r="U444" s="548" t="str">
        <f>IFERROR(IF(AG444&lt;&gt;"",Q444*VLOOKUP(N444,【参考】数式用!$AG$2:$AL$50,MATCH(P444,【参考】数式用!$AI$4:$AL$4,0)+2,0), ""), "")</f>
        <v/>
      </c>
      <c r="V444" s="44"/>
      <c r="W444" s="990"/>
      <c r="X444" s="991"/>
      <c r="Y444" s="93"/>
      <c r="Z444" s="549"/>
      <c r="AA444" s="149" t="str">
        <f>IFERROR(IF(Y444="ー", "", ROUNDDOWN(Z444*VLOOKUP(N444,【参考】数式用!$AR$2:$AW$50,MATCH(Y444,【参考】数式用!$AT$4:$AW$4)+2,FALSE)*0.5, 0)), "")</f>
        <v/>
      </c>
      <c r="AB444" s="103"/>
      <c r="AC444" s="1083" t="str">
        <f>IFERROR(IF(AG444&lt;&gt;"",Z444*VLOOKUP(N444,【参考】数式用!$AG$2:$AL$50,MATCH(Y444,【参考】数式用!$AI$4:$AL$4,0)+2,0), ""), "")</f>
        <v/>
      </c>
      <c r="AD444" s="1083"/>
      <c r="AE444" s="424"/>
      <c r="AF444" s="104"/>
      <c r="AG444" s="438" t="str">
        <f>IFERROR(VLOOKUP(O444, 【参考】数式用!$AY$5:$AY$13, 1, FALSE), "")</f>
        <v/>
      </c>
      <c r="AH444" s="439" t="str">
        <f>IFERROR(VLOOKUP(N444, 【参考】数式用!$BA$2:$BB$50, 2, FALSE), "")</f>
        <v/>
      </c>
      <c r="AI444" s="440" t="str">
        <f t="shared" si="15"/>
        <v/>
      </c>
      <c r="AJ444" s="441" t="str">
        <f t="shared" si="16"/>
        <v/>
      </c>
      <c r="AK444" s="139"/>
      <c r="AL444" s="139"/>
      <c r="AM444" s="112"/>
      <c r="AN444" s="112"/>
      <c r="AU444" s="111"/>
      <c r="AV444" s="111"/>
      <c r="AW444" s="111"/>
      <c r="AX444" s="111"/>
      <c r="AY444" s="111"/>
      <c r="AZ444" s="111"/>
    </row>
    <row r="445" spans="1:52" ht="30" customHeight="1" thickBot="1">
      <c r="A445" s="146">
        <v>432</v>
      </c>
      <c r="B445" s="985" t="str">
        <f>IF(基本情報入力シート!C470="","",基本情報入力シート!C470)</f>
        <v/>
      </c>
      <c r="C445" s="986"/>
      <c r="D445" s="986"/>
      <c r="E445" s="986"/>
      <c r="F445" s="986"/>
      <c r="G445" s="986"/>
      <c r="H445" s="986"/>
      <c r="I445" s="987"/>
      <c r="J445" s="420" t="str">
        <f>IF(基本情報入力シート!M470="","",基本情報入力シート!M470)</f>
        <v/>
      </c>
      <c r="K445" s="420" t="str">
        <f>IF(基本情報入力シート!R470="","",基本情報入力シート!R470)</f>
        <v/>
      </c>
      <c r="L445" s="420" t="str">
        <f>IF(基本情報入力シート!W470="","",基本情報入力シート!W470)</f>
        <v/>
      </c>
      <c r="M445" s="420" t="str">
        <f>IF(基本情報入力シート!X470="","",基本情報入力シート!X470)</f>
        <v/>
      </c>
      <c r="N445" s="147" t="str">
        <f>IF(基本情報入力シート!Y470="","",基本情報入力シート!Y470)</f>
        <v/>
      </c>
      <c r="O445" s="154"/>
      <c r="P445" s="53"/>
      <c r="Q445" s="988"/>
      <c r="R445" s="989"/>
      <c r="S445" s="148" t="str">
        <f>IFERROR(ROUNDDOWN(Q445*VLOOKUP(N445,【参考】数式用!$AR$2:$AW$50,MATCH(P445,【参考】数式用!$AT$4:$AW$4)+2,FALSE)*0.5, 0), "")</f>
        <v/>
      </c>
      <c r="T445" s="54"/>
      <c r="U445" s="548" t="str">
        <f>IFERROR(IF(AG445&lt;&gt;"",Q445*VLOOKUP(N445,【参考】数式用!$AG$2:$AL$50,MATCH(P445,【参考】数式用!$AI$4:$AL$4,0)+2,0), ""), "")</f>
        <v/>
      </c>
      <c r="V445" s="44"/>
      <c r="W445" s="990"/>
      <c r="X445" s="991"/>
      <c r="Y445" s="93"/>
      <c r="Z445" s="549"/>
      <c r="AA445" s="149" t="str">
        <f>IFERROR(IF(Y445="ー", "", ROUNDDOWN(Z445*VLOOKUP(N445,【参考】数式用!$AR$2:$AW$50,MATCH(Y445,【参考】数式用!$AT$4:$AW$4)+2,FALSE)*0.5, 0)), "")</f>
        <v/>
      </c>
      <c r="AB445" s="103"/>
      <c r="AC445" s="1083" t="str">
        <f>IFERROR(IF(AG445&lt;&gt;"",Z445*VLOOKUP(N445,【参考】数式用!$AG$2:$AL$50,MATCH(Y445,【参考】数式用!$AI$4:$AL$4,0)+2,0), ""), "")</f>
        <v/>
      </c>
      <c r="AD445" s="1083"/>
      <c r="AE445" s="424"/>
      <c r="AF445" s="104"/>
      <c r="AG445" s="438" t="str">
        <f>IFERROR(VLOOKUP(O445, 【参考】数式用!$AY$5:$AY$13, 1, FALSE), "")</f>
        <v/>
      </c>
      <c r="AH445" s="439" t="str">
        <f>IFERROR(VLOOKUP(N445, 【参考】数式用!$BA$2:$BB$50, 2, FALSE), "")</f>
        <v/>
      </c>
      <c r="AI445" s="440" t="str">
        <f t="shared" si="15"/>
        <v/>
      </c>
      <c r="AJ445" s="441" t="str">
        <f t="shared" si="16"/>
        <v/>
      </c>
      <c r="AK445" s="139"/>
      <c r="AL445" s="139"/>
      <c r="AM445" s="112"/>
      <c r="AN445" s="112"/>
      <c r="AU445" s="111"/>
      <c r="AV445" s="111"/>
      <c r="AW445" s="111"/>
      <c r="AX445" s="111"/>
      <c r="AY445" s="111"/>
      <c r="AZ445" s="111"/>
    </row>
    <row r="446" spans="1:52" ht="30" customHeight="1" thickBot="1">
      <c r="A446" s="146">
        <v>433</v>
      </c>
      <c r="B446" s="985" t="str">
        <f>IF(基本情報入力シート!C471="","",基本情報入力シート!C471)</f>
        <v/>
      </c>
      <c r="C446" s="986"/>
      <c r="D446" s="986"/>
      <c r="E446" s="986"/>
      <c r="F446" s="986"/>
      <c r="G446" s="986"/>
      <c r="H446" s="986"/>
      <c r="I446" s="987"/>
      <c r="J446" s="420" t="str">
        <f>IF(基本情報入力シート!M471="","",基本情報入力シート!M471)</f>
        <v/>
      </c>
      <c r="K446" s="420" t="str">
        <f>IF(基本情報入力シート!R471="","",基本情報入力シート!R471)</f>
        <v/>
      </c>
      <c r="L446" s="420" t="str">
        <f>IF(基本情報入力シート!W471="","",基本情報入力シート!W471)</f>
        <v/>
      </c>
      <c r="M446" s="420" t="str">
        <f>IF(基本情報入力シート!X471="","",基本情報入力シート!X471)</f>
        <v/>
      </c>
      <c r="N446" s="147" t="str">
        <f>IF(基本情報入力シート!Y471="","",基本情報入力シート!Y471)</f>
        <v/>
      </c>
      <c r="O446" s="154"/>
      <c r="P446" s="53"/>
      <c r="Q446" s="988"/>
      <c r="R446" s="989"/>
      <c r="S446" s="148" t="str">
        <f>IFERROR(ROUNDDOWN(Q446*VLOOKUP(N446,【参考】数式用!$AR$2:$AW$50,MATCH(P446,【参考】数式用!$AT$4:$AW$4)+2,FALSE)*0.5, 0), "")</f>
        <v/>
      </c>
      <c r="T446" s="54"/>
      <c r="U446" s="548" t="str">
        <f>IFERROR(IF(AG446&lt;&gt;"",Q446*VLOOKUP(N446,【参考】数式用!$AG$2:$AL$50,MATCH(P446,【参考】数式用!$AI$4:$AL$4,0)+2,0), ""), "")</f>
        <v/>
      </c>
      <c r="V446" s="44"/>
      <c r="W446" s="990"/>
      <c r="X446" s="991"/>
      <c r="Y446" s="93"/>
      <c r="Z446" s="549"/>
      <c r="AA446" s="149" t="str">
        <f>IFERROR(IF(Y446="ー", "", ROUNDDOWN(Z446*VLOOKUP(N446,【参考】数式用!$AR$2:$AW$50,MATCH(Y446,【参考】数式用!$AT$4:$AW$4)+2,FALSE)*0.5, 0)), "")</f>
        <v/>
      </c>
      <c r="AB446" s="103"/>
      <c r="AC446" s="1083" t="str">
        <f>IFERROR(IF(AG446&lt;&gt;"",Z446*VLOOKUP(N446,【参考】数式用!$AG$2:$AL$50,MATCH(Y446,【参考】数式用!$AI$4:$AL$4,0)+2,0), ""), "")</f>
        <v/>
      </c>
      <c r="AD446" s="1083"/>
      <c r="AE446" s="424"/>
      <c r="AF446" s="104"/>
      <c r="AG446" s="438" t="str">
        <f>IFERROR(VLOOKUP(O446, 【参考】数式用!$AY$5:$AY$13, 1, FALSE), "")</f>
        <v/>
      </c>
      <c r="AH446" s="439" t="str">
        <f>IFERROR(VLOOKUP(N446, 【参考】数式用!$BA$2:$BB$50, 2, FALSE), "")</f>
        <v/>
      </c>
      <c r="AI446" s="440" t="str">
        <f t="shared" si="15"/>
        <v/>
      </c>
      <c r="AJ446" s="441" t="str">
        <f t="shared" si="16"/>
        <v/>
      </c>
      <c r="AK446" s="139"/>
      <c r="AL446" s="139"/>
      <c r="AM446" s="112"/>
      <c r="AN446" s="112"/>
      <c r="AU446" s="111"/>
      <c r="AV446" s="111"/>
      <c r="AW446" s="111"/>
      <c r="AX446" s="111"/>
      <c r="AY446" s="111"/>
      <c r="AZ446" s="111"/>
    </row>
    <row r="447" spans="1:52" ht="30" customHeight="1" thickBot="1">
      <c r="A447" s="146">
        <v>434</v>
      </c>
      <c r="B447" s="985" t="str">
        <f>IF(基本情報入力シート!C472="","",基本情報入力シート!C472)</f>
        <v/>
      </c>
      <c r="C447" s="986"/>
      <c r="D447" s="986"/>
      <c r="E447" s="986"/>
      <c r="F447" s="986"/>
      <c r="G447" s="986"/>
      <c r="H447" s="986"/>
      <c r="I447" s="987"/>
      <c r="J447" s="420" t="str">
        <f>IF(基本情報入力シート!M472="","",基本情報入力シート!M472)</f>
        <v/>
      </c>
      <c r="K447" s="420" t="str">
        <f>IF(基本情報入力シート!R472="","",基本情報入力シート!R472)</f>
        <v/>
      </c>
      <c r="L447" s="420" t="str">
        <f>IF(基本情報入力シート!W472="","",基本情報入力シート!W472)</f>
        <v/>
      </c>
      <c r="M447" s="420" t="str">
        <f>IF(基本情報入力シート!X472="","",基本情報入力シート!X472)</f>
        <v/>
      </c>
      <c r="N447" s="147" t="str">
        <f>IF(基本情報入力シート!Y472="","",基本情報入力シート!Y472)</f>
        <v/>
      </c>
      <c r="O447" s="154"/>
      <c r="P447" s="53"/>
      <c r="Q447" s="988"/>
      <c r="R447" s="989"/>
      <c r="S447" s="148" t="str">
        <f>IFERROR(ROUNDDOWN(Q447*VLOOKUP(N447,【参考】数式用!$AR$2:$AW$50,MATCH(P447,【参考】数式用!$AT$4:$AW$4)+2,FALSE)*0.5, 0), "")</f>
        <v/>
      </c>
      <c r="T447" s="54"/>
      <c r="U447" s="548" t="str">
        <f>IFERROR(IF(AG447&lt;&gt;"",Q447*VLOOKUP(N447,【参考】数式用!$AG$2:$AL$50,MATCH(P447,【参考】数式用!$AI$4:$AL$4,0)+2,0), ""), "")</f>
        <v/>
      </c>
      <c r="V447" s="44"/>
      <c r="W447" s="990"/>
      <c r="X447" s="991"/>
      <c r="Y447" s="93"/>
      <c r="Z447" s="549"/>
      <c r="AA447" s="149" t="str">
        <f>IFERROR(IF(Y447="ー", "", ROUNDDOWN(Z447*VLOOKUP(N447,【参考】数式用!$AR$2:$AW$50,MATCH(Y447,【参考】数式用!$AT$4:$AW$4)+2,FALSE)*0.5, 0)), "")</f>
        <v/>
      </c>
      <c r="AB447" s="103"/>
      <c r="AC447" s="1083" t="str">
        <f>IFERROR(IF(AG447&lt;&gt;"",Z447*VLOOKUP(N447,【参考】数式用!$AG$2:$AL$50,MATCH(Y447,【参考】数式用!$AI$4:$AL$4,0)+2,0), ""), "")</f>
        <v/>
      </c>
      <c r="AD447" s="1083"/>
      <c r="AE447" s="424"/>
      <c r="AF447" s="104"/>
      <c r="AG447" s="438" t="str">
        <f>IFERROR(VLOOKUP(O447, 【参考】数式用!$AY$5:$AY$13, 1, FALSE), "")</f>
        <v/>
      </c>
      <c r="AH447" s="439" t="str">
        <f>IFERROR(VLOOKUP(N447, 【参考】数式用!$BA$2:$BB$50, 2, FALSE), "")</f>
        <v/>
      </c>
      <c r="AI447" s="440" t="str">
        <f t="shared" si="15"/>
        <v/>
      </c>
      <c r="AJ447" s="441" t="str">
        <f t="shared" si="16"/>
        <v/>
      </c>
      <c r="AK447" s="139"/>
      <c r="AL447" s="139"/>
      <c r="AM447" s="112"/>
      <c r="AN447" s="112"/>
      <c r="AU447" s="111"/>
      <c r="AV447" s="111"/>
      <c r="AW447" s="111"/>
      <c r="AX447" s="111"/>
      <c r="AY447" s="111"/>
      <c r="AZ447" s="111"/>
    </row>
    <row r="448" spans="1:52" ht="30" customHeight="1" thickBot="1">
      <c r="A448" s="146">
        <v>435</v>
      </c>
      <c r="B448" s="985" t="str">
        <f>IF(基本情報入力シート!C473="","",基本情報入力シート!C473)</f>
        <v/>
      </c>
      <c r="C448" s="986"/>
      <c r="D448" s="986"/>
      <c r="E448" s="986"/>
      <c r="F448" s="986"/>
      <c r="G448" s="986"/>
      <c r="H448" s="986"/>
      <c r="I448" s="987"/>
      <c r="J448" s="420" t="str">
        <f>IF(基本情報入力シート!M473="","",基本情報入力シート!M473)</f>
        <v/>
      </c>
      <c r="K448" s="420" t="str">
        <f>IF(基本情報入力シート!R473="","",基本情報入力シート!R473)</f>
        <v/>
      </c>
      <c r="L448" s="420" t="str">
        <f>IF(基本情報入力シート!W473="","",基本情報入力シート!W473)</f>
        <v/>
      </c>
      <c r="M448" s="420" t="str">
        <f>IF(基本情報入力シート!X473="","",基本情報入力シート!X473)</f>
        <v/>
      </c>
      <c r="N448" s="147" t="str">
        <f>IF(基本情報入力シート!Y473="","",基本情報入力シート!Y473)</f>
        <v/>
      </c>
      <c r="O448" s="154"/>
      <c r="P448" s="53"/>
      <c r="Q448" s="988"/>
      <c r="R448" s="989"/>
      <c r="S448" s="148" t="str">
        <f>IFERROR(ROUNDDOWN(Q448*VLOOKUP(N448,【参考】数式用!$AR$2:$AW$50,MATCH(P448,【参考】数式用!$AT$4:$AW$4)+2,FALSE)*0.5, 0), "")</f>
        <v/>
      </c>
      <c r="T448" s="54"/>
      <c r="U448" s="548" t="str">
        <f>IFERROR(IF(AG448&lt;&gt;"",Q448*VLOOKUP(N448,【参考】数式用!$AG$2:$AL$50,MATCH(P448,【参考】数式用!$AI$4:$AL$4,0)+2,0), ""), "")</f>
        <v/>
      </c>
      <c r="V448" s="44"/>
      <c r="W448" s="990"/>
      <c r="X448" s="991"/>
      <c r="Y448" s="93"/>
      <c r="Z448" s="549"/>
      <c r="AA448" s="149" t="str">
        <f>IFERROR(IF(Y448="ー", "", ROUNDDOWN(Z448*VLOOKUP(N448,【参考】数式用!$AR$2:$AW$50,MATCH(Y448,【参考】数式用!$AT$4:$AW$4)+2,FALSE)*0.5, 0)), "")</f>
        <v/>
      </c>
      <c r="AB448" s="103"/>
      <c r="AC448" s="1083" t="str">
        <f>IFERROR(IF(AG448&lt;&gt;"",Z448*VLOOKUP(N448,【参考】数式用!$AG$2:$AL$50,MATCH(Y448,【参考】数式用!$AI$4:$AL$4,0)+2,0), ""), "")</f>
        <v/>
      </c>
      <c r="AD448" s="1083"/>
      <c r="AE448" s="424"/>
      <c r="AF448" s="104"/>
      <c r="AG448" s="438" t="str">
        <f>IFERROR(VLOOKUP(O448, 【参考】数式用!$AY$5:$AY$13, 1, FALSE), "")</f>
        <v/>
      </c>
      <c r="AH448" s="439" t="str">
        <f>IFERROR(VLOOKUP(N448, 【参考】数式用!$BA$2:$BB$50, 2, FALSE), "")</f>
        <v/>
      </c>
      <c r="AI448" s="440" t="str">
        <f t="shared" si="15"/>
        <v/>
      </c>
      <c r="AJ448" s="441" t="str">
        <f t="shared" si="16"/>
        <v/>
      </c>
      <c r="AK448" s="139"/>
      <c r="AL448" s="139"/>
      <c r="AM448" s="112"/>
      <c r="AN448" s="112"/>
      <c r="AU448" s="111"/>
      <c r="AV448" s="111"/>
      <c r="AW448" s="111"/>
      <c r="AX448" s="111"/>
      <c r="AY448" s="111"/>
      <c r="AZ448" s="111"/>
    </row>
    <row r="449" spans="1:52" ht="30" customHeight="1" thickBot="1">
      <c r="A449" s="146">
        <v>436</v>
      </c>
      <c r="B449" s="985" t="str">
        <f>IF(基本情報入力シート!C474="","",基本情報入力シート!C474)</f>
        <v/>
      </c>
      <c r="C449" s="986"/>
      <c r="D449" s="986"/>
      <c r="E449" s="986"/>
      <c r="F449" s="986"/>
      <c r="G449" s="986"/>
      <c r="H449" s="986"/>
      <c r="I449" s="987"/>
      <c r="J449" s="420" t="str">
        <f>IF(基本情報入力シート!M474="","",基本情報入力シート!M474)</f>
        <v/>
      </c>
      <c r="K449" s="420" t="str">
        <f>IF(基本情報入力シート!R474="","",基本情報入力シート!R474)</f>
        <v/>
      </c>
      <c r="L449" s="420" t="str">
        <f>IF(基本情報入力シート!W474="","",基本情報入力シート!W474)</f>
        <v/>
      </c>
      <c r="M449" s="420" t="str">
        <f>IF(基本情報入力シート!X474="","",基本情報入力シート!X474)</f>
        <v/>
      </c>
      <c r="N449" s="147" t="str">
        <f>IF(基本情報入力シート!Y474="","",基本情報入力シート!Y474)</f>
        <v/>
      </c>
      <c r="O449" s="154"/>
      <c r="P449" s="53"/>
      <c r="Q449" s="988"/>
      <c r="R449" s="989"/>
      <c r="S449" s="148" t="str">
        <f>IFERROR(ROUNDDOWN(Q449*VLOOKUP(N449,【参考】数式用!$AR$2:$AW$50,MATCH(P449,【参考】数式用!$AT$4:$AW$4)+2,FALSE)*0.5, 0), "")</f>
        <v/>
      </c>
      <c r="T449" s="54"/>
      <c r="U449" s="548" t="str">
        <f>IFERROR(IF(AG449&lt;&gt;"",Q449*VLOOKUP(N449,【参考】数式用!$AG$2:$AL$50,MATCH(P449,【参考】数式用!$AI$4:$AL$4,0)+2,0), ""), "")</f>
        <v/>
      </c>
      <c r="V449" s="44"/>
      <c r="W449" s="990"/>
      <c r="X449" s="991"/>
      <c r="Y449" s="93"/>
      <c r="Z449" s="549"/>
      <c r="AA449" s="149" t="str">
        <f>IFERROR(IF(Y449="ー", "", ROUNDDOWN(Z449*VLOOKUP(N449,【参考】数式用!$AR$2:$AW$50,MATCH(Y449,【参考】数式用!$AT$4:$AW$4)+2,FALSE)*0.5, 0)), "")</f>
        <v/>
      </c>
      <c r="AB449" s="103"/>
      <c r="AC449" s="1083" t="str">
        <f>IFERROR(IF(AG449&lt;&gt;"",Z449*VLOOKUP(N449,【参考】数式用!$AG$2:$AL$50,MATCH(Y449,【参考】数式用!$AI$4:$AL$4,0)+2,0), ""), "")</f>
        <v/>
      </c>
      <c r="AD449" s="1083"/>
      <c r="AE449" s="424"/>
      <c r="AF449" s="104"/>
      <c r="AG449" s="438" t="str">
        <f>IFERROR(VLOOKUP(O449, 【参考】数式用!$AY$5:$AY$13, 1, FALSE), "")</f>
        <v/>
      </c>
      <c r="AH449" s="439" t="str">
        <f>IFERROR(VLOOKUP(N449, 【参考】数式用!$BA$2:$BB$50, 2, FALSE), "")</f>
        <v/>
      </c>
      <c r="AI449" s="440" t="str">
        <f t="shared" si="15"/>
        <v/>
      </c>
      <c r="AJ449" s="441" t="str">
        <f t="shared" si="16"/>
        <v/>
      </c>
      <c r="AK449" s="139"/>
      <c r="AL449" s="139"/>
      <c r="AM449" s="112"/>
      <c r="AN449" s="112"/>
      <c r="AU449" s="111"/>
      <c r="AV449" s="111"/>
      <c r="AW449" s="111"/>
      <c r="AX449" s="111"/>
      <c r="AY449" s="111"/>
      <c r="AZ449" s="111"/>
    </row>
    <row r="450" spans="1:52" ht="30" customHeight="1" thickBot="1">
      <c r="A450" s="146">
        <v>437</v>
      </c>
      <c r="B450" s="985" t="str">
        <f>IF(基本情報入力シート!C475="","",基本情報入力シート!C475)</f>
        <v/>
      </c>
      <c r="C450" s="986"/>
      <c r="D450" s="986"/>
      <c r="E450" s="986"/>
      <c r="F450" s="986"/>
      <c r="G450" s="986"/>
      <c r="H450" s="986"/>
      <c r="I450" s="987"/>
      <c r="J450" s="420" t="str">
        <f>IF(基本情報入力シート!M475="","",基本情報入力シート!M475)</f>
        <v/>
      </c>
      <c r="K450" s="420" t="str">
        <f>IF(基本情報入力シート!R475="","",基本情報入力シート!R475)</f>
        <v/>
      </c>
      <c r="L450" s="420" t="str">
        <f>IF(基本情報入力シート!W475="","",基本情報入力シート!W475)</f>
        <v/>
      </c>
      <c r="M450" s="420" t="str">
        <f>IF(基本情報入力シート!X475="","",基本情報入力シート!X475)</f>
        <v/>
      </c>
      <c r="N450" s="147" t="str">
        <f>IF(基本情報入力シート!Y475="","",基本情報入力シート!Y475)</f>
        <v/>
      </c>
      <c r="O450" s="154"/>
      <c r="P450" s="53"/>
      <c r="Q450" s="988"/>
      <c r="R450" s="989"/>
      <c r="S450" s="148" t="str">
        <f>IFERROR(ROUNDDOWN(Q450*VLOOKUP(N450,【参考】数式用!$AR$2:$AW$50,MATCH(P450,【参考】数式用!$AT$4:$AW$4)+2,FALSE)*0.5, 0), "")</f>
        <v/>
      </c>
      <c r="T450" s="54"/>
      <c r="U450" s="548" t="str">
        <f>IFERROR(IF(AG450&lt;&gt;"",Q450*VLOOKUP(N450,【参考】数式用!$AG$2:$AL$50,MATCH(P450,【参考】数式用!$AI$4:$AL$4,0)+2,0), ""), "")</f>
        <v/>
      </c>
      <c r="V450" s="44"/>
      <c r="W450" s="990"/>
      <c r="X450" s="991"/>
      <c r="Y450" s="93"/>
      <c r="Z450" s="549"/>
      <c r="AA450" s="149" t="str">
        <f>IFERROR(IF(Y450="ー", "", ROUNDDOWN(Z450*VLOOKUP(N450,【参考】数式用!$AR$2:$AW$50,MATCH(Y450,【参考】数式用!$AT$4:$AW$4)+2,FALSE)*0.5, 0)), "")</f>
        <v/>
      </c>
      <c r="AB450" s="103"/>
      <c r="AC450" s="1083" t="str">
        <f>IFERROR(IF(AG450&lt;&gt;"",Z450*VLOOKUP(N450,【参考】数式用!$AG$2:$AL$50,MATCH(Y450,【参考】数式用!$AI$4:$AL$4,0)+2,0), ""), "")</f>
        <v/>
      </c>
      <c r="AD450" s="1083"/>
      <c r="AE450" s="424"/>
      <c r="AF450" s="104"/>
      <c r="AG450" s="438" t="str">
        <f>IFERROR(VLOOKUP(O450, 【参考】数式用!$AY$5:$AY$13, 1, FALSE), "")</f>
        <v/>
      </c>
      <c r="AH450" s="439" t="str">
        <f>IFERROR(VLOOKUP(N450, 【参考】数式用!$BA$2:$BB$50, 2, FALSE), "")</f>
        <v/>
      </c>
      <c r="AI450" s="440" t="str">
        <f t="shared" si="15"/>
        <v/>
      </c>
      <c r="AJ450" s="441" t="str">
        <f t="shared" si="16"/>
        <v/>
      </c>
      <c r="AK450" s="139"/>
      <c r="AL450" s="139"/>
      <c r="AM450" s="112"/>
      <c r="AN450" s="112"/>
      <c r="AU450" s="111"/>
      <c r="AV450" s="111"/>
      <c r="AW450" s="111"/>
      <c r="AX450" s="111"/>
      <c r="AY450" s="111"/>
      <c r="AZ450" s="111"/>
    </row>
    <row r="451" spans="1:52" ht="30" customHeight="1" thickBot="1">
      <c r="A451" s="146">
        <v>438</v>
      </c>
      <c r="B451" s="985" t="str">
        <f>IF(基本情報入力シート!C476="","",基本情報入力シート!C476)</f>
        <v/>
      </c>
      <c r="C451" s="986"/>
      <c r="D451" s="986"/>
      <c r="E451" s="986"/>
      <c r="F451" s="986"/>
      <c r="G451" s="986"/>
      <c r="H451" s="986"/>
      <c r="I451" s="987"/>
      <c r="J451" s="420" t="str">
        <f>IF(基本情報入力シート!M476="","",基本情報入力シート!M476)</f>
        <v/>
      </c>
      <c r="K451" s="420" t="str">
        <f>IF(基本情報入力シート!R476="","",基本情報入力シート!R476)</f>
        <v/>
      </c>
      <c r="L451" s="420" t="str">
        <f>IF(基本情報入力シート!W476="","",基本情報入力シート!W476)</f>
        <v/>
      </c>
      <c r="M451" s="420" t="str">
        <f>IF(基本情報入力シート!X476="","",基本情報入力シート!X476)</f>
        <v/>
      </c>
      <c r="N451" s="147" t="str">
        <f>IF(基本情報入力シート!Y476="","",基本情報入力シート!Y476)</f>
        <v/>
      </c>
      <c r="O451" s="154"/>
      <c r="P451" s="53"/>
      <c r="Q451" s="988"/>
      <c r="R451" s="989"/>
      <c r="S451" s="148" t="str">
        <f>IFERROR(ROUNDDOWN(Q451*VLOOKUP(N451,【参考】数式用!$AR$2:$AW$50,MATCH(P451,【参考】数式用!$AT$4:$AW$4)+2,FALSE)*0.5, 0), "")</f>
        <v/>
      </c>
      <c r="T451" s="54"/>
      <c r="U451" s="548" t="str">
        <f>IFERROR(IF(AG451&lt;&gt;"",Q451*VLOOKUP(N451,【参考】数式用!$AG$2:$AL$50,MATCH(P451,【参考】数式用!$AI$4:$AL$4,0)+2,0), ""), "")</f>
        <v/>
      </c>
      <c r="V451" s="44"/>
      <c r="W451" s="990"/>
      <c r="X451" s="991"/>
      <c r="Y451" s="93"/>
      <c r="Z451" s="549"/>
      <c r="AA451" s="149" t="str">
        <f>IFERROR(IF(Y451="ー", "", ROUNDDOWN(Z451*VLOOKUP(N451,【参考】数式用!$AR$2:$AW$50,MATCH(Y451,【参考】数式用!$AT$4:$AW$4)+2,FALSE)*0.5, 0)), "")</f>
        <v/>
      </c>
      <c r="AB451" s="103"/>
      <c r="AC451" s="1083" t="str">
        <f>IFERROR(IF(AG451&lt;&gt;"",Z451*VLOOKUP(N451,【参考】数式用!$AG$2:$AL$50,MATCH(Y451,【参考】数式用!$AI$4:$AL$4,0)+2,0), ""), "")</f>
        <v/>
      </c>
      <c r="AD451" s="1083"/>
      <c r="AE451" s="424"/>
      <c r="AF451" s="104"/>
      <c r="AG451" s="438" t="str">
        <f>IFERROR(VLOOKUP(O451, 【参考】数式用!$AY$5:$AY$13, 1, FALSE), "")</f>
        <v/>
      </c>
      <c r="AH451" s="439" t="str">
        <f>IFERROR(VLOOKUP(N451, 【参考】数式用!$BA$2:$BB$50, 2, FALSE), "")</f>
        <v/>
      </c>
      <c r="AI451" s="440" t="str">
        <f t="shared" si="15"/>
        <v/>
      </c>
      <c r="AJ451" s="441" t="str">
        <f t="shared" si="16"/>
        <v/>
      </c>
      <c r="AK451" s="139"/>
      <c r="AL451" s="139"/>
      <c r="AM451" s="112"/>
      <c r="AN451" s="112"/>
      <c r="AU451" s="111"/>
      <c r="AV451" s="111"/>
      <c r="AW451" s="111"/>
      <c r="AX451" s="111"/>
      <c r="AY451" s="111"/>
      <c r="AZ451" s="111"/>
    </row>
    <row r="452" spans="1:52" ht="30" customHeight="1" thickBot="1">
      <c r="A452" s="146">
        <v>439</v>
      </c>
      <c r="B452" s="985" t="str">
        <f>IF(基本情報入力シート!C477="","",基本情報入力シート!C477)</f>
        <v/>
      </c>
      <c r="C452" s="986"/>
      <c r="D452" s="986"/>
      <c r="E452" s="986"/>
      <c r="F452" s="986"/>
      <c r="G452" s="986"/>
      <c r="H452" s="986"/>
      <c r="I452" s="987"/>
      <c r="J452" s="420" t="str">
        <f>IF(基本情報入力シート!M477="","",基本情報入力シート!M477)</f>
        <v/>
      </c>
      <c r="K452" s="420" t="str">
        <f>IF(基本情報入力シート!R477="","",基本情報入力シート!R477)</f>
        <v/>
      </c>
      <c r="L452" s="420" t="str">
        <f>IF(基本情報入力シート!W477="","",基本情報入力シート!W477)</f>
        <v/>
      </c>
      <c r="M452" s="420" t="str">
        <f>IF(基本情報入力シート!X477="","",基本情報入力シート!X477)</f>
        <v/>
      </c>
      <c r="N452" s="147" t="str">
        <f>IF(基本情報入力シート!Y477="","",基本情報入力シート!Y477)</f>
        <v/>
      </c>
      <c r="O452" s="154"/>
      <c r="P452" s="53"/>
      <c r="Q452" s="988"/>
      <c r="R452" s="989"/>
      <c r="S452" s="148" t="str">
        <f>IFERROR(ROUNDDOWN(Q452*VLOOKUP(N452,【参考】数式用!$AR$2:$AW$50,MATCH(P452,【参考】数式用!$AT$4:$AW$4)+2,FALSE)*0.5, 0), "")</f>
        <v/>
      </c>
      <c r="T452" s="54"/>
      <c r="U452" s="548" t="str">
        <f>IFERROR(IF(AG452&lt;&gt;"",Q452*VLOOKUP(N452,【参考】数式用!$AG$2:$AL$50,MATCH(P452,【参考】数式用!$AI$4:$AL$4,0)+2,0), ""), "")</f>
        <v/>
      </c>
      <c r="V452" s="44"/>
      <c r="W452" s="990"/>
      <c r="X452" s="991"/>
      <c r="Y452" s="93"/>
      <c r="Z452" s="549"/>
      <c r="AA452" s="149" t="str">
        <f>IFERROR(IF(Y452="ー", "", ROUNDDOWN(Z452*VLOOKUP(N452,【参考】数式用!$AR$2:$AW$50,MATCH(Y452,【参考】数式用!$AT$4:$AW$4)+2,FALSE)*0.5, 0)), "")</f>
        <v/>
      </c>
      <c r="AB452" s="103"/>
      <c r="AC452" s="1083" t="str">
        <f>IFERROR(IF(AG452&lt;&gt;"",Z452*VLOOKUP(N452,【参考】数式用!$AG$2:$AL$50,MATCH(Y452,【参考】数式用!$AI$4:$AL$4,0)+2,0), ""), "")</f>
        <v/>
      </c>
      <c r="AD452" s="1083"/>
      <c r="AE452" s="424"/>
      <c r="AF452" s="104"/>
      <c r="AG452" s="438" t="str">
        <f>IFERROR(VLOOKUP(O452, 【参考】数式用!$AY$5:$AY$13, 1, FALSE), "")</f>
        <v/>
      </c>
      <c r="AH452" s="439" t="str">
        <f>IFERROR(VLOOKUP(N452, 【参考】数式用!$BA$2:$BB$50, 2, FALSE), "")</f>
        <v/>
      </c>
      <c r="AI452" s="440" t="str">
        <f t="shared" si="15"/>
        <v/>
      </c>
      <c r="AJ452" s="441" t="str">
        <f t="shared" si="16"/>
        <v/>
      </c>
      <c r="AK452" s="139"/>
      <c r="AL452" s="139"/>
      <c r="AM452" s="112"/>
      <c r="AN452" s="112"/>
      <c r="AU452" s="111"/>
      <c r="AV452" s="111"/>
      <c r="AW452" s="111"/>
      <c r="AX452" s="111"/>
      <c r="AY452" s="111"/>
      <c r="AZ452" s="111"/>
    </row>
    <row r="453" spans="1:52" ht="30" customHeight="1" thickBot="1">
      <c r="A453" s="146">
        <v>440</v>
      </c>
      <c r="B453" s="985" t="str">
        <f>IF(基本情報入力シート!C478="","",基本情報入力シート!C478)</f>
        <v/>
      </c>
      <c r="C453" s="986"/>
      <c r="D453" s="986"/>
      <c r="E453" s="986"/>
      <c r="F453" s="986"/>
      <c r="G453" s="986"/>
      <c r="H453" s="986"/>
      <c r="I453" s="987"/>
      <c r="J453" s="420" t="str">
        <f>IF(基本情報入力シート!M478="","",基本情報入力シート!M478)</f>
        <v/>
      </c>
      <c r="K453" s="420" t="str">
        <f>IF(基本情報入力シート!R478="","",基本情報入力シート!R478)</f>
        <v/>
      </c>
      <c r="L453" s="420" t="str">
        <f>IF(基本情報入力シート!W478="","",基本情報入力シート!W478)</f>
        <v/>
      </c>
      <c r="M453" s="420" t="str">
        <f>IF(基本情報入力シート!X478="","",基本情報入力シート!X478)</f>
        <v/>
      </c>
      <c r="N453" s="147" t="str">
        <f>IF(基本情報入力シート!Y478="","",基本情報入力シート!Y478)</f>
        <v/>
      </c>
      <c r="O453" s="154"/>
      <c r="P453" s="53"/>
      <c r="Q453" s="988"/>
      <c r="R453" s="989"/>
      <c r="S453" s="148" t="str">
        <f>IFERROR(ROUNDDOWN(Q453*VLOOKUP(N453,【参考】数式用!$AR$2:$AW$50,MATCH(P453,【参考】数式用!$AT$4:$AW$4)+2,FALSE)*0.5, 0), "")</f>
        <v/>
      </c>
      <c r="T453" s="54"/>
      <c r="U453" s="548" t="str">
        <f>IFERROR(IF(AG453&lt;&gt;"",Q453*VLOOKUP(N453,【参考】数式用!$AG$2:$AL$50,MATCH(P453,【参考】数式用!$AI$4:$AL$4,0)+2,0), ""), "")</f>
        <v/>
      </c>
      <c r="V453" s="44"/>
      <c r="W453" s="990"/>
      <c r="X453" s="991"/>
      <c r="Y453" s="93"/>
      <c r="Z453" s="549"/>
      <c r="AA453" s="149" t="str">
        <f>IFERROR(IF(Y453="ー", "", ROUNDDOWN(Z453*VLOOKUP(N453,【参考】数式用!$AR$2:$AW$50,MATCH(Y453,【参考】数式用!$AT$4:$AW$4)+2,FALSE)*0.5, 0)), "")</f>
        <v/>
      </c>
      <c r="AB453" s="103"/>
      <c r="AC453" s="1083" t="str">
        <f>IFERROR(IF(AG453&lt;&gt;"",Z453*VLOOKUP(N453,【参考】数式用!$AG$2:$AL$50,MATCH(Y453,【参考】数式用!$AI$4:$AL$4,0)+2,0), ""), "")</f>
        <v/>
      </c>
      <c r="AD453" s="1083"/>
      <c r="AE453" s="424"/>
      <c r="AF453" s="104"/>
      <c r="AG453" s="438" t="str">
        <f>IFERROR(VLOOKUP(O453, 【参考】数式用!$AY$5:$AY$13, 1, FALSE), "")</f>
        <v/>
      </c>
      <c r="AH453" s="439" t="str">
        <f>IFERROR(VLOOKUP(N453, 【参考】数式用!$BA$2:$BB$50, 2, FALSE), "")</f>
        <v/>
      </c>
      <c r="AI453" s="440" t="str">
        <f t="shared" si="15"/>
        <v/>
      </c>
      <c r="AJ453" s="441" t="str">
        <f t="shared" si="16"/>
        <v/>
      </c>
      <c r="AK453" s="139"/>
      <c r="AL453" s="139"/>
      <c r="AM453" s="112"/>
      <c r="AN453" s="112"/>
      <c r="AU453" s="111"/>
      <c r="AV453" s="111"/>
      <c r="AW453" s="111"/>
      <c r="AX453" s="111"/>
      <c r="AY453" s="111"/>
      <c r="AZ453" s="111"/>
    </row>
    <row r="454" spans="1:52" ht="30" customHeight="1" thickBot="1">
      <c r="A454" s="146">
        <v>441</v>
      </c>
      <c r="B454" s="985" t="str">
        <f>IF(基本情報入力シート!C479="","",基本情報入力シート!C479)</f>
        <v/>
      </c>
      <c r="C454" s="986"/>
      <c r="D454" s="986"/>
      <c r="E454" s="986"/>
      <c r="F454" s="986"/>
      <c r="G454" s="986"/>
      <c r="H454" s="986"/>
      <c r="I454" s="987"/>
      <c r="J454" s="420" t="str">
        <f>IF(基本情報入力シート!M479="","",基本情報入力シート!M479)</f>
        <v/>
      </c>
      <c r="K454" s="420" t="str">
        <f>IF(基本情報入力シート!R479="","",基本情報入力シート!R479)</f>
        <v/>
      </c>
      <c r="L454" s="420" t="str">
        <f>IF(基本情報入力シート!W479="","",基本情報入力シート!W479)</f>
        <v/>
      </c>
      <c r="M454" s="420" t="str">
        <f>IF(基本情報入力シート!X479="","",基本情報入力シート!X479)</f>
        <v/>
      </c>
      <c r="N454" s="147" t="str">
        <f>IF(基本情報入力シート!Y479="","",基本情報入力シート!Y479)</f>
        <v/>
      </c>
      <c r="O454" s="154"/>
      <c r="P454" s="53"/>
      <c r="Q454" s="988"/>
      <c r="R454" s="989"/>
      <c r="S454" s="148" t="str">
        <f>IFERROR(ROUNDDOWN(Q454*VLOOKUP(N454,【参考】数式用!$AR$2:$AW$50,MATCH(P454,【参考】数式用!$AT$4:$AW$4)+2,FALSE)*0.5, 0), "")</f>
        <v/>
      </c>
      <c r="T454" s="54"/>
      <c r="U454" s="548" t="str">
        <f>IFERROR(IF(AG454&lt;&gt;"",Q454*VLOOKUP(N454,【参考】数式用!$AG$2:$AL$50,MATCH(P454,【参考】数式用!$AI$4:$AL$4,0)+2,0), ""), "")</f>
        <v/>
      </c>
      <c r="V454" s="44"/>
      <c r="W454" s="990"/>
      <c r="X454" s="991"/>
      <c r="Y454" s="93"/>
      <c r="Z454" s="549"/>
      <c r="AA454" s="149" t="str">
        <f>IFERROR(IF(Y454="ー", "", ROUNDDOWN(Z454*VLOOKUP(N454,【参考】数式用!$AR$2:$AW$50,MATCH(Y454,【参考】数式用!$AT$4:$AW$4)+2,FALSE)*0.5, 0)), "")</f>
        <v/>
      </c>
      <c r="AB454" s="103"/>
      <c r="AC454" s="1083" t="str">
        <f>IFERROR(IF(AG454&lt;&gt;"",Z454*VLOOKUP(N454,【参考】数式用!$AG$2:$AL$50,MATCH(Y454,【参考】数式用!$AI$4:$AL$4,0)+2,0), ""), "")</f>
        <v/>
      </c>
      <c r="AD454" s="1083"/>
      <c r="AE454" s="424"/>
      <c r="AF454" s="104"/>
      <c r="AG454" s="438" t="str">
        <f>IFERROR(VLOOKUP(O454, 【参考】数式用!$AY$5:$AY$13, 1, FALSE), "")</f>
        <v/>
      </c>
      <c r="AH454" s="439" t="str">
        <f>IFERROR(VLOOKUP(N454, 【参考】数式用!$BA$2:$BB$50, 2, FALSE), "")</f>
        <v/>
      </c>
      <c r="AI454" s="440" t="str">
        <f t="shared" si="15"/>
        <v/>
      </c>
      <c r="AJ454" s="441" t="str">
        <f t="shared" si="16"/>
        <v/>
      </c>
      <c r="AK454" s="139"/>
      <c r="AL454" s="139"/>
      <c r="AM454" s="112"/>
      <c r="AN454" s="112"/>
      <c r="AU454" s="111"/>
      <c r="AV454" s="111"/>
      <c r="AW454" s="111"/>
      <c r="AX454" s="111"/>
      <c r="AY454" s="111"/>
      <c r="AZ454" s="111"/>
    </row>
    <row r="455" spans="1:52" ht="30" customHeight="1" thickBot="1">
      <c r="A455" s="146">
        <v>442</v>
      </c>
      <c r="B455" s="985" t="str">
        <f>IF(基本情報入力シート!C480="","",基本情報入力シート!C480)</f>
        <v/>
      </c>
      <c r="C455" s="986"/>
      <c r="D455" s="986"/>
      <c r="E455" s="986"/>
      <c r="F455" s="986"/>
      <c r="G455" s="986"/>
      <c r="H455" s="986"/>
      <c r="I455" s="987"/>
      <c r="J455" s="420" t="str">
        <f>IF(基本情報入力シート!M480="","",基本情報入力シート!M480)</f>
        <v/>
      </c>
      <c r="K455" s="420" t="str">
        <f>IF(基本情報入力シート!R480="","",基本情報入力シート!R480)</f>
        <v/>
      </c>
      <c r="L455" s="420" t="str">
        <f>IF(基本情報入力シート!W480="","",基本情報入力シート!W480)</f>
        <v/>
      </c>
      <c r="M455" s="420" t="str">
        <f>IF(基本情報入力シート!X480="","",基本情報入力シート!X480)</f>
        <v/>
      </c>
      <c r="N455" s="147" t="str">
        <f>IF(基本情報入力シート!Y480="","",基本情報入力シート!Y480)</f>
        <v/>
      </c>
      <c r="O455" s="154"/>
      <c r="P455" s="53"/>
      <c r="Q455" s="988"/>
      <c r="R455" s="989"/>
      <c r="S455" s="148" t="str">
        <f>IFERROR(ROUNDDOWN(Q455*VLOOKUP(N455,【参考】数式用!$AR$2:$AW$50,MATCH(P455,【参考】数式用!$AT$4:$AW$4)+2,FALSE)*0.5, 0), "")</f>
        <v/>
      </c>
      <c r="T455" s="54"/>
      <c r="U455" s="548" t="str">
        <f>IFERROR(IF(AG455&lt;&gt;"",Q455*VLOOKUP(N455,【参考】数式用!$AG$2:$AL$50,MATCH(P455,【参考】数式用!$AI$4:$AL$4,0)+2,0), ""), "")</f>
        <v/>
      </c>
      <c r="V455" s="44"/>
      <c r="W455" s="990"/>
      <c r="X455" s="991"/>
      <c r="Y455" s="93"/>
      <c r="Z455" s="549"/>
      <c r="AA455" s="149" t="str">
        <f>IFERROR(IF(Y455="ー", "", ROUNDDOWN(Z455*VLOOKUP(N455,【参考】数式用!$AR$2:$AW$50,MATCH(Y455,【参考】数式用!$AT$4:$AW$4)+2,FALSE)*0.5, 0)), "")</f>
        <v/>
      </c>
      <c r="AB455" s="103"/>
      <c r="AC455" s="1083" t="str">
        <f>IFERROR(IF(AG455&lt;&gt;"",Z455*VLOOKUP(N455,【参考】数式用!$AG$2:$AL$50,MATCH(Y455,【参考】数式用!$AI$4:$AL$4,0)+2,0), ""), "")</f>
        <v/>
      </c>
      <c r="AD455" s="1083"/>
      <c r="AE455" s="424"/>
      <c r="AF455" s="104"/>
      <c r="AG455" s="438" t="str">
        <f>IFERROR(VLOOKUP(O455, 【参考】数式用!$AY$5:$AY$13, 1, FALSE), "")</f>
        <v/>
      </c>
      <c r="AH455" s="439" t="str">
        <f>IFERROR(VLOOKUP(N455, 【参考】数式用!$BA$2:$BB$50, 2, FALSE), "")</f>
        <v/>
      </c>
      <c r="AI455" s="440" t="str">
        <f t="shared" si="15"/>
        <v/>
      </c>
      <c r="AJ455" s="441" t="str">
        <f t="shared" si="16"/>
        <v/>
      </c>
      <c r="AK455" s="139"/>
      <c r="AL455" s="139"/>
      <c r="AM455" s="112"/>
      <c r="AN455" s="112"/>
      <c r="AU455" s="111"/>
      <c r="AV455" s="111"/>
      <c r="AW455" s="111"/>
      <c r="AX455" s="111"/>
      <c r="AY455" s="111"/>
      <c r="AZ455" s="111"/>
    </row>
    <row r="456" spans="1:52" ht="30" customHeight="1" thickBot="1">
      <c r="A456" s="146">
        <v>443</v>
      </c>
      <c r="B456" s="985" t="str">
        <f>IF(基本情報入力シート!C481="","",基本情報入力シート!C481)</f>
        <v/>
      </c>
      <c r="C456" s="986"/>
      <c r="D456" s="986"/>
      <c r="E456" s="986"/>
      <c r="F456" s="986"/>
      <c r="G456" s="986"/>
      <c r="H456" s="986"/>
      <c r="I456" s="987"/>
      <c r="J456" s="420" t="str">
        <f>IF(基本情報入力シート!M481="","",基本情報入力シート!M481)</f>
        <v/>
      </c>
      <c r="K456" s="420" t="str">
        <f>IF(基本情報入力シート!R481="","",基本情報入力シート!R481)</f>
        <v/>
      </c>
      <c r="L456" s="420" t="str">
        <f>IF(基本情報入力シート!W481="","",基本情報入力シート!W481)</f>
        <v/>
      </c>
      <c r="M456" s="420" t="str">
        <f>IF(基本情報入力シート!X481="","",基本情報入力シート!X481)</f>
        <v/>
      </c>
      <c r="N456" s="147" t="str">
        <f>IF(基本情報入力シート!Y481="","",基本情報入力シート!Y481)</f>
        <v/>
      </c>
      <c r="O456" s="154"/>
      <c r="P456" s="53"/>
      <c r="Q456" s="988"/>
      <c r="R456" s="989"/>
      <c r="S456" s="148" t="str">
        <f>IFERROR(ROUNDDOWN(Q456*VLOOKUP(N456,【参考】数式用!$AR$2:$AW$50,MATCH(P456,【参考】数式用!$AT$4:$AW$4)+2,FALSE)*0.5, 0), "")</f>
        <v/>
      </c>
      <c r="T456" s="54"/>
      <c r="U456" s="548" t="str">
        <f>IFERROR(IF(AG456&lt;&gt;"",Q456*VLOOKUP(N456,【参考】数式用!$AG$2:$AL$50,MATCH(P456,【参考】数式用!$AI$4:$AL$4,0)+2,0), ""), "")</f>
        <v/>
      </c>
      <c r="V456" s="44"/>
      <c r="W456" s="990"/>
      <c r="X456" s="991"/>
      <c r="Y456" s="93"/>
      <c r="Z456" s="549"/>
      <c r="AA456" s="149" t="str">
        <f>IFERROR(IF(Y456="ー", "", ROUNDDOWN(Z456*VLOOKUP(N456,【参考】数式用!$AR$2:$AW$50,MATCH(Y456,【参考】数式用!$AT$4:$AW$4)+2,FALSE)*0.5, 0)), "")</f>
        <v/>
      </c>
      <c r="AB456" s="103"/>
      <c r="AC456" s="1083" t="str">
        <f>IFERROR(IF(AG456&lt;&gt;"",Z456*VLOOKUP(N456,【参考】数式用!$AG$2:$AL$50,MATCH(Y456,【参考】数式用!$AI$4:$AL$4,0)+2,0), ""), "")</f>
        <v/>
      </c>
      <c r="AD456" s="1083"/>
      <c r="AE456" s="424"/>
      <c r="AF456" s="104"/>
      <c r="AG456" s="438" t="str">
        <f>IFERROR(VLOOKUP(O456, 【参考】数式用!$AY$5:$AY$13, 1, FALSE), "")</f>
        <v/>
      </c>
      <c r="AH456" s="439" t="str">
        <f>IFERROR(VLOOKUP(N456, 【参考】数式用!$BA$2:$BB$50, 2, FALSE), "")</f>
        <v/>
      </c>
      <c r="AI456" s="440" t="str">
        <f t="shared" si="15"/>
        <v/>
      </c>
      <c r="AJ456" s="441" t="str">
        <f t="shared" si="16"/>
        <v/>
      </c>
      <c r="AK456" s="139"/>
      <c r="AL456" s="139"/>
      <c r="AM456" s="112"/>
      <c r="AN456" s="112"/>
      <c r="AU456" s="111"/>
      <c r="AV456" s="111"/>
      <c r="AW456" s="111"/>
      <c r="AX456" s="111"/>
      <c r="AY456" s="111"/>
      <c r="AZ456" s="111"/>
    </row>
    <row r="457" spans="1:52" ht="30" customHeight="1" thickBot="1">
      <c r="A457" s="146">
        <v>444</v>
      </c>
      <c r="B457" s="985" t="str">
        <f>IF(基本情報入力シート!C482="","",基本情報入力シート!C482)</f>
        <v/>
      </c>
      <c r="C457" s="986"/>
      <c r="D457" s="986"/>
      <c r="E457" s="986"/>
      <c r="F457" s="986"/>
      <c r="G457" s="986"/>
      <c r="H457" s="986"/>
      <c r="I457" s="987"/>
      <c r="J457" s="420" t="str">
        <f>IF(基本情報入力シート!M482="","",基本情報入力シート!M482)</f>
        <v/>
      </c>
      <c r="K457" s="420" t="str">
        <f>IF(基本情報入力シート!R482="","",基本情報入力シート!R482)</f>
        <v/>
      </c>
      <c r="L457" s="420" t="str">
        <f>IF(基本情報入力シート!W482="","",基本情報入力シート!W482)</f>
        <v/>
      </c>
      <c r="M457" s="420" t="str">
        <f>IF(基本情報入力シート!X482="","",基本情報入力シート!X482)</f>
        <v/>
      </c>
      <c r="N457" s="147" t="str">
        <f>IF(基本情報入力シート!Y482="","",基本情報入力シート!Y482)</f>
        <v/>
      </c>
      <c r="O457" s="154"/>
      <c r="P457" s="53"/>
      <c r="Q457" s="988"/>
      <c r="R457" s="989"/>
      <c r="S457" s="148" t="str">
        <f>IFERROR(ROUNDDOWN(Q457*VLOOKUP(N457,【参考】数式用!$AR$2:$AW$50,MATCH(P457,【参考】数式用!$AT$4:$AW$4)+2,FALSE)*0.5, 0), "")</f>
        <v/>
      </c>
      <c r="T457" s="54"/>
      <c r="U457" s="548" t="str">
        <f>IFERROR(IF(AG457&lt;&gt;"",Q457*VLOOKUP(N457,【参考】数式用!$AG$2:$AL$50,MATCH(P457,【参考】数式用!$AI$4:$AL$4,0)+2,0), ""), "")</f>
        <v/>
      </c>
      <c r="V457" s="44"/>
      <c r="W457" s="990"/>
      <c r="X457" s="991"/>
      <c r="Y457" s="93"/>
      <c r="Z457" s="549"/>
      <c r="AA457" s="149" t="str">
        <f>IFERROR(IF(Y457="ー", "", ROUNDDOWN(Z457*VLOOKUP(N457,【参考】数式用!$AR$2:$AW$50,MATCH(Y457,【参考】数式用!$AT$4:$AW$4)+2,FALSE)*0.5, 0)), "")</f>
        <v/>
      </c>
      <c r="AB457" s="103"/>
      <c r="AC457" s="1083" t="str">
        <f>IFERROR(IF(AG457&lt;&gt;"",Z457*VLOOKUP(N457,【参考】数式用!$AG$2:$AL$50,MATCH(Y457,【参考】数式用!$AI$4:$AL$4,0)+2,0), ""), "")</f>
        <v/>
      </c>
      <c r="AD457" s="1083"/>
      <c r="AE457" s="424"/>
      <c r="AF457" s="104"/>
      <c r="AG457" s="438" t="str">
        <f>IFERROR(VLOOKUP(O457, 【参考】数式用!$AY$5:$AY$13, 1, FALSE), "")</f>
        <v/>
      </c>
      <c r="AH457" s="439" t="str">
        <f>IFERROR(VLOOKUP(N457, 【参考】数式用!$BA$2:$BB$50, 2, FALSE), "")</f>
        <v/>
      </c>
      <c r="AI457" s="440" t="str">
        <f t="shared" si="15"/>
        <v/>
      </c>
      <c r="AJ457" s="441" t="str">
        <f t="shared" si="16"/>
        <v/>
      </c>
      <c r="AK457" s="139"/>
      <c r="AL457" s="139"/>
      <c r="AM457" s="112"/>
      <c r="AN457" s="112"/>
      <c r="AU457" s="111"/>
      <c r="AV457" s="111"/>
      <c r="AW457" s="111"/>
      <c r="AX457" s="111"/>
      <c r="AY457" s="111"/>
      <c r="AZ457" s="111"/>
    </row>
    <row r="458" spans="1:52" ht="30" customHeight="1" thickBot="1">
      <c r="A458" s="146">
        <v>445</v>
      </c>
      <c r="B458" s="985" t="str">
        <f>IF(基本情報入力シート!C483="","",基本情報入力シート!C483)</f>
        <v/>
      </c>
      <c r="C458" s="986"/>
      <c r="D458" s="986"/>
      <c r="E458" s="986"/>
      <c r="F458" s="986"/>
      <c r="G458" s="986"/>
      <c r="H458" s="986"/>
      <c r="I458" s="987"/>
      <c r="J458" s="420" t="str">
        <f>IF(基本情報入力シート!M483="","",基本情報入力シート!M483)</f>
        <v/>
      </c>
      <c r="K458" s="420" t="str">
        <f>IF(基本情報入力シート!R483="","",基本情報入力シート!R483)</f>
        <v/>
      </c>
      <c r="L458" s="420" t="str">
        <f>IF(基本情報入力シート!W483="","",基本情報入力シート!W483)</f>
        <v/>
      </c>
      <c r="M458" s="420" t="str">
        <f>IF(基本情報入力シート!X483="","",基本情報入力シート!X483)</f>
        <v/>
      </c>
      <c r="N458" s="147" t="str">
        <f>IF(基本情報入力シート!Y483="","",基本情報入力シート!Y483)</f>
        <v/>
      </c>
      <c r="O458" s="154"/>
      <c r="P458" s="53"/>
      <c r="Q458" s="988"/>
      <c r="R458" s="989"/>
      <c r="S458" s="148" t="str">
        <f>IFERROR(ROUNDDOWN(Q458*VLOOKUP(N458,【参考】数式用!$AR$2:$AW$50,MATCH(P458,【参考】数式用!$AT$4:$AW$4)+2,FALSE)*0.5, 0), "")</f>
        <v/>
      </c>
      <c r="T458" s="54"/>
      <c r="U458" s="548" t="str">
        <f>IFERROR(IF(AG458&lt;&gt;"",Q458*VLOOKUP(N458,【参考】数式用!$AG$2:$AL$50,MATCH(P458,【参考】数式用!$AI$4:$AL$4,0)+2,0), ""), "")</f>
        <v/>
      </c>
      <c r="V458" s="44"/>
      <c r="W458" s="990"/>
      <c r="X458" s="991"/>
      <c r="Y458" s="93"/>
      <c r="Z458" s="549"/>
      <c r="AA458" s="149" t="str">
        <f>IFERROR(IF(Y458="ー", "", ROUNDDOWN(Z458*VLOOKUP(N458,【参考】数式用!$AR$2:$AW$50,MATCH(Y458,【参考】数式用!$AT$4:$AW$4)+2,FALSE)*0.5, 0)), "")</f>
        <v/>
      </c>
      <c r="AB458" s="103"/>
      <c r="AC458" s="1083" t="str">
        <f>IFERROR(IF(AG458&lt;&gt;"",Z458*VLOOKUP(N458,【参考】数式用!$AG$2:$AL$50,MATCH(Y458,【参考】数式用!$AI$4:$AL$4,0)+2,0), ""), "")</f>
        <v/>
      </c>
      <c r="AD458" s="1083"/>
      <c r="AE458" s="424"/>
      <c r="AF458" s="104"/>
      <c r="AG458" s="438" t="str">
        <f>IFERROR(VLOOKUP(O458, 【参考】数式用!$AY$5:$AY$13, 1, FALSE), "")</f>
        <v/>
      </c>
      <c r="AH458" s="439" t="str">
        <f>IFERROR(VLOOKUP(N458, 【参考】数式用!$BA$2:$BB$50, 2, FALSE), "")</f>
        <v/>
      </c>
      <c r="AI458" s="440" t="str">
        <f t="shared" si="15"/>
        <v/>
      </c>
      <c r="AJ458" s="441" t="str">
        <f t="shared" si="16"/>
        <v/>
      </c>
      <c r="AK458" s="139"/>
      <c r="AL458" s="139"/>
      <c r="AM458" s="112"/>
      <c r="AN458" s="112"/>
      <c r="AU458" s="111"/>
      <c r="AV458" s="111"/>
      <c r="AW458" s="111"/>
      <c r="AX458" s="111"/>
      <c r="AY458" s="111"/>
      <c r="AZ458" s="111"/>
    </row>
    <row r="459" spans="1:52" ht="30" customHeight="1" thickBot="1">
      <c r="A459" s="146">
        <v>446</v>
      </c>
      <c r="B459" s="985" t="str">
        <f>IF(基本情報入力シート!C484="","",基本情報入力シート!C484)</f>
        <v/>
      </c>
      <c r="C459" s="986"/>
      <c r="D459" s="986"/>
      <c r="E459" s="986"/>
      <c r="F459" s="986"/>
      <c r="G459" s="986"/>
      <c r="H459" s="986"/>
      <c r="I459" s="987"/>
      <c r="J459" s="420" t="str">
        <f>IF(基本情報入力シート!M484="","",基本情報入力シート!M484)</f>
        <v/>
      </c>
      <c r="K459" s="420" t="str">
        <f>IF(基本情報入力シート!R484="","",基本情報入力シート!R484)</f>
        <v/>
      </c>
      <c r="L459" s="420" t="str">
        <f>IF(基本情報入力シート!W484="","",基本情報入力シート!W484)</f>
        <v/>
      </c>
      <c r="M459" s="420" t="str">
        <f>IF(基本情報入力シート!X484="","",基本情報入力シート!X484)</f>
        <v/>
      </c>
      <c r="N459" s="147" t="str">
        <f>IF(基本情報入力シート!Y484="","",基本情報入力シート!Y484)</f>
        <v/>
      </c>
      <c r="O459" s="154"/>
      <c r="P459" s="53"/>
      <c r="Q459" s="988"/>
      <c r="R459" s="989"/>
      <c r="S459" s="148" t="str">
        <f>IFERROR(ROUNDDOWN(Q459*VLOOKUP(N459,【参考】数式用!$AR$2:$AW$50,MATCH(P459,【参考】数式用!$AT$4:$AW$4)+2,FALSE)*0.5, 0), "")</f>
        <v/>
      </c>
      <c r="T459" s="54"/>
      <c r="U459" s="548" t="str">
        <f>IFERROR(IF(AG459&lt;&gt;"",Q459*VLOOKUP(N459,【参考】数式用!$AG$2:$AL$50,MATCH(P459,【参考】数式用!$AI$4:$AL$4,0)+2,0), ""), "")</f>
        <v/>
      </c>
      <c r="V459" s="44"/>
      <c r="W459" s="990"/>
      <c r="X459" s="991"/>
      <c r="Y459" s="93"/>
      <c r="Z459" s="549"/>
      <c r="AA459" s="149" t="str">
        <f>IFERROR(IF(Y459="ー", "", ROUNDDOWN(Z459*VLOOKUP(N459,【参考】数式用!$AR$2:$AW$50,MATCH(Y459,【参考】数式用!$AT$4:$AW$4)+2,FALSE)*0.5, 0)), "")</f>
        <v/>
      </c>
      <c r="AB459" s="103"/>
      <c r="AC459" s="1083" t="str">
        <f>IFERROR(IF(AG459&lt;&gt;"",Z459*VLOOKUP(N459,【参考】数式用!$AG$2:$AL$50,MATCH(Y459,【参考】数式用!$AI$4:$AL$4,0)+2,0), ""), "")</f>
        <v/>
      </c>
      <c r="AD459" s="1083"/>
      <c r="AE459" s="424"/>
      <c r="AF459" s="104"/>
      <c r="AG459" s="438" t="str">
        <f>IFERROR(VLOOKUP(O459, 【参考】数式用!$AY$5:$AY$13, 1, FALSE), "")</f>
        <v/>
      </c>
      <c r="AH459" s="439" t="str">
        <f>IFERROR(VLOOKUP(N459, 【参考】数式用!$BA$2:$BB$50, 2, FALSE), "")</f>
        <v/>
      </c>
      <c r="AI459" s="440" t="str">
        <f t="shared" si="15"/>
        <v/>
      </c>
      <c r="AJ459" s="441" t="str">
        <f t="shared" si="16"/>
        <v/>
      </c>
      <c r="AK459" s="139"/>
      <c r="AL459" s="139"/>
      <c r="AM459" s="112"/>
      <c r="AN459" s="112"/>
      <c r="AU459" s="111"/>
      <c r="AV459" s="111"/>
      <c r="AW459" s="111"/>
      <c r="AX459" s="111"/>
      <c r="AY459" s="111"/>
      <c r="AZ459" s="111"/>
    </row>
    <row r="460" spans="1:52" ht="30" customHeight="1" thickBot="1">
      <c r="A460" s="146">
        <v>447</v>
      </c>
      <c r="B460" s="985" t="str">
        <f>IF(基本情報入力シート!C485="","",基本情報入力シート!C485)</f>
        <v/>
      </c>
      <c r="C460" s="986"/>
      <c r="D460" s="986"/>
      <c r="E460" s="986"/>
      <c r="F460" s="986"/>
      <c r="G460" s="986"/>
      <c r="H460" s="986"/>
      <c r="I460" s="987"/>
      <c r="J460" s="420" t="str">
        <f>IF(基本情報入力シート!M485="","",基本情報入力シート!M485)</f>
        <v/>
      </c>
      <c r="K460" s="420" t="str">
        <f>IF(基本情報入力シート!R485="","",基本情報入力シート!R485)</f>
        <v/>
      </c>
      <c r="L460" s="420" t="str">
        <f>IF(基本情報入力シート!W485="","",基本情報入力シート!W485)</f>
        <v/>
      </c>
      <c r="M460" s="420" t="str">
        <f>IF(基本情報入力シート!X485="","",基本情報入力シート!X485)</f>
        <v/>
      </c>
      <c r="N460" s="147" t="str">
        <f>IF(基本情報入力シート!Y485="","",基本情報入力シート!Y485)</f>
        <v/>
      </c>
      <c r="O460" s="154"/>
      <c r="P460" s="53"/>
      <c r="Q460" s="988"/>
      <c r="R460" s="989"/>
      <c r="S460" s="148" t="str">
        <f>IFERROR(ROUNDDOWN(Q460*VLOOKUP(N460,【参考】数式用!$AR$2:$AW$50,MATCH(P460,【参考】数式用!$AT$4:$AW$4)+2,FALSE)*0.5, 0), "")</f>
        <v/>
      </c>
      <c r="T460" s="54"/>
      <c r="U460" s="548" t="str">
        <f>IFERROR(IF(AG460&lt;&gt;"",Q460*VLOOKUP(N460,【参考】数式用!$AG$2:$AL$50,MATCH(P460,【参考】数式用!$AI$4:$AL$4,0)+2,0), ""), "")</f>
        <v/>
      </c>
      <c r="V460" s="44"/>
      <c r="W460" s="990"/>
      <c r="X460" s="991"/>
      <c r="Y460" s="93"/>
      <c r="Z460" s="549"/>
      <c r="AA460" s="149" t="str">
        <f>IFERROR(IF(Y460="ー", "", ROUNDDOWN(Z460*VLOOKUP(N460,【参考】数式用!$AR$2:$AW$50,MATCH(Y460,【参考】数式用!$AT$4:$AW$4)+2,FALSE)*0.5, 0)), "")</f>
        <v/>
      </c>
      <c r="AB460" s="103"/>
      <c r="AC460" s="1083" t="str">
        <f>IFERROR(IF(AG460&lt;&gt;"",Z460*VLOOKUP(N460,【参考】数式用!$AG$2:$AL$50,MATCH(Y460,【参考】数式用!$AI$4:$AL$4,0)+2,0), ""), "")</f>
        <v/>
      </c>
      <c r="AD460" s="1083"/>
      <c r="AE460" s="424"/>
      <c r="AF460" s="104"/>
      <c r="AG460" s="438" t="str">
        <f>IFERROR(VLOOKUP(O460, 【参考】数式用!$AY$5:$AY$13, 1, FALSE), "")</f>
        <v/>
      </c>
      <c r="AH460" s="439" t="str">
        <f>IFERROR(VLOOKUP(N460, 【参考】数式用!$BA$2:$BB$50, 2, FALSE), "")</f>
        <v/>
      </c>
      <c r="AI460" s="440" t="str">
        <f t="shared" si="15"/>
        <v/>
      </c>
      <c r="AJ460" s="441" t="str">
        <f t="shared" si="16"/>
        <v/>
      </c>
      <c r="AK460" s="139"/>
      <c r="AL460" s="139"/>
      <c r="AM460" s="112"/>
      <c r="AN460" s="112"/>
      <c r="AU460" s="111"/>
      <c r="AV460" s="111"/>
      <c r="AW460" s="111"/>
      <c r="AX460" s="111"/>
      <c r="AY460" s="111"/>
      <c r="AZ460" s="111"/>
    </row>
    <row r="461" spans="1:52" ht="30" customHeight="1" thickBot="1">
      <c r="A461" s="146">
        <v>448</v>
      </c>
      <c r="B461" s="985" t="str">
        <f>IF(基本情報入力シート!C486="","",基本情報入力シート!C486)</f>
        <v/>
      </c>
      <c r="C461" s="986"/>
      <c r="D461" s="986"/>
      <c r="E461" s="986"/>
      <c r="F461" s="986"/>
      <c r="G461" s="986"/>
      <c r="H461" s="986"/>
      <c r="I461" s="987"/>
      <c r="J461" s="420" t="str">
        <f>IF(基本情報入力シート!M486="","",基本情報入力シート!M486)</f>
        <v/>
      </c>
      <c r="K461" s="420" t="str">
        <f>IF(基本情報入力シート!R486="","",基本情報入力シート!R486)</f>
        <v/>
      </c>
      <c r="L461" s="420" t="str">
        <f>IF(基本情報入力シート!W486="","",基本情報入力シート!W486)</f>
        <v/>
      </c>
      <c r="M461" s="420" t="str">
        <f>IF(基本情報入力シート!X486="","",基本情報入力シート!X486)</f>
        <v/>
      </c>
      <c r="N461" s="147" t="str">
        <f>IF(基本情報入力シート!Y486="","",基本情報入力シート!Y486)</f>
        <v/>
      </c>
      <c r="O461" s="154"/>
      <c r="P461" s="53"/>
      <c r="Q461" s="988"/>
      <c r="R461" s="989"/>
      <c r="S461" s="148" t="str">
        <f>IFERROR(ROUNDDOWN(Q461*VLOOKUP(N461,【参考】数式用!$AR$2:$AW$50,MATCH(P461,【参考】数式用!$AT$4:$AW$4)+2,FALSE)*0.5, 0), "")</f>
        <v/>
      </c>
      <c r="T461" s="54"/>
      <c r="U461" s="548" t="str">
        <f>IFERROR(IF(AG461&lt;&gt;"",Q461*VLOOKUP(N461,【参考】数式用!$AG$2:$AL$50,MATCH(P461,【参考】数式用!$AI$4:$AL$4,0)+2,0), ""), "")</f>
        <v/>
      </c>
      <c r="V461" s="44"/>
      <c r="W461" s="990"/>
      <c r="X461" s="991"/>
      <c r="Y461" s="93"/>
      <c r="Z461" s="549"/>
      <c r="AA461" s="149" t="str">
        <f>IFERROR(IF(Y461="ー", "", ROUNDDOWN(Z461*VLOOKUP(N461,【参考】数式用!$AR$2:$AW$50,MATCH(Y461,【参考】数式用!$AT$4:$AW$4)+2,FALSE)*0.5, 0)), "")</f>
        <v/>
      </c>
      <c r="AB461" s="103"/>
      <c r="AC461" s="1083" t="str">
        <f>IFERROR(IF(AG461&lt;&gt;"",Z461*VLOOKUP(N461,【参考】数式用!$AG$2:$AL$50,MATCH(Y461,【参考】数式用!$AI$4:$AL$4,0)+2,0), ""), "")</f>
        <v/>
      </c>
      <c r="AD461" s="1083"/>
      <c r="AE461" s="424"/>
      <c r="AF461" s="104"/>
      <c r="AG461" s="438" t="str">
        <f>IFERROR(VLOOKUP(O461, 【参考】数式用!$AY$5:$AY$13, 1, FALSE), "")</f>
        <v/>
      </c>
      <c r="AH461" s="439" t="str">
        <f>IFERROR(VLOOKUP(N461, 【参考】数式用!$BA$2:$BB$50, 2, FALSE), "")</f>
        <v/>
      </c>
      <c r="AI461" s="440" t="str">
        <f t="shared" si="15"/>
        <v/>
      </c>
      <c r="AJ461" s="441" t="str">
        <f t="shared" si="16"/>
        <v/>
      </c>
      <c r="AK461" s="139"/>
      <c r="AL461" s="139"/>
      <c r="AM461" s="112"/>
      <c r="AN461" s="112"/>
      <c r="AU461" s="111"/>
      <c r="AV461" s="111"/>
      <c r="AW461" s="111"/>
      <c r="AX461" s="111"/>
      <c r="AY461" s="111"/>
      <c r="AZ461" s="111"/>
    </row>
    <row r="462" spans="1:52" ht="30" customHeight="1" thickBot="1">
      <c r="A462" s="146">
        <v>449</v>
      </c>
      <c r="B462" s="985" t="str">
        <f>IF(基本情報入力シート!C487="","",基本情報入力シート!C487)</f>
        <v/>
      </c>
      <c r="C462" s="986"/>
      <c r="D462" s="986"/>
      <c r="E462" s="986"/>
      <c r="F462" s="986"/>
      <c r="G462" s="986"/>
      <c r="H462" s="986"/>
      <c r="I462" s="987"/>
      <c r="J462" s="420" t="str">
        <f>IF(基本情報入力シート!M487="","",基本情報入力シート!M487)</f>
        <v/>
      </c>
      <c r="K462" s="420" t="str">
        <f>IF(基本情報入力シート!R487="","",基本情報入力シート!R487)</f>
        <v/>
      </c>
      <c r="L462" s="420" t="str">
        <f>IF(基本情報入力シート!W487="","",基本情報入力シート!W487)</f>
        <v/>
      </c>
      <c r="M462" s="420" t="str">
        <f>IF(基本情報入力シート!X487="","",基本情報入力シート!X487)</f>
        <v/>
      </c>
      <c r="N462" s="147" t="str">
        <f>IF(基本情報入力シート!Y487="","",基本情報入力シート!Y487)</f>
        <v/>
      </c>
      <c r="O462" s="154"/>
      <c r="P462" s="53"/>
      <c r="Q462" s="988"/>
      <c r="R462" s="989"/>
      <c r="S462" s="148" t="str">
        <f>IFERROR(ROUNDDOWN(Q462*VLOOKUP(N462,【参考】数式用!$AR$2:$AW$50,MATCH(P462,【参考】数式用!$AT$4:$AW$4)+2,FALSE)*0.5, 0), "")</f>
        <v/>
      </c>
      <c r="T462" s="54"/>
      <c r="U462" s="548" t="str">
        <f>IFERROR(IF(AG462&lt;&gt;"",Q462*VLOOKUP(N462,【参考】数式用!$AG$2:$AL$50,MATCH(P462,【参考】数式用!$AI$4:$AL$4,0)+2,0), ""), "")</f>
        <v/>
      </c>
      <c r="V462" s="44"/>
      <c r="W462" s="990"/>
      <c r="X462" s="991"/>
      <c r="Y462" s="93"/>
      <c r="Z462" s="549"/>
      <c r="AA462" s="149" t="str">
        <f>IFERROR(IF(Y462="ー", "", ROUNDDOWN(Z462*VLOOKUP(N462,【参考】数式用!$AR$2:$AW$50,MATCH(Y462,【参考】数式用!$AT$4:$AW$4)+2,FALSE)*0.5, 0)), "")</f>
        <v/>
      </c>
      <c r="AB462" s="103"/>
      <c r="AC462" s="1083" t="str">
        <f>IFERROR(IF(AG462&lt;&gt;"",Z462*VLOOKUP(N462,【参考】数式用!$AG$2:$AL$50,MATCH(Y462,【参考】数式用!$AI$4:$AL$4,0)+2,0), ""), "")</f>
        <v/>
      </c>
      <c r="AD462" s="1083"/>
      <c r="AE462" s="424"/>
      <c r="AF462" s="104"/>
      <c r="AG462" s="438" t="str">
        <f>IFERROR(VLOOKUP(O462, 【参考】数式用!$AY$5:$AY$13, 1, FALSE), "")</f>
        <v/>
      </c>
      <c r="AH462" s="439" t="str">
        <f>IFERROR(VLOOKUP(N462, 【参考】数式用!$BA$2:$BB$50, 2, FALSE), "")</f>
        <v/>
      </c>
      <c r="AI462" s="440" t="str">
        <f t="shared" si="15"/>
        <v/>
      </c>
      <c r="AJ462" s="441" t="str">
        <f t="shared" si="16"/>
        <v/>
      </c>
      <c r="AK462" s="139"/>
      <c r="AL462" s="139"/>
      <c r="AM462" s="112"/>
      <c r="AN462" s="112"/>
      <c r="AU462" s="111"/>
      <c r="AV462" s="111"/>
      <c r="AW462" s="111"/>
      <c r="AX462" s="111"/>
      <c r="AY462" s="111"/>
      <c r="AZ462" s="111"/>
    </row>
    <row r="463" spans="1:52" ht="30" customHeight="1" thickBot="1">
      <c r="A463" s="146">
        <v>450</v>
      </c>
      <c r="B463" s="985" t="str">
        <f>IF(基本情報入力シート!C488="","",基本情報入力シート!C488)</f>
        <v/>
      </c>
      <c r="C463" s="986"/>
      <c r="D463" s="986"/>
      <c r="E463" s="986"/>
      <c r="F463" s="986"/>
      <c r="G463" s="986"/>
      <c r="H463" s="986"/>
      <c r="I463" s="987"/>
      <c r="J463" s="420" t="str">
        <f>IF(基本情報入力シート!M488="","",基本情報入力シート!M488)</f>
        <v/>
      </c>
      <c r="K463" s="420" t="str">
        <f>IF(基本情報入力シート!R488="","",基本情報入力シート!R488)</f>
        <v/>
      </c>
      <c r="L463" s="420" t="str">
        <f>IF(基本情報入力シート!W488="","",基本情報入力シート!W488)</f>
        <v/>
      </c>
      <c r="M463" s="420" t="str">
        <f>IF(基本情報入力シート!X488="","",基本情報入力シート!X488)</f>
        <v/>
      </c>
      <c r="N463" s="147" t="str">
        <f>IF(基本情報入力シート!Y488="","",基本情報入力シート!Y488)</f>
        <v/>
      </c>
      <c r="O463" s="154"/>
      <c r="P463" s="53"/>
      <c r="Q463" s="988"/>
      <c r="R463" s="989"/>
      <c r="S463" s="148" t="str">
        <f>IFERROR(ROUNDDOWN(Q463*VLOOKUP(N463,【参考】数式用!$AR$2:$AW$50,MATCH(P463,【参考】数式用!$AT$4:$AW$4)+2,FALSE)*0.5, 0), "")</f>
        <v/>
      </c>
      <c r="T463" s="54"/>
      <c r="U463" s="548" t="str">
        <f>IFERROR(IF(AG463&lt;&gt;"",Q463*VLOOKUP(N463,【参考】数式用!$AG$2:$AL$50,MATCH(P463,【参考】数式用!$AI$4:$AL$4,0)+2,0), ""), "")</f>
        <v/>
      </c>
      <c r="V463" s="44"/>
      <c r="W463" s="990"/>
      <c r="X463" s="991"/>
      <c r="Y463" s="93"/>
      <c r="Z463" s="549"/>
      <c r="AA463" s="149" t="str">
        <f>IFERROR(IF(Y463="ー", "", ROUNDDOWN(Z463*VLOOKUP(N463,【参考】数式用!$AR$2:$AW$50,MATCH(Y463,【参考】数式用!$AT$4:$AW$4)+2,FALSE)*0.5, 0)), "")</f>
        <v/>
      </c>
      <c r="AB463" s="103"/>
      <c r="AC463" s="1083" t="str">
        <f>IFERROR(IF(AG463&lt;&gt;"",Z463*VLOOKUP(N463,【参考】数式用!$AG$2:$AL$50,MATCH(Y463,【参考】数式用!$AI$4:$AL$4,0)+2,0), ""), "")</f>
        <v/>
      </c>
      <c r="AD463" s="1083"/>
      <c r="AE463" s="424"/>
      <c r="AF463" s="104"/>
      <c r="AG463" s="438" t="str">
        <f>IFERROR(VLOOKUP(O463, 【参考】数式用!$AY$5:$AY$13, 1, FALSE), "")</f>
        <v/>
      </c>
      <c r="AH463" s="439" t="str">
        <f>IFERROR(VLOOKUP(N463, 【参考】数式用!$BA$2:$BB$50, 2, FALSE), "")</f>
        <v/>
      </c>
      <c r="AI463" s="440" t="str">
        <f t="shared" si="15"/>
        <v/>
      </c>
      <c r="AJ463" s="441" t="str">
        <f t="shared" si="16"/>
        <v/>
      </c>
      <c r="AK463" s="139"/>
      <c r="AL463" s="139"/>
      <c r="AM463" s="112"/>
      <c r="AN463" s="112"/>
      <c r="AU463" s="111"/>
      <c r="AV463" s="111"/>
      <c r="AW463" s="111"/>
      <c r="AX463" s="111"/>
      <c r="AY463" s="111"/>
      <c r="AZ463" s="111"/>
    </row>
    <row r="464" spans="1:52" ht="30" customHeight="1" thickBot="1">
      <c r="A464" s="146">
        <v>451</v>
      </c>
      <c r="B464" s="985" t="str">
        <f>IF(基本情報入力シート!C489="","",基本情報入力シート!C489)</f>
        <v/>
      </c>
      <c r="C464" s="986"/>
      <c r="D464" s="986"/>
      <c r="E464" s="986"/>
      <c r="F464" s="986"/>
      <c r="G464" s="986"/>
      <c r="H464" s="986"/>
      <c r="I464" s="987"/>
      <c r="J464" s="420" t="str">
        <f>IF(基本情報入力シート!M489="","",基本情報入力シート!M489)</f>
        <v/>
      </c>
      <c r="K464" s="420" t="str">
        <f>IF(基本情報入力シート!R489="","",基本情報入力シート!R489)</f>
        <v/>
      </c>
      <c r="L464" s="420" t="str">
        <f>IF(基本情報入力シート!W489="","",基本情報入力シート!W489)</f>
        <v/>
      </c>
      <c r="M464" s="420" t="str">
        <f>IF(基本情報入力シート!X489="","",基本情報入力シート!X489)</f>
        <v/>
      </c>
      <c r="N464" s="147" t="str">
        <f>IF(基本情報入力シート!Y489="","",基本情報入力シート!Y489)</f>
        <v/>
      </c>
      <c r="O464" s="154"/>
      <c r="P464" s="53"/>
      <c r="Q464" s="988"/>
      <c r="R464" s="989"/>
      <c r="S464" s="148" t="str">
        <f>IFERROR(ROUNDDOWN(Q464*VLOOKUP(N464,【参考】数式用!$AR$2:$AW$50,MATCH(P464,【参考】数式用!$AT$4:$AW$4)+2,FALSE)*0.5, 0), "")</f>
        <v/>
      </c>
      <c r="T464" s="54"/>
      <c r="U464" s="548" t="str">
        <f>IFERROR(IF(AG464&lt;&gt;"",Q464*VLOOKUP(N464,【参考】数式用!$AG$2:$AL$50,MATCH(P464,【参考】数式用!$AI$4:$AL$4,0)+2,0), ""), "")</f>
        <v/>
      </c>
      <c r="V464" s="44"/>
      <c r="W464" s="990"/>
      <c r="X464" s="991"/>
      <c r="Y464" s="93"/>
      <c r="Z464" s="549"/>
      <c r="AA464" s="149" t="str">
        <f>IFERROR(IF(Y464="ー", "", ROUNDDOWN(Z464*VLOOKUP(N464,【参考】数式用!$AR$2:$AW$50,MATCH(Y464,【参考】数式用!$AT$4:$AW$4)+2,FALSE)*0.5, 0)), "")</f>
        <v/>
      </c>
      <c r="AB464" s="103"/>
      <c r="AC464" s="1083" t="str">
        <f>IFERROR(IF(AG464&lt;&gt;"",Z464*VLOOKUP(N464,【参考】数式用!$AG$2:$AL$50,MATCH(Y464,【参考】数式用!$AI$4:$AL$4,0)+2,0), ""), "")</f>
        <v/>
      </c>
      <c r="AD464" s="1083"/>
      <c r="AE464" s="424"/>
      <c r="AF464" s="104"/>
      <c r="AG464" s="438" t="str">
        <f>IFERROR(VLOOKUP(O464, 【参考】数式用!$AY$5:$AY$13, 1, FALSE), "")</f>
        <v/>
      </c>
      <c r="AH464" s="439" t="str">
        <f>IFERROR(VLOOKUP(N464, 【参考】数式用!$BA$2:$BB$50, 2, FALSE), "")</f>
        <v/>
      </c>
      <c r="AI464" s="440" t="str">
        <f t="shared" si="15"/>
        <v/>
      </c>
      <c r="AJ464" s="441" t="str">
        <f t="shared" si="16"/>
        <v/>
      </c>
      <c r="AK464" s="139"/>
      <c r="AL464" s="139"/>
      <c r="AM464" s="112"/>
      <c r="AN464" s="112"/>
      <c r="AU464" s="111"/>
      <c r="AV464" s="111"/>
      <c r="AW464" s="111"/>
      <c r="AX464" s="111"/>
      <c r="AY464" s="111"/>
      <c r="AZ464" s="111"/>
    </row>
    <row r="465" spans="1:52" ht="30" customHeight="1" thickBot="1">
      <c r="A465" s="146">
        <v>452</v>
      </c>
      <c r="B465" s="985" t="str">
        <f>IF(基本情報入力シート!C490="","",基本情報入力シート!C490)</f>
        <v/>
      </c>
      <c r="C465" s="986"/>
      <c r="D465" s="986"/>
      <c r="E465" s="986"/>
      <c r="F465" s="986"/>
      <c r="G465" s="986"/>
      <c r="H465" s="986"/>
      <c r="I465" s="987"/>
      <c r="J465" s="420" t="str">
        <f>IF(基本情報入力シート!M490="","",基本情報入力シート!M490)</f>
        <v/>
      </c>
      <c r="K465" s="420" t="str">
        <f>IF(基本情報入力シート!R490="","",基本情報入力シート!R490)</f>
        <v/>
      </c>
      <c r="L465" s="420" t="str">
        <f>IF(基本情報入力シート!W490="","",基本情報入力シート!W490)</f>
        <v/>
      </c>
      <c r="M465" s="420" t="str">
        <f>IF(基本情報入力シート!X490="","",基本情報入力シート!X490)</f>
        <v/>
      </c>
      <c r="N465" s="147" t="str">
        <f>IF(基本情報入力シート!Y490="","",基本情報入力シート!Y490)</f>
        <v/>
      </c>
      <c r="O465" s="154"/>
      <c r="P465" s="53"/>
      <c r="Q465" s="988"/>
      <c r="R465" s="989"/>
      <c r="S465" s="148" t="str">
        <f>IFERROR(ROUNDDOWN(Q465*VLOOKUP(N465,【参考】数式用!$AR$2:$AW$50,MATCH(P465,【参考】数式用!$AT$4:$AW$4)+2,FALSE)*0.5, 0), "")</f>
        <v/>
      </c>
      <c r="T465" s="54"/>
      <c r="U465" s="548" t="str">
        <f>IFERROR(IF(AG465&lt;&gt;"",Q465*VLOOKUP(N465,【参考】数式用!$AG$2:$AL$50,MATCH(P465,【参考】数式用!$AI$4:$AL$4,0)+2,0), ""), "")</f>
        <v/>
      </c>
      <c r="V465" s="44"/>
      <c r="W465" s="990"/>
      <c r="X465" s="991"/>
      <c r="Y465" s="93"/>
      <c r="Z465" s="549"/>
      <c r="AA465" s="149" t="str">
        <f>IFERROR(IF(Y465="ー", "", ROUNDDOWN(Z465*VLOOKUP(N465,【参考】数式用!$AR$2:$AW$50,MATCH(Y465,【参考】数式用!$AT$4:$AW$4)+2,FALSE)*0.5, 0)), "")</f>
        <v/>
      </c>
      <c r="AB465" s="103"/>
      <c r="AC465" s="1083" t="str">
        <f>IFERROR(IF(AG465&lt;&gt;"",Z465*VLOOKUP(N465,【参考】数式用!$AG$2:$AL$50,MATCH(Y465,【参考】数式用!$AI$4:$AL$4,0)+2,0), ""), "")</f>
        <v/>
      </c>
      <c r="AD465" s="1083"/>
      <c r="AE465" s="424"/>
      <c r="AF465" s="104"/>
      <c r="AG465" s="438" t="str">
        <f>IFERROR(VLOOKUP(O465, 【参考】数式用!$AY$5:$AY$13, 1, FALSE), "")</f>
        <v/>
      </c>
      <c r="AH465" s="439" t="str">
        <f>IFERROR(VLOOKUP(N465, 【参考】数式用!$BA$2:$BB$50, 2, FALSE), "")</f>
        <v/>
      </c>
      <c r="AI465" s="440" t="str">
        <f t="shared" si="15"/>
        <v/>
      </c>
      <c r="AJ465" s="441" t="str">
        <f t="shared" si="16"/>
        <v/>
      </c>
      <c r="AK465" s="139"/>
      <c r="AL465" s="139"/>
      <c r="AM465" s="112"/>
      <c r="AN465" s="112"/>
      <c r="AU465" s="111"/>
      <c r="AV465" s="111"/>
      <c r="AW465" s="111"/>
      <c r="AX465" s="111"/>
      <c r="AY465" s="111"/>
      <c r="AZ465" s="111"/>
    </row>
    <row r="466" spans="1:52" ht="30" customHeight="1" thickBot="1">
      <c r="A466" s="146">
        <v>453</v>
      </c>
      <c r="B466" s="985" t="str">
        <f>IF(基本情報入力シート!C491="","",基本情報入力シート!C491)</f>
        <v/>
      </c>
      <c r="C466" s="986"/>
      <c r="D466" s="986"/>
      <c r="E466" s="986"/>
      <c r="F466" s="986"/>
      <c r="G466" s="986"/>
      <c r="H466" s="986"/>
      <c r="I466" s="987"/>
      <c r="J466" s="420" t="str">
        <f>IF(基本情報入力シート!M491="","",基本情報入力シート!M491)</f>
        <v/>
      </c>
      <c r="K466" s="420" t="str">
        <f>IF(基本情報入力シート!R491="","",基本情報入力シート!R491)</f>
        <v/>
      </c>
      <c r="L466" s="420" t="str">
        <f>IF(基本情報入力シート!W491="","",基本情報入力シート!W491)</f>
        <v/>
      </c>
      <c r="M466" s="420" t="str">
        <f>IF(基本情報入力シート!X491="","",基本情報入力シート!X491)</f>
        <v/>
      </c>
      <c r="N466" s="147" t="str">
        <f>IF(基本情報入力シート!Y491="","",基本情報入力シート!Y491)</f>
        <v/>
      </c>
      <c r="O466" s="154"/>
      <c r="P466" s="53"/>
      <c r="Q466" s="988"/>
      <c r="R466" s="989"/>
      <c r="S466" s="148" t="str">
        <f>IFERROR(ROUNDDOWN(Q466*VLOOKUP(N466,【参考】数式用!$AR$2:$AW$50,MATCH(P466,【参考】数式用!$AT$4:$AW$4)+2,FALSE)*0.5, 0), "")</f>
        <v/>
      </c>
      <c r="T466" s="54"/>
      <c r="U466" s="548" t="str">
        <f>IFERROR(IF(AG466&lt;&gt;"",Q466*VLOOKUP(N466,【参考】数式用!$AG$2:$AL$50,MATCH(P466,【参考】数式用!$AI$4:$AL$4,0)+2,0), ""), "")</f>
        <v/>
      </c>
      <c r="V466" s="44"/>
      <c r="W466" s="990"/>
      <c r="X466" s="991"/>
      <c r="Y466" s="93"/>
      <c r="Z466" s="549"/>
      <c r="AA466" s="149" t="str">
        <f>IFERROR(IF(Y466="ー", "", ROUNDDOWN(Z466*VLOOKUP(N466,【参考】数式用!$AR$2:$AW$50,MATCH(Y466,【参考】数式用!$AT$4:$AW$4)+2,FALSE)*0.5, 0)), "")</f>
        <v/>
      </c>
      <c r="AB466" s="103"/>
      <c r="AC466" s="1083" t="str">
        <f>IFERROR(IF(AG466&lt;&gt;"",Z466*VLOOKUP(N466,【参考】数式用!$AG$2:$AL$50,MATCH(Y466,【参考】数式用!$AI$4:$AL$4,0)+2,0), ""), "")</f>
        <v/>
      </c>
      <c r="AD466" s="1083"/>
      <c r="AE466" s="424"/>
      <c r="AF466" s="104"/>
      <c r="AG466" s="438" t="str">
        <f>IFERROR(VLOOKUP(O466, 【参考】数式用!$AY$5:$AY$13, 1, FALSE), "")</f>
        <v/>
      </c>
      <c r="AH466" s="439" t="str">
        <f>IFERROR(VLOOKUP(N466, 【参考】数式用!$BA$2:$BB$50, 2, FALSE), "")</f>
        <v/>
      </c>
      <c r="AI466" s="440" t="str">
        <f t="shared" si="15"/>
        <v/>
      </c>
      <c r="AJ466" s="441" t="str">
        <f t="shared" si="16"/>
        <v/>
      </c>
      <c r="AK466" s="139"/>
      <c r="AL466" s="139"/>
      <c r="AM466" s="112"/>
      <c r="AN466" s="112"/>
      <c r="AU466" s="111"/>
      <c r="AV466" s="111"/>
      <c r="AW466" s="111"/>
      <c r="AX466" s="111"/>
      <c r="AY466" s="111"/>
      <c r="AZ466" s="111"/>
    </row>
    <row r="467" spans="1:52" ht="30" customHeight="1" thickBot="1">
      <c r="A467" s="146">
        <v>454</v>
      </c>
      <c r="B467" s="985" t="str">
        <f>IF(基本情報入力シート!C492="","",基本情報入力シート!C492)</f>
        <v/>
      </c>
      <c r="C467" s="986"/>
      <c r="D467" s="986"/>
      <c r="E467" s="986"/>
      <c r="F467" s="986"/>
      <c r="G467" s="986"/>
      <c r="H467" s="986"/>
      <c r="I467" s="987"/>
      <c r="J467" s="420" t="str">
        <f>IF(基本情報入力シート!M492="","",基本情報入力シート!M492)</f>
        <v/>
      </c>
      <c r="K467" s="420" t="str">
        <f>IF(基本情報入力シート!R492="","",基本情報入力シート!R492)</f>
        <v/>
      </c>
      <c r="L467" s="420" t="str">
        <f>IF(基本情報入力シート!W492="","",基本情報入力シート!W492)</f>
        <v/>
      </c>
      <c r="M467" s="420" t="str">
        <f>IF(基本情報入力シート!X492="","",基本情報入力シート!X492)</f>
        <v/>
      </c>
      <c r="N467" s="147" t="str">
        <f>IF(基本情報入力シート!Y492="","",基本情報入力シート!Y492)</f>
        <v/>
      </c>
      <c r="O467" s="154"/>
      <c r="P467" s="53"/>
      <c r="Q467" s="988"/>
      <c r="R467" s="989"/>
      <c r="S467" s="148" t="str">
        <f>IFERROR(ROUNDDOWN(Q467*VLOOKUP(N467,【参考】数式用!$AR$2:$AW$50,MATCH(P467,【参考】数式用!$AT$4:$AW$4)+2,FALSE)*0.5, 0), "")</f>
        <v/>
      </c>
      <c r="T467" s="54"/>
      <c r="U467" s="548" t="str">
        <f>IFERROR(IF(AG467&lt;&gt;"",Q467*VLOOKUP(N467,【参考】数式用!$AG$2:$AL$50,MATCH(P467,【参考】数式用!$AI$4:$AL$4,0)+2,0), ""), "")</f>
        <v/>
      </c>
      <c r="V467" s="44"/>
      <c r="W467" s="990"/>
      <c r="X467" s="991"/>
      <c r="Y467" s="93"/>
      <c r="Z467" s="549"/>
      <c r="AA467" s="149" t="str">
        <f>IFERROR(IF(Y467="ー", "", ROUNDDOWN(Z467*VLOOKUP(N467,【参考】数式用!$AR$2:$AW$50,MATCH(Y467,【参考】数式用!$AT$4:$AW$4)+2,FALSE)*0.5, 0)), "")</f>
        <v/>
      </c>
      <c r="AB467" s="103"/>
      <c r="AC467" s="1083" t="str">
        <f>IFERROR(IF(AG467&lt;&gt;"",Z467*VLOOKUP(N467,【参考】数式用!$AG$2:$AL$50,MATCH(Y467,【参考】数式用!$AI$4:$AL$4,0)+2,0), ""), "")</f>
        <v/>
      </c>
      <c r="AD467" s="1083"/>
      <c r="AE467" s="424"/>
      <c r="AF467" s="104"/>
      <c r="AG467" s="438" t="str">
        <f>IFERROR(VLOOKUP(O467, 【参考】数式用!$AY$5:$AY$13, 1, FALSE), "")</f>
        <v/>
      </c>
      <c r="AH467" s="439" t="str">
        <f>IFERROR(VLOOKUP(N467, 【参考】数式用!$BA$2:$BB$50, 2, FALSE), "")</f>
        <v/>
      </c>
      <c r="AI467" s="440" t="str">
        <f t="shared" si="15"/>
        <v/>
      </c>
      <c r="AJ467" s="441" t="str">
        <f t="shared" si="16"/>
        <v/>
      </c>
      <c r="AK467" s="139"/>
      <c r="AL467" s="139"/>
      <c r="AM467" s="112"/>
      <c r="AN467" s="112"/>
      <c r="AU467" s="111"/>
      <c r="AV467" s="111"/>
      <c r="AW467" s="111"/>
      <c r="AX467" s="111"/>
      <c r="AY467" s="111"/>
      <c r="AZ467" s="111"/>
    </row>
    <row r="468" spans="1:52" ht="30" customHeight="1" thickBot="1">
      <c r="A468" s="146">
        <v>455</v>
      </c>
      <c r="B468" s="985" t="str">
        <f>IF(基本情報入力シート!C493="","",基本情報入力シート!C493)</f>
        <v/>
      </c>
      <c r="C468" s="986"/>
      <c r="D468" s="986"/>
      <c r="E468" s="986"/>
      <c r="F468" s="986"/>
      <c r="G468" s="986"/>
      <c r="H468" s="986"/>
      <c r="I468" s="987"/>
      <c r="J468" s="420" t="str">
        <f>IF(基本情報入力シート!M493="","",基本情報入力シート!M493)</f>
        <v/>
      </c>
      <c r="K468" s="420" t="str">
        <f>IF(基本情報入力シート!R493="","",基本情報入力シート!R493)</f>
        <v/>
      </c>
      <c r="L468" s="420" t="str">
        <f>IF(基本情報入力シート!W493="","",基本情報入力シート!W493)</f>
        <v/>
      </c>
      <c r="M468" s="420" t="str">
        <f>IF(基本情報入力シート!X493="","",基本情報入力シート!X493)</f>
        <v/>
      </c>
      <c r="N468" s="147" t="str">
        <f>IF(基本情報入力シート!Y493="","",基本情報入力シート!Y493)</f>
        <v/>
      </c>
      <c r="O468" s="154"/>
      <c r="P468" s="53"/>
      <c r="Q468" s="988"/>
      <c r="R468" s="989"/>
      <c r="S468" s="148" t="str">
        <f>IFERROR(ROUNDDOWN(Q468*VLOOKUP(N468,【参考】数式用!$AR$2:$AW$50,MATCH(P468,【参考】数式用!$AT$4:$AW$4)+2,FALSE)*0.5, 0), "")</f>
        <v/>
      </c>
      <c r="T468" s="54"/>
      <c r="U468" s="548" t="str">
        <f>IFERROR(IF(AG468&lt;&gt;"",Q468*VLOOKUP(N468,【参考】数式用!$AG$2:$AL$50,MATCH(P468,【参考】数式用!$AI$4:$AL$4,0)+2,0), ""), "")</f>
        <v/>
      </c>
      <c r="V468" s="44"/>
      <c r="W468" s="990"/>
      <c r="X468" s="991"/>
      <c r="Y468" s="93"/>
      <c r="Z468" s="549"/>
      <c r="AA468" s="149" t="str">
        <f>IFERROR(IF(Y468="ー", "", ROUNDDOWN(Z468*VLOOKUP(N468,【参考】数式用!$AR$2:$AW$50,MATCH(Y468,【参考】数式用!$AT$4:$AW$4)+2,FALSE)*0.5, 0)), "")</f>
        <v/>
      </c>
      <c r="AB468" s="103"/>
      <c r="AC468" s="1083" t="str">
        <f>IFERROR(IF(AG468&lt;&gt;"",Z468*VLOOKUP(N468,【参考】数式用!$AG$2:$AL$50,MATCH(Y468,【参考】数式用!$AI$4:$AL$4,0)+2,0), ""), "")</f>
        <v/>
      </c>
      <c r="AD468" s="1083"/>
      <c r="AE468" s="424"/>
      <c r="AF468" s="104"/>
      <c r="AG468" s="438" t="str">
        <f>IFERROR(VLOOKUP(O468, 【参考】数式用!$AY$5:$AY$13, 1, FALSE), "")</f>
        <v/>
      </c>
      <c r="AH468" s="439" t="str">
        <f>IFERROR(VLOOKUP(N468, 【参考】数式用!$BA$2:$BB$50, 2, FALSE), "")</f>
        <v/>
      </c>
      <c r="AI468" s="440" t="str">
        <f t="shared" si="15"/>
        <v/>
      </c>
      <c r="AJ468" s="441" t="str">
        <f t="shared" si="16"/>
        <v/>
      </c>
      <c r="AK468" s="139"/>
      <c r="AL468" s="139"/>
      <c r="AM468" s="112"/>
      <c r="AN468" s="112"/>
      <c r="AU468" s="111"/>
      <c r="AV468" s="111"/>
      <c r="AW468" s="111"/>
      <c r="AX468" s="111"/>
      <c r="AY468" s="111"/>
      <c r="AZ468" s="111"/>
    </row>
    <row r="469" spans="1:52" ht="30" customHeight="1" thickBot="1">
      <c r="A469" s="146">
        <v>456</v>
      </c>
      <c r="B469" s="985" t="str">
        <f>IF(基本情報入力シート!C494="","",基本情報入力シート!C494)</f>
        <v/>
      </c>
      <c r="C469" s="986"/>
      <c r="D469" s="986"/>
      <c r="E469" s="986"/>
      <c r="F469" s="986"/>
      <c r="G469" s="986"/>
      <c r="H469" s="986"/>
      <c r="I469" s="987"/>
      <c r="J469" s="420" t="str">
        <f>IF(基本情報入力シート!M494="","",基本情報入力シート!M494)</f>
        <v/>
      </c>
      <c r="K469" s="420" t="str">
        <f>IF(基本情報入力シート!R494="","",基本情報入力シート!R494)</f>
        <v/>
      </c>
      <c r="L469" s="420" t="str">
        <f>IF(基本情報入力シート!W494="","",基本情報入力シート!W494)</f>
        <v/>
      </c>
      <c r="M469" s="420" t="str">
        <f>IF(基本情報入力シート!X494="","",基本情報入力シート!X494)</f>
        <v/>
      </c>
      <c r="N469" s="147" t="str">
        <f>IF(基本情報入力シート!Y494="","",基本情報入力シート!Y494)</f>
        <v/>
      </c>
      <c r="O469" s="154"/>
      <c r="P469" s="53"/>
      <c r="Q469" s="988"/>
      <c r="R469" s="989"/>
      <c r="S469" s="148" t="str">
        <f>IFERROR(ROUNDDOWN(Q469*VLOOKUP(N469,【参考】数式用!$AR$2:$AW$50,MATCH(P469,【参考】数式用!$AT$4:$AW$4)+2,FALSE)*0.5, 0), "")</f>
        <v/>
      </c>
      <c r="T469" s="54"/>
      <c r="U469" s="548" t="str">
        <f>IFERROR(IF(AG469&lt;&gt;"",Q469*VLOOKUP(N469,【参考】数式用!$AG$2:$AL$50,MATCH(P469,【参考】数式用!$AI$4:$AL$4,0)+2,0), ""), "")</f>
        <v/>
      </c>
      <c r="V469" s="44"/>
      <c r="W469" s="990"/>
      <c r="X469" s="991"/>
      <c r="Y469" s="93"/>
      <c r="Z469" s="549"/>
      <c r="AA469" s="149" t="str">
        <f>IFERROR(IF(Y469="ー", "", ROUNDDOWN(Z469*VLOOKUP(N469,【参考】数式用!$AR$2:$AW$50,MATCH(Y469,【参考】数式用!$AT$4:$AW$4)+2,FALSE)*0.5, 0)), "")</f>
        <v/>
      </c>
      <c r="AB469" s="103"/>
      <c r="AC469" s="1083" t="str">
        <f>IFERROR(IF(AG469&lt;&gt;"",Z469*VLOOKUP(N469,【参考】数式用!$AG$2:$AL$50,MATCH(Y469,【参考】数式用!$AI$4:$AL$4,0)+2,0), ""), "")</f>
        <v/>
      </c>
      <c r="AD469" s="1083"/>
      <c r="AE469" s="424"/>
      <c r="AF469" s="104"/>
      <c r="AG469" s="438" t="str">
        <f>IFERROR(VLOOKUP(O469, 【参考】数式用!$AY$5:$AY$13, 1, FALSE), "")</f>
        <v/>
      </c>
      <c r="AH469" s="439" t="str">
        <f>IFERROR(VLOOKUP(N469, 【参考】数式用!$BA$2:$BB$50, 2, FALSE), "")</f>
        <v/>
      </c>
      <c r="AI469" s="440" t="str">
        <f t="shared" si="15"/>
        <v/>
      </c>
      <c r="AJ469" s="441" t="str">
        <f t="shared" si="16"/>
        <v/>
      </c>
      <c r="AK469" s="139"/>
      <c r="AL469" s="139"/>
      <c r="AM469" s="112"/>
      <c r="AN469" s="112"/>
      <c r="AU469" s="111"/>
      <c r="AV469" s="111"/>
      <c r="AW469" s="111"/>
      <c r="AX469" s="111"/>
      <c r="AY469" s="111"/>
      <c r="AZ469" s="111"/>
    </row>
    <row r="470" spans="1:52" ht="30" customHeight="1" thickBot="1">
      <c r="A470" s="146">
        <v>457</v>
      </c>
      <c r="B470" s="985" t="str">
        <f>IF(基本情報入力シート!C495="","",基本情報入力シート!C495)</f>
        <v/>
      </c>
      <c r="C470" s="986"/>
      <c r="D470" s="986"/>
      <c r="E470" s="986"/>
      <c r="F470" s="986"/>
      <c r="G470" s="986"/>
      <c r="H470" s="986"/>
      <c r="I470" s="987"/>
      <c r="J470" s="420" t="str">
        <f>IF(基本情報入力シート!M495="","",基本情報入力シート!M495)</f>
        <v/>
      </c>
      <c r="K470" s="420" t="str">
        <f>IF(基本情報入力シート!R495="","",基本情報入力シート!R495)</f>
        <v/>
      </c>
      <c r="L470" s="420" t="str">
        <f>IF(基本情報入力シート!W495="","",基本情報入力シート!W495)</f>
        <v/>
      </c>
      <c r="M470" s="420" t="str">
        <f>IF(基本情報入力シート!X495="","",基本情報入力シート!X495)</f>
        <v/>
      </c>
      <c r="N470" s="147" t="str">
        <f>IF(基本情報入力シート!Y495="","",基本情報入力シート!Y495)</f>
        <v/>
      </c>
      <c r="O470" s="154"/>
      <c r="P470" s="53"/>
      <c r="Q470" s="988"/>
      <c r="R470" s="989"/>
      <c r="S470" s="148" t="str">
        <f>IFERROR(ROUNDDOWN(Q470*VLOOKUP(N470,【参考】数式用!$AR$2:$AW$50,MATCH(P470,【参考】数式用!$AT$4:$AW$4)+2,FALSE)*0.5, 0), "")</f>
        <v/>
      </c>
      <c r="T470" s="54"/>
      <c r="U470" s="548" t="str">
        <f>IFERROR(IF(AG470&lt;&gt;"",Q470*VLOOKUP(N470,【参考】数式用!$AG$2:$AL$50,MATCH(P470,【参考】数式用!$AI$4:$AL$4,0)+2,0), ""), "")</f>
        <v/>
      </c>
      <c r="V470" s="44"/>
      <c r="W470" s="990"/>
      <c r="X470" s="991"/>
      <c r="Y470" s="93"/>
      <c r="Z470" s="549"/>
      <c r="AA470" s="149" t="str">
        <f>IFERROR(IF(Y470="ー", "", ROUNDDOWN(Z470*VLOOKUP(N470,【参考】数式用!$AR$2:$AW$50,MATCH(Y470,【参考】数式用!$AT$4:$AW$4)+2,FALSE)*0.5, 0)), "")</f>
        <v/>
      </c>
      <c r="AB470" s="103"/>
      <c r="AC470" s="1083" t="str">
        <f>IFERROR(IF(AG470&lt;&gt;"",Z470*VLOOKUP(N470,【参考】数式用!$AG$2:$AL$50,MATCH(Y470,【参考】数式用!$AI$4:$AL$4,0)+2,0), ""), "")</f>
        <v/>
      </c>
      <c r="AD470" s="1083"/>
      <c r="AE470" s="424"/>
      <c r="AF470" s="104"/>
      <c r="AG470" s="438" t="str">
        <f>IFERROR(VLOOKUP(O470, 【参考】数式用!$AY$5:$AY$13, 1, FALSE), "")</f>
        <v/>
      </c>
      <c r="AH470" s="439" t="str">
        <f>IFERROR(VLOOKUP(N470, 【参考】数式用!$BA$2:$BB$50, 2, FALSE), "")</f>
        <v/>
      </c>
      <c r="AI470" s="440" t="str">
        <f t="shared" si="15"/>
        <v/>
      </c>
      <c r="AJ470" s="441" t="str">
        <f t="shared" si="16"/>
        <v/>
      </c>
      <c r="AK470" s="139"/>
      <c r="AL470" s="139"/>
      <c r="AM470" s="112"/>
      <c r="AN470" s="112"/>
      <c r="AU470" s="111"/>
      <c r="AV470" s="111"/>
      <c r="AW470" s="111"/>
      <c r="AX470" s="111"/>
      <c r="AY470" s="111"/>
      <c r="AZ470" s="111"/>
    </row>
    <row r="471" spans="1:52" ht="30" customHeight="1" thickBot="1">
      <c r="A471" s="146">
        <v>458</v>
      </c>
      <c r="B471" s="985" t="str">
        <f>IF(基本情報入力シート!C496="","",基本情報入力シート!C496)</f>
        <v/>
      </c>
      <c r="C471" s="986"/>
      <c r="D471" s="986"/>
      <c r="E471" s="986"/>
      <c r="F471" s="986"/>
      <c r="G471" s="986"/>
      <c r="H471" s="986"/>
      <c r="I471" s="987"/>
      <c r="J471" s="420" t="str">
        <f>IF(基本情報入力シート!M496="","",基本情報入力シート!M496)</f>
        <v/>
      </c>
      <c r="K471" s="420" t="str">
        <f>IF(基本情報入力シート!R496="","",基本情報入力シート!R496)</f>
        <v/>
      </c>
      <c r="L471" s="420" t="str">
        <f>IF(基本情報入力シート!W496="","",基本情報入力シート!W496)</f>
        <v/>
      </c>
      <c r="M471" s="420" t="str">
        <f>IF(基本情報入力シート!X496="","",基本情報入力シート!X496)</f>
        <v/>
      </c>
      <c r="N471" s="147" t="str">
        <f>IF(基本情報入力シート!Y496="","",基本情報入力シート!Y496)</f>
        <v/>
      </c>
      <c r="O471" s="154"/>
      <c r="P471" s="53"/>
      <c r="Q471" s="988"/>
      <c r="R471" s="989"/>
      <c r="S471" s="148" t="str">
        <f>IFERROR(ROUNDDOWN(Q471*VLOOKUP(N471,【参考】数式用!$AR$2:$AW$50,MATCH(P471,【参考】数式用!$AT$4:$AW$4)+2,FALSE)*0.5, 0), "")</f>
        <v/>
      </c>
      <c r="T471" s="54"/>
      <c r="U471" s="548" t="str">
        <f>IFERROR(IF(AG471&lt;&gt;"",Q471*VLOOKUP(N471,【参考】数式用!$AG$2:$AL$50,MATCH(P471,【参考】数式用!$AI$4:$AL$4,0)+2,0), ""), "")</f>
        <v/>
      </c>
      <c r="V471" s="44"/>
      <c r="W471" s="990"/>
      <c r="X471" s="991"/>
      <c r="Y471" s="93"/>
      <c r="Z471" s="549"/>
      <c r="AA471" s="149" t="str">
        <f>IFERROR(IF(Y471="ー", "", ROUNDDOWN(Z471*VLOOKUP(N471,【参考】数式用!$AR$2:$AW$50,MATCH(Y471,【参考】数式用!$AT$4:$AW$4)+2,FALSE)*0.5, 0)), "")</f>
        <v/>
      </c>
      <c r="AB471" s="103"/>
      <c r="AC471" s="1083" t="str">
        <f>IFERROR(IF(AG471&lt;&gt;"",Z471*VLOOKUP(N471,【参考】数式用!$AG$2:$AL$50,MATCH(Y471,【参考】数式用!$AI$4:$AL$4,0)+2,0), ""), "")</f>
        <v/>
      </c>
      <c r="AD471" s="1083"/>
      <c r="AE471" s="424"/>
      <c r="AF471" s="104"/>
      <c r="AG471" s="438" t="str">
        <f>IFERROR(VLOOKUP(O471, 【参考】数式用!$AY$5:$AY$13, 1, FALSE), "")</f>
        <v/>
      </c>
      <c r="AH471" s="439" t="str">
        <f>IFERROR(VLOOKUP(N471, 【参考】数式用!$BA$2:$BB$50, 2, FALSE), "")</f>
        <v/>
      </c>
      <c r="AI471" s="440" t="str">
        <f t="shared" si="15"/>
        <v/>
      </c>
      <c r="AJ471" s="441" t="str">
        <f t="shared" si="16"/>
        <v/>
      </c>
      <c r="AK471" s="139"/>
      <c r="AL471" s="139"/>
      <c r="AM471" s="112"/>
      <c r="AN471" s="112"/>
      <c r="AU471" s="111"/>
      <c r="AV471" s="111"/>
      <c r="AW471" s="111"/>
      <c r="AX471" s="111"/>
      <c r="AY471" s="111"/>
      <c r="AZ471" s="111"/>
    </row>
    <row r="472" spans="1:52" ht="30" customHeight="1" thickBot="1">
      <c r="A472" s="146">
        <v>459</v>
      </c>
      <c r="B472" s="985" t="str">
        <f>IF(基本情報入力シート!C497="","",基本情報入力シート!C497)</f>
        <v/>
      </c>
      <c r="C472" s="986"/>
      <c r="D472" s="986"/>
      <c r="E472" s="986"/>
      <c r="F472" s="986"/>
      <c r="G472" s="986"/>
      <c r="H472" s="986"/>
      <c r="I472" s="987"/>
      <c r="J472" s="420" t="str">
        <f>IF(基本情報入力シート!M497="","",基本情報入力シート!M497)</f>
        <v/>
      </c>
      <c r="K472" s="420" t="str">
        <f>IF(基本情報入力シート!R497="","",基本情報入力シート!R497)</f>
        <v/>
      </c>
      <c r="L472" s="420" t="str">
        <f>IF(基本情報入力シート!W497="","",基本情報入力シート!W497)</f>
        <v/>
      </c>
      <c r="M472" s="420" t="str">
        <f>IF(基本情報入力シート!X497="","",基本情報入力シート!X497)</f>
        <v/>
      </c>
      <c r="N472" s="147" t="str">
        <f>IF(基本情報入力シート!Y497="","",基本情報入力シート!Y497)</f>
        <v/>
      </c>
      <c r="O472" s="154"/>
      <c r="P472" s="53"/>
      <c r="Q472" s="988"/>
      <c r="R472" s="989"/>
      <c r="S472" s="148" t="str">
        <f>IFERROR(ROUNDDOWN(Q472*VLOOKUP(N472,【参考】数式用!$AR$2:$AW$50,MATCH(P472,【参考】数式用!$AT$4:$AW$4)+2,FALSE)*0.5, 0), "")</f>
        <v/>
      </c>
      <c r="T472" s="54"/>
      <c r="U472" s="548" t="str">
        <f>IFERROR(IF(AG472&lt;&gt;"",Q472*VLOOKUP(N472,【参考】数式用!$AG$2:$AL$50,MATCH(P472,【参考】数式用!$AI$4:$AL$4,0)+2,0), ""), "")</f>
        <v/>
      </c>
      <c r="V472" s="44"/>
      <c r="W472" s="990"/>
      <c r="X472" s="991"/>
      <c r="Y472" s="93"/>
      <c r="Z472" s="549"/>
      <c r="AA472" s="149" t="str">
        <f>IFERROR(IF(Y472="ー", "", ROUNDDOWN(Z472*VLOOKUP(N472,【参考】数式用!$AR$2:$AW$50,MATCH(Y472,【参考】数式用!$AT$4:$AW$4)+2,FALSE)*0.5, 0)), "")</f>
        <v/>
      </c>
      <c r="AB472" s="103"/>
      <c r="AC472" s="1083" t="str">
        <f>IFERROR(IF(AG472&lt;&gt;"",Z472*VLOOKUP(N472,【参考】数式用!$AG$2:$AL$50,MATCH(Y472,【参考】数式用!$AI$4:$AL$4,0)+2,0), ""), "")</f>
        <v/>
      </c>
      <c r="AD472" s="1083"/>
      <c r="AE472" s="424"/>
      <c r="AF472" s="104"/>
      <c r="AG472" s="438" t="str">
        <f>IFERROR(VLOOKUP(O472, 【参考】数式用!$AY$5:$AY$13, 1, FALSE), "")</f>
        <v/>
      </c>
      <c r="AH472" s="439" t="str">
        <f>IFERROR(VLOOKUP(N472, 【参考】数式用!$BA$2:$BB$50, 2, FALSE), "")</f>
        <v/>
      </c>
      <c r="AI472" s="440" t="str">
        <f t="shared" si="15"/>
        <v/>
      </c>
      <c r="AJ472" s="441" t="str">
        <f t="shared" si="16"/>
        <v/>
      </c>
      <c r="AK472" s="139"/>
      <c r="AL472" s="139"/>
      <c r="AM472" s="112"/>
      <c r="AN472" s="112"/>
      <c r="AU472" s="111"/>
      <c r="AV472" s="111"/>
      <c r="AW472" s="111"/>
      <c r="AX472" s="111"/>
      <c r="AY472" s="111"/>
      <c r="AZ472" s="111"/>
    </row>
    <row r="473" spans="1:52" ht="30" customHeight="1" thickBot="1">
      <c r="A473" s="146">
        <v>460</v>
      </c>
      <c r="B473" s="985" t="str">
        <f>IF(基本情報入力シート!C498="","",基本情報入力シート!C498)</f>
        <v/>
      </c>
      <c r="C473" s="986"/>
      <c r="D473" s="986"/>
      <c r="E473" s="986"/>
      <c r="F473" s="986"/>
      <c r="G473" s="986"/>
      <c r="H473" s="986"/>
      <c r="I473" s="987"/>
      <c r="J473" s="420" t="str">
        <f>IF(基本情報入力シート!M498="","",基本情報入力シート!M498)</f>
        <v/>
      </c>
      <c r="K473" s="420" t="str">
        <f>IF(基本情報入力シート!R498="","",基本情報入力シート!R498)</f>
        <v/>
      </c>
      <c r="L473" s="420" t="str">
        <f>IF(基本情報入力シート!W498="","",基本情報入力シート!W498)</f>
        <v/>
      </c>
      <c r="M473" s="420" t="str">
        <f>IF(基本情報入力シート!X498="","",基本情報入力シート!X498)</f>
        <v/>
      </c>
      <c r="N473" s="147" t="str">
        <f>IF(基本情報入力シート!Y498="","",基本情報入力シート!Y498)</f>
        <v/>
      </c>
      <c r="O473" s="154"/>
      <c r="P473" s="53"/>
      <c r="Q473" s="988"/>
      <c r="R473" s="989"/>
      <c r="S473" s="148" t="str">
        <f>IFERROR(ROUNDDOWN(Q473*VLOOKUP(N473,【参考】数式用!$AR$2:$AW$50,MATCH(P473,【参考】数式用!$AT$4:$AW$4)+2,FALSE)*0.5, 0), "")</f>
        <v/>
      </c>
      <c r="T473" s="54"/>
      <c r="U473" s="548" t="str">
        <f>IFERROR(IF(AG473&lt;&gt;"",Q473*VLOOKUP(N473,【参考】数式用!$AG$2:$AL$50,MATCH(P473,【参考】数式用!$AI$4:$AL$4,0)+2,0), ""), "")</f>
        <v/>
      </c>
      <c r="V473" s="44"/>
      <c r="W473" s="990"/>
      <c r="X473" s="991"/>
      <c r="Y473" s="93"/>
      <c r="Z473" s="549"/>
      <c r="AA473" s="149" t="str">
        <f>IFERROR(IF(Y473="ー", "", ROUNDDOWN(Z473*VLOOKUP(N473,【参考】数式用!$AR$2:$AW$50,MATCH(Y473,【参考】数式用!$AT$4:$AW$4)+2,FALSE)*0.5, 0)), "")</f>
        <v/>
      </c>
      <c r="AB473" s="103"/>
      <c r="AC473" s="1083" t="str">
        <f>IFERROR(IF(AG473&lt;&gt;"",Z473*VLOOKUP(N473,【参考】数式用!$AG$2:$AL$50,MATCH(Y473,【参考】数式用!$AI$4:$AL$4,0)+2,0), ""), "")</f>
        <v/>
      </c>
      <c r="AD473" s="1083"/>
      <c r="AE473" s="424"/>
      <c r="AF473" s="104"/>
      <c r="AG473" s="438" t="str">
        <f>IFERROR(VLOOKUP(O473, 【参考】数式用!$AY$5:$AY$13, 1, FALSE), "")</f>
        <v/>
      </c>
      <c r="AH473" s="439" t="str">
        <f>IFERROR(VLOOKUP(N473, 【参考】数式用!$BA$2:$BB$50, 2, FALSE), "")</f>
        <v/>
      </c>
      <c r="AI473" s="440" t="str">
        <f t="shared" si="15"/>
        <v/>
      </c>
      <c r="AJ473" s="441" t="str">
        <f t="shared" si="16"/>
        <v/>
      </c>
      <c r="AK473" s="139"/>
      <c r="AL473" s="139"/>
      <c r="AM473" s="112"/>
      <c r="AN473" s="112"/>
      <c r="AU473" s="111"/>
      <c r="AV473" s="111"/>
      <c r="AW473" s="111"/>
      <c r="AX473" s="111"/>
      <c r="AY473" s="111"/>
      <c r="AZ473" s="111"/>
    </row>
    <row r="474" spans="1:52" ht="30" customHeight="1" thickBot="1">
      <c r="A474" s="146">
        <v>461</v>
      </c>
      <c r="B474" s="985" t="str">
        <f>IF(基本情報入力シート!C499="","",基本情報入力シート!C499)</f>
        <v/>
      </c>
      <c r="C474" s="986"/>
      <c r="D474" s="986"/>
      <c r="E474" s="986"/>
      <c r="F474" s="986"/>
      <c r="G474" s="986"/>
      <c r="H474" s="986"/>
      <c r="I474" s="987"/>
      <c r="J474" s="420" t="str">
        <f>IF(基本情報入力シート!M499="","",基本情報入力シート!M499)</f>
        <v/>
      </c>
      <c r="K474" s="420" t="str">
        <f>IF(基本情報入力シート!R499="","",基本情報入力シート!R499)</f>
        <v/>
      </c>
      <c r="L474" s="420" t="str">
        <f>IF(基本情報入力シート!W499="","",基本情報入力シート!W499)</f>
        <v/>
      </c>
      <c r="M474" s="420" t="str">
        <f>IF(基本情報入力シート!X499="","",基本情報入力シート!X499)</f>
        <v/>
      </c>
      <c r="N474" s="147" t="str">
        <f>IF(基本情報入力シート!Y499="","",基本情報入力シート!Y499)</f>
        <v/>
      </c>
      <c r="O474" s="154"/>
      <c r="P474" s="53"/>
      <c r="Q474" s="988"/>
      <c r="R474" s="989"/>
      <c r="S474" s="148" t="str">
        <f>IFERROR(ROUNDDOWN(Q474*VLOOKUP(N474,【参考】数式用!$AR$2:$AW$50,MATCH(P474,【参考】数式用!$AT$4:$AW$4)+2,FALSE)*0.5, 0), "")</f>
        <v/>
      </c>
      <c r="T474" s="54"/>
      <c r="U474" s="548" t="str">
        <f>IFERROR(IF(AG474&lt;&gt;"",Q474*VLOOKUP(N474,【参考】数式用!$AG$2:$AL$50,MATCH(P474,【参考】数式用!$AI$4:$AL$4,0)+2,0), ""), "")</f>
        <v/>
      </c>
      <c r="V474" s="44"/>
      <c r="W474" s="990"/>
      <c r="X474" s="991"/>
      <c r="Y474" s="93"/>
      <c r="Z474" s="549"/>
      <c r="AA474" s="149" t="str">
        <f>IFERROR(IF(Y474="ー", "", ROUNDDOWN(Z474*VLOOKUP(N474,【参考】数式用!$AR$2:$AW$50,MATCH(Y474,【参考】数式用!$AT$4:$AW$4)+2,FALSE)*0.5, 0)), "")</f>
        <v/>
      </c>
      <c r="AB474" s="103"/>
      <c r="AC474" s="1083" t="str">
        <f>IFERROR(IF(AG474&lt;&gt;"",Z474*VLOOKUP(N474,【参考】数式用!$AG$2:$AL$50,MATCH(Y474,【参考】数式用!$AI$4:$AL$4,0)+2,0), ""), "")</f>
        <v/>
      </c>
      <c r="AD474" s="1083"/>
      <c r="AE474" s="424"/>
      <c r="AF474" s="104"/>
      <c r="AG474" s="438" t="str">
        <f>IFERROR(VLOOKUP(O474, 【参考】数式用!$AY$5:$AY$13, 1, FALSE), "")</f>
        <v/>
      </c>
      <c r="AH474" s="439" t="str">
        <f>IFERROR(VLOOKUP(N474, 【参考】数式用!$BA$2:$BB$50, 2, FALSE), "")</f>
        <v/>
      </c>
      <c r="AI474" s="440" t="str">
        <f t="shared" si="15"/>
        <v/>
      </c>
      <c r="AJ474" s="441" t="str">
        <f t="shared" si="16"/>
        <v/>
      </c>
      <c r="AK474" s="139"/>
      <c r="AL474" s="139"/>
      <c r="AM474" s="112"/>
      <c r="AN474" s="112"/>
      <c r="AU474" s="111"/>
      <c r="AV474" s="111"/>
      <c r="AW474" s="111"/>
      <c r="AX474" s="111"/>
      <c r="AY474" s="111"/>
      <c r="AZ474" s="111"/>
    </row>
    <row r="475" spans="1:52" ht="30" customHeight="1" thickBot="1">
      <c r="A475" s="146">
        <v>462</v>
      </c>
      <c r="B475" s="985" t="str">
        <f>IF(基本情報入力シート!C500="","",基本情報入力シート!C500)</f>
        <v/>
      </c>
      <c r="C475" s="986"/>
      <c r="D475" s="986"/>
      <c r="E475" s="986"/>
      <c r="F475" s="986"/>
      <c r="G475" s="986"/>
      <c r="H475" s="986"/>
      <c r="I475" s="987"/>
      <c r="J475" s="420" t="str">
        <f>IF(基本情報入力シート!M500="","",基本情報入力シート!M500)</f>
        <v/>
      </c>
      <c r="K475" s="420" t="str">
        <f>IF(基本情報入力シート!R500="","",基本情報入力シート!R500)</f>
        <v/>
      </c>
      <c r="L475" s="420" t="str">
        <f>IF(基本情報入力シート!W500="","",基本情報入力シート!W500)</f>
        <v/>
      </c>
      <c r="M475" s="420" t="str">
        <f>IF(基本情報入力シート!X500="","",基本情報入力シート!X500)</f>
        <v/>
      </c>
      <c r="N475" s="147" t="str">
        <f>IF(基本情報入力シート!Y500="","",基本情報入力シート!Y500)</f>
        <v/>
      </c>
      <c r="O475" s="154"/>
      <c r="P475" s="53"/>
      <c r="Q475" s="988"/>
      <c r="R475" s="989"/>
      <c r="S475" s="148" t="str">
        <f>IFERROR(ROUNDDOWN(Q475*VLOOKUP(N475,【参考】数式用!$AR$2:$AW$50,MATCH(P475,【参考】数式用!$AT$4:$AW$4)+2,FALSE)*0.5, 0), "")</f>
        <v/>
      </c>
      <c r="T475" s="54"/>
      <c r="U475" s="548" t="str">
        <f>IFERROR(IF(AG475&lt;&gt;"",Q475*VLOOKUP(N475,【参考】数式用!$AG$2:$AL$50,MATCH(P475,【参考】数式用!$AI$4:$AL$4,0)+2,0), ""), "")</f>
        <v/>
      </c>
      <c r="V475" s="44"/>
      <c r="W475" s="990"/>
      <c r="X475" s="991"/>
      <c r="Y475" s="93"/>
      <c r="Z475" s="549"/>
      <c r="AA475" s="149" t="str">
        <f>IFERROR(IF(Y475="ー", "", ROUNDDOWN(Z475*VLOOKUP(N475,【参考】数式用!$AR$2:$AW$50,MATCH(Y475,【参考】数式用!$AT$4:$AW$4)+2,FALSE)*0.5, 0)), "")</f>
        <v/>
      </c>
      <c r="AB475" s="103"/>
      <c r="AC475" s="1083" t="str">
        <f>IFERROR(IF(AG475&lt;&gt;"",Z475*VLOOKUP(N475,【参考】数式用!$AG$2:$AL$50,MATCH(Y475,【参考】数式用!$AI$4:$AL$4,0)+2,0), ""), "")</f>
        <v/>
      </c>
      <c r="AD475" s="1083"/>
      <c r="AE475" s="424"/>
      <c r="AF475" s="104"/>
      <c r="AG475" s="438" t="str">
        <f>IFERROR(VLOOKUP(O475, 【参考】数式用!$AY$5:$AY$13, 1, FALSE), "")</f>
        <v/>
      </c>
      <c r="AH475" s="439" t="str">
        <f>IFERROR(VLOOKUP(N475, 【参考】数式用!$BA$2:$BB$50, 2, FALSE), "")</f>
        <v/>
      </c>
      <c r="AI475" s="440" t="str">
        <f t="shared" si="15"/>
        <v/>
      </c>
      <c r="AJ475" s="441" t="str">
        <f t="shared" si="16"/>
        <v/>
      </c>
      <c r="AK475" s="139"/>
      <c r="AL475" s="139"/>
      <c r="AM475" s="112"/>
      <c r="AN475" s="112"/>
      <c r="AU475" s="111"/>
      <c r="AV475" s="111"/>
      <c r="AW475" s="111"/>
      <c r="AX475" s="111"/>
      <c r="AY475" s="111"/>
      <c r="AZ475" s="111"/>
    </row>
    <row r="476" spans="1:52" ht="30" customHeight="1" thickBot="1">
      <c r="A476" s="146">
        <v>463</v>
      </c>
      <c r="B476" s="985" t="str">
        <f>IF(基本情報入力シート!C501="","",基本情報入力シート!C501)</f>
        <v/>
      </c>
      <c r="C476" s="986"/>
      <c r="D476" s="986"/>
      <c r="E476" s="986"/>
      <c r="F476" s="986"/>
      <c r="G476" s="986"/>
      <c r="H476" s="986"/>
      <c r="I476" s="987"/>
      <c r="J476" s="420" t="str">
        <f>IF(基本情報入力シート!M501="","",基本情報入力シート!M501)</f>
        <v/>
      </c>
      <c r="K476" s="420" t="str">
        <f>IF(基本情報入力シート!R501="","",基本情報入力シート!R501)</f>
        <v/>
      </c>
      <c r="L476" s="420" t="str">
        <f>IF(基本情報入力シート!W501="","",基本情報入力シート!W501)</f>
        <v/>
      </c>
      <c r="M476" s="420" t="str">
        <f>IF(基本情報入力シート!X501="","",基本情報入力シート!X501)</f>
        <v/>
      </c>
      <c r="N476" s="147" t="str">
        <f>IF(基本情報入力シート!Y501="","",基本情報入力シート!Y501)</f>
        <v/>
      </c>
      <c r="O476" s="154"/>
      <c r="P476" s="53"/>
      <c r="Q476" s="988"/>
      <c r="R476" s="989"/>
      <c r="S476" s="148" t="str">
        <f>IFERROR(ROUNDDOWN(Q476*VLOOKUP(N476,【参考】数式用!$AR$2:$AW$50,MATCH(P476,【参考】数式用!$AT$4:$AW$4)+2,FALSE)*0.5, 0), "")</f>
        <v/>
      </c>
      <c r="T476" s="54"/>
      <c r="U476" s="548" t="str">
        <f>IFERROR(IF(AG476&lt;&gt;"",Q476*VLOOKUP(N476,【参考】数式用!$AG$2:$AL$50,MATCH(P476,【参考】数式用!$AI$4:$AL$4,0)+2,0), ""), "")</f>
        <v/>
      </c>
      <c r="V476" s="44"/>
      <c r="W476" s="990"/>
      <c r="X476" s="991"/>
      <c r="Y476" s="93"/>
      <c r="Z476" s="549"/>
      <c r="AA476" s="149" t="str">
        <f>IFERROR(IF(Y476="ー", "", ROUNDDOWN(Z476*VLOOKUP(N476,【参考】数式用!$AR$2:$AW$50,MATCH(Y476,【参考】数式用!$AT$4:$AW$4)+2,FALSE)*0.5, 0)), "")</f>
        <v/>
      </c>
      <c r="AB476" s="103"/>
      <c r="AC476" s="1083" t="str">
        <f>IFERROR(IF(AG476&lt;&gt;"",Z476*VLOOKUP(N476,【参考】数式用!$AG$2:$AL$50,MATCH(Y476,【参考】数式用!$AI$4:$AL$4,0)+2,0), ""), "")</f>
        <v/>
      </c>
      <c r="AD476" s="1083"/>
      <c r="AE476" s="424"/>
      <c r="AF476" s="104"/>
      <c r="AG476" s="438" t="str">
        <f>IFERROR(VLOOKUP(O476, 【参考】数式用!$AY$5:$AY$13, 1, FALSE), "")</f>
        <v/>
      </c>
      <c r="AH476" s="439" t="str">
        <f>IFERROR(VLOOKUP(N476, 【参考】数式用!$BA$2:$BB$50, 2, FALSE), "")</f>
        <v/>
      </c>
      <c r="AI476" s="440" t="str">
        <f t="shared" si="15"/>
        <v/>
      </c>
      <c r="AJ476" s="441" t="str">
        <f t="shared" si="16"/>
        <v/>
      </c>
      <c r="AK476" s="139"/>
      <c r="AL476" s="139"/>
      <c r="AM476" s="112"/>
      <c r="AN476" s="112"/>
      <c r="AU476" s="111"/>
      <c r="AV476" s="111"/>
      <c r="AW476" s="111"/>
      <c r="AX476" s="111"/>
      <c r="AY476" s="111"/>
      <c r="AZ476" s="111"/>
    </row>
    <row r="477" spans="1:52" ht="30" customHeight="1" thickBot="1">
      <c r="A477" s="146">
        <v>464</v>
      </c>
      <c r="B477" s="985" t="str">
        <f>IF(基本情報入力シート!C502="","",基本情報入力シート!C502)</f>
        <v/>
      </c>
      <c r="C477" s="986"/>
      <c r="D477" s="986"/>
      <c r="E477" s="986"/>
      <c r="F477" s="986"/>
      <c r="G477" s="986"/>
      <c r="H477" s="986"/>
      <c r="I477" s="987"/>
      <c r="J477" s="420" t="str">
        <f>IF(基本情報入力シート!M502="","",基本情報入力シート!M502)</f>
        <v/>
      </c>
      <c r="K477" s="420" t="str">
        <f>IF(基本情報入力シート!R502="","",基本情報入力シート!R502)</f>
        <v/>
      </c>
      <c r="L477" s="420" t="str">
        <f>IF(基本情報入力シート!W502="","",基本情報入力シート!W502)</f>
        <v/>
      </c>
      <c r="M477" s="420" t="str">
        <f>IF(基本情報入力シート!X502="","",基本情報入力シート!X502)</f>
        <v/>
      </c>
      <c r="N477" s="147" t="str">
        <f>IF(基本情報入力シート!Y502="","",基本情報入力シート!Y502)</f>
        <v/>
      </c>
      <c r="O477" s="154"/>
      <c r="P477" s="53"/>
      <c r="Q477" s="988"/>
      <c r="R477" s="989"/>
      <c r="S477" s="148" t="str">
        <f>IFERROR(ROUNDDOWN(Q477*VLOOKUP(N477,【参考】数式用!$AR$2:$AW$50,MATCH(P477,【参考】数式用!$AT$4:$AW$4)+2,FALSE)*0.5, 0), "")</f>
        <v/>
      </c>
      <c r="T477" s="54"/>
      <c r="U477" s="548" t="str">
        <f>IFERROR(IF(AG477&lt;&gt;"",Q477*VLOOKUP(N477,【参考】数式用!$AG$2:$AL$50,MATCH(P477,【参考】数式用!$AI$4:$AL$4,0)+2,0), ""), "")</f>
        <v/>
      </c>
      <c r="V477" s="44"/>
      <c r="W477" s="990"/>
      <c r="X477" s="991"/>
      <c r="Y477" s="93"/>
      <c r="Z477" s="549"/>
      <c r="AA477" s="149" t="str">
        <f>IFERROR(IF(Y477="ー", "", ROUNDDOWN(Z477*VLOOKUP(N477,【参考】数式用!$AR$2:$AW$50,MATCH(Y477,【参考】数式用!$AT$4:$AW$4)+2,FALSE)*0.5, 0)), "")</f>
        <v/>
      </c>
      <c r="AB477" s="103"/>
      <c r="AC477" s="1083" t="str">
        <f>IFERROR(IF(AG477&lt;&gt;"",Z477*VLOOKUP(N477,【参考】数式用!$AG$2:$AL$50,MATCH(Y477,【参考】数式用!$AI$4:$AL$4,0)+2,0), ""), "")</f>
        <v/>
      </c>
      <c r="AD477" s="1083"/>
      <c r="AE477" s="424"/>
      <c r="AF477" s="104"/>
      <c r="AG477" s="438" t="str">
        <f>IFERROR(VLOOKUP(O477, 【参考】数式用!$AY$5:$AY$13, 1, FALSE), "")</f>
        <v/>
      </c>
      <c r="AH477" s="439" t="str">
        <f>IFERROR(VLOOKUP(N477, 【参考】数式用!$BA$2:$BB$50, 2, FALSE), "")</f>
        <v/>
      </c>
      <c r="AI477" s="440" t="str">
        <f t="shared" si="15"/>
        <v/>
      </c>
      <c r="AJ477" s="441" t="str">
        <f t="shared" si="16"/>
        <v/>
      </c>
      <c r="AK477" s="139"/>
      <c r="AL477" s="139"/>
      <c r="AM477" s="112"/>
      <c r="AN477" s="112"/>
      <c r="AU477" s="111"/>
      <c r="AV477" s="111"/>
      <c r="AW477" s="111"/>
      <c r="AX477" s="111"/>
      <c r="AY477" s="111"/>
      <c r="AZ477" s="111"/>
    </row>
    <row r="478" spans="1:52" ht="30" customHeight="1" thickBot="1">
      <c r="A478" s="146">
        <v>465</v>
      </c>
      <c r="B478" s="985" t="str">
        <f>IF(基本情報入力シート!C503="","",基本情報入力シート!C503)</f>
        <v/>
      </c>
      <c r="C478" s="986"/>
      <c r="D478" s="986"/>
      <c r="E478" s="986"/>
      <c r="F478" s="986"/>
      <c r="G478" s="986"/>
      <c r="H478" s="986"/>
      <c r="I478" s="987"/>
      <c r="J478" s="420" t="str">
        <f>IF(基本情報入力シート!M503="","",基本情報入力シート!M503)</f>
        <v/>
      </c>
      <c r="K478" s="420" t="str">
        <f>IF(基本情報入力シート!R503="","",基本情報入力シート!R503)</f>
        <v/>
      </c>
      <c r="L478" s="420" t="str">
        <f>IF(基本情報入力シート!W503="","",基本情報入力シート!W503)</f>
        <v/>
      </c>
      <c r="M478" s="420" t="str">
        <f>IF(基本情報入力シート!X503="","",基本情報入力シート!X503)</f>
        <v/>
      </c>
      <c r="N478" s="147" t="str">
        <f>IF(基本情報入力シート!Y503="","",基本情報入力シート!Y503)</f>
        <v/>
      </c>
      <c r="O478" s="154"/>
      <c r="P478" s="53"/>
      <c r="Q478" s="988"/>
      <c r="R478" s="989"/>
      <c r="S478" s="148" t="str">
        <f>IFERROR(ROUNDDOWN(Q478*VLOOKUP(N478,【参考】数式用!$AR$2:$AW$50,MATCH(P478,【参考】数式用!$AT$4:$AW$4)+2,FALSE)*0.5, 0), "")</f>
        <v/>
      </c>
      <c r="T478" s="54"/>
      <c r="U478" s="548" t="str">
        <f>IFERROR(IF(AG478&lt;&gt;"",Q478*VLOOKUP(N478,【参考】数式用!$AG$2:$AL$50,MATCH(P478,【参考】数式用!$AI$4:$AL$4,0)+2,0), ""), "")</f>
        <v/>
      </c>
      <c r="V478" s="44"/>
      <c r="W478" s="990"/>
      <c r="X478" s="991"/>
      <c r="Y478" s="93"/>
      <c r="Z478" s="549"/>
      <c r="AA478" s="149" t="str">
        <f>IFERROR(IF(Y478="ー", "", ROUNDDOWN(Z478*VLOOKUP(N478,【参考】数式用!$AR$2:$AW$50,MATCH(Y478,【参考】数式用!$AT$4:$AW$4)+2,FALSE)*0.5, 0)), "")</f>
        <v/>
      </c>
      <c r="AB478" s="103"/>
      <c r="AC478" s="1083" t="str">
        <f>IFERROR(IF(AG478&lt;&gt;"",Z478*VLOOKUP(N478,【参考】数式用!$AG$2:$AL$50,MATCH(Y478,【参考】数式用!$AI$4:$AL$4,0)+2,0), ""), "")</f>
        <v/>
      </c>
      <c r="AD478" s="1083"/>
      <c r="AE478" s="424"/>
      <c r="AF478" s="104"/>
      <c r="AG478" s="438" t="str">
        <f>IFERROR(VLOOKUP(O478, 【参考】数式用!$AY$5:$AY$13, 1, FALSE), "")</f>
        <v/>
      </c>
      <c r="AH478" s="439" t="str">
        <f>IFERROR(VLOOKUP(N478, 【参考】数式用!$BA$2:$BB$50, 2, FALSE), "")</f>
        <v/>
      </c>
      <c r="AI478" s="440" t="str">
        <f t="shared" si="15"/>
        <v/>
      </c>
      <c r="AJ478" s="441" t="str">
        <f t="shared" si="16"/>
        <v/>
      </c>
      <c r="AK478" s="139"/>
      <c r="AL478" s="139"/>
      <c r="AM478" s="112"/>
      <c r="AN478" s="112"/>
      <c r="AU478" s="111"/>
      <c r="AV478" s="111"/>
      <c r="AW478" s="111"/>
      <c r="AX478" s="111"/>
      <c r="AY478" s="111"/>
      <c r="AZ478" s="111"/>
    </row>
    <row r="479" spans="1:52" ht="30" customHeight="1" thickBot="1">
      <c r="A479" s="146">
        <v>466</v>
      </c>
      <c r="B479" s="985" t="str">
        <f>IF(基本情報入力シート!C504="","",基本情報入力シート!C504)</f>
        <v/>
      </c>
      <c r="C479" s="986"/>
      <c r="D479" s="986"/>
      <c r="E479" s="986"/>
      <c r="F479" s="986"/>
      <c r="G479" s="986"/>
      <c r="H479" s="986"/>
      <c r="I479" s="987"/>
      <c r="J479" s="420" t="str">
        <f>IF(基本情報入力シート!M504="","",基本情報入力シート!M504)</f>
        <v/>
      </c>
      <c r="K479" s="420" t="str">
        <f>IF(基本情報入力シート!R504="","",基本情報入力シート!R504)</f>
        <v/>
      </c>
      <c r="L479" s="420" t="str">
        <f>IF(基本情報入力シート!W504="","",基本情報入力シート!W504)</f>
        <v/>
      </c>
      <c r="M479" s="420" t="str">
        <f>IF(基本情報入力シート!X504="","",基本情報入力シート!X504)</f>
        <v/>
      </c>
      <c r="N479" s="147" t="str">
        <f>IF(基本情報入力シート!Y504="","",基本情報入力シート!Y504)</f>
        <v/>
      </c>
      <c r="O479" s="154"/>
      <c r="P479" s="53"/>
      <c r="Q479" s="988"/>
      <c r="R479" s="989"/>
      <c r="S479" s="148" t="str">
        <f>IFERROR(ROUNDDOWN(Q479*VLOOKUP(N479,【参考】数式用!$AR$2:$AW$50,MATCH(P479,【参考】数式用!$AT$4:$AW$4)+2,FALSE)*0.5, 0), "")</f>
        <v/>
      </c>
      <c r="T479" s="54"/>
      <c r="U479" s="548" t="str">
        <f>IFERROR(IF(AG479&lt;&gt;"",Q479*VLOOKUP(N479,【参考】数式用!$AG$2:$AL$50,MATCH(P479,【参考】数式用!$AI$4:$AL$4,0)+2,0), ""), "")</f>
        <v/>
      </c>
      <c r="V479" s="44"/>
      <c r="W479" s="990"/>
      <c r="X479" s="991"/>
      <c r="Y479" s="93"/>
      <c r="Z479" s="549"/>
      <c r="AA479" s="149" t="str">
        <f>IFERROR(IF(Y479="ー", "", ROUNDDOWN(Z479*VLOOKUP(N479,【参考】数式用!$AR$2:$AW$50,MATCH(Y479,【参考】数式用!$AT$4:$AW$4)+2,FALSE)*0.5, 0)), "")</f>
        <v/>
      </c>
      <c r="AB479" s="103"/>
      <c r="AC479" s="1083" t="str">
        <f>IFERROR(IF(AG479&lt;&gt;"",Z479*VLOOKUP(N479,【参考】数式用!$AG$2:$AL$50,MATCH(Y479,【参考】数式用!$AI$4:$AL$4,0)+2,0), ""), "")</f>
        <v/>
      </c>
      <c r="AD479" s="1083"/>
      <c r="AE479" s="424"/>
      <c r="AF479" s="104"/>
      <c r="AG479" s="438" t="str">
        <f>IFERROR(VLOOKUP(O479, 【参考】数式用!$AY$5:$AY$13, 1, FALSE), "")</f>
        <v/>
      </c>
      <c r="AH479" s="439" t="str">
        <f>IFERROR(VLOOKUP(N479, 【参考】数式用!$BA$2:$BB$50, 2, FALSE), "")</f>
        <v/>
      </c>
      <c r="AI479" s="440" t="str">
        <f t="shared" si="15"/>
        <v/>
      </c>
      <c r="AJ479" s="441" t="str">
        <f t="shared" si="16"/>
        <v/>
      </c>
      <c r="AK479" s="139"/>
      <c r="AL479" s="139"/>
      <c r="AM479" s="112"/>
      <c r="AN479" s="112"/>
      <c r="AU479" s="111"/>
      <c r="AV479" s="111"/>
      <c r="AW479" s="111"/>
      <c r="AX479" s="111"/>
      <c r="AY479" s="111"/>
      <c r="AZ479" s="111"/>
    </row>
    <row r="480" spans="1:52" ht="30" customHeight="1" thickBot="1">
      <c r="A480" s="146">
        <v>467</v>
      </c>
      <c r="B480" s="985" t="str">
        <f>IF(基本情報入力シート!C505="","",基本情報入力シート!C505)</f>
        <v/>
      </c>
      <c r="C480" s="986"/>
      <c r="D480" s="986"/>
      <c r="E480" s="986"/>
      <c r="F480" s="986"/>
      <c r="G480" s="986"/>
      <c r="H480" s="986"/>
      <c r="I480" s="987"/>
      <c r="J480" s="420" t="str">
        <f>IF(基本情報入力シート!M505="","",基本情報入力シート!M505)</f>
        <v/>
      </c>
      <c r="K480" s="420" t="str">
        <f>IF(基本情報入力シート!R505="","",基本情報入力シート!R505)</f>
        <v/>
      </c>
      <c r="L480" s="420" t="str">
        <f>IF(基本情報入力シート!W505="","",基本情報入力シート!W505)</f>
        <v/>
      </c>
      <c r="M480" s="420" t="str">
        <f>IF(基本情報入力シート!X505="","",基本情報入力シート!X505)</f>
        <v/>
      </c>
      <c r="N480" s="147" t="str">
        <f>IF(基本情報入力シート!Y505="","",基本情報入力シート!Y505)</f>
        <v/>
      </c>
      <c r="O480" s="154"/>
      <c r="P480" s="53"/>
      <c r="Q480" s="988"/>
      <c r="R480" s="989"/>
      <c r="S480" s="148" t="str">
        <f>IFERROR(ROUNDDOWN(Q480*VLOOKUP(N480,【参考】数式用!$AR$2:$AW$50,MATCH(P480,【参考】数式用!$AT$4:$AW$4)+2,FALSE)*0.5, 0), "")</f>
        <v/>
      </c>
      <c r="T480" s="54"/>
      <c r="U480" s="548" t="str">
        <f>IFERROR(IF(AG480&lt;&gt;"",Q480*VLOOKUP(N480,【参考】数式用!$AG$2:$AL$50,MATCH(P480,【参考】数式用!$AI$4:$AL$4,0)+2,0), ""), "")</f>
        <v/>
      </c>
      <c r="V480" s="44"/>
      <c r="W480" s="990"/>
      <c r="X480" s="991"/>
      <c r="Y480" s="93"/>
      <c r="Z480" s="549"/>
      <c r="AA480" s="149" t="str">
        <f>IFERROR(IF(Y480="ー", "", ROUNDDOWN(Z480*VLOOKUP(N480,【参考】数式用!$AR$2:$AW$50,MATCH(Y480,【参考】数式用!$AT$4:$AW$4)+2,FALSE)*0.5, 0)), "")</f>
        <v/>
      </c>
      <c r="AB480" s="103"/>
      <c r="AC480" s="1083" t="str">
        <f>IFERROR(IF(AG480&lt;&gt;"",Z480*VLOOKUP(N480,【参考】数式用!$AG$2:$AL$50,MATCH(Y480,【参考】数式用!$AI$4:$AL$4,0)+2,0), ""), "")</f>
        <v/>
      </c>
      <c r="AD480" s="1083"/>
      <c r="AE480" s="424"/>
      <c r="AF480" s="104"/>
      <c r="AG480" s="438" t="str">
        <f>IFERROR(VLOOKUP(O480, 【参考】数式用!$AY$5:$AY$13, 1, FALSE), "")</f>
        <v/>
      </c>
      <c r="AH480" s="439" t="str">
        <f>IFERROR(VLOOKUP(N480, 【参考】数式用!$BA$2:$BB$50, 2, FALSE), "")</f>
        <v/>
      </c>
      <c r="AI480" s="440" t="str">
        <f t="shared" si="15"/>
        <v/>
      </c>
      <c r="AJ480" s="441" t="str">
        <f t="shared" si="16"/>
        <v/>
      </c>
      <c r="AK480" s="139"/>
      <c r="AL480" s="139"/>
      <c r="AM480" s="112"/>
      <c r="AN480" s="112"/>
      <c r="AU480" s="111"/>
      <c r="AV480" s="111"/>
      <c r="AW480" s="111"/>
      <c r="AX480" s="111"/>
      <c r="AY480" s="111"/>
      <c r="AZ480" s="111"/>
    </row>
    <row r="481" spans="1:52" ht="30" customHeight="1" thickBot="1">
      <c r="A481" s="146">
        <v>468</v>
      </c>
      <c r="B481" s="985" t="str">
        <f>IF(基本情報入力シート!C506="","",基本情報入力シート!C506)</f>
        <v/>
      </c>
      <c r="C481" s="986"/>
      <c r="D481" s="986"/>
      <c r="E481" s="986"/>
      <c r="F481" s="986"/>
      <c r="G481" s="986"/>
      <c r="H481" s="986"/>
      <c r="I481" s="987"/>
      <c r="J481" s="420" t="str">
        <f>IF(基本情報入力シート!M506="","",基本情報入力シート!M506)</f>
        <v/>
      </c>
      <c r="K481" s="420" t="str">
        <f>IF(基本情報入力シート!R506="","",基本情報入力シート!R506)</f>
        <v/>
      </c>
      <c r="L481" s="420" t="str">
        <f>IF(基本情報入力シート!W506="","",基本情報入力シート!W506)</f>
        <v/>
      </c>
      <c r="M481" s="420" t="str">
        <f>IF(基本情報入力シート!X506="","",基本情報入力シート!X506)</f>
        <v/>
      </c>
      <c r="N481" s="147" t="str">
        <f>IF(基本情報入力シート!Y506="","",基本情報入力シート!Y506)</f>
        <v/>
      </c>
      <c r="O481" s="154"/>
      <c r="P481" s="53"/>
      <c r="Q481" s="988"/>
      <c r="R481" s="989"/>
      <c r="S481" s="148" t="str">
        <f>IFERROR(ROUNDDOWN(Q481*VLOOKUP(N481,【参考】数式用!$AR$2:$AW$50,MATCH(P481,【参考】数式用!$AT$4:$AW$4)+2,FALSE)*0.5, 0), "")</f>
        <v/>
      </c>
      <c r="T481" s="54"/>
      <c r="U481" s="548" t="str">
        <f>IFERROR(IF(AG481&lt;&gt;"",Q481*VLOOKUP(N481,【参考】数式用!$AG$2:$AL$50,MATCH(P481,【参考】数式用!$AI$4:$AL$4,0)+2,0), ""), "")</f>
        <v/>
      </c>
      <c r="V481" s="44"/>
      <c r="W481" s="990"/>
      <c r="X481" s="991"/>
      <c r="Y481" s="93"/>
      <c r="Z481" s="549"/>
      <c r="AA481" s="149" t="str">
        <f>IFERROR(IF(Y481="ー", "", ROUNDDOWN(Z481*VLOOKUP(N481,【参考】数式用!$AR$2:$AW$50,MATCH(Y481,【参考】数式用!$AT$4:$AW$4)+2,FALSE)*0.5, 0)), "")</f>
        <v/>
      </c>
      <c r="AB481" s="103"/>
      <c r="AC481" s="1083" t="str">
        <f>IFERROR(IF(AG481&lt;&gt;"",Z481*VLOOKUP(N481,【参考】数式用!$AG$2:$AL$50,MATCH(Y481,【参考】数式用!$AI$4:$AL$4,0)+2,0), ""), "")</f>
        <v/>
      </c>
      <c r="AD481" s="1083"/>
      <c r="AE481" s="424"/>
      <c r="AF481" s="104"/>
      <c r="AG481" s="438" t="str">
        <f>IFERROR(VLOOKUP(O481, 【参考】数式用!$AY$5:$AY$13, 1, FALSE), "")</f>
        <v/>
      </c>
      <c r="AH481" s="439" t="str">
        <f>IFERROR(VLOOKUP(N481, 【参考】数式用!$BA$2:$BB$50, 2, FALSE), "")</f>
        <v/>
      </c>
      <c r="AI481" s="440" t="str">
        <f t="shared" si="15"/>
        <v/>
      </c>
      <c r="AJ481" s="441" t="str">
        <f t="shared" si="16"/>
        <v/>
      </c>
      <c r="AK481" s="139"/>
      <c r="AL481" s="139"/>
      <c r="AM481" s="112"/>
      <c r="AN481" s="112"/>
      <c r="AU481" s="111"/>
      <c r="AV481" s="111"/>
      <c r="AW481" s="111"/>
      <c r="AX481" s="111"/>
      <c r="AY481" s="111"/>
      <c r="AZ481" s="111"/>
    </row>
    <row r="482" spans="1:52" ht="30" customHeight="1" thickBot="1">
      <c r="A482" s="146">
        <v>469</v>
      </c>
      <c r="B482" s="985" t="str">
        <f>IF(基本情報入力シート!C507="","",基本情報入力シート!C507)</f>
        <v/>
      </c>
      <c r="C482" s="986"/>
      <c r="D482" s="986"/>
      <c r="E482" s="986"/>
      <c r="F482" s="986"/>
      <c r="G482" s="986"/>
      <c r="H482" s="986"/>
      <c r="I482" s="987"/>
      <c r="J482" s="420" t="str">
        <f>IF(基本情報入力シート!M507="","",基本情報入力シート!M507)</f>
        <v/>
      </c>
      <c r="K482" s="420" t="str">
        <f>IF(基本情報入力シート!R507="","",基本情報入力シート!R507)</f>
        <v/>
      </c>
      <c r="L482" s="420" t="str">
        <f>IF(基本情報入力シート!W507="","",基本情報入力シート!W507)</f>
        <v/>
      </c>
      <c r="M482" s="420" t="str">
        <f>IF(基本情報入力シート!X507="","",基本情報入力シート!X507)</f>
        <v/>
      </c>
      <c r="N482" s="147" t="str">
        <f>IF(基本情報入力シート!Y507="","",基本情報入力シート!Y507)</f>
        <v/>
      </c>
      <c r="O482" s="154"/>
      <c r="P482" s="53"/>
      <c r="Q482" s="988"/>
      <c r="R482" s="989"/>
      <c r="S482" s="148" t="str">
        <f>IFERROR(ROUNDDOWN(Q482*VLOOKUP(N482,【参考】数式用!$AR$2:$AW$50,MATCH(P482,【参考】数式用!$AT$4:$AW$4)+2,FALSE)*0.5, 0), "")</f>
        <v/>
      </c>
      <c r="T482" s="54"/>
      <c r="U482" s="548" t="str">
        <f>IFERROR(IF(AG482&lt;&gt;"",Q482*VLOOKUP(N482,【参考】数式用!$AG$2:$AL$50,MATCH(P482,【参考】数式用!$AI$4:$AL$4,0)+2,0), ""), "")</f>
        <v/>
      </c>
      <c r="V482" s="44"/>
      <c r="W482" s="990"/>
      <c r="X482" s="991"/>
      <c r="Y482" s="93"/>
      <c r="Z482" s="549"/>
      <c r="AA482" s="149" t="str">
        <f>IFERROR(IF(Y482="ー", "", ROUNDDOWN(Z482*VLOOKUP(N482,【参考】数式用!$AR$2:$AW$50,MATCH(Y482,【参考】数式用!$AT$4:$AW$4)+2,FALSE)*0.5, 0)), "")</f>
        <v/>
      </c>
      <c r="AB482" s="103"/>
      <c r="AC482" s="1083" t="str">
        <f>IFERROR(IF(AG482&lt;&gt;"",Z482*VLOOKUP(N482,【参考】数式用!$AG$2:$AL$50,MATCH(Y482,【参考】数式用!$AI$4:$AL$4,0)+2,0), ""), "")</f>
        <v/>
      </c>
      <c r="AD482" s="1083"/>
      <c r="AE482" s="424"/>
      <c r="AF482" s="104"/>
      <c r="AG482" s="438" t="str">
        <f>IFERROR(VLOOKUP(O482, 【参考】数式用!$AY$5:$AY$13, 1, FALSE), "")</f>
        <v/>
      </c>
      <c r="AH482" s="439" t="str">
        <f>IFERROR(VLOOKUP(N482, 【参考】数式用!$BA$2:$BB$50, 2, FALSE), "")</f>
        <v/>
      </c>
      <c r="AI482" s="440" t="str">
        <f t="shared" si="15"/>
        <v/>
      </c>
      <c r="AJ482" s="441" t="str">
        <f t="shared" si="16"/>
        <v/>
      </c>
      <c r="AK482" s="139"/>
      <c r="AL482" s="139"/>
      <c r="AM482" s="112"/>
      <c r="AN482" s="112"/>
      <c r="AU482" s="111"/>
      <c r="AV482" s="111"/>
      <c r="AW482" s="111"/>
      <c r="AX482" s="111"/>
      <c r="AY482" s="111"/>
      <c r="AZ482" s="111"/>
    </row>
    <row r="483" spans="1:52" ht="30" customHeight="1" thickBot="1">
      <c r="A483" s="146">
        <v>470</v>
      </c>
      <c r="B483" s="985" t="str">
        <f>IF(基本情報入力シート!C508="","",基本情報入力シート!C508)</f>
        <v/>
      </c>
      <c r="C483" s="986"/>
      <c r="D483" s="986"/>
      <c r="E483" s="986"/>
      <c r="F483" s="986"/>
      <c r="G483" s="986"/>
      <c r="H483" s="986"/>
      <c r="I483" s="987"/>
      <c r="J483" s="420" t="str">
        <f>IF(基本情報入力シート!M508="","",基本情報入力シート!M508)</f>
        <v/>
      </c>
      <c r="K483" s="420" t="str">
        <f>IF(基本情報入力シート!R508="","",基本情報入力シート!R508)</f>
        <v/>
      </c>
      <c r="L483" s="420" t="str">
        <f>IF(基本情報入力シート!W508="","",基本情報入力シート!W508)</f>
        <v/>
      </c>
      <c r="M483" s="420" t="str">
        <f>IF(基本情報入力シート!X508="","",基本情報入力シート!X508)</f>
        <v/>
      </c>
      <c r="N483" s="147" t="str">
        <f>IF(基本情報入力シート!Y508="","",基本情報入力シート!Y508)</f>
        <v/>
      </c>
      <c r="O483" s="154"/>
      <c r="P483" s="53"/>
      <c r="Q483" s="988"/>
      <c r="R483" s="989"/>
      <c r="S483" s="148" t="str">
        <f>IFERROR(ROUNDDOWN(Q483*VLOOKUP(N483,【参考】数式用!$AR$2:$AW$50,MATCH(P483,【参考】数式用!$AT$4:$AW$4)+2,FALSE)*0.5, 0), "")</f>
        <v/>
      </c>
      <c r="T483" s="54"/>
      <c r="U483" s="548" t="str">
        <f>IFERROR(IF(AG483&lt;&gt;"",Q483*VLOOKUP(N483,【参考】数式用!$AG$2:$AL$50,MATCH(P483,【参考】数式用!$AI$4:$AL$4,0)+2,0), ""), "")</f>
        <v/>
      </c>
      <c r="V483" s="44"/>
      <c r="W483" s="990"/>
      <c r="X483" s="991"/>
      <c r="Y483" s="93"/>
      <c r="Z483" s="549"/>
      <c r="AA483" s="149" t="str">
        <f>IFERROR(IF(Y483="ー", "", ROUNDDOWN(Z483*VLOOKUP(N483,【参考】数式用!$AR$2:$AW$50,MATCH(Y483,【参考】数式用!$AT$4:$AW$4)+2,FALSE)*0.5, 0)), "")</f>
        <v/>
      </c>
      <c r="AB483" s="103"/>
      <c r="AC483" s="1083" t="str">
        <f>IFERROR(IF(AG483&lt;&gt;"",Z483*VLOOKUP(N483,【参考】数式用!$AG$2:$AL$50,MATCH(Y483,【参考】数式用!$AI$4:$AL$4,0)+2,0), ""), "")</f>
        <v/>
      </c>
      <c r="AD483" s="1083"/>
      <c r="AE483" s="424"/>
      <c r="AF483" s="104"/>
      <c r="AG483" s="438" t="str">
        <f>IFERROR(VLOOKUP(O483, 【参考】数式用!$AY$5:$AY$13, 1, FALSE), "")</f>
        <v/>
      </c>
      <c r="AH483" s="439" t="str">
        <f>IFERROR(VLOOKUP(N483, 【参考】数式用!$BA$2:$BB$50, 2, FALSE), "")</f>
        <v/>
      </c>
      <c r="AI483" s="440" t="str">
        <f t="shared" si="15"/>
        <v/>
      </c>
      <c r="AJ483" s="441" t="str">
        <f t="shared" si="16"/>
        <v/>
      </c>
      <c r="AK483" s="139"/>
      <c r="AL483" s="139"/>
      <c r="AM483" s="112"/>
      <c r="AN483" s="112"/>
      <c r="AU483" s="111"/>
      <c r="AV483" s="111"/>
      <c r="AW483" s="111"/>
      <c r="AX483" s="111"/>
      <c r="AY483" s="111"/>
      <c r="AZ483" s="111"/>
    </row>
    <row r="484" spans="1:52" ht="30" customHeight="1" thickBot="1">
      <c r="A484" s="146">
        <v>471</v>
      </c>
      <c r="B484" s="985" t="str">
        <f>IF(基本情報入力シート!C509="","",基本情報入力シート!C509)</f>
        <v/>
      </c>
      <c r="C484" s="986"/>
      <c r="D484" s="986"/>
      <c r="E484" s="986"/>
      <c r="F484" s="986"/>
      <c r="G484" s="986"/>
      <c r="H484" s="986"/>
      <c r="I484" s="987"/>
      <c r="J484" s="420" t="str">
        <f>IF(基本情報入力シート!M509="","",基本情報入力シート!M509)</f>
        <v/>
      </c>
      <c r="K484" s="420" t="str">
        <f>IF(基本情報入力シート!R509="","",基本情報入力シート!R509)</f>
        <v/>
      </c>
      <c r="L484" s="420" t="str">
        <f>IF(基本情報入力シート!W509="","",基本情報入力シート!W509)</f>
        <v/>
      </c>
      <c r="M484" s="420" t="str">
        <f>IF(基本情報入力シート!X509="","",基本情報入力シート!X509)</f>
        <v/>
      </c>
      <c r="N484" s="147" t="str">
        <f>IF(基本情報入力シート!Y509="","",基本情報入力シート!Y509)</f>
        <v/>
      </c>
      <c r="O484" s="154"/>
      <c r="P484" s="53"/>
      <c r="Q484" s="988"/>
      <c r="R484" s="989"/>
      <c r="S484" s="148" t="str">
        <f>IFERROR(ROUNDDOWN(Q484*VLOOKUP(N484,【参考】数式用!$AR$2:$AW$50,MATCH(P484,【参考】数式用!$AT$4:$AW$4)+2,FALSE)*0.5, 0), "")</f>
        <v/>
      </c>
      <c r="T484" s="54"/>
      <c r="U484" s="548" t="str">
        <f>IFERROR(IF(AG484&lt;&gt;"",Q484*VLOOKUP(N484,【参考】数式用!$AG$2:$AL$50,MATCH(P484,【参考】数式用!$AI$4:$AL$4,0)+2,0), ""), "")</f>
        <v/>
      </c>
      <c r="V484" s="44"/>
      <c r="W484" s="990"/>
      <c r="X484" s="991"/>
      <c r="Y484" s="93"/>
      <c r="Z484" s="549"/>
      <c r="AA484" s="149" t="str">
        <f>IFERROR(IF(Y484="ー", "", ROUNDDOWN(Z484*VLOOKUP(N484,【参考】数式用!$AR$2:$AW$50,MATCH(Y484,【参考】数式用!$AT$4:$AW$4)+2,FALSE)*0.5, 0)), "")</f>
        <v/>
      </c>
      <c r="AB484" s="103"/>
      <c r="AC484" s="1083" t="str">
        <f>IFERROR(IF(AG484&lt;&gt;"",Z484*VLOOKUP(N484,【参考】数式用!$AG$2:$AL$50,MATCH(Y484,【参考】数式用!$AI$4:$AL$4,0)+2,0), ""), "")</f>
        <v/>
      </c>
      <c r="AD484" s="1083"/>
      <c r="AE484" s="424"/>
      <c r="AF484" s="104"/>
      <c r="AG484" s="438" t="str">
        <f>IFERROR(VLOOKUP(O484, 【参考】数式用!$AY$5:$AY$13, 1, FALSE), "")</f>
        <v/>
      </c>
      <c r="AH484" s="439" t="str">
        <f>IFERROR(VLOOKUP(N484, 【参考】数式用!$BA$2:$BB$50, 2, FALSE), "")</f>
        <v/>
      </c>
      <c r="AI484" s="440" t="str">
        <f t="shared" si="15"/>
        <v/>
      </c>
      <c r="AJ484" s="441" t="str">
        <f t="shared" si="16"/>
        <v/>
      </c>
      <c r="AK484" s="139"/>
      <c r="AL484" s="139"/>
      <c r="AM484" s="112"/>
      <c r="AN484" s="112"/>
      <c r="AU484" s="111"/>
      <c r="AV484" s="111"/>
      <c r="AW484" s="111"/>
      <c r="AX484" s="111"/>
      <c r="AY484" s="111"/>
      <c r="AZ484" s="111"/>
    </row>
    <row r="485" spans="1:52" ht="30" customHeight="1" thickBot="1">
      <c r="A485" s="146">
        <v>472</v>
      </c>
      <c r="B485" s="985" t="str">
        <f>IF(基本情報入力シート!C510="","",基本情報入力シート!C510)</f>
        <v/>
      </c>
      <c r="C485" s="986"/>
      <c r="D485" s="986"/>
      <c r="E485" s="986"/>
      <c r="F485" s="986"/>
      <c r="G485" s="986"/>
      <c r="H485" s="986"/>
      <c r="I485" s="987"/>
      <c r="J485" s="420" t="str">
        <f>IF(基本情報入力シート!M510="","",基本情報入力シート!M510)</f>
        <v/>
      </c>
      <c r="K485" s="420" t="str">
        <f>IF(基本情報入力シート!R510="","",基本情報入力シート!R510)</f>
        <v/>
      </c>
      <c r="L485" s="420" t="str">
        <f>IF(基本情報入力シート!W510="","",基本情報入力シート!W510)</f>
        <v/>
      </c>
      <c r="M485" s="420" t="str">
        <f>IF(基本情報入力シート!X510="","",基本情報入力シート!X510)</f>
        <v/>
      </c>
      <c r="N485" s="147" t="str">
        <f>IF(基本情報入力シート!Y510="","",基本情報入力シート!Y510)</f>
        <v/>
      </c>
      <c r="O485" s="154"/>
      <c r="P485" s="53"/>
      <c r="Q485" s="988"/>
      <c r="R485" s="989"/>
      <c r="S485" s="148" t="str">
        <f>IFERROR(ROUNDDOWN(Q485*VLOOKUP(N485,【参考】数式用!$AR$2:$AW$50,MATCH(P485,【参考】数式用!$AT$4:$AW$4)+2,FALSE)*0.5, 0), "")</f>
        <v/>
      </c>
      <c r="T485" s="54"/>
      <c r="U485" s="548" t="str">
        <f>IFERROR(IF(AG485&lt;&gt;"",Q485*VLOOKUP(N485,【参考】数式用!$AG$2:$AL$50,MATCH(P485,【参考】数式用!$AI$4:$AL$4,0)+2,0), ""), "")</f>
        <v/>
      </c>
      <c r="V485" s="44"/>
      <c r="W485" s="990"/>
      <c r="X485" s="991"/>
      <c r="Y485" s="93"/>
      <c r="Z485" s="549"/>
      <c r="AA485" s="149" t="str">
        <f>IFERROR(IF(Y485="ー", "", ROUNDDOWN(Z485*VLOOKUP(N485,【参考】数式用!$AR$2:$AW$50,MATCH(Y485,【参考】数式用!$AT$4:$AW$4)+2,FALSE)*0.5, 0)), "")</f>
        <v/>
      </c>
      <c r="AB485" s="103"/>
      <c r="AC485" s="1083" t="str">
        <f>IFERROR(IF(AG485&lt;&gt;"",Z485*VLOOKUP(N485,【参考】数式用!$AG$2:$AL$50,MATCH(Y485,【参考】数式用!$AI$4:$AL$4,0)+2,0), ""), "")</f>
        <v/>
      </c>
      <c r="AD485" s="1083"/>
      <c r="AE485" s="424"/>
      <c r="AF485" s="104"/>
      <c r="AG485" s="438" t="str">
        <f>IFERROR(VLOOKUP(O485, 【参考】数式用!$AY$5:$AY$13, 1, FALSE), "")</f>
        <v/>
      </c>
      <c r="AH485" s="439" t="str">
        <f>IFERROR(VLOOKUP(N485, 【参考】数式用!$BA$2:$BB$50, 2, FALSE), "")</f>
        <v/>
      </c>
      <c r="AI485" s="440" t="str">
        <f t="shared" si="15"/>
        <v/>
      </c>
      <c r="AJ485" s="441" t="str">
        <f t="shared" si="16"/>
        <v/>
      </c>
      <c r="AK485" s="139"/>
      <c r="AL485" s="139"/>
      <c r="AM485" s="112"/>
      <c r="AN485" s="112"/>
      <c r="AU485" s="111"/>
      <c r="AV485" s="111"/>
      <c r="AW485" s="111"/>
      <c r="AX485" s="111"/>
      <c r="AY485" s="111"/>
      <c r="AZ485" s="111"/>
    </row>
    <row r="486" spans="1:52" ht="30" customHeight="1" thickBot="1">
      <c r="A486" s="146">
        <v>473</v>
      </c>
      <c r="B486" s="985" t="str">
        <f>IF(基本情報入力シート!C511="","",基本情報入力シート!C511)</f>
        <v/>
      </c>
      <c r="C486" s="986"/>
      <c r="D486" s="986"/>
      <c r="E486" s="986"/>
      <c r="F486" s="986"/>
      <c r="G486" s="986"/>
      <c r="H486" s="986"/>
      <c r="I486" s="987"/>
      <c r="J486" s="420" t="str">
        <f>IF(基本情報入力シート!M511="","",基本情報入力シート!M511)</f>
        <v/>
      </c>
      <c r="K486" s="420" t="str">
        <f>IF(基本情報入力シート!R511="","",基本情報入力シート!R511)</f>
        <v/>
      </c>
      <c r="L486" s="420" t="str">
        <f>IF(基本情報入力シート!W511="","",基本情報入力シート!W511)</f>
        <v/>
      </c>
      <c r="M486" s="420" t="str">
        <f>IF(基本情報入力シート!X511="","",基本情報入力シート!X511)</f>
        <v/>
      </c>
      <c r="N486" s="147" t="str">
        <f>IF(基本情報入力シート!Y511="","",基本情報入力シート!Y511)</f>
        <v/>
      </c>
      <c r="O486" s="154"/>
      <c r="P486" s="53"/>
      <c r="Q486" s="988"/>
      <c r="R486" s="989"/>
      <c r="S486" s="148" t="str">
        <f>IFERROR(ROUNDDOWN(Q486*VLOOKUP(N486,【参考】数式用!$AR$2:$AW$50,MATCH(P486,【参考】数式用!$AT$4:$AW$4)+2,FALSE)*0.5, 0), "")</f>
        <v/>
      </c>
      <c r="T486" s="54"/>
      <c r="U486" s="548" t="str">
        <f>IFERROR(IF(AG486&lt;&gt;"",Q486*VLOOKUP(N486,【参考】数式用!$AG$2:$AL$50,MATCH(P486,【参考】数式用!$AI$4:$AL$4,0)+2,0), ""), "")</f>
        <v/>
      </c>
      <c r="V486" s="44"/>
      <c r="W486" s="990"/>
      <c r="X486" s="991"/>
      <c r="Y486" s="93"/>
      <c r="Z486" s="549"/>
      <c r="AA486" s="149" t="str">
        <f>IFERROR(IF(Y486="ー", "", ROUNDDOWN(Z486*VLOOKUP(N486,【参考】数式用!$AR$2:$AW$50,MATCH(Y486,【参考】数式用!$AT$4:$AW$4)+2,FALSE)*0.5, 0)), "")</f>
        <v/>
      </c>
      <c r="AB486" s="103"/>
      <c r="AC486" s="1083" t="str">
        <f>IFERROR(IF(AG486&lt;&gt;"",Z486*VLOOKUP(N486,【参考】数式用!$AG$2:$AL$50,MATCH(Y486,【参考】数式用!$AI$4:$AL$4,0)+2,0), ""), "")</f>
        <v/>
      </c>
      <c r="AD486" s="1083"/>
      <c r="AE486" s="424"/>
      <c r="AF486" s="104"/>
      <c r="AG486" s="438" t="str">
        <f>IFERROR(VLOOKUP(O486, 【参考】数式用!$AY$5:$AY$13, 1, FALSE), "")</f>
        <v/>
      </c>
      <c r="AH486" s="439" t="str">
        <f>IFERROR(VLOOKUP(N486, 【参考】数式用!$BA$2:$BB$50, 2, FALSE), "")</f>
        <v/>
      </c>
      <c r="AI486" s="440" t="str">
        <f t="shared" si="15"/>
        <v/>
      </c>
      <c r="AJ486" s="441" t="str">
        <f t="shared" si="16"/>
        <v/>
      </c>
      <c r="AK486" s="139"/>
      <c r="AL486" s="139"/>
      <c r="AM486" s="112"/>
      <c r="AN486" s="112"/>
      <c r="AU486" s="111"/>
      <c r="AV486" s="111"/>
      <c r="AW486" s="111"/>
      <c r="AX486" s="111"/>
      <c r="AY486" s="111"/>
      <c r="AZ486" s="111"/>
    </row>
    <row r="487" spans="1:52" ht="30" customHeight="1" thickBot="1">
      <c r="A487" s="146">
        <v>474</v>
      </c>
      <c r="B487" s="985" t="str">
        <f>IF(基本情報入力シート!C512="","",基本情報入力シート!C512)</f>
        <v/>
      </c>
      <c r="C487" s="986"/>
      <c r="D487" s="986"/>
      <c r="E487" s="986"/>
      <c r="F487" s="986"/>
      <c r="G487" s="986"/>
      <c r="H487" s="986"/>
      <c r="I487" s="987"/>
      <c r="J487" s="420" t="str">
        <f>IF(基本情報入力シート!M512="","",基本情報入力シート!M512)</f>
        <v/>
      </c>
      <c r="K487" s="420" t="str">
        <f>IF(基本情報入力シート!R512="","",基本情報入力シート!R512)</f>
        <v/>
      </c>
      <c r="L487" s="420" t="str">
        <f>IF(基本情報入力シート!W512="","",基本情報入力シート!W512)</f>
        <v/>
      </c>
      <c r="M487" s="420" t="str">
        <f>IF(基本情報入力シート!X512="","",基本情報入力シート!X512)</f>
        <v/>
      </c>
      <c r="N487" s="147" t="str">
        <f>IF(基本情報入力シート!Y512="","",基本情報入力シート!Y512)</f>
        <v/>
      </c>
      <c r="O487" s="154"/>
      <c r="P487" s="53"/>
      <c r="Q487" s="988"/>
      <c r="R487" s="989"/>
      <c r="S487" s="148" t="str">
        <f>IFERROR(ROUNDDOWN(Q487*VLOOKUP(N487,【参考】数式用!$AR$2:$AW$50,MATCH(P487,【参考】数式用!$AT$4:$AW$4)+2,FALSE)*0.5, 0), "")</f>
        <v/>
      </c>
      <c r="T487" s="54"/>
      <c r="U487" s="548" t="str">
        <f>IFERROR(IF(AG487&lt;&gt;"",Q487*VLOOKUP(N487,【参考】数式用!$AG$2:$AL$50,MATCH(P487,【参考】数式用!$AI$4:$AL$4,0)+2,0), ""), "")</f>
        <v/>
      </c>
      <c r="V487" s="44"/>
      <c r="W487" s="990"/>
      <c r="X487" s="991"/>
      <c r="Y487" s="93"/>
      <c r="Z487" s="549"/>
      <c r="AA487" s="149" t="str">
        <f>IFERROR(IF(Y487="ー", "", ROUNDDOWN(Z487*VLOOKUP(N487,【参考】数式用!$AR$2:$AW$50,MATCH(Y487,【参考】数式用!$AT$4:$AW$4)+2,FALSE)*0.5, 0)), "")</f>
        <v/>
      </c>
      <c r="AB487" s="103"/>
      <c r="AC487" s="1083" t="str">
        <f>IFERROR(IF(AG487&lt;&gt;"",Z487*VLOOKUP(N487,【参考】数式用!$AG$2:$AL$50,MATCH(Y487,【参考】数式用!$AI$4:$AL$4,0)+2,0), ""), "")</f>
        <v/>
      </c>
      <c r="AD487" s="1083"/>
      <c r="AE487" s="424"/>
      <c r="AF487" s="104"/>
      <c r="AG487" s="438" t="str">
        <f>IFERROR(VLOOKUP(O487, 【参考】数式用!$AY$5:$AY$13, 1, FALSE), "")</f>
        <v/>
      </c>
      <c r="AH487" s="439" t="str">
        <f>IFERROR(VLOOKUP(N487, 【参考】数式用!$BA$2:$BB$50, 2, FALSE), "")</f>
        <v/>
      </c>
      <c r="AI487" s="440" t="str">
        <f t="shared" si="15"/>
        <v/>
      </c>
      <c r="AJ487" s="441" t="str">
        <f t="shared" si="16"/>
        <v/>
      </c>
      <c r="AK487" s="139"/>
      <c r="AL487" s="139"/>
      <c r="AM487" s="112"/>
      <c r="AN487" s="112"/>
      <c r="AU487" s="111"/>
      <c r="AV487" s="111"/>
      <c r="AW487" s="111"/>
      <c r="AX487" s="111"/>
      <c r="AY487" s="111"/>
      <c r="AZ487" s="111"/>
    </row>
    <row r="488" spans="1:52" ht="30" customHeight="1" thickBot="1">
      <c r="A488" s="146">
        <v>475</v>
      </c>
      <c r="B488" s="985" t="str">
        <f>IF(基本情報入力シート!C513="","",基本情報入力シート!C513)</f>
        <v/>
      </c>
      <c r="C488" s="986"/>
      <c r="D488" s="986"/>
      <c r="E488" s="986"/>
      <c r="F488" s="986"/>
      <c r="G488" s="986"/>
      <c r="H488" s="986"/>
      <c r="I488" s="987"/>
      <c r="J488" s="420" t="str">
        <f>IF(基本情報入力シート!M513="","",基本情報入力シート!M513)</f>
        <v/>
      </c>
      <c r="K488" s="420" t="str">
        <f>IF(基本情報入力シート!R513="","",基本情報入力シート!R513)</f>
        <v/>
      </c>
      <c r="L488" s="420" t="str">
        <f>IF(基本情報入力シート!W513="","",基本情報入力シート!W513)</f>
        <v/>
      </c>
      <c r="M488" s="420" t="str">
        <f>IF(基本情報入力シート!X513="","",基本情報入力シート!X513)</f>
        <v/>
      </c>
      <c r="N488" s="147" t="str">
        <f>IF(基本情報入力シート!Y513="","",基本情報入力シート!Y513)</f>
        <v/>
      </c>
      <c r="O488" s="154"/>
      <c r="P488" s="53"/>
      <c r="Q488" s="988"/>
      <c r="R488" s="989"/>
      <c r="S488" s="148" t="str">
        <f>IFERROR(ROUNDDOWN(Q488*VLOOKUP(N488,【参考】数式用!$AR$2:$AW$50,MATCH(P488,【参考】数式用!$AT$4:$AW$4)+2,FALSE)*0.5, 0), "")</f>
        <v/>
      </c>
      <c r="T488" s="54"/>
      <c r="U488" s="548" t="str">
        <f>IFERROR(IF(AG488&lt;&gt;"",Q488*VLOOKUP(N488,【参考】数式用!$AG$2:$AL$50,MATCH(P488,【参考】数式用!$AI$4:$AL$4,0)+2,0), ""), "")</f>
        <v/>
      </c>
      <c r="V488" s="44"/>
      <c r="W488" s="990"/>
      <c r="X488" s="991"/>
      <c r="Y488" s="93"/>
      <c r="Z488" s="549"/>
      <c r="AA488" s="149" t="str">
        <f>IFERROR(IF(Y488="ー", "", ROUNDDOWN(Z488*VLOOKUP(N488,【参考】数式用!$AR$2:$AW$50,MATCH(Y488,【参考】数式用!$AT$4:$AW$4)+2,FALSE)*0.5, 0)), "")</f>
        <v/>
      </c>
      <c r="AB488" s="103"/>
      <c r="AC488" s="1083" t="str">
        <f>IFERROR(IF(AG488&lt;&gt;"",Z488*VLOOKUP(N488,【参考】数式用!$AG$2:$AL$50,MATCH(Y488,【参考】数式用!$AI$4:$AL$4,0)+2,0), ""), "")</f>
        <v/>
      </c>
      <c r="AD488" s="1083"/>
      <c r="AE488" s="424"/>
      <c r="AF488" s="104"/>
      <c r="AG488" s="438" t="str">
        <f>IFERROR(VLOOKUP(O488, 【参考】数式用!$AY$5:$AY$13, 1, FALSE), "")</f>
        <v/>
      </c>
      <c r="AH488" s="439" t="str">
        <f>IFERROR(VLOOKUP(N488, 【参考】数式用!$BA$2:$BB$50, 2, FALSE), "")</f>
        <v/>
      </c>
      <c r="AI488" s="440" t="str">
        <f t="shared" si="15"/>
        <v/>
      </c>
      <c r="AJ488" s="441" t="str">
        <f t="shared" si="16"/>
        <v/>
      </c>
      <c r="AK488" s="139"/>
      <c r="AL488" s="139"/>
      <c r="AM488" s="112"/>
      <c r="AN488" s="112"/>
      <c r="AU488" s="111"/>
      <c r="AV488" s="111"/>
      <c r="AW488" s="111"/>
      <c r="AX488" s="111"/>
      <c r="AY488" s="111"/>
      <c r="AZ488" s="111"/>
    </row>
    <row r="489" spans="1:52" ht="30" customHeight="1" thickBot="1">
      <c r="A489" s="146">
        <v>476</v>
      </c>
      <c r="B489" s="985" t="str">
        <f>IF(基本情報入力シート!C514="","",基本情報入力シート!C514)</f>
        <v/>
      </c>
      <c r="C489" s="986"/>
      <c r="D489" s="986"/>
      <c r="E489" s="986"/>
      <c r="F489" s="986"/>
      <c r="G489" s="986"/>
      <c r="H489" s="986"/>
      <c r="I489" s="987"/>
      <c r="J489" s="420" t="str">
        <f>IF(基本情報入力シート!M514="","",基本情報入力シート!M514)</f>
        <v/>
      </c>
      <c r="K489" s="420" t="str">
        <f>IF(基本情報入力シート!R514="","",基本情報入力シート!R514)</f>
        <v/>
      </c>
      <c r="L489" s="420" t="str">
        <f>IF(基本情報入力シート!W514="","",基本情報入力シート!W514)</f>
        <v/>
      </c>
      <c r="M489" s="420" t="str">
        <f>IF(基本情報入力シート!X514="","",基本情報入力シート!X514)</f>
        <v/>
      </c>
      <c r="N489" s="147" t="str">
        <f>IF(基本情報入力シート!Y514="","",基本情報入力シート!Y514)</f>
        <v/>
      </c>
      <c r="O489" s="154"/>
      <c r="P489" s="53"/>
      <c r="Q489" s="988"/>
      <c r="R489" s="989"/>
      <c r="S489" s="148" t="str">
        <f>IFERROR(ROUNDDOWN(Q489*VLOOKUP(N489,【参考】数式用!$AR$2:$AW$50,MATCH(P489,【参考】数式用!$AT$4:$AW$4)+2,FALSE)*0.5, 0), "")</f>
        <v/>
      </c>
      <c r="T489" s="54"/>
      <c r="U489" s="548" t="str">
        <f>IFERROR(IF(AG489&lt;&gt;"",Q489*VLOOKUP(N489,【参考】数式用!$AG$2:$AL$50,MATCH(P489,【参考】数式用!$AI$4:$AL$4,0)+2,0), ""), "")</f>
        <v/>
      </c>
      <c r="V489" s="44"/>
      <c r="W489" s="990"/>
      <c r="X489" s="991"/>
      <c r="Y489" s="93"/>
      <c r="Z489" s="549"/>
      <c r="AA489" s="149" t="str">
        <f>IFERROR(IF(Y489="ー", "", ROUNDDOWN(Z489*VLOOKUP(N489,【参考】数式用!$AR$2:$AW$50,MATCH(Y489,【参考】数式用!$AT$4:$AW$4)+2,FALSE)*0.5, 0)), "")</f>
        <v/>
      </c>
      <c r="AB489" s="103"/>
      <c r="AC489" s="1083" t="str">
        <f>IFERROR(IF(AG489&lt;&gt;"",Z489*VLOOKUP(N489,【参考】数式用!$AG$2:$AL$50,MATCH(Y489,【参考】数式用!$AI$4:$AL$4,0)+2,0), ""), "")</f>
        <v/>
      </c>
      <c r="AD489" s="1083"/>
      <c r="AE489" s="424"/>
      <c r="AF489" s="104"/>
      <c r="AG489" s="438" t="str">
        <f>IFERROR(VLOOKUP(O489, 【参考】数式用!$AY$5:$AY$13, 1, FALSE), "")</f>
        <v/>
      </c>
      <c r="AH489" s="439" t="str">
        <f>IFERROR(VLOOKUP(N489, 【参考】数式用!$BA$2:$BB$50, 2, FALSE), "")</f>
        <v/>
      </c>
      <c r="AI489" s="440" t="str">
        <f t="shared" si="15"/>
        <v/>
      </c>
      <c r="AJ489" s="441" t="str">
        <f t="shared" si="16"/>
        <v/>
      </c>
      <c r="AK489" s="139"/>
      <c r="AL489" s="139"/>
      <c r="AM489" s="112"/>
      <c r="AN489" s="112"/>
      <c r="AU489" s="111"/>
      <c r="AV489" s="111"/>
      <c r="AW489" s="111"/>
      <c r="AX489" s="111"/>
      <c r="AY489" s="111"/>
      <c r="AZ489" s="111"/>
    </row>
    <row r="490" spans="1:52" ht="30" customHeight="1" thickBot="1">
      <c r="A490" s="146">
        <v>477</v>
      </c>
      <c r="B490" s="985" t="str">
        <f>IF(基本情報入力シート!C515="","",基本情報入力シート!C515)</f>
        <v/>
      </c>
      <c r="C490" s="986"/>
      <c r="D490" s="986"/>
      <c r="E490" s="986"/>
      <c r="F490" s="986"/>
      <c r="G490" s="986"/>
      <c r="H490" s="986"/>
      <c r="I490" s="987"/>
      <c r="J490" s="420" t="str">
        <f>IF(基本情報入力シート!M515="","",基本情報入力シート!M515)</f>
        <v/>
      </c>
      <c r="K490" s="420" t="str">
        <f>IF(基本情報入力シート!R515="","",基本情報入力シート!R515)</f>
        <v/>
      </c>
      <c r="L490" s="420" t="str">
        <f>IF(基本情報入力シート!W515="","",基本情報入力シート!W515)</f>
        <v/>
      </c>
      <c r="M490" s="420" t="str">
        <f>IF(基本情報入力シート!X515="","",基本情報入力シート!X515)</f>
        <v/>
      </c>
      <c r="N490" s="147" t="str">
        <f>IF(基本情報入力シート!Y515="","",基本情報入力シート!Y515)</f>
        <v/>
      </c>
      <c r="O490" s="154"/>
      <c r="P490" s="53"/>
      <c r="Q490" s="988"/>
      <c r="R490" s="989"/>
      <c r="S490" s="148" t="str">
        <f>IFERROR(ROUNDDOWN(Q490*VLOOKUP(N490,【参考】数式用!$AR$2:$AW$50,MATCH(P490,【参考】数式用!$AT$4:$AW$4)+2,FALSE)*0.5, 0), "")</f>
        <v/>
      </c>
      <c r="T490" s="54"/>
      <c r="U490" s="548" t="str">
        <f>IFERROR(IF(AG490&lt;&gt;"",Q490*VLOOKUP(N490,【参考】数式用!$AG$2:$AL$50,MATCH(P490,【参考】数式用!$AI$4:$AL$4,0)+2,0), ""), "")</f>
        <v/>
      </c>
      <c r="V490" s="44"/>
      <c r="W490" s="990"/>
      <c r="X490" s="991"/>
      <c r="Y490" s="93"/>
      <c r="Z490" s="549"/>
      <c r="AA490" s="149" t="str">
        <f>IFERROR(IF(Y490="ー", "", ROUNDDOWN(Z490*VLOOKUP(N490,【参考】数式用!$AR$2:$AW$50,MATCH(Y490,【参考】数式用!$AT$4:$AW$4)+2,FALSE)*0.5, 0)), "")</f>
        <v/>
      </c>
      <c r="AB490" s="103"/>
      <c r="AC490" s="1083" t="str">
        <f>IFERROR(IF(AG490&lt;&gt;"",Z490*VLOOKUP(N490,【参考】数式用!$AG$2:$AL$50,MATCH(Y490,【参考】数式用!$AI$4:$AL$4,0)+2,0), ""), "")</f>
        <v/>
      </c>
      <c r="AD490" s="1083"/>
      <c r="AE490" s="424"/>
      <c r="AF490" s="104"/>
      <c r="AG490" s="438" t="str">
        <f>IFERROR(VLOOKUP(O490, 【参考】数式用!$AY$5:$AY$13, 1, FALSE), "")</f>
        <v/>
      </c>
      <c r="AH490" s="439" t="str">
        <f>IFERROR(VLOOKUP(N490, 【参考】数式用!$BA$2:$BB$50, 2, FALSE), "")</f>
        <v/>
      </c>
      <c r="AI490" s="440" t="str">
        <f t="shared" si="15"/>
        <v/>
      </c>
      <c r="AJ490" s="441" t="str">
        <f t="shared" si="16"/>
        <v/>
      </c>
      <c r="AK490" s="139"/>
      <c r="AL490" s="139"/>
      <c r="AM490" s="112"/>
      <c r="AN490" s="112"/>
      <c r="AU490" s="111"/>
      <c r="AV490" s="111"/>
      <c r="AW490" s="111"/>
      <c r="AX490" s="111"/>
      <c r="AY490" s="111"/>
      <c r="AZ490" s="111"/>
    </row>
    <row r="491" spans="1:52" ht="30" customHeight="1" thickBot="1">
      <c r="A491" s="146">
        <v>478</v>
      </c>
      <c r="B491" s="985" t="str">
        <f>IF(基本情報入力シート!C516="","",基本情報入力シート!C516)</f>
        <v/>
      </c>
      <c r="C491" s="986"/>
      <c r="D491" s="986"/>
      <c r="E491" s="986"/>
      <c r="F491" s="986"/>
      <c r="G491" s="986"/>
      <c r="H491" s="986"/>
      <c r="I491" s="987"/>
      <c r="J491" s="420" t="str">
        <f>IF(基本情報入力シート!M516="","",基本情報入力シート!M516)</f>
        <v/>
      </c>
      <c r="K491" s="420" t="str">
        <f>IF(基本情報入力シート!R516="","",基本情報入力シート!R516)</f>
        <v/>
      </c>
      <c r="L491" s="420" t="str">
        <f>IF(基本情報入力シート!W516="","",基本情報入力シート!W516)</f>
        <v/>
      </c>
      <c r="M491" s="420" t="str">
        <f>IF(基本情報入力シート!X516="","",基本情報入力シート!X516)</f>
        <v/>
      </c>
      <c r="N491" s="147" t="str">
        <f>IF(基本情報入力シート!Y516="","",基本情報入力シート!Y516)</f>
        <v/>
      </c>
      <c r="O491" s="154"/>
      <c r="P491" s="53"/>
      <c r="Q491" s="988"/>
      <c r="R491" s="989"/>
      <c r="S491" s="148" t="str">
        <f>IFERROR(ROUNDDOWN(Q491*VLOOKUP(N491,【参考】数式用!$AR$2:$AW$50,MATCH(P491,【参考】数式用!$AT$4:$AW$4)+2,FALSE)*0.5, 0), "")</f>
        <v/>
      </c>
      <c r="T491" s="54"/>
      <c r="U491" s="548" t="str">
        <f>IFERROR(IF(AG491&lt;&gt;"",Q491*VLOOKUP(N491,【参考】数式用!$AG$2:$AL$50,MATCH(P491,【参考】数式用!$AI$4:$AL$4,0)+2,0), ""), "")</f>
        <v/>
      </c>
      <c r="V491" s="44"/>
      <c r="W491" s="990"/>
      <c r="X491" s="991"/>
      <c r="Y491" s="93"/>
      <c r="Z491" s="549"/>
      <c r="AA491" s="149" t="str">
        <f>IFERROR(IF(Y491="ー", "", ROUNDDOWN(Z491*VLOOKUP(N491,【参考】数式用!$AR$2:$AW$50,MATCH(Y491,【参考】数式用!$AT$4:$AW$4)+2,FALSE)*0.5, 0)), "")</f>
        <v/>
      </c>
      <c r="AB491" s="103"/>
      <c r="AC491" s="1083" t="str">
        <f>IFERROR(IF(AG491&lt;&gt;"",Z491*VLOOKUP(N491,【参考】数式用!$AG$2:$AL$50,MATCH(Y491,【参考】数式用!$AI$4:$AL$4,0)+2,0), ""), "")</f>
        <v/>
      </c>
      <c r="AD491" s="1083"/>
      <c r="AE491" s="424"/>
      <c r="AF491" s="104"/>
      <c r="AG491" s="438" t="str">
        <f>IFERROR(VLOOKUP(O491, 【参考】数式用!$AY$5:$AY$13, 1, FALSE), "")</f>
        <v/>
      </c>
      <c r="AH491" s="439" t="str">
        <f>IFERROR(VLOOKUP(N491, 【参考】数式用!$BA$2:$BB$50, 2, FALSE), "")</f>
        <v/>
      </c>
      <c r="AI491" s="440" t="str">
        <f t="shared" si="15"/>
        <v/>
      </c>
      <c r="AJ491" s="441" t="str">
        <f t="shared" si="16"/>
        <v/>
      </c>
      <c r="AK491" s="139"/>
      <c r="AL491" s="139"/>
      <c r="AM491" s="112"/>
      <c r="AN491" s="112"/>
      <c r="AU491" s="111"/>
      <c r="AV491" s="111"/>
      <c r="AW491" s="111"/>
      <c r="AX491" s="111"/>
      <c r="AY491" s="111"/>
      <c r="AZ491" s="111"/>
    </row>
    <row r="492" spans="1:52" ht="30" customHeight="1" thickBot="1">
      <c r="A492" s="146">
        <v>479</v>
      </c>
      <c r="B492" s="985" t="str">
        <f>IF(基本情報入力シート!C517="","",基本情報入力シート!C517)</f>
        <v/>
      </c>
      <c r="C492" s="986"/>
      <c r="D492" s="986"/>
      <c r="E492" s="986"/>
      <c r="F492" s="986"/>
      <c r="G492" s="986"/>
      <c r="H492" s="986"/>
      <c r="I492" s="987"/>
      <c r="J492" s="420" t="str">
        <f>IF(基本情報入力シート!M517="","",基本情報入力シート!M517)</f>
        <v/>
      </c>
      <c r="K492" s="420" t="str">
        <f>IF(基本情報入力シート!R517="","",基本情報入力シート!R517)</f>
        <v/>
      </c>
      <c r="L492" s="420" t="str">
        <f>IF(基本情報入力シート!W517="","",基本情報入力シート!W517)</f>
        <v/>
      </c>
      <c r="M492" s="420" t="str">
        <f>IF(基本情報入力シート!X517="","",基本情報入力シート!X517)</f>
        <v/>
      </c>
      <c r="N492" s="147" t="str">
        <f>IF(基本情報入力シート!Y517="","",基本情報入力シート!Y517)</f>
        <v/>
      </c>
      <c r="O492" s="154"/>
      <c r="P492" s="53"/>
      <c r="Q492" s="988"/>
      <c r="R492" s="989"/>
      <c r="S492" s="148" t="str">
        <f>IFERROR(ROUNDDOWN(Q492*VLOOKUP(N492,【参考】数式用!$AR$2:$AW$50,MATCH(P492,【参考】数式用!$AT$4:$AW$4)+2,FALSE)*0.5, 0), "")</f>
        <v/>
      </c>
      <c r="T492" s="54"/>
      <c r="U492" s="548" t="str">
        <f>IFERROR(IF(AG492&lt;&gt;"",Q492*VLOOKUP(N492,【参考】数式用!$AG$2:$AL$50,MATCH(P492,【参考】数式用!$AI$4:$AL$4,0)+2,0), ""), "")</f>
        <v/>
      </c>
      <c r="V492" s="44"/>
      <c r="W492" s="990"/>
      <c r="X492" s="991"/>
      <c r="Y492" s="93"/>
      <c r="Z492" s="549"/>
      <c r="AA492" s="149" t="str">
        <f>IFERROR(IF(Y492="ー", "", ROUNDDOWN(Z492*VLOOKUP(N492,【参考】数式用!$AR$2:$AW$50,MATCH(Y492,【参考】数式用!$AT$4:$AW$4)+2,FALSE)*0.5, 0)), "")</f>
        <v/>
      </c>
      <c r="AB492" s="103"/>
      <c r="AC492" s="1083" t="str">
        <f>IFERROR(IF(AG492&lt;&gt;"",Z492*VLOOKUP(N492,【参考】数式用!$AG$2:$AL$50,MATCH(Y492,【参考】数式用!$AI$4:$AL$4,0)+2,0), ""), "")</f>
        <v/>
      </c>
      <c r="AD492" s="1083"/>
      <c r="AE492" s="424"/>
      <c r="AF492" s="104"/>
      <c r="AG492" s="438" t="str">
        <f>IFERROR(VLOOKUP(O492, 【参考】数式用!$AY$5:$AY$13, 1, FALSE), "")</f>
        <v/>
      </c>
      <c r="AH492" s="439" t="str">
        <f>IFERROR(VLOOKUP(N492, 【参考】数式用!$BA$2:$BB$50, 2, FALSE), "")</f>
        <v/>
      </c>
      <c r="AI492" s="440" t="str">
        <f t="shared" si="15"/>
        <v/>
      </c>
      <c r="AJ492" s="441" t="str">
        <f t="shared" si="16"/>
        <v/>
      </c>
      <c r="AK492" s="139"/>
      <c r="AL492" s="139"/>
      <c r="AM492" s="112"/>
      <c r="AN492" s="112"/>
      <c r="AU492" s="111"/>
      <c r="AV492" s="111"/>
      <c r="AW492" s="111"/>
      <c r="AX492" s="111"/>
      <c r="AY492" s="111"/>
      <c r="AZ492" s="111"/>
    </row>
    <row r="493" spans="1:52" ht="30" customHeight="1" thickBot="1">
      <c r="A493" s="146">
        <v>480</v>
      </c>
      <c r="B493" s="985" t="str">
        <f>IF(基本情報入力シート!C518="","",基本情報入力シート!C518)</f>
        <v/>
      </c>
      <c r="C493" s="986"/>
      <c r="D493" s="986"/>
      <c r="E493" s="986"/>
      <c r="F493" s="986"/>
      <c r="G493" s="986"/>
      <c r="H493" s="986"/>
      <c r="I493" s="987"/>
      <c r="J493" s="420" t="str">
        <f>IF(基本情報入力シート!M518="","",基本情報入力シート!M518)</f>
        <v/>
      </c>
      <c r="K493" s="420" t="str">
        <f>IF(基本情報入力シート!R518="","",基本情報入力シート!R518)</f>
        <v/>
      </c>
      <c r="L493" s="420" t="str">
        <f>IF(基本情報入力シート!W518="","",基本情報入力シート!W518)</f>
        <v/>
      </c>
      <c r="M493" s="420" t="str">
        <f>IF(基本情報入力シート!X518="","",基本情報入力シート!X518)</f>
        <v/>
      </c>
      <c r="N493" s="147" t="str">
        <f>IF(基本情報入力シート!Y518="","",基本情報入力シート!Y518)</f>
        <v/>
      </c>
      <c r="O493" s="154"/>
      <c r="P493" s="53"/>
      <c r="Q493" s="988"/>
      <c r="R493" s="989"/>
      <c r="S493" s="148" t="str">
        <f>IFERROR(ROUNDDOWN(Q493*VLOOKUP(N493,【参考】数式用!$AR$2:$AW$50,MATCH(P493,【参考】数式用!$AT$4:$AW$4)+2,FALSE)*0.5, 0), "")</f>
        <v/>
      </c>
      <c r="T493" s="54"/>
      <c r="U493" s="548" t="str">
        <f>IFERROR(IF(AG493&lt;&gt;"",Q493*VLOOKUP(N493,【参考】数式用!$AG$2:$AL$50,MATCH(P493,【参考】数式用!$AI$4:$AL$4,0)+2,0), ""), "")</f>
        <v/>
      </c>
      <c r="V493" s="44"/>
      <c r="W493" s="990"/>
      <c r="X493" s="991"/>
      <c r="Y493" s="93"/>
      <c r="Z493" s="549"/>
      <c r="AA493" s="149" t="str">
        <f>IFERROR(IF(Y493="ー", "", ROUNDDOWN(Z493*VLOOKUP(N493,【参考】数式用!$AR$2:$AW$50,MATCH(Y493,【参考】数式用!$AT$4:$AW$4)+2,FALSE)*0.5, 0)), "")</f>
        <v/>
      </c>
      <c r="AB493" s="103"/>
      <c r="AC493" s="1083" t="str">
        <f>IFERROR(IF(AG493&lt;&gt;"",Z493*VLOOKUP(N493,【参考】数式用!$AG$2:$AL$50,MATCH(Y493,【参考】数式用!$AI$4:$AL$4,0)+2,0), ""), "")</f>
        <v/>
      </c>
      <c r="AD493" s="1083"/>
      <c r="AE493" s="424"/>
      <c r="AF493" s="104"/>
      <c r="AG493" s="438" t="str">
        <f>IFERROR(VLOOKUP(O493, 【参考】数式用!$AY$5:$AY$13, 1, FALSE), "")</f>
        <v/>
      </c>
      <c r="AH493" s="439" t="str">
        <f>IFERROR(VLOOKUP(N493, 【参考】数式用!$BA$2:$BB$50, 2, FALSE), "")</f>
        <v/>
      </c>
      <c r="AI493" s="440" t="str">
        <f t="shared" si="15"/>
        <v/>
      </c>
      <c r="AJ493" s="441" t="str">
        <f t="shared" si="16"/>
        <v/>
      </c>
      <c r="AK493" s="139"/>
      <c r="AL493" s="139"/>
      <c r="AM493" s="112"/>
      <c r="AN493" s="112"/>
      <c r="AU493" s="111"/>
      <c r="AV493" s="111"/>
      <c r="AW493" s="111"/>
      <c r="AX493" s="111"/>
      <c r="AY493" s="111"/>
      <c r="AZ493" s="111"/>
    </row>
    <row r="494" spans="1:52" ht="30" customHeight="1" thickBot="1">
      <c r="A494" s="146">
        <v>481</v>
      </c>
      <c r="B494" s="985" t="str">
        <f>IF(基本情報入力シート!C519="","",基本情報入力シート!C519)</f>
        <v/>
      </c>
      <c r="C494" s="986"/>
      <c r="D494" s="986"/>
      <c r="E494" s="986"/>
      <c r="F494" s="986"/>
      <c r="G494" s="986"/>
      <c r="H494" s="986"/>
      <c r="I494" s="987"/>
      <c r="J494" s="420" t="str">
        <f>IF(基本情報入力シート!M519="","",基本情報入力シート!M519)</f>
        <v/>
      </c>
      <c r="K494" s="420" t="str">
        <f>IF(基本情報入力シート!R519="","",基本情報入力シート!R519)</f>
        <v/>
      </c>
      <c r="L494" s="420" t="str">
        <f>IF(基本情報入力シート!W519="","",基本情報入力シート!W519)</f>
        <v/>
      </c>
      <c r="M494" s="420" t="str">
        <f>IF(基本情報入力シート!X519="","",基本情報入力シート!X519)</f>
        <v/>
      </c>
      <c r="N494" s="147" t="str">
        <f>IF(基本情報入力シート!Y519="","",基本情報入力シート!Y519)</f>
        <v/>
      </c>
      <c r="O494" s="154"/>
      <c r="P494" s="53"/>
      <c r="Q494" s="988"/>
      <c r="R494" s="989"/>
      <c r="S494" s="148" t="str">
        <f>IFERROR(ROUNDDOWN(Q494*VLOOKUP(N494,【参考】数式用!$AR$2:$AW$50,MATCH(P494,【参考】数式用!$AT$4:$AW$4)+2,FALSE)*0.5, 0), "")</f>
        <v/>
      </c>
      <c r="T494" s="54"/>
      <c r="U494" s="548" t="str">
        <f>IFERROR(IF(AG494&lt;&gt;"",Q494*VLOOKUP(N494,【参考】数式用!$AG$2:$AL$50,MATCH(P494,【参考】数式用!$AI$4:$AL$4,0)+2,0), ""), "")</f>
        <v/>
      </c>
      <c r="V494" s="44"/>
      <c r="W494" s="990"/>
      <c r="X494" s="991"/>
      <c r="Y494" s="93"/>
      <c r="Z494" s="549"/>
      <c r="AA494" s="149" t="str">
        <f>IFERROR(IF(Y494="ー", "", ROUNDDOWN(Z494*VLOOKUP(N494,【参考】数式用!$AR$2:$AW$50,MATCH(Y494,【参考】数式用!$AT$4:$AW$4)+2,FALSE)*0.5, 0)), "")</f>
        <v/>
      </c>
      <c r="AB494" s="103"/>
      <c r="AC494" s="1083" t="str">
        <f>IFERROR(IF(AG494&lt;&gt;"",Z494*VLOOKUP(N494,【参考】数式用!$AG$2:$AL$50,MATCH(Y494,【参考】数式用!$AI$4:$AL$4,0)+2,0), ""), "")</f>
        <v/>
      </c>
      <c r="AD494" s="1083"/>
      <c r="AE494" s="424"/>
      <c r="AF494" s="104"/>
      <c r="AG494" s="438" t="str">
        <f>IFERROR(VLOOKUP(O494, 【参考】数式用!$AY$5:$AY$13, 1, FALSE), "")</f>
        <v/>
      </c>
      <c r="AH494" s="439" t="str">
        <f>IFERROR(VLOOKUP(N494, 【参考】数式用!$BA$2:$BB$50, 2, FALSE), "")</f>
        <v/>
      </c>
      <c r="AI494" s="440" t="str">
        <f t="shared" si="15"/>
        <v/>
      </c>
      <c r="AJ494" s="441" t="str">
        <f t="shared" si="16"/>
        <v/>
      </c>
      <c r="AK494" s="139"/>
      <c r="AL494" s="139"/>
      <c r="AM494" s="112"/>
      <c r="AN494" s="112"/>
      <c r="AU494" s="111"/>
      <c r="AV494" s="111"/>
      <c r="AW494" s="111"/>
      <c r="AX494" s="111"/>
      <c r="AY494" s="111"/>
      <c r="AZ494" s="111"/>
    </row>
    <row r="495" spans="1:52" ht="30" customHeight="1" thickBot="1">
      <c r="A495" s="146">
        <v>482</v>
      </c>
      <c r="B495" s="985" t="str">
        <f>IF(基本情報入力シート!C520="","",基本情報入力シート!C520)</f>
        <v/>
      </c>
      <c r="C495" s="986"/>
      <c r="D495" s="986"/>
      <c r="E495" s="986"/>
      <c r="F495" s="986"/>
      <c r="G495" s="986"/>
      <c r="H495" s="986"/>
      <c r="I495" s="987"/>
      <c r="J495" s="420" t="str">
        <f>IF(基本情報入力シート!M520="","",基本情報入力シート!M520)</f>
        <v/>
      </c>
      <c r="K495" s="420" t="str">
        <f>IF(基本情報入力シート!R520="","",基本情報入力シート!R520)</f>
        <v/>
      </c>
      <c r="L495" s="420" t="str">
        <f>IF(基本情報入力シート!W520="","",基本情報入力シート!W520)</f>
        <v/>
      </c>
      <c r="M495" s="420" t="str">
        <f>IF(基本情報入力シート!X520="","",基本情報入力シート!X520)</f>
        <v/>
      </c>
      <c r="N495" s="147" t="str">
        <f>IF(基本情報入力シート!Y520="","",基本情報入力シート!Y520)</f>
        <v/>
      </c>
      <c r="O495" s="154"/>
      <c r="P495" s="53"/>
      <c r="Q495" s="988"/>
      <c r="R495" s="989"/>
      <c r="S495" s="148" t="str">
        <f>IFERROR(ROUNDDOWN(Q495*VLOOKUP(N495,【参考】数式用!$AR$2:$AW$50,MATCH(P495,【参考】数式用!$AT$4:$AW$4)+2,FALSE)*0.5, 0), "")</f>
        <v/>
      </c>
      <c r="T495" s="54"/>
      <c r="U495" s="548" t="str">
        <f>IFERROR(IF(AG495&lt;&gt;"",Q495*VLOOKUP(N495,【参考】数式用!$AG$2:$AL$50,MATCH(P495,【参考】数式用!$AI$4:$AL$4,0)+2,0), ""), "")</f>
        <v/>
      </c>
      <c r="V495" s="44"/>
      <c r="W495" s="990"/>
      <c r="X495" s="991"/>
      <c r="Y495" s="93"/>
      <c r="Z495" s="549"/>
      <c r="AA495" s="149" t="str">
        <f>IFERROR(IF(Y495="ー", "", ROUNDDOWN(Z495*VLOOKUP(N495,【参考】数式用!$AR$2:$AW$50,MATCH(Y495,【参考】数式用!$AT$4:$AW$4)+2,FALSE)*0.5, 0)), "")</f>
        <v/>
      </c>
      <c r="AB495" s="103"/>
      <c r="AC495" s="1083" t="str">
        <f>IFERROR(IF(AG495&lt;&gt;"",Z495*VLOOKUP(N495,【参考】数式用!$AG$2:$AL$50,MATCH(Y495,【参考】数式用!$AI$4:$AL$4,0)+2,0), ""), "")</f>
        <v/>
      </c>
      <c r="AD495" s="1083"/>
      <c r="AE495" s="424"/>
      <c r="AF495" s="104"/>
      <c r="AG495" s="438" t="str">
        <f>IFERROR(VLOOKUP(O495, 【参考】数式用!$AY$5:$AY$13, 1, FALSE), "")</f>
        <v/>
      </c>
      <c r="AH495" s="439" t="str">
        <f>IFERROR(VLOOKUP(N495, 【参考】数式用!$BA$2:$BB$50, 2, FALSE), "")</f>
        <v/>
      </c>
      <c r="AI495" s="440" t="str">
        <f t="shared" si="15"/>
        <v/>
      </c>
      <c r="AJ495" s="441" t="str">
        <f t="shared" si="16"/>
        <v/>
      </c>
      <c r="AK495" s="139"/>
      <c r="AL495" s="139"/>
      <c r="AM495" s="112"/>
      <c r="AN495" s="112"/>
      <c r="AU495" s="111"/>
      <c r="AV495" s="111"/>
      <c r="AW495" s="111"/>
      <c r="AX495" s="111"/>
      <c r="AY495" s="111"/>
      <c r="AZ495" s="111"/>
    </row>
    <row r="496" spans="1:52" ht="30" customHeight="1" thickBot="1">
      <c r="A496" s="146">
        <v>483</v>
      </c>
      <c r="B496" s="985" t="str">
        <f>IF(基本情報入力シート!C521="","",基本情報入力シート!C521)</f>
        <v/>
      </c>
      <c r="C496" s="986"/>
      <c r="D496" s="986"/>
      <c r="E496" s="986"/>
      <c r="F496" s="986"/>
      <c r="G496" s="986"/>
      <c r="H496" s="986"/>
      <c r="I496" s="987"/>
      <c r="J496" s="420" t="str">
        <f>IF(基本情報入力シート!M521="","",基本情報入力シート!M521)</f>
        <v/>
      </c>
      <c r="K496" s="420" t="str">
        <f>IF(基本情報入力シート!R521="","",基本情報入力シート!R521)</f>
        <v/>
      </c>
      <c r="L496" s="420" t="str">
        <f>IF(基本情報入力シート!W521="","",基本情報入力シート!W521)</f>
        <v/>
      </c>
      <c r="M496" s="420" t="str">
        <f>IF(基本情報入力シート!X521="","",基本情報入力シート!X521)</f>
        <v/>
      </c>
      <c r="N496" s="147" t="str">
        <f>IF(基本情報入力シート!Y521="","",基本情報入力シート!Y521)</f>
        <v/>
      </c>
      <c r="O496" s="154"/>
      <c r="P496" s="53"/>
      <c r="Q496" s="988"/>
      <c r="R496" s="989"/>
      <c r="S496" s="148" t="str">
        <f>IFERROR(ROUNDDOWN(Q496*VLOOKUP(N496,【参考】数式用!$AR$2:$AW$50,MATCH(P496,【参考】数式用!$AT$4:$AW$4)+2,FALSE)*0.5, 0), "")</f>
        <v/>
      </c>
      <c r="T496" s="54"/>
      <c r="U496" s="548" t="str">
        <f>IFERROR(IF(AG496&lt;&gt;"",Q496*VLOOKUP(N496,【参考】数式用!$AG$2:$AL$50,MATCH(P496,【参考】数式用!$AI$4:$AL$4,0)+2,0), ""), "")</f>
        <v/>
      </c>
      <c r="V496" s="44"/>
      <c r="W496" s="990"/>
      <c r="X496" s="991"/>
      <c r="Y496" s="93"/>
      <c r="Z496" s="549"/>
      <c r="AA496" s="149" t="str">
        <f>IFERROR(IF(Y496="ー", "", ROUNDDOWN(Z496*VLOOKUP(N496,【参考】数式用!$AR$2:$AW$50,MATCH(Y496,【参考】数式用!$AT$4:$AW$4)+2,FALSE)*0.5, 0)), "")</f>
        <v/>
      </c>
      <c r="AB496" s="103"/>
      <c r="AC496" s="1083" t="str">
        <f>IFERROR(IF(AG496&lt;&gt;"",Z496*VLOOKUP(N496,【参考】数式用!$AG$2:$AL$50,MATCH(Y496,【参考】数式用!$AI$4:$AL$4,0)+2,0), ""), "")</f>
        <v/>
      </c>
      <c r="AD496" s="1083"/>
      <c r="AE496" s="424"/>
      <c r="AF496" s="104"/>
      <c r="AG496" s="438" t="str">
        <f>IFERROR(VLOOKUP(O496, 【参考】数式用!$AY$5:$AY$13, 1, FALSE), "")</f>
        <v/>
      </c>
      <c r="AH496" s="439" t="str">
        <f>IFERROR(VLOOKUP(N496, 【参考】数式用!$BA$2:$BB$50, 2, FALSE), "")</f>
        <v/>
      </c>
      <c r="AI496" s="440" t="str">
        <f t="shared" si="15"/>
        <v/>
      </c>
      <c r="AJ496" s="441" t="str">
        <f t="shared" si="16"/>
        <v/>
      </c>
      <c r="AK496" s="139"/>
      <c r="AL496" s="139"/>
      <c r="AM496" s="112"/>
      <c r="AN496" s="112"/>
      <c r="AU496" s="111"/>
      <c r="AV496" s="111"/>
      <c r="AW496" s="111"/>
      <c r="AX496" s="111"/>
      <c r="AY496" s="111"/>
      <c r="AZ496" s="111"/>
    </row>
    <row r="497" spans="1:52" ht="30" customHeight="1" thickBot="1">
      <c r="A497" s="146">
        <v>484</v>
      </c>
      <c r="B497" s="985" t="str">
        <f>IF(基本情報入力シート!C522="","",基本情報入力シート!C522)</f>
        <v/>
      </c>
      <c r="C497" s="986"/>
      <c r="D497" s="986"/>
      <c r="E497" s="986"/>
      <c r="F497" s="986"/>
      <c r="G497" s="986"/>
      <c r="H497" s="986"/>
      <c r="I497" s="987"/>
      <c r="J497" s="420" t="str">
        <f>IF(基本情報入力シート!M522="","",基本情報入力シート!M522)</f>
        <v/>
      </c>
      <c r="K497" s="420" t="str">
        <f>IF(基本情報入力シート!R522="","",基本情報入力シート!R522)</f>
        <v/>
      </c>
      <c r="L497" s="420" t="str">
        <f>IF(基本情報入力シート!W522="","",基本情報入力シート!W522)</f>
        <v/>
      </c>
      <c r="M497" s="420" t="str">
        <f>IF(基本情報入力シート!X522="","",基本情報入力シート!X522)</f>
        <v/>
      </c>
      <c r="N497" s="147" t="str">
        <f>IF(基本情報入力シート!Y522="","",基本情報入力シート!Y522)</f>
        <v/>
      </c>
      <c r="O497" s="154"/>
      <c r="P497" s="53"/>
      <c r="Q497" s="988"/>
      <c r="R497" s="989"/>
      <c r="S497" s="148" t="str">
        <f>IFERROR(ROUNDDOWN(Q497*VLOOKUP(N497,【参考】数式用!$AR$2:$AW$50,MATCH(P497,【参考】数式用!$AT$4:$AW$4)+2,FALSE)*0.5, 0), "")</f>
        <v/>
      </c>
      <c r="T497" s="54"/>
      <c r="U497" s="548" t="str">
        <f>IFERROR(IF(AG497&lt;&gt;"",Q497*VLOOKUP(N497,【参考】数式用!$AG$2:$AL$50,MATCH(P497,【参考】数式用!$AI$4:$AL$4,0)+2,0), ""), "")</f>
        <v/>
      </c>
      <c r="V497" s="44"/>
      <c r="W497" s="990"/>
      <c r="X497" s="991"/>
      <c r="Y497" s="93"/>
      <c r="Z497" s="549"/>
      <c r="AA497" s="149" t="str">
        <f>IFERROR(IF(Y497="ー", "", ROUNDDOWN(Z497*VLOOKUP(N497,【参考】数式用!$AR$2:$AW$50,MATCH(Y497,【参考】数式用!$AT$4:$AW$4)+2,FALSE)*0.5, 0)), "")</f>
        <v/>
      </c>
      <c r="AB497" s="103"/>
      <c r="AC497" s="1083" t="str">
        <f>IFERROR(IF(AG497&lt;&gt;"",Z497*VLOOKUP(N497,【参考】数式用!$AG$2:$AL$50,MATCH(Y497,【参考】数式用!$AI$4:$AL$4,0)+2,0), ""), "")</f>
        <v/>
      </c>
      <c r="AD497" s="1083"/>
      <c r="AE497" s="424"/>
      <c r="AF497" s="104"/>
      <c r="AG497" s="438" t="str">
        <f>IFERROR(VLOOKUP(O497, 【参考】数式用!$AY$5:$AY$13, 1, FALSE), "")</f>
        <v/>
      </c>
      <c r="AH497" s="439" t="str">
        <f>IFERROR(VLOOKUP(N497, 【参考】数式用!$BA$2:$BB$50, 2, FALSE), "")</f>
        <v/>
      </c>
      <c r="AI497" s="440" t="str">
        <f t="shared" si="15"/>
        <v/>
      </c>
      <c r="AJ497" s="441" t="str">
        <f t="shared" si="16"/>
        <v/>
      </c>
      <c r="AK497" s="139"/>
      <c r="AL497" s="139"/>
      <c r="AM497" s="112"/>
      <c r="AN497" s="112"/>
      <c r="AU497" s="111"/>
      <c r="AV497" s="111"/>
      <c r="AW497" s="111"/>
      <c r="AX497" s="111"/>
      <c r="AY497" s="111"/>
      <c r="AZ497" s="111"/>
    </row>
    <row r="498" spans="1:52" ht="30" customHeight="1" thickBot="1">
      <c r="A498" s="146">
        <v>485</v>
      </c>
      <c r="B498" s="985" t="str">
        <f>IF(基本情報入力シート!C523="","",基本情報入力シート!C523)</f>
        <v/>
      </c>
      <c r="C498" s="986"/>
      <c r="D498" s="986"/>
      <c r="E498" s="986"/>
      <c r="F498" s="986"/>
      <c r="G498" s="986"/>
      <c r="H498" s="986"/>
      <c r="I498" s="987"/>
      <c r="J498" s="420" t="str">
        <f>IF(基本情報入力シート!M523="","",基本情報入力シート!M523)</f>
        <v/>
      </c>
      <c r="K498" s="420" t="str">
        <f>IF(基本情報入力シート!R523="","",基本情報入力シート!R523)</f>
        <v/>
      </c>
      <c r="L498" s="420" t="str">
        <f>IF(基本情報入力シート!W523="","",基本情報入力シート!W523)</f>
        <v/>
      </c>
      <c r="M498" s="420" t="str">
        <f>IF(基本情報入力シート!X523="","",基本情報入力シート!X523)</f>
        <v/>
      </c>
      <c r="N498" s="147" t="str">
        <f>IF(基本情報入力シート!Y523="","",基本情報入力シート!Y523)</f>
        <v/>
      </c>
      <c r="O498" s="154"/>
      <c r="P498" s="53"/>
      <c r="Q498" s="988"/>
      <c r="R498" s="989"/>
      <c r="S498" s="148" t="str">
        <f>IFERROR(ROUNDDOWN(Q498*VLOOKUP(N498,【参考】数式用!$AR$2:$AW$50,MATCH(P498,【参考】数式用!$AT$4:$AW$4)+2,FALSE)*0.5, 0), "")</f>
        <v/>
      </c>
      <c r="T498" s="54"/>
      <c r="U498" s="548" t="str">
        <f>IFERROR(IF(AG498&lt;&gt;"",Q498*VLOOKUP(N498,【参考】数式用!$AG$2:$AL$50,MATCH(P498,【参考】数式用!$AI$4:$AL$4,0)+2,0), ""), "")</f>
        <v/>
      </c>
      <c r="V498" s="44"/>
      <c r="W498" s="990"/>
      <c r="X498" s="991"/>
      <c r="Y498" s="93"/>
      <c r="Z498" s="549"/>
      <c r="AA498" s="149" t="str">
        <f>IFERROR(IF(Y498="ー", "", ROUNDDOWN(Z498*VLOOKUP(N498,【参考】数式用!$AR$2:$AW$50,MATCH(Y498,【参考】数式用!$AT$4:$AW$4)+2,FALSE)*0.5, 0)), "")</f>
        <v/>
      </c>
      <c r="AB498" s="103"/>
      <c r="AC498" s="1083" t="str">
        <f>IFERROR(IF(AG498&lt;&gt;"",Z498*VLOOKUP(N498,【参考】数式用!$AG$2:$AL$50,MATCH(Y498,【参考】数式用!$AI$4:$AL$4,0)+2,0), ""), "")</f>
        <v/>
      </c>
      <c r="AD498" s="1083"/>
      <c r="AE498" s="424"/>
      <c r="AF498" s="104"/>
      <c r="AG498" s="438" t="str">
        <f>IFERROR(VLOOKUP(O498, 【参考】数式用!$AY$5:$AY$13, 1, FALSE), "")</f>
        <v/>
      </c>
      <c r="AH498" s="439" t="str">
        <f>IFERROR(VLOOKUP(N498, 【参考】数式用!$BA$2:$BB$50, 2, FALSE), "")</f>
        <v/>
      </c>
      <c r="AI498" s="440" t="str">
        <f t="shared" ref="AI498:AI561" si="17">IF(AND(OR(P498="処遇加算Ⅰ",P498="処遇加算Ⅱ"),AH498="対象"), 1,"")</f>
        <v/>
      </c>
      <c r="AJ498" s="441" t="str">
        <f t="shared" ref="AJ498:AJ561" si="18">IF(OR(Y498="処遇加算Ⅰ",Y498="処遇加算Ⅱ"),1,"")</f>
        <v/>
      </c>
      <c r="AK498" s="139"/>
      <c r="AL498" s="139"/>
      <c r="AM498" s="112"/>
      <c r="AN498" s="112"/>
      <c r="AU498" s="111"/>
      <c r="AV498" s="111"/>
      <c r="AW498" s="111"/>
      <c r="AX498" s="111"/>
      <c r="AY498" s="111"/>
      <c r="AZ498" s="111"/>
    </row>
    <row r="499" spans="1:52" ht="30" customHeight="1" thickBot="1">
      <c r="A499" s="146">
        <v>486</v>
      </c>
      <c r="B499" s="985" t="str">
        <f>IF(基本情報入力シート!C524="","",基本情報入力シート!C524)</f>
        <v/>
      </c>
      <c r="C499" s="986"/>
      <c r="D499" s="986"/>
      <c r="E499" s="986"/>
      <c r="F499" s="986"/>
      <c r="G499" s="986"/>
      <c r="H499" s="986"/>
      <c r="I499" s="987"/>
      <c r="J499" s="420" t="str">
        <f>IF(基本情報入力シート!M524="","",基本情報入力シート!M524)</f>
        <v/>
      </c>
      <c r="K499" s="420" t="str">
        <f>IF(基本情報入力シート!R524="","",基本情報入力シート!R524)</f>
        <v/>
      </c>
      <c r="L499" s="420" t="str">
        <f>IF(基本情報入力シート!W524="","",基本情報入力シート!W524)</f>
        <v/>
      </c>
      <c r="M499" s="420" t="str">
        <f>IF(基本情報入力シート!X524="","",基本情報入力シート!X524)</f>
        <v/>
      </c>
      <c r="N499" s="147" t="str">
        <f>IF(基本情報入力シート!Y524="","",基本情報入力シート!Y524)</f>
        <v/>
      </c>
      <c r="O499" s="154"/>
      <c r="P499" s="53"/>
      <c r="Q499" s="988"/>
      <c r="R499" s="989"/>
      <c r="S499" s="148" t="str">
        <f>IFERROR(ROUNDDOWN(Q499*VLOOKUP(N499,【参考】数式用!$AR$2:$AW$50,MATCH(P499,【参考】数式用!$AT$4:$AW$4)+2,FALSE)*0.5, 0), "")</f>
        <v/>
      </c>
      <c r="T499" s="54"/>
      <c r="U499" s="548" t="str">
        <f>IFERROR(IF(AG499&lt;&gt;"",Q499*VLOOKUP(N499,【参考】数式用!$AG$2:$AL$50,MATCH(P499,【参考】数式用!$AI$4:$AL$4,0)+2,0), ""), "")</f>
        <v/>
      </c>
      <c r="V499" s="44"/>
      <c r="W499" s="990"/>
      <c r="X499" s="991"/>
      <c r="Y499" s="93"/>
      <c r="Z499" s="549"/>
      <c r="AA499" s="149" t="str">
        <f>IFERROR(IF(Y499="ー", "", ROUNDDOWN(Z499*VLOOKUP(N499,【参考】数式用!$AR$2:$AW$50,MATCH(Y499,【参考】数式用!$AT$4:$AW$4)+2,FALSE)*0.5, 0)), "")</f>
        <v/>
      </c>
      <c r="AB499" s="103"/>
      <c r="AC499" s="1083" t="str">
        <f>IFERROR(IF(AG499&lt;&gt;"",Z499*VLOOKUP(N499,【参考】数式用!$AG$2:$AL$50,MATCH(Y499,【参考】数式用!$AI$4:$AL$4,0)+2,0), ""), "")</f>
        <v/>
      </c>
      <c r="AD499" s="1083"/>
      <c r="AE499" s="424"/>
      <c r="AF499" s="104"/>
      <c r="AG499" s="438" t="str">
        <f>IFERROR(VLOOKUP(O499, 【参考】数式用!$AY$5:$AY$13, 1, FALSE), "")</f>
        <v/>
      </c>
      <c r="AH499" s="439" t="str">
        <f>IFERROR(VLOOKUP(N499, 【参考】数式用!$BA$2:$BB$50, 2, FALSE), "")</f>
        <v/>
      </c>
      <c r="AI499" s="440" t="str">
        <f t="shared" si="17"/>
        <v/>
      </c>
      <c r="AJ499" s="441" t="str">
        <f t="shared" si="18"/>
        <v/>
      </c>
      <c r="AK499" s="139"/>
      <c r="AL499" s="139"/>
      <c r="AM499" s="112"/>
      <c r="AN499" s="112"/>
      <c r="AU499" s="111"/>
      <c r="AV499" s="111"/>
      <c r="AW499" s="111"/>
      <c r="AX499" s="111"/>
      <c r="AY499" s="111"/>
      <c r="AZ499" s="111"/>
    </row>
    <row r="500" spans="1:52" ht="30" customHeight="1" thickBot="1">
      <c r="A500" s="146">
        <v>487</v>
      </c>
      <c r="B500" s="985" t="str">
        <f>IF(基本情報入力シート!C525="","",基本情報入力シート!C525)</f>
        <v/>
      </c>
      <c r="C500" s="986"/>
      <c r="D500" s="986"/>
      <c r="E500" s="986"/>
      <c r="F500" s="986"/>
      <c r="G500" s="986"/>
      <c r="H500" s="986"/>
      <c r="I500" s="987"/>
      <c r="J500" s="420" t="str">
        <f>IF(基本情報入力シート!M525="","",基本情報入力シート!M525)</f>
        <v/>
      </c>
      <c r="K500" s="420" t="str">
        <f>IF(基本情報入力シート!R525="","",基本情報入力シート!R525)</f>
        <v/>
      </c>
      <c r="L500" s="420" t="str">
        <f>IF(基本情報入力シート!W525="","",基本情報入力シート!W525)</f>
        <v/>
      </c>
      <c r="M500" s="420" t="str">
        <f>IF(基本情報入力シート!X525="","",基本情報入力シート!X525)</f>
        <v/>
      </c>
      <c r="N500" s="147" t="str">
        <f>IF(基本情報入力シート!Y525="","",基本情報入力シート!Y525)</f>
        <v/>
      </c>
      <c r="O500" s="154"/>
      <c r="P500" s="53"/>
      <c r="Q500" s="988"/>
      <c r="R500" s="989"/>
      <c r="S500" s="148" t="str">
        <f>IFERROR(ROUNDDOWN(Q500*VLOOKUP(N500,【参考】数式用!$AR$2:$AW$50,MATCH(P500,【参考】数式用!$AT$4:$AW$4)+2,FALSE)*0.5, 0), "")</f>
        <v/>
      </c>
      <c r="T500" s="54"/>
      <c r="U500" s="548" t="str">
        <f>IFERROR(IF(AG500&lt;&gt;"",Q500*VLOOKUP(N500,【参考】数式用!$AG$2:$AL$50,MATCH(P500,【参考】数式用!$AI$4:$AL$4,0)+2,0), ""), "")</f>
        <v/>
      </c>
      <c r="V500" s="44"/>
      <c r="W500" s="990"/>
      <c r="X500" s="991"/>
      <c r="Y500" s="93"/>
      <c r="Z500" s="549"/>
      <c r="AA500" s="149" t="str">
        <f>IFERROR(IF(Y500="ー", "", ROUNDDOWN(Z500*VLOOKUP(N500,【参考】数式用!$AR$2:$AW$50,MATCH(Y500,【参考】数式用!$AT$4:$AW$4)+2,FALSE)*0.5, 0)), "")</f>
        <v/>
      </c>
      <c r="AB500" s="103"/>
      <c r="AC500" s="1083" t="str">
        <f>IFERROR(IF(AG500&lt;&gt;"",Z500*VLOOKUP(N500,【参考】数式用!$AG$2:$AL$50,MATCH(Y500,【参考】数式用!$AI$4:$AL$4,0)+2,0), ""), "")</f>
        <v/>
      </c>
      <c r="AD500" s="1083"/>
      <c r="AE500" s="424"/>
      <c r="AF500" s="104"/>
      <c r="AG500" s="438" t="str">
        <f>IFERROR(VLOOKUP(O500, 【参考】数式用!$AY$5:$AY$13, 1, FALSE), "")</f>
        <v/>
      </c>
      <c r="AH500" s="439" t="str">
        <f>IFERROR(VLOOKUP(N500, 【参考】数式用!$BA$2:$BB$50, 2, FALSE), "")</f>
        <v/>
      </c>
      <c r="AI500" s="440" t="str">
        <f t="shared" si="17"/>
        <v/>
      </c>
      <c r="AJ500" s="441" t="str">
        <f t="shared" si="18"/>
        <v/>
      </c>
      <c r="AK500" s="139"/>
      <c r="AL500" s="139"/>
      <c r="AM500" s="112"/>
      <c r="AN500" s="112"/>
      <c r="AU500" s="111"/>
      <c r="AV500" s="111"/>
      <c r="AW500" s="111"/>
      <c r="AX500" s="111"/>
      <c r="AY500" s="111"/>
      <c r="AZ500" s="111"/>
    </row>
    <row r="501" spans="1:52" ht="30" customHeight="1" thickBot="1">
      <c r="A501" s="146">
        <v>488</v>
      </c>
      <c r="B501" s="985" t="str">
        <f>IF(基本情報入力シート!C526="","",基本情報入力シート!C526)</f>
        <v/>
      </c>
      <c r="C501" s="986"/>
      <c r="D501" s="986"/>
      <c r="E501" s="986"/>
      <c r="F501" s="986"/>
      <c r="G501" s="986"/>
      <c r="H501" s="986"/>
      <c r="I501" s="987"/>
      <c r="J501" s="420" t="str">
        <f>IF(基本情報入力シート!M526="","",基本情報入力シート!M526)</f>
        <v/>
      </c>
      <c r="K501" s="420" t="str">
        <f>IF(基本情報入力シート!R526="","",基本情報入力シート!R526)</f>
        <v/>
      </c>
      <c r="L501" s="420" t="str">
        <f>IF(基本情報入力シート!W526="","",基本情報入力シート!W526)</f>
        <v/>
      </c>
      <c r="M501" s="420" t="str">
        <f>IF(基本情報入力シート!X526="","",基本情報入力シート!X526)</f>
        <v/>
      </c>
      <c r="N501" s="147" t="str">
        <f>IF(基本情報入力シート!Y526="","",基本情報入力シート!Y526)</f>
        <v/>
      </c>
      <c r="O501" s="154"/>
      <c r="P501" s="53"/>
      <c r="Q501" s="988"/>
      <c r="R501" s="989"/>
      <c r="S501" s="148" t="str">
        <f>IFERROR(ROUNDDOWN(Q501*VLOOKUP(N501,【参考】数式用!$AR$2:$AW$50,MATCH(P501,【参考】数式用!$AT$4:$AW$4)+2,FALSE)*0.5, 0), "")</f>
        <v/>
      </c>
      <c r="T501" s="54"/>
      <c r="U501" s="548" t="str">
        <f>IFERROR(IF(AG501&lt;&gt;"",Q501*VLOOKUP(N501,【参考】数式用!$AG$2:$AL$50,MATCH(P501,【参考】数式用!$AI$4:$AL$4,0)+2,0), ""), "")</f>
        <v/>
      </c>
      <c r="V501" s="44"/>
      <c r="W501" s="990"/>
      <c r="X501" s="991"/>
      <c r="Y501" s="93"/>
      <c r="Z501" s="549"/>
      <c r="AA501" s="149" t="str">
        <f>IFERROR(IF(Y501="ー", "", ROUNDDOWN(Z501*VLOOKUP(N501,【参考】数式用!$AR$2:$AW$50,MATCH(Y501,【参考】数式用!$AT$4:$AW$4)+2,FALSE)*0.5, 0)), "")</f>
        <v/>
      </c>
      <c r="AB501" s="103"/>
      <c r="AC501" s="1083" t="str">
        <f>IFERROR(IF(AG501&lt;&gt;"",Z501*VLOOKUP(N501,【参考】数式用!$AG$2:$AL$50,MATCH(Y501,【参考】数式用!$AI$4:$AL$4,0)+2,0), ""), "")</f>
        <v/>
      </c>
      <c r="AD501" s="1083"/>
      <c r="AE501" s="424"/>
      <c r="AF501" s="104"/>
      <c r="AG501" s="438" t="str">
        <f>IFERROR(VLOOKUP(O501, 【参考】数式用!$AY$5:$AY$13, 1, FALSE), "")</f>
        <v/>
      </c>
      <c r="AH501" s="439" t="str">
        <f>IFERROR(VLOOKUP(N501, 【参考】数式用!$BA$2:$BB$50, 2, FALSE), "")</f>
        <v/>
      </c>
      <c r="AI501" s="440" t="str">
        <f t="shared" si="17"/>
        <v/>
      </c>
      <c r="AJ501" s="441" t="str">
        <f t="shared" si="18"/>
        <v/>
      </c>
      <c r="AK501" s="139"/>
      <c r="AL501" s="139"/>
      <c r="AM501" s="112"/>
      <c r="AN501" s="112"/>
      <c r="AU501" s="111"/>
      <c r="AV501" s="111"/>
      <c r="AW501" s="111"/>
      <c r="AX501" s="111"/>
      <c r="AY501" s="111"/>
      <c r="AZ501" s="111"/>
    </row>
    <row r="502" spans="1:52" ht="30" customHeight="1" thickBot="1">
      <c r="A502" s="146">
        <v>489</v>
      </c>
      <c r="B502" s="985" t="str">
        <f>IF(基本情報入力シート!C527="","",基本情報入力シート!C527)</f>
        <v/>
      </c>
      <c r="C502" s="986"/>
      <c r="D502" s="986"/>
      <c r="E502" s="986"/>
      <c r="F502" s="986"/>
      <c r="G502" s="986"/>
      <c r="H502" s="986"/>
      <c r="I502" s="987"/>
      <c r="J502" s="420" t="str">
        <f>IF(基本情報入力シート!M527="","",基本情報入力シート!M527)</f>
        <v/>
      </c>
      <c r="K502" s="420" t="str">
        <f>IF(基本情報入力シート!R527="","",基本情報入力シート!R527)</f>
        <v/>
      </c>
      <c r="L502" s="420" t="str">
        <f>IF(基本情報入力シート!W527="","",基本情報入力シート!W527)</f>
        <v/>
      </c>
      <c r="M502" s="420" t="str">
        <f>IF(基本情報入力シート!X527="","",基本情報入力シート!X527)</f>
        <v/>
      </c>
      <c r="N502" s="147" t="str">
        <f>IF(基本情報入力シート!Y527="","",基本情報入力シート!Y527)</f>
        <v/>
      </c>
      <c r="O502" s="154"/>
      <c r="P502" s="53"/>
      <c r="Q502" s="988"/>
      <c r="R502" s="989"/>
      <c r="S502" s="148" t="str">
        <f>IFERROR(ROUNDDOWN(Q502*VLOOKUP(N502,【参考】数式用!$AR$2:$AW$50,MATCH(P502,【参考】数式用!$AT$4:$AW$4)+2,FALSE)*0.5, 0), "")</f>
        <v/>
      </c>
      <c r="T502" s="54"/>
      <c r="U502" s="548" t="str">
        <f>IFERROR(IF(AG502&lt;&gt;"",Q502*VLOOKUP(N502,【参考】数式用!$AG$2:$AL$50,MATCH(P502,【参考】数式用!$AI$4:$AL$4,0)+2,0), ""), "")</f>
        <v/>
      </c>
      <c r="V502" s="44"/>
      <c r="W502" s="990"/>
      <c r="X502" s="991"/>
      <c r="Y502" s="93"/>
      <c r="Z502" s="549"/>
      <c r="AA502" s="149" t="str">
        <f>IFERROR(IF(Y502="ー", "", ROUNDDOWN(Z502*VLOOKUP(N502,【参考】数式用!$AR$2:$AW$50,MATCH(Y502,【参考】数式用!$AT$4:$AW$4)+2,FALSE)*0.5, 0)), "")</f>
        <v/>
      </c>
      <c r="AB502" s="103"/>
      <c r="AC502" s="1083" t="str">
        <f>IFERROR(IF(AG502&lt;&gt;"",Z502*VLOOKUP(N502,【参考】数式用!$AG$2:$AL$50,MATCH(Y502,【参考】数式用!$AI$4:$AL$4,0)+2,0), ""), "")</f>
        <v/>
      </c>
      <c r="AD502" s="1083"/>
      <c r="AE502" s="424"/>
      <c r="AF502" s="104"/>
      <c r="AG502" s="438" t="str">
        <f>IFERROR(VLOOKUP(O502, 【参考】数式用!$AY$5:$AY$13, 1, FALSE), "")</f>
        <v/>
      </c>
      <c r="AH502" s="439" t="str">
        <f>IFERROR(VLOOKUP(N502, 【参考】数式用!$BA$2:$BB$50, 2, FALSE), "")</f>
        <v/>
      </c>
      <c r="AI502" s="440" t="str">
        <f t="shared" si="17"/>
        <v/>
      </c>
      <c r="AJ502" s="441" t="str">
        <f t="shared" si="18"/>
        <v/>
      </c>
      <c r="AK502" s="139"/>
      <c r="AL502" s="139"/>
      <c r="AM502" s="112"/>
      <c r="AN502" s="112"/>
      <c r="AU502" s="111"/>
      <c r="AV502" s="111"/>
      <c r="AW502" s="111"/>
      <c r="AX502" s="111"/>
      <c r="AY502" s="111"/>
      <c r="AZ502" s="111"/>
    </row>
    <row r="503" spans="1:52" ht="30" customHeight="1" thickBot="1">
      <c r="A503" s="146">
        <v>490</v>
      </c>
      <c r="B503" s="985" t="str">
        <f>IF(基本情報入力シート!C528="","",基本情報入力シート!C528)</f>
        <v/>
      </c>
      <c r="C503" s="986"/>
      <c r="D503" s="986"/>
      <c r="E503" s="986"/>
      <c r="F503" s="986"/>
      <c r="G503" s="986"/>
      <c r="H503" s="986"/>
      <c r="I503" s="987"/>
      <c r="J503" s="420" t="str">
        <f>IF(基本情報入力シート!M528="","",基本情報入力シート!M528)</f>
        <v/>
      </c>
      <c r="K503" s="420" t="str">
        <f>IF(基本情報入力シート!R528="","",基本情報入力シート!R528)</f>
        <v/>
      </c>
      <c r="L503" s="420" t="str">
        <f>IF(基本情報入力シート!W528="","",基本情報入力シート!W528)</f>
        <v/>
      </c>
      <c r="M503" s="420" t="str">
        <f>IF(基本情報入力シート!X528="","",基本情報入力シート!X528)</f>
        <v/>
      </c>
      <c r="N503" s="147" t="str">
        <f>IF(基本情報入力シート!Y528="","",基本情報入力シート!Y528)</f>
        <v/>
      </c>
      <c r="O503" s="154"/>
      <c r="P503" s="53"/>
      <c r="Q503" s="988"/>
      <c r="R503" s="989"/>
      <c r="S503" s="148" t="str">
        <f>IFERROR(ROUNDDOWN(Q503*VLOOKUP(N503,【参考】数式用!$AR$2:$AW$50,MATCH(P503,【参考】数式用!$AT$4:$AW$4)+2,FALSE)*0.5, 0), "")</f>
        <v/>
      </c>
      <c r="T503" s="54"/>
      <c r="U503" s="548" t="str">
        <f>IFERROR(IF(AG503&lt;&gt;"",Q503*VLOOKUP(N503,【参考】数式用!$AG$2:$AL$50,MATCH(P503,【参考】数式用!$AI$4:$AL$4,0)+2,0), ""), "")</f>
        <v/>
      </c>
      <c r="V503" s="44"/>
      <c r="W503" s="990"/>
      <c r="X503" s="991"/>
      <c r="Y503" s="93"/>
      <c r="Z503" s="549"/>
      <c r="AA503" s="149" t="str">
        <f>IFERROR(IF(Y503="ー", "", ROUNDDOWN(Z503*VLOOKUP(N503,【参考】数式用!$AR$2:$AW$50,MATCH(Y503,【参考】数式用!$AT$4:$AW$4)+2,FALSE)*0.5, 0)), "")</f>
        <v/>
      </c>
      <c r="AB503" s="103"/>
      <c r="AC503" s="1083" t="str">
        <f>IFERROR(IF(AG503&lt;&gt;"",Z503*VLOOKUP(N503,【参考】数式用!$AG$2:$AL$50,MATCH(Y503,【参考】数式用!$AI$4:$AL$4,0)+2,0), ""), "")</f>
        <v/>
      </c>
      <c r="AD503" s="1083"/>
      <c r="AE503" s="424"/>
      <c r="AF503" s="104"/>
      <c r="AG503" s="438" t="str">
        <f>IFERROR(VLOOKUP(O503, 【参考】数式用!$AY$5:$AY$13, 1, FALSE), "")</f>
        <v/>
      </c>
      <c r="AH503" s="439" t="str">
        <f>IFERROR(VLOOKUP(N503, 【参考】数式用!$BA$2:$BB$50, 2, FALSE), "")</f>
        <v/>
      </c>
      <c r="AI503" s="440" t="str">
        <f t="shared" si="17"/>
        <v/>
      </c>
      <c r="AJ503" s="441" t="str">
        <f t="shared" si="18"/>
        <v/>
      </c>
      <c r="AK503" s="139"/>
      <c r="AL503" s="139"/>
      <c r="AM503" s="112"/>
      <c r="AN503" s="112"/>
      <c r="AU503" s="111"/>
      <c r="AV503" s="111"/>
      <c r="AW503" s="111"/>
      <c r="AX503" s="111"/>
      <c r="AY503" s="111"/>
      <c r="AZ503" s="111"/>
    </row>
    <row r="504" spans="1:52" ht="30" customHeight="1" thickBot="1">
      <c r="A504" s="146">
        <v>491</v>
      </c>
      <c r="B504" s="985" t="str">
        <f>IF(基本情報入力シート!C529="","",基本情報入力シート!C529)</f>
        <v/>
      </c>
      <c r="C504" s="986"/>
      <c r="D504" s="986"/>
      <c r="E504" s="986"/>
      <c r="F504" s="986"/>
      <c r="G504" s="986"/>
      <c r="H504" s="986"/>
      <c r="I504" s="987"/>
      <c r="J504" s="420" t="str">
        <f>IF(基本情報入力シート!M529="","",基本情報入力シート!M529)</f>
        <v/>
      </c>
      <c r="K504" s="420" t="str">
        <f>IF(基本情報入力シート!R529="","",基本情報入力シート!R529)</f>
        <v/>
      </c>
      <c r="L504" s="420" t="str">
        <f>IF(基本情報入力シート!W529="","",基本情報入力シート!W529)</f>
        <v/>
      </c>
      <c r="M504" s="420" t="str">
        <f>IF(基本情報入力シート!X529="","",基本情報入力シート!X529)</f>
        <v/>
      </c>
      <c r="N504" s="147" t="str">
        <f>IF(基本情報入力シート!Y529="","",基本情報入力シート!Y529)</f>
        <v/>
      </c>
      <c r="O504" s="154"/>
      <c r="P504" s="53"/>
      <c r="Q504" s="988"/>
      <c r="R504" s="989"/>
      <c r="S504" s="148" t="str">
        <f>IFERROR(ROUNDDOWN(Q504*VLOOKUP(N504,【参考】数式用!$AR$2:$AW$50,MATCH(P504,【参考】数式用!$AT$4:$AW$4)+2,FALSE)*0.5, 0), "")</f>
        <v/>
      </c>
      <c r="T504" s="54"/>
      <c r="U504" s="548" t="str">
        <f>IFERROR(IF(AG504&lt;&gt;"",Q504*VLOOKUP(N504,【参考】数式用!$AG$2:$AL$50,MATCH(P504,【参考】数式用!$AI$4:$AL$4,0)+2,0), ""), "")</f>
        <v/>
      </c>
      <c r="V504" s="44"/>
      <c r="W504" s="990"/>
      <c r="X504" s="991"/>
      <c r="Y504" s="93"/>
      <c r="Z504" s="549"/>
      <c r="AA504" s="149" t="str">
        <f>IFERROR(IF(Y504="ー", "", ROUNDDOWN(Z504*VLOOKUP(N504,【参考】数式用!$AR$2:$AW$50,MATCH(Y504,【参考】数式用!$AT$4:$AW$4)+2,FALSE)*0.5, 0)), "")</f>
        <v/>
      </c>
      <c r="AB504" s="103"/>
      <c r="AC504" s="1083" t="str">
        <f>IFERROR(IF(AG504&lt;&gt;"",Z504*VLOOKUP(N504,【参考】数式用!$AG$2:$AL$50,MATCH(Y504,【参考】数式用!$AI$4:$AL$4,0)+2,0), ""), "")</f>
        <v/>
      </c>
      <c r="AD504" s="1083"/>
      <c r="AE504" s="424"/>
      <c r="AF504" s="104"/>
      <c r="AG504" s="438" t="str">
        <f>IFERROR(VLOOKUP(O504, 【参考】数式用!$AY$5:$AY$13, 1, FALSE), "")</f>
        <v/>
      </c>
      <c r="AH504" s="439" t="str">
        <f>IFERROR(VLOOKUP(N504, 【参考】数式用!$BA$2:$BB$50, 2, FALSE), "")</f>
        <v/>
      </c>
      <c r="AI504" s="440" t="str">
        <f t="shared" si="17"/>
        <v/>
      </c>
      <c r="AJ504" s="441" t="str">
        <f t="shared" si="18"/>
        <v/>
      </c>
      <c r="AK504" s="139"/>
      <c r="AL504" s="139"/>
      <c r="AM504" s="112"/>
      <c r="AN504" s="112"/>
      <c r="AU504" s="111"/>
      <c r="AV504" s="111"/>
      <c r="AW504" s="111"/>
      <c r="AX504" s="111"/>
      <c r="AY504" s="111"/>
      <c r="AZ504" s="111"/>
    </row>
    <row r="505" spans="1:52" ht="30" customHeight="1" thickBot="1">
      <c r="A505" s="146">
        <v>492</v>
      </c>
      <c r="B505" s="985" t="str">
        <f>IF(基本情報入力シート!C530="","",基本情報入力シート!C530)</f>
        <v/>
      </c>
      <c r="C505" s="986"/>
      <c r="D505" s="986"/>
      <c r="E505" s="986"/>
      <c r="F505" s="986"/>
      <c r="G505" s="986"/>
      <c r="H505" s="986"/>
      <c r="I505" s="987"/>
      <c r="J505" s="420" t="str">
        <f>IF(基本情報入力シート!M530="","",基本情報入力シート!M530)</f>
        <v/>
      </c>
      <c r="K505" s="420" t="str">
        <f>IF(基本情報入力シート!R530="","",基本情報入力シート!R530)</f>
        <v/>
      </c>
      <c r="L505" s="420" t="str">
        <f>IF(基本情報入力シート!W530="","",基本情報入力シート!W530)</f>
        <v/>
      </c>
      <c r="M505" s="420" t="str">
        <f>IF(基本情報入力シート!X530="","",基本情報入力シート!X530)</f>
        <v/>
      </c>
      <c r="N505" s="147" t="str">
        <f>IF(基本情報入力シート!Y530="","",基本情報入力シート!Y530)</f>
        <v/>
      </c>
      <c r="O505" s="154"/>
      <c r="P505" s="53"/>
      <c r="Q505" s="988"/>
      <c r="R505" s="989"/>
      <c r="S505" s="148" t="str">
        <f>IFERROR(ROUNDDOWN(Q505*VLOOKUP(N505,【参考】数式用!$AR$2:$AW$50,MATCH(P505,【参考】数式用!$AT$4:$AW$4)+2,FALSE)*0.5, 0), "")</f>
        <v/>
      </c>
      <c r="T505" s="54"/>
      <c r="U505" s="548" t="str">
        <f>IFERROR(IF(AG505&lt;&gt;"",Q505*VLOOKUP(N505,【参考】数式用!$AG$2:$AL$50,MATCH(P505,【参考】数式用!$AI$4:$AL$4,0)+2,0), ""), "")</f>
        <v/>
      </c>
      <c r="V505" s="44"/>
      <c r="W505" s="990"/>
      <c r="X505" s="991"/>
      <c r="Y505" s="93"/>
      <c r="Z505" s="549"/>
      <c r="AA505" s="149" t="str">
        <f>IFERROR(IF(Y505="ー", "", ROUNDDOWN(Z505*VLOOKUP(N505,【参考】数式用!$AR$2:$AW$50,MATCH(Y505,【参考】数式用!$AT$4:$AW$4)+2,FALSE)*0.5, 0)), "")</f>
        <v/>
      </c>
      <c r="AB505" s="103"/>
      <c r="AC505" s="1083" t="str">
        <f>IFERROR(IF(AG505&lt;&gt;"",Z505*VLOOKUP(N505,【参考】数式用!$AG$2:$AL$50,MATCH(Y505,【参考】数式用!$AI$4:$AL$4,0)+2,0), ""), "")</f>
        <v/>
      </c>
      <c r="AD505" s="1083"/>
      <c r="AE505" s="424"/>
      <c r="AF505" s="104"/>
      <c r="AG505" s="438" t="str">
        <f>IFERROR(VLOOKUP(O505, 【参考】数式用!$AY$5:$AY$13, 1, FALSE), "")</f>
        <v/>
      </c>
      <c r="AH505" s="439" t="str">
        <f>IFERROR(VLOOKUP(N505, 【参考】数式用!$BA$2:$BB$50, 2, FALSE), "")</f>
        <v/>
      </c>
      <c r="AI505" s="440" t="str">
        <f t="shared" si="17"/>
        <v/>
      </c>
      <c r="AJ505" s="441" t="str">
        <f t="shared" si="18"/>
        <v/>
      </c>
      <c r="AK505" s="139"/>
      <c r="AL505" s="139"/>
      <c r="AM505" s="112"/>
      <c r="AN505" s="112"/>
      <c r="AU505" s="111"/>
      <c r="AV505" s="111"/>
      <c r="AW505" s="111"/>
      <c r="AX505" s="111"/>
      <c r="AY505" s="111"/>
      <c r="AZ505" s="111"/>
    </row>
    <row r="506" spans="1:52" ht="30" customHeight="1" thickBot="1">
      <c r="A506" s="146">
        <v>493</v>
      </c>
      <c r="B506" s="985" t="str">
        <f>IF(基本情報入力シート!C531="","",基本情報入力シート!C531)</f>
        <v/>
      </c>
      <c r="C506" s="986"/>
      <c r="D506" s="986"/>
      <c r="E506" s="986"/>
      <c r="F506" s="986"/>
      <c r="G506" s="986"/>
      <c r="H506" s="986"/>
      <c r="I506" s="987"/>
      <c r="J506" s="420" t="str">
        <f>IF(基本情報入力シート!M531="","",基本情報入力シート!M531)</f>
        <v/>
      </c>
      <c r="K506" s="420" t="str">
        <f>IF(基本情報入力シート!R531="","",基本情報入力シート!R531)</f>
        <v/>
      </c>
      <c r="L506" s="420" t="str">
        <f>IF(基本情報入力シート!W531="","",基本情報入力シート!W531)</f>
        <v/>
      </c>
      <c r="M506" s="420" t="str">
        <f>IF(基本情報入力シート!X531="","",基本情報入力シート!X531)</f>
        <v/>
      </c>
      <c r="N506" s="147" t="str">
        <f>IF(基本情報入力シート!Y531="","",基本情報入力シート!Y531)</f>
        <v/>
      </c>
      <c r="O506" s="154"/>
      <c r="P506" s="53"/>
      <c r="Q506" s="988"/>
      <c r="R506" s="989"/>
      <c r="S506" s="148" t="str">
        <f>IFERROR(ROUNDDOWN(Q506*VLOOKUP(N506,【参考】数式用!$AR$2:$AW$50,MATCH(P506,【参考】数式用!$AT$4:$AW$4)+2,FALSE)*0.5, 0), "")</f>
        <v/>
      </c>
      <c r="T506" s="54"/>
      <c r="U506" s="548" t="str">
        <f>IFERROR(IF(AG506&lt;&gt;"",Q506*VLOOKUP(N506,【参考】数式用!$AG$2:$AL$50,MATCH(P506,【参考】数式用!$AI$4:$AL$4,0)+2,0), ""), "")</f>
        <v/>
      </c>
      <c r="V506" s="44"/>
      <c r="W506" s="990"/>
      <c r="X506" s="991"/>
      <c r="Y506" s="93"/>
      <c r="Z506" s="549"/>
      <c r="AA506" s="149" t="str">
        <f>IFERROR(IF(Y506="ー", "", ROUNDDOWN(Z506*VLOOKUP(N506,【参考】数式用!$AR$2:$AW$50,MATCH(Y506,【参考】数式用!$AT$4:$AW$4)+2,FALSE)*0.5, 0)), "")</f>
        <v/>
      </c>
      <c r="AB506" s="103"/>
      <c r="AC506" s="1083" t="str">
        <f>IFERROR(IF(AG506&lt;&gt;"",Z506*VLOOKUP(N506,【参考】数式用!$AG$2:$AL$50,MATCH(Y506,【参考】数式用!$AI$4:$AL$4,0)+2,0), ""), "")</f>
        <v/>
      </c>
      <c r="AD506" s="1083"/>
      <c r="AE506" s="424"/>
      <c r="AF506" s="104"/>
      <c r="AG506" s="438" t="str">
        <f>IFERROR(VLOOKUP(O506, 【参考】数式用!$AY$5:$AY$13, 1, FALSE), "")</f>
        <v/>
      </c>
      <c r="AH506" s="439" t="str">
        <f>IFERROR(VLOOKUP(N506, 【参考】数式用!$BA$2:$BB$50, 2, FALSE), "")</f>
        <v/>
      </c>
      <c r="AI506" s="440" t="str">
        <f t="shared" si="17"/>
        <v/>
      </c>
      <c r="AJ506" s="441" t="str">
        <f t="shared" si="18"/>
        <v/>
      </c>
      <c r="AK506" s="139"/>
      <c r="AL506" s="139"/>
      <c r="AM506" s="112"/>
      <c r="AN506" s="112"/>
      <c r="AU506" s="111"/>
      <c r="AV506" s="111"/>
      <c r="AW506" s="111"/>
      <c r="AX506" s="111"/>
      <c r="AY506" s="111"/>
      <c r="AZ506" s="111"/>
    </row>
    <row r="507" spans="1:52" ht="30" customHeight="1" thickBot="1">
      <c r="A507" s="146">
        <v>494</v>
      </c>
      <c r="B507" s="985" t="str">
        <f>IF(基本情報入力シート!C532="","",基本情報入力シート!C532)</f>
        <v/>
      </c>
      <c r="C507" s="986"/>
      <c r="D507" s="986"/>
      <c r="E507" s="986"/>
      <c r="F507" s="986"/>
      <c r="G507" s="986"/>
      <c r="H507" s="986"/>
      <c r="I507" s="987"/>
      <c r="J507" s="420" t="str">
        <f>IF(基本情報入力シート!M532="","",基本情報入力シート!M532)</f>
        <v/>
      </c>
      <c r="K507" s="420" t="str">
        <f>IF(基本情報入力シート!R532="","",基本情報入力シート!R532)</f>
        <v/>
      </c>
      <c r="L507" s="420" t="str">
        <f>IF(基本情報入力シート!W532="","",基本情報入力シート!W532)</f>
        <v/>
      </c>
      <c r="M507" s="420" t="str">
        <f>IF(基本情報入力シート!X532="","",基本情報入力シート!X532)</f>
        <v/>
      </c>
      <c r="N507" s="147" t="str">
        <f>IF(基本情報入力シート!Y532="","",基本情報入力シート!Y532)</f>
        <v/>
      </c>
      <c r="O507" s="154"/>
      <c r="P507" s="53"/>
      <c r="Q507" s="988"/>
      <c r="R507" s="989"/>
      <c r="S507" s="148" t="str">
        <f>IFERROR(ROUNDDOWN(Q507*VLOOKUP(N507,【参考】数式用!$AR$2:$AW$50,MATCH(P507,【参考】数式用!$AT$4:$AW$4)+2,FALSE)*0.5, 0), "")</f>
        <v/>
      </c>
      <c r="T507" s="54"/>
      <c r="U507" s="548" t="str">
        <f>IFERROR(IF(AG507&lt;&gt;"",Q507*VLOOKUP(N507,【参考】数式用!$AG$2:$AL$50,MATCH(P507,【参考】数式用!$AI$4:$AL$4,0)+2,0), ""), "")</f>
        <v/>
      </c>
      <c r="V507" s="44"/>
      <c r="W507" s="990"/>
      <c r="X507" s="991"/>
      <c r="Y507" s="93"/>
      <c r="Z507" s="549"/>
      <c r="AA507" s="149" t="str">
        <f>IFERROR(IF(Y507="ー", "", ROUNDDOWN(Z507*VLOOKUP(N507,【参考】数式用!$AR$2:$AW$50,MATCH(Y507,【参考】数式用!$AT$4:$AW$4)+2,FALSE)*0.5, 0)), "")</f>
        <v/>
      </c>
      <c r="AB507" s="103"/>
      <c r="AC507" s="1083" t="str">
        <f>IFERROR(IF(AG507&lt;&gt;"",Z507*VLOOKUP(N507,【参考】数式用!$AG$2:$AL$50,MATCH(Y507,【参考】数式用!$AI$4:$AL$4,0)+2,0), ""), "")</f>
        <v/>
      </c>
      <c r="AD507" s="1083"/>
      <c r="AE507" s="424"/>
      <c r="AF507" s="104"/>
      <c r="AG507" s="438" t="str">
        <f>IFERROR(VLOOKUP(O507, 【参考】数式用!$AY$5:$AY$13, 1, FALSE), "")</f>
        <v/>
      </c>
      <c r="AH507" s="439" t="str">
        <f>IFERROR(VLOOKUP(N507, 【参考】数式用!$BA$2:$BB$50, 2, FALSE), "")</f>
        <v/>
      </c>
      <c r="AI507" s="440" t="str">
        <f t="shared" si="17"/>
        <v/>
      </c>
      <c r="AJ507" s="441" t="str">
        <f t="shared" si="18"/>
        <v/>
      </c>
      <c r="AK507" s="139"/>
      <c r="AL507" s="139"/>
      <c r="AM507" s="112"/>
      <c r="AN507" s="112"/>
      <c r="AU507" s="111"/>
      <c r="AV507" s="111"/>
      <c r="AW507" s="111"/>
      <c r="AX507" s="111"/>
      <c r="AY507" s="111"/>
      <c r="AZ507" s="111"/>
    </row>
    <row r="508" spans="1:52" ht="30" customHeight="1" thickBot="1">
      <c r="A508" s="146">
        <v>495</v>
      </c>
      <c r="B508" s="985" t="str">
        <f>IF(基本情報入力シート!C533="","",基本情報入力シート!C533)</f>
        <v/>
      </c>
      <c r="C508" s="986"/>
      <c r="D508" s="986"/>
      <c r="E508" s="986"/>
      <c r="F508" s="986"/>
      <c r="G508" s="986"/>
      <c r="H508" s="986"/>
      <c r="I508" s="987"/>
      <c r="J508" s="420" t="str">
        <f>IF(基本情報入力シート!M533="","",基本情報入力シート!M533)</f>
        <v/>
      </c>
      <c r="K508" s="420" t="str">
        <f>IF(基本情報入力シート!R533="","",基本情報入力シート!R533)</f>
        <v/>
      </c>
      <c r="L508" s="420" t="str">
        <f>IF(基本情報入力シート!W533="","",基本情報入力シート!W533)</f>
        <v/>
      </c>
      <c r="M508" s="420" t="str">
        <f>IF(基本情報入力シート!X533="","",基本情報入力シート!X533)</f>
        <v/>
      </c>
      <c r="N508" s="147" t="str">
        <f>IF(基本情報入力シート!Y533="","",基本情報入力シート!Y533)</f>
        <v/>
      </c>
      <c r="O508" s="154"/>
      <c r="P508" s="53"/>
      <c r="Q508" s="988"/>
      <c r="R508" s="989"/>
      <c r="S508" s="148" t="str">
        <f>IFERROR(ROUNDDOWN(Q508*VLOOKUP(N508,【参考】数式用!$AR$2:$AW$50,MATCH(P508,【参考】数式用!$AT$4:$AW$4)+2,FALSE)*0.5, 0), "")</f>
        <v/>
      </c>
      <c r="T508" s="54"/>
      <c r="U508" s="548" t="str">
        <f>IFERROR(IF(AG508&lt;&gt;"",Q508*VLOOKUP(N508,【参考】数式用!$AG$2:$AL$50,MATCH(P508,【参考】数式用!$AI$4:$AL$4,0)+2,0), ""), "")</f>
        <v/>
      </c>
      <c r="V508" s="44"/>
      <c r="W508" s="990"/>
      <c r="X508" s="991"/>
      <c r="Y508" s="93"/>
      <c r="Z508" s="549"/>
      <c r="AA508" s="149" t="str">
        <f>IFERROR(IF(Y508="ー", "", ROUNDDOWN(Z508*VLOOKUP(N508,【参考】数式用!$AR$2:$AW$50,MATCH(Y508,【参考】数式用!$AT$4:$AW$4)+2,FALSE)*0.5, 0)), "")</f>
        <v/>
      </c>
      <c r="AB508" s="103"/>
      <c r="AC508" s="1083" t="str">
        <f>IFERROR(IF(AG508&lt;&gt;"",Z508*VLOOKUP(N508,【参考】数式用!$AG$2:$AL$50,MATCH(Y508,【参考】数式用!$AI$4:$AL$4,0)+2,0), ""), "")</f>
        <v/>
      </c>
      <c r="AD508" s="1083"/>
      <c r="AE508" s="424"/>
      <c r="AF508" s="104"/>
      <c r="AG508" s="438" t="str">
        <f>IFERROR(VLOOKUP(O508, 【参考】数式用!$AY$5:$AY$13, 1, FALSE), "")</f>
        <v/>
      </c>
      <c r="AH508" s="439" t="str">
        <f>IFERROR(VLOOKUP(N508, 【参考】数式用!$BA$2:$BB$50, 2, FALSE), "")</f>
        <v/>
      </c>
      <c r="AI508" s="440" t="str">
        <f t="shared" si="17"/>
        <v/>
      </c>
      <c r="AJ508" s="441" t="str">
        <f t="shared" si="18"/>
        <v/>
      </c>
      <c r="AK508" s="139"/>
      <c r="AL508" s="139"/>
      <c r="AM508" s="112"/>
      <c r="AN508" s="112"/>
      <c r="AU508" s="111"/>
      <c r="AV508" s="111"/>
      <c r="AW508" s="111"/>
      <c r="AX508" s="111"/>
      <c r="AY508" s="111"/>
      <c r="AZ508" s="111"/>
    </row>
    <row r="509" spans="1:52" ht="30" customHeight="1" thickBot="1">
      <c r="A509" s="146">
        <v>496</v>
      </c>
      <c r="B509" s="985" t="str">
        <f>IF(基本情報入力シート!C534="","",基本情報入力シート!C534)</f>
        <v/>
      </c>
      <c r="C509" s="986"/>
      <c r="D509" s="986"/>
      <c r="E509" s="986"/>
      <c r="F509" s="986"/>
      <c r="G509" s="986"/>
      <c r="H509" s="986"/>
      <c r="I509" s="987"/>
      <c r="J509" s="420" t="str">
        <f>IF(基本情報入力シート!M534="","",基本情報入力シート!M534)</f>
        <v/>
      </c>
      <c r="K509" s="420" t="str">
        <f>IF(基本情報入力シート!R534="","",基本情報入力シート!R534)</f>
        <v/>
      </c>
      <c r="L509" s="420" t="str">
        <f>IF(基本情報入力シート!W534="","",基本情報入力シート!W534)</f>
        <v/>
      </c>
      <c r="M509" s="420" t="str">
        <f>IF(基本情報入力シート!X534="","",基本情報入力シート!X534)</f>
        <v/>
      </c>
      <c r="N509" s="147" t="str">
        <f>IF(基本情報入力シート!Y534="","",基本情報入力シート!Y534)</f>
        <v/>
      </c>
      <c r="O509" s="154"/>
      <c r="P509" s="53"/>
      <c r="Q509" s="988"/>
      <c r="R509" s="989"/>
      <c r="S509" s="148" t="str">
        <f>IFERROR(ROUNDDOWN(Q509*VLOOKUP(N509,【参考】数式用!$AR$2:$AW$50,MATCH(P509,【参考】数式用!$AT$4:$AW$4)+2,FALSE)*0.5, 0), "")</f>
        <v/>
      </c>
      <c r="T509" s="54"/>
      <c r="U509" s="548" t="str">
        <f>IFERROR(IF(AG509&lt;&gt;"",Q509*VLOOKUP(N509,【参考】数式用!$AG$2:$AL$50,MATCH(P509,【参考】数式用!$AI$4:$AL$4,0)+2,0), ""), "")</f>
        <v/>
      </c>
      <c r="V509" s="44"/>
      <c r="W509" s="990"/>
      <c r="X509" s="991"/>
      <c r="Y509" s="93"/>
      <c r="Z509" s="549"/>
      <c r="AA509" s="149" t="str">
        <f>IFERROR(IF(Y509="ー", "", ROUNDDOWN(Z509*VLOOKUP(N509,【参考】数式用!$AR$2:$AW$50,MATCH(Y509,【参考】数式用!$AT$4:$AW$4)+2,FALSE)*0.5, 0)), "")</f>
        <v/>
      </c>
      <c r="AB509" s="103"/>
      <c r="AC509" s="1083" t="str">
        <f>IFERROR(IF(AG509&lt;&gt;"",Z509*VLOOKUP(N509,【参考】数式用!$AG$2:$AL$50,MATCH(Y509,【参考】数式用!$AI$4:$AL$4,0)+2,0), ""), "")</f>
        <v/>
      </c>
      <c r="AD509" s="1083"/>
      <c r="AE509" s="424"/>
      <c r="AF509" s="104"/>
      <c r="AG509" s="438" t="str">
        <f>IFERROR(VLOOKUP(O509, 【参考】数式用!$AY$5:$AY$13, 1, FALSE), "")</f>
        <v/>
      </c>
      <c r="AH509" s="439" t="str">
        <f>IFERROR(VLOOKUP(N509, 【参考】数式用!$BA$2:$BB$50, 2, FALSE), "")</f>
        <v/>
      </c>
      <c r="AI509" s="440" t="str">
        <f t="shared" si="17"/>
        <v/>
      </c>
      <c r="AJ509" s="441" t="str">
        <f t="shared" si="18"/>
        <v/>
      </c>
      <c r="AK509" s="139"/>
      <c r="AL509" s="139"/>
      <c r="AM509" s="112"/>
      <c r="AN509" s="112"/>
      <c r="AU509" s="111"/>
      <c r="AV509" s="111"/>
      <c r="AW509" s="111"/>
      <c r="AX509" s="111"/>
      <c r="AY509" s="111"/>
      <c r="AZ509" s="111"/>
    </row>
    <row r="510" spans="1:52" ht="30" customHeight="1" thickBot="1">
      <c r="A510" s="146">
        <v>497</v>
      </c>
      <c r="B510" s="985" t="str">
        <f>IF(基本情報入力シート!C535="","",基本情報入力シート!C535)</f>
        <v/>
      </c>
      <c r="C510" s="986"/>
      <c r="D510" s="986"/>
      <c r="E510" s="986"/>
      <c r="F510" s="986"/>
      <c r="G510" s="986"/>
      <c r="H510" s="986"/>
      <c r="I510" s="987"/>
      <c r="J510" s="420" t="str">
        <f>IF(基本情報入力シート!M535="","",基本情報入力シート!M535)</f>
        <v/>
      </c>
      <c r="K510" s="420" t="str">
        <f>IF(基本情報入力シート!R535="","",基本情報入力シート!R535)</f>
        <v/>
      </c>
      <c r="L510" s="420" t="str">
        <f>IF(基本情報入力シート!W535="","",基本情報入力シート!W535)</f>
        <v/>
      </c>
      <c r="M510" s="420" t="str">
        <f>IF(基本情報入力シート!X535="","",基本情報入力シート!X535)</f>
        <v/>
      </c>
      <c r="N510" s="147" t="str">
        <f>IF(基本情報入力シート!Y535="","",基本情報入力シート!Y535)</f>
        <v/>
      </c>
      <c r="O510" s="154"/>
      <c r="P510" s="53"/>
      <c r="Q510" s="988"/>
      <c r="R510" s="989"/>
      <c r="S510" s="148" t="str">
        <f>IFERROR(ROUNDDOWN(Q510*VLOOKUP(N510,【参考】数式用!$AR$2:$AW$50,MATCH(P510,【参考】数式用!$AT$4:$AW$4)+2,FALSE)*0.5, 0), "")</f>
        <v/>
      </c>
      <c r="T510" s="54"/>
      <c r="U510" s="548" t="str">
        <f>IFERROR(IF(AG510&lt;&gt;"",Q510*VLOOKUP(N510,【参考】数式用!$AG$2:$AL$50,MATCH(P510,【参考】数式用!$AI$4:$AL$4,0)+2,0), ""), "")</f>
        <v/>
      </c>
      <c r="V510" s="44"/>
      <c r="W510" s="990"/>
      <c r="X510" s="991"/>
      <c r="Y510" s="93"/>
      <c r="Z510" s="549"/>
      <c r="AA510" s="149" t="str">
        <f>IFERROR(IF(Y510="ー", "", ROUNDDOWN(Z510*VLOOKUP(N510,【参考】数式用!$AR$2:$AW$50,MATCH(Y510,【参考】数式用!$AT$4:$AW$4)+2,FALSE)*0.5, 0)), "")</f>
        <v/>
      </c>
      <c r="AB510" s="103"/>
      <c r="AC510" s="1083" t="str">
        <f>IFERROR(IF(AG510&lt;&gt;"",Z510*VLOOKUP(N510,【参考】数式用!$AG$2:$AL$50,MATCH(Y510,【参考】数式用!$AI$4:$AL$4,0)+2,0), ""), "")</f>
        <v/>
      </c>
      <c r="AD510" s="1083"/>
      <c r="AE510" s="424"/>
      <c r="AF510" s="104"/>
      <c r="AG510" s="438" t="str">
        <f>IFERROR(VLOOKUP(O510, 【参考】数式用!$AY$5:$AY$13, 1, FALSE), "")</f>
        <v/>
      </c>
      <c r="AH510" s="439" t="str">
        <f>IFERROR(VLOOKUP(N510, 【参考】数式用!$BA$2:$BB$50, 2, FALSE), "")</f>
        <v/>
      </c>
      <c r="AI510" s="440" t="str">
        <f t="shared" si="17"/>
        <v/>
      </c>
      <c r="AJ510" s="441" t="str">
        <f t="shared" si="18"/>
        <v/>
      </c>
      <c r="AK510" s="139"/>
      <c r="AL510" s="139"/>
      <c r="AM510" s="112"/>
      <c r="AN510" s="112"/>
      <c r="AU510" s="111"/>
      <c r="AV510" s="111"/>
      <c r="AW510" s="111"/>
      <c r="AX510" s="111"/>
      <c r="AY510" s="111"/>
      <c r="AZ510" s="111"/>
    </row>
    <row r="511" spans="1:52" ht="30" customHeight="1" thickBot="1">
      <c r="A511" s="146">
        <v>498</v>
      </c>
      <c r="B511" s="985" t="str">
        <f>IF(基本情報入力シート!C536="","",基本情報入力シート!C536)</f>
        <v/>
      </c>
      <c r="C511" s="986"/>
      <c r="D511" s="986"/>
      <c r="E511" s="986"/>
      <c r="F511" s="986"/>
      <c r="G511" s="986"/>
      <c r="H511" s="986"/>
      <c r="I511" s="987"/>
      <c r="J511" s="420" t="str">
        <f>IF(基本情報入力シート!M536="","",基本情報入力シート!M536)</f>
        <v/>
      </c>
      <c r="K511" s="420" t="str">
        <f>IF(基本情報入力シート!R536="","",基本情報入力シート!R536)</f>
        <v/>
      </c>
      <c r="L511" s="420" t="str">
        <f>IF(基本情報入力シート!W536="","",基本情報入力シート!W536)</f>
        <v/>
      </c>
      <c r="M511" s="420" t="str">
        <f>IF(基本情報入力シート!X536="","",基本情報入力シート!X536)</f>
        <v/>
      </c>
      <c r="N511" s="147" t="str">
        <f>IF(基本情報入力シート!Y536="","",基本情報入力シート!Y536)</f>
        <v/>
      </c>
      <c r="O511" s="154"/>
      <c r="P511" s="53"/>
      <c r="Q511" s="988"/>
      <c r="R511" s="989"/>
      <c r="S511" s="148" t="str">
        <f>IFERROR(ROUNDDOWN(Q511*VLOOKUP(N511,【参考】数式用!$AR$2:$AW$50,MATCH(P511,【参考】数式用!$AT$4:$AW$4)+2,FALSE)*0.5, 0), "")</f>
        <v/>
      </c>
      <c r="T511" s="54"/>
      <c r="U511" s="548" t="str">
        <f>IFERROR(IF(AG511&lt;&gt;"",Q511*VLOOKUP(N511,【参考】数式用!$AG$2:$AL$50,MATCH(P511,【参考】数式用!$AI$4:$AL$4,0)+2,0), ""), "")</f>
        <v/>
      </c>
      <c r="V511" s="44"/>
      <c r="W511" s="990"/>
      <c r="X511" s="991"/>
      <c r="Y511" s="93"/>
      <c r="Z511" s="549"/>
      <c r="AA511" s="149" t="str">
        <f>IFERROR(IF(Y511="ー", "", ROUNDDOWN(Z511*VLOOKUP(N511,【参考】数式用!$AR$2:$AW$50,MATCH(Y511,【参考】数式用!$AT$4:$AW$4)+2,FALSE)*0.5, 0)), "")</f>
        <v/>
      </c>
      <c r="AB511" s="103"/>
      <c r="AC511" s="1083" t="str">
        <f>IFERROR(IF(AG511&lt;&gt;"",Z511*VLOOKUP(N511,【参考】数式用!$AG$2:$AL$50,MATCH(Y511,【参考】数式用!$AI$4:$AL$4,0)+2,0), ""), "")</f>
        <v/>
      </c>
      <c r="AD511" s="1083"/>
      <c r="AE511" s="424"/>
      <c r="AF511" s="104"/>
      <c r="AG511" s="438" t="str">
        <f>IFERROR(VLOOKUP(O511, 【参考】数式用!$AY$5:$AY$13, 1, FALSE), "")</f>
        <v/>
      </c>
      <c r="AH511" s="439" t="str">
        <f>IFERROR(VLOOKUP(N511, 【参考】数式用!$BA$2:$BB$50, 2, FALSE), "")</f>
        <v/>
      </c>
      <c r="AI511" s="440" t="str">
        <f t="shared" si="17"/>
        <v/>
      </c>
      <c r="AJ511" s="441" t="str">
        <f t="shared" si="18"/>
        <v/>
      </c>
      <c r="AK511" s="139"/>
      <c r="AL511" s="139"/>
      <c r="AM511" s="112"/>
      <c r="AN511" s="112"/>
      <c r="AU511" s="111"/>
      <c r="AV511" s="111"/>
      <c r="AW511" s="111"/>
      <c r="AX511" s="111"/>
      <c r="AY511" s="111"/>
      <c r="AZ511" s="111"/>
    </row>
    <row r="512" spans="1:52" ht="30" customHeight="1" thickBot="1">
      <c r="A512" s="146">
        <v>499</v>
      </c>
      <c r="B512" s="985" t="str">
        <f>IF(基本情報入力シート!C537="","",基本情報入力シート!C537)</f>
        <v/>
      </c>
      <c r="C512" s="986"/>
      <c r="D512" s="986"/>
      <c r="E512" s="986"/>
      <c r="F512" s="986"/>
      <c r="G512" s="986"/>
      <c r="H512" s="986"/>
      <c r="I512" s="987"/>
      <c r="J512" s="420" t="str">
        <f>IF(基本情報入力シート!M537="","",基本情報入力シート!M537)</f>
        <v/>
      </c>
      <c r="K512" s="420" t="str">
        <f>IF(基本情報入力シート!R537="","",基本情報入力シート!R537)</f>
        <v/>
      </c>
      <c r="L512" s="420" t="str">
        <f>IF(基本情報入力シート!W537="","",基本情報入力シート!W537)</f>
        <v/>
      </c>
      <c r="M512" s="420" t="str">
        <f>IF(基本情報入力シート!X537="","",基本情報入力シート!X537)</f>
        <v/>
      </c>
      <c r="N512" s="147" t="str">
        <f>IF(基本情報入力シート!Y537="","",基本情報入力シート!Y537)</f>
        <v/>
      </c>
      <c r="O512" s="154"/>
      <c r="P512" s="53"/>
      <c r="Q512" s="988"/>
      <c r="R512" s="989"/>
      <c r="S512" s="148" t="str">
        <f>IFERROR(ROUNDDOWN(Q512*VLOOKUP(N512,【参考】数式用!$AR$2:$AW$50,MATCH(P512,【参考】数式用!$AT$4:$AW$4)+2,FALSE)*0.5, 0), "")</f>
        <v/>
      </c>
      <c r="T512" s="54"/>
      <c r="U512" s="548" t="str">
        <f>IFERROR(IF(AG512&lt;&gt;"",Q512*VLOOKUP(N512,【参考】数式用!$AG$2:$AL$50,MATCH(P512,【参考】数式用!$AI$4:$AL$4,0)+2,0), ""), "")</f>
        <v/>
      </c>
      <c r="V512" s="44"/>
      <c r="W512" s="990"/>
      <c r="X512" s="991"/>
      <c r="Y512" s="93"/>
      <c r="Z512" s="549"/>
      <c r="AA512" s="149" t="str">
        <f>IFERROR(IF(Y512="ー", "", ROUNDDOWN(Z512*VLOOKUP(N512,【参考】数式用!$AR$2:$AW$50,MATCH(Y512,【参考】数式用!$AT$4:$AW$4)+2,FALSE)*0.5, 0)), "")</f>
        <v/>
      </c>
      <c r="AB512" s="103"/>
      <c r="AC512" s="1083" t="str">
        <f>IFERROR(IF(AG512&lt;&gt;"",Z512*VLOOKUP(N512,【参考】数式用!$AG$2:$AL$50,MATCH(Y512,【参考】数式用!$AI$4:$AL$4,0)+2,0), ""), "")</f>
        <v/>
      </c>
      <c r="AD512" s="1083"/>
      <c r="AE512" s="424"/>
      <c r="AF512" s="104"/>
      <c r="AG512" s="438" t="str">
        <f>IFERROR(VLOOKUP(O512, 【参考】数式用!$AY$5:$AY$13, 1, FALSE), "")</f>
        <v/>
      </c>
      <c r="AH512" s="439" t="str">
        <f>IFERROR(VLOOKUP(N512, 【参考】数式用!$BA$2:$BB$50, 2, FALSE), "")</f>
        <v/>
      </c>
      <c r="AI512" s="440" t="str">
        <f t="shared" si="17"/>
        <v/>
      </c>
      <c r="AJ512" s="441" t="str">
        <f t="shared" si="18"/>
        <v/>
      </c>
      <c r="AK512" s="139"/>
      <c r="AL512" s="139"/>
      <c r="AM512" s="112"/>
      <c r="AN512" s="112"/>
      <c r="AU512" s="111"/>
      <c r="AV512" s="111"/>
      <c r="AW512" s="111"/>
      <c r="AX512" s="111"/>
      <c r="AY512" s="111"/>
      <c r="AZ512" s="111"/>
    </row>
    <row r="513" spans="1:52" ht="30" customHeight="1" thickBot="1">
      <c r="A513" s="146">
        <v>500</v>
      </c>
      <c r="B513" s="985" t="str">
        <f>IF(基本情報入力シート!C538="","",基本情報入力シート!C538)</f>
        <v/>
      </c>
      <c r="C513" s="986"/>
      <c r="D513" s="986"/>
      <c r="E513" s="986"/>
      <c r="F513" s="986"/>
      <c r="G513" s="986"/>
      <c r="H513" s="986"/>
      <c r="I513" s="987"/>
      <c r="J513" s="420" t="str">
        <f>IF(基本情報入力シート!M538="","",基本情報入力シート!M538)</f>
        <v/>
      </c>
      <c r="K513" s="420" t="str">
        <f>IF(基本情報入力シート!R538="","",基本情報入力シート!R538)</f>
        <v/>
      </c>
      <c r="L513" s="420" t="str">
        <f>IF(基本情報入力シート!W538="","",基本情報入力シート!W538)</f>
        <v/>
      </c>
      <c r="M513" s="420" t="str">
        <f>IF(基本情報入力シート!X538="","",基本情報入力シート!X538)</f>
        <v/>
      </c>
      <c r="N513" s="147" t="str">
        <f>IF(基本情報入力シート!Y538="","",基本情報入力シート!Y538)</f>
        <v/>
      </c>
      <c r="O513" s="154"/>
      <c r="P513" s="53"/>
      <c r="Q513" s="988"/>
      <c r="R513" s="989"/>
      <c r="S513" s="148" t="str">
        <f>IFERROR(ROUNDDOWN(Q513*VLOOKUP(N513,【参考】数式用!$AR$2:$AW$50,MATCH(P513,【参考】数式用!$AT$4:$AW$4)+2,FALSE)*0.5, 0), "")</f>
        <v/>
      </c>
      <c r="T513" s="54"/>
      <c r="U513" s="548" t="str">
        <f>IFERROR(IF(AG513&lt;&gt;"",Q513*VLOOKUP(N513,【参考】数式用!$AG$2:$AL$50,MATCH(P513,【参考】数式用!$AI$4:$AL$4,0)+2,0), ""), "")</f>
        <v/>
      </c>
      <c r="V513" s="44"/>
      <c r="W513" s="990"/>
      <c r="X513" s="991"/>
      <c r="Y513" s="93"/>
      <c r="Z513" s="549"/>
      <c r="AA513" s="149" t="str">
        <f>IFERROR(IF(Y513="ー", "", ROUNDDOWN(Z513*VLOOKUP(N513,【参考】数式用!$AR$2:$AW$50,MATCH(Y513,【参考】数式用!$AT$4:$AW$4)+2,FALSE)*0.5, 0)), "")</f>
        <v/>
      </c>
      <c r="AB513" s="103"/>
      <c r="AC513" s="1083" t="str">
        <f>IFERROR(IF(AG513&lt;&gt;"",Z513*VLOOKUP(N513,【参考】数式用!$AG$2:$AL$50,MATCH(Y513,【参考】数式用!$AI$4:$AL$4,0)+2,0), ""), "")</f>
        <v/>
      </c>
      <c r="AD513" s="1083"/>
      <c r="AE513" s="424"/>
      <c r="AF513" s="104"/>
      <c r="AG513" s="438" t="str">
        <f>IFERROR(VLOOKUP(O513, 【参考】数式用!$AY$5:$AY$13, 1, FALSE), "")</f>
        <v/>
      </c>
      <c r="AH513" s="439" t="str">
        <f>IFERROR(VLOOKUP(N513, 【参考】数式用!$BA$2:$BB$50, 2, FALSE), "")</f>
        <v/>
      </c>
      <c r="AI513" s="440" t="str">
        <f t="shared" si="17"/>
        <v/>
      </c>
      <c r="AJ513" s="441" t="str">
        <f t="shared" si="18"/>
        <v/>
      </c>
      <c r="AK513" s="139"/>
      <c r="AL513" s="139"/>
      <c r="AM513" s="112"/>
      <c r="AN513" s="112"/>
      <c r="AU513" s="111"/>
      <c r="AV513" s="111"/>
      <c r="AW513" s="111"/>
      <c r="AX513" s="111"/>
      <c r="AY513" s="111"/>
      <c r="AZ513" s="111"/>
    </row>
    <row r="514" spans="1:52" ht="30" customHeight="1" thickBot="1">
      <c r="A514" s="146">
        <v>501</v>
      </c>
      <c r="B514" s="985" t="str">
        <f>IF(基本情報入力シート!C539="","",基本情報入力シート!C539)</f>
        <v/>
      </c>
      <c r="C514" s="986"/>
      <c r="D514" s="986"/>
      <c r="E514" s="986"/>
      <c r="F514" s="986"/>
      <c r="G514" s="986"/>
      <c r="H514" s="986"/>
      <c r="I514" s="987"/>
      <c r="J514" s="420" t="str">
        <f>IF(基本情報入力シート!M539="","",基本情報入力シート!M539)</f>
        <v/>
      </c>
      <c r="K514" s="420" t="str">
        <f>IF(基本情報入力シート!R539="","",基本情報入力シート!R539)</f>
        <v/>
      </c>
      <c r="L514" s="420" t="str">
        <f>IF(基本情報入力シート!W539="","",基本情報入力シート!W539)</f>
        <v/>
      </c>
      <c r="M514" s="420" t="str">
        <f>IF(基本情報入力シート!X539="","",基本情報入力シート!X539)</f>
        <v/>
      </c>
      <c r="N514" s="147" t="str">
        <f>IF(基本情報入力シート!Y539="","",基本情報入力シート!Y539)</f>
        <v/>
      </c>
      <c r="O514" s="154"/>
      <c r="P514" s="53"/>
      <c r="Q514" s="988"/>
      <c r="R514" s="989"/>
      <c r="S514" s="148" t="str">
        <f>IFERROR(ROUNDDOWN(Q514*VLOOKUP(N514,【参考】数式用!$AR$2:$AW$50,MATCH(P514,【参考】数式用!$AT$4:$AW$4)+2,FALSE)*0.5, 0), "")</f>
        <v/>
      </c>
      <c r="T514" s="54"/>
      <c r="U514" s="548" t="str">
        <f>IFERROR(IF(AG514&lt;&gt;"",Q514*VLOOKUP(N514,【参考】数式用!$AG$2:$AL$50,MATCH(P514,【参考】数式用!$AI$4:$AL$4,0)+2,0), ""), "")</f>
        <v/>
      </c>
      <c r="V514" s="44"/>
      <c r="W514" s="990"/>
      <c r="X514" s="991"/>
      <c r="Y514" s="93"/>
      <c r="Z514" s="549"/>
      <c r="AA514" s="149" t="str">
        <f>IFERROR(IF(Y514="ー", "", ROUNDDOWN(Z514*VLOOKUP(N514,【参考】数式用!$AR$2:$AW$50,MATCH(Y514,【参考】数式用!$AT$4:$AW$4)+2,FALSE)*0.5, 0)), "")</f>
        <v/>
      </c>
      <c r="AB514" s="103"/>
      <c r="AC514" s="1083" t="str">
        <f>IFERROR(IF(AG514&lt;&gt;"",Z514*VLOOKUP(N514,【参考】数式用!$AG$2:$AL$50,MATCH(Y514,【参考】数式用!$AI$4:$AL$4,0)+2,0), ""), "")</f>
        <v/>
      </c>
      <c r="AD514" s="1083"/>
      <c r="AE514" s="424"/>
      <c r="AF514" s="104"/>
      <c r="AG514" s="438" t="str">
        <f>IFERROR(VLOOKUP(O514, 【参考】数式用!$AY$5:$AY$13, 1, FALSE), "")</f>
        <v/>
      </c>
      <c r="AH514" s="439" t="str">
        <f>IFERROR(VLOOKUP(N514, 【参考】数式用!$BA$2:$BB$50, 2, FALSE), "")</f>
        <v/>
      </c>
      <c r="AI514" s="440" t="str">
        <f t="shared" si="17"/>
        <v/>
      </c>
      <c r="AJ514" s="441" t="str">
        <f t="shared" si="18"/>
        <v/>
      </c>
      <c r="AK514" s="139"/>
      <c r="AL514" s="139"/>
      <c r="AM514" s="112"/>
      <c r="AN514" s="112"/>
      <c r="AU514" s="111"/>
      <c r="AV514" s="111"/>
      <c r="AW514" s="111"/>
      <c r="AX514" s="111"/>
      <c r="AY514" s="111"/>
      <c r="AZ514" s="111"/>
    </row>
    <row r="515" spans="1:52" ht="30" customHeight="1" thickBot="1">
      <c r="A515" s="146">
        <v>502</v>
      </c>
      <c r="B515" s="985" t="str">
        <f>IF(基本情報入力シート!C540="","",基本情報入力シート!C540)</f>
        <v/>
      </c>
      <c r="C515" s="986"/>
      <c r="D515" s="986"/>
      <c r="E515" s="986"/>
      <c r="F515" s="986"/>
      <c r="G515" s="986"/>
      <c r="H515" s="986"/>
      <c r="I515" s="987"/>
      <c r="J515" s="420" t="str">
        <f>IF(基本情報入力シート!M540="","",基本情報入力シート!M540)</f>
        <v/>
      </c>
      <c r="K515" s="420" t="str">
        <f>IF(基本情報入力シート!R540="","",基本情報入力シート!R540)</f>
        <v/>
      </c>
      <c r="L515" s="420" t="str">
        <f>IF(基本情報入力シート!W540="","",基本情報入力シート!W540)</f>
        <v/>
      </c>
      <c r="M515" s="420" t="str">
        <f>IF(基本情報入力シート!X540="","",基本情報入力シート!X540)</f>
        <v/>
      </c>
      <c r="N515" s="147" t="str">
        <f>IF(基本情報入力シート!Y540="","",基本情報入力シート!Y540)</f>
        <v/>
      </c>
      <c r="O515" s="154"/>
      <c r="P515" s="53"/>
      <c r="Q515" s="988"/>
      <c r="R515" s="989"/>
      <c r="S515" s="148" t="str">
        <f>IFERROR(ROUNDDOWN(Q515*VLOOKUP(N515,【参考】数式用!$AR$2:$AW$50,MATCH(P515,【参考】数式用!$AT$4:$AW$4)+2,FALSE)*0.5, 0), "")</f>
        <v/>
      </c>
      <c r="T515" s="54"/>
      <c r="U515" s="548" t="str">
        <f>IFERROR(IF(AG515&lt;&gt;"",Q515*VLOOKUP(N515,【参考】数式用!$AG$2:$AL$50,MATCH(P515,【参考】数式用!$AI$4:$AL$4,0)+2,0), ""), "")</f>
        <v/>
      </c>
      <c r="V515" s="44"/>
      <c r="W515" s="990"/>
      <c r="X515" s="991"/>
      <c r="Y515" s="93"/>
      <c r="Z515" s="549"/>
      <c r="AA515" s="149" t="str">
        <f>IFERROR(IF(Y515="ー", "", ROUNDDOWN(Z515*VLOOKUP(N515,【参考】数式用!$AR$2:$AW$50,MATCH(Y515,【参考】数式用!$AT$4:$AW$4)+2,FALSE)*0.5, 0)), "")</f>
        <v/>
      </c>
      <c r="AB515" s="103"/>
      <c r="AC515" s="1083" t="str">
        <f>IFERROR(IF(AG515&lt;&gt;"",Z515*VLOOKUP(N515,【参考】数式用!$AG$2:$AL$50,MATCH(Y515,【参考】数式用!$AI$4:$AL$4,0)+2,0), ""), "")</f>
        <v/>
      </c>
      <c r="AD515" s="1083"/>
      <c r="AE515" s="424"/>
      <c r="AF515" s="104"/>
      <c r="AG515" s="438" t="str">
        <f>IFERROR(VLOOKUP(O515, 【参考】数式用!$AY$5:$AY$13, 1, FALSE), "")</f>
        <v/>
      </c>
      <c r="AH515" s="439" t="str">
        <f>IFERROR(VLOOKUP(N515, 【参考】数式用!$BA$2:$BB$50, 2, FALSE), "")</f>
        <v/>
      </c>
      <c r="AI515" s="440" t="str">
        <f t="shared" si="17"/>
        <v/>
      </c>
      <c r="AJ515" s="441" t="str">
        <f t="shared" si="18"/>
        <v/>
      </c>
      <c r="AK515" s="139"/>
      <c r="AL515" s="139"/>
      <c r="AM515" s="112"/>
      <c r="AN515" s="112"/>
      <c r="AU515" s="111"/>
      <c r="AV515" s="111"/>
      <c r="AW515" s="111"/>
      <c r="AX515" s="111"/>
      <c r="AY515" s="111"/>
      <c r="AZ515" s="111"/>
    </row>
    <row r="516" spans="1:52" ht="30" customHeight="1" thickBot="1">
      <c r="A516" s="146">
        <v>503</v>
      </c>
      <c r="B516" s="985" t="str">
        <f>IF(基本情報入力シート!C541="","",基本情報入力シート!C541)</f>
        <v/>
      </c>
      <c r="C516" s="986"/>
      <c r="D516" s="986"/>
      <c r="E516" s="986"/>
      <c r="F516" s="986"/>
      <c r="G516" s="986"/>
      <c r="H516" s="986"/>
      <c r="I516" s="987"/>
      <c r="J516" s="420" t="str">
        <f>IF(基本情報入力シート!M541="","",基本情報入力シート!M541)</f>
        <v/>
      </c>
      <c r="K516" s="420" t="str">
        <f>IF(基本情報入力シート!R541="","",基本情報入力シート!R541)</f>
        <v/>
      </c>
      <c r="L516" s="420" t="str">
        <f>IF(基本情報入力シート!W541="","",基本情報入力シート!W541)</f>
        <v/>
      </c>
      <c r="M516" s="420" t="str">
        <f>IF(基本情報入力シート!X541="","",基本情報入力シート!X541)</f>
        <v/>
      </c>
      <c r="N516" s="147" t="str">
        <f>IF(基本情報入力シート!Y541="","",基本情報入力シート!Y541)</f>
        <v/>
      </c>
      <c r="O516" s="154"/>
      <c r="P516" s="53"/>
      <c r="Q516" s="988"/>
      <c r="R516" s="989"/>
      <c r="S516" s="148" t="str">
        <f>IFERROR(ROUNDDOWN(Q516*VLOOKUP(N516,【参考】数式用!$AR$2:$AW$50,MATCH(P516,【参考】数式用!$AT$4:$AW$4)+2,FALSE)*0.5, 0), "")</f>
        <v/>
      </c>
      <c r="T516" s="54"/>
      <c r="U516" s="548" t="str">
        <f>IFERROR(IF(AG516&lt;&gt;"",Q516*VLOOKUP(N516,【参考】数式用!$AG$2:$AL$50,MATCH(P516,【参考】数式用!$AI$4:$AL$4,0)+2,0), ""), "")</f>
        <v/>
      </c>
      <c r="V516" s="44"/>
      <c r="W516" s="990"/>
      <c r="X516" s="991"/>
      <c r="Y516" s="93"/>
      <c r="Z516" s="549"/>
      <c r="AA516" s="149" t="str">
        <f>IFERROR(IF(Y516="ー", "", ROUNDDOWN(Z516*VLOOKUP(N516,【参考】数式用!$AR$2:$AW$50,MATCH(Y516,【参考】数式用!$AT$4:$AW$4)+2,FALSE)*0.5, 0)), "")</f>
        <v/>
      </c>
      <c r="AB516" s="103"/>
      <c r="AC516" s="1083" t="str">
        <f>IFERROR(IF(AG516&lt;&gt;"",Z516*VLOOKUP(N516,【参考】数式用!$AG$2:$AL$50,MATCH(Y516,【参考】数式用!$AI$4:$AL$4,0)+2,0), ""), "")</f>
        <v/>
      </c>
      <c r="AD516" s="1083"/>
      <c r="AE516" s="424"/>
      <c r="AF516" s="104"/>
      <c r="AG516" s="438" t="str">
        <f>IFERROR(VLOOKUP(O516, 【参考】数式用!$AY$5:$AY$13, 1, FALSE), "")</f>
        <v/>
      </c>
      <c r="AH516" s="439" t="str">
        <f>IFERROR(VLOOKUP(N516, 【参考】数式用!$BA$2:$BB$50, 2, FALSE), "")</f>
        <v/>
      </c>
      <c r="AI516" s="440" t="str">
        <f t="shared" si="17"/>
        <v/>
      </c>
      <c r="AJ516" s="441" t="str">
        <f t="shared" si="18"/>
        <v/>
      </c>
      <c r="AK516" s="139"/>
      <c r="AL516" s="139"/>
      <c r="AM516" s="112"/>
      <c r="AN516" s="112"/>
      <c r="AU516" s="111"/>
      <c r="AV516" s="111"/>
      <c r="AW516" s="111"/>
      <c r="AX516" s="111"/>
      <c r="AY516" s="111"/>
      <c r="AZ516" s="111"/>
    </row>
    <row r="517" spans="1:52" ht="30" customHeight="1" thickBot="1">
      <c r="A517" s="146">
        <v>504</v>
      </c>
      <c r="B517" s="985" t="str">
        <f>IF(基本情報入力シート!C542="","",基本情報入力シート!C542)</f>
        <v/>
      </c>
      <c r="C517" s="986"/>
      <c r="D517" s="986"/>
      <c r="E517" s="986"/>
      <c r="F517" s="986"/>
      <c r="G517" s="986"/>
      <c r="H517" s="986"/>
      <c r="I517" s="987"/>
      <c r="J517" s="420" t="str">
        <f>IF(基本情報入力シート!M542="","",基本情報入力シート!M542)</f>
        <v/>
      </c>
      <c r="K517" s="420" t="str">
        <f>IF(基本情報入力シート!R542="","",基本情報入力シート!R542)</f>
        <v/>
      </c>
      <c r="L517" s="420" t="str">
        <f>IF(基本情報入力シート!W542="","",基本情報入力シート!W542)</f>
        <v/>
      </c>
      <c r="M517" s="420" t="str">
        <f>IF(基本情報入力シート!X542="","",基本情報入力シート!X542)</f>
        <v/>
      </c>
      <c r="N517" s="147" t="str">
        <f>IF(基本情報入力シート!Y542="","",基本情報入力シート!Y542)</f>
        <v/>
      </c>
      <c r="O517" s="154"/>
      <c r="P517" s="53"/>
      <c r="Q517" s="988"/>
      <c r="R517" s="989"/>
      <c r="S517" s="148" t="str">
        <f>IFERROR(ROUNDDOWN(Q517*VLOOKUP(N517,【参考】数式用!$AR$2:$AW$50,MATCH(P517,【参考】数式用!$AT$4:$AW$4)+2,FALSE)*0.5, 0), "")</f>
        <v/>
      </c>
      <c r="T517" s="54"/>
      <c r="U517" s="548" t="str">
        <f>IFERROR(IF(AG517&lt;&gt;"",Q517*VLOOKUP(N517,【参考】数式用!$AG$2:$AL$50,MATCH(P517,【参考】数式用!$AI$4:$AL$4,0)+2,0), ""), "")</f>
        <v/>
      </c>
      <c r="V517" s="44"/>
      <c r="W517" s="990"/>
      <c r="X517" s="991"/>
      <c r="Y517" s="93"/>
      <c r="Z517" s="549"/>
      <c r="AA517" s="149" t="str">
        <f>IFERROR(IF(Y517="ー", "", ROUNDDOWN(Z517*VLOOKUP(N517,【参考】数式用!$AR$2:$AW$50,MATCH(Y517,【参考】数式用!$AT$4:$AW$4)+2,FALSE)*0.5, 0)), "")</f>
        <v/>
      </c>
      <c r="AB517" s="103"/>
      <c r="AC517" s="1083" t="str">
        <f>IFERROR(IF(AG517&lt;&gt;"",Z517*VLOOKUP(N517,【参考】数式用!$AG$2:$AL$50,MATCH(Y517,【参考】数式用!$AI$4:$AL$4,0)+2,0), ""), "")</f>
        <v/>
      </c>
      <c r="AD517" s="1083"/>
      <c r="AE517" s="424"/>
      <c r="AF517" s="104"/>
      <c r="AG517" s="438" t="str">
        <f>IFERROR(VLOOKUP(O517, 【参考】数式用!$AY$5:$AY$13, 1, FALSE), "")</f>
        <v/>
      </c>
      <c r="AH517" s="439" t="str">
        <f>IFERROR(VLOOKUP(N517, 【参考】数式用!$BA$2:$BB$50, 2, FALSE), "")</f>
        <v/>
      </c>
      <c r="AI517" s="440" t="str">
        <f t="shared" si="17"/>
        <v/>
      </c>
      <c r="AJ517" s="441" t="str">
        <f t="shared" si="18"/>
        <v/>
      </c>
      <c r="AK517" s="139"/>
      <c r="AL517" s="139"/>
      <c r="AM517" s="112"/>
      <c r="AN517" s="112"/>
      <c r="AU517" s="111"/>
      <c r="AV517" s="111"/>
      <c r="AW517" s="111"/>
      <c r="AX517" s="111"/>
      <c r="AY517" s="111"/>
      <c r="AZ517" s="111"/>
    </row>
    <row r="518" spans="1:52" ht="30" customHeight="1" thickBot="1">
      <c r="A518" s="146">
        <v>505</v>
      </c>
      <c r="B518" s="985" t="str">
        <f>IF(基本情報入力シート!C543="","",基本情報入力シート!C543)</f>
        <v/>
      </c>
      <c r="C518" s="986"/>
      <c r="D518" s="986"/>
      <c r="E518" s="986"/>
      <c r="F518" s="986"/>
      <c r="G518" s="986"/>
      <c r="H518" s="986"/>
      <c r="I518" s="987"/>
      <c r="J518" s="420" t="str">
        <f>IF(基本情報入力シート!M543="","",基本情報入力シート!M543)</f>
        <v/>
      </c>
      <c r="K518" s="420" t="str">
        <f>IF(基本情報入力シート!R543="","",基本情報入力シート!R543)</f>
        <v/>
      </c>
      <c r="L518" s="420" t="str">
        <f>IF(基本情報入力シート!W543="","",基本情報入力シート!W543)</f>
        <v/>
      </c>
      <c r="M518" s="420" t="str">
        <f>IF(基本情報入力シート!X543="","",基本情報入力シート!X543)</f>
        <v/>
      </c>
      <c r="N518" s="147" t="str">
        <f>IF(基本情報入力シート!Y543="","",基本情報入力シート!Y543)</f>
        <v/>
      </c>
      <c r="O518" s="154"/>
      <c r="P518" s="53"/>
      <c r="Q518" s="988"/>
      <c r="R518" s="989"/>
      <c r="S518" s="148" t="str">
        <f>IFERROR(ROUNDDOWN(Q518*VLOOKUP(N518,【参考】数式用!$AR$2:$AW$50,MATCH(P518,【参考】数式用!$AT$4:$AW$4)+2,FALSE)*0.5, 0), "")</f>
        <v/>
      </c>
      <c r="T518" s="54"/>
      <c r="U518" s="548" t="str">
        <f>IFERROR(IF(AG518&lt;&gt;"",Q518*VLOOKUP(N518,【参考】数式用!$AG$2:$AL$50,MATCH(P518,【参考】数式用!$AI$4:$AL$4,0)+2,0), ""), "")</f>
        <v/>
      </c>
      <c r="V518" s="44"/>
      <c r="W518" s="990"/>
      <c r="X518" s="991"/>
      <c r="Y518" s="93"/>
      <c r="Z518" s="549"/>
      <c r="AA518" s="149" t="str">
        <f>IFERROR(IF(Y518="ー", "", ROUNDDOWN(Z518*VLOOKUP(N518,【参考】数式用!$AR$2:$AW$50,MATCH(Y518,【参考】数式用!$AT$4:$AW$4)+2,FALSE)*0.5, 0)), "")</f>
        <v/>
      </c>
      <c r="AB518" s="103"/>
      <c r="AC518" s="1083" t="str">
        <f>IFERROR(IF(AG518&lt;&gt;"",Z518*VLOOKUP(N518,【参考】数式用!$AG$2:$AL$50,MATCH(Y518,【参考】数式用!$AI$4:$AL$4,0)+2,0), ""), "")</f>
        <v/>
      </c>
      <c r="AD518" s="1083"/>
      <c r="AE518" s="424"/>
      <c r="AF518" s="104"/>
      <c r="AG518" s="438" t="str">
        <f>IFERROR(VLOOKUP(O518, 【参考】数式用!$AY$5:$AY$13, 1, FALSE), "")</f>
        <v/>
      </c>
      <c r="AH518" s="439" t="str">
        <f>IFERROR(VLOOKUP(N518, 【参考】数式用!$BA$2:$BB$50, 2, FALSE), "")</f>
        <v/>
      </c>
      <c r="AI518" s="440" t="str">
        <f t="shared" si="17"/>
        <v/>
      </c>
      <c r="AJ518" s="441" t="str">
        <f t="shared" si="18"/>
        <v/>
      </c>
      <c r="AK518" s="139"/>
      <c r="AL518" s="139"/>
      <c r="AM518" s="112"/>
      <c r="AN518" s="112"/>
      <c r="AU518" s="111"/>
      <c r="AV518" s="111"/>
      <c r="AW518" s="111"/>
      <c r="AX518" s="111"/>
      <c r="AY518" s="111"/>
      <c r="AZ518" s="111"/>
    </row>
    <row r="519" spans="1:52" ht="30" customHeight="1" thickBot="1">
      <c r="A519" s="146">
        <v>506</v>
      </c>
      <c r="B519" s="985" t="str">
        <f>IF(基本情報入力シート!C544="","",基本情報入力シート!C544)</f>
        <v/>
      </c>
      <c r="C519" s="986"/>
      <c r="D519" s="986"/>
      <c r="E519" s="986"/>
      <c r="F519" s="986"/>
      <c r="G519" s="986"/>
      <c r="H519" s="986"/>
      <c r="I519" s="987"/>
      <c r="J519" s="420" t="str">
        <f>IF(基本情報入力シート!M544="","",基本情報入力シート!M544)</f>
        <v/>
      </c>
      <c r="K519" s="420" t="str">
        <f>IF(基本情報入力シート!R544="","",基本情報入力シート!R544)</f>
        <v/>
      </c>
      <c r="L519" s="420" t="str">
        <f>IF(基本情報入力シート!W544="","",基本情報入力シート!W544)</f>
        <v/>
      </c>
      <c r="M519" s="420" t="str">
        <f>IF(基本情報入力シート!X544="","",基本情報入力シート!X544)</f>
        <v/>
      </c>
      <c r="N519" s="147" t="str">
        <f>IF(基本情報入力シート!Y544="","",基本情報入力シート!Y544)</f>
        <v/>
      </c>
      <c r="O519" s="154"/>
      <c r="P519" s="53"/>
      <c r="Q519" s="988"/>
      <c r="R519" s="989"/>
      <c r="S519" s="148" t="str">
        <f>IFERROR(ROUNDDOWN(Q519*VLOOKUP(N519,【参考】数式用!$AR$2:$AW$50,MATCH(P519,【参考】数式用!$AT$4:$AW$4)+2,FALSE)*0.5, 0), "")</f>
        <v/>
      </c>
      <c r="T519" s="54"/>
      <c r="U519" s="548" t="str">
        <f>IFERROR(IF(AG519&lt;&gt;"",Q519*VLOOKUP(N519,【参考】数式用!$AG$2:$AL$50,MATCH(P519,【参考】数式用!$AI$4:$AL$4,0)+2,0), ""), "")</f>
        <v/>
      </c>
      <c r="V519" s="44"/>
      <c r="W519" s="990"/>
      <c r="X519" s="991"/>
      <c r="Y519" s="93"/>
      <c r="Z519" s="549"/>
      <c r="AA519" s="149" t="str">
        <f>IFERROR(IF(Y519="ー", "", ROUNDDOWN(Z519*VLOOKUP(N519,【参考】数式用!$AR$2:$AW$50,MATCH(Y519,【参考】数式用!$AT$4:$AW$4)+2,FALSE)*0.5, 0)), "")</f>
        <v/>
      </c>
      <c r="AB519" s="103"/>
      <c r="AC519" s="1083" t="str">
        <f>IFERROR(IF(AG519&lt;&gt;"",Z519*VLOOKUP(N519,【参考】数式用!$AG$2:$AL$50,MATCH(Y519,【参考】数式用!$AI$4:$AL$4,0)+2,0), ""), "")</f>
        <v/>
      </c>
      <c r="AD519" s="1083"/>
      <c r="AE519" s="424"/>
      <c r="AF519" s="104"/>
      <c r="AG519" s="438" t="str">
        <f>IFERROR(VLOOKUP(O519, 【参考】数式用!$AY$5:$AY$13, 1, FALSE), "")</f>
        <v/>
      </c>
      <c r="AH519" s="439" t="str">
        <f>IFERROR(VLOOKUP(N519, 【参考】数式用!$BA$2:$BB$50, 2, FALSE), "")</f>
        <v/>
      </c>
      <c r="AI519" s="440" t="str">
        <f t="shared" si="17"/>
        <v/>
      </c>
      <c r="AJ519" s="441" t="str">
        <f t="shared" si="18"/>
        <v/>
      </c>
      <c r="AK519" s="139"/>
      <c r="AL519" s="139"/>
      <c r="AM519" s="112"/>
      <c r="AN519" s="112"/>
      <c r="AU519" s="111"/>
      <c r="AV519" s="111"/>
      <c r="AW519" s="111"/>
      <c r="AX519" s="111"/>
      <c r="AY519" s="111"/>
      <c r="AZ519" s="111"/>
    </row>
    <row r="520" spans="1:52" ht="30" customHeight="1" thickBot="1">
      <c r="A520" s="146">
        <v>507</v>
      </c>
      <c r="B520" s="985" t="str">
        <f>IF(基本情報入力シート!C545="","",基本情報入力シート!C545)</f>
        <v/>
      </c>
      <c r="C520" s="986"/>
      <c r="D520" s="986"/>
      <c r="E520" s="986"/>
      <c r="F520" s="986"/>
      <c r="G520" s="986"/>
      <c r="H520" s="986"/>
      <c r="I520" s="987"/>
      <c r="J520" s="420" t="str">
        <f>IF(基本情報入力シート!M545="","",基本情報入力シート!M545)</f>
        <v/>
      </c>
      <c r="K520" s="420" t="str">
        <f>IF(基本情報入力シート!R545="","",基本情報入力シート!R545)</f>
        <v/>
      </c>
      <c r="L520" s="420" t="str">
        <f>IF(基本情報入力シート!W545="","",基本情報入力シート!W545)</f>
        <v/>
      </c>
      <c r="M520" s="420" t="str">
        <f>IF(基本情報入力シート!X545="","",基本情報入力シート!X545)</f>
        <v/>
      </c>
      <c r="N520" s="147" t="str">
        <f>IF(基本情報入力シート!Y545="","",基本情報入力シート!Y545)</f>
        <v/>
      </c>
      <c r="O520" s="154"/>
      <c r="P520" s="53"/>
      <c r="Q520" s="988"/>
      <c r="R520" s="989"/>
      <c r="S520" s="148" t="str">
        <f>IFERROR(ROUNDDOWN(Q520*VLOOKUP(N520,【参考】数式用!$AR$2:$AW$50,MATCH(P520,【参考】数式用!$AT$4:$AW$4)+2,FALSE)*0.5, 0), "")</f>
        <v/>
      </c>
      <c r="T520" s="54"/>
      <c r="U520" s="548" t="str">
        <f>IFERROR(IF(AG520&lt;&gt;"",Q520*VLOOKUP(N520,【参考】数式用!$AG$2:$AL$50,MATCH(P520,【参考】数式用!$AI$4:$AL$4,0)+2,0), ""), "")</f>
        <v/>
      </c>
      <c r="V520" s="44"/>
      <c r="W520" s="990"/>
      <c r="X520" s="991"/>
      <c r="Y520" s="93"/>
      <c r="Z520" s="549"/>
      <c r="AA520" s="149" t="str">
        <f>IFERROR(IF(Y520="ー", "", ROUNDDOWN(Z520*VLOOKUP(N520,【参考】数式用!$AR$2:$AW$50,MATCH(Y520,【参考】数式用!$AT$4:$AW$4)+2,FALSE)*0.5, 0)), "")</f>
        <v/>
      </c>
      <c r="AB520" s="103"/>
      <c r="AC520" s="1083" t="str">
        <f>IFERROR(IF(AG520&lt;&gt;"",Z520*VLOOKUP(N520,【参考】数式用!$AG$2:$AL$50,MATCH(Y520,【参考】数式用!$AI$4:$AL$4,0)+2,0), ""), "")</f>
        <v/>
      </c>
      <c r="AD520" s="1083"/>
      <c r="AE520" s="424"/>
      <c r="AF520" s="104"/>
      <c r="AG520" s="438" t="str">
        <f>IFERROR(VLOOKUP(O520, 【参考】数式用!$AY$5:$AY$13, 1, FALSE), "")</f>
        <v/>
      </c>
      <c r="AH520" s="439" t="str">
        <f>IFERROR(VLOOKUP(N520, 【参考】数式用!$BA$2:$BB$50, 2, FALSE), "")</f>
        <v/>
      </c>
      <c r="AI520" s="440" t="str">
        <f t="shared" si="17"/>
        <v/>
      </c>
      <c r="AJ520" s="441" t="str">
        <f t="shared" si="18"/>
        <v/>
      </c>
      <c r="AK520" s="139"/>
      <c r="AL520" s="139"/>
      <c r="AM520" s="112"/>
      <c r="AN520" s="112"/>
      <c r="AU520" s="111"/>
      <c r="AV520" s="111"/>
      <c r="AW520" s="111"/>
      <c r="AX520" s="111"/>
      <c r="AY520" s="111"/>
      <c r="AZ520" s="111"/>
    </row>
    <row r="521" spans="1:52" ht="30" customHeight="1" thickBot="1">
      <c r="A521" s="146">
        <v>508</v>
      </c>
      <c r="B521" s="985" t="str">
        <f>IF(基本情報入力シート!C546="","",基本情報入力シート!C546)</f>
        <v/>
      </c>
      <c r="C521" s="986"/>
      <c r="D521" s="986"/>
      <c r="E521" s="986"/>
      <c r="F521" s="986"/>
      <c r="G521" s="986"/>
      <c r="H521" s="986"/>
      <c r="I521" s="987"/>
      <c r="J521" s="420" t="str">
        <f>IF(基本情報入力シート!M546="","",基本情報入力シート!M546)</f>
        <v/>
      </c>
      <c r="K521" s="420" t="str">
        <f>IF(基本情報入力シート!R546="","",基本情報入力シート!R546)</f>
        <v/>
      </c>
      <c r="L521" s="420" t="str">
        <f>IF(基本情報入力シート!W546="","",基本情報入力シート!W546)</f>
        <v/>
      </c>
      <c r="M521" s="420" t="str">
        <f>IF(基本情報入力シート!X546="","",基本情報入力シート!X546)</f>
        <v/>
      </c>
      <c r="N521" s="147" t="str">
        <f>IF(基本情報入力シート!Y546="","",基本情報入力シート!Y546)</f>
        <v/>
      </c>
      <c r="O521" s="154"/>
      <c r="P521" s="53"/>
      <c r="Q521" s="988"/>
      <c r="R521" s="989"/>
      <c r="S521" s="148" t="str">
        <f>IFERROR(ROUNDDOWN(Q521*VLOOKUP(N521,【参考】数式用!$AR$2:$AW$50,MATCH(P521,【参考】数式用!$AT$4:$AW$4)+2,FALSE)*0.5, 0), "")</f>
        <v/>
      </c>
      <c r="T521" s="54"/>
      <c r="U521" s="548" t="str">
        <f>IFERROR(IF(AG521&lt;&gt;"",Q521*VLOOKUP(N521,【参考】数式用!$AG$2:$AL$50,MATCH(P521,【参考】数式用!$AI$4:$AL$4,0)+2,0), ""), "")</f>
        <v/>
      </c>
      <c r="V521" s="44"/>
      <c r="W521" s="990"/>
      <c r="X521" s="991"/>
      <c r="Y521" s="93"/>
      <c r="Z521" s="549"/>
      <c r="AA521" s="149" t="str">
        <f>IFERROR(IF(Y521="ー", "", ROUNDDOWN(Z521*VLOOKUP(N521,【参考】数式用!$AR$2:$AW$50,MATCH(Y521,【参考】数式用!$AT$4:$AW$4)+2,FALSE)*0.5, 0)), "")</f>
        <v/>
      </c>
      <c r="AB521" s="103"/>
      <c r="AC521" s="1083" t="str">
        <f>IFERROR(IF(AG521&lt;&gt;"",Z521*VLOOKUP(N521,【参考】数式用!$AG$2:$AL$50,MATCH(Y521,【参考】数式用!$AI$4:$AL$4,0)+2,0), ""), "")</f>
        <v/>
      </c>
      <c r="AD521" s="1083"/>
      <c r="AE521" s="424"/>
      <c r="AF521" s="104"/>
      <c r="AG521" s="438" t="str">
        <f>IFERROR(VLOOKUP(O521, 【参考】数式用!$AY$5:$AY$13, 1, FALSE), "")</f>
        <v/>
      </c>
      <c r="AH521" s="439" t="str">
        <f>IFERROR(VLOOKUP(N521, 【参考】数式用!$BA$2:$BB$50, 2, FALSE), "")</f>
        <v/>
      </c>
      <c r="AI521" s="440" t="str">
        <f t="shared" si="17"/>
        <v/>
      </c>
      <c r="AJ521" s="441" t="str">
        <f t="shared" si="18"/>
        <v/>
      </c>
      <c r="AK521" s="139"/>
      <c r="AL521" s="139"/>
      <c r="AM521" s="112"/>
      <c r="AN521" s="112"/>
      <c r="AU521" s="111"/>
      <c r="AV521" s="111"/>
      <c r="AW521" s="111"/>
      <c r="AX521" s="111"/>
      <c r="AY521" s="111"/>
      <c r="AZ521" s="111"/>
    </row>
    <row r="522" spans="1:52" ht="30" customHeight="1" thickBot="1">
      <c r="A522" s="146">
        <v>509</v>
      </c>
      <c r="B522" s="985" t="str">
        <f>IF(基本情報入力シート!C547="","",基本情報入力シート!C547)</f>
        <v/>
      </c>
      <c r="C522" s="986"/>
      <c r="D522" s="986"/>
      <c r="E522" s="986"/>
      <c r="F522" s="986"/>
      <c r="G522" s="986"/>
      <c r="H522" s="986"/>
      <c r="I522" s="987"/>
      <c r="J522" s="420" t="str">
        <f>IF(基本情報入力シート!M547="","",基本情報入力シート!M547)</f>
        <v/>
      </c>
      <c r="K522" s="420" t="str">
        <f>IF(基本情報入力シート!R547="","",基本情報入力シート!R547)</f>
        <v/>
      </c>
      <c r="L522" s="420" t="str">
        <f>IF(基本情報入力シート!W547="","",基本情報入力シート!W547)</f>
        <v/>
      </c>
      <c r="M522" s="420" t="str">
        <f>IF(基本情報入力シート!X547="","",基本情報入力シート!X547)</f>
        <v/>
      </c>
      <c r="N522" s="147" t="str">
        <f>IF(基本情報入力シート!Y547="","",基本情報入力シート!Y547)</f>
        <v/>
      </c>
      <c r="O522" s="154"/>
      <c r="P522" s="53"/>
      <c r="Q522" s="988"/>
      <c r="R522" s="989"/>
      <c r="S522" s="148" t="str">
        <f>IFERROR(ROUNDDOWN(Q522*VLOOKUP(N522,【参考】数式用!$AR$2:$AW$50,MATCH(P522,【参考】数式用!$AT$4:$AW$4)+2,FALSE)*0.5, 0), "")</f>
        <v/>
      </c>
      <c r="T522" s="54"/>
      <c r="U522" s="548" t="str">
        <f>IFERROR(IF(AG522&lt;&gt;"",Q522*VLOOKUP(N522,【参考】数式用!$AG$2:$AL$50,MATCH(P522,【参考】数式用!$AI$4:$AL$4,0)+2,0), ""), "")</f>
        <v/>
      </c>
      <c r="V522" s="44"/>
      <c r="W522" s="990"/>
      <c r="X522" s="991"/>
      <c r="Y522" s="93"/>
      <c r="Z522" s="549"/>
      <c r="AA522" s="149" t="str">
        <f>IFERROR(IF(Y522="ー", "", ROUNDDOWN(Z522*VLOOKUP(N522,【参考】数式用!$AR$2:$AW$50,MATCH(Y522,【参考】数式用!$AT$4:$AW$4)+2,FALSE)*0.5, 0)), "")</f>
        <v/>
      </c>
      <c r="AB522" s="103"/>
      <c r="AC522" s="1083" t="str">
        <f>IFERROR(IF(AG522&lt;&gt;"",Z522*VLOOKUP(N522,【参考】数式用!$AG$2:$AL$50,MATCH(Y522,【参考】数式用!$AI$4:$AL$4,0)+2,0), ""), "")</f>
        <v/>
      </c>
      <c r="AD522" s="1083"/>
      <c r="AE522" s="424"/>
      <c r="AF522" s="104"/>
      <c r="AG522" s="438" t="str">
        <f>IFERROR(VLOOKUP(O522, 【参考】数式用!$AY$5:$AY$13, 1, FALSE), "")</f>
        <v/>
      </c>
      <c r="AH522" s="439" t="str">
        <f>IFERROR(VLOOKUP(N522, 【参考】数式用!$BA$2:$BB$50, 2, FALSE), "")</f>
        <v/>
      </c>
      <c r="AI522" s="440" t="str">
        <f t="shared" si="17"/>
        <v/>
      </c>
      <c r="AJ522" s="441" t="str">
        <f t="shared" si="18"/>
        <v/>
      </c>
      <c r="AK522" s="139"/>
      <c r="AL522" s="139"/>
      <c r="AM522" s="112"/>
      <c r="AN522" s="112"/>
      <c r="AU522" s="111"/>
      <c r="AV522" s="111"/>
      <c r="AW522" s="111"/>
      <c r="AX522" s="111"/>
      <c r="AY522" s="111"/>
      <c r="AZ522" s="111"/>
    </row>
    <row r="523" spans="1:52" ht="30" customHeight="1" thickBot="1">
      <c r="A523" s="146">
        <v>510</v>
      </c>
      <c r="B523" s="985" t="str">
        <f>IF(基本情報入力シート!C548="","",基本情報入力シート!C548)</f>
        <v/>
      </c>
      <c r="C523" s="986"/>
      <c r="D523" s="986"/>
      <c r="E523" s="986"/>
      <c r="F523" s="986"/>
      <c r="G523" s="986"/>
      <c r="H523" s="986"/>
      <c r="I523" s="987"/>
      <c r="J523" s="420" t="str">
        <f>IF(基本情報入力シート!M548="","",基本情報入力シート!M548)</f>
        <v/>
      </c>
      <c r="K523" s="420" t="str">
        <f>IF(基本情報入力シート!R548="","",基本情報入力シート!R548)</f>
        <v/>
      </c>
      <c r="L523" s="420" t="str">
        <f>IF(基本情報入力シート!W548="","",基本情報入力シート!W548)</f>
        <v/>
      </c>
      <c r="M523" s="420" t="str">
        <f>IF(基本情報入力シート!X548="","",基本情報入力シート!X548)</f>
        <v/>
      </c>
      <c r="N523" s="147" t="str">
        <f>IF(基本情報入力シート!Y548="","",基本情報入力シート!Y548)</f>
        <v/>
      </c>
      <c r="O523" s="154"/>
      <c r="P523" s="53"/>
      <c r="Q523" s="988"/>
      <c r="R523" s="989"/>
      <c r="S523" s="148" t="str">
        <f>IFERROR(ROUNDDOWN(Q523*VLOOKUP(N523,【参考】数式用!$AR$2:$AW$50,MATCH(P523,【参考】数式用!$AT$4:$AW$4)+2,FALSE)*0.5, 0), "")</f>
        <v/>
      </c>
      <c r="T523" s="54"/>
      <c r="U523" s="548" t="str">
        <f>IFERROR(IF(AG523&lt;&gt;"",Q523*VLOOKUP(N523,【参考】数式用!$AG$2:$AL$50,MATCH(P523,【参考】数式用!$AI$4:$AL$4,0)+2,0), ""), "")</f>
        <v/>
      </c>
      <c r="V523" s="44"/>
      <c r="W523" s="990"/>
      <c r="X523" s="991"/>
      <c r="Y523" s="93"/>
      <c r="Z523" s="549"/>
      <c r="AA523" s="149" t="str">
        <f>IFERROR(IF(Y523="ー", "", ROUNDDOWN(Z523*VLOOKUP(N523,【参考】数式用!$AR$2:$AW$50,MATCH(Y523,【参考】数式用!$AT$4:$AW$4)+2,FALSE)*0.5, 0)), "")</f>
        <v/>
      </c>
      <c r="AB523" s="103"/>
      <c r="AC523" s="1083" t="str">
        <f>IFERROR(IF(AG523&lt;&gt;"",Z523*VLOOKUP(N523,【参考】数式用!$AG$2:$AL$50,MATCH(Y523,【参考】数式用!$AI$4:$AL$4,0)+2,0), ""), "")</f>
        <v/>
      </c>
      <c r="AD523" s="1083"/>
      <c r="AE523" s="424"/>
      <c r="AF523" s="104"/>
      <c r="AG523" s="438" t="str">
        <f>IFERROR(VLOOKUP(O523, 【参考】数式用!$AY$5:$AY$13, 1, FALSE), "")</f>
        <v/>
      </c>
      <c r="AH523" s="439" t="str">
        <f>IFERROR(VLOOKUP(N523, 【参考】数式用!$BA$2:$BB$50, 2, FALSE), "")</f>
        <v/>
      </c>
      <c r="AI523" s="440" t="str">
        <f t="shared" si="17"/>
        <v/>
      </c>
      <c r="AJ523" s="441" t="str">
        <f t="shared" si="18"/>
        <v/>
      </c>
      <c r="AK523" s="139"/>
      <c r="AL523" s="139"/>
      <c r="AM523" s="112"/>
      <c r="AN523" s="112"/>
      <c r="AU523" s="111"/>
      <c r="AV523" s="111"/>
      <c r="AW523" s="111"/>
      <c r="AX523" s="111"/>
      <c r="AY523" s="111"/>
      <c r="AZ523" s="111"/>
    </row>
    <row r="524" spans="1:52" ht="30" customHeight="1" thickBot="1">
      <c r="A524" s="146">
        <v>511</v>
      </c>
      <c r="B524" s="985" t="str">
        <f>IF(基本情報入力シート!C549="","",基本情報入力シート!C549)</f>
        <v/>
      </c>
      <c r="C524" s="986"/>
      <c r="D524" s="986"/>
      <c r="E524" s="986"/>
      <c r="F524" s="986"/>
      <c r="G524" s="986"/>
      <c r="H524" s="986"/>
      <c r="I524" s="987"/>
      <c r="J524" s="420" t="str">
        <f>IF(基本情報入力シート!M549="","",基本情報入力シート!M549)</f>
        <v/>
      </c>
      <c r="K524" s="420" t="str">
        <f>IF(基本情報入力シート!R549="","",基本情報入力シート!R549)</f>
        <v/>
      </c>
      <c r="L524" s="420" t="str">
        <f>IF(基本情報入力シート!W549="","",基本情報入力シート!W549)</f>
        <v/>
      </c>
      <c r="M524" s="420" t="str">
        <f>IF(基本情報入力シート!X549="","",基本情報入力シート!X549)</f>
        <v/>
      </c>
      <c r="N524" s="147" t="str">
        <f>IF(基本情報入力シート!Y549="","",基本情報入力シート!Y549)</f>
        <v/>
      </c>
      <c r="O524" s="154"/>
      <c r="P524" s="53"/>
      <c r="Q524" s="988"/>
      <c r="R524" s="989"/>
      <c r="S524" s="148" t="str">
        <f>IFERROR(ROUNDDOWN(Q524*VLOOKUP(N524,【参考】数式用!$AR$2:$AW$50,MATCH(P524,【参考】数式用!$AT$4:$AW$4)+2,FALSE)*0.5, 0), "")</f>
        <v/>
      </c>
      <c r="T524" s="54"/>
      <c r="U524" s="548" t="str">
        <f>IFERROR(IF(AG524&lt;&gt;"",Q524*VLOOKUP(N524,【参考】数式用!$AG$2:$AL$50,MATCH(P524,【参考】数式用!$AI$4:$AL$4,0)+2,0), ""), "")</f>
        <v/>
      </c>
      <c r="V524" s="44"/>
      <c r="W524" s="990"/>
      <c r="X524" s="991"/>
      <c r="Y524" s="93"/>
      <c r="Z524" s="549"/>
      <c r="AA524" s="149" t="str">
        <f>IFERROR(IF(Y524="ー", "", ROUNDDOWN(Z524*VLOOKUP(N524,【参考】数式用!$AR$2:$AW$50,MATCH(Y524,【参考】数式用!$AT$4:$AW$4)+2,FALSE)*0.5, 0)), "")</f>
        <v/>
      </c>
      <c r="AB524" s="103"/>
      <c r="AC524" s="1083" t="str">
        <f>IFERROR(IF(AG524&lt;&gt;"",Z524*VLOOKUP(N524,【参考】数式用!$AG$2:$AL$50,MATCH(Y524,【参考】数式用!$AI$4:$AL$4,0)+2,0), ""), "")</f>
        <v/>
      </c>
      <c r="AD524" s="1083"/>
      <c r="AE524" s="424"/>
      <c r="AF524" s="104"/>
      <c r="AG524" s="438" t="str">
        <f>IFERROR(VLOOKUP(O524, 【参考】数式用!$AY$5:$AY$13, 1, FALSE), "")</f>
        <v/>
      </c>
      <c r="AH524" s="439" t="str">
        <f>IFERROR(VLOOKUP(N524, 【参考】数式用!$BA$2:$BB$50, 2, FALSE), "")</f>
        <v/>
      </c>
      <c r="AI524" s="440" t="str">
        <f t="shared" si="17"/>
        <v/>
      </c>
      <c r="AJ524" s="441" t="str">
        <f t="shared" si="18"/>
        <v/>
      </c>
      <c r="AK524" s="139"/>
      <c r="AL524" s="139"/>
      <c r="AM524" s="112"/>
      <c r="AN524" s="112"/>
      <c r="AU524" s="111"/>
      <c r="AV524" s="111"/>
      <c r="AW524" s="111"/>
      <c r="AX524" s="111"/>
      <c r="AY524" s="111"/>
      <c r="AZ524" s="111"/>
    </row>
    <row r="525" spans="1:52" ht="30" customHeight="1" thickBot="1">
      <c r="A525" s="146">
        <v>512</v>
      </c>
      <c r="B525" s="985" t="str">
        <f>IF(基本情報入力シート!C550="","",基本情報入力シート!C550)</f>
        <v/>
      </c>
      <c r="C525" s="986"/>
      <c r="D525" s="986"/>
      <c r="E525" s="986"/>
      <c r="F525" s="986"/>
      <c r="G525" s="986"/>
      <c r="H525" s="986"/>
      <c r="I525" s="987"/>
      <c r="J525" s="420" t="str">
        <f>IF(基本情報入力シート!M550="","",基本情報入力シート!M550)</f>
        <v/>
      </c>
      <c r="K525" s="420" t="str">
        <f>IF(基本情報入力シート!R550="","",基本情報入力シート!R550)</f>
        <v/>
      </c>
      <c r="L525" s="420" t="str">
        <f>IF(基本情報入力シート!W550="","",基本情報入力シート!W550)</f>
        <v/>
      </c>
      <c r="M525" s="420" t="str">
        <f>IF(基本情報入力シート!X550="","",基本情報入力シート!X550)</f>
        <v/>
      </c>
      <c r="N525" s="147" t="str">
        <f>IF(基本情報入力シート!Y550="","",基本情報入力シート!Y550)</f>
        <v/>
      </c>
      <c r="O525" s="154"/>
      <c r="P525" s="53"/>
      <c r="Q525" s="988"/>
      <c r="R525" s="989"/>
      <c r="S525" s="148" t="str">
        <f>IFERROR(ROUNDDOWN(Q525*VLOOKUP(N525,【参考】数式用!$AR$2:$AW$50,MATCH(P525,【参考】数式用!$AT$4:$AW$4)+2,FALSE)*0.5, 0), "")</f>
        <v/>
      </c>
      <c r="T525" s="54"/>
      <c r="U525" s="548" t="str">
        <f>IFERROR(IF(AG525&lt;&gt;"",Q525*VLOOKUP(N525,【参考】数式用!$AG$2:$AL$50,MATCH(P525,【参考】数式用!$AI$4:$AL$4,0)+2,0), ""), "")</f>
        <v/>
      </c>
      <c r="V525" s="44"/>
      <c r="W525" s="990"/>
      <c r="X525" s="991"/>
      <c r="Y525" s="93"/>
      <c r="Z525" s="549"/>
      <c r="AA525" s="149" t="str">
        <f>IFERROR(IF(Y525="ー", "", ROUNDDOWN(Z525*VLOOKUP(N525,【参考】数式用!$AR$2:$AW$50,MATCH(Y525,【参考】数式用!$AT$4:$AW$4)+2,FALSE)*0.5, 0)), "")</f>
        <v/>
      </c>
      <c r="AB525" s="103"/>
      <c r="AC525" s="1083" t="str">
        <f>IFERROR(IF(AG525&lt;&gt;"",Z525*VLOOKUP(N525,【参考】数式用!$AG$2:$AL$50,MATCH(Y525,【参考】数式用!$AI$4:$AL$4,0)+2,0), ""), "")</f>
        <v/>
      </c>
      <c r="AD525" s="1083"/>
      <c r="AE525" s="424"/>
      <c r="AF525" s="104"/>
      <c r="AG525" s="438" t="str">
        <f>IFERROR(VLOOKUP(O525, 【参考】数式用!$AY$5:$AY$13, 1, FALSE), "")</f>
        <v/>
      </c>
      <c r="AH525" s="439" t="str">
        <f>IFERROR(VLOOKUP(N525, 【参考】数式用!$BA$2:$BB$50, 2, FALSE), "")</f>
        <v/>
      </c>
      <c r="AI525" s="440" t="str">
        <f t="shared" si="17"/>
        <v/>
      </c>
      <c r="AJ525" s="441" t="str">
        <f t="shared" si="18"/>
        <v/>
      </c>
      <c r="AK525" s="139"/>
      <c r="AL525" s="139"/>
      <c r="AM525" s="112"/>
      <c r="AN525" s="112"/>
      <c r="AU525" s="111"/>
      <c r="AV525" s="111"/>
      <c r="AW525" s="111"/>
      <c r="AX525" s="111"/>
      <c r="AY525" s="111"/>
      <c r="AZ525" s="111"/>
    </row>
    <row r="526" spans="1:52" ht="30" customHeight="1" thickBot="1">
      <c r="A526" s="146">
        <v>513</v>
      </c>
      <c r="B526" s="985" t="str">
        <f>IF(基本情報入力シート!C551="","",基本情報入力シート!C551)</f>
        <v/>
      </c>
      <c r="C526" s="986"/>
      <c r="D526" s="986"/>
      <c r="E526" s="986"/>
      <c r="F526" s="986"/>
      <c r="G526" s="986"/>
      <c r="H526" s="986"/>
      <c r="I526" s="987"/>
      <c r="J526" s="420" t="str">
        <f>IF(基本情報入力シート!M551="","",基本情報入力シート!M551)</f>
        <v/>
      </c>
      <c r="K526" s="420" t="str">
        <f>IF(基本情報入力シート!R551="","",基本情報入力シート!R551)</f>
        <v/>
      </c>
      <c r="L526" s="420" t="str">
        <f>IF(基本情報入力シート!W551="","",基本情報入力シート!W551)</f>
        <v/>
      </c>
      <c r="M526" s="420" t="str">
        <f>IF(基本情報入力シート!X551="","",基本情報入力シート!X551)</f>
        <v/>
      </c>
      <c r="N526" s="147" t="str">
        <f>IF(基本情報入力シート!Y551="","",基本情報入力シート!Y551)</f>
        <v/>
      </c>
      <c r="O526" s="154"/>
      <c r="P526" s="53"/>
      <c r="Q526" s="988"/>
      <c r="R526" s="989"/>
      <c r="S526" s="148" t="str">
        <f>IFERROR(ROUNDDOWN(Q526*VLOOKUP(N526,【参考】数式用!$AR$2:$AW$50,MATCH(P526,【参考】数式用!$AT$4:$AW$4)+2,FALSE)*0.5, 0), "")</f>
        <v/>
      </c>
      <c r="T526" s="54"/>
      <c r="U526" s="548" t="str">
        <f>IFERROR(IF(AG526&lt;&gt;"",Q526*VLOOKUP(N526,【参考】数式用!$AG$2:$AL$50,MATCH(P526,【参考】数式用!$AI$4:$AL$4,0)+2,0), ""), "")</f>
        <v/>
      </c>
      <c r="V526" s="44"/>
      <c r="W526" s="990"/>
      <c r="X526" s="991"/>
      <c r="Y526" s="93"/>
      <c r="Z526" s="549"/>
      <c r="AA526" s="149" t="str">
        <f>IFERROR(IF(Y526="ー", "", ROUNDDOWN(Z526*VLOOKUP(N526,【参考】数式用!$AR$2:$AW$50,MATCH(Y526,【参考】数式用!$AT$4:$AW$4)+2,FALSE)*0.5, 0)), "")</f>
        <v/>
      </c>
      <c r="AB526" s="103"/>
      <c r="AC526" s="1083" t="str">
        <f>IFERROR(IF(AG526&lt;&gt;"",Z526*VLOOKUP(N526,【参考】数式用!$AG$2:$AL$50,MATCH(Y526,【参考】数式用!$AI$4:$AL$4,0)+2,0), ""), "")</f>
        <v/>
      </c>
      <c r="AD526" s="1083"/>
      <c r="AE526" s="424"/>
      <c r="AF526" s="104"/>
      <c r="AG526" s="438" t="str">
        <f>IFERROR(VLOOKUP(O526, 【参考】数式用!$AY$5:$AY$13, 1, FALSE), "")</f>
        <v/>
      </c>
      <c r="AH526" s="439" t="str">
        <f>IFERROR(VLOOKUP(N526, 【参考】数式用!$BA$2:$BB$50, 2, FALSE), "")</f>
        <v/>
      </c>
      <c r="AI526" s="440" t="str">
        <f t="shared" si="17"/>
        <v/>
      </c>
      <c r="AJ526" s="441" t="str">
        <f t="shared" si="18"/>
        <v/>
      </c>
      <c r="AK526" s="139"/>
      <c r="AL526" s="139"/>
      <c r="AM526" s="112"/>
      <c r="AN526" s="112"/>
      <c r="AU526" s="111"/>
      <c r="AV526" s="111"/>
      <c r="AW526" s="111"/>
      <c r="AX526" s="111"/>
      <c r="AY526" s="111"/>
      <c r="AZ526" s="111"/>
    </row>
    <row r="527" spans="1:52" ht="30" customHeight="1" thickBot="1">
      <c r="A527" s="146">
        <v>514</v>
      </c>
      <c r="B527" s="985" t="str">
        <f>IF(基本情報入力シート!C552="","",基本情報入力シート!C552)</f>
        <v/>
      </c>
      <c r="C527" s="986"/>
      <c r="D527" s="986"/>
      <c r="E527" s="986"/>
      <c r="F527" s="986"/>
      <c r="G527" s="986"/>
      <c r="H527" s="986"/>
      <c r="I527" s="987"/>
      <c r="J527" s="420" t="str">
        <f>IF(基本情報入力シート!M552="","",基本情報入力シート!M552)</f>
        <v/>
      </c>
      <c r="K527" s="420" t="str">
        <f>IF(基本情報入力シート!R552="","",基本情報入力シート!R552)</f>
        <v/>
      </c>
      <c r="L527" s="420" t="str">
        <f>IF(基本情報入力シート!W552="","",基本情報入力シート!W552)</f>
        <v/>
      </c>
      <c r="M527" s="420" t="str">
        <f>IF(基本情報入力シート!X552="","",基本情報入力シート!X552)</f>
        <v/>
      </c>
      <c r="N527" s="147" t="str">
        <f>IF(基本情報入力シート!Y552="","",基本情報入力シート!Y552)</f>
        <v/>
      </c>
      <c r="O527" s="154"/>
      <c r="P527" s="53"/>
      <c r="Q527" s="988"/>
      <c r="R527" s="989"/>
      <c r="S527" s="148" t="str">
        <f>IFERROR(ROUNDDOWN(Q527*VLOOKUP(N527,【参考】数式用!$AR$2:$AW$50,MATCH(P527,【参考】数式用!$AT$4:$AW$4)+2,FALSE)*0.5, 0), "")</f>
        <v/>
      </c>
      <c r="T527" s="54"/>
      <c r="U527" s="548" t="str">
        <f>IFERROR(IF(AG527&lt;&gt;"",Q527*VLOOKUP(N527,【参考】数式用!$AG$2:$AL$50,MATCH(P527,【参考】数式用!$AI$4:$AL$4,0)+2,0), ""), "")</f>
        <v/>
      </c>
      <c r="V527" s="44"/>
      <c r="W527" s="990"/>
      <c r="X527" s="991"/>
      <c r="Y527" s="93"/>
      <c r="Z527" s="549"/>
      <c r="AA527" s="149" t="str">
        <f>IFERROR(IF(Y527="ー", "", ROUNDDOWN(Z527*VLOOKUP(N527,【参考】数式用!$AR$2:$AW$50,MATCH(Y527,【参考】数式用!$AT$4:$AW$4)+2,FALSE)*0.5, 0)), "")</f>
        <v/>
      </c>
      <c r="AB527" s="103"/>
      <c r="AC527" s="1083" t="str">
        <f>IFERROR(IF(AG527&lt;&gt;"",Z527*VLOOKUP(N527,【参考】数式用!$AG$2:$AL$50,MATCH(Y527,【参考】数式用!$AI$4:$AL$4,0)+2,0), ""), "")</f>
        <v/>
      </c>
      <c r="AD527" s="1083"/>
      <c r="AE527" s="424"/>
      <c r="AF527" s="104"/>
      <c r="AG527" s="438" t="str">
        <f>IFERROR(VLOOKUP(O527, 【参考】数式用!$AY$5:$AY$13, 1, FALSE), "")</f>
        <v/>
      </c>
      <c r="AH527" s="439" t="str">
        <f>IFERROR(VLOOKUP(N527, 【参考】数式用!$BA$2:$BB$50, 2, FALSE), "")</f>
        <v/>
      </c>
      <c r="AI527" s="440" t="str">
        <f t="shared" si="17"/>
        <v/>
      </c>
      <c r="AJ527" s="441" t="str">
        <f t="shared" si="18"/>
        <v/>
      </c>
      <c r="AK527" s="139"/>
      <c r="AL527" s="139"/>
      <c r="AM527" s="112"/>
      <c r="AN527" s="112"/>
      <c r="AU527" s="111"/>
      <c r="AV527" s="111"/>
      <c r="AW527" s="111"/>
      <c r="AX527" s="111"/>
      <c r="AY527" s="111"/>
      <c r="AZ527" s="111"/>
    </row>
    <row r="528" spans="1:52" ht="30" customHeight="1" thickBot="1">
      <c r="A528" s="146">
        <v>515</v>
      </c>
      <c r="B528" s="985" t="str">
        <f>IF(基本情報入力シート!C553="","",基本情報入力シート!C553)</f>
        <v/>
      </c>
      <c r="C528" s="986"/>
      <c r="D528" s="986"/>
      <c r="E528" s="986"/>
      <c r="F528" s="986"/>
      <c r="G528" s="986"/>
      <c r="H528" s="986"/>
      <c r="I528" s="987"/>
      <c r="J528" s="420" t="str">
        <f>IF(基本情報入力シート!M553="","",基本情報入力シート!M553)</f>
        <v/>
      </c>
      <c r="K528" s="420" t="str">
        <f>IF(基本情報入力シート!R553="","",基本情報入力シート!R553)</f>
        <v/>
      </c>
      <c r="L528" s="420" t="str">
        <f>IF(基本情報入力シート!W553="","",基本情報入力シート!W553)</f>
        <v/>
      </c>
      <c r="M528" s="420" t="str">
        <f>IF(基本情報入力シート!X553="","",基本情報入力シート!X553)</f>
        <v/>
      </c>
      <c r="N528" s="147" t="str">
        <f>IF(基本情報入力シート!Y553="","",基本情報入力シート!Y553)</f>
        <v/>
      </c>
      <c r="O528" s="154"/>
      <c r="P528" s="53"/>
      <c r="Q528" s="988"/>
      <c r="R528" s="989"/>
      <c r="S528" s="148" t="str">
        <f>IFERROR(ROUNDDOWN(Q528*VLOOKUP(N528,【参考】数式用!$AR$2:$AW$50,MATCH(P528,【参考】数式用!$AT$4:$AW$4)+2,FALSE)*0.5, 0), "")</f>
        <v/>
      </c>
      <c r="T528" s="54"/>
      <c r="U528" s="548" t="str">
        <f>IFERROR(IF(AG528&lt;&gt;"",Q528*VLOOKUP(N528,【参考】数式用!$AG$2:$AL$50,MATCH(P528,【参考】数式用!$AI$4:$AL$4,0)+2,0), ""), "")</f>
        <v/>
      </c>
      <c r="V528" s="44"/>
      <c r="W528" s="990"/>
      <c r="X528" s="991"/>
      <c r="Y528" s="93"/>
      <c r="Z528" s="549"/>
      <c r="AA528" s="149" t="str">
        <f>IFERROR(IF(Y528="ー", "", ROUNDDOWN(Z528*VLOOKUP(N528,【参考】数式用!$AR$2:$AW$50,MATCH(Y528,【参考】数式用!$AT$4:$AW$4)+2,FALSE)*0.5, 0)), "")</f>
        <v/>
      </c>
      <c r="AB528" s="103"/>
      <c r="AC528" s="1083" t="str">
        <f>IFERROR(IF(AG528&lt;&gt;"",Z528*VLOOKUP(N528,【参考】数式用!$AG$2:$AL$50,MATCH(Y528,【参考】数式用!$AI$4:$AL$4,0)+2,0), ""), "")</f>
        <v/>
      </c>
      <c r="AD528" s="1083"/>
      <c r="AE528" s="424"/>
      <c r="AF528" s="104"/>
      <c r="AG528" s="438" t="str">
        <f>IFERROR(VLOOKUP(O528, 【参考】数式用!$AY$5:$AY$13, 1, FALSE), "")</f>
        <v/>
      </c>
      <c r="AH528" s="439" t="str">
        <f>IFERROR(VLOOKUP(N528, 【参考】数式用!$BA$2:$BB$50, 2, FALSE), "")</f>
        <v/>
      </c>
      <c r="AI528" s="440" t="str">
        <f t="shared" si="17"/>
        <v/>
      </c>
      <c r="AJ528" s="441" t="str">
        <f t="shared" si="18"/>
        <v/>
      </c>
      <c r="AK528" s="139"/>
      <c r="AL528" s="139"/>
      <c r="AM528" s="112"/>
      <c r="AN528" s="112"/>
      <c r="AU528" s="111"/>
      <c r="AV528" s="111"/>
      <c r="AW528" s="111"/>
      <c r="AX528" s="111"/>
      <c r="AY528" s="111"/>
      <c r="AZ528" s="111"/>
    </row>
    <row r="529" spans="1:52" ht="30" customHeight="1" thickBot="1">
      <c r="A529" s="146">
        <v>516</v>
      </c>
      <c r="B529" s="985" t="str">
        <f>IF(基本情報入力シート!C554="","",基本情報入力シート!C554)</f>
        <v/>
      </c>
      <c r="C529" s="986"/>
      <c r="D529" s="986"/>
      <c r="E529" s="986"/>
      <c r="F529" s="986"/>
      <c r="G529" s="986"/>
      <c r="H529" s="986"/>
      <c r="I529" s="987"/>
      <c r="J529" s="420" t="str">
        <f>IF(基本情報入力シート!M554="","",基本情報入力シート!M554)</f>
        <v/>
      </c>
      <c r="K529" s="420" t="str">
        <f>IF(基本情報入力シート!R554="","",基本情報入力シート!R554)</f>
        <v/>
      </c>
      <c r="L529" s="420" t="str">
        <f>IF(基本情報入力シート!W554="","",基本情報入力シート!W554)</f>
        <v/>
      </c>
      <c r="M529" s="420" t="str">
        <f>IF(基本情報入力シート!X554="","",基本情報入力シート!X554)</f>
        <v/>
      </c>
      <c r="N529" s="147" t="str">
        <f>IF(基本情報入力シート!Y554="","",基本情報入力シート!Y554)</f>
        <v/>
      </c>
      <c r="O529" s="154"/>
      <c r="P529" s="53"/>
      <c r="Q529" s="988"/>
      <c r="R529" s="989"/>
      <c r="S529" s="148" t="str">
        <f>IFERROR(ROUNDDOWN(Q529*VLOOKUP(N529,【参考】数式用!$AR$2:$AW$50,MATCH(P529,【参考】数式用!$AT$4:$AW$4)+2,FALSE)*0.5, 0), "")</f>
        <v/>
      </c>
      <c r="T529" s="54"/>
      <c r="U529" s="548" t="str">
        <f>IFERROR(IF(AG529&lt;&gt;"",Q529*VLOOKUP(N529,【参考】数式用!$AG$2:$AL$50,MATCH(P529,【参考】数式用!$AI$4:$AL$4,0)+2,0), ""), "")</f>
        <v/>
      </c>
      <c r="V529" s="44"/>
      <c r="W529" s="990"/>
      <c r="X529" s="991"/>
      <c r="Y529" s="93"/>
      <c r="Z529" s="549"/>
      <c r="AA529" s="149" t="str">
        <f>IFERROR(IF(Y529="ー", "", ROUNDDOWN(Z529*VLOOKUP(N529,【参考】数式用!$AR$2:$AW$50,MATCH(Y529,【参考】数式用!$AT$4:$AW$4)+2,FALSE)*0.5, 0)), "")</f>
        <v/>
      </c>
      <c r="AB529" s="103"/>
      <c r="AC529" s="1083" t="str">
        <f>IFERROR(IF(AG529&lt;&gt;"",Z529*VLOOKUP(N529,【参考】数式用!$AG$2:$AL$50,MATCH(Y529,【参考】数式用!$AI$4:$AL$4,0)+2,0), ""), "")</f>
        <v/>
      </c>
      <c r="AD529" s="1083"/>
      <c r="AE529" s="424"/>
      <c r="AF529" s="104"/>
      <c r="AG529" s="438" t="str">
        <f>IFERROR(VLOOKUP(O529, 【参考】数式用!$AY$5:$AY$13, 1, FALSE), "")</f>
        <v/>
      </c>
      <c r="AH529" s="439" t="str">
        <f>IFERROR(VLOOKUP(N529, 【参考】数式用!$BA$2:$BB$50, 2, FALSE), "")</f>
        <v/>
      </c>
      <c r="AI529" s="440" t="str">
        <f t="shared" si="17"/>
        <v/>
      </c>
      <c r="AJ529" s="441" t="str">
        <f t="shared" si="18"/>
        <v/>
      </c>
      <c r="AK529" s="139"/>
      <c r="AL529" s="139"/>
      <c r="AM529" s="112"/>
      <c r="AN529" s="112"/>
      <c r="AU529" s="111"/>
      <c r="AV529" s="111"/>
      <c r="AW529" s="111"/>
      <c r="AX529" s="111"/>
      <c r="AY529" s="111"/>
      <c r="AZ529" s="111"/>
    </row>
    <row r="530" spans="1:52" ht="30" customHeight="1" thickBot="1">
      <c r="A530" s="146">
        <v>517</v>
      </c>
      <c r="B530" s="985" t="str">
        <f>IF(基本情報入力シート!C555="","",基本情報入力シート!C555)</f>
        <v/>
      </c>
      <c r="C530" s="986"/>
      <c r="D530" s="986"/>
      <c r="E530" s="986"/>
      <c r="F530" s="986"/>
      <c r="G530" s="986"/>
      <c r="H530" s="986"/>
      <c r="I530" s="987"/>
      <c r="J530" s="420" t="str">
        <f>IF(基本情報入力シート!M555="","",基本情報入力シート!M555)</f>
        <v/>
      </c>
      <c r="K530" s="420" t="str">
        <f>IF(基本情報入力シート!R555="","",基本情報入力シート!R555)</f>
        <v/>
      </c>
      <c r="L530" s="420" t="str">
        <f>IF(基本情報入力シート!W555="","",基本情報入力シート!W555)</f>
        <v/>
      </c>
      <c r="M530" s="420" t="str">
        <f>IF(基本情報入力シート!X555="","",基本情報入力シート!X555)</f>
        <v/>
      </c>
      <c r="N530" s="147" t="str">
        <f>IF(基本情報入力シート!Y555="","",基本情報入力シート!Y555)</f>
        <v/>
      </c>
      <c r="O530" s="154"/>
      <c r="P530" s="53"/>
      <c r="Q530" s="988"/>
      <c r="R530" s="989"/>
      <c r="S530" s="148" t="str">
        <f>IFERROR(ROUNDDOWN(Q530*VLOOKUP(N530,【参考】数式用!$AR$2:$AW$50,MATCH(P530,【参考】数式用!$AT$4:$AW$4)+2,FALSE)*0.5, 0), "")</f>
        <v/>
      </c>
      <c r="T530" s="54"/>
      <c r="U530" s="548" t="str">
        <f>IFERROR(IF(AG530&lt;&gt;"",Q530*VLOOKUP(N530,【参考】数式用!$AG$2:$AL$50,MATCH(P530,【参考】数式用!$AI$4:$AL$4,0)+2,0), ""), "")</f>
        <v/>
      </c>
      <c r="V530" s="44"/>
      <c r="W530" s="990"/>
      <c r="X530" s="991"/>
      <c r="Y530" s="93"/>
      <c r="Z530" s="549"/>
      <c r="AA530" s="149" t="str">
        <f>IFERROR(IF(Y530="ー", "", ROUNDDOWN(Z530*VLOOKUP(N530,【参考】数式用!$AR$2:$AW$50,MATCH(Y530,【参考】数式用!$AT$4:$AW$4)+2,FALSE)*0.5, 0)), "")</f>
        <v/>
      </c>
      <c r="AB530" s="103"/>
      <c r="AC530" s="1083" t="str">
        <f>IFERROR(IF(AG530&lt;&gt;"",Z530*VLOOKUP(N530,【参考】数式用!$AG$2:$AL$50,MATCH(Y530,【参考】数式用!$AI$4:$AL$4,0)+2,0), ""), "")</f>
        <v/>
      </c>
      <c r="AD530" s="1083"/>
      <c r="AE530" s="424"/>
      <c r="AF530" s="104"/>
      <c r="AG530" s="438" t="str">
        <f>IFERROR(VLOOKUP(O530, 【参考】数式用!$AY$5:$AY$13, 1, FALSE), "")</f>
        <v/>
      </c>
      <c r="AH530" s="439" t="str">
        <f>IFERROR(VLOOKUP(N530, 【参考】数式用!$BA$2:$BB$50, 2, FALSE), "")</f>
        <v/>
      </c>
      <c r="AI530" s="440" t="str">
        <f t="shared" si="17"/>
        <v/>
      </c>
      <c r="AJ530" s="441" t="str">
        <f t="shared" si="18"/>
        <v/>
      </c>
      <c r="AK530" s="139"/>
      <c r="AL530" s="139"/>
      <c r="AM530" s="112"/>
      <c r="AN530" s="112"/>
      <c r="AU530" s="111"/>
      <c r="AV530" s="111"/>
      <c r="AW530" s="111"/>
      <c r="AX530" s="111"/>
      <c r="AY530" s="111"/>
      <c r="AZ530" s="111"/>
    </row>
    <row r="531" spans="1:52" ht="30" customHeight="1" thickBot="1">
      <c r="A531" s="146">
        <v>518</v>
      </c>
      <c r="B531" s="985" t="str">
        <f>IF(基本情報入力シート!C556="","",基本情報入力シート!C556)</f>
        <v/>
      </c>
      <c r="C531" s="986"/>
      <c r="D531" s="986"/>
      <c r="E531" s="986"/>
      <c r="F531" s="986"/>
      <c r="G531" s="986"/>
      <c r="H531" s="986"/>
      <c r="I531" s="987"/>
      <c r="J531" s="420" t="str">
        <f>IF(基本情報入力シート!M556="","",基本情報入力シート!M556)</f>
        <v/>
      </c>
      <c r="K531" s="420" t="str">
        <f>IF(基本情報入力シート!R556="","",基本情報入力シート!R556)</f>
        <v/>
      </c>
      <c r="L531" s="420" t="str">
        <f>IF(基本情報入力シート!W556="","",基本情報入力シート!W556)</f>
        <v/>
      </c>
      <c r="M531" s="420" t="str">
        <f>IF(基本情報入力シート!X556="","",基本情報入力シート!X556)</f>
        <v/>
      </c>
      <c r="N531" s="147" t="str">
        <f>IF(基本情報入力シート!Y556="","",基本情報入力シート!Y556)</f>
        <v/>
      </c>
      <c r="O531" s="154"/>
      <c r="P531" s="53"/>
      <c r="Q531" s="988"/>
      <c r="R531" s="989"/>
      <c r="S531" s="148" t="str">
        <f>IFERROR(ROUNDDOWN(Q531*VLOOKUP(N531,【参考】数式用!$AR$2:$AW$50,MATCH(P531,【参考】数式用!$AT$4:$AW$4)+2,FALSE)*0.5, 0), "")</f>
        <v/>
      </c>
      <c r="T531" s="54"/>
      <c r="U531" s="548" t="str">
        <f>IFERROR(IF(AG531&lt;&gt;"",Q531*VLOOKUP(N531,【参考】数式用!$AG$2:$AL$50,MATCH(P531,【参考】数式用!$AI$4:$AL$4,0)+2,0), ""), "")</f>
        <v/>
      </c>
      <c r="V531" s="44"/>
      <c r="W531" s="990"/>
      <c r="X531" s="991"/>
      <c r="Y531" s="93"/>
      <c r="Z531" s="549"/>
      <c r="AA531" s="149" t="str">
        <f>IFERROR(IF(Y531="ー", "", ROUNDDOWN(Z531*VLOOKUP(N531,【参考】数式用!$AR$2:$AW$50,MATCH(Y531,【参考】数式用!$AT$4:$AW$4)+2,FALSE)*0.5, 0)), "")</f>
        <v/>
      </c>
      <c r="AB531" s="103"/>
      <c r="AC531" s="1083" t="str">
        <f>IFERROR(IF(AG531&lt;&gt;"",Z531*VLOOKUP(N531,【参考】数式用!$AG$2:$AL$50,MATCH(Y531,【参考】数式用!$AI$4:$AL$4,0)+2,0), ""), "")</f>
        <v/>
      </c>
      <c r="AD531" s="1083"/>
      <c r="AE531" s="424"/>
      <c r="AF531" s="104"/>
      <c r="AG531" s="438" t="str">
        <f>IFERROR(VLOOKUP(O531, 【参考】数式用!$AY$5:$AY$13, 1, FALSE), "")</f>
        <v/>
      </c>
      <c r="AH531" s="439" t="str">
        <f>IFERROR(VLOOKUP(N531, 【参考】数式用!$BA$2:$BB$50, 2, FALSE), "")</f>
        <v/>
      </c>
      <c r="AI531" s="440" t="str">
        <f t="shared" si="17"/>
        <v/>
      </c>
      <c r="AJ531" s="441" t="str">
        <f t="shared" si="18"/>
        <v/>
      </c>
      <c r="AK531" s="139"/>
      <c r="AL531" s="139"/>
      <c r="AM531" s="112"/>
      <c r="AN531" s="112"/>
      <c r="AU531" s="111"/>
      <c r="AV531" s="111"/>
      <c r="AW531" s="111"/>
      <c r="AX531" s="111"/>
      <c r="AY531" s="111"/>
      <c r="AZ531" s="111"/>
    </row>
    <row r="532" spans="1:52" ht="30" customHeight="1" thickBot="1">
      <c r="A532" s="146">
        <v>519</v>
      </c>
      <c r="B532" s="985" t="str">
        <f>IF(基本情報入力シート!C557="","",基本情報入力シート!C557)</f>
        <v/>
      </c>
      <c r="C532" s="986"/>
      <c r="D532" s="986"/>
      <c r="E532" s="986"/>
      <c r="F532" s="986"/>
      <c r="G532" s="986"/>
      <c r="H532" s="986"/>
      <c r="I532" s="987"/>
      <c r="J532" s="420" t="str">
        <f>IF(基本情報入力シート!M557="","",基本情報入力シート!M557)</f>
        <v/>
      </c>
      <c r="K532" s="420" t="str">
        <f>IF(基本情報入力シート!R557="","",基本情報入力シート!R557)</f>
        <v/>
      </c>
      <c r="L532" s="420" t="str">
        <f>IF(基本情報入力シート!W557="","",基本情報入力シート!W557)</f>
        <v/>
      </c>
      <c r="M532" s="420" t="str">
        <f>IF(基本情報入力シート!X557="","",基本情報入力シート!X557)</f>
        <v/>
      </c>
      <c r="N532" s="147" t="str">
        <f>IF(基本情報入力シート!Y557="","",基本情報入力シート!Y557)</f>
        <v/>
      </c>
      <c r="O532" s="154"/>
      <c r="P532" s="53"/>
      <c r="Q532" s="988"/>
      <c r="R532" s="989"/>
      <c r="S532" s="148" t="str">
        <f>IFERROR(ROUNDDOWN(Q532*VLOOKUP(N532,【参考】数式用!$AR$2:$AW$50,MATCH(P532,【参考】数式用!$AT$4:$AW$4)+2,FALSE)*0.5, 0), "")</f>
        <v/>
      </c>
      <c r="T532" s="54"/>
      <c r="U532" s="548" t="str">
        <f>IFERROR(IF(AG532&lt;&gt;"",Q532*VLOOKUP(N532,【参考】数式用!$AG$2:$AL$50,MATCH(P532,【参考】数式用!$AI$4:$AL$4,0)+2,0), ""), "")</f>
        <v/>
      </c>
      <c r="V532" s="44"/>
      <c r="W532" s="990"/>
      <c r="X532" s="991"/>
      <c r="Y532" s="93"/>
      <c r="Z532" s="549"/>
      <c r="AA532" s="149" t="str">
        <f>IFERROR(IF(Y532="ー", "", ROUNDDOWN(Z532*VLOOKUP(N532,【参考】数式用!$AR$2:$AW$50,MATCH(Y532,【参考】数式用!$AT$4:$AW$4)+2,FALSE)*0.5, 0)), "")</f>
        <v/>
      </c>
      <c r="AB532" s="103"/>
      <c r="AC532" s="1083" t="str">
        <f>IFERROR(IF(AG532&lt;&gt;"",Z532*VLOOKUP(N532,【参考】数式用!$AG$2:$AL$50,MATCH(Y532,【参考】数式用!$AI$4:$AL$4,0)+2,0), ""), "")</f>
        <v/>
      </c>
      <c r="AD532" s="1083"/>
      <c r="AE532" s="424"/>
      <c r="AF532" s="104"/>
      <c r="AG532" s="438" t="str">
        <f>IFERROR(VLOOKUP(O532, 【参考】数式用!$AY$5:$AY$13, 1, FALSE), "")</f>
        <v/>
      </c>
      <c r="AH532" s="439" t="str">
        <f>IFERROR(VLOOKUP(N532, 【参考】数式用!$BA$2:$BB$50, 2, FALSE), "")</f>
        <v/>
      </c>
      <c r="AI532" s="440" t="str">
        <f t="shared" si="17"/>
        <v/>
      </c>
      <c r="AJ532" s="441" t="str">
        <f t="shared" si="18"/>
        <v/>
      </c>
      <c r="AK532" s="139"/>
      <c r="AL532" s="139"/>
      <c r="AM532" s="112"/>
      <c r="AN532" s="112"/>
      <c r="AU532" s="111"/>
      <c r="AV532" s="111"/>
      <c r="AW532" s="111"/>
      <c r="AX532" s="111"/>
      <c r="AY532" s="111"/>
      <c r="AZ532" s="111"/>
    </row>
    <row r="533" spans="1:52" ht="30" customHeight="1" thickBot="1">
      <c r="A533" s="146">
        <v>520</v>
      </c>
      <c r="B533" s="985" t="str">
        <f>IF(基本情報入力シート!C558="","",基本情報入力シート!C558)</f>
        <v/>
      </c>
      <c r="C533" s="986"/>
      <c r="D533" s="986"/>
      <c r="E533" s="986"/>
      <c r="F533" s="986"/>
      <c r="G533" s="986"/>
      <c r="H533" s="986"/>
      <c r="I533" s="987"/>
      <c r="J533" s="420" t="str">
        <f>IF(基本情報入力シート!M558="","",基本情報入力シート!M558)</f>
        <v/>
      </c>
      <c r="K533" s="420" t="str">
        <f>IF(基本情報入力シート!R558="","",基本情報入力シート!R558)</f>
        <v/>
      </c>
      <c r="L533" s="420" t="str">
        <f>IF(基本情報入力シート!W558="","",基本情報入力シート!W558)</f>
        <v/>
      </c>
      <c r="M533" s="420" t="str">
        <f>IF(基本情報入力シート!X558="","",基本情報入力シート!X558)</f>
        <v/>
      </c>
      <c r="N533" s="147" t="str">
        <f>IF(基本情報入力シート!Y558="","",基本情報入力シート!Y558)</f>
        <v/>
      </c>
      <c r="O533" s="154"/>
      <c r="P533" s="53"/>
      <c r="Q533" s="988"/>
      <c r="R533" s="989"/>
      <c r="S533" s="148" t="str">
        <f>IFERROR(ROUNDDOWN(Q533*VLOOKUP(N533,【参考】数式用!$AR$2:$AW$50,MATCH(P533,【参考】数式用!$AT$4:$AW$4)+2,FALSE)*0.5, 0), "")</f>
        <v/>
      </c>
      <c r="T533" s="54"/>
      <c r="U533" s="548" t="str">
        <f>IFERROR(IF(AG533&lt;&gt;"",Q533*VLOOKUP(N533,【参考】数式用!$AG$2:$AL$50,MATCH(P533,【参考】数式用!$AI$4:$AL$4,0)+2,0), ""), "")</f>
        <v/>
      </c>
      <c r="V533" s="44"/>
      <c r="W533" s="990"/>
      <c r="X533" s="991"/>
      <c r="Y533" s="93"/>
      <c r="Z533" s="549"/>
      <c r="AA533" s="149" t="str">
        <f>IFERROR(IF(Y533="ー", "", ROUNDDOWN(Z533*VLOOKUP(N533,【参考】数式用!$AR$2:$AW$50,MATCH(Y533,【参考】数式用!$AT$4:$AW$4)+2,FALSE)*0.5, 0)), "")</f>
        <v/>
      </c>
      <c r="AB533" s="103"/>
      <c r="AC533" s="1083" t="str">
        <f>IFERROR(IF(AG533&lt;&gt;"",Z533*VLOOKUP(N533,【参考】数式用!$AG$2:$AL$50,MATCH(Y533,【参考】数式用!$AI$4:$AL$4,0)+2,0), ""), "")</f>
        <v/>
      </c>
      <c r="AD533" s="1083"/>
      <c r="AE533" s="424"/>
      <c r="AF533" s="104"/>
      <c r="AG533" s="438" t="str">
        <f>IFERROR(VLOOKUP(O533, 【参考】数式用!$AY$5:$AY$13, 1, FALSE), "")</f>
        <v/>
      </c>
      <c r="AH533" s="439" t="str">
        <f>IFERROR(VLOOKUP(N533, 【参考】数式用!$BA$2:$BB$50, 2, FALSE), "")</f>
        <v/>
      </c>
      <c r="AI533" s="440" t="str">
        <f t="shared" si="17"/>
        <v/>
      </c>
      <c r="AJ533" s="441" t="str">
        <f t="shared" si="18"/>
        <v/>
      </c>
      <c r="AK533" s="139"/>
      <c r="AL533" s="139"/>
      <c r="AM533" s="112"/>
      <c r="AN533" s="112"/>
      <c r="AU533" s="111"/>
      <c r="AV533" s="111"/>
      <c r="AW533" s="111"/>
      <c r="AX533" s="111"/>
      <c r="AY533" s="111"/>
      <c r="AZ533" s="111"/>
    </row>
    <row r="534" spans="1:52" ht="30" customHeight="1" thickBot="1">
      <c r="A534" s="146">
        <v>521</v>
      </c>
      <c r="B534" s="985" t="str">
        <f>IF(基本情報入力シート!C559="","",基本情報入力シート!C559)</f>
        <v/>
      </c>
      <c r="C534" s="986"/>
      <c r="D534" s="986"/>
      <c r="E534" s="986"/>
      <c r="F534" s="986"/>
      <c r="G534" s="986"/>
      <c r="H534" s="986"/>
      <c r="I534" s="987"/>
      <c r="J534" s="420" t="str">
        <f>IF(基本情報入力シート!M559="","",基本情報入力シート!M559)</f>
        <v/>
      </c>
      <c r="K534" s="420" t="str">
        <f>IF(基本情報入力シート!R559="","",基本情報入力シート!R559)</f>
        <v/>
      </c>
      <c r="L534" s="420" t="str">
        <f>IF(基本情報入力シート!W559="","",基本情報入力シート!W559)</f>
        <v/>
      </c>
      <c r="M534" s="420" t="str">
        <f>IF(基本情報入力シート!X559="","",基本情報入力シート!X559)</f>
        <v/>
      </c>
      <c r="N534" s="147" t="str">
        <f>IF(基本情報入力シート!Y559="","",基本情報入力シート!Y559)</f>
        <v/>
      </c>
      <c r="O534" s="154"/>
      <c r="P534" s="53"/>
      <c r="Q534" s="988"/>
      <c r="R534" s="989"/>
      <c r="S534" s="148" t="str">
        <f>IFERROR(ROUNDDOWN(Q534*VLOOKUP(N534,【参考】数式用!$AR$2:$AW$50,MATCH(P534,【参考】数式用!$AT$4:$AW$4)+2,FALSE)*0.5, 0), "")</f>
        <v/>
      </c>
      <c r="T534" s="54"/>
      <c r="U534" s="548" t="str">
        <f>IFERROR(IF(AG534&lt;&gt;"",Q534*VLOOKUP(N534,【参考】数式用!$AG$2:$AL$50,MATCH(P534,【参考】数式用!$AI$4:$AL$4,0)+2,0), ""), "")</f>
        <v/>
      </c>
      <c r="V534" s="44"/>
      <c r="W534" s="990"/>
      <c r="X534" s="991"/>
      <c r="Y534" s="93"/>
      <c r="Z534" s="549"/>
      <c r="AA534" s="149" t="str">
        <f>IFERROR(IF(Y534="ー", "", ROUNDDOWN(Z534*VLOOKUP(N534,【参考】数式用!$AR$2:$AW$50,MATCH(Y534,【参考】数式用!$AT$4:$AW$4)+2,FALSE)*0.5, 0)), "")</f>
        <v/>
      </c>
      <c r="AB534" s="103"/>
      <c r="AC534" s="1083" t="str">
        <f>IFERROR(IF(AG534&lt;&gt;"",Z534*VLOOKUP(N534,【参考】数式用!$AG$2:$AL$50,MATCH(Y534,【参考】数式用!$AI$4:$AL$4,0)+2,0), ""), "")</f>
        <v/>
      </c>
      <c r="AD534" s="1083"/>
      <c r="AE534" s="424"/>
      <c r="AF534" s="104"/>
      <c r="AG534" s="438" t="str">
        <f>IFERROR(VLOOKUP(O534, 【参考】数式用!$AY$5:$AY$13, 1, FALSE), "")</f>
        <v/>
      </c>
      <c r="AH534" s="439" t="str">
        <f>IFERROR(VLOOKUP(N534, 【参考】数式用!$BA$2:$BB$50, 2, FALSE), "")</f>
        <v/>
      </c>
      <c r="AI534" s="440" t="str">
        <f t="shared" si="17"/>
        <v/>
      </c>
      <c r="AJ534" s="441" t="str">
        <f t="shared" si="18"/>
        <v/>
      </c>
      <c r="AK534" s="139"/>
      <c r="AL534" s="139"/>
      <c r="AM534" s="112"/>
      <c r="AN534" s="112"/>
      <c r="AU534" s="111"/>
      <c r="AV534" s="111"/>
      <c r="AW534" s="111"/>
      <c r="AX534" s="111"/>
      <c r="AY534" s="111"/>
      <c r="AZ534" s="111"/>
    </row>
    <row r="535" spans="1:52" ht="30" customHeight="1" thickBot="1">
      <c r="A535" s="146">
        <v>522</v>
      </c>
      <c r="B535" s="985" t="str">
        <f>IF(基本情報入力シート!C560="","",基本情報入力シート!C560)</f>
        <v/>
      </c>
      <c r="C535" s="986"/>
      <c r="D535" s="986"/>
      <c r="E535" s="986"/>
      <c r="F535" s="986"/>
      <c r="G535" s="986"/>
      <c r="H535" s="986"/>
      <c r="I535" s="987"/>
      <c r="J535" s="420" t="str">
        <f>IF(基本情報入力シート!M560="","",基本情報入力シート!M560)</f>
        <v/>
      </c>
      <c r="K535" s="420" t="str">
        <f>IF(基本情報入力シート!R560="","",基本情報入力シート!R560)</f>
        <v/>
      </c>
      <c r="L535" s="420" t="str">
        <f>IF(基本情報入力シート!W560="","",基本情報入力シート!W560)</f>
        <v/>
      </c>
      <c r="M535" s="420" t="str">
        <f>IF(基本情報入力シート!X560="","",基本情報入力シート!X560)</f>
        <v/>
      </c>
      <c r="N535" s="147" t="str">
        <f>IF(基本情報入力シート!Y560="","",基本情報入力シート!Y560)</f>
        <v/>
      </c>
      <c r="O535" s="154"/>
      <c r="P535" s="53"/>
      <c r="Q535" s="988"/>
      <c r="R535" s="989"/>
      <c r="S535" s="148" t="str">
        <f>IFERROR(ROUNDDOWN(Q535*VLOOKUP(N535,【参考】数式用!$AR$2:$AW$50,MATCH(P535,【参考】数式用!$AT$4:$AW$4)+2,FALSE)*0.5, 0), "")</f>
        <v/>
      </c>
      <c r="T535" s="54"/>
      <c r="U535" s="548" t="str">
        <f>IFERROR(IF(AG535&lt;&gt;"",Q535*VLOOKUP(N535,【参考】数式用!$AG$2:$AL$50,MATCH(P535,【参考】数式用!$AI$4:$AL$4,0)+2,0), ""), "")</f>
        <v/>
      </c>
      <c r="V535" s="44"/>
      <c r="W535" s="990"/>
      <c r="X535" s="991"/>
      <c r="Y535" s="93"/>
      <c r="Z535" s="549"/>
      <c r="AA535" s="149" t="str">
        <f>IFERROR(IF(Y535="ー", "", ROUNDDOWN(Z535*VLOOKUP(N535,【参考】数式用!$AR$2:$AW$50,MATCH(Y535,【参考】数式用!$AT$4:$AW$4)+2,FALSE)*0.5, 0)), "")</f>
        <v/>
      </c>
      <c r="AB535" s="103"/>
      <c r="AC535" s="1083" t="str">
        <f>IFERROR(IF(AG535&lt;&gt;"",Z535*VLOOKUP(N535,【参考】数式用!$AG$2:$AL$50,MATCH(Y535,【参考】数式用!$AI$4:$AL$4,0)+2,0), ""), "")</f>
        <v/>
      </c>
      <c r="AD535" s="1083"/>
      <c r="AE535" s="424"/>
      <c r="AF535" s="104"/>
      <c r="AG535" s="438" t="str">
        <f>IFERROR(VLOOKUP(O535, 【参考】数式用!$AY$5:$AY$13, 1, FALSE), "")</f>
        <v/>
      </c>
      <c r="AH535" s="439" t="str">
        <f>IFERROR(VLOOKUP(N535, 【参考】数式用!$BA$2:$BB$50, 2, FALSE), "")</f>
        <v/>
      </c>
      <c r="AI535" s="440" t="str">
        <f t="shared" si="17"/>
        <v/>
      </c>
      <c r="AJ535" s="441" t="str">
        <f t="shared" si="18"/>
        <v/>
      </c>
      <c r="AK535" s="139"/>
      <c r="AL535" s="139"/>
      <c r="AM535" s="112"/>
      <c r="AN535" s="112"/>
      <c r="AU535" s="111"/>
      <c r="AV535" s="111"/>
      <c r="AW535" s="111"/>
      <c r="AX535" s="111"/>
      <c r="AY535" s="111"/>
      <c r="AZ535" s="111"/>
    </row>
    <row r="536" spans="1:52" ht="30" customHeight="1" thickBot="1">
      <c r="A536" s="146">
        <v>523</v>
      </c>
      <c r="B536" s="985" t="str">
        <f>IF(基本情報入力シート!C561="","",基本情報入力シート!C561)</f>
        <v/>
      </c>
      <c r="C536" s="986"/>
      <c r="D536" s="986"/>
      <c r="E536" s="986"/>
      <c r="F536" s="986"/>
      <c r="G536" s="986"/>
      <c r="H536" s="986"/>
      <c r="I536" s="987"/>
      <c r="J536" s="420" t="str">
        <f>IF(基本情報入力シート!M561="","",基本情報入力シート!M561)</f>
        <v/>
      </c>
      <c r="K536" s="420" t="str">
        <f>IF(基本情報入力シート!R561="","",基本情報入力シート!R561)</f>
        <v/>
      </c>
      <c r="L536" s="420" t="str">
        <f>IF(基本情報入力シート!W561="","",基本情報入力シート!W561)</f>
        <v/>
      </c>
      <c r="M536" s="420" t="str">
        <f>IF(基本情報入力シート!X561="","",基本情報入力シート!X561)</f>
        <v/>
      </c>
      <c r="N536" s="147" t="str">
        <f>IF(基本情報入力シート!Y561="","",基本情報入力シート!Y561)</f>
        <v/>
      </c>
      <c r="O536" s="154"/>
      <c r="P536" s="53"/>
      <c r="Q536" s="988"/>
      <c r="R536" s="989"/>
      <c r="S536" s="148" t="str">
        <f>IFERROR(ROUNDDOWN(Q536*VLOOKUP(N536,【参考】数式用!$AR$2:$AW$50,MATCH(P536,【参考】数式用!$AT$4:$AW$4)+2,FALSE)*0.5, 0), "")</f>
        <v/>
      </c>
      <c r="T536" s="54"/>
      <c r="U536" s="548" t="str">
        <f>IFERROR(IF(AG536&lt;&gt;"",Q536*VLOOKUP(N536,【参考】数式用!$AG$2:$AL$50,MATCH(P536,【参考】数式用!$AI$4:$AL$4,0)+2,0), ""), "")</f>
        <v/>
      </c>
      <c r="V536" s="44"/>
      <c r="W536" s="990"/>
      <c r="X536" s="991"/>
      <c r="Y536" s="93"/>
      <c r="Z536" s="549"/>
      <c r="AA536" s="149" t="str">
        <f>IFERROR(IF(Y536="ー", "", ROUNDDOWN(Z536*VLOOKUP(N536,【参考】数式用!$AR$2:$AW$50,MATCH(Y536,【参考】数式用!$AT$4:$AW$4)+2,FALSE)*0.5, 0)), "")</f>
        <v/>
      </c>
      <c r="AB536" s="103"/>
      <c r="AC536" s="1083" t="str">
        <f>IFERROR(IF(AG536&lt;&gt;"",Z536*VLOOKUP(N536,【参考】数式用!$AG$2:$AL$50,MATCH(Y536,【参考】数式用!$AI$4:$AL$4,0)+2,0), ""), "")</f>
        <v/>
      </c>
      <c r="AD536" s="1083"/>
      <c r="AE536" s="424"/>
      <c r="AF536" s="104"/>
      <c r="AG536" s="438" t="str">
        <f>IFERROR(VLOOKUP(O536, 【参考】数式用!$AY$5:$AY$13, 1, FALSE), "")</f>
        <v/>
      </c>
      <c r="AH536" s="439" t="str">
        <f>IFERROR(VLOOKUP(N536, 【参考】数式用!$BA$2:$BB$50, 2, FALSE), "")</f>
        <v/>
      </c>
      <c r="AI536" s="440" t="str">
        <f t="shared" si="17"/>
        <v/>
      </c>
      <c r="AJ536" s="441" t="str">
        <f t="shared" si="18"/>
        <v/>
      </c>
      <c r="AK536" s="139"/>
      <c r="AL536" s="139"/>
      <c r="AM536" s="112"/>
      <c r="AN536" s="112"/>
      <c r="AU536" s="111"/>
      <c r="AV536" s="111"/>
      <c r="AW536" s="111"/>
      <c r="AX536" s="111"/>
      <c r="AY536" s="111"/>
      <c r="AZ536" s="111"/>
    </row>
    <row r="537" spans="1:52" ht="30" customHeight="1" thickBot="1">
      <c r="A537" s="146">
        <v>524</v>
      </c>
      <c r="B537" s="985" t="str">
        <f>IF(基本情報入力シート!C562="","",基本情報入力シート!C562)</f>
        <v/>
      </c>
      <c r="C537" s="986"/>
      <c r="D537" s="986"/>
      <c r="E537" s="986"/>
      <c r="F537" s="986"/>
      <c r="G537" s="986"/>
      <c r="H537" s="986"/>
      <c r="I537" s="987"/>
      <c r="J537" s="420" t="str">
        <f>IF(基本情報入力シート!M562="","",基本情報入力シート!M562)</f>
        <v/>
      </c>
      <c r="K537" s="420" t="str">
        <f>IF(基本情報入力シート!R562="","",基本情報入力シート!R562)</f>
        <v/>
      </c>
      <c r="L537" s="420" t="str">
        <f>IF(基本情報入力シート!W562="","",基本情報入力シート!W562)</f>
        <v/>
      </c>
      <c r="M537" s="420" t="str">
        <f>IF(基本情報入力シート!X562="","",基本情報入力シート!X562)</f>
        <v/>
      </c>
      <c r="N537" s="147" t="str">
        <f>IF(基本情報入力シート!Y562="","",基本情報入力シート!Y562)</f>
        <v/>
      </c>
      <c r="O537" s="154"/>
      <c r="P537" s="53"/>
      <c r="Q537" s="988"/>
      <c r="R537" s="989"/>
      <c r="S537" s="148" t="str">
        <f>IFERROR(ROUNDDOWN(Q537*VLOOKUP(N537,【参考】数式用!$AR$2:$AW$50,MATCH(P537,【参考】数式用!$AT$4:$AW$4)+2,FALSE)*0.5, 0), "")</f>
        <v/>
      </c>
      <c r="T537" s="54"/>
      <c r="U537" s="548" t="str">
        <f>IFERROR(IF(AG537&lt;&gt;"",Q537*VLOOKUP(N537,【参考】数式用!$AG$2:$AL$50,MATCH(P537,【参考】数式用!$AI$4:$AL$4,0)+2,0), ""), "")</f>
        <v/>
      </c>
      <c r="V537" s="44"/>
      <c r="W537" s="990"/>
      <c r="X537" s="991"/>
      <c r="Y537" s="93"/>
      <c r="Z537" s="549"/>
      <c r="AA537" s="149" t="str">
        <f>IFERROR(IF(Y537="ー", "", ROUNDDOWN(Z537*VLOOKUP(N537,【参考】数式用!$AR$2:$AW$50,MATCH(Y537,【参考】数式用!$AT$4:$AW$4)+2,FALSE)*0.5, 0)), "")</f>
        <v/>
      </c>
      <c r="AB537" s="103"/>
      <c r="AC537" s="1083" t="str">
        <f>IFERROR(IF(AG537&lt;&gt;"",Z537*VLOOKUP(N537,【参考】数式用!$AG$2:$AL$50,MATCH(Y537,【参考】数式用!$AI$4:$AL$4,0)+2,0), ""), "")</f>
        <v/>
      </c>
      <c r="AD537" s="1083"/>
      <c r="AE537" s="424"/>
      <c r="AF537" s="104"/>
      <c r="AG537" s="438" t="str">
        <f>IFERROR(VLOOKUP(O537, 【参考】数式用!$AY$5:$AY$13, 1, FALSE), "")</f>
        <v/>
      </c>
      <c r="AH537" s="439" t="str">
        <f>IFERROR(VLOOKUP(N537, 【参考】数式用!$BA$2:$BB$50, 2, FALSE), "")</f>
        <v/>
      </c>
      <c r="AI537" s="440" t="str">
        <f t="shared" si="17"/>
        <v/>
      </c>
      <c r="AJ537" s="441" t="str">
        <f t="shared" si="18"/>
        <v/>
      </c>
      <c r="AK537" s="139"/>
      <c r="AL537" s="139"/>
      <c r="AM537" s="112"/>
      <c r="AN537" s="112"/>
      <c r="AU537" s="111"/>
      <c r="AV537" s="111"/>
      <c r="AW537" s="111"/>
      <c r="AX537" s="111"/>
      <c r="AY537" s="111"/>
      <c r="AZ537" s="111"/>
    </row>
    <row r="538" spans="1:52" ht="30" customHeight="1" thickBot="1">
      <c r="A538" s="146">
        <v>525</v>
      </c>
      <c r="B538" s="985" t="str">
        <f>IF(基本情報入力シート!C563="","",基本情報入力シート!C563)</f>
        <v/>
      </c>
      <c r="C538" s="986"/>
      <c r="D538" s="986"/>
      <c r="E538" s="986"/>
      <c r="F538" s="986"/>
      <c r="G538" s="986"/>
      <c r="H538" s="986"/>
      <c r="I538" s="987"/>
      <c r="J538" s="420" t="str">
        <f>IF(基本情報入力シート!M563="","",基本情報入力シート!M563)</f>
        <v/>
      </c>
      <c r="K538" s="420" t="str">
        <f>IF(基本情報入力シート!R563="","",基本情報入力シート!R563)</f>
        <v/>
      </c>
      <c r="L538" s="420" t="str">
        <f>IF(基本情報入力シート!W563="","",基本情報入力シート!W563)</f>
        <v/>
      </c>
      <c r="M538" s="420" t="str">
        <f>IF(基本情報入力シート!X563="","",基本情報入力シート!X563)</f>
        <v/>
      </c>
      <c r="N538" s="147" t="str">
        <f>IF(基本情報入力シート!Y563="","",基本情報入力シート!Y563)</f>
        <v/>
      </c>
      <c r="O538" s="154"/>
      <c r="P538" s="53"/>
      <c r="Q538" s="988"/>
      <c r="R538" s="989"/>
      <c r="S538" s="148" t="str">
        <f>IFERROR(ROUNDDOWN(Q538*VLOOKUP(N538,【参考】数式用!$AR$2:$AW$50,MATCH(P538,【参考】数式用!$AT$4:$AW$4)+2,FALSE)*0.5, 0), "")</f>
        <v/>
      </c>
      <c r="T538" s="54"/>
      <c r="U538" s="548" t="str">
        <f>IFERROR(IF(AG538&lt;&gt;"",Q538*VLOOKUP(N538,【参考】数式用!$AG$2:$AL$50,MATCH(P538,【参考】数式用!$AI$4:$AL$4,0)+2,0), ""), "")</f>
        <v/>
      </c>
      <c r="V538" s="44"/>
      <c r="W538" s="990"/>
      <c r="X538" s="991"/>
      <c r="Y538" s="93"/>
      <c r="Z538" s="549"/>
      <c r="AA538" s="149" t="str">
        <f>IFERROR(IF(Y538="ー", "", ROUNDDOWN(Z538*VLOOKUP(N538,【参考】数式用!$AR$2:$AW$50,MATCH(Y538,【参考】数式用!$AT$4:$AW$4)+2,FALSE)*0.5, 0)), "")</f>
        <v/>
      </c>
      <c r="AB538" s="103"/>
      <c r="AC538" s="1083" t="str">
        <f>IFERROR(IF(AG538&lt;&gt;"",Z538*VLOOKUP(N538,【参考】数式用!$AG$2:$AL$50,MATCH(Y538,【参考】数式用!$AI$4:$AL$4,0)+2,0), ""), "")</f>
        <v/>
      </c>
      <c r="AD538" s="1083"/>
      <c r="AE538" s="424"/>
      <c r="AF538" s="104"/>
      <c r="AG538" s="438" t="str">
        <f>IFERROR(VLOOKUP(O538, 【参考】数式用!$AY$5:$AY$13, 1, FALSE), "")</f>
        <v/>
      </c>
      <c r="AH538" s="439" t="str">
        <f>IFERROR(VLOOKUP(N538, 【参考】数式用!$BA$2:$BB$50, 2, FALSE), "")</f>
        <v/>
      </c>
      <c r="AI538" s="440" t="str">
        <f t="shared" si="17"/>
        <v/>
      </c>
      <c r="AJ538" s="441" t="str">
        <f t="shared" si="18"/>
        <v/>
      </c>
      <c r="AK538" s="139"/>
      <c r="AL538" s="139"/>
      <c r="AM538" s="112"/>
      <c r="AN538" s="112"/>
      <c r="AU538" s="111"/>
      <c r="AV538" s="111"/>
      <c r="AW538" s="111"/>
      <c r="AX538" s="111"/>
      <c r="AY538" s="111"/>
      <c r="AZ538" s="111"/>
    </row>
    <row r="539" spans="1:52" ht="30" customHeight="1" thickBot="1">
      <c r="A539" s="146">
        <v>526</v>
      </c>
      <c r="B539" s="985" t="str">
        <f>IF(基本情報入力シート!C564="","",基本情報入力シート!C564)</f>
        <v/>
      </c>
      <c r="C539" s="986"/>
      <c r="D539" s="986"/>
      <c r="E539" s="986"/>
      <c r="F539" s="986"/>
      <c r="G539" s="986"/>
      <c r="H539" s="986"/>
      <c r="I539" s="987"/>
      <c r="J539" s="420" t="str">
        <f>IF(基本情報入力シート!M564="","",基本情報入力シート!M564)</f>
        <v/>
      </c>
      <c r="K539" s="420" t="str">
        <f>IF(基本情報入力シート!R564="","",基本情報入力シート!R564)</f>
        <v/>
      </c>
      <c r="L539" s="420" t="str">
        <f>IF(基本情報入力シート!W564="","",基本情報入力シート!W564)</f>
        <v/>
      </c>
      <c r="M539" s="420" t="str">
        <f>IF(基本情報入力シート!X564="","",基本情報入力シート!X564)</f>
        <v/>
      </c>
      <c r="N539" s="147" t="str">
        <f>IF(基本情報入力シート!Y564="","",基本情報入力シート!Y564)</f>
        <v/>
      </c>
      <c r="O539" s="154"/>
      <c r="P539" s="53"/>
      <c r="Q539" s="988"/>
      <c r="R539" s="989"/>
      <c r="S539" s="148" t="str">
        <f>IFERROR(ROUNDDOWN(Q539*VLOOKUP(N539,【参考】数式用!$AR$2:$AW$50,MATCH(P539,【参考】数式用!$AT$4:$AW$4)+2,FALSE)*0.5, 0), "")</f>
        <v/>
      </c>
      <c r="T539" s="54"/>
      <c r="U539" s="548" t="str">
        <f>IFERROR(IF(AG539&lt;&gt;"",Q539*VLOOKUP(N539,【参考】数式用!$AG$2:$AL$50,MATCH(P539,【参考】数式用!$AI$4:$AL$4,0)+2,0), ""), "")</f>
        <v/>
      </c>
      <c r="V539" s="44"/>
      <c r="W539" s="990"/>
      <c r="X539" s="991"/>
      <c r="Y539" s="93"/>
      <c r="Z539" s="549"/>
      <c r="AA539" s="149" t="str">
        <f>IFERROR(IF(Y539="ー", "", ROUNDDOWN(Z539*VLOOKUP(N539,【参考】数式用!$AR$2:$AW$50,MATCH(Y539,【参考】数式用!$AT$4:$AW$4)+2,FALSE)*0.5, 0)), "")</f>
        <v/>
      </c>
      <c r="AB539" s="103"/>
      <c r="AC539" s="1083" t="str">
        <f>IFERROR(IF(AG539&lt;&gt;"",Z539*VLOOKUP(N539,【参考】数式用!$AG$2:$AL$50,MATCH(Y539,【参考】数式用!$AI$4:$AL$4,0)+2,0), ""), "")</f>
        <v/>
      </c>
      <c r="AD539" s="1083"/>
      <c r="AE539" s="424"/>
      <c r="AF539" s="104"/>
      <c r="AG539" s="438" t="str">
        <f>IFERROR(VLOOKUP(O539, 【参考】数式用!$AY$5:$AY$13, 1, FALSE), "")</f>
        <v/>
      </c>
      <c r="AH539" s="439" t="str">
        <f>IFERROR(VLOOKUP(N539, 【参考】数式用!$BA$2:$BB$50, 2, FALSE), "")</f>
        <v/>
      </c>
      <c r="AI539" s="440" t="str">
        <f t="shared" si="17"/>
        <v/>
      </c>
      <c r="AJ539" s="441" t="str">
        <f t="shared" si="18"/>
        <v/>
      </c>
      <c r="AK539" s="139"/>
      <c r="AL539" s="139"/>
      <c r="AM539" s="112"/>
      <c r="AN539" s="112"/>
      <c r="AU539" s="111"/>
      <c r="AV539" s="111"/>
      <c r="AW539" s="111"/>
      <c r="AX539" s="111"/>
      <c r="AY539" s="111"/>
      <c r="AZ539" s="111"/>
    </row>
    <row r="540" spans="1:52" ht="30" customHeight="1" thickBot="1">
      <c r="A540" s="146">
        <v>527</v>
      </c>
      <c r="B540" s="985" t="str">
        <f>IF(基本情報入力シート!C565="","",基本情報入力シート!C565)</f>
        <v/>
      </c>
      <c r="C540" s="986"/>
      <c r="D540" s="986"/>
      <c r="E540" s="986"/>
      <c r="F540" s="986"/>
      <c r="G540" s="986"/>
      <c r="H540" s="986"/>
      <c r="I540" s="987"/>
      <c r="J540" s="420" t="str">
        <f>IF(基本情報入力シート!M565="","",基本情報入力シート!M565)</f>
        <v/>
      </c>
      <c r="K540" s="420" t="str">
        <f>IF(基本情報入力シート!R565="","",基本情報入力シート!R565)</f>
        <v/>
      </c>
      <c r="L540" s="420" t="str">
        <f>IF(基本情報入力シート!W565="","",基本情報入力シート!W565)</f>
        <v/>
      </c>
      <c r="M540" s="420" t="str">
        <f>IF(基本情報入力シート!X565="","",基本情報入力シート!X565)</f>
        <v/>
      </c>
      <c r="N540" s="147" t="str">
        <f>IF(基本情報入力シート!Y565="","",基本情報入力シート!Y565)</f>
        <v/>
      </c>
      <c r="O540" s="154"/>
      <c r="P540" s="53"/>
      <c r="Q540" s="988"/>
      <c r="R540" s="989"/>
      <c r="S540" s="148" t="str">
        <f>IFERROR(ROUNDDOWN(Q540*VLOOKUP(N540,【参考】数式用!$AR$2:$AW$50,MATCH(P540,【参考】数式用!$AT$4:$AW$4)+2,FALSE)*0.5, 0), "")</f>
        <v/>
      </c>
      <c r="T540" s="54"/>
      <c r="U540" s="548" t="str">
        <f>IFERROR(IF(AG540&lt;&gt;"",Q540*VLOOKUP(N540,【参考】数式用!$AG$2:$AL$50,MATCH(P540,【参考】数式用!$AI$4:$AL$4,0)+2,0), ""), "")</f>
        <v/>
      </c>
      <c r="V540" s="44"/>
      <c r="W540" s="990"/>
      <c r="X540" s="991"/>
      <c r="Y540" s="93"/>
      <c r="Z540" s="549"/>
      <c r="AA540" s="149" t="str">
        <f>IFERROR(IF(Y540="ー", "", ROUNDDOWN(Z540*VLOOKUP(N540,【参考】数式用!$AR$2:$AW$50,MATCH(Y540,【参考】数式用!$AT$4:$AW$4)+2,FALSE)*0.5, 0)), "")</f>
        <v/>
      </c>
      <c r="AB540" s="103"/>
      <c r="AC540" s="1083" t="str">
        <f>IFERROR(IF(AG540&lt;&gt;"",Z540*VLOOKUP(N540,【参考】数式用!$AG$2:$AL$50,MATCH(Y540,【参考】数式用!$AI$4:$AL$4,0)+2,0), ""), "")</f>
        <v/>
      </c>
      <c r="AD540" s="1083"/>
      <c r="AE540" s="424"/>
      <c r="AF540" s="104"/>
      <c r="AG540" s="438" t="str">
        <f>IFERROR(VLOOKUP(O540, 【参考】数式用!$AY$5:$AY$13, 1, FALSE), "")</f>
        <v/>
      </c>
      <c r="AH540" s="439" t="str">
        <f>IFERROR(VLOOKUP(N540, 【参考】数式用!$BA$2:$BB$50, 2, FALSE), "")</f>
        <v/>
      </c>
      <c r="AI540" s="440" t="str">
        <f t="shared" si="17"/>
        <v/>
      </c>
      <c r="AJ540" s="441" t="str">
        <f t="shared" si="18"/>
        <v/>
      </c>
      <c r="AK540" s="139"/>
      <c r="AL540" s="139"/>
      <c r="AM540" s="112"/>
      <c r="AN540" s="112"/>
      <c r="AU540" s="111"/>
      <c r="AV540" s="111"/>
      <c r="AW540" s="111"/>
      <c r="AX540" s="111"/>
      <c r="AY540" s="111"/>
      <c r="AZ540" s="111"/>
    </row>
    <row r="541" spans="1:52" ht="30" customHeight="1" thickBot="1">
      <c r="A541" s="146">
        <v>528</v>
      </c>
      <c r="B541" s="985" t="str">
        <f>IF(基本情報入力シート!C566="","",基本情報入力シート!C566)</f>
        <v/>
      </c>
      <c r="C541" s="986"/>
      <c r="D541" s="986"/>
      <c r="E541" s="986"/>
      <c r="F541" s="986"/>
      <c r="G541" s="986"/>
      <c r="H541" s="986"/>
      <c r="I541" s="987"/>
      <c r="J541" s="420" t="str">
        <f>IF(基本情報入力シート!M566="","",基本情報入力シート!M566)</f>
        <v/>
      </c>
      <c r="K541" s="420" t="str">
        <f>IF(基本情報入力シート!R566="","",基本情報入力シート!R566)</f>
        <v/>
      </c>
      <c r="L541" s="420" t="str">
        <f>IF(基本情報入力シート!W566="","",基本情報入力シート!W566)</f>
        <v/>
      </c>
      <c r="M541" s="420" t="str">
        <f>IF(基本情報入力シート!X566="","",基本情報入力シート!X566)</f>
        <v/>
      </c>
      <c r="N541" s="147" t="str">
        <f>IF(基本情報入力シート!Y566="","",基本情報入力シート!Y566)</f>
        <v/>
      </c>
      <c r="O541" s="154"/>
      <c r="P541" s="53"/>
      <c r="Q541" s="988"/>
      <c r="R541" s="989"/>
      <c r="S541" s="148" t="str">
        <f>IFERROR(ROUNDDOWN(Q541*VLOOKUP(N541,【参考】数式用!$AR$2:$AW$50,MATCH(P541,【参考】数式用!$AT$4:$AW$4)+2,FALSE)*0.5, 0), "")</f>
        <v/>
      </c>
      <c r="T541" s="54"/>
      <c r="U541" s="548" t="str">
        <f>IFERROR(IF(AG541&lt;&gt;"",Q541*VLOOKUP(N541,【参考】数式用!$AG$2:$AL$50,MATCH(P541,【参考】数式用!$AI$4:$AL$4,0)+2,0), ""), "")</f>
        <v/>
      </c>
      <c r="V541" s="44"/>
      <c r="W541" s="990"/>
      <c r="X541" s="991"/>
      <c r="Y541" s="93"/>
      <c r="Z541" s="549"/>
      <c r="AA541" s="149" t="str">
        <f>IFERROR(IF(Y541="ー", "", ROUNDDOWN(Z541*VLOOKUP(N541,【参考】数式用!$AR$2:$AW$50,MATCH(Y541,【参考】数式用!$AT$4:$AW$4)+2,FALSE)*0.5, 0)), "")</f>
        <v/>
      </c>
      <c r="AB541" s="103"/>
      <c r="AC541" s="1083" t="str">
        <f>IFERROR(IF(AG541&lt;&gt;"",Z541*VLOOKUP(N541,【参考】数式用!$AG$2:$AL$50,MATCH(Y541,【参考】数式用!$AI$4:$AL$4,0)+2,0), ""), "")</f>
        <v/>
      </c>
      <c r="AD541" s="1083"/>
      <c r="AE541" s="424"/>
      <c r="AF541" s="104"/>
      <c r="AG541" s="438" t="str">
        <f>IFERROR(VLOOKUP(O541, 【参考】数式用!$AY$5:$AY$13, 1, FALSE), "")</f>
        <v/>
      </c>
      <c r="AH541" s="439" t="str">
        <f>IFERROR(VLOOKUP(N541, 【参考】数式用!$BA$2:$BB$50, 2, FALSE), "")</f>
        <v/>
      </c>
      <c r="AI541" s="440" t="str">
        <f t="shared" si="17"/>
        <v/>
      </c>
      <c r="AJ541" s="441" t="str">
        <f t="shared" si="18"/>
        <v/>
      </c>
      <c r="AK541" s="139"/>
      <c r="AL541" s="139"/>
      <c r="AM541" s="112"/>
      <c r="AN541" s="112"/>
      <c r="AU541" s="111"/>
      <c r="AV541" s="111"/>
      <c r="AW541" s="111"/>
      <c r="AX541" s="111"/>
      <c r="AY541" s="111"/>
      <c r="AZ541" s="111"/>
    </row>
    <row r="542" spans="1:52" ht="30" customHeight="1" thickBot="1">
      <c r="A542" s="146">
        <v>529</v>
      </c>
      <c r="B542" s="985" t="str">
        <f>IF(基本情報入力シート!C567="","",基本情報入力シート!C567)</f>
        <v/>
      </c>
      <c r="C542" s="986"/>
      <c r="D542" s="986"/>
      <c r="E542" s="986"/>
      <c r="F542" s="986"/>
      <c r="G542" s="986"/>
      <c r="H542" s="986"/>
      <c r="I542" s="987"/>
      <c r="J542" s="420" t="str">
        <f>IF(基本情報入力シート!M567="","",基本情報入力シート!M567)</f>
        <v/>
      </c>
      <c r="K542" s="420" t="str">
        <f>IF(基本情報入力シート!R567="","",基本情報入力シート!R567)</f>
        <v/>
      </c>
      <c r="L542" s="420" t="str">
        <f>IF(基本情報入力シート!W567="","",基本情報入力シート!W567)</f>
        <v/>
      </c>
      <c r="M542" s="420" t="str">
        <f>IF(基本情報入力シート!X567="","",基本情報入力シート!X567)</f>
        <v/>
      </c>
      <c r="N542" s="147" t="str">
        <f>IF(基本情報入力シート!Y567="","",基本情報入力シート!Y567)</f>
        <v/>
      </c>
      <c r="O542" s="154"/>
      <c r="P542" s="53"/>
      <c r="Q542" s="988"/>
      <c r="R542" s="989"/>
      <c r="S542" s="148" t="str">
        <f>IFERROR(ROUNDDOWN(Q542*VLOOKUP(N542,【参考】数式用!$AR$2:$AW$50,MATCH(P542,【参考】数式用!$AT$4:$AW$4)+2,FALSE)*0.5, 0), "")</f>
        <v/>
      </c>
      <c r="T542" s="54"/>
      <c r="U542" s="548" t="str">
        <f>IFERROR(IF(AG542&lt;&gt;"",Q542*VLOOKUP(N542,【参考】数式用!$AG$2:$AL$50,MATCH(P542,【参考】数式用!$AI$4:$AL$4,0)+2,0), ""), "")</f>
        <v/>
      </c>
      <c r="V542" s="44"/>
      <c r="W542" s="990"/>
      <c r="X542" s="991"/>
      <c r="Y542" s="93"/>
      <c r="Z542" s="549"/>
      <c r="AA542" s="149" t="str">
        <f>IFERROR(IF(Y542="ー", "", ROUNDDOWN(Z542*VLOOKUP(N542,【参考】数式用!$AR$2:$AW$50,MATCH(Y542,【参考】数式用!$AT$4:$AW$4)+2,FALSE)*0.5, 0)), "")</f>
        <v/>
      </c>
      <c r="AB542" s="103"/>
      <c r="AC542" s="1083" t="str">
        <f>IFERROR(IF(AG542&lt;&gt;"",Z542*VLOOKUP(N542,【参考】数式用!$AG$2:$AL$50,MATCH(Y542,【参考】数式用!$AI$4:$AL$4,0)+2,0), ""), "")</f>
        <v/>
      </c>
      <c r="AD542" s="1083"/>
      <c r="AE542" s="424"/>
      <c r="AF542" s="104"/>
      <c r="AG542" s="438" t="str">
        <f>IFERROR(VLOOKUP(O542, 【参考】数式用!$AY$5:$AY$13, 1, FALSE), "")</f>
        <v/>
      </c>
      <c r="AH542" s="439" t="str">
        <f>IFERROR(VLOOKUP(N542, 【参考】数式用!$BA$2:$BB$50, 2, FALSE), "")</f>
        <v/>
      </c>
      <c r="AI542" s="440" t="str">
        <f t="shared" si="17"/>
        <v/>
      </c>
      <c r="AJ542" s="441" t="str">
        <f t="shared" si="18"/>
        <v/>
      </c>
      <c r="AK542" s="139"/>
      <c r="AL542" s="139"/>
      <c r="AM542" s="112"/>
      <c r="AN542" s="112"/>
      <c r="AU542" s="111"/>
      <c r="AV542" s="111"/>
      <c r="AW542" s="111"/>
      <c r="AX542" s="111"/>
      <c r="AY542" s="111"/>
      <c r="AZ542" s="111"/>
    </row>
    <row r="543" spans="1:52" ht="30" customHeight="1" thickBot="1">
      <c r="A543" s="146">
        <v>530</v>
      </c>
      <c r="B543" s="985" t="str">
        <f>IF(基本情報入力シート!C568="","",基本情報入力シート!C568)</f>
        <v/>
      </c>
      <c r="C543" s="986"/>
      <c r="D543" s="986"/>
      <c r="E543" s="986"/>
      <c r="F543" s="986"/>
      <c r="G543" s="986"/>
      <c r="H543" s="986"/>
      <c r="I543" s="987"/>
      <c r="J543" s="420" t="str">
        <f>IF(基本情報入力シート!M568="","",基本情報入力シート!M568)</f>
        <v/>
      </c>
      <c r="K543" s="420" t="str">
        <f>IF(基本情報入力シート!R568="","",基本情報入力シート!R568)</f>
        <v/>
      </c>
      <c r="L543" s="420" t="str">
        <f>IF(基本情報入力シート!W568="","",基本情報入力シート!W568)</f>
        <v/>
      </c>
      <c r="M543" s="420" t="str">
        <f>IF(基本情報入力シート!X568="","",基本情報入力シート!X568)</f>
        <v/>
      </c>
      <c r="N543" s="147" t="str">
        <f>IF(基本情報入力シート!Y568="","",基本情報入力シート!Y568)</f>
        <v/>
      </c>
      <c r="O543" s="154"/>
      <c r="P543" s="53"/>
      <c r="Q543" s="988"/>
      <c r="R543" s="989"/>
      <c r="S543" s="148" t="str">
        <f>IFERROR(ROUNDDOWN(Q543*VLOOKUP(N543,【参考】数式用!$AR$2:$AW$50,MATCH(P543,【参考】数式用!$AT$4:$AW$4)+2,FALSE)*0.5, 0), "")</f>
        <v/>
      </c>
      <c r="T543" s="54"/>
      <c r="U543" s="548" t="str">
        <f>IFERROR(IF(AG543&lt;&gt;"",Q543*VLOOKUP(N543,【参考】数式用!$AG$2:$AL$50,MATCH(P543,【参考】数式用!$AI$4:$AL$4,0)+2,0), ""), "")</f>
        <v/>
      </c>
      <c r="V543" s="44"/>
      <c r="W543" s="990"/>
      <c r="X543" s="991"/>
      <c r="Y543" s="93"/>
      <c r="Z543" s="549"/>
      <c r="AA543" s="149" t="str">
        <f>IFERROR(IF(Y543="ー", "", ROUNDDOWN(Z543*VLOOKUP(N543,【参考】数式用!$AR$2:$AW$50,MATCH(Y543,【参考】数式用!$AT$4:$AW$4)+2,FALSE)*0.5, 0)), "")</f>
        <v/>
      </c>
      <c r="AB543" s="103"/>
      <c r="AC543" s="1083" t="str">
        <f>IFERROR(IF(AG543&lt;&gt;"",Z543*VLOOKUP(N543,【参考】数式用!$AG$2:$AL$50,MATCH(Y543,【参考】数式用!$AI$4:$AL$4,0)+2,0), ""), "")</f>
        <v/>
      </c>
      <c r="AD543" s="1083"/>
      <c r="AE543" s="424"/>
      <c r="AF543" s="104"/>
      <c r="AG543" s="438" t="str">
        <f>IFERROR(VLOOKUP(O543, 【参考】数式用!$AY$5:$AY$13, 1, FALSE), "")</f>
        <v/>
      </c>
      <c r="AH543" s="439" t="str">
        <f>IFERROR(VLOOKUP(N543, 【参考】数式用!$BA$2:$BB$50, 2, FALSE), "")</f>
        <v/>
      </c>
      <c r="AI543" s="440" t="str">
        <f t="shared" si="17"/>
        <v/>
      </c>
      <c r="AJ543" s="441" t="str">
        <f t="shared" si="18"/>
        <v/>
      </c>
      <c r="AK543" s="139"/>
      <c r="AL543" s="139"/>
      <c r="AM543" s="112"/>
      <c r="AN543" s="112"/>
      <c r="AU543" s="111"/>
      <c r="AV543" s="111"/>
      <c r="AW543" s="111"/>
      <c r="AX543" s="111"/>
      <c r="AY543" s="111"/>
      <c r="AZ543" s="111"/>
    </row>
    <row r="544" spans="1:52" ht="30" customHeight="1" thickBot="1">
      <c r="A544" s="146">
        <v>531</v>
      </c>
      <c r="B544" s="985" t="str">
        <f>IF(基本情報入力シート!C569="","",基本情報入力シート!C569)</f>
        <v/>
      </c>
      <c r="C544" s="986"/>
      <c r="D544" s="986"/>
      <c r="E544" s="986"/>
      <c r="F544" s="986"/>
      <c r="G544" s="986"/>
      <c r="H544" s="986"/>
      <c r="I544" s="987"/>
      <c r="J544" s="420" t="str">
        <f>IF(基本情報入力シート!M569="","",基本情報入力シート!M569)</f>
        <v/>
      </c>
      <c r="K544" s="420" t="str">
        <f>IF(基本情報入力シート!R569="","",基本情報入力シート!R569)</f>
        <v/>
      </c>
      <c r="L544" s="420" t="str">
        <f>IF(基本情報入力シート!W569="","",基本情報入力シート!W569)</f>
        <v/>
      </c>
      <c r="M544" s="420" t="str">
        <f>IF(基本情報入力シート!X569="","",基本情報入力シート!X569)</f>
        <v/>
      </c>
      <c r="N544" s="147" t="str">
        <f>IF(基本情報入力シート!Y569="","",基本情報入力シート!Y569)</f>
        <v/>
      </c>
      <c r="O544" s="154"/>
      <c r="P544" s="53"/>
      <c r="Q544" s="988"/>
      <c r="R544" s="989"/>
      <c r="S544" s="148" t="str">
        <f>IFERROR(ROUNDDOWN(Q544*VLOOKUP(N544,【参考】数式用!$AR$2:$AW$50,MATCH(P544,【参考】数式用!$AT$4:$AW$4)+2,FALSE)*0.5, 0), "")</f>
        <v/>
      </c>
      <c r="T544" s="54"/>
      <c r="U544" s="548" t="str">
        <f>IFERROR(IF(AG544&lt;&gt;"",Q544*VLOOKUP(N544,【参考】数式用!$AG$2:$AL$50,MATCH(P544,【参考】数式用!$AI$4:$AL$4,0)+2,0), ""), "")</f>
        <v/>
      </c>
      <c r="V544" s="44"/>
      <c r="W544" s="990"/>
      <c r="X544" s="991"/>
      <c r="Y544" s="93"/>
      <c r="Z544" s="549"/>
      <c r="AA544" s="149" t="str">
        <f>IFERROR(IF(Y544="ー", "", ROUNDDOWN(Z544*VLOOKUP(N544,【参考】数式用!$AR$2:$AW$50,MATCH(Y544,【参考】数式用!$AT$4:$AW$4)+2,FALSE)*0.5, 0)), "")</f>
        <v/>
      </c>
      <c r="AB544" s="103"/>
      <c r="AC544" s="1083" t="str">
        <f>IFERROR(IF(AG544&lt;&gt;"",Z544*VLOOKUP(N544,【参考】数式用!$AG$2:$AL$50,MATCH(Y544,【参考】数式用!$AI$4:$AL$4,0)+2,0), ""), "")</f>
        <v/>
      </c>
      <c r="AD544" s="1083"/>
      <c r="AE544" s="424"/>
      <c r="AF544" s="104"/>
      <c r="AG544" s="438" t="str">
        <f>IFERROR(VLOOKUP(O544, 【参考】数式用!$AY$5:$AY$13, 1, FALSE), "")</f>
        <v/>
      </c>
      <c r="AH544" s="439" t="str">
        <f>IFERROR(VLOOKUP(N544, 【参考】数式用!$BA$2:$BB$50, 2, FALSE), "")</f>
        <v/>
      </c>
      <c r="AI544" s="440" t="str">
        <f t="shared" si="17"/>
        <v/>
      </c>
      <c r="AJ544" s="441" t="str">
        <f t="shared" si="18"/>
        <v/>
      </c>
      <c r="AK544" s="139"/>
      <c r="AL544" s="139"/>
      <c r="AM544" s="112"/>
      <c r="AN544" s="112"/>
      <c r="AU544" s="111"/>
      <c r="AV544" s="111"/>
      <c r="AW544" s="111"/>
      <c r="AX544" s="111"/>
      <c r="AY544" s="111"/>
      <c r="AZ544" s="111"/>
    </row>
    <row r="545" spans="1:52" ht="30" customHeight="1" thickBot="1">
      <c r="A545" s="146">
        <v>532</v>
      </c>
      <c r="B545" s="985" t="str">
        <f>IF(基本情報入力シート!C570="","",基本情報入力シート!C570)</f>
        <v/>
      </c>
      <c r="C545" s="986"/>
      <c r="D545" s="986"/>
      <c r="E545" s="986"/>
      <c r="F545" s="986"/>
      <c r="G545" s="986"/>
      <c r="H545" s="986"/>
      <c r="I545" s="987"/>
      <c r="J545" s="420" t="str">
        <f>IF(基本情報入力シート!M570="","",基本情報入力シート!M570)</f>
        <v/>
      </c>
      <c r="K545" s="420" t="str">
        <f>IF(基本情報入力シート!R570="","",基本情報入力シート!R570)</f>
        <v/>
      </c>
      <c r="L545" s="420" t="str">
        <f>IF(基本情報入力シート!W570="","",基本情報入力シート!W570)</f>
        <v/>
      </c>
      <c r="M545" s="420" t="str">
        <f>IF(基本情報入力シート!X570="","",基本情報入力シート!X570)</f>
        <v/>
      </c>
      <c r="N545" s="147" t="str">
        <f>IF(基本情報入力シート!Y570="","",基本情報入力シート!Y570)</f>
        <v/>
      </c>
      <c r="O545" s="154"/>
      <c r="P545" s="53"/>
      <c r="Q545" s="988"/>
      <c r="R545" s="989"/>
      <c r="S545" s="148" t="str">
        <f>IFERROR(ROUNDDOWN(Q545*VLOOKUP(N545,【参考】数式用!$AR$2:$AW$50,MATCH(P545,【参考】数式用!$AT$4:$AW$4)+2,FALSE)*0.5, 0), "")</f>
        <v/>
      </c>
      <c r="T545" s="54"/>
      <c r="U545" s="548" t="str">
        <f>IFERROR(IF(AG545&lt;&gt;"",Q545*VLOOKUP(N545,【参考】数式用!$AG$2:$AL$50,MATCH(P545,【参考】数式用!$AI$4:$AL$4,0)+2,0), ""), "")</f>
        <v/>
      </c>
      <c r="V545" s="44"/>
      <c r="W545" s="990"/>
      <c r="X545" s="991"/>
      <c r="Y545" s="93"/>
      <c r="Z545" s="549"/>
      <c r="AA545" s="149" t="str">
        <f>IFERROR(IF(Y545="ー", "", ROUNDDOWN(Z545*VLOOKUP(N545,【参考】数式用!$AR$2:$AW$50,MATCH(Y545,【参考】数式用!$AT$4:$AW$4)+2,FALSE)*0.5, 0)), "")</f>
        <v/>
      </c>
      <c r="AB545" s="103"/>
      <c r="AC545" s="1083" t="str">
        <f>IFERROR(IF(AG545&lt;&gt;"",Z545*VLOOKUP(N545,【参考】数式用!$AG$2:$AL$50,MATCH(Y545,【参考】数式用!$AI$4:$AL$4,0)+2,0), ""), "")</f>
        <v/>
      </c>
      <c r="AD545" s="1083"/>
      <c r="AE545" s="424"/>
      <c r="AF545" s="104"/>
      <c r="AG545" s="438" t="str">
        <f>IFERROR(VLOOKUP(O545, 【参考】数式用!$AY$5:$AY$13, 1, FALSE), "")</f>
        <v/>
      </c>
      <c r="AH545" s="439" t="str">
        <f>IFERROR(VLOOKUP(N545, 【参考】数式用!$BA$2:$BB$50, 2, FALSE), "")</f>
        <v/>
      </c>
      <c r="AI545" s="440" t="str">
        <f t="shared" si="17"/>
        <v/>
      </c>
      <c r="AJ545" s="441" t="str">
        <f t="shared" si="18"/>
        <v/>
      </c>
      <c r="AK545" s="139"/>
      <c r="AL545" s="139"/>
      <c r="AM545" s="112"/>
      <c r="AN545" s="112"/>
      <c r="AU545" s="111"/>
      <c r="AV545" s="111"/>
      <c r="AW545" s="111"/>
      <c r="AX545" s="111"/>
      <c r="AY545" s="111"/>
      <c r="AZ545" s="111"/>
    </row>
    <row r="546" spans="1:52" ht="30" customHeight="1" thickBot="1">
      <c r="A546" s="146">
        <v>533</v>
      </c>
      <c r="B546" s="985" t="str">
        <f>IF(基本情報入力シート!C571="","",基本情報入力シート!C571)</f>
        <v/>
      </c>
      <c r="C546" s="986"/>
      <c r="D546" s="986"/>
      <c r="E546" s="986"/>
      <c r="F546" s="986"/>
      <c r="G546" s="986"/>
      <c r="H546" s="986"/>
      <c r="I546" s="987"/>
      <c r="J546" s="420" t="str">
        <f>IF(基本情報入力シート!M571="","",基本情報入力シート!M571)</f>
        <v/>
      </c>
      <c r="K546" s="420" t="str">
        <f>IF(基本情報入力シート!R571="","",基本情報入力シート!R571)</f>
        <v/>
      </c>
      <c r="L546" s="420" t="str">
        <f>IF(基本情報入力シート!W571="","",基本情報入力シート!W571)</f>
        <v/>
      </c>
      <c r="M546" s="420" t="str">
        <f>IF(基本情報入力シート!X571="","",基本情報入力シート!X571)</f>
        <v/>
      </c>
      <c r="N546" s="147" t="str">
        <f>IF(基本情報入力シート!Y571="","",基本情報入力シート!Y571)</f>
        <v/>
      </c>
      <c r="O546" s="154"/>
      <c r="P546" s="53"/>
      <c r="Q546" s="988"/>
      <c r="R546" s="989"/>
      <c r="S546" s="148" t="str">
        <f>IFERROR(ROUNDDOWN(Q546*VLOOKUP(N546,【参考】数式用!$AR$2:$AW$50,MATCH(P546,【参考】数式用!$AT$4:$AW$4)+2,FALSE)*0.5, 0), "")</f>
        <v/>
      </c>
      <c r="T546" s="54"/>
      <c r="U546" s="548" t="str">
        <f>IFERROR(IF(AG546&lt;&gt;"",Q546*VLOOKUP(N546,【参考】数式用!$AG$2:$AL$50,MATCH(P546,【参考】数式用!$AI$4:$AL$4,0)+2,0), ""), "")</f>
        <v/>
      </c>
      <c r="V546" s="44"/>
      <c r="W546" s="990"/>
      <c r="X546" s="991"/>
      <c r="Y546" s="93"/>
      <c r="Z546" s="549"/>
      <c r="AA546" s="149" t="str">
        <f>IFERROR(IF(Y546="ー", "", ROUNDDOWN(Z546*VLOOKUP(N546,【参考】数式用!$AR$2:$AW$50,MATCH(Y546,【参考】数式用!$AT$4:$AW$4)+2,FALSE)*0.5, 0)), "")</f>
        <v/>
      </c>
      <c r="AB546" s="103"/>
      <c r="AC546" s="1083" t="str">
        <f>IFERROR(IF(AG546&lt;&gt;"",Z546*VLOOKUP(N546,【参考】数式用!$AG$2:$AL$50,MATCH(Y546,【参考】数式用!$AI$4:$AL$4,0)+2,0), ""), "")</f>
        <v/>
      </c>
      <c r="AD546" s="1083"/>
      <c r="AE546" s="424"/>
      <c r="AF546" s="104"/>
      <c r="AG546" s="438" t="str">
        <f>IFERROR(VLOOKUP(O546, 【参考】数式用!$AY$5:$AY$13, 1, FALSE), "")</f>
        <v/>
      </c>
      <c r="AH546" s="439" t="str">
        <f>IFERROR(VLOOKUP(N546, 【参考】数式用!$BA$2:$BB$50, 2, FALSE), "")</f>
        <v/>
      </c>
      <c r="AI546" s="440" t="str">
        <f t="shared" si="17"/>
        <v/>
      </c>
      <c r="AJ546" s="441" t="str">
        <f t="shared" si="18"/>
        <v/>
      </c>
      <c r="AK546" s="139"/>
      <c r="AL546" s="139"/>
      <c r="AM546" s="112"/>
      <c r="AN546" s="112"/>
      <c r="AU546" s="111"/>
      <c r="AV546" s="111"/>
      <c r="AW546" s="111"/>
      <c r="AX546" s="111"/>
      <c r="AY546" s="111"/>
      <c r="AZ546" s="111"/>
    </row>
    <row r="547" spans="1:52" ht="30" customHeight="1" thickBot="1">
      <c r="A547" s="146">
        <v>534</v>
      </c>
      <c r="B547" s="985" t="str">
        <f>IF(基本情報入力シート!C572="","",基本情報入力シート!C572)</f>
        <v/>
      </c>
      <c r="C547" s="986"/>
      <c r="D547" s="986"/>
      <c r="E547" s="986"/>
      <c r="F547" s="986"/>
      <c r="G547" s="986"/>
      <c r="H547" s="986"/>
      <c r="I547" s="987"/>
      <c r="J547" s="420" t="str">
        <f>IF(基本情報入力シート!M572="","",基本情報入力シート!M572)</f>
        <v/>
      </c>
      <c r="K547" s="420" t="str">
        <f>IF(基本情報入力シート!R572="","",基本情報入力シート!R572)</f>
        <v/>
      </c>
      <c r="L547" s="420" t="str">
        <f>IF(基本情報入力シート!W572="","",基本情報入力シート!W572)</f>
        <v/>
      </c>
      <c r="M547" s="420" t="str">
        <f>IF(基本情報入力シート!X572="","",基本情報入力シート!X572)</f>
        <v/>
      </c>
      <c r="N547" s="147" t="str">
        <f>IF(基本情報入力シート!Y572="","",基本情報入力シート!Y572)</f>
        <v/>
      </c>
      <c r="O547" s="154"/>
      <c r="P547" s="53"/>
      <c r="Q547" s="988"/>
      <c r="R547" s="989"/>
      <c r="S547" s="148" t="str">
        <f>IFERROR(ROUNDDOWN(Q547*VLOOKUP(N547,【参考】数式用!$AR$2:$AW$50,MATCH(P547,【参考】数式用!$AT$4:$AW$4)+2,FALSE)*0.5, 0), "")</f>
        <v/>
      </c>
      <c r="T547" s="54"/>
      <c r="U547" s="548" t="str">
        <f>IFERROR(IF(AG547&lt;&gt;"",Q547*VLOOKUP(N547,【参考】数式用!$AG$2:$AL$50,MATCH(P547,【参考】数式用!$AI$4:$AL$4,0)+2,0), ""), "")</f>
        <v/>
      </c>
      <c r="V547" s="44"/>
      <c r="W547" s="990"/>
      <c r="X547" s="991"/>
      <c r="Y547" s="93"/>
      <c r="Z547" s="549"/>
      <c r="AA547" s="149" t="str">
        <f>IFERROR(IF(Y547="ー", "", ROUNDDOWN(Z547*VLOOKUP(N547,【参考】数式用!$AR$2:$AW$50,MATCH(Y547,【参考】数式用!$AT$4:$AW$4)+2,FALSE)*0.5, 0)), "")</f>
        <v/>
      </c>
      <c r="AB547" s="103"/>
      <c r="AC547" s="1083" t="str">
        <f>IFERROR(IF(AG547&lt;&gt;"",Z547*VLOOKUP(N547,【参考】数式用!$AG$2:$AL$50,MATCH(Y547,【参考】数式用!$AI$4:$AL$4,0)+2,0), ""), "")</f>
        <v/>
      </c>
      <c r="AD547" s="1083"/>
      <c r="AE547" s="424"/>
      <c r="AF547" s="104"/>
      <c r="AG547" s="438" t="str">
        <f>IFERROR(VLOOKUP(O547, 【参考】数式用!$AY$5:$AY$13, 1, FALSE), "")</f>
        <v/>
      </c>
      <c r="AH547" s="439" t="str">
        <f>IFERROR(VLOOKUP(N547, 【参考】数式用!$BA$2:$BB$50, 2, FALSE), "")</f>
        <v/>
      </c>
      <c r="AI547" s="440" t="str">
        <f t="shared" si="17"/>
        <v/>
      </c>
      <c r="AJ547" s="441" t="str">
        <f t="shared" si="18"/>
        <v/>
      </c>
      <c r="AK547" s="139"/>
      <c r="AL547" s="139"/>
      <c r="AM547" s="112"/>
      <c r="AN547" s="112"/>
      <c r="AU547" s="111"/>
      <c r="AV547" s="111"/>
      <c r="AW547" s="111"/>
      <c r="AX547" s="111"/>
      <c r="AY547" s="111"/>
      <c r="AZ547" s="111"/>
    </row>
    <row r="548" spans="1:52" ht="30" customHeight="1" thickBot="1">
      <c r="A548" s="146">
        <v>535</v>
      </c>
      <c r="B548" s="985" t="str">
        <f>IF(基本情報入力シート!C573="","",基本情報入力シート!C573)</f>
        <v/>
      </c>
      <c r="C548" s="986"/>
      <c r="D548" s="986"/>
      <c r="E548" s="986"/>
      <c r="F548" s="986"/>
      <c r="G548" s="986"/>
      <c r="H548" s="986"/>
      <c r="I548" s="987"/>
      <c r="J548" s="420" t="str">
        <f>IF(基本情報入力シート!M573="","",基本情報入力シート!M573)</f>
        <v/>
      </c>
      <c r="K548" s="420" t="str">
        <f>IF(基本情報入力シート!R573="","",基本情報入力シート!R573)</f>
        <v/>
      </c>
      <c r="L548" s="420" t="str">
        <f>IF(基本情報入力シート!W573="","",基本情報入力シート!W573)</f>
        <v/>
      </c>
      <c r="M548" s="420" t="str">
        <f>IF(基本情報入力シート!X573="","",基本情報入力シート!X573)</f>
        <v/>
      </c>
      <c r="N548" s="147" t="str">
        <f>IF(基本情報入力シート!Y573="","",基本情報入力シート!Y573)</f>
        <v/>
      </c>
      <c r="O548" s="154"/>
      <c r="P548" s="53"/>
      <c r="Q548" s="988"/>
      <c r="R548" s="989"/>
      <c r="S548" s="148" t="str">
        <f>IFERROR(ROUNDDOWN(Q548*VLOOKUP(N548,【参考】数式用!$AR$2:$AW$50,MATCH(P548,【参考】数式用!$AT$4:$AW$4)+2,FALSE)*0.5, 0), "")</f>
        <v/>
      </c>
      <c r="T548" s="54"/>
      <c r="U548" s="548" t="str">
        <f>IFERROR(IF(AG548&lt;&gt;"",Q548*VLOOKUP(N548,【参考】数式用!$AG$2:$AL$50,MATCH(P548,【参考】数式用!$AI$4:$AL$4,0)+2,0), ""), "")</f>
        <v/>
      </c>
      <c r="V548" s="44"/>
      <c r="W548" s="990"/>
      <c r="X548" s="991"/>
      <c r="Y548" s="93"/>
      <c r="Z548" s="549"/>
      <c r="AA548" s="149" t="str">
        <f>IFERROR(IF(Y548="ー", "", ROUNDDOWN(Z548*VLOOKUP(N548,【参考】数式用!$AR$2:$AW$50,MATCH(Y548,【参考】数式用!$AT$4:$AW$4)+2,FALSE)*0.5, 0)), "")</f>
        <v/>
      </c>
      <c r="AB548" s="103"/>
      <c r="AC548" s="1083" t="str">
        <f>IFERROR(IF(AG548&lt;&gt;"",Z548*VLOOKUP(N548,【参考】数式用!$AG$2:$AL$50,MATCH(Y548,【参考】数式用!$AI$4:$AL$4,0)+2,0), ""), "")</f>
        <v/>
      </c>
      <c r="AD548" s="1083"/>
      <c r="AE548" s="424"/>
      <c r="AF548" s="104"/>
      <c r="AG548" s="438" t="str">
        <f>IFERROR(VLOOKUP(O548, 【参考】数式用!$AY$5:$AY$13, 1, FALSE), "")</f>
        <v/>
      </c>
      <c r="AH548" s="439" t="str">
        <f>IFERROR(VLOOKUP(N548, 【参考】数式用!$BA$2:$BB$50, 2, FALSE), "")</f>
        <v/>
      </c>
      <c r="AI548" s="440" t="str">
        <f t="shared" si="17"/>
        <v/>
      </c>
      <c r="AJ548" s="441" t="str">
        <f t="shared" si="18"/>
        <v/>
      </c>
      <c r="AK548" s="139"/>
      <c r="AL548" s="139"/>
      <c r="AM548" s="112"/>
      <c r="AN548" s="112"/>
      <c r="AU548" s="111"/>
      <c r="AV548" s="111"/>
      <c r="AW548" s="111"/>
      <c r="AX548" s="111"/>
      <c r="AY548" s="111"/>
      <c r="AZ548" s="111"/>
    </row>
    <row r="549" spans="1:52" ht="30" customHeight="1" thickBot="1">
      <c r="A549" s="146">
        <v>536</v>
      </c>
      <c r="B549" s="985" t="str">
        <f>IF(基本情報入力シート!C574="","",基本情報入力シート!C574)</f>
        <v/>
      </c>
      <c r="C549" s="986"/>
      <c r="D549" s="986"/>
      <c r="E549" s="986"/>
      <c r="F549" s="986"/>
      <c r="G549" s="986"/>
      <c r="H549" s="986"/>
      <c r="I549" s="987"/>
      <c r="J549" s="420" t="str">
        <f>IF(基本情報入力シート!M574="","",基本情報入力シート!M574)</f>
        <v/>
      </c>
      <c r="K549" s="420" t="str">
        <f>IF(基本情報入力シート!R574="","",基本情報入力シート!R574)</f>
        <v/>
      </c>
      <c r="L549" s="420" t="str">
        <f>IF(基本情報入力シート!W574="","",基本情報入力シート!W574)</f>
        <v/>
      </c>
      <c r="M549" s="420" t="str">
        <f>IF(基本情報入力シート!X574="","",基本情報入力シート!X574)</f>
        <v/>
      </c>
      <c r="N549" s="147" t="str">
        <f>IF(基本情報入力シート!Y574="","",基本情報入力シート!Y574)</f>
        <v/>
      </c>
      <c r="O549" s="154"/>
      <c r="P549" s="53"/>
      <c r="Q549" s="988"/>
      <c r="R549" s="989"/>
      <c r="S549" s="148" t="str">
        <f>IFERROR(ROUNDDOWN(Q549*VLOOKUP(N549,【参考】数式用!$AR$2:$AW$50,MATCH(P549,【参考】数式用!$AT$4:$AW$4)+2,FALSE)*0.5, 0), "")</f>
        <v/>
      </c>
      <c r="T549" s="54"/>
      <c r="U549" s="548" t="str">
        <f>IFERROR(IF(AG549&lt;&gt;"",Q549*VLOOKUP(N549,【参考】数式用!$AG$2:$AL$50,MATCH(P549,【参考】数式用!$AI$4:$AL$4,0)+2,0), ""), "")</f>
        <v/>
      </c>
      <c r="V549" s="44"/>
      <c r="W549" s="990"/>
      <c r="X549" s="991"/>
      <c r="Y549" s="93"/>
      <c r="Z549" s="549"/>
      <c r="AA549" s="149" t="str">
        <f>IFERROR(IF(Y549="ー", "", ROUNDDOWN(Z549*VLOOKUP(N549,【参考】数式用!$AR$2:$AW$50,MATCH(Y549,【参考】数式用!$AT$4:$AW$4)+2,FALSE)*0.5, 0)), "")</f>
        <v/>
      </c>
      <c r="AB549" s="103"/>
      <c r="AC549" s="1083" t="str">
        <f>IFERROR(IF(AG549&lt;&gt;"",Z549*VLOOKUP(N549,【参考】数式用!$AG$2:$AL$50,MATCH(Y549,【参考】数式用!$AI$4:$AL$4,0)+2,0), ""), "")</f>
        <v/>
      </c>
      <c r="AD549" s="1083"/>
      <c r="AE549" s="424"/>
      <c r="AF549" s="104"/>
      <c r="AG549" s="438" t="str">
        <f>IFERROR(VLOOKUP(O549, 【参考】数式用!$AY$5:$AY$13, 1, FALSE), "")</f>
        <v/>
      </c>
      <c r="AH549" s="439" t="str">
        <f>IFERROR(VLOOKUP(N549, 【参考】数式用!$BA$2:$BB$50, 2, FALSE), "")</f>
        <v/>
      </c>
      <c r="AI549" s="440" t="str">
        <f t="shared" si="17"/>
        <v/>
      </c>
      <c r="AJ549" s="441" t="str">
        <f t="shared" si="18"/>
        <v/>
      </c>
      <c r="AK549" s="139"/>
      <c r="AL549" s="139"/>
      <c r="AM549" s="112"/>
      <c r="AN549" s="112"/>
      <c r="AU549" s="111"/>
      <c r="AV549" s="111"/>
      <c r="AW549" s="111"/>
      <c r="AX549" s="111"/>
      <c r="AY549" s="111"/>
      <c r="AZ549" s="111"/>
    </row>
    <row r="550" spans="1:52" ht="30" customHeight="1" thickBot="1">
      <c r="A550" s="146">
        <v>537</v>
      </c>
      <c r="B550" s="985" t="str">
        <f>IF(基本情報入力シート!C575="","",基本情報入力シート!C575)</f>
        <v/>
      </c>
      <c r="C550" s="986"/>
      <c r="D550" s="986"/>
      <c r="E550" s="986"/>
      <c r="F550" s="986"/>
      <c r="G550" s="986"/>
      <c r="H550" s="986"/>
      <c r="I550" s="987"/>
      <c r="J550" s="420" t="str">
        <f>IF(基本情報入力シート!M575="","",基本情報入力シート!M575)</f>
        <v/>
      </c>
      <c r="K550" s="420" t="str">
        <f>IF(基本情報入力シート!R575="","",基本情報入力シート!R575)</f>
        <v/>
      </c>
      <c r="L550" s="420" t="str">
        <f>IF(基本情報入力シート!W575="","",基本情報入力シート!W575)</f>
        <v/>
      </c>
      <c r="M550" s="420" t="str">
        <f>IF(基本情報入力シート!X575="","",基本情報入力シート!X575)</f>
        <v/>
      </c>
      <c r="N550" s="147" t="str">
        <f>IF(基本情報入力シート!Y575="","",基本情報入力シート!Y575)</f>
        <v/>
      </c>
      <c r="O550" s="154"/>
      <c r="P550" s="53"/>
      <c r="Q550" s="988"/>
      <c r="R550" s="989"/>
      <c r="S550" s="148" t="str">
        <f>IFERROR(ROUNDDOWN(Q550*VLOOKUP(N550,【参考】数式用!$AR$2:$AW$50,MATCH(P550,【参考】数式用!$AT$4:$AW$4)+2,FALSE)*0.5, 0), "")</f>
        <v/>
      </c>
      <c r="T550" s="54"/>
      <c r="U550" s="548" t="str">
        <f>IFERROR(IF(AG550&lt;&gt;"",Q550*VLOOKUP(N550,【参考】数式用!$AG$2:$AL$50,MATCH(P550,【参考】数式用!$AI$4:$AL$4,0)+2,0), ""), "")</f>
        <v/>
      </c>
      <c r="V550" s="44"/>
      <c r="W550" s="990"/>
      <c r="X550" s="991"/>
      <c r="Y550" s="93"/>
      <c r="Z550" s="549"/>
      <c r="AA550" s="149" t="str">
        <f>IFERROR(IF(Y550="ー", "", ROUNDDOWN(Z550*VLOOKUP(N550,【参考】数式用!$AR$2:$AW$50,MATCH(Y550,【参考】数式用!$AT$4:$AW$4)+2,FALSE)*0.5, 0)), "")</f>
        <v/>
      </c>
      <c r="AB550" s="103"/>
      <c r="AC550" s="1083" t="str">
        <f>IFERROR(IF(AG550&lt;&gt;"",Z550*VLOOKUP(N550,【参考】数式用!$AG$2:$AL$50,MATCH(Y550,【参考】数式用!$AI$4:$AL$4,0)+2,0), ""), "")</f>
        <v/>
      </c>
      <c r="AD550" s="1083"/>
      <c r="AE550" s="424"/>
      <c r="AF550" s="104"/>
      <c r="AG550" s="438" t="str">
        <f>IFERROR(VLOOKUP(O550, 【参考】数式用!$AY$5:$AY$13, 1, FALSE), "")</f>
        <v/>
      </c>
      <c r="AH550" s="439" t="str">
        <f>IFERROR(VLOOKUP(N550, 【参考】数式用!$BA$2:$BB$50, 2, FALSE), "")</f>
        <v/>
      </c>
      <c r="AI550" s="440" t="str">
        <f t="shared" si="17"/>
        <v/>
      </c>
      <c r="AJ550" s="441" t="str">
        <f t="shared" si="18"/>
        <v/>
      </c>
      <c r="AK550" s="139"/>
      <c r="AL550" s="139"/>
      <c r="AM550" s="112"/>
      <c r="AN550" s="112"/>
      <c r="AU550" s="111"/>
      <c r="AV550" s="111"/>
      <c r="AW550" s="111"/>
      <c r="AX550" s="111"/>
      <c r="AY550" s="111"/>
      <c r="AZ550" s="111"/>
    </row>
    <row r="551" spans="1:52" ht="30" customHeight="1" thickBot="1">
      <c r="A551" s="146">
        <v>538</v>
      </c>
      <c r="B551" s="985" t="str">
        <f>IF(基本情報入力シート!C576="","",基本情報入力シート!C576)</f>
        <v/>
      </c>
      <c r="C551" s="986"/>
      <c r="D551" s="986"/>
      <c r="E551" s="986"/>
      <c r="F551" s="986"/>
      <c r="G551" s="986"/>
      <c r="H551" s="986"/>
      <c r="I551" s="987"/>
      <c r="J551" s="420" t="str">
        <f>IF(基本情報入力シート!M576="","",基本情報入力シート!M576)</f>
        <v/>
      </c>
      <c r="K551" s="420" t="str">
        <f>IF(基本情報入力シート!R576="","",基本情報入力シート!R576)</f>
        <v/>
      </c>
      <c r="L551" s="420" t="str">
        <f>IF(基本情報入力シート!W576="","",基本情報入力シート!W576)</f>
        <v/>
      </c>
      <c r="M551" s="420" t="str">
        <f>IF(基本情報入力シート!X576="","",基本情報入力シート!X576)</f>
        <v/>
      </c>
      <c r="N551" s="147" t="str">
        <f>IF(基本情報入力シート!Y576="","",基本情報入力シート!Y576)</f>
        <v/>
      </c>
      <c r="O551" s="154"/>
      <c r="P551" s="53"/>
      <c r="Q551" s="988"/>
      <c r="R551" s="989"/>
      <c r="S551" s="148" t="str">
        <f>IFERROR(ROUNDDOWN(Q551*VLOOKUP(N551,【参考】数式用!$AR$2:$AW$50,MATCH(P551,【参考】数式用!$AT$4:$AW$4)+2,FALSE)*0.5, 0), "")</f>
        <v/>
      </c>
      <c r="T551" s="54"/>
      <c r="U551" s="548" t="str">
        <f>IFERROR(IF(AG551&lt;&gt;"",Q551*VLOOKUP(N551,【参考】数式用!$AG$2:$AL$50,MATCH(P551,【参考】数式用!$AI$4:$AL$4,0)+2,0), ""), "")</f>
        <v/>
      </c>
      <c r="V551" s="44"/>
      <c r="W551" s="990"/>
      <c r="X551" s="991"/>
      <c r="Y551" s="93"/>
      <c r="Z551" s="549"/>
      <c r="AA551" s="149" t="str">
        <f>IFERROR(IF(Y551="ー", "", ROUNDDOWN(Z551*VLOOKUP(N551,【参考】数式用!$AR$2:$AW$50,MATCH(Y551,【参考】数式用!$AT$4:$AW$4)+2,FALSE)*0.5, 0)), "")</f>
        <v/>
      </c>
      <c r="AB551" s="103"/>
      <c r="AC551" s="1083" t="str">
        <f>IFERROR(IF(AG551&lt;&gt;"",Z551*VLOOKUP(N551,【参考】数式用!$AG$2:$AL$50,MATCH(Y551,【参考】数式用!$AI$4:$AL$4,0)+2,0), ""), "")</f>
        <v/>
      </c>
      <c r="AD551" s="1083"/>
      <c r="AE551" s="424"/>
      <c r="AF551" s="104"/>
      <c r="AG551" s="438" t="str">
        <f>IFERROR(VLOOKUP(O551, 【参考】数式用!$AY$5:$AY$13, 1, FALSE), "")</f>
        <v/>
      </c>
      <c r="AH551" s="439" t="str">
        <f>IFERROR(VLOOKUP(N551, 【参考】数式用!$BA$2:$BB$50, 2, FALSE), "")</f>
        <v/>
      </c>
      <c r="AI551" s="440" t="str">
        <f t="shared" si="17"/>
        <v/>
      </c>
      <c r="AJ551" s="441" t="str">
        <f t="shared" si="18"/>
        <v/>
      </c>
      <c r="AK551" s="139"/>
      <c r="AL551" s="139"/>
      <c r="AM551" s="112"/>
      <c r="AN551" s="112"/>
      <c r="AU551" s="111"/>
      <c r="AV551" s="111"/>
      <c r="AW551" s="111"/>
      <c r="AX551" s="111"/>
      <c r="AY551" s="111"/>
      <c r="AZ551" s="111"/>
    </row>
    <row r="552" spans="1:52" ht="30" customHeight="1" thickBot="1">
      <c r="A552" s="146">
        <v>539</v>
      </c>
      <c r="B552" s="985" t="str">
        <f>IF(基本情報入力シート!C577="","",基本情報入力シート!C577)</f>
        <v/>
      </c>
      <c r="C552" s="986"/>
      <c r="D552" s="986"/>
      <c r="E552" s="986"/>
      <c r="F552" s="986"/>
      <c r="G552" s="986"/>
      <c r="H552" s="986"/>
      <c r="I552" s="987"/>
      <c r="J552" s="420" t="str">
        <f>IF(基本情報入力シート!M577="","",基本情報入力シート!M577)</f>
        <v/>
      </c>
      <c r="K552" s="420" t="str">
        <f>IF(基本情報入力シート!R577="","",基本情報入力シート!R577)</f>
        <v/>
      </c>
      <c r="L552" s="420" t="str">
        <f>IF(基本情報入力シート!W577="","",基本情報入力シート!W577)</f>
        <v/>
      </c>
      <c r="M552" s="420" t="str">
        <f>IF(基本情報入力シート!X577="","",基本情報入力シート!X577)</f>
        <v/>
      </c>
      <c r="N552" s="147" t="str">
        <f>IF(基本情報入力シート!Y577="","",基本情報入力シート!Y577)</f>
        <v/>
      </c>
      <c r="O552" s="154"/>
      <c r="P552" s="53"/>
      <c r="Q552" s="988"/>
      <c r="R552" s="989"/>
      <c r="S552" s="148" t="str">
        <f>IFERROR(ROUNDDOWN(Q552*VLOOKUP(N552,【参考】数式用!$AR$2:$AW$50,MATCH(P552,【参考】数式用!$AT$4:$AW$4)+2,FALSE)*0.5, 0), "")</f>
        <v/>
      </c>
      <c r="T552" s="54"/>
      <c r="U552" s="548" t="str">
        <f>IFERROR(IF(AG552&lt;&gt;"",Q552*VLOOKUP(N552,【参考】数式用!$AG$2:$AL$50,MATCH(P552,【参考】数式用!$AI$4:$AL$4,0)+2,0), ""), "")</f>
        <v/>
      </c>
      <c r="V552" s="44"/>
      <c r="W552" s="990"/>
      <c r="X552" s="991"/>
      <c r="Y552" s="93"/>
      <c r="Z552" s="549"/>
      <c r="AA552" s="149" t="str">
        <f>IFERROR(IF(Y552="ー", "", ROUNDDOWN(Z552*VLOOKUP(N552,【参考】数式用!$AR$2:$AW$50,MATCH(Y552,【参考】数式用!$AT$4:$AW$4)+2,FALSE)*0.5, 0)), "")</f>
        <v/>
      </c>
      <c r="AB552" s="103"/>
      <c r="AC552" s="1083" t="str">
        <f>IFERROR(IF(AG552&lt;&gt;"",Z552*VLOOKUP(N552,【参考】数式用!$AG$2:$AL$50,MATCH(Y552,【参考】数式用!$AI$4:$AL$4,0)+2,0), ""), "")</f>
        <v/>
      </c>
      <c r="AD552" s="1083"/>
      <c r="AE552" s="424"/>
      <c r="AF552" s="104"/>
      <c r="AG552" s="438" t="str">
        <f>IFERROR(VLOOKUP(O552, 【参考】数式用!$AY$5:$AY$13, 1, FALSE), "")</f>
        <v/>
      </c>
      <c r="AH552" s="439" t="str">
        <f>IFERROR(VLOOKUP(N552, 【参考】数式用!$BA$2:$BB$50, 2, FALSE), "")</f>
        <v/>
      </c>
      <c r="AI552" s="440" t="str">
        <f t="shared" si="17"/>
        <v/>
      </c>
      <c r="AJ552" s="441" t="str">
        <f t="shared" si="18"/>
        <v/>
      </c>
      <c r="AK552" s="139"/>
      <c r="AL552" s="139"/>
      <c r="AM552" s="112"/>
      <c r="AN552" s="112"/>
      <c r="AU552" s="111"/>
      <c r="AV552" s="111"/>
      <c r="AW552" s="111"/>
      <c r="AX552" s="111"/>
      <c r="AY552" s="111"/>
      <c r="AZ552" s="111"/>
    </row>
    <row r="553" spans="1:52" ht="30" customHeight="1" thickBot="1">
      <c r="A553" s="146">
        <v>540</v>
      </c>
      <c r="B553" s="985" t="str">
        <f>IF(基本情報入力シート!C578="","",基本情報入力シート!C578)</f>
        <v/>
      </c>
      <c r="C553" s="986"/>
      <c r="D553" s="986"/>
      <c r="E553" s="986"/>
      <c r="F553" s="986"/>
      <c r="G553" s="986"/>
      <c r="H553" s="986"/>
      <c r="I553" s="987"/>
      <c r="J553" s="420" t="str">
        <f>IF(基本情報入力シート!M578="","",基本情報入力シート!M578)</f>
        <v/>
      </c>
      <c r="K553" s="420" t="str">
        <f>IF(基本情報入力シート!R578="","",基本情報入力シート!R578)</f>
        <v/>
      </c>
      <c r="L553" s="420" t="str">
        <f>IF(基本情報入力シート!W578="","",基本情報入力シート!W578)</f>
        <v/>
      </c>
      <c r="M553" s="420" t="str">
        <f>IF(基本情報入力シート!X578="","",基本情報入力シート!X578)</f>
        <v/>
      </c>
      <c r="N553" s="147" t="str">
        <f>IF(基本情報入力シート!Y578="","",基本情報入力シート!Y578)</f>
        <v/>
      </c>
      <c r="O553" s="154"/>
      <c r="P553" s="53"/>
      <c r="Q553" s="988"/>
      <c r="R553" s="989"/>
      <c r="S553" s="148" t="str">
        <f>IFERROR(ROUNDDOWN(Q553*VLOOKUP(N553,【参考】数式用!$AR$2:$AW$50,MATCH(P553,【参考】数式用!$AT$4:$AW$4)+2,FALSE)*0.5, 0), "")</f>
        <v/>
      </c>
      <c r="T553" s="54"/>
      <c r="U553" s="548" t="str">
        <f>IFERROR(IF(AG553&lt;&gt;"",Q553*VLOOKUP(N553,【参考】数式用!$AG$2:$AL$50,MATCH(P553,【参考】数式用!$AI$4:$AL$4,0)+2,0), ""), "")</f>
        <v/>
      </c>
      <c r="V553" s="44"/>
      <c r="W553" s="990"/>
      <c r="X553" s="991"/>
      <c r="Y553" s="93"/>
      <c r="Z553" s="549"/>
      <c r="AA553" s="149" t="str">
        <f>IFERROR(IF(Y553="ー", "", ROUNDDOWN(Z553*VLOOKUP(N553,【参考】数式用!$AR$2:$AW$50,MATCH(Y553,【参考】数式用!$AT$4:$AW$4)+2,FALSE)*0.5, 0)), "")</f>
        <v/>
      </c>
      <c r="AB553" s="103"/>
      <c r="AC553" s="1083" t="str">
        <f>IFERROR(IF(AG553&lt;&gt;"",Z553*VLOOKUP(N553,【参考】数式用!$AG$2:$AL$50,MATCH(Y553,【参考】数式用!$AI$4:$AL$4,0)+2,0), ""), "")</f>
        <v/>
      </c>
      <c r="AD553" s="1083"/>
      <c r="AE553" s="424"/>
      <c r="AF553" s="104"/>
      <c r="AG553" s="438" t="str">
        <f>IFERROR(VLOOKUP(O553, 【参考】数式用!$AY$5:$AY$13, 1, FALSE), "")</f>
        <v/>
      </c>
      <c r="AH553" s="439" t="str">
        <f>IFERROR(VLOOKUP(N553, 【参考】数式用!$BA$2:$BB$50, 2, FALSE), "")</f>
        <v/>
      </c>
      <c r="AI553" s="440" t="str">
        <f t="shared" si="17"/>
        <v/>
      </c>
      <c r="AJ553" s="441" t="str">
        <f t="shared" si="18"/>
        <v/>
      </c>
      <c r="AK553" s="139"/>
      <c r="AL553" s="139"/>
      <c r="AM553" s="112"/>
      <c r="AN553" s="112"/>
      <c r="AU553" s="111"/>
      <c r="AV553" s="111"/>
      <c r="AW553" s="111"/>
      <c r="AX553" s="111"/>
      <c r="AY553" s="111"/>
      <c r="AZ553" s="111"/>
    </row>
    <row r="554" spans="1:52" ht="30" customHeight="1" thickBot="1">
      <c r="A554" s="146">
        <v>541</v>
      </c>
      <c r="B554" s="985" t="str">
        <f>IF(基本情報入力シート!C579="","",基本情報入力シート!C579)</f>
        <v/>
      </c>
      <c r="C554" s="986"/>
      <c r="D554" s="986"/>
      <c r="E554" s="986"/>
      <c r="F554" s="986"/>
      <c r="G554" s="986"/>
      <c r="H554" s="986"/>
      <c r="I554" s="987"/>
      <c r="J554" s="420" t="str">
        <f>IF(基本情報入力シート!M579="","",基本情報入力シート!M579)</f>
        <v/>
      </c>
      <c r="K554" s="420" t="str">
        <f>IF(基本情報入力シート!R579="","",基本情報入力シート!R579)</f>
        <v/>
      </c>
      <c r="L554" s="420" t="str">
        <f>IF(基本情報入力シート!W579="","",基本情報入力シート!W579)</f>
        <v/>
      </c>
      <c r="M554" s="420" t="str">
        <f>IF(基本情報入力シート!X579="","",基本情報入力シート!X579)</f>
        <v/>
      </c>
      <c r="N554" s="147" t="str">
        <f>IF(基本情報入力シート!Y579="","",基本情報入力シート!Y579)</f>
        <v/>
      </c>
      <c r="O554" s="154"/>
      <c r="P554" s="53"/>
      <c r="Q554" s="988"/>
      <c r="R554" s="989"/>
      <c r="S554" s="148" t="str">
        <f>IFERROR(ROUNDDOWN(Q554*VLOOKUP(N554,【参考】数式用!$AR$2:$AW$50,MATCH(P554,【参考】数式用!$AT$4:$AW$4)+2,FALSE)*0.5, 0), "")</f>
        <v/>
      </c>
      <c r="T554" s="54"/>
      <c r="U554" s="548" t="str">
        <f>IFERROR(IF(AG554&lt;&gt;"",Q554*VLOOKUP(N554,【参考】数式用!$AG$2:$AL$50,MATCH(P554,【参考】数式用!$AI$4:$AL$4,0)+2,0), ""), "")</f>
        <v/>
      </c>
      <c r="V554" s="44"/>
      <c r="W554" s="990"/>
      <c r="X554" s="991"/>
      <c r="Y554" s="93"/>
      <c r="Z554" s="549"/>
      <c r="AA554" s="149" t="str">
        <f>IFERROR(IF(Y554="ー", "", ROUNDDOWN(Z554*VLOOKUP(N554,【参考】数式用!$AR$2:$AW$50,MATCH(Y554,【参考】数式用!$AT$4:$AW$4)+2,FALSE)*0.5, 0)), "")</f>
        <v/>
      </c>
      <c r="AB554" s="103"/>
      <c r="AC554" s="1083" t="str">
        <f>IFERROR(IF(AG554&lt;&gt;"",Z554*VLOOKUP(N554,【参考】数式用!$AG$2:$AL$50,MATCH(Y554,【参考】数式用!$AI$4:$AL$4,0)+2,0), ""), "")</f>
        <v/>
      </c>
      <c r="AD554" s="1083"/>
      <c r="AE554" s="424"/>
      <c r="AF554" s="104"/>
      <c r="AG554" s="438" t="str">
        <f>IFERROR(VLOOKUP(O554, 【参考】数式用!$AY$5:$AY$13, 1, FALSE), "")</f>
        <v/>
      </c>
      <c r="AH554" s="439" t="str">
        <f>IFERROR(VLOOKUP(N554, 【参考】数式用!$BA$2:$BB$50, 2, FALSE), "")</f>
        <v/>
      </c>
      <c r="AI554" s="440" t="str">
        <f t="shared" si="17"/>
        <v/>
      </c>
      <c r="AJ554" s="441" t="str">
        <f t="shared" si="18"/>
        <v/>
      </c>
      <c r="AK554" s="139"/>
      <c r="AL554" s="139"/>
      <c r="AM554" s="112"/>
      <c r="AN554" s="112"/>
      <c r="AU554" s="111"/>
      <c r="AV554" s="111"/>
      <c r="AW554" s="111"/>
      <c r="AX554" s="111"/>
      <c r="AY554" s="111"/>
      <c r="AZ554" s="111"/>
    </row>
    <row r="555" spans="1:52" ht="30" customHeight="1" thickBot="1">
      <c r="A555" s="146">
        <v>542</v>
      </c>
      <c r="B555" s="985" t="str">
        <f>IF(基本情報入力シート!C580="","",基本情報入力シート!C580)</f>
        <v/>
      </c>
      <c r="C555" s="986"/>
      <c r="D555" s="986"/>
      <c r="E555" s="986"/>
      <c r="F555" s="986"/>
      <c r="G555" s="986"/>
      <c r="H555" s="986"/>
      <c r="I555" s="987"/>
      <c r="J555" s="420" t="str">
        <f>IF(基本情報入力シート!M580="","",基本情報入力シート!M580)</f>
        <v/>
      </c>
      <c r="K555" s="420" t="str">
        <f>IF(基本情報入力シート!R580="","",基本情報入力シート!R580)</f>
        <v/>
      </c>
      <c r="L555" s="420" t="str">
        <f>IF(基本情報入力シート!W580="","",基本情報入力シート!W580)</f>
        <v/>
      </c>
      <c r="M555" s="420" t="str">
        <f>IF(基本情報入力シート!X580="","",基本情報入力シート!X580)</f>
        <v/>
      </c>
      <c r="N555" s="147" t="str">
        <f>IF(基本情報入力シート!Y580="","",基本情報入力シート!Y580)</f>
        <v/>
      </c>
      <c r="O555" s="154"/>
      <c r="P555" s="53"/>
      <c r="Q555" s="988"/>
      <c r="R555" s="989"/>
      <c r="S555" s="148" t="str">
        <f>IFERROR(ROUNDDOWN(Q555*VLOOKUP(N555,【参考】数式用!$AR$2:$AW$50,MATCH(P555,【参考】数式用!$AT$4:$AW$4)+2,FALSE)*0.5, 0), "")</f>
        <v/>
      </c>
      <c r="T555" s="54"/>
      <c r="U555" s="548" t="str">
        <f>IFERROR(IF(AG555&lt;&gt;"",Q555*VLOOKUP(N555,【参考】数式用!$AG$2:$AL$50,MATCH(P555,【参考】数式用!$AI$4:$AL$4,0)+2,0), ""), "")</f>
        <v/>
      </c>
      <c r="V555" s="44"/>
      <c r="W555" s="990"/>
      <c r="X555" s="991"/>
      <c r="Y555" s="93"/>
      <c r="Z555" s="549"/>
      <c r="AA555" s="149" t="str">
        <f>IFERROR(IF(Y555="ー", "", ROUNDDOWN(Z555*VLOOKUP(N555,【参考】数式用!$AR$2:$AW$50,MATCH(Y555,【参考】数式用!$AT$4:$AW$4)+2,FALSE)*0.5, 0)), "")</f>
        <v/>
      </c>
      <c r="AB555" s="103"/>
      <c r="AC555" s="1083" t="str">
        <f>IFERROR(IF(AG555&lt;&gt;"",Z555*VLOOKUP(N555,【参考】数式用!$AG$2:$AL$50,MATCH(Y555,【参考】数式用!$AI$4:$AL$4,0)+2,0), ""), "")</f>
        <v/>
      </c>
      <c r="AD555" s="1083"/>
      <c r="AE555" s="424"/>
      <c r="AF555" s="104"/>
      <c r="AG555" s="438" t="str">
        <f>IFERROR(VLOOKUP(O555, 【参考】数式用!$AY$5:$AY$13, 1, FALSE), "")</f>
        <v/>
      </c>
      <c r="AH555" s="439" t="str">
        <f>IFERROR(VLOOKUP(N555, 【参考】数式用!$BA$2:$BB$50, 2, FALSE), "")</f>
        <v/>
      </c>
      <c r="AI555" s="440" t="str">
        <f t="shared" si="17"/>
        <v/>
      </c>
      <c r="AJ555" s="441" t="str">
        <f t="shared" si="18"/>
        <v/>
      </c>
      <c r="AK555" s="139"/>
      <c r="AL555" s="139"/>
      <c r="AM555" s="112"/>
      <c r="AN555" s="112"/>
      <c r="AU555" s="111"/>
      <c r="AV555" s="111"/>
      <c r="AW555" s="111"/>
      <c r="AX555" s="111"/>
      <c r="AY555" s="111"/>
      <c r="AZ555" s="111"/>
    </row>
    <row r="556" spans="1:52" ht="30" customHeight="1" thickBot="1">
      <c r="A556" s="146">
        <v>543</v>
      </c>
      <c r="B556" s="985" t="str">
        <f>IF(基本情報入力シート!C581="","",基本情報入力シート!C581)</f>
        <v/>
      </c>
      <c r="C556" s="986"/>
      <c r="D556" s="986"/>
      <c r="E556" s="986"/>
      <c r="F556" s="986"/>
      <c r="G556" s="986"/>
      <c r="H556" s="986"/>
      <c r="I556" s="987"/>
      <c r="J556" s="420" t="str">
        <f>IF(基本情報入力シート!M581="","",基本情報入力シート!M581)</f>
        <v/>
      </c>
      <c r="K556" s="420" t="str">
        <f>IF(基本情報入力シート!R581="","",基本情報入力シート!R581)</f>
        <v/>
      </c>
      <c r="L556" s="420" t="str">
        <f>IF(基本情報入力シート!W581="","",基本情報入力シート!W581)</f>
        <v/>
      </c>
      <c r="M556" s="420" t="str">
        <f>IF(基本情報入力シート!X581="","",基本情報入力シート!X581)</f>
        <v/>
      </c>
      <c r="N556" s="147" t="str">
        <f>IF(基本情報入力シート!Y581="","",基本情報入力シート!Y581)</f>
        <v/>
      </c>
      <c r="O556" s="154"/>
      <c r="P556" s="53"/>
      <c r="Q556" s="988"/>
      <c r="R556" s="989"/>
      <c r="S556" s="148" t="str">
        <f>IFERROR(ROUNDDOWN(Q556*VLOOKUP(N556,【参考】数式用!$AR$2:$AW$50,MATCH(P556,【参考】数式用!$AT$4:$AW$4)+2,FALSE)*0.5, 0), "")</f>
        <v/>
      </c>
      <c r="T556" s="54"/>
      <c r="U556" s="548" t="str">
        <f>IFERROR(IF(AG556&lt;&gt;"",Q556*VLOOKUP(N556,【参考】数式用!$AG$2:$AL$50,MATCH(P556,【参考】数式用!$AI$4:$AL$4,0)+2,0), ""), "")</f>
        <v/>
      </c>
      <c r="V556" s="44"/>
      <c r="W556" s="990"/>
      <c r="X556" s="991"/>
      <c r="Y556" s="93"/>
      <c r="Z556" s="549"/>
      <c r="AA556" s="149" t="str">
        <f>IFERROR(IF(Y556="ー", "", ROUNDDOWN(Z556*VLOOKUP(N556,【参考】数式用!$AR$2:$AW$50,MATCH(Y556,【参考】数式用!$AT$4:$AW$4)+2,FALSE)*0.5, 0)), "")</f>
        <v/>
      </c>
      <c r="AB556" s="103"/>
      <c r="AC556" s="1083" t="str">
        <f>IFERROR(IF(AG556&lt;&gt;"",Z556*VLOOKUP(N556,【参考】数式用!$AG$2:$AL$50,MATCH(Y556,【参考】数式用!$AI$4:$AL$4,0)+2,0), ""), "")</f>
        <v/>
      </c>
      <c r="AD556" s="1083"/>
      <c r="AE556" s="424"/>
      <c r="AF556" s="104"/>
      <c r="AG556" s="438" t="str">
        <f>IFERROR(VLOOKUP(O556, 【参考】数式用!$AY$5:$AY$13, 1, FALSE), "")</f>
        <v/>
      </c>
      <c r="AH556" s="439" t="str">
        <f>IFERROR(VLOOKUP(N556, 【参考】数式用!$BA$2:$BB$50, 2, FALSE), "")</f>
        <v/>
      </c>
      <c r="AI556" s="440" t="str">
        <f t="shared" si="17"/>
        <v/>
      </c>
      <c r="AJ556" s="441" t="str">
        <f t="shared" si="18"/>
        <v/>
      </c>
      <c r="AK556" s="139"/>
      <c r="AL556" s="139"/>
      <c r="AM556" s="112"/>
      <c r="AN556" s="112"/>
      <c r="AU556" s="111"/>
      <c r="AV556" s="111"/>
      <c r="AW556" s="111"/>
      <c r="AX556" s="111"/>
      <c r="AY556" s="111"/>
      <c r="AZ556" s="111"/>
    </row>
    <row r="557" spans="1:52" ht="30" customHeight="1" thickBot="1">
      <c r="A557" s="146">
        <v>544</v>
      </c>
      <c r="B557" s="985" t="str">
        <f>IF(基本情報入力シート!C582="","",基本情報入力シート!C582)</f>
        <v/>
      </c>
      <c r="C557" s="986"/>
      <c r="D557" s="986"/>
      <c r="E557" s="986"/>
      <c r="F557" s="986"/>
      <c r="G557" s="986"/>
      <c r="H557" s="986"/>
      <c r="I557" s="987"/>
      <c r="J557" s="420" t="str">
        <f>IF(基本情報入力シート!M582="","",基本情報入力シート!M582)</f>
        <v/>
      </c>
      <c r="K557" s="420" t="str">
        <f>IF(基本情報入力シート!R582="","",基本情報入力シート!R582)</f>
        <v/>
      </c>
      <c r="L557" s="420" t="str">
        <f>IF(基本情報入力シート!W582="","",基本情報入力シート!W582)</f>
        <v/>
      </c>
      <c r="M557" s="420" t="str">
        <f>IF(基本情報入力シート!X582="","",基本情報入力シート!X582)</f>
        <v/>
      </c>
      <c r="N557" s="147" t="str">
        <f>IF(基本情報入力シート!Y582="","",基本情報入力シート!Y582)</f>
        <v/>
      </c>
      <c r="O557" s="154"/>
      <c r="P557" s="53"/>
      <c r="Q557" s="988"/>
      <c r="R557" s="989"/>
      <c r="S557" s="148" t="str">
        <f>IFERROR(ROUNDDOWN(Q557*VLOOKUP(N557,【参考】数式用!$AR$2:$AW$50,MATCH(P557,【参考】数式用!$AT$4:$AW$4)+2,FALSE)*0.5, 0), "")</f>
        <v/>
      </c>
      <c r="T557" s="54"/>
      <c r="U557" s="548" t="str">
        <f>IFERROR(IF(AG557&lt;&gt;"",Q557*VLOOKUP(N557,【参考】数式用!$AG$2:$AL$50,MATCH(P557,【参考】数式用!$AI$4:$AL$4,0)+2,0), ""), "")</f>
        <v/>
      </c>
      <c r="V557" s="44"/>
      <c r="W557" s="990"/>
      <c r="X557" s="991"/>
      <c r="Y557" s="93"/>
      <c r="Z557" s="549"/>
      <c r="AA557" s="149" t="str">
        <f>IFERROR(IF(Y557="ー", "", ROUNDDOWN(Z557*VLOOKUP(N557,【参考】数式用!$AR$2:$AW$50,MATCH(Y557,【参考】数式用!$AT$4:$AW$4)+2,FALSE)*0.5, 0)), "")</f>
        <v/>
      </c>
      <c r="AB557" s="103"/>
      <c r="AC557" s="1083" t="str">
        <f>IFERROR(IF(AG557&lt;&gt;"",Z557*VLOOKUP(N557,【参考】数式用!$AG$2:$AL$50,MATCH(Y557,【参考】数式用!$AI$4:$AL$4,0)+2,0), ""), "")</f>
        <v/>
      </c>
      <c r="AD557" s="1083"/>
      <c r="AE557" s="424"/>
      <c r="AF557" s="104"/>
      <c r="AG557" s="438" t="str">
        <f>IFERROR(VLOOKUP(O557, 【参考】数式用!$AY$5:$AY$13, 1, FALSE), "")</f>
        <v/>
      </c>
      <c r="AH557" s="439" t="str">
        <f>IFERROR(VLOOKUP(N557, 【参考】数式用!$BA$2:$BB$50, 2, FALSE), "")</f>
        <v/>
      </c>
      <c r="AI557" s="440" t="str">
        <f t="shared" si="17"/>
        <v/>
      </c>
      <c r="AJ557" s="441" t="str">
        <f t="shared" si="18"/>
        <v/>
      </c>
      <c r="AK557" s="139"/>
      <c r="AL557" s="139"/>
      <c r="AM557" s="112"/>
      <c r="AN557" s="112"/>
      <c r="AU557" s="111"/>
      <c r="AV557" s="111"/>
      <c r="AW557" s="111"/>
      <c r="AX557" s="111"/>
      <c r="AY557" s="111"/>
      <c r="AZ557" s="111"/>
    </row>
    <row r="558" spans="1:52" ht="30" customHeight="1" thickBot="1">
      <c r="A558" s="146">
        <v>545</v>
      </c>
      <c r="B558" s="985" t="str">
        <f>IF(基本情報入力シート!C583="","",基本情報入力シート!C583)</f>
        <v/>
      </c>
      <c r="C558" s="986"/>
      <c r="D558" s="986"/>
      <c r="E558" s="986"/>
      <c r="F558" s="986"/>
      <c r="G558" s="986"/>
      <c r="H558" s="986"/>
      <c r="I558" s="987"/>
      <c r="J558" s="420" t="str">
        <f>IF(基本情報入力シート!M583="","",基本情報入力シート!M583)</f>
        <v/>
      </c>
      <c r="K558" s="420" t="str">
        <f>IF(基本情報入力シート!R583="","",基本情報入力シート!R583)</f>
        <v/>
      </c>
      <c r="L558" s="420" t="str">
        <f>IF(基本情報入力シート!W583="","",基本情報入力シート!W583)</f>
        <v/>
      </c>
      <c r="M558" s="420" t="str">
        <f>IF(基本情報入力シート!X583="","",基本情報入力シート!X583)</f>
        <v/>
      </c>
      <c r="N558" s="147" t="str">
        <f>IF(基本情報入力シート!Y583="","",基本情報入力シート!Y583)</f>
        <v/>
      </c>
      <c r="O558" s="154"/>
      <c r="P558" s="53"/>
      <c r="Q558" s="988"/>
      <c r="R558" s="989"/>
      <c r="S558" s="148" t="str">
        <f>IFERROR(ROUNDDOWN(Q558*VLOOKUP(N558,【参考】数式用!$AR$2:$AW$50,MATCH(P558,【参考】数式用!$AT$4:$AW$4)+2,FALSE)*0.5, 0), "")</f>
        <v/>
      </c>
      <c r="T558" s="54"/>
      <c r="U558" s="548" t="str">
        <f>IFERROR(IF(AG558&lt;&gt;"",Q558*VLOOKUP(N558,【参考】数式用!$AG$2:$AL$50,MATCH(P558,【参考】数式用!$AI$4:$AL$4,0)+2,0), ""), "")</f>
        <v/>
      </c>
      <c r="V558" s="44"/>
      <c r="W558" s="990"/>
      <c r="X558" s="991"/>
      <c r="Y558" s="93"/>
      <c r="Z558" s="549"/>
      <c r="AA558" s="149" t="str">
        <f>IFERROR(IF(Y558="ー", "", ROUNDDOWN(Z558*VLOOKUP(N558,【参考】数式用!$AR$2:$AW$50,MATCH(Y558,【参考】数式用!$AT$4:$AW$4)+2,FALSE)*0.5, 0)), "")</f>
        <v/>
      </c>
      <c r="AB558" s="103"/>
      <c r="AC558" s="1083" t="str">
        <f>IFERROR(IF(AG558&lt;&gt;"",Z558*VLOOKUP(N558,【参考】数式用!$AG$2:$AL$50,MATCH(Y558,【参考】数式用!$AI$4:$AL$4,0)+2,0), ""), "")</f>
        <v/>
      </c>
      <c r="AD558" s="1083"/>
      <c r="AE558" s="424"/>
      <c r="AF558" s="104"/>
      <c r="AG558" s="438" t="str">
        <f>IFERROR(VLOOKUP(O558, 【参考】数式用!$AY$5:$AY$13, 1, FALSE), "")</f>
        <v/>
      </c>
      <c r="AH558" s="439" t="str">
        <f>IFERROR(VLOOKUP(N558, 【参考】数式用!$BA$2:$BB$50, 2, FALSE), "")</f>
        <v/>
      </c>
      <c r="AI558" s="440" t="str">
        <f t="shared" si="17"/>
        <v/>
      </c>
      <c r="AJ558" s="441" t="str">
        <f t="shared" si="18"/>
        <v/>
      </c>
      <c r="AK558" s="139"/>
      <c r="AL558" s="139"/>
      <c r="AM558" s="112"/>
      <c r="AN558" s="112"/>
      <c r="AU558" s="111"/>
      <c r="AV558" s="111"/>
      <c r="AW558" s="111"/>
      <c r="AX558" s="111"/>
      <c r="AY558" s="111"/>
      <c r="AZ558" s="111"/>
    </row>
    <row r="559" spans="1:52" ht="30" customHeight="1" thickBot="1">
      <c r="A559" s="146">
        <v>546</v>
      </c>
      <c r="B559" s="985" t="str">
        <f>IF(基本情報入力シート!C584="","",基本情報入力シート!C584)</f>
        <v/>
      </c>
      <c r="C559" s="986"/>
      <c r="D559" s="986"/>
      <c r="E559" s="986"/>
      <c r="F559" s="986"/>
      <c r="G559" s="986"/>
      <c r="H559" s="986"/>
      <c r="I559" s="987"/>
      <c r="J559" s="420" t="str">
        <f>IF(基本情報入力シート!M584="","",基本情報入力シート!M584)</f>
        <v/>
      </c>
      <c r="K559" s="420" t="str">
        <f>IF(基本情報入力シート!R584="","",基本情報入力シート!R584)</f>
        <v/>
      </c>
      <c r="L559" s="420" t="str">
        <f>IF(基本情報入力シート!W584="","",基本情報入力シート!W584)</f>
        <v/>
      </c>
      <c r="M559" s="420" t="str">
        <f>IF(基本情報入力シート!X584="","",基本情報入力シート!X584)</f>
        <v/>
      </c>
      <c r="N559" s="147" t="str">
        <f>IF(基本情報入力シート!Y584="","",基本情報入力シート!Y584)</f>
        <v/>
      </c>
      <c r="O559" s="154"/>
      <c r="P559" s="53"/>
      <c r="Q559" s="988"/>
      <c r="R559" s="989"/>
      <c r="S559" s="148" t="str">
        <f>IFERROR(ROUNDDOWN(Q559*VLOOKUP(N559,【参考】数式用!$AR$2:$AW$50,MATCH(P559,【参考】数式用!$AT$4:$AW$4)+2,FALSE)*0.5, 0), "")</f>
        <v/>
      </c>
      <c r="T559" s="54"/>
      <c r="U559" s="548" t="str">
        <f>IFERROR(IF(AG559&lt;&gt;"",Q559*VLOOKUP(N559,【参考】数式用!$AG$2:$AL$50,MATCH(P559,【参考】数式用!$AI$4:$AL$4,0)+2,0), ""), "")</f>
        <v/>
      </c>
      <c r="V559" s="44"/>
      <c r="W559" s="990"/>
      <c r="X559" s="991"/>
      <c r="Y559" s="93"/>
      <c r="Z559" s="549"/>
      <c r="AA559" s="149" t="str">
        <f>IFERROR(IF(Y559="ー", "", ROUNDDOWN(Z559*VLOOKUP(N559,【参考】数式用!$AR$2:$AW$50,MATCH(Y559,【参考】数式用!$AT$4:$AW$4)+2,FALSE)*0.5, 0)), "")</f>
        <v/>
      </c>
      <c r="AB559" s="103"/>
      <c r="AC559" s="1083" t="str">
        <f>IFERROR(IF(AG559&lt;&gt;"",Z559*VLOOKUP(N559,【参考】数式用!$AG$2:$AL$50,MATCH(Y559,【参考】数式用!$AI$4:$AL$4,0)+2,0), ""), "")</f>
        <v/>
      </c>
      <c r="AD559" s="1083"/>
      <c r="AE559" s="424"/>
      <c r="AF559" s="104"/>
      <c r="AG559" s="438" t="str">
        <f>IFERROR(VLOOKUP(O559, 【参考】数式用!$AY$5:$AY$13, 1, FALSE), "")</f>
        <v/>
      </c>
      <c r="AH559" s="439" t="str">
        <f>IFERROR(VLOOKUP(N559, 【参考】数式用!$BA$2:$BB$50, 2, FALSE), "")</f>
        <v/>
      </c>
      <c r="AI559" s="440" t="str">
        <f t="shared" si="17"/>
        <v/>
      </c>
      <c r="AJ559" s="441" t="str">
        <f t="shared" si="18"/>
        <v/>
      </c>
      <c r="AK559" s="139"/>
      <c r="AL559" s="139"/>
      <c r="AM559" s="112"/>
      <c r="AN559" s="112"/>
      <c r="AU559" s="111"/>
      <c r="AV559" s="111"/>
      <c r="AW559" s="111"/>
      <c r="AX559" s="111"/>
      <c r="AY559" s="111"/>
      <c r="AZ559" s="111"/>
    </row>
    <row r="560" spans="1:52" ht="30" customHeight="1" thickBot="1">
      <c r="A560" s="146">
        <v>547</v>
      </c>
      <c r="B560" s="985" t="str">
        <f>IF(基本情報入力シート!C585="","",基本情報入力シート!C585)</f>
        <v/>
      </c>
      <c r="C560" s="986"/>
      <c r="D560" s="986"/>
      <c r="E560" s="986"/>
      <c r="F560" s="986"/>
      <c r="G560" s="986"/>
      <c r="H560" s="986"/>
      <c r="I560" s="987"/>
      <c r="J560" s="420" t="str">
        <f>IF(基本情報入力シート!M585="","",基本情報入力シート!M585)</f>
        <v/>
      </c>
      <c r="K560" s="420" t="str">
        <f>IF(基本情報入力シート!R585="","",基本情報入力シート!R585)</f>
        <v/>
      </c>
      <c r="L560" s="420" t="str">
        <f>IF(基本情報入力シート!W585="","",基本情報入力シート!W585)</f>
        <v/>
      </c>
      <c r="M560" s="420" t="str">
        <f>IF(基本情報入力シート!X585="","",基本情報入力シート!X585)</f>
        <v/>
      </c>
      <c r="N560" s="147" t="str">
        <f>IF(基本情報入力シート!Y585="","",基本情報入力シート!Y585)</f>
        <v/>
      </c>
      <c r="O560" s="154"/>
      <c r="P560" s="53"/>
      <c r="Q560" s="988"/>
      <c r="R560" s="989"/>
      <c r="S560" s="148" t="str">
        <f>IFERROR(ROUNDDOWN(Q560*VLOOKUP(N560,【参考】数式用!$AR$2:$AW$50,MATCH(P560,【参考】数式用!$AT$4:$AW$4)+2,FALSE)*0.5, 0), "")</f>
        <v/>
      </c>
      <c r="T560" s="54"/>
      <c r="U560" s="548" t="str">
        <f>IFERROR(IF(AG560&lt;&gt;"",Q560*VLOOKUP(N560,【参考】数式用!$AG$2:$AL$50,MATCH(P560,【参考】数式用!$AI$4:$AL$4,0)+2,0), ""), "")</f>
        <v/>
      </c>
      <c r="V560" s="44"/>
      <c r="W560" s="990"/>
      <c r="X560" s="991"/>
      <c r="Y560" s="93"/>
      <c r="Z560" s="549"/>
      <c r="AA560" s="149" t="str">
        <f>IFERROR(IF(Y560="ー", "", ROUNDDOWN(Z560*VLOOKUP(N560,【参考】数式用!$AR$2:$AW$50,MATCH(Y560,【参考】数式用!$AT$4:$AW$4)+2,FALSE)*0.5, 0)), "")</f>
        <v/>
      </c>
      <c r="AB560" s="103"/>
      <c r="AC560" s="1083" t="str">
        <f>IFERROR(IF(AG560&lt;&gt;"",Z560*VLOOKUP(N560,【参考】数式用!$AG$2:$AL$50,MATCH(Y560,【参考】数式用!$AI$4:$AL$4,0)+2,0), ""), "")</f>
        <v/>
      </c>
      <c r="AD560" s="1083"/>
      <c r="AE560" s="424"/>
      <c r="AF560" s="104"/>
      <c r="AG560" s="438" t="str">
        <f>IFERROR(VLOOKUP(O560, 【参考】数式用!$AY$5:$AY$13, 1, FALSE), "")</f>
        <v/>
      </c>
      <c r="AH560" s="439" t="str">
        <f>IFERROR(VLOOKUP(N560, 【参考】数式用!$BA$2:$BB$50, 2, FALSE), "")</f>
        <v/>
      </c>
      <c r="AI560" s="440" t="str">
        <f t="shared" si="17"/>
        <v/>
      </c>
      <c r="AJ560" s="441" t="str">
        <f t="shared" si="18"/>
        <v/>
      </c>
      <c r="AK560" s="139"/>
      <c r="AL560" s="139"/>
      <c r="AM560" s="112"/>
      <c r="AN560" s="112"/>
      <c r="AU560" s="111"/>
      <c r="AV560" s="111"/>
      <c r="AW560" s="111"/>
      <c r="AX560" s="111"/>
      <c r="AY560" s="111"/>
      <c r="AZ560" s="111"/>
    </row>
    <row r="561" spans="1:52" ht="30" customHeight="1" thickBot="1">
      <c r="A561" s="146">
        <v>548</v>
      </c>
      <c r="B561" s="985" t="str">
        <f>IF(基本情報入力シート!C586="","",基本情報入力シート!C586)</f>
        <v/>
      </c>
      <c r="C561" s="986"/>
      <c r="D561" s="986"/>
      <c r="E561" s="986"/>
      <c r="F561" s="986"/>
      <c r="G561" s="986"/>
      <c r="H561" s="986"/>
      <c r="I561" s="987"/>
      <c r="J561" s="420" t="str">
        <f>IF(基本情報入力シート!M586="","",基本情報入力シート!M586)</f>
        <v/>
      </c>
      <c r="K561" s="420" t="str">
        <f>IF(基本情報入力シート!R586="","",基本情報入力シート!R586)</f>
        <v/>
      </c>
      <c r="L561" s="420" t="str">
        <f>IF(基本情報入力シート!W586="","",基本情報入力シート!W586)</f>
        <v/>
      </c>
      <c r="M561" s="420" t="str">
        <f>IF(基本情報入力シート!X586="","",基本情報入力シート!X586)</f>
        <v/>
      </c>
      <c r="N561" s="147" t="str">
        <f>IF(基本情報入力シート!Y586="","",基本情報入力シート!Y586)</f>
        <v/>
      </c>
      <c r="O561" s="154"/>
      <c r="P561" s="53"/>
      <c r="Q561" s="988"/>
      <c r="R561" s="989"/>
      <c r="S561" s="148" t="str">
        <f>IFERROR(ROUNDDOWN(Q561*VLOOKUP(N561,【参考】数式用!$AR$2:$AW$50,MATCH(P561,【参考】数式用!$AT$4:$AW$4)+2,FALSE)*0.5, 0), "")</f>
        <v/>
      </c>
      <c r="T561" s="54"/>
      <c r="U561" s="548" t="str">
        <f>IFERROR(IF(AG561&lt;&gt;"",Q561*VLOOKUP(N561,【参考】数式用!$AG$2:$AL$50,MATCH(P561,【参考】数式用!$AI$4:$AL$4,0)+2,0), ""), "")</f>
        <v/>
      </c>
      <c r="V561" s="44"/>
      <c r="W561" s="990"/>
      <c r="X561" s="991"/>
      <c r="Y561" s="93"/>
      <c r="Z561" s="549"/>
      <c r="AA561" s="149" t="str">
        <f>IFERROR(IF(Y561="ー", "", ROUNDDOWN(Z561*VLOOKUP(N561,【参考】数式用!$AR$2:$AW$50,MATCH(Y561,【参考】数式用!$AT$4:$AW$4)+2,FALSE)*0.5, 0)), "")</f>
        <v/>
      </c>
      <c r="AB561" s="103"/>
      <c r="AC561" s="1083" t="str">
        <f>IFERROR(IF(AG561&lt;&gt;"",Z561*VLOOKUP(N561,【参考】数式用!$AG$2:$AL$50,MATCH(Y561,【参考】数式用!$AI$4:$AL$4,0)+2,0), ""), "")</f>
        <v/>
      </c>
      <c r="AD561" s="1083"/>
      <c r="AE561" s="424"/>
      <c r="AF561" s="104"/>
      <c r="AG561" s="438" t="str">
        <f>IFERROR(VLOOKUP(O561, 【参考】数式用!$AY$5:$AY$13, 1, FALSE), "")</f>
        <v/>
      </c>
      <c r="AH561" s="439" t="str">
        <f>IFERROR(VLOOKUP(N561, 【参考】数式用!$BA$2:$BB$50, 2, FALSE), "")</f>
        <v/>
      </c>
      <c r="AI561" s="440" t="str">
        <f t="shared" si="17"/>
        <v/>
      </c>
      <c r="AJ561" s="441" t="str">
        <f t="shared" si="18"/>
        <v/>
      </c>
      <c r="AK561" s="139"/>
      <c r="AL561" s="139"/>
      <c r="AM561" s="112"/>
      <c r="AN561" s="112"/>
      <c r="AU561" s="111"/>
      <c r="AV561" s="111"/>
      <c r="AW561" s="111"/>
      <c r="AX561" s="111"/>
      <c r="AY561" s="111"/>
      <c r="AZ561" s="111"/>
    </row>
    <row r="562" spans="1:52" ht="30" customHeight="1" thickBot="1">
      <c r="A562" s="146">
        <v>549</v>
      </c>
      <c r="B562" s="985" t="str">
        <f>IF(基本情報入力シート!C587="","",基本情報入力シート!C587)</f>
        <v/>
      </c>
      <c r="C562" s="986"/>
      <c r="D562" s="986"/>
      <c r="E562" s="986"/>
      <c r="F562" s="986"/>
      <c r="G562" s="986"/>
      <c r="H562" s="986"/>
      <c r="I562" s="987"/>
      <c r="J562" s="420" t="str">
        <f>IF(基本情報入力シート!M587="","",基本情報入力シート!M587)</f>
        <v/>
      </c>
      <c r="K562" s="420" t="str">
        <f>IF(基本情報入力シート!R587="","",基本情報入力シート!R587)</f>
        <v/>
      </c>
      <c r="L562" s="420" t="str">
        <f>IF(基本情報入力シート!W587="","",基本情報入力シート!W587)</f>
        <v/>
      </c>
      <c r="M562" s="420" t="str">
        <f>IF(基本情報入力シート!X587="","",基本情報入力シート!X587)</f>
        <v/>
      </c>
      <c r="N562" s="147" t="str">
        <f>IF(基本情報入力シート!Y587="","",基本情報入力シート!Y587)</f>
        <v/>
      </c>
      <c r="O562" s="154"/>
      <c r="P562" s="53"/>
      <c r="Q562" s="988"/>
      <c r="R562" s="989"/>
      <c r="S562" s="148" t="str">
        <f>IFERROR(ROUNDDOWN(Q562*VLOOKUP(N562,【参考】数式用!$AR$2:$AW$50,MATCH(P562,【参考】数式用!$AT$4:$AW$4)+2,FALSE)*0.5, 0), "")</f>
        <v/>
      </c>
      <c r="T562" s="54"/>
      <c r="U562" s="548" t="str">
        <f>IFERROR(IF(AG562&lt;&gt;"",Q562*VLOOKUP(N562,【参考】数式用!$AG$2:$AL$50,MATCH(P562,【参考】数式用!$AI$4:$AL$4,0)+2,0), ""), "")</f>
        <v/>
      </c>
      <c r="V562" s="44"/>
      <c r="W562" s="990"/>
      <c r="X562" s="991"/>
      <c r="Y562" s="93"/>
      <c r="Z562" s="549"/>
      <c r="AA562" s="149" t="str">
        <f>IFERROR(IF(Y562="ー", "", ROUNDDOWN(Z562*VLOOKUP(N562,【参考】数式用!$AR$2:$AW$50,MATCH(Y562,【参考】数式用!$AT$4:$AW$4)+2,FALSE)*0.5, 0)), "")</f>
        <v/>
      </c>
      <c r="AB562" s="103"/>
      <c r="AC562" s="1083" t="str">
        <f>IFERROR(IF(AG562&lt;&gt;"",Z562*VLOOKUP(N562,【参考】数式用!$AG$2:$AL$50,MATCH(Y562,【参考】数式用!$AI$4:$AL$4,0)+2,0), ""), "")</f>
        <v/>
      </c>
      <c r="AD562" s="1083"/>
      <c r="AE562" s="424"/>
      <c r="AF562" s="104"/>
      <c r="AG562" s="438" t="str">
        <f>IFERROR(VLOOKUP(O562, 【参考】数式用!$AY$5:$AY$13, 1, FALSE), "")</f>
        <v/>
      </c>
      <c r="AH562" s="439" t="str">
        <f>IFERROR(VLOOKUP(N562, 【参考】数式用!$BA$2:$BB$50, 2, FALSE), "")</f>
        <v/>
      </c>
      <c r="AI562" s="440" t="str">
        <f t="shared" ref="AI562:AI625" si="19">IF(AND(OR(P562="処遇加算Ⅰ",P562="処遇加算Ⅱ"),AH562="対象"), 1,"")</f>
        <v/>
      </c>
      <c r="AJ562" s="441" t="str">
        <f t="shared" ref="AJ562:AJ625" si="20">IF(OR(Y562="処遇加算Ⅰ",Y562="処遇加算Ⅱ"),1,"")</f>
        <v/>
      </c>
      <c r="AK562" s="139"/>
      <c r="AL562" s="139"/>
      <c r="AM562" s="112"/>
      <c r="AN562" s="112"/>
      <c r="AU562" s="111"/>
      <c r="AV562" s="111"/>
      <c r="AW562" s="111"/>
      <c r="AX562" s="111"/>
      <c r="AY562" s="111"/>
      <c r="AZ562" s="111"/>
    </row>
    <row r="563" spans="1:52" ht="30" customHeight="1" thickBot="1">
      <c r="A563" s="146">
        <v>550</v>
      </c>
      <c r="B563" s="985" t="str">
        <f>IF(基本情報入力シート!C588="","",基本情報入力シート!C588)</f>
        <v/>
      </c>
      <c r="C563" s="986"/>
      <c r="D563" s="986"/>
      <c r="E563" s="986"/>
      <c r="F563" s="986"/>
      <c r="G563" s="986"/>
      <c r="H563" s="986"/>
      <c r="I563" s="987"/>
      <c r="J563" s="420" t="str">
        <f>IF(基本情報入力シート!M588="","",基本情報入力シート!M588)</f>
        <v/>
      </c>
      <c r="K563" s="420" t="str">
        <f>IF(基本情報入力シート!R588="","",基本情報入力シート!R588)</f>
        <v/>
      </c>
      <c r="L563" s="420" t="str">
        <f>IF(基本情報入力シート!W588="","",基本情報入力シート!W588)</f>
        <v/>
      </c>
      <c r="M563" s="420" t="str">
        <f>IF(基本情報入力シート!X588="","",基本情報入力シート!X588)</f>
        <v/>
      </c>
      <c r="N563" s="147" t="str">
        <f>IF(基本情報入力シート!Y588="","",基本情報入力シート!Y588)</f>
        <v/>
      </c>
      <c r="O563" s="154"/>
      <c r="P563" s="53"/>
      <c r="Q563" s="988"/>
      <c r="R563" s="989"/>
      <c r="S563" s="148" t="str">
        <f>IFERROR(ROUNDDOWN(Q563*VLOOKUP(N563,【参考】数式用!$AR$2:$AW$50,MATCH(P563,【参考】数式用!$AT$4:$AW$4)+2,FALSE)*0.5, 0), "")</f>
        <v/>
      </c>
      <c r="T563" s="54"/>
      <c r="U563" s="548" t="str">
        <f>IFERROR(IF(AG563&lt;&gt;"",Q563*VLOOKUP(N563,【参考】数式用!$AG$2:$AL$50,MATCH(P563,【参考】数式用!$AI$4:$AL$4,0)+2,0), ""), "")</f>
        <v/>
      </c>
      <c r="V563" s="44"/>
      <c r="W563" s="990"/>
      <c r="X563" s="991"/>
      <c r="Y563" s="93"/>
      <c r="Z563" s="549"/>
      <c r="AA563" s="149" t="str">
        <f>IFERROR(IF(Y563="ー", "", ROUNDDOWN(Z563*VLOOKUP(N563,【参考】数式用!$AR$2:$AW$50,MATCH(Y563,【参考】数式用!$AT$4:$AW$4)+2,FALSE)*0.5, 0)), "")</f>
        <v/>
      </c>
      <c r="AB563" s="103"/>
      <c r="AC563" s="1083" t="str">
        <f>IFERROR(IF(AG563&lt;&gt;"",Z563*VLOOKUP(N563,【参考】数式用!$AG$2:$AL$50,MATCH(Y563,【参考】数式用!$AI$4:$AL$4,0)+2,0), ""), "")</f>
        <v/>
      </c>
      <c r="AD563" s="1083"/>
      <c r="AE563" s="424"/>
      <c r="AF563" s="104"/>
      <c r="AG563" s="438" t="str">
        <f>IFERROR(VLOOKUP(O563, 【参考】数式用!$AY$5:$AY$13, 1, FALSE), "")</f>
        <v/>
      </c>
      <c r="AH563" s="439" t="str">
        <f>IFERROR(VLOOKUP(N563, 【参考】数式用!$BA$2:$BB$50, 2, FALSE), "")</f>
        <v/>
      </c>
      <c r="AI563" s="440" t="str">
        <f t="shared" si="19"/>
        <v/>
      </c>
      <c r="AJ563" s="441" t="str">
        <f t="shared" si="20"/>
        <v/>
      </c>
      <c r="AK563" s="139"/>
      <c r="AL563" s="139"/>
      <c r="AM563" s="112"/>
      <c r="AN563" s="112"/>
      <c r="AU563" s="111"/>
      <c r="AV563" s="111"/>
      <c r="AW563" s="111"/>
      <c r="AX563" s="111"/>
      <c r="AY563" s="111"/>
      <c r="AZ563" s="111"/>
    </row>
    <row r="564" spans="1:52" ht="30" customHeight="1" thickBot="1">
      <c r="A564" s="146">
        <v>551</v>
      </c>
      <c r="B564" s="985" t="str">
        <f>IF(基本情報入力シート!C589="","",基本情報入力シート!C589)</f>
        <v/>
      </c>
      <c r="C564" s="986"/>
      <c r="D564" s="986"/>
      <c r="E564" s="986"/>
      <c r="F564" s="986"/>
      <c r="G564" s="986"/>
      <c r="H564" s="986"/>
      <c r="I564" s="987"/>
      <c r="J564" s="420" t="str">
        <f>IF(基本情報入力シート!M589="","",基本情報入力シート!M589)</f>
        <v/>
      </c>
      <c r="K564" s="420" t="str">
        <f>IF(基本情報入力シート!R589="","",基本情報入力シート!R589)</f>
        <v/>
      </c>
      <c r="L564" s="420" t="str">
        <f>IF(基本情報入力シート!W589="","",基本情報入力シート!W589)</f>
        <v/>
      </c>
      <c r="M564" s="420" t="str">
        <f>IF(基本情報入力シート!X589="","",基本情報入力シート!X589)</f>
        <v/>
      </c>
      <c r="N564" s="147" t="str">
        <f>IF(基本情報入力シート!Y589="","",基本情報入力シート!Y589)</f>
        <v/>
      </c>
      <c r="O564" s="154"/>
      <c r="P564" s="53"/>
      <c r="Q564" s="988"/>
      <c r="R564" s="989"/>
      <c r="S564" s="148" t="str">
        <f>IFERROR(ROUNDDOWN(Q564*VLOOKUP(N564,【参考】数式用!$AR$2:$AW$50,MATCH(P564,【参考】数式用!$AT$4:$AW$4)+2,FALSE)*0.5, 0), "")</f>
        <v/>
      </c>
      <c r="T564" s="54"/>
      <c r="U564" s="548" t="str">
        <f>IFERROR(IF(AG564&lt;&gt;"",Q564*VLOOKUP(N564,【参考】数式用!$AG$2:$AL$50,MATCH(P564,【参考】数式用!$AI$4:$AL$4,0)+2,0), ""), "")</f>
        <v/>
      </c>
      <c r="V564" s="44"/>
      <c r="W564" s="990"/>
      <c r="X564" s="991"/>
      <c r="Y564" s="93"/>
      <c r="Z564" s="549"/>
      <c r="AA564" s="149" t="str">
        <f>IFERROR(IF(Y564="ー", "", ROUNDDOWN(Z564*VLOOKUP(N564,【参考】数式用!$AR$2:$AW$50,MATCH(Y564,【参考】数式用!$AT$4:$AW$4)+2,FALSE)*0.5, 0)), "")</f>
        <v/>
      </c>
      <c r="AB564" s="103"/>
      <c r="AC564" s="1083" t="str">
        <f>IFERROR(IF(AG564&lt;&gt;"",Z564*VLOOKUP(N564,【参考】数式用!$AG$2:$AL$50,MATCH(Y564,【参考】数式用!$AI$4:$AL$4,0)+2,0), ""), "")</f>
        <v/>
      </c>
      <c r="AD564" s="1083"/>
      <c r="AE564" s="424"/>
      <c r="AF564" s="104"/>
      <c r="AG564" s="438" t="str">
        <f>IFERROR(VLOOKUP(O564, 【参考】数式用!$AY$5:$AY$13, 1, FALSE), "")</f>
        <v/>
      </c>
      <c r="AH564" s="439" t="str">
        <f>IFERROR(VLOOKUP(N564, 【参考】数式用!$BA$2:$BB$50, 2, FALSE), "")</f>
        <v/>
      </c>
      <c r="AI564" s="440" t="str">
        <f t="shared" si="19"/>
        <v/>
      </c>
      <c r="AJ564" s="441" t="str">
        <f t="shared" si="20"/>
        <v/>
      </c>
      <c r="AK564" s="139"/>
      <c r="AL564" s="139"/>
      <c r="AM564" s="112"/>
      <c r="AN564" s="112"/>
      <c r="AU564" s="111"/>
      <c r="AV564" s="111"/>
      <c r="AW564" s="111"/>
      <c r="AX564" s="111"/>
      <c r="AY564" s="111"/>
      <c r="AZ564" s="111"/>
    </row>
    <row r="565" spans="1:52" ht="30" customHeight="1" thickBot="1">
      <c r="A565" s="146">
        <v>552</v>
      </c>
      <c r="B565" s="985" t="str">
        <f>IF(基本情報入力シート!C590="","",基本情報入力シート!C590)</f>
        <v/>
      </c>
      <c r="C565" s="986"/>
      <c r="D565" s="986"/>
      <c r="E565" s="986"/>
      <c r="F565" s="986"/>
      <c r="G565" s="986"/>
      <c r="H565" s="986"/>
      <c r="I565" s="987"/>
      <c r="J565" s="420" t="str">
        <f>IF(基本情報入力シート!M590="","",基本情報入力シート!M590)</f>
        <v/>
      </c>
      <c r="K565" s="420" t="str">
        <f>IF(基本情報入力シート!R590="","",基本情報入力シート!R590)</f>
        <v/>
      </c>
      <c r="L565" s="420" t="str">
        <f>IF(基本情報入力シート!W590="","",基本情報入力シート!W590)</f>
        <v/>
      </c>
      <c r="M565" s="420" t="str">
        <f>IF(基本情報入力シート!X590="","",基本情報入力シート!X590)</f>
        <v/>
      </c>
      <c r="N565" s="147" t="str">
        <f>IF(基本情報入力シート!Y590="","",基本情報入力シート!Y590)</f>
        <v/>
      </c>
      <c r="O565" s="154"/>
      <c r="P565" s="53"/>
      <c r="Q565" s="988"/>
      <c r="R565" s="989"/>
      <c r="S565" s="148" t="str">
        <f>IFERROR(ROUNDDOWN(Q565*VLOOKUP(N565,【参考】数式用!$AR$2:$AW$50,MATCH(P565,【参考】数式用!$AT$4:$AW$4)+2,FALSE)*0.5, 0), "")</f>
        <v/>
      </c>
      <c r="T565" s="54"/>
      <c r="U565" s="548" t="str">
        <f>IFERROR(IF(AG565&lt;&gt;"",Q565*VLOOKUP(N565,【参考】数式用!$AG$2:$AL$50,MATCH(P565,【参考】数式用!$AI$4:$AL$4,0)+2,0), ""), "")</f>
        <v/>
      </c>
      <c r="V565" s="44"/>
      <c r="W565" s="990"/>
      <c r="X565" s="991"/>
      <c r="Y565" s="93"/>
      <c r="Z565" s="549"/>
      <c r="AA565" s="149" t="str">
        <f>IFERROR(IF(Y565="ー", "", ROUNDDOWN(Z565*VLOOKUP(N565,【参考】数式用!$AR$2:$AW$50,MATCH(Y565,【参考】数式用!$AT$4:$AW$4)+2,FALSE)*0.5, 0)), "")</f>
        <v/>
      </c>
      <c r="AB565" s="103"/>
      <c r="AC565" s="1083" t="str">
        <f>IFERROR(IF(AG565&lt;&gt;"",Z565*VLOOKUP(N565,【参考】数式用!$AG$2:$AL$50,MATCH(Y565,【参考】数式用!$AI$4:$AL$4,0)+2,0), ""), "")</f>
        <v/>
      </c>
      <c r="AD565" s="1083"/>
      <c r="AE565" s="424"/>
      <c r="AF565" s="104"/>
      <c r="AG565" s="438" t="str">
        <f>IFERROR(VLOOKUP(O565, 【参考】数式用!$AY$5:$AY$13, 1, FALSE), "")</f>
        <v/>
      </c>
      <c r="AH565" s="439" t="str">
        <f>IFERROR(VLOOKUP(N565, 【参考】数式用!$BA$2:$BB$50, 2, FALSE), "")</f>
        <v/>
      </c>
      <c r="AI565" s="440" t="str">
        <f t="shared" si="19"/>
        <v/>
      </c>
      <c r="AJ565" s="441" t="str">
        <f t="shared" si="20"/>
        <v/>
      </c>
      <c r="AK565" s="139"/>
      <c r="AL565" s="139"/>
      <c r="AM565" s="112"/>
      <c r="AN565" s="112"/>
      <c r="AU565" s="111"/>
      <c r="AV565" s="111"/>
      <c r="AW565" s="111"/>
      <c r="AX565" s="111"/>
      <c r="AY565" s="111"/>
      <c r="AZ565" s="111"/>
    </row>
    <row r="566" spans="1:52" ht="30" customHeight="1" thickBot="1">
      <c r="A566" s="146">
        <v>553</v>
      </c>
      <c r="B566" s="985" t="str">
        <f>IF(基本情報入力シート!C591="","",基本情報入力シート!C591)</f>
        <v/>
      </c>
      <c r="C566" s="986"/>
      <c r="D566" s="986"/>
      <c r="E566" s="986"/>
      <c r="F566" s="986"/>
      <c r="G566" s="986"/>
      <c r="H566" s="986"/>
      <c r="I566" s="987"/>
      <c r="J566" s="420" t="str">
        <f>IF(基本情報入力シート!M591="","",基本情報入力シート!M591)</f>
        <v/>
      </c>
      <c r="K566" s="420" t="str">
        <f>IF(基本情報入力シート!R591="","",基本情報入力シート!R591)</f>
        <v/>
      </c>
      <c r="L566" s="420" t="str">
        <f>IF(基本情報入力シート!W591="","",基本情報入力シート!W591)</f>
        <v/>
      </c>
      <c r="M566" s="420" t="str">
        <f>IF(基本情報入力シート!X591="","",基本情報入力シート!X591)</f>
        <v/>
      </c>
      <c r="N566" s="147" t="str">
        <f>IF(基本情報入力シート!Y591="","",基本情報入力シート!Y591)</f>
        <v/>
      </c>
      <c r="O566" s="154"/>
      <c r="P566" s="53"/>
      <c r="Q566" s="988"/>
      <c r="R566" s="989"/>
      <c r="S566" s="148" t="str">
        <f>IFERROR(ROUNDDOWN(Q566*VLOOKUP(N566,【参考】数式用!$AR$2:$AW$50,MATCH(P566,【参考】数式用!$AT$4:$AW$4)+2,FALSE)*0.5, 0), "")</f>
        <v/>
      </c>
      <c r="T566" s="54"/>
      <c r="U566" s="548" t="str">
        <f>IFERROR(IF(AG566&lt;&gt;"",Q566*VLOOKUP(N566,【参考】数式用!$AG$2:$AL$50,MATCH(P566,【参考】数式用!$AI$4:$AL$4,0)+2,0), ""), "")</f>
        <v/>
      </c>
      <c r="V566" s="44"/>
      <c r="W566" s="990"/>
      <c r="X566" s="991"/>
      <c r="Y566" s="93"/>
      <c r="Z566" s="549"/>
      <c r="AA566" s="149" t="str">
        <f>IFERROR(IF(Y566="ー", "", ROUNDDOWN(Z566*VLOOKUP(N566,【参考】数式用!$AR$2:$AW$50,MATCH(Y566,【参考】数式用!$AT$4:$AW$4)+2,FALSE)*0.5, 0)), "")</f>
        <v/>
      </c>
      <c r="AB566" s="103"/>
      <c r="AC566" s="1083" t="str">
        <f>IFERROR(IF(AG566&lt;&gt;"",Z566*VLOOKUP(N566,【参考】数式用!$AG$2:$AL$50,MATCH(Y566,【参考】数式用!$AI$4:$AL$4,0)+2,0), ""), "")</f>
        <v/>
      </c>
      <c r="AD566" s="1083"/>
      <c r="AE566" s="424"/>
      <c r="AF566" s="104"/>
      <c r="AG566" s="438" t="str">
        <f>IFERROR(VLOOKUP(O566, 【参考】数式用!$AY$5:$AY$13, 1, FALSE), "")</f>
        <v/>
      </c>
      <c r="AH566" s="439" t="str">
        <f>IFERROR(VLOOKUP(N566, 【参考】数式用!$BA$2:$BB$50, 2, FALSE), "")</f>
        <v/>
      </c>
      <c r="AI566" s="440" t="str">
        <f t="shared" si="19"/>
        <v/>
      </c>
      <c r="AJ566" s="441" t="str">
        <f t="shared" si="20"/>
        <v/>
      </c>
      <c r="AK566" s="139"/>
      <c r="AL566" s="139"/>
      <c r="AM566" s="112"/>
      <c r="AN566" s="112"/>
      <c r="AU566" s="111"/>
      <c r="AV566" s="111"/>
      <c r="AW566" s="111"/>
      <c r="AX566" s="111"/>
      <c r="AY566" s="111"/>
      <c r="AZ566" s="111"/>
    </row>
    <row r="567" spans="1:52" ht="30" customHeight="1" thickBot="1">
      <c r="A567" s="146">
        <v>554</v>
      </c>
      <c r="B567" s="985" t="str">
        <f>IF(基本情報入力シート!C592="","",基本情報入力シート!C592)</f>
        <v/>
      </c>
      <c r="C567" s="986"/>
      <c r="D567" s="986"/>
      <c r="E567" s="986"/>
      <c r="F567" s="986"/>
      <c r="G567" s="986"/>
      <c r="H567" s="986"/>
      <c r="I567" s="987"/>
      <c r="J567" s="420" t="str">
        <f>IF(基本情報入力シート!M592="","",基本情報入力シート!M592)</f>
        <v/>
      </c>
      <c r="K567" s="420" t="str">
        <f>IF(基本情報入力シート!R592="","",基本情報入力シート!R592)</f>
        <v/>
      </c>
      <c r="L567" s="420" t="str">
        <f>IF(基本情報入力シート!W592="","",基本情報入力シート!W592)</f>
        <v/>
      </c>
      <c r="M567" s="420" t="str">
        <f>IF(基本情報入力シート!X592="","",基本情報入力シート!X592)</f>
        <v/>
      </c>
      <c r="N567" s="147" t="str">
        <f>IF(基本情報入力シート!Y592="","",基本情報入力シート!Y592)</f>
        <v/>
      </c>
      <c r="O567" s="154"/>
      <c r="P567" s="53"/>
      <c r="Q567" s="988"/>
      <c r="R567" s="989"/>
      <c r="S567" s="148" t="str">
        <f>IFERROR(ROUNDDOWN(Q567*VLOOKUP(N567,【参考】数式用!$AR$2:$AW$50,MATCH(P567,【参考】数式用!$AT$4:$AW$4)+2,FALSE)*0.5, 0), "")</f>
        <v/>
      </c>
      <c r="T567" s="54"/>
      <c r="U567" s="548" t="str">
        <f>IFERROR(IF(AG567&lt;&gt;"",Q567*VLOOKUP(N567,【参考】数式用!$AG$2:$AL$50,MATCH(P567,【参考】数式用!$AI$4:$AL$4,0)+2,0), ""), "")</f>
        <v/>
      </c>
      <c r="V567" s="44"/>
      <c r="W567" s="990"/>
      <c r="X567" s="991"/>
      <c r="Y567" s="93"/>
      <c r="Z567" s="549"/>
      <c r="AA567" s="149" t="str">
        <f>IFERROR(IF(Y567="ー", "", ROUNDDOWN(Z567*VLOOKUP(N567,【参考】数式用!$AR$2:$AW$50,MATCH(Y567,【参考】数式用!$AT$4:$AW$4)+2,FALSE)*0.5, 0)), "")</f>
        <v/>
      </c>
      <c r="AB567" s="103"/>
      <c r="AC567" s="1083" t="str">
        <f>IFERROR(IF(AG567&lt;&gt;"",Z567*VLOOKUP(N567,【参考】数式用!$AG$2:$AL$50,MATCH(Y567,【参考】数式用!$AI$4:$AL$4,0)+2,0), ""), "")</f>
        <v/>
      </c>
      <c r="AD567" s="1083"/>
      <c r="AE567" s="424"/>
      <c r="AF567" s="104"/>
      <c r="AG567" s="438" t="str">
        <f>IFERROR(VLOOKUP(O567, 【参考】数式用!$AY$5:$AY$13, 1, FALSE), "")</f>
        <v/>
      </c>
      <c r="AH567" s="439" t="str">
        <f>IFERROR(VLOOKUP(N567, 【参考】数式用!$BA$2:$BB$50, 2, FALSE), "")</f>
        <v/>
      </c>
      <c r="AI567" s="440" t="str">
        <f t="shared" si="19"/>
        <v/>
      </c>
      <c r="AJ567" s="441" t="str">
        <f t="shared" si="20"/>
        <v/>
      </c>
      <c r="AK567" s="139"/>
      <c r="AL567" s="139"/>
      <c r="AM567" s="112"/>
      <c r="AN567" s="112"/>
      <c r="AU567" s="111"/>
      <c r="AV567" s="111"/>
      <c r="AW567" s="111"/>
      <c r="AX567" s="111"/>
      <c r="AY567" s="111"/>
      <c r="AZ567" s="111"/>
    </row>
    <row r="568" spans="1:52" ht="30" customHeight="1" thickBot="1">
      <c r="A568" s="146">
        <v>555</v>
      </c>
      <c r="B568" s="985" t="str">
        <f>IF(基本情報入力シート!C593="","",基本情報入力シート!C593)</f>
        <v/>
      </c>
      <c r="C568" s="986"/>
      <c r="D568" s="986"/>
      <c r="E568" s="986"/>
      <c r="F568" s="986"/>
      <c r="G568" s="986"/>
      <c r="H568" s="986"/>
      <c r="I568" s="987"/>
      <c r="J568" s="420" t="str">
        <f>IF(基本情報入力シート!M593="","",基本情報入力シート!M593)</f>
        <v/>
      </c>
      <c r="K568" s="420" t="str">
        <f>IF(基本情報入力シート!R593="","",基本情報入力シート!R593)</f>
        <v/>
      </c>
      <c r="L568" s="420" t="str">
        <f>IF(基本情報入力シート!W593="","",基本情報入力シート!W593)</f>
        <v/>
      </c>
      <c r="M568" s="420" t="str">
        <f>IF(基本情報入力シート!X593="","",基本情報入力シート!X593)</f>
        <v/>
      </c>
      <c r="N568" s="147" t="str">
        <f>IF(基本情報入力シート!Y593="","",基本情報入力シート!Y593)</f>
        <v/>
      </c>
      <c r="O568" s="154"/>
      <c r="P568" s="53"/>
      <c r="Q568" s="988"/>
      <c r="R568" s="989"/>
      <c r="S568" s="148" t="str">
        <f>IFERROR(ROUNDDOWN(Q568*VLOOKUP(N568,【参考】数式用!$AR$2:$AW$50,MATCH(P568,【参考】数式用!$AT$4:$AW$4)+2,FALSE)*0.5, 0), "")</f>
        <v/>
      </c>
      <c r="T568" s="54"/>
      <c r="U568" s="548" t="str">
        <f>IFERROR(IF(AG568&lt;&gt;"",Q568*VLOOKUP(N568,【参考】数式用!$AG$2:$AL$50,MATCH(P568,【参考】数式用!$AI$4:$AL$4,0)+2,0), ""), "")</f>
        <v/>
      </c>
      <c r="V568" s="44"/>
      <c r="W568" s="990"/>
      <c r="X568" s="991"/>
      <c r="Y568" s="93"/>
      <c r="Z568" s="549"/>
      <c r="AA568" s="149" t="str">
        <f>IFERROR(IF(Y568="ー", "", ROUNDDOWN(Z568*VLOOKUP(N568,【参考】数式用!$AR$2:$AW$50,MATCH(Y568,【参考】数式用!$AT$4:$AW$4)+2,FALSE)*0.5, 0)), "")</f>
        <v/>
      </c>
      <c r="AB568" s="103"/>
      <c r="AC568" s="1083" t="str">
        <f>IFERROR(IF(AG568&lt;&gt;"",Z568*VLOOKUP(N568,【参考】数式用!$AG$2:$AL$50,MATCH(Y568,【参考】数式用!$AI$4:$AL$4,0)+2,0), ""), "")</f>
        <v/>
      </c>
      <c r="AD568" s="1083"/>
      <c r="AE568" s="424"/>
      <c r="AF568" s="104"/>
      <c r="AG568" s="438" t="str">
        <f>IFERROR(VLOOKUP(O568, 【参考】数式用!$AY$5:$AY$13, 1, FALSE), "")</f>
        <v/>
      </c>
      <c r="AH568" s="439" t="str">
        <f>IFERROR(VLOOKUP(N568, 【参考】数式用!$BA$2:$BB$50, 2, FALSE), "")</f>
        <v/>
      </c>
      <c r="AI568" s="440" t="str">
        <f t="shared" si="19"/>
        <v/>
      </c>
      <c r="AJ568" s="441" t="str">
        <f t="shared" si="20"/>
        <v/>
      </c>
      <c r="AK568" s="139"/>
      <c r="AL568" s="139"/>
      <c r="AM568" s="112"/>
      <c r="AN568" s="112"/>
      <c r="AU568" s="111"/>
      <c r="AV568" s="111"/>
      <c r="AW568" s="111"/>
      <c r="AX568" s="111"/>
      <c r="AY568" s="111"/>
      <c r="AZ568" s="111"/>
    </row>
    <row r="569" spans="1:52" ht="30" customHeight="1" thickBot="1">
      <c r="A569" s="146">
        <v>556</v>
      </c>
      <c r="B569" s="985" t="str">
        <f>IF(基本情報入力シート!C594="","",基本情報入力シート!C594)</f>
        <v/>
      </c>
      <c r="C569" s="986"/>
      <c r="D569" s="986"/>
      <c r="E569" s="986"/>
      <c r="F569" s="986"/>
      <c r="G569" s="986"/>
      <c r="H569" s="986"/>
      <c r="I569" s="987"/>
      <c r="J569" s="420" t="str">
        <f>IF(基本情報入力シート!M594="","",基本情報入力シート!M594)</f>
        <v/>
      </c>
      <c r="K569" s="420" t="str">
        <f>IF(基本情報入力シート!R594="","",基本情報入力シート!R594)</f>
        <v/>
      </c>
      <c r="L569" s="420" t="str">
        <f>IF(基本情報入力シート!W594="","",基本情報入力シート!W594)</f>
        <v/>
      </c>
      <c r="M569" s="420" t="str">
        <f>IF(基本情報入力シート!X594="","",基本情報入力シート!X594)</f>
        <v/>
      </c>
      <c r="N569" s="147" t="str">
        <f>IF(基本情報入力シート!Y594="","",基本情報入力シート!Y594)</f>
        <v/>
      </c>
      <c r="O569" s="154"/>
      <c r="P569" s="53"/>
      <c r="Q569" s="988"/>
      <c r="R569" s="989"/>
      <c r="S569" s="148" t="str">
        <f>IFERROR(ROUNDDOWN(Q569*VLOOKUP(N569,【参考】数式用!$AR$2:$AW$50,MATCH(P569,【参考】数式用!$AT$4:$AW$4)+2,FALSE)*0.5, 0), "")</f>
        <v/>
      </c>
      <c r="T569" s="54"/>
      <c r="U569" s="548" t="str">
        <f>IFERROR(IF(AG569&lt;&gt;"",Q569*VLOOKUP(N569,【参考】数式用!$AG$2:$AL$50,MATCH(P569,【参考】数式用!$AI$4:$AL$4,0)+2,0), ""), "")</f>
        <v/>
      </c>
      <c r="V569" s="44"/>
      <c r="W569" s="990"/>
      <c r="X569" s="991"/>
      <c r="Y569" s="93"/>
      <c r="Z569" s="549"/>
      <c r="AA569" s="149" t="str">
        <f>IFERROR(IF(Y569="ー", "", ROUNDDOWN(Z569*VLOOKUP(N569,【参考】数式用!$AR$2:$AW$50,MATCH(Y569,【参考】数式用!$AT$4:$AW$4)+2,FALSE)*0.5, 0)), "")</f>
        <v/>
      </c>
      <c r="AB569" s="103"/>
      <c r="AC569" s="1083" t="str">
        <f>IFERROR(IF(AG569&lt;&gt;"",Z569*VLOOKUP(N569,【参考】数式用!$AG$2:$AL$50,MATCH(Y569,【参考】数式用!$AI$4:$AL$4,0)+2,0), ""), "")</f>
        <v/>
      </c>
      <c r="AD569" s="1083"/>
      <c r="AE569" s="424"/>
      <c r="AF569" s="104"/>
      <c r="AG569" s="438" t="str">
        <f>IFERROR(VLOOKUP(O569, 【参考】数式用!$AY$5:$AY$13, 1, FALSE), "")</f>
        <v/>
      </c>
      <c r="AH569" s="439" t="str">
        <f>IFERROR(VLOOKUP(N569, 【参考】数式用!$BA$2:$BB$50, 2, FALSE), "")</f>
        <v/>
      </c>
      <c r="AI569" s="440" t="str">
        <f t="shared" si="19"/>
        <v/>
      </c>
      <c r="AJ569" s="441" t="str">
        <f t="shared" si="20"/>
        <v/>
      </c>
      <c r="AK569" s="139"/>
      <c r="AL569" s="139"/>
      <c r="AM569" s="112"/>
      <c r="AN569" s="112"/>
      <c r="AU569" s="111"/>
      <c r="AV569" s="111"/>
      <c r="AW569" s="111"/>
      <c r="AX569" s="111"/>
      <c r="AY569" s="111"/>
      <c r="AZ569" s="111"/>
    </row>
    <row r="570" spans="1:52" ht="30" customHeight="1" thickBot="1">
      <c r="A570" s="146">
        <v>557</v>
      </c>
      <c r="B570" s="985" t="str">
        <f>IF(基本情報入力シート!C595="","",基本情報入力シート!C595)</f>
        <v/>
      </c>
      <c r="C570" s="986"/>
      <c r="D570" s="986"/>
      <c r="E570" s="986"/>
      <c r="F570" s="986"/>
      <c r="G570" s="986"/>
      <c r="H570" s="986"/>
      <c r="I570" s="987"/>
      <c r="J570" s="420" t="str">
        <f>IF(基本情報入力シート!M595="","",基本情報入力シート!M595)</f>
        <v/>
      </c>
      <c r="K570" s="420" t="str">
        <f>IF(基本情報入力シート!R595="","",基本情報入力シート!R595)</f>
        <v/>
      </c>
      <c r="L570" s="420" t="str">
        <f>IF(基本情報入力シート!W595="","",基本情報入力シート!W595)</f>
        <v/>
      </c>
      <c r="M570" s="420" t="str">
        <f>IF(基本情報入力シート!X595="","",基本情報入力シート!X595)</f>
        <v/>
      </c>
      <c r="N570" s="147" t="str">
        <f>IF(基本情報入力シート!Y595="","",基本情報入力シート!Y595)</f>
        <v/>
      </c>
      <c r="O570" s="154"/>
      <c r="P570" s="53"/>
      <c r="Q570" s="988"/>
      <c r="R570" s="989"/>
      <c r="S570" s="148" t="str">
        <f>IFERROR(ROUNDDOWN(Q570*VLOOKUP(N570,【参考】数式用!$AR$2:$AW$50,MATCH(P570,【参考】数式用!$AT$4:$AW$4)+2,FALSE)*0.5, 0), "")</f>
        <v/>
      </c>
      <c r="T570" s="54"/>
      <c r="U570" s="548" t="str">
        <f>IFERROR(IF(AG570&lt;&gt;"",Q570*VLOOKUP(N570,【参考】数式用!$AG$2:$AL$50,MATCH(P570,【参考】数式用!$AI$4:$AL$4,0)+2,0), ""), "")</f>
        <v/>
      </c>
      <c r="V570" s="44"/>
      <c r="W570" s="990"/>
      <c r="X570" s="991"/>
      <c r="Y570" s="93"/>
      <c r="Z570" s="549"/>
      <c r="AA570" s="149" t="str">
        <f>IFERROR(IF(Y570="ー", "", ROUNDDOWN(Z570*VLOOKUP(N570,【参考】数式用!$AR$2:$AW$50,MATCH(Y570,【参考】数式用!$AT$4:$AW$4)+2,FALSE)*0.5, 0)), "")</f>
        <v/>
      </c>
      <c r="AB570" s="103"/>
      <c r="AC570" s="1083" t="str">
        <f>IFERROR(IF(AG570&lt;&gt;"",Z570*VLOOKUP(N570,【参考】数式用!$AG$2:$AL$50,MATCH(Y570,【参考】数式用!$AI$4:$AL$4,0)+2,0), ""), "")</f>
        <v/>
      </c>
      <c r="AD570" s="1083"/>
      <c r="AE570" s="424"/>
      <c r="AF570" s="104"/>
      <c r="AG570" s="438" t="str">
        <f>IFERROR(VLOOKUP(O570, 【参考】数式用!$AY$5:$AY$13, 1, FALSE), "")</f>
        <v/>
      </c>
      <c r="AH570" s="439" t="str">
        <f>IFERROR(VLOOKUP(N570, 【参考】数式用!$BA$2:$BB$50, 2, FALSE), "")</f>
        <v/>
      </c>
      <c r="AI570" s="440" t="str">
        <f t="shared" si="19"/>
        <v/>
      </c>
      <c r="AJ570" s="441" t="str">
        <f t="shared" si="20"/>
        <v/>
      </c>
      <c r="AK570" s="139"/>
      <c r="AL570" s="139"/>
      <c r="AM570" s="112"/>
      <c r="AN570" s="112"/>
      <c r="AU570" s="111"/>
      <c r="AV570" s="111"/>
      <c r="AW570" s="111"/>
      <c r="AX570" s="111"/>
      <c r="AY570" s="111"/>
      <c r="AZ570" s="111"/>
    </row>
    <row r="571" spans="1:52" ht="30" customHeight="1" thickBot="1">
      <c r="A571" s="146">
        <v>558</v>
      </c>
      <c r="B571" s="985" t="str">
        <f>IF(基本情報入力シート!C596="","",基本情報入力シート!C596)</f>
        <v/>
      </c>
      <c r="C571" s="986"/>
      <c r="D571" s="986"/>
      <c r="E571" s="986"/>
      <c r="F571" s="986"/>
      <c r="G571" s="986"/>
      <c r="H571" s="986"/>
      <c r="I571" s="987"/>
      <c r="J571" s="420" t="str">
        <f>IF(基本情報入力シート!M596="","",基本情報入力シート!M596)</f>
        <v/>
      </c>
      <c r="K571" s="420" t="str">
        <f>IF(基本情報入力シート!R596="","",基本情報入力シート!R596)</f>
        <v/>
      </c>
      <c r="L571" s="420" t="str">
        <f>IF(基本情報入力シート!W596="","",基本情報入力シート!W596)</f>
        <v/>
      </c>
      <c r="M571" s="420" t="str">
        <f>IF(基本情報入力シート!X596="","",基本情報入力シート!X596)</f>
        <v/>
      </c>
      <c r="N571" s="147" t="str">
        <f>IF(基本情報入力シート!Y596="","",基本情報入力シート!Y596)</f>
        <v/>
      </c>
      <c r="O571" s="154"/>
      <c r="P571" s="53"/>
      <c r="Q571" s="988"/>
      <c r="R571" s="989"/>
      <c r="S571" s="148" t="str">
        <f>IFERROR(ROUNDDOWN(Q571*VLOOKUP(N571,【参考】数式用!$AR$2:$AW$50,MATCH(P571,【参考】数式用!$AT$4:$AW$4)+2,FALSE)*0.5, 0), "")</f>
        <v/>
      </c>
      <c r="T571" s="54"/>
      <c r="U571" s="548" t="str">
        <f>IFERROR(IF(AG571&lt;&gt;"",Q571*VLOOKUP(N571,【参考】数式用!$AG$2:$AL$50,MATCH(P571,【参考】数式用!$AI$4:$AL$4,0)+2,0), ""), "")</f>
        <v/>
      </c>
      <c r="V571" s="44"/>
      <c r="W571" s="990"/>
      <c r="X571" s="991"/>
      <c r="Y571" s="93"/>
      <c r="Z571" s="549"/>
      <c r="AA571" s="149" t="str">
        <f>IFERROR(IF(Y571="ー", "", ROUNDDOWN(Z571*VLOOKUP(N571,【参考】数式用!$AR$2:$AW$50,MATCH(Y571,【参考】数式用!$AT$4:$AW$4)+2,FALSE)*0.5, 0)), "")</f>
        <v/>
      </c>
      <c r="AB571" s="103"/>
      <c r="AC571" s="1083" t="str">
        <f>IFERROR(IF(AG571&lt;&gt;"",Z571*VLOOKUP(N571,【参考】数式用!$AG$2:$AL$50,MATCH(Y571,【参考】数式用!$AI$4:$AL$4,0)+2,0), ""), "")</f>
        <v/>
      </c>
      <c r="AD571" s="1083"/>
      <c r="AE571" s="424"/>
      <c r="AF571" s="104"/>
      <c r="AG571" s="438" t="str">
        <f>IFERROR(VLOOKUP(O571, 【参考】数式用!$AY$5:$AY$13, 1, FALSE), "")</f>
        <v/>
      </c>
      <c r="AH571" s="439" t="str">
        <f>IFERROR(VLOOKUP(N571, 【参考】数式用!$BA$2:$BB$50, 2, FALSE), "")</f>
        <v/>
      </c>
      <c r="AI571" s="440" t="str">
        <f t="shared" si="19"/>
        <v/>
      </c>
      <c r="AJ571" s="441" t="str">
        <f t="shared" si="20"/>
        <v/>
      </c>
      <c r="AK571" s="139"/>
      <c r="AL571" s="139"/>
      <c r="AM571" s="112"/>
      <c r="AN571" s="112"/>
      <c r="AU571" s="111"/>
      <c r="AV571" s="111"/>
      <c r="AW571" s="111"/>
      <c r="AX571" s="111"/>
      <c r="AY571" s="111"/>
      <c r="AZ571" s="111"/>
    </row>
    <row r="572" spans="1:52" ht="30" customHeight="1" thickBot="1">
      <c r="A572" s="146">
        <v>559</v>
      </c>
      <c r="B572" s="985" t="str">
        <f>IF(基本情報入力シート!C597="","",基本情報入力シート!C597)</f>
        <v/>
      </c>
      <c r="C572" s="986"/>
      <c r="D572" s="986"/>
      <c r="E572" s="986"/>
      <c r="F572" s="986"/>
      <c r="G572" s="986"/>
      <c r="H572" s="986"/>
      <c r="I572" s="987"/>
      <c r="J572" s="420" t="str">
        <f>IF(基本情報入力シート!M597="","",基本情報入力シート!M597)</f>
        <v/>
      </c>
      <c r="K572" s="420" t="str">
        <f>IF(基本情報入力シート!R597="","",基本情報入力シート!R597)</f>
        <v/>
      </c>
      <c r="L572" s="420" t="str">
        <f>IF(基本情報入力シート!W597="","",基本情報入力シート!W597)</f>
        <v/>
      </c>
      <c r="M572" s="420" t="str">
        <f>IF(基本情報入力シート!X597="","",基本情報入力シート!X597)</f>
        <v/>
      </c>
      <c r="N572" s="147" t="str">
        <f>IF(基本情報入力シート!Y597="","",基本情報入力シート!Y597)</f>
        <v/>
      </c>
      <c r="O572" s="154"/>
      <c r="P572" s="53"/>
      <c r="Q572" s="988"/>
      <c r="R572" s="989"/>
      <c r="S572" s="148" t="str">
        <f>IFERROR(ROUNDDOWN(Q572*VLOOKUP(N572,【参考】数式用!$AR$2:$AW$50,MATCH(P572,【参考】数式用!$AT$4:$AW$4)+2,FALSE)*0.5, 0), "")</f>
        <v/>
      </c>
      <c r="T572" s="54"/>
      <c r="U572" s="548" t="str">
        <f>IFERROR(IF(AG572&lt;&gt;"",Q572*VLOOKUP(N572,【参考】数式用!$AG$2:$AL$50,MATCH(P572,【参考】数式用!$AI$4:$AL$4,0)+2,0), ""), "")</f>
        <v/>
      </c>
      <c r="V572" s="44"/>
      <c r="W572" s="990"/>
      <c r="X572" s="991"/>
      <c r="Y572" s="93"/>
      <c r="Z572" s="549"/>
      <c r="AA572" s="149" t="str">
        <f>IFERROR(IF(Y572="ー", "", ROUNDDOWN(Z572*VLOOKUP(N572,【参考】数式用!$AR$2:$AW$50,MATCH(Y572,【参考】数式用!$AT$4:$AW$4)+2,FALSE)*0.5, 0)), "")</f>
        <v/>
      </c>
      <c r="AB572" s="103"/>
      <c r="AC572" s="1083" t="str">
        <f>IFERROR(IF(AG572&lt;&gt;"",Z572*VLOOKUP(N572,【参考】数式用!$AG$2:$AL$50,MATCH(Y572,【参考】数式用!$AI$4:$AL$4,0)+2,0), ""), "")</f>
        <v/>
      </c>
      <c r="AD572" s="1083"/>
      <c r="AE572" s="424"/>
      <c r="AF572" s="104"/>
      <c r="AG572" s="438" t="str">
        <f>IFERROR(VLOOKUP(O572, 【参考】数式用!$AY$5:$AY$13, 1, FALSE), "")</f>
        <v/>
      </c>
      <c r="AH572" s="439" t="str">
        <f>IFERROR(VLOOKUP(N572, 【参考】数式用!$BA$2:$BB$50, 2, FALSE), "")</f>
        <v/>
      </c>
      <c r="AI572" s="440" t="str">
        <f t="shared" si="19"/>
        <v/>
      </c>
      <c r="AJ572" s="441" t="str">
        <f t="shared" si="20"/>
        <v/>
      </c>
      <c r="AK572" s="139"/>
      <c r="AL572" s="139"/>
      <c r="AM572" s="112"/>
      <c r="AN572" s="112"/>
      <c r="AU572" s="111"/>
      <c r="AV572" s="111"/>
      <c r="AW572" s="111"/>
      <c r="AX572" s="111"/>
      <c r="AY572" s="111"/>
      <c r="AZ572" s="111"/>
    </row>
    <row r="573" spans="1:52" ht="30" customHeight="1" thickBot="1">
      <c r="A573" s="146">
        <v>560</v>
      </c>
      <c r="B573" s="985" t="str">
        <f>IF(基本情報入力シート!C598="","",基本情報入力シート!C598)</f>
        <v/>
      </c>
      <c r="C573" s="986"/>
      <c r="D573" s="986"/>
      <c r="E573" s="986"/>
      <c r="F573" s="986"/>
      <c r="G573" s="986"/>
      <c r="H573" s="986"/>
      <c r="I573" s="987"/>
      <c r="J573" s="420" t="str">
        <f>IF(基本情報入力シート!M598="","",基本情報入力シート!M598)</f>
        <v/>
      </c>
      <c r="K573" s="420" t="str">
        <f>IF(基本情報入力シート!R598="","",基本情報入力シート!R598)</f>
        <v/>
      </c>
      <c r="L573" s="420" t="str">
        <f>IF(基本情報入力シート!W598="","",基本情報入力シート!W598)</f>
        <v/>
      </c>
      <c r="M573" s="420" t="str">
        <f>IF(基本情報入力シート!X598="","",基本情報入力シート!X598)</f>
        <v/>
      </c>
      <c r="N573" s="147" t="str">
        <f>IF(基本情報入力シート!Y598="","",基本情報入力シート!Y598)</f>
        <v/>
      </c>
      <c r="O573" s="154"/>
      <c r="P573" s="53"/>
      <c r="Q573" s="988"/>
      <c r="R573" s="989"/>
      <c r="S573" s="148" t="str">
        <f>IFERROR(ROUNDDOWN(Q573*VLOOKUP(N573,【参考】数式用!$AR$2:$AW$50,MATCH(P573,【参考】数式用!$AT$4:$AW$4)+2,FALSE)*0.5, 0), "")</f>
        <v/>
      </c>
      <c r="T573" s="54"/>
      <c r="U573" s="548" t="str">
        <f>IFERROR(IF(AG573&lt;&gt;"",Q573*VLOOKUP(N573,【参考】数式用!$AG$2:$AL$50,MATCH(P573,【参考】数式用!$AI$4:$AL$4,0)+2,0), ""), "")</f>
        <v/>
      </c>
      <c r="V573" s="44"/>
      <c r="W573" s="990"/>
      <c r="X573" s="991"/>
      <c r="Y573" s="93"/>
      <c r="Z573" s="549"/>
      <c r="AA573" s="149" t="str">
        <f>IFERROR(IF(Y573="ー", "", ROUNDDOWN(Z573*VLOOKUP(N573,【参考】数式用!$AR$2:$AW$50,MATCH(Y573,【参考】数式用!$AT$4:$AW$4)+2,FALSE)*0.5, 0)), "")</f>
        <v/>
      </c>
      <c r="AB573" s="103"/>
      <c r="AC573" s="1083" t="str">
        <f>IFERROR(IF(AG573&lt;&gt;"",Z573*VLOOKUP(N573,【参考】数式用!$AG$2:$AL$50,MATCH(Y573,【参考】数式用!$AI$4:$AL$4,0)+2,0), ""), "")</f>
        <v/>
      </c>
      <c r="AD573" s="1083"/>
      <c r="AE573" s="424"/>
      <c r="AF573" s="104"/>
      <c r="AG573" s="438" t="str">
        <f>IFERROR(VLOOKUP(O573, 【参考】数式用!$AY$5:$AY$13, 1, FALSE), "")</f>
        <v/>
      </c>
      <c r="AH573" s="439" t="str">
        <f>IFERROR(VLOOKUP(N573, 【参考】数式用!$BA$2:$BB$50, 2, FALSE), "")</f>
        <v/>
      </c>
      <c r="AI573" s="440" t="str">
        <f t="shared" si="19"/>
        <v/>
      </c>
      <c r="AJ573" s="441" t="str">
        <f t="shared" si="20"/>
        <v/>
      </c>
      <c r="AK573" s="139"/>
      <c r="AL573" s="139"/>
      <c r="AM573" s="112"/>
      <c r="AN573" s="112"/>
      <c r="AU573" s="111"/>
      <c r="AV573" s="111"/>
      <c r="AW573" s="111"/>
      <c r="AX573" s="111"/>
      <c r="AY573" s="111"/>
      <c r="AZ573" s="111"/>
    </row>
    <row r="574" spans="1:52" ht="30" customHeight="1" thickBot="1">
      <c r="A574" s="146">
        <v>561</v>
      </c>
      <c r="B574" s="985" t="str">
        <f>IF(基本情報入力シート!C599="","",基本情報入力シート!C599)</f>
        <v/>
      </c>
      <c r="C574" s="986"/>
      <c r="D574" s="986"/>
      <c r="E574" s="986"/>
      <c r="F574" s="986"/>
      <c r="G574" s="986"/>
      <c r="H574" s="986"/>
      <c r="I574" s="987"/>
      <c r="J574" s="420" t="str">
        <f>IF(基本情報入力シート!M599="","",基本情報入力シート!M599)</f>
        <v/>
      </c>
      <c r="K574" s="420" t="str">
        <f>IF(基本情報入力シート!R599="","",基本情報入力シート!R599)</f>
        <v/>
      </c>
      <c r="L574" s="420" t="str">
        <f>IF(基本情報入力シート!W599="","",基本情報入力シート!W599)</f>
        <v/>
      </c>
      <c r="M574" s="420" t="str">
        <f>IF(基本情報入力シート!X599="","",基本情報入力シート!X599)</f>
        <v/>
      </c>
      <c r="N574" s="147" t="str">
        <f>IF(基本情報入力シート!Y599="","",基本情報入力シート!Y599)</f>
        <v/>
      </c>
      <c r="O574" s="154"/>
      <c r="P574" s="53"/>
      <c r="Q574" s="988"/>
      <c r="R574" s="989"/>
      <c r="S574" s="148" t="str">
        <f>IFERROR(ROUNDDOWN(Q574*VLOOKUP(N574,【参考】数式用!$AR$2:$AW$50,MATCH(P574,【参考】数式用!$AT$4:$AW$4)+2,FALSE)*0.5, 0), "")</f>
        <v/>
      </c>
      <c r="T574" s="54"/>
      <c r="U574" s="548" t="str">
        <f>IFERROR(IF(AG574&lt;&gt;"",Q574*VLOOKUP(N574,【参考】数式用!$AG$2:$AL$50,MATCH(P574,【参考】数式用!$AI$4:$AL$4,0)+2,0), ""), "")</f>
        <v/>
      </c>
      <c r="V574" s="44"/>
      <c r="W574" s="990"/>
      <c r="X574" s="991"/>
      <c r="Y574" s="93"/>
      <c r="Z574" s="549"/>
      <c r="AA574" s="149" t="str">
        <f>IFERROR(IF(Y574="ー", "", ROUNDDOWN(Z574*VLOOKUP(N574,【参考】数式用!$AR$2:$AW$50,MATCH(Y574,【参考】数式用!$AT$4:$AW$4)+2,FALSE)*0.5, 0)), "")</f>
        <v/>
      </c>
      <c r="AB574" s="103"/>
      <c r="AC574" s="1083" t="str">
        <f>IFERROR(IF(AG574&lt;&gt;"",Z574*VLOOKUP(N574,【参考】数式用!$AG$2:$AL$50,MATCH(Y574,【参考】数式用!$AI$4:$AL$4,0)+2,0), ""), "")</f>
        <v/>
      </c>
      <c r="AD574" s="1083"/>
      <c r="AE574" s="424"/>
      <c r="AF574" s="104"/>
      <c r="AG574" s="438" t="str">
        <f>IFERROR(VLOOKUP(O574, 【参考】数式用!$AY$5:$AY$13, 1, FALSE), "")</f>
        <v/>
      </c>
      <c r="AH574" s="439" t="str">
        <f>IFERROR(VLOOKUP(N574, 【参考】数式用!$BA$2:$BB$50, 2, FALSE), "")</f>
        <v/>
      </c>
      <c r="AI574" s="440" t="str">
        <f t="shared" si="19"/>
        <v/>
      </c>
      <c r="AJ574" s="441" t="str">
        <f t="shared" si="20"/>
        <v/>
      </c>
      <c r="AK574" s="139"/>
      <c r="AL574" s="139"/>
      <c r="AM574" s="112"/>
      <c r="AN574" s="112"/>
      <c r="AU574" s="111"/>
      <c r="AV574" s="111"/>
      <c r="AW574" s="111"/>
      <c r="AX574" s="111"/>
      <c r="AY574" s="111"/>
      <c r="AZ574" s="111"/>
    </row>
    <row r="575" spans="1:52" ht="30" customHeight="1" thickBot="1">
      <c r="A575" s="146">
        <v>562</v>
      </c>
      <c r="B575" s="985" t="str">
        <f>IF(基本情報入力シート!C600="","",基本情報入力シート!C600)</f>
        <v/>
      </c>
      <c r="C575" s="986"/>
      <c r="D575" s="986"/>
      <c r="E575" s="986"/>
      <c r="F575" s="986"/>
      <c r="G575" s="986"/>
      <c r="H575" s="986"/>
      <c r="I575" s="987"/>
      <c r="J575" s="420" t="str">
        <f>IF(基本情報入力シート!M600="","",基本情報入力シート!M600)</f>
        <v/>
      </c>
      <c r="K575" s="420" t="str">
        <f>IF(基本情報入力シート!R600="","",基本情報入力シート!R600)</f>
        <v/>
      </c>
      <c r="L575" s="420" t="str">
        <f>IF(基本情報入力シート!W600="","",基本情報入力シート!W600)</f>
        <v/>
      </c>
      <c r="M575" s="420" t="str">
        <f>IF(基本情報入力シート!X600="","",基本情報入力シート!X600)</f>
        <v/>
      </c>
      <c r="N575" s="147" t="str">
        <f>IF(基本情報入力シート!Y600="","",基本情報入力シート!Y600)</f>
        <v/>
      </c>
      <c r="O575" s="154"/>
      <c r="P575" s="53"/>
      <c r="Q575" s="988"/>
      <c r="R575" s="989"/>
      <c r="S575" s="148" t="str">
        <f>IFERROR(ROUNDDOWN(Q575*VLOOKUP(N575,【参考】数式用!$AR$2:$AW$50,MATCH(P575,【参考】数式用!$AT$4:$AW$4)+2,FALSE)*0.5, 0), "")</f>
        <v/>
      </c>
      <c r="T575" s="54"/>
      <c r="U575" s="548" t="str">
        <f>IFERROR(IF(AG575&lt;&gt;"",Q575*VLOOKUP(N575,【参考】数式用!$AG$2:$AL$50,MATCH(P575,【参考】数式用!$AI$4:$AL$4,0)+2,0), ""), "")</f>
        <v/>
      </c>
      <c r="V575" s="44"/>
      <c r="W575" s="990"/>
      <c r="X575" s="991"/>
      <c r="Y575" s="93"/>
      <c r="Z575" s="549"/>
      <c r="AA575" s="149" t="str">
        <f>IFERROR(IF(Y575="ー", "", ROUNDDOWN(Z575*VLOOKUP(N575,【参考】数式用!$AR$2:$AW$50,MATCH(Y575,【参考】数式用!$AT$4:$AW$4)+2,FALSE)*0.5, 0)), "")</f>
        <v/>
      </c>
      <c r="AB575" s="103"/>
      <c r="AC575" s="1083" t="str">
        <f>IFERROR(IF(AG575&lt;&gt;"",Z575*VLOOKUP(N575,【参考】数式用!$AG$2:$AL$50,MATCH(Y575,【参考】数式用!$AI$4:$AL$4,0)+2,0), ""), "")</f>
        <v/>
      </c>
      <c r="AD575" s="1083"/>
      <c r="AE575" s="424"/>
      <c r="AF575" s="104"/>
      <c r="AG575" s="438" t="str">
        <f>IFERROR(VLOOKUP(O575, 【参考】数式用!$AY$5:$AY$13, 1, FALSE), "")</f>
        <v/>
      </c>
      <c r="AH575" s="439" t="str">
        <f>IFERROR(VLOOKUP(N575, 【参考】数式用!$BA$2:$BB$50, 2, FALSE), "")</f>
        <v/>
      </c>
      <c r="AI575" s="440" t="str">
        <f t="shared" si="19"/>
        <v/>
      </c>
      <c r="AJ575" s="441" t="str">
        <f t="shared" si="20"/>
        <v/>
      </c>
      <c r="AK575" s="139"/>
      <c r="AL575" s="139"/>
      <c r="AM575" s="112"/>
      <c r="AN575" s="112"/>
      <c r="AU575" s="111"/>
      <c r="AV575" s="111"/>
      <c r="AW575" s="111"/>
      <c r="AX575" s="111"/>
      <c r="AY575" s="111"/>
      <c r="AZ575" s="111"/>
    </row>
    <row r="576" spans="1:52" ht="30" customHeight="1" thickBot="1">
      <c r="A576" s="146">
        <v>563</v>
      </c>
      <c r="B576" s="985" t="str">
        <f>IF(基本情報入力シート!C601="","",基本情報入力シート!C601)</f>
        <v/>
      </c>
      <c r="C576" s="986"/>
      <c r="D576" s="986"/>
      <c r="E576" s="986"/>
      <c r="F576" s="986"/>
      <c r="G576" s="986"/>
      <c r="H576" s="986"/>
      <c r="I576" s="987"/>
      <c r="J576" s="420" t="str">
        <f>IF(基本情報入力シート!M601="","",基本情報入力シート!M601)</f>
        <v/>
      </c>
      <c r="K576" s="420" t="str">
        <f>IF(基本情報入力シート!R601="","",基本情報入力シート!R601)</f>
        <v/>
      </c>
      <c r="L576" s="420" t="str">
        <f>IF(基本情報入力シート!W601="","",基本情報入力シート!W601)</f>
        <v/>
      </c>
      <c r="M576" s="420" t="str">
        <f>IF(基本情報入力シート!X601="","",基本情報入力シート!X601)</f>
        <v/>
      </c>
      <c r="N576" s="147" t="str">
        <f>IF(基本情報入力シート!Y601="","",基本情報入力シート!Y601)</f>
        <v/>
      </c>
      <c r="O576" s="154"/>
      <c r="P576" s="53"/>
      <c r="Q576" s="988"/>
      <c r="R576" s="989"/>
      <c r="S576" s="148" t="str">
        <f>IFERROR(ROUNDDOWN(Q576*VLOOKUP(N576,【参考】数式用!$AR$2:$AW$50,MATCH(P576,【参考】数式用!$AT$4:$AW$4)+2,FALSE)*0.5, 0), "")</f>
        <v/>
      </c>
      <c r="T576" s="54"/>
      <c r="U576" s="548" t="str">
        <f>IFERROR(IF(AG576&lt;&gt;"",Q576*VLOOKUP(N576,【参考】数式用!$AG$2:$AL$50,MATCH(P576,【参考】数式用!$AI$4:$AL$4,0)+2,0), ""), "")</f>
        <v/>
      </c>
      <c r="V576" s="44"/>
      <c r="W576" s="990"/>
      <c r="X576" s="991"/>
      <c r="Y576" s="93"/>
      <c r="Z576" s="549"/>
      <c r="AA576" s="149" t="str">
        <f>IFERROR(IF(Y576="ー", "", ROUNDDOWN(Z576*VLOOKUP(N576,【参考】数式用!$AR$2:$AW$50,MATCH(Y576,【参考】数式用!$AT$4:$AW$4)+2,FALSE)*0.5, 0)), "")</f>
        <v/>
      </c>
      <c r="AB576" s="103"/>
      <c r="AC576" s="1083" t="str">
        <f>IFERROR(IF(AG576&lt;&gt;"",Z576*VLOOKUP(N576,【参考】数式用!$AG$2:$AL$50,MATCH(Y576,【参考】数式用!$AI$4:$AL$4,0)+2,0), ""), "")</f>
        <v/>
      </c>
      <c r="AD576" s="1083"/>
      <c r="AE576" s="424"/>
      <c r="AF576" s="104"/>
      <c r="AG576" s="438" t="str">
        <f>IFERROR(VLOOKUP(O576, 【参考】数式用!$AY$5:$AY$13, 1, FALSE), "")</f>
        <v/>
      </c>
      <c r="AH576" s="439" t="str">
        <f>IFERROR(VLOOKUP(N576, 【参考】数式用!$BA$2:$BB$50, 2, FALSE), "")</f>
        <v/>
      </c>
      <c r="AI576" s="440" t="str">
        <f t="shared" si="19"/>
        <v/>
      </c>
      <c r="AJ576" s="441" t="str">
        <f t="shared" si="20"/>
        <v/>
      </c>
      <c r="AK576" s="139"/>
      <c r="AL576" s="139"/>
      <c r="AM576" s="112"/>
      <c r="AN576" s="112"/>
      <c r="AU576" s="111"/>
      <c r="AV576" s="111"/>
      <c r="AW576" s="111"/>
      <c r="AX576" s="111"/>
      <c r="AY576" s="111"/>
      <c r="AZ576" s="111"/>
    </row>
    <row r="577" spans="1:52" ht="30" customHeight="1" thickBot="1">
      <c r="A577" s="146">
        <v>564</v>
      </c>
      <c r="B577" s="985" t="str">
        <f>IF(基本情報入力シート!C602="","",基本情報入力シート!C602)</f>
        <v/>
      </c>
      <c r="C577" s="986"/>
      <c r="D577" s="986"/>
      <c r="E577" s="986"/>
      <c r="F577" s="986"/>
      <c r="G577" s="986"/>
      <c r="H577" s="986"/>
      <c r="I577" s="987"/>
      <c r="J577" s="420" t="str">
        <f>IF(基本情報入力シート!M602="","",基本情報入力シート!M602)</f>
        <v/>
      </c>
      <c r="K577" s="420" t="str">
        <f>IF(基本情報入力シート!R602="","",基本情報入力シート!R602)</f>
        <v/>
      </c>
      <c r="L577" s="420" t="str">
        <f>IF(基本情報入力シート!W602="","",基本情報入力シート!W602)</f>
        <v/>
      </c>
      <c r="M577" s="420" t="str">
        <f>IF(基本情報入力シート!X602="","",基本情報入力シート!X602)</f>
        <v/>
      </c>
      <c r="N577" s="147" t="str">
        <f>IF(基本情報入力シート!Y602="","",基本情報入力シート!Y602)</f>
        <v/>
      </c>
      <c r="O577" s="154"/>
      <c r="P577" s="53"/>
      <c r="Q577" s="988"/>
      <c r="R577" s="989"/>
      <c r="S577" s="148" t="str">
        <f>IFERROR(ROUNDDOWN(Q577*VLOOKUP(N577,【参考】数式用!$AR$2:$AW$50,MATCH(P577,【参考】数式用!$AT$4:$AW$4)+2,FALSE)*0.5, 0), "")</f>
        <v/>
      </c>
      <c r="T577" s="54"/>
      <c r="U577" s="548" t="str">
        <f>IFERROR(IF(AG577&lt;&gt;"",Q577*VLOOKUP(N577,【参考】数式用!$AG$2:$AL$50,MATCH(P577,【参考】数式用!$AI$4:$AL$4,0)+2,0), ""), "")</f>
        <v/>
      </c>
      <c r="V577" s="44"/>
      <c r="W577" s="990"/>
      <c r="X577" s="991"/>
      <c r="Y577" s="93"/>
      <c r="Z577" s="549"/>
      <c r="AA577" s="149" t="str">
        <f>IFERROR(IF(Y577="ー", "", ROUNDDOWN(Z577*VLOOKUP(N577,【参考】数式用!$AR$2:$AW$50,MATCH(Y577,【参考】数式用!$AT$4:$AW$4)+2,FALSE)*0.5, 0)), "")</f>
        <v/>
      </c>
      <c r="AB577" s="103"/>
      <c r="AC577" s="1083" t="str">
        <f>IFERROR(IF(AG577&lt;&gt;"",Z577*VLOOKUP(N577,【参考】数式用!$AG$2:$AL$50,MATCH(Y577,【参考】数式用!$AI$4:$AL$4,0)+2,0), ""), "")</f>
        <v/>
      </c>
      <c r="AD577" s="1083"/>
      <c r="AE577" s="424"/>
      <c r="AF577" s="104"/>
      <c r="AG577" s="438" t="str">
        <f>IFERROR(VLOOKUP(O577, 【参考】数式用!$AY$5:$AY$13, 1, FALSE), "")</f>
        <v/>
      </c>
      <c r="AH577" s="439" t="str">
        <f>IFERROR(VLOOKUP(N577, 【参考】数式用!$BA$2:$BB$50, 2, FALSE), "")</f>
        <v/>
      </c>
      <c r="AI577" s="440" t="str">
        <f t="shared" si="19"/>
        <v/>
      </c>
      <c r="AJ577" s="441" t="str">
        <f t="shared" si="20"/>
        <v/>
      </c>
      <c r="AK577" s="139"/>
      <c r="AL577" s="139"/>
      <c r="AM577" s="112"/>
      <c r="AN577" s="112"/>
      <c r="AU577" s="111"/>
      <c r="AV577" s="111"/>
      <c r="AW577" s="111"/>
      <c r="AX577" s="111"/>
      <c r="AY577" s="111"/>
      <c r="AZ577" s="111"/>
    </row>
    <row r="578" spans="1:52" ht="30" customHeight="1" thickBot="1">
      <c r="A578" s="146">
        <v>565</v>
      </c>
      <c r="B578" s="985" t="str">
        <f>IF(基本情報入力シート!C603="","",基本情報入力シート!C603)</f>
        <v/>
      </c>
      <c r="C578" s="986"/>
      <c r="D578" s="986"/>
      <c r="E578" s="986"/>
      <c r="F578" s="986"/>
      <c r="G578" s="986"/>
      <c r="H578" s="986"/>
      <c r="I578" s="987"/>
      <c r="J578" s="420" t="str">
        <f>IF(基本情報入力シート!M603="","",基本情報入力シート!M603)</f>
        <v/>
      </c>
      <c r="K578" s="420" t="str">
        <f>IF(基本情報入力シート!R603="","",基本情報入力シート!R603)</f>
        <v/>
      </c>
      <c r="L578" s="420" t="str">
        <f>IF(基本情報入力シート!W603="","",基本情報入力シート!W603)</f>
        <v/>
      </c>
      <c r="M578" s="420" t="str">
        <f>IF(基本情報入力シート!X603="","",基本情報入力シート!X603)</f>
        <v/>
      </c>
      <c r="N578" s="147" t="str">
        <f>IF(基本情報入力シート!Y603="","",基本情報入力シート!Y603)</f>
        <v/>
      </c>
      <c r="O578" s="154"/>
      <c r="P578" s="53"/>
      <c r="Q578" s="988"/>
      <c r="R578" s="989"/>
      <c r="S578" s="148" t="str">
        <f>IFERROR(ROUNDDOWN(Q578*VLOOKUP(N578,【参考】数式用!$AR$2:$AW$50,MATCH(P578,【参考】数式用!$AT$4:$AW$4)+2,FALSE)*0.5, 0), "")</f>
        <v/>
      </c>
      <c r="T578" s="54"/>
      <c r="U578" s="548" t="str">
        <f>IFERROR(IF(AG578&lt;&gt;"",Q578*VLOOKUP(N578,【参考】数式用!$AG$2:$AL$50,MATCH(P578,【参考】数式用!$AI$4:$AL$4,0)+2,0), ""), "")</f>
        <v/>
      </c>
      <c r="V578" s="44"/>
      <c r="W578" s="990"/>
      <c r="X578" s="991"/>
      <c r="Y578" s="93"/>
      <c r="Z578" s="549"/>
      <c r="AA578" s="149" t="str">
        <f>IFERROR(IF(Y578="ー", "", ROUNDDOWN(Z578*VLOOKUP(N578,【参考】数式用!$AR$2:$AW$50,MATCH(Y578,【参考】数式用!$AT$4:$AW$4)+2,FALSE)*0.5, 0)), "")</f>
        <v/>
      </c>
      <c r="AB578" s="103"/>
      <c r="AC578" s="1083" t="str">
        <f>IFERROR(IF(AG578&lt;&gt;"",Z578*VLOOKUP(N578,【参考】数式用!$AG$2:$AL$50,MATCH(Y578,【参考】数式用!$AI$4:$AL$4,0)+2,0), ""), "")</f>
        <v/>
      </c>
      <c r="AD578" s="1083"/>
      <c r="AE578" s="424"/>
      <c r="AF578" s="104"/>
      <c r="AG578" s="438" t="str">
        <f>IFERROR(VLOOKUP(O578, 【参考】数式用!$AY$5:$AY$13, 1, FALSE), "")</f>
        <v/>
      </c>
      <c r="AH578" s="439" t="str">
        <f>IFERROR(VLOOKUP(N578, 【参考】数式用!$BA$2:$BB$50, 2, FALSE), "")</f>
        <v/>
      </c>
      <c r="AI578" s="440" t="str">
        <f t="shared" si="19"/>
        <v/>
      </c>
      <c r="AJ578" s="441" t="str">
        <f t="shared" si="20"/>
        <v/>
      </c>
      <c r="AK578" s="139"/>
      <c r="AL578" s="139"/>
      <c r="AM578" s="112"/>
      <c r="AN578" s="112"/>
      <c r="AU578" s="111"/>
      <c r="AV578" s="111"/>
      <c r="AW578" s="111"/>
      <c r="AX578" s="111"/>
      <c r="AY578" s="111"/>
      <c r="AZ578" s="111"/>
    </row>
    <row r="579" spans="1:52" ht="30" customHeight="1" thickBot="1">
      <c r="A579" s="146">
        <v>566</v>
      </c>
      <c r="B579" s="985" t="str">
        <f>IF(基本情報入力シート!C604="","",基本情報入力シート!C604)</f>
        <v/>
      </c>
      <c r="C579" s="986"/>
      <c r="D579" s="986"/>
      <c r="E579" s="986"/>
      <c r="F579" s="986"/>
      <c r="G579" s="986"/>
      <c r="H579" s="986"/>
      <c r="I579" s="987"/>
      <c r="J579" s="420" t="str">
        <f>IF(基本情報入力シート!M604="","",基本情報入力シート!M604)</f>
        <v/>
      </c>
      <c r="K579" s="420" t="str">
        <f>IF(基本情報入力シート!R604="","",基本情報入力シート!R604)</f>
        <v/>
      </c>
      <c r="L579" s="420" t="str">
        <f>IF(基本情報入力シート!W604="","",基本情報入力シート!W604)</f>
        <v/>
      </c>
      <c r="M579" s="420" t="str">
        <f>IF(基本情報入力シート!X604="","",基本情報入力シート!X604)</f>
        <v/>
      </c>
      <c r="N579" s="147" t="str">
        <f>IF(基本情報入力シート!Y604="","",基本情報入力シート!Y604)</f>
        <v/>
      </c>
      <c r="O579" s="154"/>
      <c r="P579" s="53"/>
      <c r="Q579" s="988"/>
      <c r="R579" s="989"/>
      <c r="S579" s="148" t="str">
        <f>IFERROR(ROUNDDOWN(Q579*VLOOKUP(N579,【参考】数式用!$AR$2:$AW$50,MATCH(P579,【参考】数式用!$AT$4:$AW$4)+2,FALSE)*0.5, 0), "")</f>
        <v/>
      </c>
      <c r="T579" s="54"/>
      <c r="U579" s="548" t="str">
        <f>IFERROR(IF(AG579&lt;&gt;"",Q579*VLOOKUP(N579,【参考】数式用!$AG$2:$AL$50,MATCH(P579,【参考】数式用!$AI$4:$AL$4,0)+2,0), ""), "")</f>
        <v/>
      </c>
      <c r="V579" s="44"/>
      <c r="W579" s="990"/>
      <c r="X579" s="991"/>
      <c r="Y579" s="93"/>
      <c r="Z579" s="549"/>
      <c r="AA579" s="149" t="str">
        <f>IFERROR(IF(Y579="ー", "", ROUNDDOWN(Z579*VLOOKUP(N579,【参考】数式用!$AR$2:$AW$50,MATCH(Y579,【参考】数式用!$AT$4:$AW$4)+2,FALSE)*0.5, 0)), "")</f>
        <v/>
      </c>
      <c r="AB579" s="103"/>
      <c r="AC579" s="1083" t="str">
        <f>IFERROR(IF(AG579&lt;&gt;"",Z579*VLOOKUP(N579,【参考】数式用!$AG$2:$AL$50,MATCH(Y579,【参考】数式用!$AI$4:$AL$4,0)+2,0), ""), "")</f>
        <v/>
      </c>
      <c r="AD579" s="1083"/>
      <c r="AE579" s="424"/>
      <c r="AF579" s="104"/>
      <c r="AG579" s="438" t="str">
        <f>IFERROR(VLOOKUP(O579, 【参考】数式用!$AY$5:$AY$13, 1, FALSE), "")</f>
        <v/>
      </c>
      <c r="AH579" s="439" t="str">
        <f>IFERROR(VLOOKUP(N579, 【参考】数式用!$BA$2:$BB$50, 2, FALSE), "")</f>
        <v/>
      </c>
      <c r="AI579" s="440" t="str">
        <f t="shared" si="19"/>
        <v/>
      </c>
      <c r="AJ579" s="441" t="str">
        <f t="shared" si="20"/>
        <v/>
      </c>
      <c r="AK579" s="139"/>
      <c r="AL579" s="139"/>
      <c r="AM579" s="112"/>
      <c r="AN579" s="112"/>
      <c r="AU579" s="111"/>
      <c r="AV579" s="111"/>
      <c r="AW579" s="111"/>
      <c r="AX579" s="111"/>
      <c r="AY579" s="111"/>
      <c r="AZ579" s="111"/>
    </row>
    <row r="580" spans="1:52" ht="30" customHeight="1" thickBot="1">
      <c r="A580" s="146">
        <v>567</v>
      </c>
      <c r="B580" s="985" t="str">
        <f>IF(基本情報入力シート!C605="","",基本情報入力シート!C605)</f>
        <v/>
      </c>
      <c r="C580" s="986"/>
      <c r="D580" s="986"/>
      <c r="E580" s="986"/>
      <c r="F580" s="986"/>
      <c r="G580" s="986"/>
      <c r="H580" s="986"/>
      <c r="I580" s="987"/>
      <c r="J580" s="420" t="str">
        <f>IF(基本情報入力シート!M605="","",基本情報入力シート!M605)</f>
        <v/>
      </c>
      <c r="K580" s="420" t="str">
        <f>IF(基本情報入力シート!R605="","",基本情報入力シート!R605)</f>
        <v/>
      </c>
      <c r="L580" s="420" t="str">
        <f>IF(基本情報入力シート!W605="","",基本情報入力シート!W605)</f>
        <v/>
      </c>
      <c r="M580" s="420" t="str">
        <f>IF(基本情報入力シート!X605="","",基本情報入力シート!X605)</f>
        <v/>
      </c>
      <c r="N580" s="147" t="str">
        <f>IF(基本情報入力シート!Y605="","",基本情報入力シート!Y605)</f>
        <v/>
      </c>
      <c r="O580" s="154"/>
      <c r="P580" s="53"/>
      <c r="Q580" s="988"/>
      <c r="R580" s="989"/>
      <c r="S580" s="148" t="str">
        <f>IFERROR(ROUNDDOWN(Q580*VLOOKUP(N580,【参考】数式用!$AR$2:$AW$50,MATCH(P580,【参考】数式用!$AT$4:$AW$4)+2,FALSE)*0.5, 0), "")</f>
        <v/>
      </c>
      <c r="T580" s="54"/>
      <c r="U580" s="548" t="str">
        <f>IFERROR(IF(AG580&lt;&gt;"",Q580*VLOOKUP(N580,【参考】数式用!$AG$2:$AL$50,MATCH(P580,【参考】数式用!$AI$4:$AL$4,0)+2,0), ""), "")</f>
        <v/>
      </c>
      <c r="V580" s="44"/>
      <c r="W580" s="990"/>
      <c r="X580" s="991"/>
      <c r="Y580" s="93"/>
      <c r="Z580" s="549"/>
      <c r="AA580" s="149" t="str">
        <f>IFERROR(IF(Y580="ー", "", ROUNDDOWN(Z580*VLOOKUP(N580,【参考】数式用!$AR$2:$AW$50,MATCH(Y580,【参考】数式用!$AT$4:$AW$4)+2,FALSE)*0.5, 0)), "")</f>
        <v/>
      </c>
      <c r="AB580" s="103"/>
      <c r="AC580" s="1083" t="str">
        <f>IFERROR(IF(AG580&lt;&gt;"",Z580*VLOOKUP(N580,【参考】数式用!$AG$2:$AL$50,MATCH(Y580,【参考】数式用!$AI$4:$AL$4,0)+2,0), ""), "")</f>
        <v/>
      </c>
      <c r="AD580" s="1083"/>
      <c r="AE580" s="424"/>
      <c r="AF580" s="104"/>
      <c r="AG580" s="438" t="str">
        <f>IFERROR(VLOOKUP(O580, 【参考】数式用!$AY$5:$AY$13, 1, FALSE), "")</f>
        <v/>
      </c>
      <c r="AH580" s="439" t="str">
        <f>IFERROR(VLOOKUP(N580, 【参考】数式用!$BA$2:$BB$50, 2, FALSE), "")</f>
        <v/>
      </c>
      <c r="AI580" s="440" t="str">
        <f t="shared" si="19"/>
        <v/>
      </c>
      <c r="AJ580" s="441" t="str">
        <f t="shared" si="20"/>
        <v/>
      </c>
      <c r="AK580" s="139"/>
      <c r="AL580" s="139"/>
      <c r="AM580" s="112"/>
      <c r="AN580" s="112"/>
      <c r="AU580" s="111"/>
      <c r="AV580" s="111"/>
      <c r="AW580" s="111"/>
      <c r="AX580" s="111"/>
      <c r="AY580" s="111"/>
      <c r="AZ580" s="111"/>
    </row>
    <row r="581" spans="1:52" ht="30" customHeight="1" thickBot="1">
      <c r="A581" s="146">
        <v>568</v>
      </c>
      <c r="B581" s="985" t="str">
        <f>IF(基本情報入力シート!C606="","",基本情報入力シート!C606)</f>
        <v/>
      </c>
      <c r="C581" s="986"/>
      <c r="D581" s="986"/>
      <c r="E581" s="986"/>
      <c r="F581" s="986"/>
      <c r="G581" s="986"/>
      <c r="H581" s="986"/>
      <c r="I581" s="987"/>
      <c r="J581" s="420" t="str">
        <f>IF(基本情報入力シート!M606="","",基本情報入力シート!M606)</f>
        <v/>
      </c>
      <c r="K581" s="420" t="str">
        <f>IF(基本情報入力シート!R606="","",基本情報入力シート!R606)</f>
        <v/>
      </c>
      <c r="L581" s="420" t="str">
        <f>IF(基本情報入力シート!W606="","",基本情報入力シート!W606)</f>
        <v/>
      </c>
      <c r="M581" s="420" t="str">
        <f>IF(基本情報入力シート!X606="","",基本情報入力シート!X606)</f>
        <v/>
      </c>
      <c r="N581" s="147" t="str">
        <f>IF(基本情報入力シート!Y606="","",基本情報入力シート!Y606)</f>
        <v/>
      </c>
      <c r="O581" s="154"/>
      <c r="P581" s="53"/>
      <c r="Q581" s="988"/>
      <c r="R581" s="989"/>
      <c r="S581" s="148" t="str">
        <f>IFERROR(ROUNDDOWN(Q581*VLOOKUP(N581,【参考】数式用!$AR$2:$AW$50,MATCH(P581,【参考】数式用!$AT$4:$AW$4)+2,FALSE)*0.5, 0), "")</f>
        <v/>
      </c>
      <c r="T581" s="54"/>
      <c r="U581" s="548" t="str">
        <f>IFERROR(IF(AG581&lt;&gt;"",Q581*VLOOKUP(N581,【参考】数式用!$AG$2:$AL$50,MATCH(P581,【参考】数式用!$AI$4:$AL$4,0)+2,0), ""), "")</f>
        <v/>
      </c>
      <c r="V581" s="44"/>
      <c r="W581" s="990"/>
      <c r="X581" s="991"/>
      <c r="Y581" s="93"/>
      <c r="Z581" s="549"/>
      <c r="AA581" s="149" t="str">
        <f>IFERROR(IF(Y581="ー", "", ROUNDDOWN(Z581*VLOOKUP(N581,【参考】数式用!$AR$2:$AW$50,MATCH(Y581,【参考】数式用!$AT$4:$AW$4)+2,FALSE)*0.5, 0)), "")</f>
        <v/>
      </c>
      <c r="AB581" s="103"/>
      <c r="AC581" s="1083" t="str">
        <f>IFERROR(IF(AG581&lt;&gt;"",Z581*VLOOKUP(N581,【参考】数式用!$AG$2:$AL$50,MATCH(Y581,【参考】数式用!$AI$4:$AL$4,0)+2,0), ""), "")</f>
        <v/>
      </c>
      <c r="AD581" s="1083"/>
      <c r="AE581" s="424"/>
      <c r="AF581" s="104"/>
      <c r="AG581" s="438" t="str">
        <f>IFERROR(VLOOKUP(O581, 【参考】数式用!$AY$5:$AY$13, 1, FALSE), "")</f>
        <v/>
      </c>
      <c r="AH581" s="439" t="str">
        <f>IFERROR(VLOOKUP(N581, 【参考】数式用!$BA$2:$BB$50, 2, FALSE), "")</f>
        <v/>
      </c>
      <c r="AI581" s="440" t="str">
        <f t="shared" si="19"/>
        <v/>
      </c>
      <c r="AJ581" s="441" t="str">
        <f t="shared" si="20"/>
        <v/>
      </c>
      <c r="AK581" s="139"/>
      <c r="AL581" s="139"/>
      <c r="AM581" s="112"/>
      <c r="AN581" s="112"/>
      <c r="AU581" s="111"/>
      <c r="AV581" s="111"/>
      <c r="AW581" s="111"/>
      <c r="AX581" s="111"/>
      <c r="AY581" s="111"/>
      <c r="AZ581" s="111"/>
    </row>
    <row r="582" spans="1:52" ht="30" customHeight="1" thickBot="1">
      <c r="A582" s="146">
        <v>569</v>
      </c>
      <c r="B582" s="985" t="str">
        <f>IF(基本情報入力シート!C607="","",基本情報入力シート!C607)</f>
        <v/>
      </c>
      <c r="C582" s="986"/>
      <c r="D582" s="986"/>
      <c r="E582" s="986"/>
      <c r="F582" s="986"/>
      <c r="G582" s="986"/>
      <c r="H582" s="986"/>
      <c r="I582" s="987"/>
      <c r="J582" s="420" t="str">
        <f>IF(基本情報入力シート!M607="","",基本情報入力シート!M607)</f>
        <v/>
      </c>
      <c r="K582" s="420" t="str">
        <f>IF(基本情報入力シート!R607="","",基本情報入力シート!R607)</f>
        <v/>
      </c>
      <c r="L582" s="420" t="str">
        <f>IF(基本情報入力シート!W607="","",基本情報入力シート!W607)</f>
        <v/>
      </c>
      <c r="M582" s="420" t="str">
        <f>IF(基本情報入力シート!X607="","",基本情報入力シート!X607)</f>
        <v/>
      </c>
      <c r="N582" s="147" t="str">
        <f>IF(基本情報入力シート!Y607="","",基本情報入力シート!Y607)</f>
        <v/>
      </c>
      <c r="O582" s="154"/>
      <c r="P582" s="53"/>
      <c r="Q582" s="988"/>
      <c r="R582" s="989"/>
      <c r="S582" s="148" t="str">
        <f>IFERROR(ROUNDDOWN(Q582*VLOOKUP(N582,【参考】数式用!$AR$2:$AW$50,MATCH(P582,【参考】数式用!$AT$4:$AW$4)+2,FALSE)*0.5, 0), "")</f>
        <v/>
      </c>
      <c r="T582" s="54"/>
      <c r="U582" s="548" t="str">
        <f>IFERROR(IF(AG582&lt;&gt;"",Q582*VLOOKUP(N582,【参考】数式用!$AG$2:$AL$50,MATCH(P582,【参考】数式用!$AI$4:$AL$4,0)+2,0), ""), "")</f>
        <v/>
      </c>
      <c r="V582" s="44"/>
      <c r="W582" s="990"/>
      <c r="X582" s="991"/>
      <c r="Y582" s="93"/>
      <c r="Z582" s="549"/>
      <c r="AA582" s="149" t="str">
        <f>IFERROR(IF(Y582="ー", "", ROUNDDOWN(Z582*VLOOKUP(N582,【参考】数式用!$AR$2:$AW$50,MATCH(Y582,【参考】数式用!$AT$4:$AW$4)+2,FALSE)*0.5, 0)), "")</f>
        <v/>
      </c>
      <c r="AB582" s="103"/>
      <c r="AC582" s="1083" t="str">
        <f>IFERROR(IF(AG582&lt;&gt;"",Z582*VLOOKUP(N582,【参考】数式用!$AG$2:$AL$50,MATCH(Y582,【参考】数式用!$AI$4:$AL$4,0)+2,0), ""), "")</f>
        <v/>
      </c>
      <c r="AD582" s="1083"/>
      <c r="AE582" s="424"/>
      <c r="AF582" s="104"/>
      <c r="AG582" s="438" t="str">
        <f>IFERROR(VLOOKUP(O582, 【参考】数式用!$AY$5:$AY$13, 1, FALSE), "")</f>
        <v/>
      </c>
      <c r="AH582" s="439" t="str">
        <f>IFERROR(VLOOKUP(N582, 【参考】数式用!$BA$2:$BB$50, 2, FALSE), "")</f>
        <v/>
      </c>
      <c r="AI582" s="440" t="str">
        <f t="shared" si="19"/>
        <v/>
      </c>
      <c r="AJ582" s="441" t="str">
        <f t="shared" si="20"/>
        <v/>
      </c>
      <c r="AK582" s="139"/>
      <c r="AL582" s="139"/>
      <c r="AM582" s="112"/>
      <c r="AN582" s="112"/>
      <c r="AU582" s="111"/>
      <c r="AV582" s="111"/>
      <c r="AW582" s="111"/>
      <c r="AX582" s="111"/>
      <c r="AY582" s="111"/>
      <c r="AZ582" s="111"/>
    </row>
    <row r="583" spans="1:52" ht="30" customHeight="1" thickBot="1">
      <c r="A583" s="146">
        <v>570</v>
      </c>
      <c r="B583" s="985" t="str">
        <f>IF(基本情報入力シート!C608="","",基本情報入力シート!C608)</f>
        <v/>
      </c>
      <c r="C583" s="986"/>
      <c r="D583" s="986"/>
      <c r="E583" s="986"/>
      <c r="F583" s="986"/>
      <c r="G583" s="986"/>
      <c r="H583" s="986"/>
      <c r="I583" s="987"/>
      <c r="J583" s="420" t="str">
        <f>IF(基本情報入力シート!M608="","",基本情報入力シート!M608)</f>
        <v/>
      </c>
      <c r="K583" s="420" t="str">
        <f>IF(基本情報入力シート!R608="","",基本情報入力シート!R608)</f>
        <v/>
      </c>
      <c r="L583" s="420" t="str">
        <f>IF(基本情報入力シート!W608="","",基本情報入力シート!W608)</f>
        <v/>
      </c>
      <c r="M583" s="420" t="str">
        <f>IF(基本情報入力シート!X608="","",基本情報入力シート!X608)</f>
        <v/>
      </c>
      <c r="N583" s="147" t="str">
        <f>IF(基本情報入力シート!Y608="","",基本情報入力シート!Y608)</f>
        <v/>
      </c>
      <c r="O583" s="154"/>
      <c r="P583" s="53"/>
      <c r="Q583" s="988"/>
      <c r="R583" s="989"/>
      <c r="S583" s="148" t="str">
        <f>IFERROR(ROUNDDOWN(Q583*VLOOKUP(N583,【参考】数式用!$AR$2:$AW$50,MATCH(P583,【参考】数式用!$AT$4:$AW$4)+2,FALSE)*0.5, 0), "")</f>
        <v/>
      </c>
      <c r="T583" s="54"/>
      <c r="U583" s="548" t="str">
        <f>IFERROR(IF(AG583&lt;&gt;"",Q583*VLOOKUP(N583,【参考】数式用!$AG$2:$AL$50,MATCH(P583,【参考】数式用!$AI$4:$AL$4,0)+2,0), ""), "")</f>
        <v/>
      </c>
      <c r="V583" s="44"/>
      <c r="W583" s="990"/>
      <c r="X583" s="991"/>
      <c r="Y583" s="93"/>
      <c r="Z583" s="549"/>
      <c r="AA583" s="149" t="str">
        <f>IFERROR(IF(Y583="ー", "", ROUNDDOWN(Z583*VLOOKUP(N583,【参考】数式用!$AR$2:$AW$50,MATCH(Y583,【参考】数式用!$AT$4:$AW$4)+2,FALSE)*0.5, 0)), "")</f>
        <v/>
      </c>
      <c r="AB583" s="103"/>
      <c r="AC583" s="1083" t="str">
        <f>IFERROR(IF(AG583&lt;&gt;"",Z583*VLOOKUP(N583,【参考】数式用!$AG$2:$AL$50,MATCH(Y583,【参考】数式用!$AI$4:$AL$4,0)+2,0), ""), "")</f>
        <v/>
      </c>
      <c r="AD583" s="1083"/>
      <c r="AE583" s="424"/>
      <c r="AF583" s="104"/>
      <c r="AG583" s="438" t="str">
        <f>IFERROR(VLOOKUP(O583, 【参考】数式用!$AY$5:$AY$13, 1, FALSE), "")</f>
        <v/>
      </c>
      <c r="AH583" s="439" t="str">
        <f>IFERROR(VLOOKUP(N583, 【参考】数式用!$BA$2:$BB$50, 2, FALSE), "")</f>
        <v/>
      </c>
      <c r="AI583" s="440" t="str">
        <f t="shared" si="19"/>
        <v/>
      </c>
      <c r="AJ583" s="441" t="str">
        <f t="shared" si="20"/>
        <v/>
      </c>
      <c r="AK583" s="139"/>
      <c r="AL583" s="139"/>
      <c r="AM583" s="112"/>
      <c r="AN583" s="112"/>
      <c r="AU583" s="111"/>
      <c r="AV583" s="111"/>
      <c r="AW583" s="111"/>
      <c r="AX583" s="111"/>
      <c r="AY583" s="111"/>
      <c r="AZ583" s="111"/>
    </row>
    <row r="584" spans="1:52" ht="30" customHeight="1" thickBot="1">
      <c r="A584" s="146">
        <v>571</v>
      </c>
      <c r="B584" s="985" t="str">
        <f>IF(基本情報入力シート!C609="","",基本情報入力シート!C609)</f>
        <v/>
      </c>
      <c r="C584" s="986"/>
      <c r="D584" s="986"/>
      <c r="E584" s="986"/>
      <c r="F584" s="986"/>
      <c r="G584" s="986"/>
      <c r="H584" s="986"/>
      <c r="I584" s="987"/>
      <c r="J584" s="420" t="str">
        <f>IF(基本情報入力シート!M609="","",基本情報入力シート!M609)</f>
        <v/>
      </c>
      <c r="K584" s="420" t="str">
        <f>IF(基本情報入力シート!R609="","",基本情報入力シート!R609)</f>
        <v/>
      </c>
      <c r="L584" s="420" t="str">
        <f>IF(基本情報入力シート!W609="","",基本情報入力シート!W609)</f>
        <v/>
      </c>
      <c r="M584" s="420" t="str">
        <f>IF(基本情報入力シート!X609="","",基本情報入力シート!X609)</f>
        <v/>
      </c>
      <c r="N584" s="147" t="str">
        <f>IF(基本情報入力シート!Y609="","",基本情報入力シート!Y609)</f>
        <v/>
      </c>
      <c r="O584" s="154"/>
      <c r="P584" s="53"/>
      <c r="Q584" s="988"/>
      <c r="R584" s="989"/>
      <c r="S584" s="148" t="str">
        <f>IFERROR(ROUNDDOWN(Q584*VLOOKUP(N584,【参考】数式用!$AR$2:$AW$50,MATCH(P584,【参考】数式用!$AT$4:$AW$4)+2,FALSE)*0.5, 0), "")</f>
        <v/>
      </c>
      <c r="T584" s="54"/>
      <c r="U584" s="548" t="str">
        <f>IFERROR(IF(AG584&lt;&gt;"",Q584*VLOOKUP(N584,【参考】数式用!$AG$2:$AL$50,MATCH(P584,【参考】数式用!$AI$4:$AL$4,0)+2,0), ""), "")</f>
        <v/>
      </c>
      <c r="V584" s="44"/>
      <c r="W584" s="990"/>
      <c r="X584" s="991"/>
      <c r="Y584" s="93"/>
      <c r="Z584" s="549"/>
      <c r="AA584" s="149" t="str">
        <f>IFERROR(IF(Y584="ー", "", ROUNDDOWN(Z584*VLOOKUP(N584,【参考】数式用!$AR$2:$AW$50,MATCH(Y584,【参考】数式用!$AT$4:$AW$4)+2,FALSE)*0.5, 0)), "")</f>
        <v/>
      </c>
      <c r="AB584" s="103"/>
      <c r="AC584" s="1083" t="str">
        <f>IFERROR(IF(AG584&lt;&gt;"",Z584*VLOOKUP(N584,【参考】数式用!$AG$2:$AL$50,MATCH(Y584,【参考】数式用!$AI$4:$AL$4,0)+2,0), ""), "")</f>
        <v/>
      </c>
      <c r="AD584" s="1083"/>
      <c r="AE584" s="424"/>
      <c r="AF584" s="104"/>
      <c r="AG584" s="438" t="str">
        <f>IFERROR(VLOOKUP(O584, 【参考】数式用!$AY$5:$AY$13, 1, FALSE), "")</f>
        <v/>
      </c>
      <c r="AH584" s="439" t="str">
        <f>IFERROR(VLOOKUP(N584, 【参考】数式用!$BA$2:$BB$50, 2, FALSE), "")</f>
        <v/>
      </c>
      <c r="AI584" s="440" t="str">
        <f t="shared" si="19"/>
        <v/>
      </c>
      <c r="AJ584" s="441" t="str">
        <f t="shared" si="20"/>
        <v/>
      </c>
      <c r="AK584" s="139"/>
      <c r="AL584" s="139"/>
      <c r="AM584" s="112"/>
      <c r="AN584" s="112"/>
      <c r="AU584" s="111"/>
      <c r="AV584" s="111"/>
      <c r="AW584" s="111"/>
      <c r="AX584" s="111"/>
      <c r="AY584" s="111"/>
      <c r="AZ584" s="111"/>
    </row>
    <row r="585" spans="1:52" ht="30" customHeight="1" thickBot="1">
      <c r="A585" s="146">
        <v>572</v>
      </c>
      <c r="B585" s="985" t="str">
        <f>IF(基本情報入力シート!C610="","",基本情報入力シート!C610)</f>
        <v/>
      </c>
      <c r="C585" s="986"/>
      <c r="D585" s="986"/>
      <c r="E585" s="986"/>
      <c r="F585" s="986"/>
      <c r="G585" s="986"/>
      <c r="H585" s="986"/>
      <c r="I585" s="987"/>
      <c r="J585" s="420" t="str">
        <f>IF(基本情報入力シート!M610="","",基本情報入力シート!M610)</f>
        <v/>
      </c>
      <c r="K585" s="420" t="str">
        <f>IF(基本情報入力シート!R610="","",基本情報入力シート!R610)</f>
        <v/>
      </c>
      <c r="L585" s="420" t="str">
        <f>IF(基本情報入力シート!W610="","",基本情報入力シート!W610)</f>
        <v/>
      </c>
      <c r="M585" s="420" t="str">
        <f>IF(基本情報入力シート!X610="","",基本情報入力シート!X610)</f>
        <v/>
      </c>
      <c r="N585" s="147" t="str">
        <f>IF(基本情報入力シート!Y610="","",基本情報入力シート!Y610)</f>
        <v/>
      </c>
      <c r="O585" s="154"/>
      <c r="P585" s="53"/>
      <c r="Q585" s="988"/>
      <c r="R585" s="989"/>
      <c r="S585" s="148" t="str">
        <f>IFERROR(ROUNDDOWN(Q585*VLOOKUP(N585,【参考】数式用!$AR$2:$AW$50,MATCH(P585,【参考】数式用!$AT$4:$AW$4)+2,FALSE)*0.5, 0), "")</f>
        <v/>
      </c>
      <c r="T585" s="54"/>
      <c r="U585" s="548" t="str">
        <f>IFERROR(IF(AG585&lt;&gt;"",Q585*VLOOKUP(N585,【参考】数式用!$AG$2:$AL$50,MATCH(P585,【参考】数式用!$AI$4:$AL$4,0)+2,0), ""), "")</f>
        <v/>
      </c>
      <c r="V585" s="44"/>
      <c r="W585" s="990"/>
      <c r="X585" s="991"/>
      <c r="Y585" s="93"/>
      <c r="Z585" s="549"/>
      <c r="AA585" s="149" t="str">
        <f>IFERROR(IF(Y585="ー", "", ROUNDDOWN(Z585*VLOOKUP(N585,【参考】数式用!$AR$2:$AW$50,MATCH(Y585,【参考】数式用!$AT$4:$AW$4)+2,FALSE)*0.5, 0)), "")</f>
        <v/>
      </c>
      <c r="AB585" s="103"/>
      <c r="AC585" s="1083" t="str">
        <f>IFERROR(IF(AG585&lt;&gt;"",Z585*VLOOKUP(N585,【参考】数式用!$AG$2:$AL$50,MATCH(Y585,【参考】数式用!$AI$4:$AL$4,0)+2,0), ""), "")</f>
        <v/>
      </c>
      <c r="AD585" s="1083"/>
      <c r="AE585" s="424"/>
      <c r="AF585" s="104"/>
      <c r="AG585" s="438" t="str">
        <f>IFERROR(VLOOKUP(O585, 【参考】数式用!$AY$5:$AY$13, 1, FALSE), "")</f>
        <v/>
      </c>
      <c r="AH585" s="439" t="str">
        <f>IFERROR(VLOOKUP(N585, 【参考】数式用!$BA$2:$BB$50, 2, FALSE), "")</f>
        <v/>
      </c>
      <c r="AI585" s="440" t="str">
        <f t="shared" si="19"/>
        <v/>
      </c>
      <c r="AJ585" s="441" t="str">
        <f t="shared" si="20"/>
        <v/>
      </c>
      <c r="AK585" s="139"/>
      <c r="AL585" s="139"/>
      <c r="AM585" s="112"/>
      <c r="AN585" s="112"/>
      <c r="AU585" s="111"/>
      <c r="AV585" s="111"/>
      <c r="AW585" s="111"/>
      <c r="AX585" s="111"/>
      <c r="AY585" s="111"/>
      <c r="AZ585" s="111"/>
    </row>
    <row r="586" spans="1:52" ht="30" customHeight="1" thickBot="1">
      <c r="A586" s="146">
        <v>573</v>
      </c>
      <c r="B586" s="985" t="str">
        <f>IF(基本情報入力シート!C611="","",基本情報入力シート!C611)</f>
        <v/>
      </c>
      <c r="C586" s="986"/>
      <c r="D586" s="986"/>
      <c r="E586" s="986"/>
      <c r="F586" s="986"/>
      <c r="G586" s="986"/>
      <c r="H586" s="986"/>
      <c r="I586" s="987"/>
      <c r="J586" s="420" t="str">
        <f>IF(基本情報入力シート!M611="","",基本情報入力シート!M611)</f>
        <v/>
      </c>
      <c r="K586" s="420" t="str">
        <f>IF(基本情報入力シート!R611="","",基本情報入力シート!R611)</f>
        <v/>
      </c>
      <c r="L586" s="420" t="str">
        <f>IF(基本情報入力シート!W611="","",基本情報入力シート!W611)</f>
        <v/>
      </c>
      <c r="M586" s="420" t="str">
        <f>IF(基本情報入力シート!X611="","",基本情報入力シート!X611)</f>
        <v/>
      </c>
      <c r="N586" s="147" t="str">
        <f>IF(基本情報入力シート!Y611="","",基本情報入力シート!Y611)</f>
        <v/>
      </c>
      <c r="O586" s="154"/>
      <c r="P586" s="53"/>
      <c r="Q586" s="988"/>
      <c r="R586" s="989"/>
      <c r="S586" s="148" t="str">
        <f>IFERROR(ROUNDDOWN(Q586*VLOOKUP(N586,【参考】数式用!$AR$2:$AW$50,MATCH(P586,【参考】数式用!$AT$4:$AW$4)+2,FALSE)*0.5, 0), "")</f>
        <v/>
      </c>
      <c r="T586" s="54"/>
      <c r="U586" s="548" t="str">
        <f>IFERROR(IF(AG586&lt;&gt;"",Q586*VLOOKUP(N586,【参考】数式用!$AG$2:$AL$50,MATCH(P586,【参考】数式用!$AI$4:$AL$4,0)+2,0), ""), "")</f>
        <v/>
      </c>
      <c r="V586" s="44"/>
      <c r="W586" s="990"/>
      <c r="X586" s="991"/>
      <c r="Y586" s="93"/>
      <c r="Z586" s="549"/>
      <c r="AA586" s="149" t="str">
        <f>IFERROR(IF(Y586="ー", "", ROUNDDOWN(Z586*VLOOKUP(N586,【参考】数式用!$AR$2:$AW$50,MATCH(Y586,【参考】数式用!$AT$4:$AW$4)+2,FALSE)*0.5, 0)), "")</f>
        <v/>
      </c>
      <c r="AB586" s="103"/>
      <c r="AC586" s="1083" t="str">
        <f>IFERROR(IF(AG586&lt;&gt;"",Z586*VLOOKUP(N586,【参考】数式用!$AG$2:$AL$50,MATCH(Y586,【参考】数式用!$AI$4:$AL$4,0)+2,0), ""), "")</f>
        <v/>
      </c>
      <c r="AD586" s="1083"/>
      <c r="AE586" s="424"/>
      <c r="AF586" s="104"/>
      <c r="AG586" s="438" t="str">
        <f>IFERROR(VLOOKUP(O586, 【参考】数式用!$AY$5:$AY$13, 1, FALSE), "")</f>
        <v/>
      </c>
      <c r="AH586" s="439" t="str">
        <f>IFERROR(VLOOKUP(N586, 【参考】数式用!$BA$2:$BB$50, 2, FALSE), "")</f>
        <v/>
      </c>
      <c r="AI586" s="440" t="str">
        <f t="shared" si="19"/>
        <v/>
      </c>
      <c r="AJ586" s="441" t="str">
        <f t="shared" si="20"/>
        <v/>
      </c>
      <c r="AK586" s="139"/>
      <c r="AL586" s="139"/>
      <c r="AM586" s="112"/>
      <c r="AN586" s="112"/>
      <c r="AU586" s="111"/>
      <c r="AV586" s="111"/>
      <c r="AW586" s="111"/>
      <c r="AX586" s="111"/>
      <c r="AY586" s="111"/>
      <c r="AZ586" s="111"/>
    </row>
    <row r="587" spans="1:52" ht="30" customHeight="1" thickBot="1">
      <c r="A587" s="146">
        <v>574</v>
      </c>
      <c r="B587" s="985" t="str">
        <f>IF(基本情報入力シート!C612="","",基本情報入力シート!C612)</f>
        <v/>
      </c>
      <c r="C587" s="986"/>
      <c r="D587" s="986"/>
      <c r="E587" s="986"/>
      <c r="F587" s="986"/>
      <c r="G587" s="986"/>
      <c r="H587" s="986"/>
      <c r="I587" s="987"/>
      <c r="J587" s="420" t="str">
        <f>IF(基本情報入力シート!M612="","",基本情報入力シート!M612)</f>
        <v/>
      </c>
      <c r="K587" s="420" t="str">
        <f>IF(基本情報入力シート!R612="","",基本情報入力シート!R612)</f>
        <v/>
      </c>
      <c r="L587" s="420" t="str">
        <f>IF(基本情報入力シート!W612="","",基本情報入力シート!W612)</f>
        <v/>
      </c>
      <c r="M587" s="420" t="str">
        <f>IF(基本情報入力シート!X612="","",基本情報入力シート!X612)</f>
        <v/>
      </c>
      <c r="N587" s="147" t="str">
        <f>IF(基本情報入力シート!Y612="","",基本情報入力シート!Y612)</f>
        <v/>
      </c>
      <c r="O587" s="154"/>
      <c r="P587" s="53"/>
      <c r="Q587" s="988"/>
      <c r="R587" s="989"/>
      <c r="S587" s="148" t="str">
        <f>IFERROR(ROUNDDOWN(Q587*VLOOKUP(N587,【参考】数式用!$AR$2:$AW$50,MATCH(P587,【参考】数式用!$AT$4:$AW$4)+2,FALSE)*0.5, 0), "")</f>
        <v/>
      </c>
      <c r="T587" s="54"/>
      <c r="U587" s="548" t="str">
        <f>IFERROR(IF(AG587&lt;&gt;"",Q587*VLOOKUP(N587,【参考】数式用!$AG$2:$AL$50,MATCH(P587,【参考】数式用!$AI$4:$AL$4,0)+2,0), ""), "")</f>
        <v/>
      </c>
      <c r="V587" s="44"/>
      <c r="W587" s="990"/>
      <c r="X587" s="991"/>
      <c r="Y587" s="93"/>
      <c r="Z587" s="549"/>
      <c r="AA587" s="149" t="str">
        <f>IFERROR(IF(Y587="ー", "", ROUNDDOWN(Z587*VLOOKUP(N587,【参考】数式用!$AR$2:$AW$50,MATCH(Y587,【参考】数式用!$AT$4:$AW$4)+2,FALSE)*0.5, 0)), "")</f>
        <v/>
      </c>
      <c r="AB587" s="103"/>
      <c r="AC587" s="1083" t="str">
        <f>IFERROR(IF(AG587&lt;&gt;"",Z587*VLOOKUP(N587,【参考】数式用!$AG$2:$AL$50,MATCH(Y587,【参考】数式用!$AI$4:$AL$4,0)+2,0), ""), "")</f>
        <v/>
      </c>
      <c r="AD587" s="1083"/>
      <c r="AE587" s="424"/>
      <c r="AF587" s="104"/>
      <c r="AG587" s="438" t="str">
        <f>IFERROR(VLOOKUP(O587, 【参考】数式用!$AY$5:$AY$13, 1, FALSE), "")</f>
        <v/>
      </c>
      <c r="AH587" s="439" t="str">
        <f>IFERROR(VLOOKUP(N587, 【参考】数式用!$BA$2:$BB$50, 2, FALSE), "")</f>
        <v/>
      </c>
      <c r="AI587" s="440" t="str">
        <f t="shared" si="19"/>
        <v/>
      </c>
      <c r="AJ587" s="441" t="str">
        <f t="shared" si="20"/>
        <v/>
      </c>
      <c r="AK587" s="139"/>
      <c r="AL587" s="139"/>
      <c r="AM587" s="112"/>
      <c r="AN587" s="112"/>
      <c r="AU587" s="111"/>
      <c r="AV587" s="111"/>
      <c r="AW587" s="111"/>
      <c r="AX587" s="111"/>
      <c r="AY587" s="111"/>
      <c r="AZ587" s="111"/>
    </row>
    <row r="588" spans="1:52" ht="30" customHeight="1" thickBot="1">
      <c r="A588" s="146">
        <v>575</v>
      </c>
      <c r="B588" s="985" t="str">
        <f>IF(基本情報入力シート!C613="","",基本情報入力シート!C613)</f>
        <v/>
      </c>
      <c r="C588" s="986"/>
      <c r="D588" s="986"/>
      <c r="E588" s="986"/>
      <c r="F588" s="986"/>
      <c r="G588" s="986"/>
      <c r="H588" s="986"/>
      <c r="I588" s="987"/>
      <c r="J588" s="420" t="str">
        <f>IF(基本情報入力シート!M613="","",基本情報入力シート!M613)</f>
        <v/>
      </c>
      <c r="K588" s="420" t="str">
        <f>IF(基本情報入力シート!R613="","",基本情報入力シート!R613)</f>
        <v/>
      </c>
      <c r="L588" s="420" t="str">
        <f>IF(基本情報入力シート!W613="","",基本情報入力シート!W613)</f>
        <v/>
      </c>
      <c r="M588" s="420" t="str">
        <f>IF(基本情報入力シート!X613="","",基本情報入力シート!X613)</f>
        <v/>
      </c>
      <c r="N588" s="147" t="str">
        <f>IF(基本情報入力シート!Y613="","",基本情報入力シート!Y613)</f>
        <v/>
      </c>
      <c r="O588" s="154"/>
      <c r="P588" s="53"/>
      <c r="Q588" s="988"/>
      <c r="R588" s="989"/>
      <c r="S588" s="148" t="str">
        <f>IFERROR(ROUNDDOWN(Q588*VLOOKUP(N588,【参考】数式用!$AR$2:$AW$50,MATCH(P588,【参考】数式用!$AT$4:$AW$4)+2,FALSE)*0.5, 0), "")</f>
        <v/>
      </c>
      <c r="T588" s="54"/>
      <c r="U588" s="548" t="str">
        <f>IFERROR(IF(AG588&lt;&gt;"",Q588*VLOOKUP(N588,【参考】数式用!$AG$2:$AL$50,MATCH(P588,【参考】数式用!$AI$4:$AL$4,0)+2,0), ""), "")</f>
        <v/>
      </c>
      <c r="V588" s="44"/>
      <c r="W588" s="990"/>
      <c r="X588" s="991"/>
      <c r="Y588" s="93"/>
      <c r="Z588" s="549"/>
      <c r="AA588" s="149" t="str">
        <f>IFERROR(IF(Y588="ー", "", ROUNDDOWN(Z588*VLOOKUP(N588,【参考】数式用!$AR$2:$AW$50,MATCH(Y588,【参考】数式用!$AT$4:$AW$4)+2,FALSE)*0.5, 0)), "")</f>
        <v/>
      </c>
      <c r="AB588" s="103"/>
      <c r="AC588" s="1083" t="str">
        <f>IFERROR(IF(AG588&lt;&gt;"",Z588*VLOOKUP(N588,【参考】数式用!$AG$2:$AL$50,MATCH(Y588,【参考】数式用!$AI$4:$AL$4,0)+2,0), ""), "")</f>
        <v/>
      </c>
      <c r="AD588" s="1083"/>
      <c r="AE588" s="424"/>
      <c r="AF588" s="104"/>
      <c r="AG588" s="438" t="str">
        <f>IFERROR(VLOOKUP(O588, 【参考】数式用!$AY$5:$AY$13, 1, FALSE), "")</f>
        <v/>
      </c>
      <c r="AH588" s="439" t="str">
        <f>IFERROR(VLOOKUP(N588, 【参考】数式用!$BA$2:$BB$50, 2, FALSE), "")</f>
        <v/>
      </c>
      <c r="AI588" s="440" t="str">
        <f t="shared" si="19"/>
        <v/>
      </c>
      <c r="AJ588" s="441" t="str">
        <f t="shared" si="20"/>
        <v/>
      </c>
      <c r="AK588" s="139"/>
      <c r="AL588" s="139"/>
      <c r="AM588" s="112"/>
      <c r="AN588" s="112"/>
      <c r="AU588" s="111"/>
      <c r="AV588" s="111"/>
      <c r="AW588" s="111"/>
      <c r="AX588" s="111"/>
      <c r="AY588" s="111"/>
      <c r="AZ588" s="111"/>
    </row>
    <row r="589" spans="1:52" ht="30" customHeight="1" thickBot="1">
      <c r="A589" s="146">
        <v>576</v>
      </c>
      <c r="B589" s="985" t="str">
        <f>IF(基本情報入力シート!C614="","",基本情報入力シート!C614)</f>
        <v/>
      </c>
      <c r="C589" s="986"/>
      <c r="D589" s="986"/>
      <c r="E589" s="986"/>
      <c r="F589" s="986"/>
      <c r="G589" s="986"/>
      <c r="H589" s="986"/>
      <c r="I589" s="987"/>
      <c r="J589" s="420" t="str">
        <f>IF(基本情報入力シート!M614="","",基本情報入力シート!M614)</f>
        <v/>
      </c>
      <c r="K589" s="420" t="str">
        <f>IF(基本情報入力シート!R614="","",基本情報入力シート!R614)</f>
        <v/>
      </c>
      <c r="L589" s="420" t="str">
        <f>IF(基本情報入力シート!W614="","",基本情報入力シート!W614)</f>
        <v/>
      </c>
      <c r="M589" s="420" t="str">
        <f>IF(基本情報入力シート!X614="","",基本情報入力シート!X614)</f>
        <v/>
      </c>
      <c r="N589" s="147" t="str">
        <f>IF(基本情報入力シート!Y614="","",基本情報入力シート!Y614)</f>
        <v/>
      </c>
      <c r="O589" s="154"/>
      <c r="P589" s="53"/>
      <c r="Q589" s="988"/>
      <c r="R589" s="989"/>
      <c r="S589" s="148" t="str">
        <f>IFERROR(ROUNDDOWN(Q589*VLOOKUP(N589,【参考】数式用!$AR$2:$AW$50,MATCH(P589,【参考】数式用!$AT$4:$AW$4)+2,FALSE)*0.5, 0), "")</f>
        <v/>
      </c>
      <c r="T589" s="54"/>
      <c r="U589" s="548" t="str">
        <f>IFERROR(IF(AG589&lt;&gt;"",Q589*VLOOKUP(N589,【参考】数式用!$AG$2:$AL$50,MATCH(P589,【参考】数式用!$AI$4:$AL$4,0)+2,0), ""), "")</f>
        <v/>
      </c>
      <c r="V589" s="44"/>
      <c r="W589" s="990"/>
      <c r="X589" s="991"/>
      <c r="Y589" s="93"/>
      <c r="Z589" s="549"/>
      <c r="AA589" s="149" t="str">
        <f>IFERROR(IF(Y589="ー", "", ROUNDDOWN(Z589*VLOOKUP(N589,【参考】数式用!$AR$2:$AW$50,MATCH(Y589,【参考】数式用!$AT$4:$AW$4)+2,FALSE)*0.5, 0)), "")</f>
        <v/>
      </c>
      <c r="AB589" s="103"/>
      <c r="AC589" s="1083" t="str">
        <f>IFERROR(IF(AG589&lt;&gt;"",Z589*VLOOKUP(N589,【参考】数式用!$AG$2:$AL$50,MATCH(Y589,【参考】数式用!$AI$4:$AL$4,0)+2,0), ""), "")</f>
        <v/>
      </c>
      <c r="AD589" s="1083"/>
      <c r="AE589" s="424"/>
      <c r="AF589" s="104"/>
      <c r="AG589" s="438" t="str">
        <f>IFERROR(VLOOKUP(O589, 【参考】数式用!$AY$5:$AY$13, 1, FALSE), "")</f>
        <v/>
      </c>
      <c r="AH589" s="439" t="str">
        <f>IFERROR(VLOOKUP(N589, 【参考】数式用!$BA$2:$BB$50, 2, FALSE), "")</f>
        <v/>
      </c>
      <c r="AI589" s="440" t="str">
        <f t="shared" si="19"/>
        <v/>
      </c>
      <c r="AJ589" s="441" t="str">
        <f t="shared" si="20"/>
        <v/>
      </c>
      <c r="AK589" s="139"/>
      <c r="AL589" s="139"/>
      <c r="AM589" s="112"/>
      <c r="AN589" s="112"/>
      <c r="AU589" s="111"/>
      <c r="AV589" s="111"/>
      <c r="AW589" s="111"/>
      <c r="AX589" s="111"/>
      <c r="AY589" s="111"/>
      <c r="AZ589" s="111"/>
    </row>
    <row r="590" spans="1:52" ht="30" customHeight="1" thickBot="1">
      <c r="A590" s="146">
        <v>577</v>
      </c>
      <c r="B590" s="985" t="str">
        <f>IF(基本情報入力シート!C615="","",基本情報入力シート!C615)</f>
        <v/>
      </c>
      <c r="C590" s="986"/>
      <c r="D590" s="986"/>
      <c r="E590" s="986"/>
      <c r="F590" s="986"/>
      <c r="G590" s="986"/>
      <c r="H590" s="986"/>
      <c r="I590" s="987"/>
      <c r="J590" s="420" t="str">
        <f>IF(基本情報入力シート!M615="","",基本情報入力シート!M615)</f>
        <v/>
      </c>
      <c r="K590" s="420" t="str">
        <f>IF(基本情報入力シート!R615="","",基本情報入力シート!R615)</f>
        <v/>
      </c>
      <c r="L590" s="420" t="str">
        <f>IF(基本情報入力シート!W615="","",基本情報入力シート!W615)</f>
        <v/>
      </c>
      <c r="M590" s="420" t="str">
        <f>IF(基本情報入力シート!X615="","",基本情報入力シート!X615)</f>
        <v/>
      </c>
      <c r="N590" s="147" t="str">
        <f>IF(基本情報入力シート!Y615="","",基本情報入力シート!Y615)</f>
        <v/>
      </c>
      <c r="O590" s="154"/>
      <c r="P590" s="53"/>
      <c r="Q590" s="988"/>
      <c r="R590" s="989"/>
      <c r="S590" s="148" t="str">
        <f>IFERROR(ROUNDDOWN(Q590*VLOOKUP(N590,【参考】数式用!$AR$2:$AW$50,MATCH(P590,【参考】数式用!$AT$4:$AW$4)+2,FALSE)*0.5, 0), "")</f>
        <v/>
      </c>
      <c r="T590" s="54"/>
      <c r="U590" s="548" t="str">
        <f>IFERROR(IF(AG590&lt;&gt;"",Q590*VLOOKUP(N590,【参考】数式用!$AG$2:$AL$50,MATCH(P590,【参考】数式用!$AI$4:$AL$4,0)+2,0), ""), "")</f>
        <v/>
      </c>
      <c r="V590" s="44"/>
      <c r="W590" s="990"/>
      <c r="X590" s="991"/>
      <c r="Y590" s="93"/>
      <c r="Z590" s="549"/>
      <c r="AA590" s="149" t="str">
        <f>IFERROR(IF(Y590="ー", "", ROUNDDOWN(Z590*VLOOKUP(N590,【参考】数式用!$AR$2:$AW$50,MATCH(Y590,【参考】数式用!$AT$4:$AW$4)+2,FALSE)*0.5, 0)), "")</f>
        <v/>
      </c>
      <c r="AB590" s="103"/>
      <c r="AC590" s="1083" t="str">
        <f>IFERROR(IF(AG590&lt;&gt;"",Z590*VLOOKUP(N590,【参考】数式用!$AG$2:$AL$50,MATCH(Y590,【参考】数式用!$AI$4:$AL$4,0)+2,0), ""), "")</f>
        <v/>
      </c>
      <c r="AD590" s="1083"/>
      <c r="AE590" s="424"/>
      <c r="AF590" s="104"/>
      <c r="AG590" s="438" t="str">
        <f>IFERROR(VLOOKUP(O590, 【参考】数式用!$AY$5:$AY$13, 1, FALSE), "")</f>
        <v/>
      </c>
      <c r="AH590" s="439" t="str">
        <f>IFERROR(VLOOKUP(N590, 【参考】数式用!$BA$2:$BB$50, 2, FALSE), "")</f>
        <v/>
      </c>
      <c r="AI590" s="440" t="str">
        <f t="shared" si="19"/>
        <v/>
      </c>
      <c r="AJ590" s="441" t="str">
        <f t="shared" si="20"/>
        <v/>
      </c>
      <c r="AK590" s="139"/>
      <c r="AL590" s="139"/>
      <c r="AM590" s="112"/>
      <c r="AN590" s="112"/>
      <c r="AU590" s="111"/>
      <c r="AV590" s="111"/>
      <c r="AW590" s="111"/>
      <c r="AX590" s="111"/>
      <c r="AY590" s="111"/>
      <c r="AZ590" s="111"/>
    </row>
    <row r="591" spans="1:52" ht="30" customHeight="1" thickBot="1">
      <c r="A591" s="146">
        <v>578</v>
      </c>
      <c r="B591" s="985" t="str">
        <f>IF(基本情報入力シート!C616="","",基本情報入力シート!C616)</f>
        <v/>
      </c>
      <c r="C591" s="986"/>
      <c r="D591" s="986"/>
      <c r="E591" s="986"/>
      <c r="F591" s="986"/>
      <c r="G591" s="986"/>
      <c r="H591" s="986"/>
      <c r="I591" s="987"/>
      <c r="J591" s="420" t="str">
        <f>IF(基本情報入力シート!M616="","",基本情報入力シート!M616)</f>
        <v/>
      </c>
      <c r="K591" s="420" t="str">
        <f>IF(基本情報入力シート!R616="","",基本情報入力シート!R616)</f>
        <v/>
      </c>
      <c r="L591" s="420" t="str">
        <f>IF(基本情報入力シート!W616="","",基本情報入力シート!W616)</f>
        <v/>
      </c>
      <c r="M591" s="420" t="str">
        <f>IF(基本情報入力シート!X616="","",基本情報入力シート!X616)</f>
        <v/>
      </c>
      <c r="N591" s="147" t="str">
        <f>IF(基本情報入力シート!Y616="","",基本情報入力シート!Y616)</f>
        <v/>
      </c>
      <c r="O591" s="154"/>
      <c r="P591" s="53"/>
      <c r="Q591" s="988"/>
      <c r="R591" s="989"/>
      <c r="S591" s="148" t="str">
        <f>IFERROR(ROUNDDOWN(Q591*VLOOKUP(N591,【参考】数式用!$AR$2:$AW$50,MATCH(P591,【参考】数式用!$AT$4:$AW$4)+2,FALSE)*0.5, 0), "")</f>
        <v/>
      </c>
      <c r="T591" s="54"/>
      <c r="U591" s="548" t="str">
        <f>IFERROR(IF(AG591&lt;&gt;"",Q591*VLOOKUP(N591,【参考】数式用!$AG$2:$AL$50,MATCH(P591,【参考】数式用!$AI$4:$AL$4,0)+2,0), ""), "")</f>
        <v/>
      </c>
      <c r="V591" s="44"/>
      <c r="W591" s="990"/>
      <c r="X591" s="991"/>
      <c r="Y591" s="93"/>
      <c r="Z591" s="549"/>
      <c r="AA591" s="149" t="str">
        <f>IFERROR(IF(Y591="ー", "", ROUNDDOWN(Z591*VLOOKUP(N591,【参考】数式用!$AR$2:$AW$50,MATCH(Y591,【参考】数式用!$AT$4:$AW$4)+2,FALSE)*0.5, 0)), "")</f>
        <v/>
      </c>
      <c r="AB591" s="103"/>
      <c r="AC591" s="1083" t="str">
        <f>IFERROR(IF(AG591&lt;&gt;"",Z591*VLOOKUP(N591,【参考】数式用!$AG$2:$AL$50,MATCH(Y591,【参考】数式用!$AI$4:$AL$4,0)+2,0), ""), "")</f>
        <v/>
      </c>
      <c r="AD591" s="1083"/>
      <c r="AE591" s="424"/>
      <c r="AF591" s="104"/>
      <c r="AG591" s="438" t="str">
        <f>IFERROR(VLOOKUP(O591, 【参考】数式用!$AY$5:$AY$13, 1, FALSE), "")</f>
        <v/>
      </c>
      <c r="AH591" s="439" t="str">
        <f>IFERROR(VLOOKUP(N591, 【参考】数式用!$BA$2:$BB$50, 2, FALSE), "")</f>
        <v/>
      </c>
      <c r="AI591" s="440" t="str">
        <f t="shared" si="19"/>
        <v/>
      </c>
      <c r="AJ591" s="441" t="str">
        <f t="shared" si="20"/>
        <v/>
      </c>
      <c r="AK591" s="139"/>
      <c r="AL591" s="139"/>
      <c r="AM591" s="112"/>
      <c r="AN591" s="112"/>
      <c r="AU591" s="111"/>
      <c r="AV591" s="111"/>
      <c r="AW591" s="111"/>
      <c r="AX591" s="111"/>
      <c r="AY591" s="111"/>
      <c r="AZ591" s="111"/>
    </row>
    <row r="592" spans="1:52" ht="30" customHeight="1" thickBot="1">
      <c r="A592" s="146">
        <v>579</v>
      </c>
      <c r="B592" s="985" t="str">
        <f>IF(基本情報入力シート!C617="","",基本情報入力シート!C617)</f>
        <v/>
      </c>
      <c r="C592" s="986"/>
      <c r="D592" s="986"/>
      <c r="E592" s="986"/>
      <c r="F592" s="986"/>
      <c r="G592" s="986"/>
      <c r="H592" s="986"/>
      <c r="I592" s="987"/>
      <c r="J592" s="420" t="str">
        <f>IF(基本情報入力シート!M617="","",基本情報入力シート!M617)</f>
        <v/>
      </c>
      <c r="K592" s="420" t="str">
        <f>IF(基本情報入力シート!R617="","",基本情報入力シート!R617)</f>
        <v/>
      </c>
      <c r="L592" s="420" t="str">
        <f>IF(基本情報入力シート!W617="","",基本情報入力シート!W617)</f>
        <v/>
      </c>
      <c r="M592" s="420" t="str">
        <f>IF(基本情報入力シート!X617="","",基本情報入力シート!X617)</f>
        <v/>
      </c>
      <c r="N592" s="147" t="str">
        <f>IF(基本情報入力シート!Y617="","",基本情報入力シート!Y617)</f>
        <v/>
      </c>
      <c r="O592" s="154"/>
      <c r="P592" s="53"/>
      <c r="Q592" s="988"/>
      <c r="R592" s="989"/>
      <c r="S592" s="148" t="str">
        <f>IFERROR(ROUNDDOWN(Q592*VLOOKUP(N592,【参考】数式用!$AR$2:$AW$50,MATCH(P592,【参考】数式用!$AT$4:$AW$4)+2,FALSE)*0.5, 0), "")</f>
        <v/>
      </c>
      <c r="T592" s="54"/>
      <c r="U592" s="548" t="str">
        <f>IFERROR(IF(AG592&lt;&gt;"",Q592*VLOOKUP(N592,【参考】数式用!$AG$2:$AL$50,MATCH(P592,【参考】数式用!$AI$4:$AL$4,0)+2,0), ""), "")</f>
        <v/>
      </c>
      <c r="V592" s="44"/>
      <c r="W592" s="990"/>
      <c r="X592" s="991"/>
      <c r="Y592" s="93"/>
      <c r="Z592" s="549"/>
      <c r="AA592" s="149" t="str">
        <f>IFERROR(IF(Y592="ー", "", ROUNDDOWN(Z592*VLOOKUP(N592,【参考】数式用!$AR$2:$AW$50,MATCH(Y592,【参考】数式用!$AT$4:$AW$4)+2,FALSE)*0.5, 0)), "")</f>
        <v/>
      </c>
      <c r="AB592" s="103"/>
      <c r="AC592" s="1083" t="str">
        <f>IFERROR(IF(AG592&lt;&gt;"",Z592*VLOOKUP(N592,【参考】数式用!$AG$2:$AL$50,MATCH(Y592,【参考】数式用!$AI$4:$AL$4,0)+2,0), ""), "")</f>
        <v/>
      </c>
      <c r="AD592" s="1083"/>
      <c r="AE592" s="424"/>
      <c r="AF592" s="104"/>
      <c r="AG592" s="438" t="str">
        <f>IFERROR(VLOOKUP(O592, 【参考】数式用!$AY$5:$AY$13, 1, FALSE), "")</f>
        <v/>
      </c>
      <c r="AH592" s="439" t="str">
        <f>IFERROR(VLOOKUP(N592, 【参考】数式用!$BA$2:$BB$50, 2, FALSE), "")</f>
        <v/>
      </c>
      <c r="AI592" s="440" t="str">
        <f t="shared" si="19"/>
        <v/>
      </c>
      <c r="AJ592" s="441" t="str">
        <f t="shared" si="20"/>
        <v/>
      </c>
      <c r="AK592" s="139"/>
      <c r="AL592" s="139"/>
      <c r="AM592" s="112"/>
      <c r="AN592" s="112"/>
      <c r="AU592" s="111"/>
      <c r="AV592" s="111"/>
      <c r="AW592" s="111"/>
      <c r="AX592" s="111"/>
      <c r="AY592" s="111"/>
      <c r="AZ592" s="111"/>
    </row>
    <row r="593" spans="1:52" ht="30" customHeight="1" thickBot="1">
      <c r="A593" s="146">
        <v>580</v>
      </c>
      <c r="B593" s="985" t="str">
        <f>IF(基本情報入力シート!C618="","",基本情報入力シート!C618)</f>
        <v/>
      </c>
      <c r="C593" s="986"/>
      <c r="D593" s="986"/>
      <c r="E593" s="986"/>
      <c r="F593" s="986"/>
      <c r="G593" s="986"/>
      <c r="H593" s="986"/>
      <c r="I593" s="987"/>
      <c r="J593" s="420" t="str">
        <f>IF(基本情報入力シート!M618="","",基本情報入力シート!M618)</f>
        <v/>
      </c>
      <c r="K593" s="420" t="str">
        <f>IF(基本情報入力シート!R618="","",基本情報入力シート!R618)</f>
        <v/>
      </c>
      <c r="L593" s="420" t="str">
        <f>IF(基本情報入力シート!W618="","",基本情報入力シート!W618)</f>
        <v/>
      </c>
      <c r="M593" s="420" t="str">
        <f>IF(基本情報入力シート!X618="","",基本情報入力シート!X618)</f>
        <v/>
      </c>
      <c r="N593" s="147" t="str">
        <f>IF(基本情報入力シート!Y618="","",基本情報入力シート!Y618)</f>
        <v/>
      </c>
      <c r="O593" s="154"/>
      <c r="P593" s="53"/>
      <c r="Q593" s="988"/>
      <c r="R593" s="989"/>
      <c r="S593" s="148" t="str">
        <f>IFERROR(ROUNDDOWN(Q593*VLOOKUP(N593,【参考】数式用!$AR$2:$AW$50,MATCH(P593,【参考】数式用!$AT$4:$AW$4)+2,FALSE)*0.5, 0), "")</f>
        <v/>
      </c>
      <c r="T593" s="54"/>
      <c r="U593" s="548" t="str">
        <f>IFERROR(IF(AG593&lt;&gt;"",Q593*VLOOKUP(N593,【参考】数式用!$AG$2:$AL$50,MATCH(P593,【参考】数式用!$AI$4:$AL$4,0)+2,0), ""), "")</f>
        <v/>
      </c>
      <c r="V593" s="44"/>
      <c r="W593" s="990"/>
      <c r="X593" s="991"/>
      <c r="Y593" s="93"/>
      <c r="Z593" s="549"/>
      <c r="AA593" s="149" t="str">
        <f>IFERROR(IF(Y593="ー", "", ROUNDDOWN(Z593*VLOOKUP(N593,【参考】数式用!$AR$2:$AW$50,MATCH(Y593,【参考】数式用!$AT$4:$AW$4)+2,FALSE)*0.5, 0)), "")</f>
        <v/>
      </c>
      <c r="AB593" s="103"/>
      <c r="AC593" s="1083" t="str">
        <f>IFERROR(IF(AG593&lt;&gt;"",Z593*VLOOKUP(N593,【参考】数式用!$AG$2:$AL$50,MATCH(Y593,【参考】数式用!$AI$4:$AL$4,0)+2,0), ""), "")</f>
        <v/>
      </c>
      <c r="AD593" s="1083"/>
      <c r="AE593" s="424"/>
      <c r="AF593" s="104"/>
      <c r="AG593" s="438" t="str">
        <f>IFERROR(VLOOKUP(O593, 【参考】数式用!$AY$5:$AY$13, 1, FALSE), "")</f>
        <v/>
      </c>
      <c r="AH593" s="439" t="str">
        <f>IFERROR(VLOOKUP(N593, 【参考】数式用!$BA$2:$BB$50, 2, FALSE), "")</f>
        <v/>
      </c>
      <c r="AI593" s="440" t="str">
        <f t="shared" si="19"/>
        <v/>
      </c>
      <c r="AJ593" s="441" t="str">
        <f t="shared" si="20"/>
        <v/>
      </c>
      <c r="AK593" s="139"/>
      <c r="AL593" s="139"/>
      <c r="AM593" s="112"/>
      <c r="AN593" s="112"/>
      <c r="AU593" s="111"/>
      <c r="AV593" s="111"/>
      <c r="AW593" s="111"/>
      <c r="AX593" s="111"/>
      <c r="AY593" s="111"/>
      <c r="AZ593" s="111"/>
    </row>
    <row r="594" spans="1:52" ht="30" customHeight="1" thickBot="1">
      <c r="A594" s="146">
        <v>581</v>
      </c>
      <c r="B594" s="985" t="str">
        <f>IF(基本情報入力シート!C619="","",基本情報入力シート!C619)</f>
        <v/>
      </c>
      <c r="C594" s="986"/>
      <c r="D594" s="986"/>
      <c r="E594" s="986"/>
      <c r="F594" s="986"/>
      <c r="G594" s="986"/>
      <c r="H594" s="986"/>
      <c r="I594" s="987"/>
      <c r="J594" s="420" t="str">
        <f>IF(基本情報入力シート!M619="","",基本情報入力シート!M619)</f>
        <v/>
      </c>
      <c r="K594" s="420" t="str">
        <f>IF(基本情報入力シート!R619="","",基本情報入力シート!R619)</f>
        <v/>
      </c>
      <c r="L594" s="420" t="str">
        <f>IF(基本情報入力シート!W619="","",基本情報入力シート!W619)</f>
        <v/>
      </c>
      <c r="M594" s="420" t="str">
        <f>IF(基本情報入力シート!X619="","",基本情報入力シート!X619)</f>
        <v/>
      </c>
      <c r="N594" s="147" t="str">
        <f>IF(基本情報入力シート!Y619="","",基本情報入力シート!Y619)</f>
        <v/>
      </c>
      <c r="O594" s="154"/>
      <c r="P594" s="53"/>
      <c r="Q594" s="988"/>
      <c r="R594" s="989"/>
      <c r="S594" s="148" t="str">
        <f>IFERROR(ROUNDDOWN(Q594*VLOOKUP(N594,【参考】数式用!$AR$2:$AW$50,MATCH(P594,【参考】数式用!$AT$4:$AW$4)+2,FALSE)*0.5, 0), "")</f>
        <v/>
      </c>
      <c r="T594" s="54"/>
      <c r="U594" s="548" t="str">
        <f>IFERROR(IF(AG594&lt;&gt;"",Q594*VLOOKUP(N594,【参考】数式用!$AG$2:$AL$50,MATCH(P594,【参考】数式用!$AI$4:$AL$4,0)+2,0), ""), "")</f>
        <v/>
      </c>
      <c r="V594" s="44"/>
      <c r="W594" s="990"/>
      <c r="X594" s="991"/>
      <c r="Y594" s="93"/>
      <c r="Z594" s="549"/>
      <c r="AA594" s="149" t="str">
        <f>IFERROR(IF(Y594="ー", "", ROUNDDOWN(Z594*VLOOKUP(N594,【参考】数式用!$AR$2:$AW$50,MATCH(Y594,【参考】数式用!$AT$4:$AW$4)+2,FALSE)*0.5, 0)), "")</f>
        <v/>
      </c>
      <c r="AB594" s="103"/>
      <c r="AC594" s="1083" t="str">
        <f>IFERROR(IF(AG594&lt;&gt;"",Z594*VLOOKUP(N594,【参考】数式用!$AG$2:$AL$50,MATCH(Y594,【参考】数式用!$AI$4:$AL$4,0)+2,0), ""), "")</f>
        <v/>
      </c>
      <c r="AD594" s="1083"/>
      <c r="AE594" s="424"/>
      <c r="AF594" s="104"/>
      <c r="AG594" s="438" t="str">
        <f>IFERROR(VLOOKUP(O594, 【参考】数式用!$AY$5:$AY$13, 1, FALSE), "")</f>
        <v/>
      </c>
      <c r="AH594" s="439" t="str">
        <f>IFERROR(VLOOKUP(N594, 【参考】数式用!$BA$2:$BB$50, 2, FALSE), "")</f>
        <v/>
      </c>
      <c r="AI594" s="440" t="str">
        <f t="shared" si="19"/>
        <v/>
      </c>
      <c r="AJ594" s="441" t="str">
        <f t="shared" si="20"/>
        <v/>
      </c>
      <c r="AK594" s="139"/>
      <c r="AL594" s="139"/>
      <c r="AM594" s="112"/>
      <c r="AN594" s="112"/>
      <c r="AU594" s="111"/>
      <c r="AV594" s="111"/>
      <c r="AW594" s="111"/>
      <c r="AX594" s="111"/>
      <c r="AY594" s="111"/>
      <c r="AZ594" s="111"/>
    </row>
    <row r="595" spans="1:52" ht="30" customHeight="1" thickBot="1">
      <c r="A595" s="146">
        <v>582</v>
      </c>
      <c r="B595" s="985" t="str">
        <f>IF(基本情報入力シート!C620="","",基本情報入力シート!C620)</f>
        <v/>
      </c>
      <c r="C595" s="986"/>
      <c r="D595" s="986"/>
      <c r="E595" s="986"/>
      <c r="F595" s="986"/>
      <c r="G595" s="986"/>
      <c r="H595" s="986"/>
      <c r="I595" s="987"/>
      <c r="J595" s="420" t="str">
        <f>IF(基本情報入力シート!M620="","",基本情報入力シート!M620)</f>
        <v/>
      </c>
      <c r="K595" s="420" t="str">
        <f>IF(基本情報入力シート!R620="","",基本情報入力シート!R620)</f>
        <v/>
      </c>
      <c r="L595" s="420" t="str">
        <f>IF(基本情報入力シート!W620="","",基本情報入力シート!W620)</f>
        <v/>
      </c>
      <c r="M595" s="420" t="str">
        <f>IF(基本情報入力シート!X620="","",基本情報入力シート!X620)</f>
        <v/>
      </c>
      <c r="N595" s="147" t="str">
        <f>IF(基本情報入力シート!Y620="","",基本情報入力シート!Y620)</f>
        <v/>
      </c>
      <c r="O595" s="154"/>
      <c r="P595" s="53"/>
      <c r="Q595" s="988"/>
      <c r="R595" s="989"/>
      <c r="S595" s="148" t="str">
        <f>IFERROR(ROUNDDOWN(Q595*VLOOKUP(N595,【参考】数式用!$AR$2:$AW$50,MATCH(P595,【参考】数式用!$AT$4:$AW$4)+2,FALSE)*0.5, 0), "")</f>
        <v/>
      </c>
      <c r="T595" s="54"/>
      <c r="U595" s="548" t="str">
        <f>IFERROR(IF(AG595&lt;&gt;"",Q595*VLOOKUP(N595,【参考】数式用!$AG$2:$AL$50,MATCH(P595,【参考】数式用!$AI$4:$AL$4,0)+2,0), ""), "")</f>
        <v/>
      </c>
      <c r="V595" s="44"/>
      <c r="W595" s="990"/>
      <c r="X595" s="991"/>
      <c r="Y595" s="93"/>
      <c r="Z595" s="549"/>
      <c r="AA595" s="149" t="str">
        <f>IFERROR(IF(Y595="ー", "", ROUNDDOWN(Z595*VLOOKUP(N595,【参考】数式用!$AR$2:$AW$50,MATCH(Y595,【参考】数式用!$AT$4:$AW$4)+2,FALSE)*0.5, 0)), "")</f>
        <v/>
      </c>
      <c r="AB595" s="103"/>
      <c r="AC595" s="1083" t="str">
        <f>IFERROR(IF(AG595&lt;&gt;"",Z595*VLOOKUP(N595,【参考】数式用!$AG$2:$AL$50,MATCH(Y595,【参考】数式用!$AI$4:$AL$4,0)+2,0), ""), "")</f>
        <v/>
      </c>
      <c r="AD595" s="1083"/>
      <c r="AE595" s="424"/>
      <c r="AF595" s="104"/>
      <c r="AG595" s="438" t="str">
        <f>IFERROR(VLOOKUP(O595, 【参考】数式用!$AY$5:$AY$13, 1, FALSE), "")</f>
        <v/>
      </c>
      <c r="AH595" s="439" t="str">
        <f>IFERROR(VLOOKUP(N595, 【参考】数式用!$BA$2:$BB$50, 2, FALSE), "")</f>
        <v/>
      </c>
      <c r="AI595" s="440" t="str">
        <f t="shared" si="19"/>
        <v/>
      </c>
      <c r="AJ595" s="441" t="str">
        <f t="shared" si="20"/>
        <v/>
      </c>
      <c r="AK595" s="139"/>
      <c r="AL595" s="139"/>
      <c r="AM595" s="112"/>
      <c r="AN595" s="112"/>
      <c r="AU595" s="111"/>
      <c r="AV595" s="111"/>
      <c r="AW595" s="111"/>
      <c r="AX595" s="111"/>
      <c r="AY595" s="111"/>
      <c r="AZ595" s="111"/>
    </row>
    <row r="596" spans="1:52" ht="30" customHeight="1" thickBot="1">
      <c r="A596" s="146">
        <v>583</v>
      </c>
      <c r="B596" s="985" t="str">
        <f>IF(基本情報入力シート!C621="","",基本情報入力シート!C621)</f>
        <v/>
      </c>
      <c r="C596" s="986"/>
      <c r="D596" s="986"/>
      <c r="E596" s="986"/>
      <c r="F596" s="986"/>
      <c r="G596" s="986"/>
      <c r="H596" s="986"/>
      <c r="I596" s="987"/>
      <c r="J596" s="420" t="str">
        <f>IF(基本情報入力シート!M621="","",基本情報入力シート!M621)</f>
        <v/>
      </c>
      <c r="K596" s="420" t="str">
        <f>IF(基本情報入力シート!R621="","",基本情報入力シート!R621)</f>
        <v/>
      </c>
      <c r="L596" s="420" t="str">
        <f>IF(基本情報入力シート!W621="","",基本情報入力シート!W621)</f>
        <v/>
      </c>
      <c r="M596" s="420" t="str">
        <f>IF(基本情報入力シート!X621="","",基本情報入力シート!X621)</f>
        <v/>
      </c>
      <c r="N596" s="147" t="str">
        <f>IF(基本情報入力シート!Y621="","",基本情報入力シート!Y621)</f>
        <v/>
      </c>
      <c r="O596" s="154"/>
      <c r="P596" s="53"/>
      <c r="Q596" s="988"/>
      <c r="R596" s="989"/>
      <c r="S596" s="148" t="str">
        <f>IFERROR(ROUNDDOWN(Q596*VLOOKUP(N596,【参考】数式用!$AR$2:$AW$50,MATCH(P596,【参考】数式用!$AT$4:$AW$4)+2,FALSE)*0.5, 0), "")</f>
        <v/>
      </c>
      <c r="T596" s="54"/>
      <c r="U596" s="548" t="str">
        <f>IFERROR(IF(AG596&lt;&gt;"",Q596*VLOOKUP(N596,【参考】数式用!$AG$2:$AL$50,MATCH(P596,【参考】数式用!$AI$4:$AL$4,0)+2,0), ""), "")</f>
        <v/>
      </c>
      <c r="V596" s="44"/>
      <c r="W596" s="990"/>
      <c r="X596" s="991"/>
      <c r="Y596" s="93"/>
      <c r="Z596" s="549"/>
      <c r="AA596" s="149" t="str">
        <f>IFERROR(IF(Y596="ー", "", ROUNDDOWN(Z596*VLOOKUP(N596,【参考】数式用!$AR$2:$AW$50,MATCH(Y596,【参考】数式用!$AT$4:$AW$4)+2,FALSE)*0.5, 0)), "")</f>
        <v/>
      </c>
      <c r="AB596" s="103"/>
      <c r="AC596" s="1083" t="str">
        <f>IFERROR(IF(AG596&lt;&gt;"",Z596*VLOOKUP(N596,【参考】数式用!$AG$2:$AL$50,MATCH(Y596,【参考】数式用!$AI$4:$AL$4,0)+2,0), ""), "")</f>
        <v/>
      </c>
      <c r="AD596" s="1083"/>
      <c r="AE596" s="424"/>
      <c r="AF596" s="104"/>
      <c r="AG596" s="438" t="str">
        <f>IFERROR(VLOOKUP(O596, 【参考】数式用!$AY$5:$AY$13, 1, FALSE), "")</f>
        <v/>
      </c>
      <c r="AH596" s="439" t="str">
        <f>IFERROR(VLOOKUP(N596, 【参考】数式用!$BA$2:$BB$50, 2, FALSE), "")</f>
        <v/>
      </c>
      <c r="AI596" s="440" t="str">
        <f t="shared" si="19"/>
        <v/>
      </c>
      <c r="AJ596" s="441" t="str">
        <f t="shared" si="20"/>
        <v/>
      </c>
      <c r="AK596" s="139"/>
      <c r="AL596" s="139"/>
      <c r="AM596" s="112"/>
      <c r="AN596" s="112"/>
      <c r="AU596" s="111"/>
      <c r="AV596" s="111"/>
      <c r="AW596" s="111"/>
      <c r="AX596" s="111"/>
      <c r="AY596" s="111"/>
      <c r="AZ596" s="111"/>
    </row>
    <row r="597" spans="1:52" ht="30" customHeight="1" thickBot="1">
      <c r="A597" s="146">
        <v>584</v>
      </c>
      <c r="B597" s="985" t="str">
        <f>IF(基本情報入力シート!C622="","",基本情報入力シート!C622)</f>
        <v/>
      </c>
      <c r="C597" s="986"/>
      <c r="D597" s="986"/>
      <c r="E597" s="986"/>
      <c r="F597" s="986"/>
      <c r="G597" s="986"/>
      <c r="H597" s="986"/>
      <c r="I597" s="987"/>
      <c r="J597" s="420" t="str">
        <f>IF(基本情報入力シート!M622="","",基本情報入力シート!M622)</f>
        <v/>
      </c>
      <c r="K597" s="420" t="str">
        <f>IF(基本情報入力シート!R622="","",基本情報入力シート!R622)</f>
        <v/>
      </c>
      <c r="L597" s="420" t="str">
        <f>IF(基本情報入力シート!W622="","",基本情報入力シート!W622)</f>
        <v/>
      </c>
      <c r="M597" s="420" t="str">
        <f>IF(基本情報入力シート!X622="","",基本情報入力シート!X622)</f>
        <v/>
      </c>
      <c r="N597" s="147" t="str">
        <f>IF(基本情報入力シート!Y622="","",基本情報入力シート!Y622)</f>
        <v/>
      </c>
      <c r="O597" s="154"/>
      <c r="P597" s="53"/>
      <c r="Q597" s="988"/>
      <c r="R597" s="989"/>
      <c r="S597" s="148" t="str">
        <f>IFERROR(ROUNDDOWN(Q597*VLOOKUP(N597,【参考】数式用!$AR$2:$AW$50,MATCH(P597,【参考】数式用!$AT$4:$AW$4)+2,FALSE)*0.5, 0), "")</f>
        <v/>
      </c>
      <c r="T597" s="54"/>
      <c r="U597" s="548" t="str">
        <f>IFERROR(IF(AG597&lt;&gt;"",Q597*VLOOKUP(N597,【参考】数式用!$AG$2:$AL$50,MATCH(P597,【参考】数式用!$AI$4:$AL$4,0)+2,0), ""), "")</f>
        <v/>
      </c>
      <c r="V597" s="44"/>
      <c r="W597" s="990"/>
      <c r="X597" s="991"/>
      <c r="Y597" s="93"/>
      <c r="Z597" s="549"/>
      <c r="AA597" s="149" t="str">
        <f>IFERROR(IF(Y597="ー", "", ROUNDDOWN(Z597*VLOOKUP(N597,【参考】数式用!$AR$2:$AW$50,MATCH(Y597,【参考】数式用!$AT$4:$AW$4)+2,FALSE)*0.5, 0)), "")</f>
        <v/>
      </c>
      <c r="AB597" s="103"/>
      <c r="AC597" s="1083" t="str">
        <f>IFERROR(IF(AG597&lt;&gt;"",Z597*VLOOKUP(N597,【参考】数式用!$AG$2:$AL$50,MATCH(Y597,【参考】数式用!$AI$4:$AL$4,0)+2,0), ""), "")</f>
        <v/>
      </c>
      <c r="AD597" s="1083"/>
      <c r="AE597" s="424"/>
      <c r="AF597" s="104"/>
      <c r="AG597" s="438" t="str">
        <f>IFERROR(VLOOKUP(O597, 【参考】数式用!$AY$5:$AY$13, 1, FALSE), "")</f>
        <v/>
      </c>
      <c r="AH597" s="439" t="str">
        <f>IFERROR(VLOOKUP(N597, 【参考】数式用!$BA$2:$BB$50, 2, FALSE), "")</f>
        <v/>
      </c>
      <c r="AI597" s="440" t="str">
        <f t="shared" si="19"/>
        <v/>
      </c>
      <c r="AJ597" s="441" t="str">
        <f t="shared" si="20"/>
        <v/>
      </c>
      <c r="AK597" s="139"/>
      <c r="AL597" s="139"/>
      <c r="AM597" s="112"/>
      <c r="AN597" s="112"/>
      <c r="AU597" s="111"/>
      <c r="AV597" s="111"/>
      <c r="AW597" s="111"/>
      <c r="AX597" s="111"/>
      <c r="AY597" s="111"/>
      <c r="AZ597" s="111"/>
    </row>
    <row r="598" spans="1:52" ht="30" customHeight="1" thickBot="1">
      <c r="A598" s="146">
        <v>585</v>
      </c>
      <c r="B598" s="985" t="str">
        <f>IF(基本情報入力シート!C623="","",基本情報入力シート!C623)</f>
        <v/>
      </c>
      <c r="C598" s="986"/>
      <c r="D598" s="986"/>
      <c r="E598" s="986"/>
      <c r="F598" s="986"/>
      <c r="G598" s="986"/>
      <c r="H598" s="986"/>
      <c r="I598" s="987"/>
      <c r="J598" s="420" t="str">
        <f>IF(基本情報入力シート!M623="","",基本情報入力シート!M623)</f>
        <v/>
      </c>
      <c r="K598" s="420" t="str">
        <f>IF(基本情報入力シート!R623="","",基本情報入力シート!R623)</f>
        <v/>
      </c>
      <c r="L598" s="420" t="str">
        <f>IF(基本情報入力シート!W623="","",基本情報入力シート!W623)</f>
        <v/>
      </c>
      <c r="M598" s="420" t="str">
        <f>IF(基本情報入力シート!X623="","",基本情報入力シート!X623)</f>
        <v/>
      </c>
      <c r="N598" s="147" t="str">
        <f>IF(基本情報入力シート!Y623="","",基本情報入力シート!Y623)</f>
        <v/>
      </c>
      <c r="O598" s="154"/>
      <c r="P598" s="53"/>
      <c r="Q598" s="988"/>
      <c r="R598" s="989"/>
      <c r="S598" s="148" t="str">
        <f>IFERROR(ROUNDDOWN(Q598*VLOOKUP(N598,【参考】数式用!$AR$2:$AW$50,MATCH(P598,【参考】数式用!$AT$4:$AW$4)+2,FALSE)*0.5, 0), "")</f>
        <v/>
      </c>
      <c r="T598" s="54"/>
      <c r="U598" s="548" t="str">
        <f>IFERROR(IF(AG598&lt;&gt;"",Q598*VLOOKUP(N598,【参考】数式用!$AG$2:$AL$50,MATCH(P598,【参考】数式用!$AI$4:$AL$4,0)+2,0), ""), "")</f>
        <v/>
      </c>
      <c r="V598" s="44"/>
      <c r="W598" s="990"/>
      <c r="X598" s="991"/>
      <c r="Y598" s="93"/>
      <c r="Z598" s="549"/>
      <c r="AA598" s="149" t="str">
        <f>IFERROR(IF(Y598="ー", "", ROUNDDOWN(Z598*VLOOKUP(N598,【参考】数式用!$AR$2:$AW$50,MATCH(Y598,【参考】数式用!$AT$4:$AW$4)+2,FALSE)*0.5, 0)), "")</f>
        <v/>
      </c>
      <c r="AB598" s="103"/>
      <c r="AC598" s="1083" t="str">
        <f>IFERROR(IF(AG598&lt;&gt;"",Z598*VLOOKUP(N598,【参考】数式用!$AG$2:$AL$50,MATCH(Y598,【参考】数式用!$AI$4:$AL$4,0)+2,0), ""), "")</f>
        <v/>
      </c>
      <c r="AD598" s="1083"/>
      <c r="AE598" s="424"/>
      <c r="AF598" s="104"/>
      <c r="AG598" s="438" t="str">
        <f>IFERROR(VLOOKUP(O598, 【参考】数式用!$AY$5:$AY$13, 1, FALSE), "")</f>
        <v/>
      </c>
      <c r="AH598" s="439" t="str">
        <f>IFERROR(VLOOKUP(N598, 【参考】数式用!$BA$2:$BB$50, 2, FALSE), "")</f>
        <v/>
      </c>
      <c r="AI598" s="440" t="str">
        <f t="shared" si="19"/>
        <v/>
      </c>
      <c r="AJ598" s="441" t="str">
        <f t="shared" si="20"/>
        <v/>
      </c>
      <c r="AK598" s="139"/>
      <c r="AL598" s="139"/>
      <c r="AM598" s="112"/>
      <c r="AN598" s="112"/>
      <c r="AU598" s="111"/>
      <c r="AV598" s="111"/>
      <c r="AW598" s="111"/>
      <c r="AX598" s="111"/>
      <c r="AY598" s="111"/>
      <c r="AZ598" s="111"/>
    </row>
    <row r="599" spans="1:52" ht="30" customHeight="1" thickBot="1">
      <c r="A599" s="146">
        <v>586</v>
      </c>
      <c r="B599" s="985" t="str">
        <f>IF(基本情報入力シート!C624="","",基本情報入力シート!C624)</f>
        <v/>
      </c>
      <c r="C599" s="986"/>
      <c r="D599" s="986"/>
      <c r="E599" s="986"/>
      <c r="F599" s="986"/>
      <c r="G599" s="986"/>
      <c r="H599" s="986"/>
      <c r="I599" s="987"/>
      <c r="J599" s="420" t="str">
        <f>IF(基本情報入力シート!M624="","",基本情報入力シート!M624)</f>
        <v/>
      </c>
      <c r="K599" s="420" t="str">
        <f>IF(基本情報入力シート!R624="","",基本情報入力シート!R624)</f>
        <v/>
      </c>
      <c r="L599" s="420" t="str">
        <f>IF(基本情報入力シート!W624="","",基本情報入力シート!W624)</f>
        <v/>
      </c>
      <c r="M599" s="420" t="str">
        <f>IF(基本情報入力シート!X624="","",基本情報入力シート!X624)</f>
        <v/>
      </c>
      <c r="N599" s="147" t="str">
        <f>IF(基本情報入力シート!Y624="","",基本情報入力シート!Y624)</f>
        <v/>
      </c>
      <c r="O599" s="154"/>
      <c r="P599" s="53"/>
      <c r="Q599" s="988"/>
      <c r="R599" s="989"/>
      <c r="S599" s="148" t="str">
        <f>IFERROR(ROUNDDOWN(Q599*VLOOKUP(N599,【参考】数式用!$AR$2:$AW$50,MATCH(P599,【参考】数式用!$AT$4:$AW$4)+2,FALSE)*0.5, 0), "")</f>
        <v/>
      </c>
      <c r="T599" s="54"/>
      <c r="U599" s="548" t="str">
        <f>IFERROR(IF(AG599&lt;&gt;"",Q599*VLOOKUP(N599,【参考】数式用!$AG$2:$AL$50,MATCH(P599,【参考】数式用!$AI$4:$AL$4,0)+2,0), ""), "")</f>
        <v/>
      </c>
      <c r="V599" s="44"/>
      <c r="W599" s="990"/>
      <c r="X599" s="991"/>
      <c r="Y599" s="93"/>
      <c r="Z599" s="549"/>
      <c r="AA599" s="149" t="str">
        <f>IFERROR(IF(Y599="ー", "", ROUNDDOWN(Z599*VLOOKUP(N599,【参考】数式用!$AR$2:$AW$50,MATCH(Y599,【参考】数式用!$AT$4:$AW$4)+2,FALSE)*0.5, 0)), "")</f>
        <v/>
      </c>
      <c r="AB599" s="103"/>
      <c r="AC599" s="1083" t="str">
        <f>IFERROR(IF(AG599&lt;&gt;"",Z599*VLOOKUP(N599,【参考】数式用!$AG$2:$AL$50,MATCH(Y599,【参考】数式用!$AI$4:$AL$4,0)+2,0), ""), "")</f>
        <v/>
      </c>
      <c r="AD599" s="1083"/>
      <c r="AE599" s="424"/>
      <c r="AF599" s="104"/>
      <c r="AG599" s="438" t="str">
        <f>IFERROR(VLOOKUP(O599, 【参考】数式用!$AY$5:$AY$13, 1, FALSE), "")</f>
        <v/>
      </c>
      <c r="AH599" s="439" t="str">
        <f>IFERROR(VLOOKUP(N599, 【参考】数式用!$BA$2:$BB$50, 2, FALSE), "")</f>
        <v/>
      </c>
      <c r="AI599" s="440" t="str">
        <f t="shared" si="19"/>
        <v/>
      </c>
      <c r="AJ599" s="441" t="str">
        <f t="shared" si="20"/>
        <v/>
      </c>
      <c r="AK599" s="139"/>
      <c r="AL599" s="139"/>
      <c r="AM599" s="112"/>
      <c r="AN599" s="112"/>
      <c r="AU599" s="111"/>
      <c r="AV599" s="111"/>
      <c r="AW599" s="111"/>
      <c r="AX599" s="111"/>
      <c r="AY599" s="111"/>
      <c r="AZ599" s="111"/>
    </row>
    <row r="600" spans="1:52" ht="30" customHeight="1" thickBot="1">
      <c r="A600" s="146">
        <v>587</v>
      </c>
      <c r="B600" s="985" t="str">
        <f>IF(基本情報入力シート!C625="","",基本情報入力シート!C625)</f>
        <v/>
      </c>
      <c r="C600" s="986"/>
      <c r="D600" s="986"/>
      <c r="E600" s="986"/>
      <c r="F600" s="986"/>
      <c r="G600" s="986"/>
      <c r="H600" s="986"/>
      <c r="I600" s="987"/>
      <c r="J600" s="420" t="str">
        <f>IF(基本情報入力シート!M625="","",基本情報入力シート!M625)</f>
        <v/>
      </c>
      <c r="K600" s="420" t="str">
        <f>IF(基本情報入力シート!R625="","",基本情報入力シート!R625)</f>
        <v/>
      </c>
      <c r="L600" s="420" t="str">
        <f>IF(基本情報入力シート!W625="","",基本情報入力シート!W625)</f>
        <v/>
      </c>
      <c r="M600" s="420" t="str">
        <f>IF(基本情報入力シート!X625="","",基本情報入力シート!X625)</f>
        <v/>
      </c>
      <c r="N600" s="147" t="str">
        <f>IF(基本情報入力シート!Y625="","",基本情報入力シート!Y625)</f>
        <v/>
      </c>
      <c r="O600" s="154"/>
      <c r="P600" s="53"/>
      <c r="Q600" s="988"/>
      <c r="R600" s="989"/>
      <c r="S600" s="148" t="str">
        <f>IFERROR(ROUNDDOWN(Q600*VLOOKUP(N600,【参考】数式用!$AR$2:$AW$50,MATCH(P600,【参考】数式用!$AT$4:$AW$4)+2,FALSE)*0.5, 0), "")</f>
        <v/>
      </c>
      <c r="T600" s="54"/>
      <c r="U600" s="548" t="str">
        <f>IFERROR(IF(AG600&lt;&gt;"",Q600*VLOOKUP(N600,【参考】数式用!$AG$2:$AL$50,MATCH(P600,【参考】数式用!$AI$4:$AL$4,0)+2,0), ""), "")</f>
        <v/>
      </c>
      <c r="V600" s="44"/>
      <c r="W600" s="990"/>
      <c r="X600" s="991"/>
      <c r="Y600" s="93"/>
      <c r="Z600" s="549"/>
      <c r="AA600" s="149" t="str">
        <f>IFERROR(IF(Y600="ー", "", ROUNDDOWN(Z600*VLOOKUP(N600,【参考】数式用!$AR$2:$AW$50,MATCH(Y600,【参考】数式用!$AT$4:$AW$4)+2,FALSE)*0.5, 0)), "")</f>
        <v/>
      </c>
      <c r="AB600" s="103"/>
      <c r="AC600" s="1083" t="str">
        <f>IFERROR(IF(AG600&lt;&gt;"",Z600*VLOOKUP(N600,【参考】数式用!$AG$2:$AL$50,MATCH(Y600,【参考】数式用!$AI$4:$AL$4,0)+2,0), ""), "")</f>
        <v/>
      </c>
      <c r="AD600" s="1083"/>
      <c r="AE600" s="424"/>
      <c r="AF600" s="104"/>
      <c r="AG600" s="438" t="str">
        <f>IFERROR(VLOOKUP(O600, 【参考】数式用!$AY$5:$AY$13, 1, FALSE), "")</f>
        <v/>
      </c>
      <c r="AH600" s="439" t="str">
        <f>IFERROR(VLOOKUP(N600, 【参考】数式用!$BA$2:$BB$50, 2, FALSE), "")</f>
        <v/>
      </c>
      <c r="AI600" s="440" t="str">
        <f t="shared" si="19"/>
        <v/>
      </c>
      <c r="AJ600" s="441" t="str">
        <f t="shared" si="20"/>
        <v/>
      </c>
      <c r="AK600" s="139"/>
      <c r="AL600" s="139"/>
      <c r="AM600" s="112"/>
      <c r="AN600" s="112"/>
      <c r="AU600" s="111"/>
      <c r="AV600" s="111"/>
      <c r="AW600" s="111"/>
      <c r="AX600" s="111"/>
      <c r="AY600" s="111"/>
      <c r="AZ600" s="111"/>
    </row>
    <row r="601" spans="1:52" ht="30" customHeight="1" thickBot="1">
      <c r="A601" s="146">
        <v>588</v>
      </c>
      <c r="B601" s="985" t="str">
        <f>IF(基本情報入力シート!C626="","",基本情報入力シート!C626)</f>
        <v/>
      </c>
      <c r="C601" s="986"/>
      <c r="D601" s="986"/>
      <c r="E601" s="986"/>
      <c r="F601" s="986"/>
      <c r="G601" s="986"/>
      <c r="H601" s="986"/>
      <c r="I601" s="987"/>
      <c r="J601" s="420" t="str">
        <f>IF(基本情報入力シート!M626="","",基本情報入力シート!M626)</f>
        <v/>
      </c>
      <c r="K601" s="420" t="str">
        <f>IF(基本情報入力シート!R626="","",基本情報入力シート!R626)</f>
        <v/>
      </c>
      <c r="L601" s="420" t="str">
        <f>IF(基本情報入力シート!W626="","",基本情報入力シート!W626)</f>
        <v/>
      </c>
      <c r="M601" s="420" t="str">
        <f>IF(基本情報入力シート!X626="","",基本情報入力シート!X626)</f>
        <v/>
      </c>
      <c r="N601" s="147" t="str">
        <f>IF(基本情報入力シート!Y626="","",基本情報入力シート!Y626)</f>
        <v/>
      </c>
      <c r="O601" s="154"/>
      <c r="P601" s="53"/>
      <c r="Q601" s="988"/>
      <c r="R601" s="989"/>
      <c r="S601" s="148" t="str">
        <f>IFERROR(ROUNDDOWN(Q601*VLOOKUP(N601,【参考】数式用!$AR$2:$AW$50,MATCH(P601,【参考】数式用!$AT$4:$AW$4)+2,FALSE)*0.5, 0), "")</f>
        <v/>
      </c>
      <c r="T601" s="54"/>
      <c r="U601" s="548" t="str">
        <f>IFERROR(IF(AG601&lt;&gt;"",Q601*VLOOKUP(N601,【参考】数式用!$AG$2:$AL$50,MATCH(P601,【参考】数式用!$AI$4:$AL$4,0)+2,0), ""), "")</f>
        <v/>
      </c>
      <c r="V601" s="44"/>
      <c r="W601" s="990"/>
      <c r="X601" s="991"/>
      <c r="Y601" s="93"/>
      <c r="Z601" s="549"/>
      <c r="AA601" s="149" t="str">
        <f>IFERROR(IF(Y601="ー", "", ROUNDDOWN(Z601*VLOOKUP(N601,【参考】数式用!$AR$2:$AW$50,MATCH(Y601,【参考】数式用!$AT$4:$AW$4)+2,FALSE)*0.5, 0)), "")</f>
        <v/>
      </c>
      <c r="AB601" s="103"/>
      <c r="AC601" s="1083" t="str">
        <f>IFERROR(IF(AG601&lt;&gt;"",Z601*VLOOKUP(N601,【参考】数式用!$AG$2:$AL$50,MATCH(Y601,【参考】数式用!$AI$4:$AL$4,0)+2,0), ""), "")</f>
        <v/>
      </c>
      <c r="AD601" s="1083"/>
      <c r="AE601" s="424"/>
      <c r="AF601" s="104"/>
      <c r="AG601" s="438" t="str">
        <f>IFERROR(VLOOKUP(O601, 【参考】数式用!$AY$5:$AY$13, 1, FALSE), "")</f>
        <v/>
      </c>
      <c r="AH601" s="439" t="str">
        <f>IFERROR(VLOOKUP(N601, 【参考】数式用!$BA$2:$BB$50, 2, FALSE), "")</f>
        <v/>
      </c>
      <c r="AI601" s="440" t="str">
        <f t="shared" si="19"/>
        <v/>
      </c>
      <c r="AJ601" s="441" t="str">
        <f t="shared" si="20"/>
        <v/>
      </c>
      <c r="AK601" s="139"/>
      <c r="AL601" s="139"/>
      <c r="AM601" s="112"/>
      <c r="AN601" s="112"/>
      <c r="AU601" s="111"/>
      <c r="AV601" s="111"/>
      <c r="AW601" s="111"/>
      <c r="AX601" s="111"/>
      <c r="AY601" s="111"/>
      <c r="AZ601" s="111"/>
    </row>
    <row r="602" spans="1:52" ht="30" customHeight="1" thickBot="1">
      <c r="A602" s="146">
        <v>589</v>
      </c>
      <c r="B602" s="985" t="str">
        <f>IF(基本情報入力シート!C627="","",基本情報入力シート!C627)</f>
        <v/>
      </c>
      <c r="C602" s="986"/>
      <c r="D602" s="986"/>
      <c r="E602" s="986"/>
      <c r="F602" s="986"/>
      <c r="G602" s="986"/>
      <c r="H602" s="986"/>
      <c r="I602" s="987"/>
      <c r="J602" s="420" t="str">
        <f>IF(基本情報入力シート!M627="","",基本情報入力シート!M627)</f>
        <v/>
      </c>
      <c r="K602" s="420" t="str">
        <f>IF(基本情報入力シート!R627="","",基本情報入力シート!R627)</f>
        <v/>
      </c>
      <c r="L602" s="420" t="str">
        <f>IF(基本情報入力シート!W627="","",基本情報入力シート!W627)</f>
        <v/>
      </c>
      <c r="M602" s="420" t="str">
        <f>IF(基本情報入力シート!X627="","",基本情報入力シート!X627)</f>
        <v/>
      </c>
      <c r="N602" s="147" t="str">
        <f>IF(基本情報入力シート!Y627="","",基本情報入力シート!Y627)</f>
        <v/>
      </c>
      <c r="O602" s="154"/>
      <c r="P602" s="53"/>
      <c r="Q602" s="988"/>
      <c r="R602" s="989"/>
      <c r="S602" s="148" t="str">
        <f>IFERROR(ROUNDDOWN(Q602*VLOOKUP(N602,【参考】数式用!$AR$2:$AW$50,MATCH(P602,【参考】数式用!$AT$4:$AW$4)+2,FALSE)*0.5, 0), "")</f>
        <v/>
      </c>
      <c r="T602" s="54"/>
      <c r="U602" s="548" t="str">
        <f>IFERROR(IF(AG602&lt;&gt;"",Q602*VLOOKUP(N602,【参考】数式用!$AG$2:$AL$50,MATCH(P602,【参考】数式用!$AI$4:$AL$4,0)+2,0), ""), "")</f>
        <v/>
      </c>
      <c r="V602" s="44"/>
      <c r="W602" s="990"/>
      <c r="X602" s="991"/>
      <c r="Y602" s="93"/>
      <c r="Z602" s="549"/>
      <c r="AA602" s="149" t="str">
        <f>IFERROR(IF(Y602="ー", "", ROUNDDOWN(Z602*VLOOKUP(N602,【参考】数式用!$AR$2:$AW$50,MATCH(Y602,【参考】数式用!$AT$4:$AW$4)+2,FALSE)*0.5, 0)), "")</f>
        <v/>
      </c>
      <c r="AB602" s="103"/>
      <c r="AC602" s="1083" t="str">
        <f>IFERROR(IF(AG602&lt;&gt;"",Z602*VLOOKUP(N602,【参考】数式用!$AG$2:$AL$50,MATCH(Y602,【参考】数式用!$AI$4:$AL$4,0)+2,0), ""), "")</f>
        <v/>
      </c>
      <c r="AD602" s="1083"/>
      <c r="AE602" s="424"/>
      <c r="AF602" s="104"/>
      <c r="AG602" s="438" t="str">
        <f>IFERROR(VLOOKUP(O602, 【参考】数式用!$AY$5:$AY$13, 1, FALSE), "")</f>
        <v/>
      </c>
      <c r="AH602" s="439" t="str">
        <f>IFERROR(VLOOKUP(N602, 【参考】数式用!$BA$2:$BB$50, 2, FALSE), "")</f>
        <v/>
      </c>
      <c r="AI602" s="440" t="str">
        <f t="shared" si="19"/>
        <v/>
      </c>
      <c r="AJ602" s="441" t="str">
        <f t="shared" si="20"/>
        <v/>
      </c>
      <c r="AK602" s="139"/>
      <c r="AL602" s="139"/>
      <c r="AM602" s="112"/>
      <c r="AN602" s="112"/>
      <c r="AU602" s="111"/>
      <c r="AV602" s="111"/>
      <c r="AW602" s="111"/>
      <c r="AX602" s="111"/>
      <c r="AY602" s="111"/>
      <c r="AZ602" s="111"/>
    </row>
    <row r="603" spans="1:52" ht="30" customHeight="1" thickBot="1">
      <c r="A603" s="146">
        <v>590</v>
      </c>
      <c r="B603" s="985" t="str">
        <f>IF(基本情報入力シート!C628="","",基本情報入力シート!C628)</f>
        <v/>
      </c>
      <c r="C603" s="986"/>
      <c r="D603" s="986"/>
      <c r="E603" s="986"/>
      <c r="F603" s="986"/>
      <c r="G603" s="986"/>
      <c r="H603" s="986"/>
      <c r="I603" s="987"/>
      <c r="J603" s="420" t="str">
        <f>IF(基本情報入力シート!M628="","",基本情報入力シート!M628)</f>
        <v/>
      </c>
      <c r="K603" s="420" t="str">
        <f>IF(基本情報入力シート!R628="","",基本情報入力シート!R628)</f>
        <v/>
      </c>
      <c r="L603" s="420" t="str">
        <f>IF(基本情報入力シート!W628="","",基本情報入力シート!W628)</f>
        <v/>
      </c>
      <c r="M603" s="420" t="str">
        <f>IF(基本情報入力シート!X628="","",基本情報入力シート!X628)</f>
        <v/>
      </c>
      <c r="N603" s="147" t="str">
        <f>IF(基本情報入力シート!Y628="","",基本情報入力シート!Y628)</f>
        <v/>
      </c>
      <c r="O603" s="154"/>
      <c r="P603" s="53"/>
      <c r="Q603" s="988"/>
      <c r="R603" s="989"/>
      <c r="S603" s="148" t="str">
        <f>IFERROR(ROUNDDOWN(Q603*VLOOKUP(N603,【参考】数式用!$AR$2:$AW$50,MATCH(P603,【参考】数式用!$AT$4:$AW$4)+2,FALSE)*0.5, 0), "")</f>
        <v/>
      </c>
      <c r="T603" s="54"/>
      <c r="U603" s="548" t="str">
        <f>IFERROR(IF(AG603&lt;&gt;"",Q603*VLOOKUP(N603,【参考】数式用!$AG$2:$AL$50,MATCH(P603,【参考】数式用!$AI$4:$AL$4,0)+2,0), ""), "")</f>
        <v/>
      </c>
      <c r="V603" s="44"/>
      <c r="W603" s="990"/>
      <c r="X603" s="991"/>
      <c r="Y603" s="93"/>
      <c r="Z603" s="549"/>
      <c r="AA603" s="149" t="str">
        <f>IFERROR(IF(Y603="ー", "", ROUNDDOWN(Z603*VLOOKUP(N603,【参考】数式用!$AR$2:$AW$50,MATCH(Y603,【参考】数式用!$AT$4:$AW$4)+2,FALSE)*0.5, 0)), "")</f>
        <v/>
      </c>
      <c r="AB603" s="103"/>
      <c r="AC603" s="1083" t="str">
        <f>IFERROR(IF(AG603&lt;&gt;"",Z603*VLOOKUP(N603,【参考】数式用!$AG$2:$AL$50,MATCH(Y603,【参考】数式用!$AI$4:$AL$4,0)+2,0), ""), "")</f>
        <v/>
      </c>
      <c r="AD603" s="1083"/>
      <c r="AE603" s="424"/>
      <c r="AF603" s="104"/>
      <c r="AG603" s="438" t="str">
        <f>IFERROR(VLOOKUP(O603, 【参考】数式用!$AY$5:$AY$13, 1, FALSE), "")</f>
        <v/>
      </c>
      <c r="AH603" s="439" t="str">
        <f>IFERROR(VLOOKUP(N603, 【参考】数式用!$BA$2:$BB$50, 2, FALSE), "")</f>
        <v/>
      </c>
      <c r="AI603" s="440" t="str">
        <f t="shared" si="19"/>
        <v/>
      </c>
      <c r="AJ603" s="441" t="str">
        <f t="shared" si="20"/>
        <v/>
      </c>
      <c r="AK603" s="139"/>
      <c r="AL603" s="139"/>
      <c r="AM603" s="112"/>
      <c r="AN603" s="112"/>
      <c r="AU603" s="111"/>
      <c r="AV603" s="111"/>
      <c r="AW603" s="111"/>
      <c r="AX603" s="111"/>
      <c r="AY603" s="111"/>
      <c r="AZ603" s="111"/>
    </row>
    <row r="604" spans="1:52" ht="30" customHeight="1" thickBot="1">
      <c r="A604" s="146">
        <v>591</v>
      </c>
      <c r="B604" s="985" t="str">
        <f>IF(基本情報入力シート!C629="","",基本情報入力シート!C629)</f>
        <v/>
      </c>
      <c r="C604" s="986"/>
      <c r="D604" s="986"/>
      <c r="E604" s="986"/>
      <c r="F604" s="986"/>
      <c r="G604" s="986"/>
      <c r="H604" s="986"/>
      <c r="I604" s="987"/>
      <c r="J604" s="420" t="str">
        <f>IF(基本情報入力シート!M629="","",基本情報入力シート!M629)</f>
        <v/>
      </c>
      <c r="K604" s="420" t="str">
        <f>IF(基本情報入力シート!R629="","",基本情報入力シート!R629)</f>
        <v/>
      </c>
      <c r="L604" s="420" t="str">
        <f>IF(基本情報入力シート!W629="","",基本情報入力シート!W629)</f>
        <v/>
      </c>
      <c r="M604" s="420" t="str">
        <f>IF(基本情報入力シート!X629="","",基本情報入力シート!X629)</f>
        <v/>
      </c>
      <c r="N604" s="147" t="str">
        <f>IF(基本情報入力シート!Y629="","",基本情報入力シート!Y629)</f>
        <v/>
      </c>
      <c r="O604" s="154"/>
      <c r="P604" s="53"/>
      <c r="Q604" s="988"/>
      <c r="R604" s="989"/>
      <c r="S604" s="148" t="str">
        <f>IFERROR(ROUNDDOWN(Q604*VLOOKUP(N604,【参考】数式用!$AR$2:$AW$50,MATCH(P604,【参考】数式用!$AT$4:$AW$4)+2,FALSE)*0.5, 0), "")</f>
        <v/>
      </c>
      <c r="T604" s="54"/>
      <c r="U604" s="548" t="str">
        <f>IFERROR(IF(AG604&lt;&gt;"",Q604*VLOOKUP(N604,【参考】数式用!$AG$2:$AL$50,MATCH(P604,【参考】数式用!$AI$4:$AL$4,0)+2,0), ""), "")</f>
        <v/>
      </c>
      <c r="V604" s="44"/>
      <c r="W604" s="990"/>
      <c r="X604" s="991"/>
      <c r="Y604" s="93"/>
      <c r="Z604" s="549"/>
      <c r="AA604" s="149" t="str">
        <f>IFERROR(IF(Y604="ー", "", ROUNDDOWN(Z604*VLOOKUP(N604,【参考】数式用!$AR$2:$AW$50,MATCH(Y604,【参考】数式用!$AT$4:$AW$4)+2,FALSE)*0.5, 0)), "")</f>
        <v/>
      </c>
      <c r="AB604" s="103"/>
      <c r="AC604" s="1083" t="str">
        <f>IFERROR(IF(AG604&lt;&gt;"",Z604*VLOOKUP(N604,【参考】数式用!$AG$2:$AL$50,MATCH(Y604,【参考】数式用!$AI$4:$AL$4,0)+2,0), ""), "")</f>
        <v/>
      </c>
      <c r="AD604" s="1083"/>
      <c r="AE604" s="424"/>
      <c r="AF604" s="104"/>
      <c r="AG604" s="438" t="str">
        <f>IFERROR(VLOOKUP(O604, 【参考】数式用!$AY$5:$AY$13, 1, FALSE), "")</f>
        <v/>
      </c>
      <c r="AH604" s="439" t="str">
        <f>IFERROR(VLOOKUP(N604, 【参考】数式用!$BA$2:$BB$50, 2, FALSE), "")</f>
        <v/>
      </c>
      <c r="AI604" s="440" t="str">
        <f t="shared" si="19"/>
        <v/>
      </c>
      <c r="AJ604" s="441" t="str">
        <f t="shared" si="20"/>
        <v/>
      </c>
      <c r="AK604" s="139"/>
      <c r="AL604" s="139"/>
      <c r="AM604" s="112"/>
      <c r="AN604" s="112"/>
      <c r="AU604" s="111"/>
      <c r="AV604" s="111"/>
      <c r="AW604" s="111"/>
      <c r="AX604" s="111"/>
      <c r="AY604" s="111"/>
      <c r="AZ604" s="111"/>
    </row>
    <row r="605" spans="1:52" ht="30" customHeight="1" thickBot="1">
      <c r="A605" s="146">
        <v>592</v>
      </c>
      <c r="B605" s="985" t="str">
        <f>IF(基本情報入力シート!C630="","",基本情報入力シート!C630)</f>
        <v/>
      </c>
      <c r="C605" s="986"/>
      <c r="D605" s="986"/>
      <c r="E605" s="986"/>
      <c r="F605" s="986"/>
      <c r="G605" s="986"/>
      <c r="H605" s="986"/>
      <c r="I605" s="987"/>
      <c r="J605" s="420" t="str">
        <f>IF(基本情報入力シート!M630="","",基本情報入力シート!M630)</f>
        <v/>
      </c>
      <c r="K605" s="420" t="str">
        <f>IF(基本情報入力シート!R630="","",基本情報入力シート!R630)</f>
        <v/>
      </c>
      <c r="L605" s="420" t="str">
        <f>IF(基本情報入力シート!W630="","",基本情報入力シート!W630)</f>
        <v/>
      </c>
      <c r="M605" s="420" t="str">
        <f>IF(基本情報入力シート!X630="","",基本情報入力シート!X630)</f>
        <v/>
      </c>
      <c r="N605" s="147" t="str">
        <f>IF(基本情報入力シート!Y630="","",基本情報入力シート!Y630)</f>
        <v/>
      </c>
      <c r="O605" s="154"/>
      <c r="P605" s="53"/>
      <c r="Q605" s="988"/>
      <c r="R605" s="989"/>
      <c r="S605" s="148" t="str">
        <f>IFERROR(ROUNDDOWN(Q605*VLOOKUP(N605,【参考】数式用!$AR$2:$AW$50,MATCH(P605,【参考】数式用!$AT$4:$AW$4)+2,FALSE)*0.5, 0), "")</f>
        <v/>
      </c>
      <c r="T605" s="54"/>
      <c r="U605" s="548" t="str">
        <f>IFERROR(IF(AG605&lt;&gt;"",Q605*VLOOKUP(N605,【参考】数式用!$AG$2:$AL$50,MATCH(P605,【参考】数式用!$AI$4:$AL$4,0)+2,0), ""), "")</f>
        <v/>
      </c>
      <c r="V605" s="44"/>
      <c r="W605" s="990"/>
      <c r="X605" s="991"/>
      <c r="Y605" s="93"/>
      <c r="Z605" s="549"/>
      <c r="AA605" s="149" t="str">
        <f>IFERROR(IF(Y605="ー", "", ROUNDDOWN(Z605*VLOOKUP(N605,【参考】数式用!$AR$2:$AW$50,MATCH(Y605,【参考】数式用!$AT$4:$AW$4)+2,FALSE)*0.5, 0)), "")</f>
        <v/>
      </c>
      <c r="AB605" s="103"/>
      <c r="AC605" s="1083" t="str">
        <f>IFERROR(IF(AG605&lt;&gt;"",Z605*VLOOKUP(N605,【参考】数式用!$AG$2:$AL$50,MATCH(Y605,【参考】数式用!$AI$4:$AL$4,0)+2,0), ""), "")</f>
        <v/>
      </c>
      <c r="AD605" s="1083"/>
      <c r="AE605" s="424"/>
      <c r="AF605" s="104"/>
      <c r="AG605" s="438" t="str">
        <f>IFERROR(VLOOKUP(O605, 【参考】数式用!$AY$5:$AY$13, 1, FALSE), "")</f>
        <v/>
      </c>
      <c r="AH605" s="439" t="str">
        <f>IFERROR(VLOOKUP(N605, 【参考】数式用!$BA$2:$BB$50, 2, FALSE), "")</f>
        <v/>
      </c>
      <c r="AI605" s="440" t="str">
        <f t="shared" si="19"/>
        <v/>
      </c>
      <c r="AJ605" s="441" t="str">
        <f t="shared" si="20"/>
        <v/>
      </c>
      <c r="AK605" s="139"/>
      <c r="AL605" s="139"/>
      <c r="AM605" s="112"/>
      <c r="AN605" s="112"/>
      <c r="AU605" s="111"/>
      <c r="AV605" s="111"/>
      <c r="AW605" s="111"/>
      <c r="AX605" s="111"/>
      <c r="AY605" s="111"/>
      <c r="AZ605" s="111"/>
    </row>
    <row r="606" spans="1:52" ht="30" customHeight="1" thickBot="1">
      <c r="A606" s="146">
        <v>593</v>
      </c>
      <c r="B606" s="985" t="str">
        <f>IF(基本情報入力シート!C631="","",基本情報入力シート!C631)</f>
        <v/>
      </c>
      <c r="C606" s="986"/>
      <c r="D606" s="986"/>
      <c r="E606" s="986"/>
      <c r="F606" s="986"/>
      <c r="G606" s="986"/>
      <c r="H606" s="986"/>
      <c r="I606" s="987"/>
      <c r="J606" s="420" t="str">
        <f>IF(基本情報入力シート!M631="","",基本情報入力シート!M631)</f>
        <v/>
      </c>
      <c r="K606" s="420" t="str">
        <f>IF(基本情報入力シート!R631="","",基本情報入力シート!R631)</f>
        <v/>
      </c>
      <c r="L606" s="420" t="str">
        <f>IF(基本情報入力シート!W631="","",基本情報入力シート!W631)</f>
        <v/>
      </c>
      <c r="M606" s="420" t="str">
        <f>IF(基本情報入力シート!X631="","",基本情報入力シート!X631)</f>
        <v/>
      </c>
      <c r="N606" s="147" t="str">
        <f>IF(基本情報入力シート!Y631="","",基本情報入力シート!Y631)</f>
        <v/>
      </c>
      <c r="O606" s="154"/>
      <c r="P606" s="53"/>
      <c r="Q606" s="988"/>
      <c r="R606" s="989"/>
      <c r="S606" s="148" t="str">
        <f>IFERROR(ROUNDDOWN(Q606*VLOOKUP(N606,【参考】数式用!$AR$2:$AW$50,MATCH(P606,【参考】数式用!$AT$4:$AW$4)+2,FALSE)*0.5, 0), "")</f>
        <v/>
      </c>
      <c r="T606" s="54"/>
      <c r="U606" s="548" t="str">
        <f>IFERROR(IF(AG606&lt;&gt;"",Q606*VLOOKUP(N606,【参考】数式用!$AG$2:$AL$50,MATCH(P606,【参考】数式用!$AI$4:$AL$4,0)+2,0), ""), "")</f>
        <v/>
      </c>
      <c r="V606" s="44"/>
      <c r="W606" s="990"/>
      <c r="X606" s="991"/>
      <c r="Y606" s="93"/>
      <c r="Z606" s="549"/>
      <c r="AA606" s="149" t="str">
        <f>IFERROR(IF(Y606="ー", "", ROUNDDOWN(Z606*VLOOKUP(N606,【参考】数式用!$AR$2:$AW$50,MATCH(Y606,【参考】数式用!$AT$4:$AW$4)+2,FALSE)*0.5, 0)), "")</f>
        <v/>
      </c>
      <c r="AB606" s="103"/>
      <c r="AC606" s="1083" t="str">
        <f>IFERROR(IF(AG606&lt;&gt;"",Z606*VLOOKUP(N606,【参考】数式用!$AG$2:$AL$50,MATCH(Y606,【参考】数式用!$AI$4:$AL$4,0)+2,0), ""), "")</f>
        <v/>
      </c>
      <c r="AD606" s="1083"/>
      <c r="AE606" s="424"/>
      <c r="AF606" s="104"/>
      <c r="AG606" s="438" t="str">
        <f>IFERROR(VLOOKUP(O606, 【参考】数式用!$AY$5:$AY$13, 1, FALSE), "")</f>
        <v/>
      </c>
      <c r="AH606" s="439" t="str">
        <f>IFERROR(VLOOKUP(N606, 【参考】数式用!$BA$2:$BB$50, 2, FALSE), "")</f>
        <v/>
      </c>
      <c r="AI606" s="440" t="str">
        <f t="shared" si="19"/>
        <v/>
      </c>
      <c r="AJ606" s="441" t="str">
        <f t="shared" si="20"/>
        <v/>
      </c>
      <c r="AK606" s="139"/>
      <c r="AL606" s="139"/>
      <c r="AM606" s="112"/>
      <c r="AN606" s="112"/>
      <c r="AU606" s="111"/>
      <c r="AV606" s="111"/>
      <c r="AW606" s="111"/>
      <c r="AX606" s="111"/>
      <c r="AY606" s="111"/>
      <c r="AZ606" s="111"/>
    </row>
    <row r="607" spans="1:52" ht="30" customHeight="1" thickBot="1">
      <c r="A607" s="146">
        <v>594</v>
      </c>
      <c r="B607" s="985" t="str">
        <f>IF(基本情報入力シート!C632="","",基本情報入力シート!C632)</f>
        <v/>
      </c>
      <c r="C607" s="986"/>
      <c r="D607" s="986"/>
      <c r="E607" s="986"/>
      <c r="F607" s="986"/>
      <c r="G607" s="986"/>
      <c r="H607" s="986"/>
      <c r="I607" s="987"/>
      <c r="J607" s="420" t="str">
        <f>IF(基本情報入力シート!M632="","",基本情報入力シート!M632)</f>
        <v/>
      </c>
      <c r="K607" s="420" t="str">
        <f>IF(基本情報入力シート!R632="","",基本情報入力シート!R632)</f>
        <v/>
      </c>
      <c r="L607" s="420" t="str">
        <f>IF(基本情報入力シート!W632="","",基本情報入力シート!W632)</f>
        <v/>
      </c>
      <c r="M607" s="420" t="str">
        <f>IF(基本情報入力シート!X632="","",基本情報入力シート!X632)</f>
        <v/>
      </c>
      <c r="N607" s="147" t="str">
        <f>IF(基本情報入力シート!Y632="","",基本情報入力シート!Y632)</f>
        <v/>
      </c>
      <c r="O607" s="154"/>
      <c r="P607" s="53"/>
      <c r="Q607" s="988"/>
      <c r="R607" s="989"/>
      <c r="S607" s="148" t="str">
        <f>IFERROR(ROUNDDOWN(Q607*VLOOKUP(N607,【参考】数式用!$AR$2:$AW$50,MATCH(P607,【参考】数式用!$AT$4:$AW$4)+2,FALSE)*0.5, 0), "")</f>
        <v/>
      </c>
      <c r="T607" s="54"/>
      <c r="U607" s="548" t="str">
        <f>IFERROR(IF(AG607&lt;&gt;"",Q607*VLOOKUP(N607,【参考】数式用!$AG$2:$AL$50,MATCH(P607,【参考】数式用!$AI$4:$AL$4,0)+2,0), ""), "")</f>
        <v/>
      </c>
      <c r="V607" s="44"/>
      <c r="W607" s="990"/>
      <c r="X607" s="991"/>
      <c r="Y607" s="93"/>
      <c r="Z607" s="549"/>
      <c r="AA607" s="149" t="str">
        <f>IFERROR(IF(Y607="ー", "", ROUNDDOWN(Z607*VLOOKUP(N607,【参考】数式用!$AR$2:$AW$50,MATCH(Y607,【参考】数式用!$AT$4:$AW$4)+2,FALSE)*0.5, 0)), "")</f>
        <v/>
      </c>
      <c r="AB607" s="103"/>
      <c r="AC607" s="1083" t="str">
        <f>IFERROR(IF(AG607&lt;&gt;"",Z607*VLOOKUP(N607,【参考】数式用!$AG$2:$AL$50,MATCH(Y607,【参考】数式用!$AI$4:$AL$4,0)+2,0), ""), "")</f>
        <v/>
      </c>
      <c r="AD607" s="1083"/>
      <c r="AE607" s="424"/>
      <c r="AF607" s="104"/>
      <c r="AG607" s="438" t="str">
        <f>IFERROR(VLOOKUP(O607, 【参考】数式用!$AY$5:$AY$13, 1, FALSE), "")</f>
        <v/>
      </c>
      <c r="AH607" s="439" t="str">
        <f>IFERROR(VLOOKUP(N607, 【参考】数式用!$BA$2:$BB$50, 2, FALSE), "")</f>
        <v/>
      </c>
      <c r="AI607" s="440" t="str">
        <f t="shared" si="19"/>
        <v/>
      </c>
      <c r="AJ607" s="441" t="str">
        <f t="shared" si="20"/>
        <v/>
      </c>
      <c r="AK607" s="139"/>
      <c r="AL607" s="139"/>
      <c r="AM607" s="112"/>
      <c r="AN607" s="112"/>
      <c r="AU607" s="111"/>
      <c r="AV607" s="111"/>
      <c r="AW607" s="111"/>
      <c r="AX607" s="111"/>
      <c r="AY607" s="111"/>
      <c r="AZ607" s="111"/>
    </row>
    <row r="608" spans="1:52" ht="30" customHeight="1" thickBot="1">
      <c r="A608" s="146">
        <v>595</v>
      </c>
      <c r="B608" s="985" t="str">
        <f>IF(基本情報入力シート!C633="","",基本情報入力シート!C633)</f>
        <v/>
      </c>
      <c r="C608" s="986"/>
      <c r="D608" s="986"/>
      <c r="E608" s="986"/>
      <c r="F608" s="986"/>
      <c r="G608" s="986"/>
      <c r="H608" s="986"/>
      <c r="I608" s="987"/>
      <c r="J608" s="420" t="str">
        <f>IF(基本情報入力シート!M633="","",基本情報入力シート!M633)</f>
        <v/>
      </c>
      <c r="K608" s="420" t="str">
        <f>IF(基本情報入力シート!R633="","",基本情報入力シート!R633)</f>
        <v/>
      </c>
      <c r="L608" s="420" t="str">
        <f>IF(基本情報入力シート!W633="","",基本情報入力シート!W633)</f>
        <v/>
      </c>
      <c r="M608" s="420" t="str">
        <f>IF(基本情報入力シート!X633="","",基本情報入力シート!X633)</f>
        <v/>
      </c>
      <c r="N608" s="147" t="str">
        <f>IF(基本情報入力シート!Y633="","",基本情報入力シート!Y633)</f>
        <v/>
      </c>
      <c r="O608" s="154"/>
      <c r="P608" s="53"/>
      <c r="Q608" s="988"/>
      <c r="R608" s="989"/>
      <c r="S608" s="148" t="str">
        <f>IFERROR(ROUNDDOWN(Q608*VLOOKUP(N608,【参考】数式用!$AR$2:$AW$50,MATCH(P608,【参考】数式用!$AT$4:$AW$4)+2,FALSE)*0.5, 0), "")</f>
        <v/>
      </c>
      <c r="T608" s="54"/>
      <c r="U608" s="548" t="str">
        <f>IFERROR(IF(AG608&lt;&gt;"",Q608*VLOOKUP(N608,【参考】数式用!$AG$2:$AL$50,MATCH(P608,【参考】数式用!$AI$4:$AL$4,0)+2,0), ""), "")</f>
        <v/>
      </c>
      <c r="V608" s="44"/>
      <c r="W608" s="990"/>
      <c r="X608" s="991"/>
      <c r="Y608" s="93"/>
      <c r="Z608" s="549"/>
      <c r="AA608" s="149" t="str">
        <f>IFERROR(IF(Y608="ー", "", ROUNDDOWN(Z608*VLOOKUP(N608,【参考】数式用!$AR$2:$AW$50,MATCH(Y608,【参考】数式用!$AT$4:$AW$4)+2,FALSE)*0.5, 0)), "")</f>
        <v/>
      </c>
      <c r="AB608" s="103"/>
      <c r="AC608" s="1083" t="str">
        <f>IFERROR(IF(AG608&lt;&gt;"",Z608*VLOOKUP(N608,【参考】数式用!$AG$2:$AL$50,MATCH(Y608,【参考】数式用!$AI$4:$AL$4,0)+2,0), ""), "")</f>
        <v/>
      </c>
      <c r="AD608" s="1083"/>
      <c r="AE608" s="424"/>
      <c r="AF608" s="104"/>
      <c r="AG608" s="438" t="str">
        <f>IFERROR(VLOOKUP(O608, 【参考】数式用!$AY$5:$AY$13, 1, FALSE), "")</f>
        <v/>
      </c>
      <c r="AH608" s="439" t="str">
        <f>IFERROR(VLOOKUP(N608, 【参考】数式用!$BA$2:$BB$50, 2, FALSE), "")</f>
        <v/>
      </c>
      <c r="AI608" s="440" t="str">
        <f t="shared" si="19"/>
        <v/>
      </c>
      <c r="AJ608" s="441" t="str">
        <f t="shared" si="20"/>
        <v/>
      </c>
      <c r="AK608" s="139"/>
      <c r="AL608" s="139"/>
      <c r="AM608" s="112"/>
      <c r="AN608" s="112"/>
      <c r="AU608" s="111"/>
      <c r="AV608" s="111"/>
      <c r="AW608" s="111"/>
      <c r="AX608" s="111"/>
      <c r="AY608" s="111"/>
      <c r="AZ608" s="111"/>
    </row>
    <row r="609" spans="1:52" ht="30" customHeight="1" thickBot="1">
      <c r="A609" s="146">
        <v>596</v>
      </c>
      <c r="B609" s="985" t="str">
        <f>IF(基本情報入力シート!C634="","",基本情報入力シート!C634)</f>
        <v/>
      </c>
      <c r="C609" s="986"/>
      <c r="D609" s="986"/>
      <c r="E609" s="986"/>
      <c r="F609" s="986"/>
      <c r="G609" s="986"/>
      <c r="H609" s="986"/>
      <c r="I609" s="987"/>
      <c r="J609" s="420" t="str">
        <f>IF(基本情報入力シート!M634="","",基本情報入力シート!M634)</f>
        <v/>
      </c>
      <c r="K609" s="420" t="str">
        <f>IF(基本情報入力シート!R634="","",基本情報入力シート!R634)</f>
        <v/>
      </c>
      <c r="L609" s="420" t="str">
        <f>IF(基本情報入力シート!W634="","",基本情報入力シート!W634)</f>
        <v/>
      </c>
      <c r="M609" s="420" t="str">
        <f>IF(基本情報入力シート!X634="","",基本情報入力シート!X634)</f>
        <v/>
      </c>
      <c r="N609" s="147" t="str">
        <f>IF(基本情報入力シート!Y634="","",基本情報入力シート!Y634)</f>
        <v/>
      </c>
      <c r="O609" s="154"/>
      <c r="P609" s="53"/>
      <c r="Q609" s="988"/>
      <c r="R609" s="989"/>
      <c r="S609" s="148" t="str">
        <f>IFERROR(ROUNDDOWN(Q609*VLOOKUP(N609,【参考】数式用!$AR$2:$AW$50,MATCH(P609,【参考】数式用!$AT$4:$AW$4)+2,FALSE)*0.5, 0), "")</f>
        <v/>
      </c>
      <c r="T609" s="54"/>
      <c r="U609" s="548" t="str">
        <f>IFERROR(IF(AG609&lt;&gt;"",Q609*VLOOKUP(N609,【参考】数式用!$AG$2:$AL$50,MATCH(P609,【参考】数式用!$AI$4:$AL$4,0)+2,0), ""), "")</f>
        <v/>
      </c>
      <c r="V609" s="44"/>
      <c r="W609" s="990"/>
      <c r="X609" s="991"/>
      <c r="Y609" s="93"/>
      <c r="Z609" s="549"/>
      <c r="AA609" s="149" t="str">
        <f>IFERROR(IF(Y609="ー", "", ROUNDDOWN(Z609*VLOOKUP(N609,【参考】数式用!$AR$2:$AW$50,MATCH(Y609,【参考】数式用!$AT$4:$AW$4)+2,FALSE)*0.5, 0)), "")</f>
        <v/>
      </c>
      <c r="AB609" s="103"/>
      <c r="AC609" s="1083" t="str">
        <f>IFERROR(IF(AG609&lt;&gt;"",Z609*VLOOKUP(N609,【参考】数式用!$AG$2:$AL$50,MATCH(Y609,【参考】数式用!$AI$4:$AL$4,0)+2,0), ""), "")</f>
        <v/>
      </c>
      <c r="AD609" s="1083"/>
      <c r="AE609" s="424"/>
      <c r="AF609" s="104"/>
      <c r="AG609" s="438" t="str">
        <f>IFERROR(VLOOKUP(O609, 【参考】数式用!$AY$5:$AY$13, 1, FALSE), "")</f>
        <v/>
      </c>
      <c r="AH609" s="439" t="str">
        <f>IFERROR(VLOOKUP(N609, 【参考】数式用!$BA$2:$BB$50, 2, FALSE), "")</f>
        <v/>
      </c>
      <c r="AI609" s="440" t="str">
        <f t="shared" si="19"/>
        <v/>
      </c>
      <c r="AJ609" s="441" t="str">
        <f t="shared" si="20"/>
        <v/>
      </c>
      <c r="AK609" s="139"/>
      <c r="AL609" s="139"/>
      <c r="AM609" s="112"/>
      <c r="AN609" s="112"/>
      <c r="AU609" s="111"/>
      <c r="AV609" s="111"/>
      <c r="AW609" s="111"/>
      <c r="AX609" s="111"/>
      <c r="AY609" s="111"/>
      <c r="AZ609" s="111"/>
    </row>
    <row r="610" spans="1:52" ht="30" customHeight="1" thickBot="1">
      <c r="A610" s="146">
        <v>597</v>
      </c>
      <c r="B610" s="985" t="str">
        <f>IF(基本情報入力シート!C635="","",基本情報入力シート!C635)</f>
        <v/>
      </c>
      <c r="C610" s="986"/>
      <c r="D610" s="986"/>
      <c r="E610" s="986"/>
      <c r="F610" s="986"/>
      <c r="G610" s="986"/>
      <c r="H610" s="986"/>
      <c r="I610" s="987"/>
      <c r="J610" s="420" t="str">
        <f>IF(基本情報入力シート!M635="","",基本情報入力シート!M635)</f>
        <v/>
      </c>
      <c r="K610" s="420" t="str">
        <f>IF(基本情報入力シート!R635="","",基本情報入力シート!R635)</f>
        <v/>
      </c>
      <c r="L610" s="420" t="str">
        <f>IF(基本情報入力シート!W635="","",基本情報入力シート!W635)</f>
        <v/>
      </c>
      <c r="M610" s="420" t="str">
        <f>IF(基本情報入力シート!X635="","",基本情報入力シート!X635)</f>
        <v/>
      </c>
      <c r="N610" s="147" t="str">
        <f>IF(基本情報入力シート!Y635="","",基本情報入力シート!Y635)</f>
        <v/>
      </c>
      <c r="O610" s="154"/>
      <c r="P610" s="53"/>
      <c r="Q610" s="988"/>
      <c r="R610" s="989"/>
      <c r="S610" s="148" t="str">
        <f>IFERROR(ROUNDDOWN(Q610*VLOOKUP(N610,【参考】数式用!$AR$2:$AW$50,MATCH(P610,【参考】数式用!$AT$4:$AW$4)+2,FALSE)*0.5, 0), "")</f>
        <v/>
      </c>
      <c r="T610" s="54"/>
      <c r="U610" s="548" t="str">
        <f>IFERROR(IF(AG610&lt;&gt;"",Q610*VLOOKUP(N610,【参考】数式用!$AG$2:$AL$50,MATCH(P610,【参考】数式用!$AI$4:$AL$4,0)+2,0), ""), "")</f>
        <v/>
      </c>
      <c r="V610" s="44"/>
      <c r="W610" s="990"/>
      <c r="X610" s="991"/>
      <c r="Y610" s="93"/>
      <c r="Z610" s="549"/>
      <c r="AA610" s="149" t="str">
        <f>IFERROR(IF(Y610="ー", "", ROUNDDOWN(Z610*VLOOKUP(N610,【参考】数式用!$AR$2:$AW$50,MATCH(Y610,【参考】数式用!$AT$4:$AW$4)+2,FALSE)*0.5, 0)), "")</f>
        <v/>
      </c>
      <c r="AB610" s="103"/>
      <c r="AC610" s="1083" t="str">
        <f>IFERROR(IF(AG610&lt;&gt;"",Z610*VLOOKUP(N610,【参考】数式用!$AG$2:$AL$50,MATCH(Y610,【参考】数式用!$AI$4:$AL$4,0)+2,0), ""), "")</f>
        <v/>
      </c>
      <c r="AD610" s="1083"/>
      <c r="AE610" s="424"/>
      <c r="AF610" s="104"/>
      <c r="AG610" s="438" t="str">
        <f>IFERROR(VLOOKUP(O610, 【参考】数式用!$AY$5:$AY$13, 1, FALSE), "")</f>
        <v/>
      </c>
      <c r="AH610" s="439" t="str">
        <f>IFERROR(VLOOKUP(N610, 【参考】数式用!$BA$2:$BB$50, 2, FALSE), "")</f>
        <v/>
      </c>
      <c r="AI610" s="440" t="str">
        <f t="shared" si="19"/>
        <v/>
      </c>
      <c r="AJ610" s="441" t="str">
        <f t="shared" si="20"/>
        <v/>
      </c>
      <c r="AK610" s="139"/>
      <c r="AL610" s="139"/>
      <c r="AM610" s="112"/>
      <c r="AN610" s="112"/>
      <c r="AU610" s="111"/>
      <c r="AV610" s="111"/>
      <c r="AW610" s="111"/>
      <c r="AX610" s="111"/>
      <c r="AY610" s="111"/>
      <c r="AZ610" s="111"/>
    </row>
    <row r="611" spans="1:52" ht="30" customHeight="1" thickBot="1">
      <c r="A611" s="146">
        <v>598</v>
      </c>
      <c r="B611" s="985" t="str">
        <f>IF(基本情報入力シート!C636="","",基本情報入力シート!C636)</f>
        <v/>
      </c>
      <c r="C611" s="986"/>
      <c r="D611" s="986"/>
      <c r="E611" s="986"/>
      <c r="F611" s="986"/>
      <c r="G611" s="986"/>
      <c r="H611" s="986"/>
      <c r="I611" s="987"/>
      <c r="J611" s="420" t="str">
        <f>IF(基本情報入力シート!M636="","",基本情報入力シート!M636)</f>
        <v/>
      </c>
      <c r="K611" s="420" t="str">
        <f>IF(基本情報入力シート!R636="","",基本情報入力シート!R636)</f>
        <v/>
      </c>
      <c r="L611" s="420" t="str">
        <f>IF(基本情報入力シート!W636="","",基本情報入力シート!W636)</f>
        <v/>
      </c>
      <c r="M611" s="420" t="str">
        <f>IF(基本情報入力シート!X636="","",基本情報入力シート!X636)</f>
        <v/>
      </c>
      <c r="N611" s="147" t="str">
        <f>IF(基本情報入力シート!Y636="","",基本情報入力シート!Y636)</f>
        <v/>
      </c>
      <c r="O611" s="154"/>
      <c r="P611" s="53"/>
      <c r="Q611" s="988"/>
      <c r="R611" s="989"/>
      <c r="S611" s="148" t="str">
        <f>IFERROR(ROUNDDOWN(Q611*VLOOKUP(N611,【参考】数式用!$AR$2:$AW$50,MATCH(P611,【参考】数式用!$AT$4:$AW$4)+2,FALSE)*0.5, 0), "")</f>
        <v/>
      </c>
      <c r="T611" s="54"/>
      <c r="U611" s="548" t="str">
        <f>IFERROR(IF(AG611&lt;&gt;"",Q611*VLOOKUP(N611,【参考】数式用!$AG$2:$AL$50,MATCH(P611,【参考】数式用!$AI$4:$AL$4,0)+2,0), ""), "")</f>
        <v/>
      </c>
      <c r="V611" s="44"/>
      <c r="W611" s="990"/>
      <c r="X611" s="991"/>
      <c r="Y611" s="93"/>
      <c r="Z611" s="549"/>
      <c r="AA611" s="149" t="str">
        <f>IFERROR(IF(Y611="ー", "", ROUNDDOWN(Z611*VLOOKUP(N611,【参考】数式用!$AR$2:$AW$50,MATCH(Y611,【参考】数式用!$AT$4:$AW$4)+2,FALSE)*0.5, 0)), "")</f>
        <v/>
      </c>
      <c r="AB611" s="103"/>
      <c r="AC611" s="1083" t="str">
        <f>IFERROR(IF(AG611&lt;&gt;"",Z611*VLOOKUP(N611,【参考】数式用!$AG$2:$AL$50,MATCH(Y611,【参考】数式用!$AI$4:$AL$4,0)+2,0), ""), "")</f>
        <v/>
      </c>
      <c r="AD611" s="1083"/>
      <c r="AE611" s="424"/>
      <c r="AF611" s="104"/>
      <c r="AG611" s="438" t="str">
        <f>IFERROR(VLOOKUP(O611, 【参考】数式用!$AY$5:$AY$13, 1, FALSE), "")</f>
        <v/>
      </c>
      <c r="AH611" s="439" t="str">
        <f>IFERROR(VLOOKUP(N611, 【参考】数式用!$BA$2:$BB$50, 2, FALSE), "")</f>
        <v/>
      </c>
      <c r="AI611" s="440" t="str">
        <f t="shared" si="19"/>
        <v/>
      </c>
      <c r="AJ611" s="441" t="str">
        <f t="shared" si="20"/>
        <v/>
      </c>
      <c r="AK611" s="139"/>
      <c r="AL611" s="139"/>
      <c r="AM611" s="112"/>
      <c r="AN611" s="112"/>
      <c r="AU611" s="111"/>
      <c r="AV611" s="111"/>
      <c r="AW611" s="111"/>
      <c r="AX611" s="111"/>
      <c r="AY611" s="111"/>
      <c r="AZ611" s="111"/>
    </row>
    <row r="612" spans="1:52" ht="30" customHeight="1" thickBot="1">
      <c r="A612" s="146">
        <v>599</v>
      </c>
      <c r="B612" s="985" t="str">
        <f>IF(基本情報入力シート!C637="","",基本情報入力シート!C637)</f>
        <v/>
      </c>
      <c r="C612" s="986"/>
      <c r="D612" s="986"/>
      <c r="E612" s="986"/>
      <c r="F612" s="986"/>
      <c r="G612" s="986"/>
      <c r="H612" s="986"/>
      <c r="I612" s="987"/>
      <c r="J612" s="420" t="str">
        <f>IF(基本情報入力シート!M637="","",基本情報入力シート!M637)</f>
        <v/>
      </c>
      <c r="K612" s="420" t="str">
        <f>IF(基本情報入力シート!R637="","",基本情報入力シート!R637)</f>
        <v/>
      </c>
      <c r="L612" s="420" t="str">
        <f>IF(基本情報入力シート!W637="","",基本情報入力シート!W637)</f>
        <v/>
      </c>
      <c r="M612" s="420" t="str">
        <f>IF(基本情報入力シート!X637="","",基本情報入力シート!X637)</f>
        <v/>
      </c>
      <c r="N612" s="147" t="str">
        <f>IF(基本情報入力シート!Y637="","",基本情報入力シート!Y637)</f>
        <v/>
      </c>
      <c r="O612" s="154"/>
      <c r="P612" s="53"/>
      <c r="Q612" s="988"/>
      <c r="R612" s="989"/>
      <c r="S612" s="148" t="str">
        <f>IFERROR(ROUNDDOWN(Q612*VLOOKUP(N612,【参考】数式用!$AR$2:$AW$50,MATCH(P612,【参考】数式用!$AT$4:$AW$4)+2,FALSE)*0.5, 0), "")</f>
        <v/>
      </c>
      <c r="T612" s="54"/>
      <c r="U612" s="548" t="str">
        <f>IFERROR(IF(AG612&lt;&gt;"",Q612*VLOOKUP(N612,【参考】数式用!$AG$2:$AL$50,MATCH(P612,【参考】数式用!$AI$4:$AL$4,0)+2,0), ""), "")</f>
        <v/>
      </c>
      <c r="V612" s="44"/>
      <c r="W612" s="990"/>
      <c r="X612" s="991"/>
      <c r="Y612" s="93"/>
      <c r="Z612" s="549"/>
      <c r="AA612" s="149" t="str">
        <f>IFERROR(IF(Y612="ー", "", ROUNDDOWN(Z612*VLOOKUP(N612,【参考】数式用!$AR$2:$AW$50,MATCH(Y612,【参考】数式用!$AT$4:$AW$4)+2,FALSE)*0.5, 0)), "")</f>
        <v/>
      </c>
      <c r="AB612" s="103"/>
      <c r="AC612" s="1083" t="str">
        <f>IFERROR(IF(AG612&lt;&gt;"",Z612*VLOOKUP(N612,【参考】数式用!$AG$2:$AL$50,MATCH(Y612,【参考】数式用!$AI$4:$AL$4,0)+2,0), ""), "")</f>
        <v/>
      </c>
      <c r="AD612" s="1083"/>
      <c r="AE612" s="424"/>
      <c r="AF612" s="104"/>
      <c r="AG612" s="438" t="str">
        <f>IFERROR(VLOOKUP(O612, 【参考】数式用!$AY$5:$AY$13, 1, FALSE), "")</f>
        <v/>
      </c>
      <c r="AH612" s="439" t="str">
        <f>IFERROR(VLOOKUP(N612, 【参考】数式用!$BA$2:$BB$50, 2, FALSE), "")</f>
        <v/>
      </c>
      <c r="AI612" s="440" t="str">
        <f t="shared" si="19"/>
        <v/>
      </c>
      <c r="AJ612" s="441" t="str">
        <f t="shared" si="20"/>
        <v/>
      </c>
      <c r="AK612" s="139"/>
      <c r="AL612" s="139"/>
      <c r="AM612" s="112"/>
      <c r="AN612" s="112"/>
      <c r="AU612" s="111"/>
      <c r="AV612" s="111"/>
      <c r="AW612" s="111"/>
      <c r="AX612" s="111"/>
      <c r="AY612" s="111"/>
      <c r="AZ612" s="111"/>
    </row>
    <row r="613" spans="1:52" ht="30" customHeight="1" thickBot="1">
      <c r="A613" s="146">
        <v>600</v>
      </c>
      <c r="B613" s="985" t="str">
        <f>IF(基本情報入力シート!C638="","",基本情報入力シート!C638)</f>
        <v/>
      </c>
      <c r="C613" s="986"/>
      <c r="D613" s="986"/>
      <c r="E613" s="986"/>
      <c r="F613" s="986"/>
      <c r="G613" s="986"/>
      <c r="H613" s="986"/>
      <c r="I613" s="987"/>
      <c r="J613" s="420" t="str">
        <f>IF(基本情報入力シート!M638="","",基本情報入力シート!M638)</f>
        <v/>
      </c>
      <c r="K613" s="420" t="str">
        <f>IF(基本情報入力シート!R638="","",基本情報入力シート!R638)</f>
        <v/>
      </c>
      <c r="L613" s="420" t="str">
        <f>IF(基本情報入力シート!W638="","",基本情報入力シート!W638)</f>
        <v/>
      </c>
      <c r="M613" s="420" t="str">
        <f>IF(基本情報入力シート!X638="","",基本情報入力シート!X638)</f>
        <v/>
      </c>
      <c r="N613" s="147" t="str">
        <f>IF(基本情報入力シート!Y638="","",基本情報入力シート!Y638)</f>
        <v/>
      </c>
      <c r="O613" s="154"/>
      <c r="P613" s="53"/>
      <c r="Q613" s="988"/>
      <c r="R613" s="989"/>
      <c r="S613" s="148" t="str">
        <f>IFERROR(ROUNDDOWN(Q613*VLOOKUP(N613,【参考】数式用!$AR$2:$AW$50,MATCH(P613,【参考】数式用!$AT$4:$AW$4)+2,FALSE)*0.5, 0), "")</f>
        <v/>
      </c>
      <c r="T613" s="54"/>
      <c r="U613" s="548" t="str">
        <f>IFERROR(IF(AG613&lt;&gt;"",Q613*VLOOKUP(N613,【参考】数式用!$AG$2:$AL$50,MATCH(P613,【参考】数式用!$AI$4:$AL$4,0)+2,0), ""), "")</f>
        <v/>
      </c>
      <c r="V613" s="44"/>
      <c r="W613" s="990"/>
      <c r="X613" s="991"/>
      <c r="Y613" s="93"/>
      <c r="Z613" s="549"/>
      <c r="AA613" s="149" t="str">
        <f>IFERROR(IF(Y613="ー", "", ROUNDDOWN(Z613*VLOOKUP(N613,【参考】数式用!$AR$2:$AW$50,MATCH(Y613,【参考】数式用!$AT$4:$AW$4)+2,FALSE)*0.5, 0)), "")</f>
        <v/>
      </c>
      <c r="AB613" s="103"/>
      <c r="AC613" s="1083" t="str">
        <f>IFERROR(IF(AG613&lt;&gt;"",Z613*VLOOKUP(N613,【参考】数式用!$AG$2:$AL$50,MATCH(Y613,【参考】数式用!$AI$4:$AL$4,0)+2,0), ""), "")</f>
        <v/>
      </c>
      <c r="AD613" s="1083"/>
      <c r="AE613" s="424"/>
      <c r="AF613" s="104"/>
      <c r="AG613" s="438" t="str">
        <f>IFERROR(VLOOKUP(O613, 【参考】数式用!$AY$5:$AY$13, 1, FALSE), "")</f>
        <v/>
      </c>
      <c r="AH613" s="439" t="str">
        <f>IFERROR(VLOOKUP(N613, 【参考】数式用!$BA$2:$BB$50, 2, FALSE), "")</f>
        <v/>
      </c>
      <c r="AI613" s="440" t="str">
        <f t="shared" si="19"/>
        <v/>
      </c>
      <c r="AJ613" s="441" t="str">
        <f t="shared" si="20"/>
        <v/>
      </c>
      <c r="AK613" s="139"/>
      <c r="AL613" s="139"/>
      <c r="AM613" s="112"/>
      <c r="AN613" s="112"/>
      <c r="AU613" s="111"/>
      <c r="AV613" s="111"/>
      <c r="AW613" s="111"/>
      <c r="AX613" s="111"/>
      <c r="AY613" s="111"/>
      <c r="AZ613" s="111"/>
    </row>
    <row r="614" spans="1:52" ht="30" customHeight="1" thickBot="1">
      <c r="A614" s="146">
        <v>601</v>
      </c>
      <c r="B614" s="985" t="str">
        <f>IF(基本情報入力シート!C639="","",基本情報入力シート!C639)</f>
        <v/>
      </c>
      <c r="C614" s="986"/>
      <c r="D614" s="986"/>
      <c r="E614" s="986"/>
      <c r="F614" s="986"/>
      <c r="G614" s="986"/>
      <c r="H614" s="986"/>
      <c r="I614" s="987"/>
      <c r="J614" s="420" t="str">
        <f>IF(基本情報入力シート!M639="","",基本情報入力シート!M639)</f>
        <v/>
      </c>
      <c r="K614" s="420" t="str">
        <f>IF(基本情報入力シート!R639="","",基本情報入力シート!R639)</f>
        <v/>
      </c>
      <c r="L614" s="420" t="str">
        <f>IF(基本情報入力シート!W639="","",基本情報入力シート!W639)</f>
        <v/>
      </c>
      <c r="M614" s="420" t="str">
        <f>IF(基本情報入力シート!X639="","",基本情報入力シート!X639)</f>
        <v/>
      </c>
      <c r="N614" s="147" t="str">
        <f>IF(基本情報入力シート!Y639="","",基本情報入力シート!Y639)</f>
        <v/>
      </c>
      <c r="O614" s="154"/>
      <c r="P614" s="53"/>
      <c r="Q614" s="988"/>
      <c r="R614" s="989"/>
      <c r="S614" s="148" t="str">
        <f>IFERROR(ROUNDDOWN(Q614*VLOOKUP(N614,【参考】数式用!$AR$2:$AW$50,MATCH(P614,【参考】数式用!$AT$4:$AW$4)+2,FALSE)*0.5, 0), "")</f>
        <v/>
      </c>
      <c r="T614" s="54"/>
      <c r="U614" s="548" t="str">
        <f>IFERROR(IF(AG614&lt;&gt;"",Q614*VLOOKUP(N614,【参考】数式用!$AG$2:$AL$50,MATCH(P614,【参考】数式用!$AI$4:$AL$4,0)+2,0), ""), "")</f>
        <v/>
      </c>
      <c r="V614" s="44"/>
      <c r="W614" s="990"/>
      <c r="X614" s="991"/>
      <c r="Y614" s="93"/>
      <c r="Z614" s="549"/>
      <c r="AA614" s="149" t="str">
        <f>IFERROR(IF(Y614="ー", "", ROUNDDOWN(Z614*VLOOKUP(N614,【参考】数式用!$AR$2:$AW$50,MATCH(Y614,【参考】数式用!$AT$4:$AW$4)+2,FALSE)*0.5, 0)), "")</f>
        <v/>
      </c>
      <c r="AB614" s="103"/>
      <c r="AC614" s="1083" t="str">
        <f>IFERROR(IF(AG614&lt;&gt;"",Z614*VLOOKUP(N614,【参考】数式用!$AG$2:$AL$50,MATCH(Y614,【参考】数式用!$AI$4:$AL$4,0)+2,0), ""), "")</f>
        <v/>
      </c>
      <c r="AD614" s="1083"/>
      <c r="AE614" s="424"/>
      <c r="AF614" s="104"/>
      <c r="AG614" s="438" t="str">
        <f>IFERROR(VLOOKUP(O614, 【参考】数式用!$AY$5:$AY$13, 1, FALSE), "")</f>
        <v/>
      </c>
      <c r="AH614" s="439" t="str">
        <f>IFERROR(VLOOKUP(N614, 【参考】数式用!$BA$2:$BB$50, 2, FALSE), "")</f>
        <v/>
      </c>
      <c r="AI614" s="440" t="str">
        <f t="shared" si="19"/>
        <v/>
      </c>
      <c r="AJ614" s="441" t="str">
        <f t="shared" si="20"/>
        <v/>
      </c>
      <c r="AK614" s="139"/>
      <c r="AL614" s="139"/>
      <c r="AM614" s="112"/>
      <c r="AN614" s="112"/>
      <c r="AU614" s="111"/>
      <c r="AV614" s="111"/>
      <c r="AW614" s="111"/>
      <c r="AX614" s="111"/>
      <c r="AY614" s="111"/>
      <c r="AZ614" s="111"/>
    </row>
    <row r="615" spans="1:52" ht="30" customHeight="1" thickBot="1">
      <c r="A615" s="146">
        <v>602</v>
      </c>
      <c r="B615" s="985" t="str">
        <f>IF(基本情報入力シート!C640="","",基本情報入力シート!C640)</f>
        <v/>
      </c>
      <c r="C615" s="986"/>
      <c r="D615" s="986"/>
      <c r="E615" s="986"/>
      <c r="F615" s="986"/>
      <c r="G615" s="986"/>
      <c r="H615" s="986"/>
      <c r="I615" s="987"/>
      <c r="J615" s="420" t="str">
        <f>IF(基本情報入力シート!M640="","",基本情報入力シート!M640)</f>
        <v/>
      </c>
      <c r="K615" s="420" t="str">
        <f>IF(基本情報入力シート!R640="","",基本情報入力シート!R640)</f>
        <v/>
      </c>
      <c r="L615" s="420" t="str">
        <f>IF(基本情報入力シート!W640="","",基本情報入力シート!W640)</f>
        <v/>
      </c>
      <c r="M615" s="420" t="str">
        <f>IF(基本情報入力シート!X640="","",基本情報入力シート!X640)</f>
        <v/>
      </c>
      <c r="N615" s="147" t="str">
        <f>IF(基本情報入力シート!Y640="","",基本情報入力シート!Y640)</f>
        <v/>
      </c>
      <c r="O615" s="154"/>
      <c r="P615" s="53"/>
      <c r="Q615" s="988"/>
      <c r="R615" s="989"/>
      <c r="S615" s="148" t="str">
        <f>IFERROR(ROUNDDOWN(Q615*VLOOKUP(N615,【参考】数式用!$AR$2:$AW$50,MATCH(P615,【参考】数式用!$AT$4:$AW$4)+2,FALSE)*0.5, 0), "")</f>
        <v/>
      </c>
      <c r="T615" s="54"/>
      <c r="U615" s="548" t="str">
        <f>IFERROR(IF(AG615&lt;&gt;"",Q615*VLOOKUP(N615,【参考】数式用!$AG$2:$AL$50,MATCH(P615,【参考】数式用!$AI$4:$AL$4,0)+2,0), ""), "")</f>
        <v/>
      </c>
      <c r="V615" s="44"/>
      <c r="W615" s="990"/>
      <c r="X615" s="991"/>
      <c r="Y615" s="93"/>
      <c r="Z615" s="549"/>
      <c r="AA615" s="149" t="str">
        <f>IFERROR(IF(Y615="ー", "", ROUNDDOWN(Z615*VLOOKUP(N615,【参考】数式用!$AR$2:$AW$50,MATCH(Y615,【参考】数式用!$AT$4:$AW$4)+2,FALSE)*0.5, 0)), "")</f>
        <v/>
      </c>
      <c r="AB615" s="103"/>
      <c r="AC615" s="1083" t="str">
        <f>IFERROR(IF(AG615&lt;&gt;"",Z615*VLOOKUP(N615,【参考】数式用!$AG$2:$AL$50,MATCH(Y615,【参考】数式用!$AI$4:$AL$4,0)+2,0), ""), "")</f>
        <v/>
      </c>
      <c r="AD615" s="1083"/>
      <c r="AE615" s="424"/>
      <c r="AF615" s="104"/>
      <c r="AG615" s="438" t="str">
        <f>IFERROR(VLOOKUP(O615, 【参考】数式用!$AY$5:$AY$13, 1, FALSE), "")</f>
        <v/>
      </c>
      <c r="AH615" s="439" t="str">
        <f>IFERROR(VLOOKUP(N615, 【参考】数式用!$BA$2:$BB$50, 2, FALSE), "")</f>
        <v/>
      </c>
      <c r="AI615" s="440" t="str">
        <f t="shared" si="19"/>
        <v/>
      </c>
      <c r="AJ615" s="441" t="str">
        <f t="shared" si="20"/>
        <v/>
      </c>
      <c r="AK615" s="139"/>
      <c r="AL615" s="139"/>
      <c r="AM615" s="112"/>
      <c r="AN615" s="112"/>
      <c r="AU615" s="111"/>
      <c r="AV615" s="111"/>
      <c r="AW615" s="111"/>
      <c r="AX615" s="111"/>
      <c r="AY615" s="111"/>
      <c r="AZ615" s="111"/>
    </row>
    <row r="616" spans="1:52" ht="30" customHeight="1" thickBot="1">
      <c r="A616" s="146">
        <v>603</v>
      </c>
      <c r="B616" s="985" t="str">
        <f>IF(基本情報入力シート!C641="","",基本情報入力シート!C641)</f>
        <v/>
      </c>
      <c r="C616" s="986"/>
      <c r="D616" s="986"/>
      <c r="E616" s="986"/>
      <c r="F616" s="986"/>
      <c r="G616" s="986"/>
      <c r="H616" s="986"/>
      <c r="I616" s="987"/>
      <c r="J616" s="420" t="str">
        <f>IF(基本情報入力シート!M641="","",基本情報入力シート!M641)</f>
        <v/>
      </c>
      <c r="K616" s="420" t="str">
        <f>IF(基本情報入力シート!R641="","",基本情報入力シート!R641)</f>
        <v/>
      </c>
      <c r="L616" s="420" t="str">
        <f>IF(基本情報入力シート!W641="","",基本情報入力シート!W641)</f>
        <v/>
      </c>
      <c r="M616" s="420" t="str">
        <f>IF(基本情報入力シート!X641="","",基本情報入力シート!X641)</f>
        <v/>
      </c>
      <c r="N616" s="147" t="str">
        <f>IF(基本情報入力シート!Y641="","",基本情報入力シート!Y641)</f>
        <v/>
      </c>
      <c r="O616" s="154"/>
      <c r="P616" s="53"/>
      <c r="Q616" s="988"/>
      <c r="R616" s="989"/>
      <c r="S616" s="148" t="str">
        <f>IFERROR(ROUNDDOWN(Q616*VLOOKUP(N616,【参考】数式用!$AR$2:$AW$50,MATCH(P616,【参考】数式用!$AT$4:$AW$4)+2,FALSE)*0.5, 0), "")</f>
        <v/>
      </c>
      <c r="T616" s="54"/>
      <c r="U616" s="548" t="str">
        <f>IFERROR(IF(AG616&lt;&gt;"",Q616*VLOOKUP(N616,【参考】数式用!$AG$2:$AL$50,MATCH(P616,【参考】数式用!$AI$4:$AL$4,0)+2,0), ""), "")</f>
        <v/>
      </c>
      <c r="V616" s="44"/>
      <c r="W616" s="990"/>
      <c r="X616" s="991"/>
      <c r="Y616" s="93"/>
      <c r="Z616" s="549"/>
      <c r="AA616" s="149" t="str">
        <f>IFERROR(IF(Y616="ー", "", ROUNDDOWN(Z616*VLOOKUP(N616,【参考】数式用!$AR$2:$AW$50,MATCH(Y616,【参考】数式用!$AT$4:$AW$4)+2,FALSE)*0.5, 0)), "")</f>
        <v/>
      </c>
      <c r="AB616" s="103"/>
      <c r="AC616" s="1083" t="str">
        <f>IFERROR(IF(AG616&lt;&gt;"",Z616*VLOOKUP(N616,【参考】数式用!$AG$2:$AL$50,MATCH(Y616,【参考】数式用!$AI$4:$AL$4,0)+2,0), ""), "")</f>
        <v/>
      </c>
      <c r="AD616" s="1083"/>
      <c r="AE616" s="424"/>
      <c r="AF616" s="104"/>
      <c r="AG616" s="438" t="str">
        <f>IFERROR(VLOOKUP(O616, 【参考】数式用!$AY$5:$AY$13, 1, FALSE), "")</f>
        <v/>
      </c>
      <c r="AH616" s="439" t="str">
        <f>IFERROR(VLOOKUP(N616, 【参考】数式用!$BA$2:$BB$50, 2, FALSE), "")</f>
        <v/>
      </c>
      <c r="AI616" s="440" t="str">
        <f t="shared" si="19"/>
        <v/>
      </c>
      <c r="AJ616" s="441" t="str">
        <f t="shared" si="20"/>
        <v/>
      </c>
      <c r="AK616" s="139"/>
      <c r="AL616" s="139"/>
      <c r="AM616" s="112"/>
      <c r="AN616" s="112"/>
      <c r="AU616" s="111"/>
      <c r="AV616" s="111"/>
      <c r="AW616" s="111"/>
      <c r="AX616" s="111"/>
      <c r="AY616" s="111"/>
      <c r="AZ616" s="111"/>
    </row>
    <row r="617" spans="1:52" ht="30" customHeight="1" thickBot="1">
      <c r="A617" s="146">
        <v>604</v>
      </c>
      <c r="B617" s="985" t="str">
        <f>IF(基本情報入力シート!C642="","",基本情報入力シート!C642)</f>
        <v/>
      </c>
      <c r="C617" s="986"/>
      <c r="D617" s="986"/>
      <c r="E617" s="986"/>
      <c r="F617" s="986"/>
      <c r="G617" s="986"/>
      <c r="H617" s="986"/>
      <c r="I617" s="987"/>
      <c r="J617" s="420" t="str">
        <f>IF(基本情報入力シート!M642="","",基本情報入力シート!M642)</f>
        <v/>
      </c>
      <c r="K617" s="420" t="str">
        <f>IF(基本情報入力シート!R642="","",基本情報入力シート!R642)</f>
        <v/>
      </c>
      <c r="L617" s="420" t="str">
        <f>IF(基本情報入力シート!W642="","",基本情報入力シート!W642)</f>
        <v/>
      </c>
      <c r="M617" s="420" t="str">
        <f>IF(基本情報入力シート!X642="","",基本情報入力シート!X642)</f>
        <v/>
      </c>
      <c r="N617" s="147" t="str">
        <f>IF(基本情報入力シート!Y642="","",基本情報入力シート!Y642)</f>
        <v/>
      </c>
      <c r="O617" s="154"/>
      <c r="P617" s="53"/>
      <c r="Q617" s="988"/>
      <c r="R617" s="989"/>
      <c r="S617" s="148" t="str">
        <f>IFERROR(ROUNDDOWN(Q617*VLOOKUP(N617,【参考】数式用!$AR$2:$AW$50,MATCH(P617,【参考】数式用!$AT$4:$AW$4)+2,FALSE)*0.5, 0), "")</f>
        <v/>
      </c>
      <c r="T617" s="54"/>
      <c r="U617" s="548" t="str">
        <f>IFERROR(IF(AG617&lt;&gt;"",Q617*VLOOKUP(N617,【参考】数式用!$AG$2:$AL$50,MATCH(P617,【参考】数式用!$AI$4:$AL$4,0)+2,0), ""), "")</f>
        <v/>
      </c>
      <c r="V617" s="44"/>
      <c r="W617" s="990"/>
      <c r="X617" s="991"/>
      <c r="Y617" s="93"/>
      <c r="Z617" s="549"/>
      <c r="AA617" s="149" t="str">
        <f>IFERROR(IF(Y617="ー", "", ROUNDDOWN(Z617*VLOOKUP(N617,【参考】数式用!$AR$2:$AW$50,MATCH(Y617,【参考】数式用!$AT$4:$AW$4)+2,FALSE)*0.5, 0)), "")</f>
        <v/>
      </c>
      <c r="AB617" s="103"/>
      <c r="AC617" s="1083" t="str">
        <f>IFERROR(IF(AG617&lt;&gt;"",Z617*VLOOKUP(N617,【参考】数式用!$AG$2:$AL$50,MATCH(Y617,【参考】数式用!$AI$4:$AL$4,0)+2,0), ""), "")</f>
        <v/>
      </c>
      <c r="AD617" s="1083"/>
      <c r="AE617" s="424"/>
      <c r="AF617" s="104"/>
      <c r="AG617" s="438" t="str">
        <f>IFERROR(VLOOKUP(O617, 【参考】数式用!$AY$5:$AY$13, 1, FALSE), "")</f>
        <v/>
      </c>
      <c r="AH617" s="439" t="str">
        <f>IFERROR(VLOOKUP(N617, 【参考】数式用!$BA$2:$BB$50, 2, FALSE), "")</f>
        <v/>
      </c>
      <c r="AI617" s="440" t="str">
        <f t="shared" si="19"/>
        <v/>
      </c>
      <c r="AJ617" s="441" t="str">
        <f t="shared" si="20"/>
        <v/>
      </c>
      <c r="AK617" s="139"/>
      <c r="AL617" s="139"/>
      <c r="AM617" s="112"/>
      <c r="AN617" s="112"/>
      <c r="AU617" s="111"/>
      <c r="AV617" s="111"/>
      <c r="AW617" s="111"/>
      <c r="AX617" s="111"/>
      <c r="AY617" s="111"/>
      <c r="AZ617" s="111"/>
    </row>
    <row r="618" spans="1:52" ht="30" customHeight="1" thickBot="1">
      <c r="A618" s="146">
        <v>605</v>
      </c>
      <c r="B618" s="985" t="str">
        <f>IF(基本情報入力シート!C643="","",基本情報入力シート!C643)</f>
        <v/>
      </c>
      <c r="C618" s="986"/>
      <c r="D618" s="986"/>
      <c r="E618" s="986"/>
      <c r="F618" s="986"/>
      <c r="G618" s="986"/>
      <c r="H618" s="986"/>
      <c r="I618" s="987"/>
      <c r="J618" s="420" t="str">
        <f>IF(基本情報入力シート!M643="","",基本情報入力シート!M643)</f>
        <v/>
      </c>
      <c r="K618" s="420" t="str">
        <f>IF(基本情報入力シート!R643="","",基本情報入力シート!R643)</f>
        <v/>
      </c>
      <c r="L618" s="420" t="str">
        <f>IF(基本情報入力シート!W643="","",基本情報入力シート!W643)</f>
        <v/>
      </c>
      <c r="M618" s="420" t="str">
        <f>IF(基本情報入力シート!X643="","",基本情報入力シート!X643)</f>
        <v/>
      </c>
      <c r="N618" s="147" t="str">
        <f>IF(基本情報入力シート!Y643="","",基本情報入力シート!Y643)</f>
        <v/>
      </c>
      <c r="O618" s="154"/>
      <c r="P618" s="53"/>
      <c r="Q618" s="988"/>
      <c r="R618" s="989"/>
      <c r="S618" s="148" t="str">
        <f>IFERROR(ROUNDDOWN(Q618*VLOOKUP(N618,【参考】数式用!$AR$2:$AW$50,MATCH(P618,【参考】数式用!$AT$4:$AW$4)+2,FALSE)*0.5, 0), "")</f>
        <v/>
      </c>
      <c r="T618" s="54"/>
      <c r="U618" s="548" t="str">
        <f>IFERROR(IF(AG618&lt;&gt;"",Q618*VLOOKUP(N618,【参考】数式用!$AG$2:$AL$50,MATCH(P618,【参考】数式用!$AI$4:$AL$4,0)+2,0), ""), "")</f>
        <v/>
      </c>
      <c r="V618" s="44"/>
      <c r="W618" s="990"/>
      <c r="X618" s="991"/>
      <c r="Y618" s="93"/>
      <c r="Z618" s="549"/>
      <c r="AA618" s="149" t="str">
        <f>IFERROR(IF(Y618="ー", "", ROUNDDOWN(Z618*VLOOKUP(N618,【参考】数式用!$AR$2:$AW$50,MATCH(Y618,【参考】数式用!$AT$4:$AW$4)+2,FALSE)*0.5, 0)), "")</f>
        <v/>
      </c>
      <c r="AB618" s="103"/>
      <c r="AC618" s="1083" t="str">
        <f>IFERROR(IF(AG618&lt;&gt;"",Z618*VLOOKUP(N618,【参考】数式用!$AG$2:$AL$50,MATCH(Y618,【参考】数式用!$AI$4:$AL$4,0)+2,0), ""), "")</f>
        <v/>
      </c>
      <c r="AD618" s="1083"/>
      <c r="AE618" s="424"/>
      <c r="AF618" s="104"/>
      <c r="AG618" s="438" t="str">
        <f>IFERROR(VLOOKUP(O618, 【参考】数式用!$AY$5:$AY$13, 1, FALSE), "")</f>
        <v/>
      </c>
      <c r="AH618" s="439" t="str">
        <f>IFERROR(VLOOKUP(N618, 【参考】数式用!$BA$2:$BB$50, 2, FALSE), "")</f>
        <v/>
      </c>
      <c r="AI618" s="440" t="str">
        <f t="shared" si="19"/>
        <v/>
      </c>
      <c r="AJ618" s="441" t="str">
        <f t="shared" si="20"/>
        <v/>
      </c>
      <c r="AK618" s="139"/>
      <c r="AL618" s="139"/>
      <c r="AM618" s="112"/>
      <c r="AN618" s="112"/>
      <c r="AU618" s="111"/>
      <c r="AV618" s="111"/>
      <c r="AW618" s="111"/>
      <c r="AX618" s="111"/>
      <c r="AY618" s="111"/>
      <c r="AZ618" s="111"/>
    </row>
    <row r="619" spans="1:52" ht="30" customHeight="1" thickBot="1">
      <c r="A619" s="146">
        <v>606</v>
      </c>
      <c r="B619" s="985" t="str">
        <f>IF(基本情報入力シート!C644="","",基本情報入力シート!C644)</f>
        <v/>
      </c>
      <c r="C619" s="986"/>
      <c r="D619" s="986"/>
      <c r="E619" s="986"/>
      <c r="F619" s="986"/>
      <c r="G619" s="986"/>
      <c r="H619" s="986"/>
      <c r="I619" s="987"/>
      <c r="J619" s="420" t="str">
        <f>IF(基本情報入力シート!M644="","",基本情報入力シート!M644)</f>
        <v/>
      </c>
      <c r="K619" s="420" t="str">
        <f>IF(基本情報入力シート!R644="","",基本情報入力シート!R644)</f>
        <v/>
      </c>
      <c r="L619" s="420" t="str">
        <f>IF(基本情報入力シート!W644="","",基本情報入力シート!W644)</f>
        <v/>
      </c>
      <c r="M619" s="420" t="str">
        <f>IF(基本情報入力シート!X644="","",基本情報入力シート!X644)</f>
        <v/>
      </c>
      <c r="N619" s="147" t="str">
        <f>IF(基本情報入力シート!Y644="","",基本情報入力シート!Y644)</f>
        <v/>
      </c>
      <c r="O619" s="154"/>
      <c r="P619" s="53"/>
      <c r="Q619" s="988"/>
      <c r="R619" s="989"/>
      <c r="S619" s="148" t="str">
        <f>IFERROR(ROUNDDOWN(Q619*VLOOKUP(N619,【参考】数式用!$AR$2:$AW$50,MATCH(P619,【参考】数式用!$AT$4:$AW$4)+2,FALSE)*0.5, 0), "")</f>
        <v/>
      </c>
      <c r="T619" s="54"/>
      <c r="U619" s="548" t="str">
        <f>IFERROR(IF(AG619&lt;&gt;"",Q619*VLOOKUP(N619,【参考】数式用!$AG$2:$AL$50,MATCH(P619,【参考】数式用!$AI$4:$AL$4,0)+2,0), ""), "")</f>
        <v/>
      </c>
      <c r="V619" s="44"/>
      <c r="W619" s="990"/>
      <c r="X619" s="991"/>
      <c r="Y619" s="93"/>
      <c r="Z619" s="549"/>
      <c r="AA619" s="149" t="str">
        <f>IFERROR(IF(Y619="ー", "", ROUNDDOWN(Z619*VLOOKUP(N619,【参考】数式用!$AR$2:$AW$50,MATCH(Y619,【参考】数式用!$AT$4:$AW$4)+2,FALSE)*0.5, 0)), "")</f>
        <v/>
      </c>
      <c r="AB619" s="103"/>
      <c r="AC619" s="1083" t="str">
        <f>IFERROR(IF(AG619&lt;&gt;"",Z619*VLOOKUP(N619,【参考】数式用!$AG$2:$AL$50,MATCH(Y619,【参考】数式用!$AI$4:$AL$4,0)+2,0), ""), "")</f>
        <v/>
      </c>
      <c r="AD619" s="1083"/>
      <c r="AE619" s="424"/>
      <c r="AF619" s="104"/>
      <c r="AG619" s="438" t="str">
        <f>IFERROR(VLOOKUP(O619, 【参考】数式用!$AY$5:$AY$13, 1, FALSE), "")</f>
        <v/>
      </c>
      <c r="AH619" s="439" t="str">
        <f>IFERROR(VLOOKUP(N619, 【参考】数式用!$BA$2:$BB$50, 2, FALSE), "")</f>
        <v/>
      </c>
      <c r="AI619" s="440" t="str">
        <f t="shared" si="19"/>
        <v/>
      </c>
      <c r="AJ619" s="441" t="str">
        <f t="shared" si="20"/>
        <v/>
      </c>
      <c r="AK619" s="139"/>
      <c r="AL619" s="139"/>
      <c r="AM619" s="112"/>
      <c r="AN619" s="112"/>
      <c r="AU619" s="111"/>
      <c r="AV619" s="111"/>
      <c r="AW619" s="111"/>
      <c r="AX619" s="111"/>
      <c r="AY619" s="111"/>
      <c r="AZ619" s="111"/>
    </row>
    <row r="620" spans="1:52" ht="30" customHeight="1" thickBot="1">
      <c r="A620" s="146">
        <v>607</v>
      </c>
      <c r="B620" s="985" t="str">
        <f>IF(基本情報入力シート!C645="","",基本情報入力シート!C645)</f>
        <v/>
      </c>
      <c r="C620" s="986"/>
      <c r="D620" s="986"/>
      <c r="E620" s="986"/>
      <c r="F620" s="986"/>
      <c r="G620" s="986"/>
      <c r="H620" s="986"/>
      <c r="I620" s="987"/>
      <c r="J620" s="420" t="str">
        <f>IF(基本情報入力シート!M645="","",基本情報入力シート!M645)</f>
        <v/>
      </c>
      <c r="K620" s="420" t="str">
        <f>IF(基本情報入力シート!R645="","",基本情報入力シート!R645)</f>
        <v/>
      </c>
      <c r="L620" s="420" t="str">
        <f>IF(基本情報入力シート!W645="","",基本情報入力シート!W645)</f>
        <v/>
      </c>
      <c r="M620" s="420" t="str">
        <f>IF(基本情報入力シート!X645="","",基本情報入力シート!X645)</f>
        <v/>
      </c>
      <c r="N620" s="147" t="str">
        <f>IF(基本情報入力シート!Y645="","",基本情報入力シート!Y645)</f>
        <v/>
      </c>
      <c r="O620" s="154"/>
      <c r="P620" s="53"/>
      <c r="Q620" s="988"/>
      <c r="R620" s="989"/>
      <c r="S620" s="148" t="str">
        <f>IFERROR(ROUNDDOWN(Q620*VLOOKUP(N620,【参考】数式用!$AR$2:$AW$50,MATCH(P620,【参考】数式用!$AT$4:$AW$4)+2,FALSE)*0.5, 0), "")</f>
        <v/>
      </c>
      <c r="T620" s="54"/>
      <c r="U620" s="548" t="str">
        <f>IFERROR(IF(AG620&lt;&gt;"",Q620*VLOOKUP(N620,【参考】数式用!$AG$2:$AL$50,MATCH(P620,【参考】数式用!$AI$4:$AL$4,0)+2,0), ""), "")</f>
        <v/>
      </c>
      <c r="V620" s="44"/>
      <c r="W620" s="990"/>
      <c r="X620" s="991"/>
      <c r="Y620" s="93"/>
      <c r="Z620" s="549"/>
      <c r="AA620" s="149" t="str">
        <f>IFERROR(IF(Y620="ー", "", ROUNDDOWN(Z620*VLOOKUP(N620,【参考】数式用!$AR$2:$AW$50,MATCH(Y620,【参考】数式用!$AT$4:$AW$4)+2,FALSE)*0.5, 0)), "")</f>
        <v/>
      </c>
      <c r="AB620" s="103"/>
      <c r="AC620" s="1083" t="str">
        <f>IFERROR(IF(AG620&lt;&gt;"",Z620*VLOOKUP(N620,【参考】数式用!$AG$2:$AL$50,MATCH(Y620,【参考】数式用!$AI$4:$AL$4,0)+2,0), ""), "")</f>
        <v/>
      </c>
      <c r="AD620" s="1083"/>
      <c r="AE620" s="424"/>
      <c r="AF620" s="104"/>
      <c r="AG620" s="438" t="str">
        <f>IFERROR(VLOOKUP(O620, 【参考】数式用!$AY$5:$AY$13, 1, FALSE), "")</f>
        <v/>
      </c>
      <c r="AH620" s="439" t="str">
        <f>IFERROR(VLOOKUP(N620, 【参考】数式用!$BA$2:$BB$50, 2, FALSE), "")</f>
        <v/>
      </c>
      <c r="AI620" s="440" t="str">
        <f t="shared" si="19"/>
        <v/>
      </c>
      <c r="AJ620" s="441" t="str">
        <f t="shared" si="20"/>
        <v/>
      </c>
      <c r="AK620" s="139"/>
      <c r="AL620" s="139"/>
      <c r="AM620" s="112"/>
      <c r="AN620" s="112"/>
      <c r="AU620" s="111"/>
      <c r="AV620" s="111"/>
      <c r="AW620" s="111"/>
      <c r="AX620" s="111"/>
      <c r="AY620" s="111"/>
      <c r="AZ620" s="111"/>
    </row>
    <row r="621" spans="1:52" ht="30" customHeight="1" thickBot="1">
      <c r="A621" s="146">
        <v>608</v>
      </c>
      <c r="B621" s="985" t="str">
        <f>IF(基本情報入力シート!C646="","",基本情報入力シート!C646)</f>
        <v/>
      </c>
      <c r="C621" s="986"/>
      <c r="D621" s="986"/>
      <c r="E621" s="986"/>
      <c r="F621" s="986"/>
      <c r="G621" s="986"/>
      <c r="H621" s="986"/>
      <c r="I621" s="987"/>
      <c r="J621" s="420" t="str">
        <f>IF(基本情報入力シート!M646="","",基本情報入力シート!M646)</f>
        <v/>
      </c>
      <c r="K621" s="420" t="str">
        <f>IF(基本情報入力シート!R646="","",基本情報入力シート!R646)</f>
        <v/>
      </c>
      <c r="L621" s="420" t="str">
        <f>IF(基本情報入力シート!W646="","",基本情報入力シート!W646)</f>
        <v/>
      </c>
      <c r="M621" s="420" t="str">
        <f>IF(基本情報入力シート!X646="","",基本情報入力シート!X646)</f>
        <v/>
      </c>
      <c r="N621" s="147" t="str">
        <f>IF(基本情報入力シート!Y646="","",基本情報入力シート!Y646)</f>
        <v/>
      </c>
      <c r="O621" s="154"/>
      <c r="P621" s="53"/>
      <c r="Q621" s="988"/>
      <c r="R621" s="989"/>
      <c r="S621" s="148" t="str">
        <f>IFERROR(ROUNDDOWN(Q621*VLOOKUP(N621,【参考】数式用!$AR$2:$AW$50,MATCH(P621,【参考】数式用!$AT$4:$AW$4)+2,FALSE)*0.5, 0), "")</f>
        <v/>
      </c>
      <c r="T621" s="54"/>
      <c r="U621" s="548" t="str">
        <f>IFERROR(IF(AG621&lt;&gt;"",Q621*VLOOKUP(N621,【参考】数式用!$AG$2:$AL$50,MATCH(P621,【参考】数式用!$AI$4:$AL$4,0)+2,0), ""), "")</f>
        <v/>
      </c>
      <c r="V621" s="44"/>
      <c r="W621" s="990"/>
      <c r="X621" s="991"/>
      <c r="Y621" s="93"/>
      <c r="Z621" s="549"/>
      <c r="AA621" s="149" t="str">
        <f>IFERROR(IF(Y621="ー", "", ROUNDDOWN(Z621*VLOOKUP(N621,【参考】数式用!$AR$2:$AW$50,MATCH(Y621,【参考】数式用!$AT$4:$AW$4)+2,FALSE)*0.5, 0)), "")</f>
        <v/>
      </c>
      <c r="AB621" s="103"/>
      <c r="AC621" s="1083" t="str">
        <f>IFERROR(IF(AG621&lt;&gt;"",Z621*VLOOKUP(N621,【参考】数式用!$AG$2:$AL$50,MATCH(Y621,【参考】数式用!$AI$4:$AL$4,0)+2,0), ""), "")</f>
        <v/>
      </c>
      <c r="AD621" s="1083"/>
      <c r="AE621" s="424"/>
      <c r="AF621" s="104"/>
      <c r="AG621" s="438" t="str">
        <f>IFERROR(VLOOKUP(O621, 【参考】数式用!$AY$5:$AY$13, 1, FALSE), "")</f>
        <v/>
      </c>
      <c r="AH621" s="439" t="str">
        <f>IFERROR(VLOOKUP(N621, 【参考】数式用!$BA$2:$BB$50, 2, FALSE), "")</f>
        <v/>
      </c>
      <c r="AI621" s="440" t="str">
        <f t="shared" si="19"/>
        <v/>
      </c>
      <c r="AJ621" s="441" t="str">
        <f t="shared" si="20"/>
        <v/>
      </c>
      <c r="AK621" s="139"/>
      <c r="AL621" s="139"/>
      <c r="AM621" s="112"/>
      <c r="AN621" s="112"/>
      <c r="AU621" s="111"/>
      <c r="AV621" s="111"/>
      <c r="AW621" s="111"/>
      <c r="AX621" s="111"/>
      <c r="AY621" s="111"/>
      <c r="AZ621" s="111"/>
    </row>
    <row r="622" spans="1:52" ht="30" customHeight="1" thickBot="1">
      <c r="A622" s="146">
        <v>609</v>
      </c>
      <c r="B622" s="985" t="str">
        <f>IF(基本情報入力シート!C647="","",基本情報入力シート!C647)</f>
        <v/>
      </c>
      <c r="C622" s="986"/>
      <c r="D622" s="986"/>
      <c r="E622" s="986"/>
      <c r="F622" s="986"/>
      <c r="G622" s="986"/>
      <c r="H622" s="986"/>
      <c r="I622" s="987"/>
      <c r="J622" s="420" t="str">
        <f>IF(基本情報入力シート!M647="","",基本情報入力シート!M647)</f>
        <v/>
      </c>
      <c r="K622" s="420" t="str">
        <f>IF(基本情報入力シート!R647="","",基本情報入力シート!R647)</f>
        <v/>
      </c>
      <c r="L622" s="420" t="str">
        <f>IF(基本情報入力シート!W647="","",基本情報入力シート!W647)</f>
        <v/>
      </c>
      <c r="M622" s="420" t="str">
        <f>IF(基本情報入力シート!X647="","",基本情報入力シート!X647)</f>
        <v/>
      </c>
      <c r="N622" s="147" t="str">
        <f>IF(基本情報入力シート!Y647="","",基本情報入力シート!Y647)</f>
        <v/>
      </c>
      <c r="O622" s="154"/>
      <c r="P622" s="53"/>
      <c r="Q622" s="988"/>
      <c r="R622" s="989"/>
      <c r="S622" s="148" t="str">
        <f>IFERROR(ROUNDDOWN(Q622*VLOOKUP(N622,【参考】数式用!$AR$2:$AW$50,MATCH(P622,【参考】数式用!$AT$4:$AW$4)+2,FALSE)*0.5, 0), "")</f>
        <v/>
      </c>
      <c r="T622" s="54"/>
      <c r="U622" s="548" t="str">
        <f>IFERROR(IF(AG622&lt;&gt;"",Q622*VLOOKUP(N622,【参考】数式用!$AG$2:$AL$50,MATCH(P622,【参考】数式用!$AI$4:$AL$4,0)+2,0), ""), "")</f>
        <v/>
      </c>
      <c r="V622" s="44"/>
      <c r="W622" s="990"/>
      <c r="X622" s="991"/>
      <c r="Y622" s="93"/>
      <c r="Z622" s="549"/>
      <c r="AA622" s="149" t="str">
        <f>IFERROR(IF(Y622="ー", "", ROUNDDOWN(Z622*VLOOKUP(N622,【参考】数式用!$AR$2:$AW$50,MATCH(Y622,【参考】数式用!$AT$4:$AW$4)+2,FALSE)*0.5, 0)), "")</f>
        <v/>
      </c>
      <c r="AB622" s="103"/>
      <c r="AC622" s="1083" t="str">
        <f>IFERROR(IF(AG622&lt;&gt;"",Z622*VLOOKUP(N622,【参考】数式用!$AG$2:$AL$50,MATCH(Y622,【参考】数式用!$AI$4:$AL$4,0)+2,0), ""), "")</f>
        <v/>
      </c>
      <c r="AD622" s="1083"/>
      <c r="AE622" s="424"/>
      <c r="AF622" s="104"/>
      <c r="AG622" s="438" t="str">
        <f>IFERROR(VLOOKUP(O622, 【参考】数式用!$AY$5:$AY$13, 1, FALSE), "")</f>
        <v/>
      </c>
      <c r="AH622" s="439" t="str">
        <f>IFERROR(VLOOKUP(N622, 【参考】数式用!$BA$2:$BB$50, 2, FALSE), "")</f>
        <v/>
      </c>
      <c r="AI622" s="440" t="str">
        <f t="shared" si="19"/>
        <v/>
      </c>
      <c r="AJ622" s="441" t="str">
        <f t="shared" si="20"/>
        <v/>
      </c>
      <c r="AK622" s="139"/>
      <c r="AL622" s="139"/>
      <c r="AM622" s="112"/>
      <c r="AN622" s="112"/>
      <c r="AU622" s="111"/>
      <c r="AV622" s="111"/>
      <c r="AW622" s="111"/>
      <c r="AX622" s="111"/>
      <c r="AY622" s="111"/>
      <c r="AZ622" s="111"/>
    </row>
    <row r="623" spans="1:52" ht="30" customHeight="1" thickBot="1">
      <c r="A623" s="146">
        <v>610</v>
      </c>
      <c r="B623" s="985" t="str">
        <f>IF(基本情報入力シート!C648="","",基本情報入力シート!C648)</f>
        <v/>
      </c>
      <c r="C623" s="986"/>
      <c r="D623" s="986"/>
      <c r="E623" s="986"/>
      <c r="F623" s="986"/>
      <c r="G623" s="986"/>
      <c r="H623" s="986"/>
      <c r="I623" s="987"/>
      <c r="J623" s="420" t="str">
        <f>IF(基本情報入力シート!M648="","",基本情報入力シート!M648)</f>
        <v/>
      </c>
      <c r="K623" s="420" t="str">
        <f>IF(基本情報入力シート!R648="","",基本情報入力シート!R648)</f>
        <v/>
      </c>
      <c r="L623" s="420" t="str">
        <f>IF(基本情報入力シート!W648="","",基本情報入力シート!W648)</f>
        <v/>
      </c>
      <c r="M623" s="420" t="str">
        <f>IF(基本情報入力シート!X648="","",基本情報入力シート!X648)</f>
        <v/>
      </c>
      <c r="N623" s="147" t="str">
        <f>IF(基本情報入力シート!Y648="","",基本情報入力シート!Y648)</f>
        <v/>
      </c>
      <c r="O623" s="154"/>
      <c r="P623" s="53"/>
      <c r="Q623" s="988"/>
      <c r="R623" s="989"/>
      <c r="S623" s="148" t="str">
        <f>IFERROR(ROUNDDOWN(Q623*VLOOKUP(N623,【参考】数式用!$AR$2:$AW$50,MATCH(P623,【参考】数式用!$AT$4:$AW$4)+2,FALSE)*0.5, 0), "")</f>
        <v/>
      </c>
      <c r="T623" s="54"/>
      <c r="U623" s="548" t="str">
        <f>IFERROR(IF(AG623&lt;&gt;"",Q623*VLOOKUP(N623,【参考】数式用!$AG$2:$AL$50,MATCH(P623,【参考】数式用!$AI$4:$AL$4,0)+2,0), ""), "")</f>
        <v/>
      </c>
      <c r="V623" s="44"/>
      <c r="W623" s="990"/>
      <c r="X623" s="991"/>
      <c r="Y623" s="93"/>
      <c r="Z623" s="549"/>
      <c r="AA623" s="149" t="str">
        <f>IFERROR(IF(Y623="ー", "", ROUNDDOWN(Z623*VLOOKUP(N623,【参考】数式用!$AR$2:$AW$50,MATCH(Y623,【参考】数式用!$AT$4:$AW$4)+2,FALSE)*0.5, 0)), "")</f>
        <v/>
      </c>
      <c r="AB623" s="103"/>
      <c r="AC623" s="1083" t="str">
        <f>IFERROR(IF(AG623&lt;&gt;"",Z623*VLOOKUP(N623,【参考】数式用!$AG$2:$AL$50,MATCH(Y623,【参考】数式用!$AI$4:$AL$4,0)+2,0), ""), "")</f>
        <v/>
      </c>
      <c r="AD623" s="1083"/>
      <c r="AE623" s="424"/>
      <c r="AF623" s="104"/>
      <c r="AG623" s="438" t="str">
        <f>IFERROR(VLOOKUP(O623, 【参考】数式用!$AY$5:$AY$13, 1, FALSE), "")</f>
        <v/>
      </c>
      <c r="AH623" s="439" t="str">
        <f>IFERROR(VLOOKUP(N623, 【参考】数式用!$BA$2:$BB$50, 2, FALSE), "")</f>
        <v/>
      </c>
      <c r="AI623" s="440" t="str">
        <f t="shared" si="19"/>
        <v/>
      </c>
      <c r="AJ623" s="441" t="str">
        <f t="shared" si="20"/>
        <v/>
      </c>
      <c r="AK623" s="139"/>
      <c r="AL623" s="139"/>
      <c r="AM623" s="112"/>
      <c r="AN623" s="112"/>
      <c r="AU623" s="111"/>
      <c r="AV623" s="111"/>
      <c r="AW623" s="111"/>
      <c r="AX623" s="111"/>
      <c r="AY623" s="111"/>
      <c r="AZ623" s="111"/>
    </row>
    <row r="624" spans="1:52" ht="30" customHeight="1" thickBot="1">
      <c r="A624" s="146">
        <v>611</v>
      </c>
      <c r="B624" s="985" t="str">
        <f>IF(基本情報入力シート!C649="","",基本情報入力シート!C649)</f>
        <v/>
      </c>
      <c r="C624" s="986"/>
      <c r="D624" s="986"/>
      <c r="E624" s="986"/>
      <c r="F624" s="986"/>
      <c r="G624" s="986"/>
      <c r="H624" s="986"/>
      <c r="I624" s="987"/>
      <c r="J624" s="420" t="str">
        <f>IF(基本情報入力シート!M649="","",基本情報入力シート!M649)</f>
        <v/>
      </c>
      <c r="K624" s="420" t="str">
        <f>IF(基本情報入力シート!R649="","",基本情報入力シート!R649)</f>
        <v/>
      </c>
      <c r="L624" s="420" t="str">
        <f>IF(基本情報入力シート!W649="","",基本情報入力シート!W649)</f>
        <v/>
      </c>
      <c r="M624" s="420" t="str">
        <f>IF(基本情報入力シート!X649="","",基本情報入力シート!X649)</f>
        <v/>
      </c>
      <c r="N624" s="147" t="str">
        <f>IF(基本情報入力シート!Y649="","",基本情報入力シート!Y649)</f>
        <v/>
      </c>
      <c r="O624" s="154"/>
      <c r="P624" s="53"/>
      <c r="Q624" s="988"/>
      <c r="R624" s="989"/>
      <c r="S624" s="148" t="str">
        <f>IFERROR(ROUNDDOWN(Q624*VLOOKUP(N624,【参考】数式用!$AR$2:$AW$50,MATCH(P624,【参考】数式用!$AT$4:$AW$4)+2,FALSE)*0.5, 0), "")</f>
        <v/>
      </c>
      <c r="T624" s="54"/>
      <c r="U624" s="548" t="str">
        <f>IFERROR(IF(AG624&lt;&gt;"",Q624*VLOOKUP(N624,【参考】数式用!$AG$2:$AL$50,MATCH(P624,【参考】数式用!$AI$4:$AL$4,0)+2,0), ""), "")</f>
        <v/>
      </c>
      <c r="V624" s="44"/>
      <c r="W624" s="990"/>
      <c r="X624" s="991"/>
      <c r="Y624" s="93"/>
      <c r="Z624" s="549"/>
      <c r="AA624" s="149" t="str">
        <f>IFERROR(IF(Y624="ー", "", ROUNDDOWN(Z624*VLOOKUP(N624,【参考】数式用!$AR$2:$AW$50,MATCH(Y624,【参考】数式用!$AT$4:$AW$4)+2,FALSE)*0.5, 0)), "")</f>
        <v/>
      </c>
      <c r="AB624" s="103"/>
      <c r="AC624" s="1083" t="str">
        <f>IFERROR(IF(AG624&lt;&gt;"",Z624*VLOOKUP(N624,【参考】数式用!$AG$2:$AL$50,MATCH(Y624,【参考】数式用!$AI$4:$AL$4,0)+2,0), ""), "")</f>
        <v/>
      </c>
      <c r="AD624" s="1083"/>
      <c r="AE624" s="424"/>
      <c r="AF624" s="104"/>
      <c r="AG624" s="438" t="str">
        <f>IFERROR(VLOOKUP(O624, 【参考】数式用!$AY$5:$AY$13, 1, FALSE), "")</f>
        <v/>
      </c>
      <c r="AH624" s="439" t="str">
        <f>IFERROR(VLOOKUP(N624, 【参考】数式用!$BA$2:$BB$50, 2, FALSE), "")</f>
        <v/>
      </c>
      <c r="AI624" s="440" t="str">
        <f t="shared" si="19"/>
        <v/>
      </c>
      <c r="AJ624" s="441" t="str">
        <f t="shared" si="20"/>
        <v/>
      </c>
      <c r="AK624" s="139"/>
      <c r="AL624" s="139"/>
      <c r="AM624" s="112"/>
      <c r="AN624" s="112"/>
      <c r="AU624" s="111"/>
      <c r="AV624" s="111"/>
      <c r="AW624" s="111"/>
      <c r="AX624" s="111"/>
      <c r="AY624" s="111"/>
      <c r="AZ624" s="111"/>
    </row>
    <row r="625" spans="1:52" ht="30" customHeight="1" thickBot="1">
      <c r="A625" s="146">
        <v>612</v>
      </c>
      <c r="B625" s="985" t="str">
        <f>IF(基本情報入力シート!C650="","",基本情報入力シート!C650)</f>
        <v/>
      </c>
      <c r="C625" s="986"/>
      <c r="D625" s="986"/>
      <c r="E625" s="986"/>
      <c r="F625" s="986"/>
      <c r="G625" s="986"/>
      <c r="H625" s="986"/>
      <c r="I625" s="987"/>
      <c r="J625" s="420" t="str">
        <f>IF(基本情報入力シート!M650="","",基本情報入力シート!M650)</f>
        <v/>
      </c>
      <c r="K625" s="420" t="str">
        <f>IF(基本情報入力シート!R650="","",基本情報入力シート!R650)</f>
        <v/>
      </c>
      <c r="L625" s="420" t="str">
        <f>IF(基本情報入力シート!W650="","",基本情報入力シート!W650)</f>
        <v/>
      </c>
      <c r="M625" s="420" t="str">
        <f>IF(基本情報入力シート!X650="","",基本情報入力シート!X650)</f>
        <v/>
      </c>
      <c r="N625" s="147" t="str">
        <f>IF(基本情報入力シート!Y650="","",基本情報入力シート!Y650)</f>
        <v/>
      </c>
      <c r="O625" s="154"/>
      <c r="P625" s="53"/>
      <c r="Q625" s="988"/>
      <c r="R625" s="989"/>
      <c r="S625" s="148" t="str">
        <f>IFERROR(ROUNDDOWN(Q625*VLOOKUP(N625,【参考】数式用!$AR$2:$AW$50,MATCH(P625,【参考】数式用!$AT$4:$AW$4)+2,FALSE)*0.5, 0), "")</f>
        <v/>
      </c>
      <c r="T625" s="54"/>
      <c r="U625" s="548" t="str">
        <f>IFERROR(IF(AG625&lt;&gt;"",Q625*VLOOKUP(N625,【参考】数式用!$AG$2:$AL$50,MATCH(P625,【参考】数式用!$AI$4:$AL$4,0)+2,0), ""), "")</f>
        <v/>
      </c>
      <c r="V625" s="44"/>
      <c r="W625" s="990"/>
      <c r="X625" s="991"/>
      <c r="Y625" s="93"/>
      <c r="Z625" s="549"/>
      <c r="AA625" s="149" t="str">
        <f>IFERROR(IF(Y625="ー", "", ROUNDDOWN(Z625*VLOOKUP(N625,【参考】数式用!$AR$2:$AW$50,MATCH(Y625,【参考】数式用!$AT$4:$AW$4)+2,FALSE)*0.5, 0)), "")</f>
        <v/>
      </c>
      <c r="AB625" s="103"/>
      <c r="AC625" s="1083" t="str">
        <f>IFERROR(IF(AG625&lt;&gt;"",Z625*VLOOKUP(N625,【参考】数式用!$AG$2:$AL$50,MATCH(Y625,【参考】数式用!$AI$4:$AL$4,0)+2,0), ""), "")</f>
        <v/>
      </c>
      <c r="AD625" s="1083"/>
      <c r="AE625" s="424"/>
      <c r="AF625" s="104"/>
      <c r="AG625" s="438" t="str">
        <f>IFERROR(VLOOKUP(O625, 【参考】数式用!$AY$5:$AY$13, 1, FALSE), "")</f>
        <v/>
      </c>
      <c r="AH625" s="439" t="str">
        <f>IFERROR(VLOOKUP(N625, 【参考】数式用!$BA$2:$BB$50, 2, FALSE), "")</f>
        <v/>
      </c>
      <c r="AI625" s="440" t="str">
        <f t="shared" si="19"/>
        <v/>
      </c>
      <c r="AJ625" s="441" t="str">
        <f t="shared" si="20"/>
        <v/>
      </c>
      <c r="AK625" s="139"/>
      <c r="AL625" s="139"/>
      <c r="AM625" s="112"/>
      <c r="AN625" s="112"/>
      <c r="AU625" s="111"/>
      <c r="AV625" s="111"/>
      <c r="AW625" s="111"/>
      <c r="AX625" s="111"/>
      <c r="AY625" s="111"/>
      <c r="AZ625" s="111"/>
    </row>
    <row r="626" spans="1:52" ht="30" customHeight="1" thickBot="1">
      <c r="A626" s="146">
        <v>613</v>
      </c>
      <c r="B626" s="985" t="str">
        <f>IF(基本情報入力シート!C651="","",基本情報入力シート!C651)</f>
        <v/>
      </c>
      <c r="C626" s="986"/>
      <c r="D626" s="986"/>
      <c r="E626" s="986"/>
      <c r="F626" s="986"/>
      <c r="G626" s="986"/>
      <c r="H626" s="986"/>
      <c r="I626" s="987"/>
      <c r="J626" s="420" t="str">
        <f>IF(基本情報入力シート!M651="","",基本情報入力シート!M651)</f>
        <v/>
      </c>
      <c r="K626" s="420" t="str">
        <f>IF(基本情報入力シート!R651="","",基本情報入力シート!R651)</f>
        <v/>
      </c>
      <c r="L626" s="420" t="str">
        <f>IF(基本情報入力シート!W651="","",基本情報入力シート!W651)</f>
        <v/>
      </c>
      <c r="M626" s="420" t="str">
        <f>IF(基本情報入力シート!X651="","",基本情報入力シート!X651)</f>
        <v/>
      </c>
      <c r="N626" s="147" t="str">
        <f>IF(基本情報入力シート!Y651="","",基本情報入力シート!Y651)</f>
        <v/>
      </c>
      <c r="O626" s="154"/>
      <c r="P626" s="53"/>
      <c r="Q626" s="988"/>
      <c r="R626" s="989"/>
      <c r="S626" s="148" t="str">
        <f>IFERROR(ROUNDDOWN(Q626*VLOOKUP(N626,【参考】数式用!$AR$2:$AW$50,MATCH(P626,【参考】数式用!$AT$4:$AW$4)+2,FALSE)*0.5, 0), "")</f>
        <v/>
      </c>
      <c r="T626" s="54"/>
      <c r="U626" s="548" t="str">
        <f>IFERROR(IF(AG626&lt;&gt;"",Q626*VLOOKUP(N626,【参考】数式用!$AG$2:$AL$50,MATCH(P626,【参考】数式用!$AI$4:$AL$4,0)+2,0), ""), "")</f>
        <v/>
      </c>
      <c r="V626" s="44"/>
      <c r="W626" s="990"/>
      <c r="X626" s="991"/>
      <c r="Y626" s="93"/>
      <c r="Z626" s="549"/>
      <c r="AA626" s="149" t="str">
        <f>IFERROR(IF(Y626="ー", "", ROUNDDOWN(Z626*VLOOKUP(N626,【参考】数式用!$AR$2:$AW$50,MATCH(Y626,【参考】数式用!$AT$4:$AW$4)+2,FALSE)*0.5, 0)), "")</f>
        <v/>
      </c>
      <c r="AB626" s="103"/>
      <c r="AC626" s="1083" t="str">
        <f>IFERROR(IF(AG626&lt;&gt;"",Z626*VLOOKUP(N626,【参考】数式用!$AG$2:$AL$50,MATCH(Y626,【参考】数式用!$AI$4:$AL$4,0)+2,0), ""), "")</f>
        <v/>
      </c>
      <c r="AD626" s="1083"/>
      <c r="AE626" s="424"/>
      <c r="AF626" s="104"/>
      <c r="AG626" s="438" t="str">
        <f>IFERROR(VLOOKUP(O626, 【参考】数式用!$AY$5:$AY$13, 1, FALSE), "")</f>
        <v/>
      </c>
      <c r="AH626" s="439" t="str">
        <f>IFERROR(VLOOKUP(N626, 【参考】数式用!$BA$2:$BB$50, 2, FALSE), "")</f>
        <v/>
      </c>
      <c r="AI626" s="440" t="str">
        <f t="shared" ref="AI626:AI689" si="21">IF(AND(OR(P626="処遇加算Ⅰ",P626="処遇加算Ⅱ"),AH626="対象"), 1,"")</f>
        <v/>
      </c>
      <c r="AJ626" s="441" t="str">
        <f t="shared" ref="AJ626:AJ689" si="22">IF(OR(Y626="処遇加算Ⅰ",Y626="処遇加算Ⅱ"),1,"")</f>
        <v/>
      </c>
      <c r="AK626" s="139"/>
      <c r="AL626" s="139"/>
      <c r="AM626" s="112"/>
      <c r="AN626" s="112"/>
      <c r="AU626" s="111"/>
      <c r="AV626" s="111"/>
      <c r="AW626" s="111"/>
      <c r="AX626" s="111"/>
      <c r="AY626" s="111"/>
      <c r="AZ626" s="111"/>
    </row>
    <row r="627" spans="1:52" ht="30" customHeight="1" thickBot="1">
      <c r="A627" s="146">
        <v>614</v>
      </c>
      <c r="B627" s="985" t="str">
        <f>IF(基本情報入力シート!C652="","",基本情報入力シート!C652)</f>
        <v/>
      </c>
      <c r="C627" s="986"/>
      <c r="D627" s="986"/>
      <c r="E627" s="986"/>
      <c r="F627" s="986"/>
      <c r="G627" s="986"/>
      <c r="H627" s="986"/>
      <c r="I627" s="987"/>
      <c r="J627" s="420" t="str">
        <f>IF(基本情報入力シート!M652="","",基本情報入力シート!M652)</f>
        <v/>
      </c>
      <c r="K627" s="420" t="str">
        <f>IF(基本情報入力シート!R652="","",基本情報入力シート!R652)</f>
        <v/>
      </c>
      <c r="L627" s="420" t="str">
        <f>IF(基本情報入力シート!W652="","",基本情報入力シート!W652)</f>
        <v/>
      </c>
      <c r="M627" s="420" t="str">
        <f>IF(基本情報入力シート!X652="","",基本情報入力シート!X652)</f>
        <v/>
      </c>
      <c r="N627" s="147" t="str">
        <f>IF(基本情報入力シート!Y652="","",基本情報入力シート!Y652)</f>
        <v/>
      </c>
      <c r="O627" s="154"/>
      <c r="P627" s="53"/>
      <c r="Q627" s="988"/>
      <c r="R627" s="989"/>
      <c r="S627" s="148" t="str">
        <f>IFERROR(ROUNDDOWN(Q627*VLOOKUP(N627,【参考】数式用!$AR$2:$AW$50,MATCH(P627,【参考】数式用!$AT$4:$AW$4)+2,FALSE)*0.5, 0), "")</f>
        <v/>
      </c>
      <c r="T627" s="54"/>
      <c r="U627" s="548" t="str">
        <f>IFERROR(IF(AG627&lt;&gt;"",Q627*VLOOKUP(N627,【参考】数式用!$AG$2:$AL$50,MATCH(P627,【参考】数式用!$AI$4:$AL$4,0)+2,0), ""), "")</f>
        <v/>
      </c>
      <c r="V627" s="44"/>
      <c r="W627" s="990"/>
      <c r="X627" s="991"/>
      <c r="Y627" s="93"/>
      <c r="Z627" s="549"/>
      <c r="AA627" s="149" t="str">
        <f>IFERROR(IF(Y627="ー", "", ROUNDDOWN(Z627*VLOOKUP(N627,【参考】数式用!$AR$2:$AW$50,MATCH(Y627,【参考】数式用!$AT$4:$AW$4)+2,FALSE)*0.5, 0)), "")</f>
        <v/>
      </c>
      <c r="AB627" s="103"/>
      <c r="AC627" s="1083" t="str">
        <f>IFERROR(IF(AG627&lt;&gt;"",Z627*VLOOKUP(N627,【参考】数式用!$AG$2:$AL$50,MATCH(Y627,【参考】数式用!$AI$4:$AL$4,0)+2,0), ""), "")</f>
        <v/>
      </c>
      <c r="AD627" s="1083"/>
      <c r="AE627" s="424"/>
      <c r="AF627" s="104"/>
      <c r="AG627" s="438" t="str">
        <f>IFERROR(VLOOKUP(O627, 【参考】数式用!$AY$5:$AY$13, 1, FALSE), "")</f>
        <v/>
      </c>
      <c r="AH627" s="439" t="str">
        <f>IFERROR(VLOOKUP(N627, 【参考】数式用!$BA$2:$BB$50, 2, FALSE), "")</f>
        <v/>
      </c>
      <c r="AI627" s="440" t="str">
        <f t="shared" si="21"/>
        <v/>
      </c>
      <c r="AJ627" s="441" t="str">
        <f t="shared" si="22"/>
        <v/>
      </c>
      <c r="AK627" s="139"/>
      <c r="AL627" s="139"/>
      <c r="AM627" s="112"/>
      <c r="AN627" s="112"/>
      <c r="AU627" s="111"/>
      <c r="AV627" s="111"/>
      <c r="AW627" s="111"/>
      <c r="AX627" s="111"/>
      <c r="AY627" s="111"/>
      <c r="AZ627" s="111"/>
    </row>
    <row r="628" spans="1:52" ht="30" customHeight="1" thickBot="1">
      <c r="A628" s="146">
        <v>615</v>
      </c>
      <c r="B628" s="985" t="str">
        <f>IF(基本情報入力シート!C653="","",基本情報入力シート!C653)</f>
        <v/>
      </c>
      <c r="C628" s="986"/>
      <c r="D628" s="986"/>
      <c r="E628" s="986"/>
      <c r="F628" s="986"/>
      <c r="G628" s="986"/>
      <c r="H628" s="986"/>
      <c r="I628" s="987"/>
      <c r="J628" s="420" t="str">
        <f>IF(基本情報入力シート!M653="","",基本情報入力シート!M653)</f>
        <v/>
      </c>
      <c r="K628" s="420" t="str">
        <f>IF(基本情報入力シート!R653="","",基本情報入力シート!R653)</f>
        <v/>
      </c>
      <c r="L628" s="420" t="str">
        <f>IF(基本情報入力シート!W653="","",基本情報入力シート!W653)</f>
        <v/>
      </c>
      <c r="M628" s="420" t="str">
        <f>IF(基本情報入力シート!X653="","",基本情報入力シート!X653)</f>
        <v/>
      </c>
      <c r="N628" s="147" t="str">
        <f>IF(基本情報入力シート!Y653="","",基本情報入力シート!Y653)</f>
        <v/>
      </c>
      <c r="O628" s="154"/>
      <c r="P628" s="53"/>
      <c r="Q628" s="988"/>
      <c r="R628" s="989"/>
      <c r="S628" s="148" t="str">
        <f>IFERROR(ROUNDDOWN(Q628*VLOOKUP(N628,【参考】数式用!$AR$2:$AW$50,MATCH(P628,【参考】数式用!$AT$4:$AW$4)+2,FALSE)*0.5, 0), "")</f>
        <v/>
      </c>
      <c r="T628" s="54"/>
      <c r="U628" s="548" t="str">
        <f>IFERROR(IF(AG628&lt;&gt;"",Q628*VLOOKUP(N628,【参考】数式用!$AG$2:$AL$50,MATCH(P628,【参考】数式用!$AI$4:$AL$4,0)+2,0), ""), "")</f>
        <v/>
      </c>
      <c r="V628" s="44"/>
      <c r="W628" s="990"/>
      <c r="X628" s="991"/>
      <c r="Y628" s="93"/>
      <c r="Z628" s="549"/>
      <c r="AA628" s="149" t="str">
        <f>IFERROR(IF(Y628="ー", "", ROUNDDOWN(Z628*VLOOKUP(N628,【参考】数式用!$AR$2:$AW$50,MATCH(Y628,【参考】数式用!$AT$4:$AW$4)+2,FALSE)*0.5, 0)), "")</f>
        <v/>
      </c>
      <c r="AB628" s="103"/>
      <c r="AC628" s="1083" t="str">
        <f>IFERROR(IF(AG628&lt;&gt;"",Z628*VLOOKUP(N628,【参考】数式用!$AG$2:$AL$50,MATCH(Y628,【参考】数式用!$AI$4:$AL$4,0)+2,0), ""), "")</f>
        <v/>
      </c>
      <c r="AD628" s="1083"/>
      <c r="AE628" s="424"/>
      <c r="AF628" s="104"/>
      <c r="AG628" s="438" t="str">
        <f>IFERROR(VLOOKUP(O628, 【参考】数式用!$AY$5:$AY$13, 1, FALSE), "")</f>
        <v/>
      </c>
      <c r="AH628" s="439" t="str">
        <f>IFERROR(VLOOKUP(N628, 【参考】数式用!$BA$2:$BB$50, 2, FALSE), "")</f>
        <v/>
      </c>
      <c r="AI628" s="440" t="str">
        <f t="shared" si="21"/>
        <v/>
      </c>
      <c r="AJ628" s="441" t="str">
        <f t="shared" si="22"/>
        <v/>
      </c>
      <c r="AK628" s="139"/>
      <c r="AL628" s="139"/>
      <c r="AM628" s="112"/>
      <c r="AN628" s="112"/>
      <c r="AU628" s="111"/>
      <c r="AV628" s="111"/>
      <c r="AW628" s="111"/>
      <c r="AX628" s="111"/>
      <c r="AY628" s="111"/>
      <c r="AZ628" s="111"/>
    </row>
    <row r="629" spans="1:52" ht="30" customHeight="1" thickBot="1">
      <c r="A629" s="146">
        <v>616</v>
      </c>
      <c r="B629" s="985" t="str">
        <f>IF(基本情報入力シート!C654="","",基本情報入力シート!C654)</f>
        <v/>
      </c>
      <c r="C629" s="986"/>
      <c r="D629" s="986"/>
      <c r="E629" s="986"/>
      <c r="F629" s="986"/>
      <c r="G629" s="986"/>
      <c r="H629" s="986"/>
      <c r="I629" s="987"/>
      <c r="J629" s="420" t="str">
        <f>IF(基本情報入力シート!M654="","",基本情報入力シート!M654)</f>
        <v/>
      </c>
      <c r="K629" s="420" t="str">
        <f>IF(基本情報入力シート!R654="","",基本情報入力シート!R654)</f>
        <v/>
      </c>
      <c r="L629" s="420" t="str">
        <f>IF(基本情報入力シート!W654="","",基本情報入力シート!W654)</f>
        <v/>
      </c>
      <c r="M629" s="420" t="str">
        <f>IF(基本情報入力シート!X654="","",基本情報入力シート!X654)</f>
        <v/>
      </c>
      <c r="N629" s="147" t="str">
        <f>IF(基本情報入力シート!Y654="","",基本情報入力シート!Y654)</f>
        <v/>
      </c>
      <c r="O629" s="154"/>
      <c r="P629" s="53"/>
      <c r="Q629" s="988"/>
      <c r="R629" s="989"/>
      <c r="S629" s="148" t="str">
        <f>IFERROR(ROUNDDOWN(Q629*VLOOKUP(N629,【参考】数式用!$AR$2:$AW$50,MATCH(P629,【参考】数式用!$AT$4:$AW$4)+2,FALSE)*0.5, 0), "")</f>
        <v/>
      </c>
      <c r="T629" s="54"/>
      <c r="U629" s="548" t="str">
        <f>IFERROR(IF(AG629&lt;&gt;"",Q629*VLOOKUP(N629,【参考】数式用!$AG$2:$AL$50,MATCH(P629,【参考】数式用!$AI$4:$AL$4,0)+2,0), ""), "")</f>
        <v/>
      </c>
      <c r="V629" s="44"/>
      <c r="W629" s="990"/>
      <c r="X629" s="991"/>
      <c r="Y629" s="93"/>
      <c r="Z629" s="549"/>
      <c r="AA629" s="149" t="str">
        <f>IFERROR(IF(Y629="ー", "", ROUNDDOWN(Z629*VLOOKUP(N629,【参考】数式用!$AR$2:$AW$50,MATCH(Y629,【参考】数式用!$AT$4:$AW$4)+2,FALSE)*0.5, 0)), "")</f>
        <v/>
      </c>
      <c r="AB629" s="103"/>
      <c r="AC629" s="1083" t="str">
        <f>IFERROR(IF(AG629&lt;&gt;"",Z629*VLOOKUP(N629,【参考】数式用!$AG$2:$AL$50,MATCH(Y629,【参考】数式用!$AI$4:$AL$4,0)+2,0), ""), "")</f>
        <v/>
      </c>
      <c r="AD629" s="1083"/>
      <c r="AE629" s="424"/>
      <c r="AF629" s="104"/>
      <c r="AG629" s="438" t="str">
        <f>IFERROR(VLOOKUP(O629, 【参考】数式用!$AY$5:$AY$13, 1, FALSE), "")</f>
        <v/>
      </c>
      <c r="AH629" s="439" t="str">
        <f>IFERROR(VLOOKUP(N629, 【参考】数式用!$BA$2:$BB$50, 2, FALSE), "")</f>
        <v/>
      </c>
      <c r="AI629" s="440" t="str">
        <f t="shared" si="21"/>
        <v/>
      </c>
      <c r="AJ629" s="441" t="str">
        <f t="shared" si="22"/>
        <v/>
      </c>
      <c r="AK629" s="139"/>
      <c r="AL629" s="139"/>
      <c r="AM629" s="112"/>
      <c r="AN629" s="112"/>
      <c r="AU629" s="111"/>
      <c r="AV629" s="111"/>
      <c r="AW629" s="111"/>
      <c r="AX629" s="111"/>
      <c r="AY629" s="111"/>
      <c r="AZ629" s="111"/>
    </row>
    <row r="630" spans="1:52" ht="30" customHeight="1" thickBot="1">
      <c r="A630" s="146">
        <v>617</v>
      </c>
      <c r="B630" s="985" t="str">
        <f>IF(基本情報入力シート!C655="","",基本情報入力シート!C655)</f>
        <v/>
      </c>
      <c r="C630" s="986"/>
      <c r="D630" s="986"/>
      <c r="E630" s="986"/>
      <c r="F630" s="986"/>
      <c r="G630" s="986"/>
      <c r="H630" s="986"/>
      <c r="I630" s="987"/>
      <c r="J630" s="420" t="str">
        <f>IF(基本情報入力シート!M655="","",基本情報入力シート!M655)</f>
        <v/>
      </c>
      <c r="K630" s="420" t="str">
        <f>IF(基本情報入力シート!R655="","",基本情報入力シート!R655)</f>
        <v/>
      </c>
      <c r="L630" s="420" t="str">
        <f>IF(基本情報入力シート!W655="","",基本情報入力シート!W655)</f>
        <v/>
      </c>
      <c r="M630" s="420" t="str">
        <f>IF(基本情報入力シート!X655="","",基本情報入力シート!X655)</f>
        <v/>
      </c>
      <c r="N630" s="147" t="str">
        <f>IF(基本情報入力シート!Y655="","",基本情報入力シート!Y655)</f>
        <v/>
      </c>
      <c r="O630" s="154"/>
      <c r="P630" s="53"/>
      <c r="Q630" s="988"/>
      <c r="R630" s="989"/>
      <c r="S630" s="148" t="str">
        <f>IFERROR(ROUNDDOWN(Q630*VLOOKUP(N630,【参考】数式用!$AR$2:$AW$50,MATCH(P630,【参考】数式用!$AT$4:$AW$4)+2,FALSE)*0.5, 0), "")</f>
        <v/>
      </c>
      <c r="T630" s="54"/>
      <c r="U630" s="548" t="str">
        <f>IFERROR(IF(AG630&lt;&gt;"",Q630*VLOOKUP(N630,【参考】数式用!$AG$2:$AL$50,MATCH(P630,【参考】数式用!$AI$4:$AL$4,0)+2,0), ""), "")</f>
        <v/>
      </c>
      <c r="V630" s="44"/>
      <c r="W630" s="990"/>
      <c r="X630" s="991"/>
      <c r="Y630" s="93"/>
      <c r="Z630" s="549"/>
      <c r="AA630" s="149" t="str">
        <f>IFERROR(IF(Y630="ー", "", ROUNDDOWN(Z630*VLOOKUP(N630,【参考】数式用!$AR$2:$AW$50,MATCH(Y630,【参考】数式用!$AT$4:$AW$4)+2,FALSE)*0.5, 0)), "")</f>
        <v/>
      </c>
      <c r="AB630" s="103"/>
      <c r="AC630" s="1083" t="str">
        <f>IFERROR(IF(AG630&lt;&gt;"",Z630*VLOOKUP(N630,【参考】数式用!$AG$2:$AL$50,MATCH(Y630,【参考】数式用!$AI$4:$AL$4,0)+2,0), ""), "")</f>
        <v/>
      </c>
      <c r="AD630" s="1083"/>
      <c r="AE630" s="424"/>
      <c r="AF630" s="104"/>
      <c r="AG630" s="438" t="str">
        <f>IFERROR(VLOOKUP(O630, 【参考】数式用!$AY$5:$AY$13, 1, FALSE), "")</f>
        <v/>
      </c>
      <c r="AH630" s="439" t="str">
        <f>IFERROR(VLOOKUP(N630, 【参考】数式用!$BA$2:$BB$50, 2, FALSE), "")</f>
        <v/>
      </c>
      <c r="AI630" s="440" t="str">
        <f t="shared" si="21"/>
        <v/>
      </c>
      <c r="AJ630" s="441" t="str">
        <f t="shared" si="22"/>
        <v/>
      </c>
      <c r="AK630" s="139"/>
      <c r="AL630" s="139"/>
      <c r="AM630" s="112"/>
      <c r="AN630" s="112"/>
      <c r="AU630" s="111"/>
      <c r="AV630" s="111"/>
      <c r="AW630" s="111"/>
      <c r="AX630" s="111"/>
      <c r="AY630" s="111"/>
      <c r="AZ630" s="111"/>
    </row>
    <row r="631" spans="1:52" ht="30" customHeight="1" thickBot="1">
      <c r="A631" s="146">
        <v>618</v>
      </c>
      <c r="B631" s="985" t="str">
        <f>IF(基本情報入力シート!C656="","",基本情報入力シート!C656)</f>
        <v/>
      </c>
      <c r="C631" s="986"/>
      <c r="D631" s="986"/>
      <c r="E631" s="986"/>
      <c r="F631" s="986"/>
      <c r="G631" s="986"/>
      <c r="H631" s="986"/>
      <c r="I631" s="987"/>
      <c r="J631" s="420" t="str">
        <f>IF(基本情報入力シート!M656="","",基本情報入力シート!M656)</f>
        <v/>
      </c>
      <c r="K631" s="420" t="str">
        <f>IF(基本情報入力シート!R656="","",基本情報入力シート!R656)</f>
        <v/>
      </c>
      <c r="L631" s="420" t="str">
        <f>IF(基本情報入力シート!W656="","",基本情報入力シート!W656)</f>
        <v/>
      </c>
      <c r="M631" s="420" t="str">
        <f>IF(基本情報入力シート!X656="","",基本情報入力シート!X656)</f>
        <v/>
      </c>
      <c r="N631" s="147" t="str">
        <f>IF(基本情報入力シート!Y656="","",基本情報入力シート!Y656)</f>
        <v/>
      </c>
      <c r="O631" s="154"/>
      <c r="P631" s="53"/>
      <c r="Q631" s="988"/>
      <c r="R631" s="989"/>
      <c r="S631" s="148" t="str">
        <f>IFERROR(ROUNDDOWN(Q631*VLOOKUP(N631,【参考】数式用!$AR$2:$AW$50,MATCH(P631,【参考】数式用!$AT$4:$AW$4)+2,FALSE)*0.5, 0), "")</f>
        <v/>
      </c>
      <c r="T631" s="54"/>
      <c r="U631" s="548" t="str">
        <f>IFERROR(IF(AG631&lt;&gt;"",Q631*VLOOKUP(N631,【参考】数式用!$AG$2:$AL$50,MATCH(P631,【参考】数式用!$AI$4:$AL$4,0)+2,0), ""), "")</f>
        <v/>
      </c>
      <c r="V631" s="44"/>
      <c r="W631" s="990"/>
      <c r="X631" s="991"/>
      <c r="Y631" s="93"/>
      <c r="Z631" s="549"/>
      <c r="AA631" s="149" t="str">
        <f>IFERROR(IF(Y631="ー", "", ROUNDDOWN(Z631*VLOOKUP(N631,【参考】数式用!$AR$2:$AW$50,MATCH(Y631,【参考】数式用!$AT$4:$AW$4)+2,FALSE)*0.5, 0)), "")</f>
        <v/>
      </c>
      <c r="AB631" s="103"/>
      <c r="AC631" s="1083" t="str">
        <f>IFERROR(IF(AG631&lt;&gt;"",Z631*VLOOKUP(N631,【参考】数式用!$AG$2:$AL$50,MATCH(Y631,【参考】数式用!$AI$4:$AL$4,0)+2,0), ""), "")</f>
        <v/>
      </c>
      <c r="AD631" s="1083"/>
      <c r="AE631" s="424"/>
      <c r="AF631" s="104"/>
      <c r="AG631" s="438" t="str">
        <f>IFERROR(VLOOKUP(O631, 【参考】数式用!$AY$5:$AY$13, 1, FALSE), "")</f>
        <v/>
      </c>
      <c r="AH631" s="439" t="str">
        <f>IFERROR(VLOOKUP(N631, 【参考】数式用!$BA$2:$BB$50, 2, FALSE), "")</f>
        <v/>
      </c>
      <c r="AI631" s="440" t="str">
        <f t="shared" si="21"/>
        <v/>
      </c>
      <c r="AJ631" s="441" t="str">
        <f t="shared" si="22"/>
        <v/>
      </c>
      <c r="AK631" s="139"/>
      <c r="AL631" s="139"/>
      <c r="AM631" s="112"/>
      <c r="AN631" s="112"/>
      <c r="AU631" s="111"/>
      <c r="AV631" s="111"/>
      <c r="AW631" s="111"/>
      <c r="AX631" s="111"/>
      <c r="AY631" s="111"/>
      <c r="AZ631" s="111"/>
    </row>
    <row r="632" spans="1:52" ht="30" customHeight="1" thickBot="1">
      <c r="A632" s="146">
        <v>619</v>
      </c>
      <c r="B632" s="985" t="str">
        <f>IF(基本情報入力シート!C657="","",基本情報入力シート!C657)</f>
        <v/>
      </c>
      <c r="C632" s="986"/>
      <c r="D632" s="986"/>
      <c r="E632" s="986"/>
      <c r="F632" s="986"/>
      <c r="G632" s="986"/>
      <c r="H632" s="986"/>
      <c r="I632" s="987"/>
      <c r="J632" s="420" t="str">
        <f>IF(基本情報入力シート!M657="","",基本情報入力シート!M657)</f>
        <v/>
      </c>
      <c r="K632" s="420" t="str">
        <f>IF(基本情報入力シート!R657="","",基本情報入力シート!R657)</f>
        <v/>
      </c>
      <c r="L632" s="420" t="str">
        <f>IF(基本情報入力シート!W657="","",基本情報入力シート!W657)</f>
        <v/>
      </c>
      <c r="M632" s="420" t="str">
        <f>IF(基本情報入力シート!X657="","",基本情報入力シート!X657)</f>
        <v/>
      </c>
      <c r="N632" s="147" t="str">
        <f>IF(基本情報入力シート!Y657="","",基本情報入力シート!Y657)</f>
        <v/>
      </c>
      <c r="O632" s="154"/>
      <c r="P632" s="53"/>
      <c r="Q632" s="988"/>
      <c r="R632" s="989"/>
      <c r="S632" s="148" t="str">
        <f>IFERROR(ROUNDDOWN(Q632*VLOOKUP(N632,【参考】数式用!$AR$2:$AW$50,MATCH(P632,【参考】数式用!$AT$4:$AW$4)+2,FALSE)*0.5, 0), "")</f>
        <v/>
      </c>
      <c r="T632" s="54"/>
      <c r="U632" s="548" t="str">
        <f>IFERROR(IF(AG632&lt;&gt;"",Q632*VLOOKUP(N632,【参考】数式用!$AG$2:$AL$50,MATCH(P632,【参考】数式用!$AI$4:$AL$4,0)+2,0), ""), "")</f>
        <v/>
      </c>
      <c r="V632" s="44"/>
      <c r="W632" s="990"/>
      <c r="X632" s="991"/>
      <c r="Y632" s="93"/>
      <c r="Z632" s="549"/>
      <c r="AA632" s="149" t="str">
        <f>IFERROR(IF(Y632="ー", "", ROUNDDOWN(Z632*VLOOKUP(N632,【参考】数式用!$AR$2:$AW$50,MATCH(Y632,【参考】数式用!$AT$4:$AW$4)+2,FALSE)*0.5, 0)), "")</f>
        <v/>
      </c>
      <c r="AB632" s="103"/>
      <c r="AC632" s="1083" t="str">
        <f>IFERROR(IF(AG632&lt;&gt;"",Z632*VLOOKUP(N632,【参考】数式用!$AG$2:$AL$50,MATCH(Y632,【参考】数式用!$AI$4:$AL$4,0)+2,0), ""), "")</f>
        <v/>
      </c>
      <c r="AD632" s="1083"/>
      <c r="AE632" s="424"/>
      <c r="AF632" s="104"/>
      <c r="AG632" s="438" t="str">
        <f>IFERROR(VLOOKUP(O632, 【参考】数式用!$AY$5:$AY$13, 1, FALSE), "")</f>
        <v/>
      </c>
      <c r="AH632" s="439" t="str">
        <f>IFERROR(VLOOKUP(N632, 【参考】数式用!$BA$2:$BB$50, 2, FALSE), "")</f>
        <v/>
      </c>
      <c r="AI632" s="440" t="str">
        <f t="shared" si="21"/>
        <v/>
      </c>
      <c r="AJ632" s="441" t="str">
        <f t="shared" si="22"/>
        <v/>
      </c>
      <c r="AK632" s="139"/>
      <c r="AL632" s="139"/>
      <c r="AM632" s="112"/>
      <c r="AN632" s="112"/>
      <c r="AU632" s="111"/>
      <c r="AV632" s="111"/>
      <c r="AW632" s="111"/>
      <c r="AX632" s="111"/>
      <c r="AY632" s="111"/>
      <c r="AZ632" s="111"/>
    </row>
    <row r="633" spans="1:52" ht="30" customHeight="1" thickBot="1">
      <c r="A633" s="146">
        <v>620</v>
      </c>
      <c r="B633" s="985" t="str">
        <f>IF(基本情報入力シート!C658="","",基本情報入力シート!C658)</f>
        <v/>
      </c>
      <c r="C633" s="986"/>
      <c r="D633" s="986"/>
      <c r="E633" s="986"/>
      <c r="F633" s="986"/>
      <c r="G633" s="986"/>
      <c r="H633" s="986"/>
      <c r="I633" s="987"/>
      <c r="J633" s="420" t="str">
        <f>IF(基本情報入力シート!M658="","",基本情報入力シート!M658)</f>
        <v/>
      </c>
      <c r="K633" s="420" t="str">
        <f>IF(基本情報入力シート!R658="","",基本情報入力シート!R658)</f>
        <v/>
      </c>
      <c r="L633" s="420" t="str">
        <f>IF(基本情報入力シート!W658="","",基本情報入力シート!W658)</f>
        <v/>
      </c>
      <c r="M633" s="420" t="str">
        <f>IF(基本情報入力シート!X658="","",基本情報入力シート!X658)</f>
        <v/>
      </c>
      <c r="N633" s="147" t="str">
        <f>IF(基本情報入力シート!Y658="","",基本情報入力シート!Y658)</f>
        <v/>
      </c>
      <c r="O633" s="154"/>
      <c r="P633" s="53"/>
      <c r="Q633" s="988"/>
      <c r="R633" s="989"/>
      <c r="S633" s="148" t="str">
        <f>IFERROR(ROUNDDOWN(Q633*VLOOKUP(N633,【参考】数式用!$AR$2:$AW$50,MATCH(P633,【参考】数式用!$AT$4:$AW$4)+2,FALSE)*0.5, 0), "")</f>
        <v/>
      </c>
      <c r="T633" s="54"/>
      <c r="U633" s="548" t="str">
        <f>IFERROR(IF(AG633&lt;&gt;"",Q633*VLOOKUP(N633,【参考】数式用!$AG$2:$AL$50,MATCH(P633,【参考】数式用!$AI$4:$AL$4,0)+2,0), ""), "")</f>
        <v/>
      </c>
      <c r="V633" s="44"/>
      <c r="W633" s="990"/>
      <c r="X633" s="991"/>
      <c r="Y633" s="93"/>
      <c r="Z633" s="549"/>
      <c r="AA633" s="149" t="str">
        <f>IFERROR(IF(Y633="ー", "", ROUNDDOWN(Z633*VLOOKUP(N633,【参考】数式用!$AR$2:$AW$50,MATCH(Y633,【参考】数式用!$AT$4:$AW$4)+2,FALSE)*0.5, 0)), "")</f>
        <v/>
      </c>
      <c r="AB633" s="103"/>
      <c r="AC633" s="1083" t="str">
        <f>IFERROR(IF(AG633&lt;&gt;"",Z633*VLOOKUP(N633,【参考】数式用!$AG$2:$AL$50,MATCH(Y633,【参考】数式用!$AI$4:$AL$4,0)+2,0), ""), "")</f>
        <v/>
      </c>
      <c r="AD633" s="1083"/>
      <c r="AE633" s="424"/>
      <c r="AF633" s="104"/>
      <c r="AG633" s="438" t="str">
        <f>IFERROR(VLOOKUP(O633, 【参考】数式用!$AY$5:$AY$13, 1, FALSE), "")</f>
        <v/>
      </c>
      <c r="AH633" s="439" t="str">
        <f>IFERROR(VLOOKUP(N633, 【参考】数式用!$BA$2:$BB$50, 2, FALSE), "")</f>
        <v/>
      </c>
      <c r="AI633" s="440" t="str">
        <f t="shared" si="21"/>
        <v/>
      </c>
      <c r="AJ633" s="441" t="str">
        <f t="shared" si="22"/>
        <v/>
      </c>
      <c r="AK633" s="139"/>
      <c r="AL633" s="139"/>
      <c r="AM633" s="112"/>
      <c r="AN633" s="112"/>
      <c r="AU633" s="111"/>
      <c r="AV633" s="111"/>
      <c r="AW633" s="111"/>
      <c r="AX633" s="111"/>
      <c r="AY633" s="111"/>
      <c r="AZ633" s="111"/>
    </row>
    <row r="634" spans="1:52" ht="30" customHeight="1" thickBot="1">
      <c r="A634" s="146">
        <v>621</v>
      </c>
      <c r="B634" s="985" t="str">
        <f>IF(基本情報入力シート!C659="","",基本情報入力シート!C659)</f>
        <v/>
      </c>
      <c r="C634" s="986"/>
      <c r="D634" s="986"/>
      <c r="E634" s="986"/>
      <c r="F634" s="986"/>
      <c r="G634" s="986"/>
      <c r="H634" s="986"/>
      <c r="I634" s="987"/>
      <c r="J634" s="420" t="str">
        <f>IF(基本情報入力シート!M659="","",基本情報入力シート!M659)</f>
        <v/>
      </c>
      <c r="K634" s="420" t="str">
        <f>IF(基本情報入力シート!R659="","",基本情報入力シート!R659)</f>
        <v/>
      </c>
      <c r="L634" s="420" t="str">
        <f>IF(基本情報入力シート!W659="","",基本情報入力シート!W659)</f>
        <v/>
      </c>
      <c r="M634" s="420" t="str">
        <f>IF(基本情報入力シート!X659="","",基本情報入力シート!X659)</f>
        <v/>
      </c>
      <c r="N634" s="147" t="str">
        <f>IF(基本情報入力シート!Y659="","",基本情報入力シート!Y659)</f>
        <v/>
      </c>
      <c r="O634" s="154"/>
      <c r="P634" s="53"/>
      <c r="Q634" s="988"/>
      <c r="R634" s="989"/>
      <c r="S634" s="148" t="str">
        <f>IFERROR(ROUNDDOWN(Q634*VLOOKUP(N634,【参考】数式用!$AR$2:$AW$50,MATCH(P634,【参考】数式用!$AT$4:$AW$4)+2,FALSE)*0.5, 0), "")</f>
        <v/>
      </c>
      <c r="T634" s="54"/>
      <c r="U634" s="548" t="str">
        <f>IFERROR(IF(AG634&lt;&gt;"",Q634*VLOOKUP(N634,【参考】数式用!$AG$2:$AL$50,MATCH(P634,【参考】数式用!$AI$4:$AL$4,0)+2,0), ""), "")</f>
        <v/>
      </c>
      <c r="V634" s="44"/>
      <c r="W634" s="990"/>
      <c r="X634" s="991"/>
      <c r="Y634" s="93"/>
      <c r="Z634" s="549"/>
      <c r="AA634" s="149" t="str">
        <f>IFERROR(IF(Y634="ー", "", ROUNDDOWN(Z634*VLOOKUP(N634,【参考】数式用!$AR$2:$AW$50,MATCH(Y634,【参考】数式用!$AT$4:$AW$4)+2,FALSE)*0.5, 0)), "")</f>
        <v/>
      </c>
      <c r="AB634" s="103"/>
      <c r="AC634" s="1083" t="str">
        <f>IFERROR(IF(AG634&lt;&gt;"",Z634*VLOOKUP(N634,【参考】数式用!$AG$2:$AL$50,MATCH(Y634,【参考】数式用!$AI$4:$AL$4,0)+2,0), ""), "")</f>
        <v/>
      </c>
      <c r="AD634" s="1083"/>
      <c r="AE634" s="424"/>
      <c r="AF634" s="104"/>
      <c r="AG634" s="438" t="str">
        <f>IFERROR(VLOOKUP(O634, 【参考】数式用!$AY$5:$AY$13, 1, FALSE), "")</f>
        <v/>
      </c>
      <c r="AH634" s="439" t="str">
        <f>IFERROR(VLOOKUP(N634, 【参考】数式用!$BA$2:$BB$50, 2, FALSE), "")</f>
        <v/>
      </c>
      <c r="AI634" s="440" t="str">
        <f t="shared" si="21"/>
        <v/>
      </c>
      <c r="AJ634" s="441" t="str">
        <f t="shared" si="22"/>
        <v/>
      </c>
      <c r="AK634" s="139"/>
      <c r="AL634" s="139"/>
      <c r="AM634" s="112"/>
      <c r="AN634" s="112"/>
      <c r="AU634" s="111"/>
      <c r="AV634" s="111"/>
      <c r="AW634" s="111"/>
      <c r="AX634" s="111"/>
      <c r="AY634" s="111"/>
      <c r="AZ634" s="111"/>
    </row>
    <row r="635" spans="1:52" ht="30" customHeight="1" thickBot="1">
      <c r="A635" s="146">
        <v>622</v>
      </c>
      <c r="B635" s="985" t="str">
        <f>IF(基本情報入力シート!C660="","",基本情報入力シート!C660)</f>
        <v/>
      </c>
      <c r="C635" s="986"/>
      <c r="D635" s="986"/>
      <c r="E635" s="986"/>
      <c r="F635" s="986"/>
      <c r="G635" s="986"/>
      <c r="H635" s="986"/>
      <c r="I635" s="987"/>
      <c r="J635" s="420" t="str">
        <f>IF(基本情報入力シート!M660="","",基本情報入力シート!M660)</f>
        <v/>
      </c>
      <c r="K635" s="420" t="str">
        <f>IF(基本情報入力シート!R660="","",基本情報入力シート!R660)</f>
        <v/>
      </c>
      <c r="L635" s="420" t="str">
        <f>IF(基本情報入力シート!W660="","",基本情報入力シート!W660)</f>
        <v/>
      </c>
      <c r="M635" s="420" t="str">
        <f>IF(基本情報入力シート!X660="","",基本情報入力シート!X660)</f>
        <v/>
      </c>
      <c r="N635" s="147" t="str">
        <f>IF(基本情報入力シート!Y660="","",基本情報入力シート!Y660)</f>
        <v/>
      </c>
      <c r="O635" s="154"/>
      <c r="P635" s="53"/>
      <c r="Q635" s="988"/>
      <c r="R635" s="989"/>
      <c r="S635" s="148" t="str">
        <f>IFERROR(ROUNDDOWN(Q635*VLOOKUP(N635,【参考】数式用!$AR$2:$AW$50,MATCH(P635,【参考】数式用!$AT$4:$AW$4)+2,FALSE)*0.5, 0), "")</f>
        <v/>
      </c>
      <c r="T635" s="54"/>
      <c r="U635" s="548" t="str">
        <f>IFERROR(IF(AG635&lt;&gt;"",Q635*VLOOKUP(N635,【参考】数式用!$AG$2:$AL$50,MATCH(P635,【参考】数式用!$AI$4:$AL$4,0)+2,0), ""), "")</f>
        <v/>
      </c>
      <c r="V635" s="44"/>
      <c r="W635" s="990"/>
      <c r="X635" s="991"/>
      <c r="Y635" s="93"/>
      <c r="Z635" s="549"/>
      <c r="AA635" s="149" t="str">
        <f>IFERROR(IF(Y635="ー", "", ROUNDDOWN(Z635*VLOOKUP(N635,【参考】数式用!$AR$2:$AW$50,MATCH(Y635,【参考】数式用!$AT$4:$AW$4)+2,FALSE)*0.5, 0)), "")</f>
        <v/>
      </c>
      <c r="AB635" s="103"/>
      <c r="AC635" s="1083" t="str">
        <f>IFERROR(IF(AG635&lt;&gt;"",Z635*VLOOKUP(N635,【参考】数式用!$AG$2:$AL$50,MATCH(Y635,【参考】数式用!$AI$4:$AL$4,0)+2,0), ""), "")</f>
        <v/>
      </c>
      <c r="AD635" s="1083"/>
      <c r="AE635" s="424"/>
      <c r="AF635" s="104"/>
      <c r="AG635" s="438" t="str">
        <f>IFERROR(VLOOKUP(O635, 【参考】数式用!$AY$5:$AY$13, 1, FALSE), "")</f>
        <v/>
      </c>
      <c r="AH635" s="439" t="str">
        <f>IFERROR(VLOOKUP(N635, 【参考】数式用!$BA$2:$BB$50, 2, FALSE), "")</f>
        <v/>
      </c>
      <c r="AI635" s="440" t="str">
        <f t="shared" si="21"/>
        <v/>
      </c>
      <c r="AJ635" s="441" t="str">
        <f t="shared" si="22"/>
        <v/>
      </c>
      <c r="AK635" s="139"/>
      <c r="AL635" s="139"/>
      <c r="AM635" s="112"/>
      <c r="AN635" s="112"/>
      <c r="AU635" s="111"/>
      <c r="AV635" s="111"/>
      <c r="AW635" s="111"/>
      <c r="AX635" s="111"/>
      <c r="AY635" s="111"/>
      <c r="AZ635" s="111"/>
    </row>
    <row r="636" spans="1:52" ht="30" customHeight="1" thickBot="1">
      <c r="A636" s="146">
        <v>623</v>
      </c>
      <c r="B636" s="985" t="str">
        <f>IF(基本情報入力シート!C661="","",基本情報入力シート!C661)</f>
        <v/>
      </c>
      <c r="C636" s="986"/>
      <c r="D636" s="986"/>
      <c r="E636" s="986"/>
      <c r="F636" s="986"/>
      <c r="G636" s="986"/>
      <c r="H636" s="986"/>
      <c r="I636" s="987"/>
      <c r="J636" s="420" t="str">
        <f>IF(基本情報入力シート!M661="","",基本情報入力シート!M661)</f>
        <v/>
      </c>
      <c r="K636" s="420" t="str">
        <f>IF(基本情報入力シート!R661="","",基本情報入力シート!R661)</f>
        <v/>
      </c>
      <c r="L636" s="420" t="str">
        <f>IF(基本情報入力シート!W661="","",基本情報入力シート!W661)</f>
        <v/>
      </c>
      <c r="M636" s="420" t="str">
        <f>IF(基本情報入力シート!X661="","",基本情報入力シート!X661)</f>
        <v/>
      </c>
      <c r="N636" s="147" t="str">
        <f>IF(基本情報入力シート!Y661="","",基本情報入力シート!Y661)</f>
        <v/>
      </c>
      <c r="O636" s="154"/>
      <c r="P636" s="53"/>
      <c r="Q636" s="988"/>
      <c r="R636" s="989"/>
      <c r="S636" s="148" t="str">
        <f>IFERROR(ROUNDDOWN(Q636*VLOOKUP(N636,【参考】数式用!$AR$2:$AW$50,MATCH(P636,【参考】数式用!$AT$4:$AW$4)+2,FALSE)*0.5, 0), "")</f>
        <v/>
      </c>
      <c r="T636" s="54"/>
      <c r="U636" s="548" t="str">
        <f>IFERROR(IF(AG636&lt;&gt;"",Q636*VLOOKUP(N636,【参考】数式用!$AG$2:$AL$50,MATCH(P636,【参考】数式用!$AI$4:$AL$4,0)+2,0), ""), "")</f>
        <v/>
      </c>
      <c r="V636" s="44"/>
      <c r="W636" s="990"/>
      <c r="X636" s="991"/>
      <c r="Y636" s="93"/>
      <c r="Z636" s="549"/>
      <c r="AA636" s="149" t="str">
        <f>IFERROR(IF(Y636="ー", "", ROUNDDOWN(Z636*VLOOKUP(N636,【参考】数式用!$AR$2:$AW$50,MATCH(Y636,【参考】数式用!$AT$4:$AW$4)+2,FALSE)*0.5, 0)), "")</f>
        <v/>
      </c>
      <c r="AB636" s="103"/>
      <c r="AC636" s="1083" t="str">
        <f>IFERROR(IF(AG636&lt;&gt;"",Z636*VLOOKUP(N636,【参考】数式用!$AG$2:$AL$50,MATCH(Y636,【参考】数式用!$AI$4:$AL$4,0)+2,0), ""), "")</f>
        <v/>
      </c>
      <c r="AD636" s="1083"/>
      <c r="AE636" s="424"/>
      <c r="AF636" s="104"/>
      <c r="AG636" s="438" t="str">
        <f>IFERROR(VLOOKUP(O636, 【参考】数式用!$AY$5:$AY$13, 1, FALSE), "")</f>
        <v/>
      </c>
      <c r="AH636" s="439" t="str">
        <f>IFERROR(VLOOKUP(N636, 【参考】数式用!$BA$2:$BB$50, 2, FALSE), "")</f>
        <v/>
      </c>
      <c r="AI636" s="440" t="str">
        <f t="shared" si="21"/>
        <v/>
      </c>
      <c r="AJ636" s="441" t="str">
        <f t="shared" si="22"/>
        <v/>
      </c>
      <c r="AK636" s="139"/>
      <c r="AL636" s="139"/>
      <c r="AM636" s="112"/>
      <c r="AN636" s="112"/>
      <c r="AU636" s="111"/>
      <c r="AV636" s="111"/>
      <c r="AW636" s="111"/>
      <c r="AX636" s="111"/>
      <c r="AY636" s="111"/>
      <c r="AZ636" s="111"/>
    </row>
    <row r="637" spans="1:52" ht="30" customHeight="1" thickBot="1">
      <c r="A637" s="146">
        <v>624</v>
      </c>
      <c r="B637" s="985" t="str">
        <f>IF(基本情報入力シート!C662="","",基本情報入力シート!C662)</f>
        <v/>
      </c>
      <c r="C637" s="986"/>
      <c r="D637" s="986"/>
      <c r="E637" s="986"/>
      <c r="F637" s="986"/>
      <c r="G637" s="986"/>
      <c r="H637" s="986"/>
      <c r="I637" s="987"/>
      <c r="J637" s="420" t="str">
        <f>IF(基本情報入力シート!M662="","",基本情報入力シート!M662)</f>
        <v/>
      </c>
      <c r="K637" s="420" t="str">
        <f>IF(基本情報入力シート!R662="","",基本情報入力シート!R662)</f>
        <v/>
      </c>
      <c r="L637" s="420" t="str">
        <f>IF(基本情報入力シート!W662="","",基本情報入力シート!W662)</f>
        <v/>
      </c>
      <c r="M637" s="420" t="str">
        <f>IF(基本情報入力シート!X662="","",基本情報入力シート!X662)</f>
        <v/>
      </c>
      <c r="N637" s="147" t="str">
        <f>IF(基本情報入力シート!Y662="","",基本情報入力シート!Y662)</f>
        <v/>
      </c>
      <c r="O637" s="154"/>
      <c r="P637" s="53"/>
      <c r="Q637" s="988"/>
      <c r="R637" s="989"/>
      <c r="S637" s="148" t="str">
        <f>IFERROR(ROUNDDOWN(Q637*VLOOKUP(N637,【参考】数式用!$AR$2:$AW$50,MATCH(P637,【参考】数式用!$AT$4:$AW$4)+2,FALSE)*0.5, 0), "")</f>
        <v/>
      </c>
      <c r="T637" s="54"/>
      <c r="U637" s="548" t="str">
        <f>IFERROR(IF(AG637&lt;&gt;"",Q637*VLOOKUP(N637,【参考】数式用!$AG$2:$AL$50,MATCH(P637,【参考】数式用!$AI$4:$AL$4,0)+2,0), ""), "")</f>
        <v/>
      </c>
      <c r="V637" s="44"/>
      <c r="W637" s="990"/>
      <c r="X637" s="991"/>
      <c r="Y637" s="93"/>
      <c r="Z637" s="549"/>
      <c r="AA637" s="149" t="str">
        <f>IFERROR(IF(Y637="ー", "", ROUNDDOWN(Z637*VLOOKUP(N637,【参考】数式用!$AR$2:$AW$50,MATCH(Y637,【参考】数式用!$AT$4:$AW$4)+2,FALSE)*0.5, 0)), "")</f>
        <v/>
      </c>
      <c r="AB637" s="103"/>
      <c r="AC637" s="1083" t="str">
        <f>IFERROR(IF(AG637&lt;&gt;"",Z637*VLOOKUP(N637,【参考】数式用!$AG$2:$AL$50,MATCH(Y637,【参考】数式用!$AI$4:$AL$4,0)+2,0), ""), "")</f>
        <v/>
      </c>
      <c r="AD637" s="1083"/>
      <c r="AE637" s="424"/>
      <c r="AF637" s="104"/>
      <c r="AG637" s="438" t="str">
        <f>IFERROR(VLOOKUP(O637, 【参考】数式用!$AY$5:$AY$13, 1, FALSE), "")</f>
        <v/>
      </c>
      <c r="AH637" s="439" t="str">
        <f>IFERROR(VLOOKUP(N637, 【参考】数式用!$BA$2:$BB$50, 2, FALSE), "")</f>
        <v/>
      </c>
      <c r="AI637" s="440" t="str">
        <f t="shared" si="21"/>
        <v/>
      </c>
      <c r="AJ637" s="441" t="str">
        <f t="shared" si="22"/>
        <v/>
      </c>
      <c r="AK637" s="139"/>
      <c r="AL637" s="139"/>
      <c r="AM637" s="112"/>
      <c r="AN637" s="112"/>
      <c r="AU637" s="111"/>
      <c r="AV637" s="111"/>
      <c r="AW637" s="111"/>
      <c r="AX637" s="111"/>
      <c r="AY637" s="111"/>
      <c r="AZ637" s="111"/>
    </row>
    <row r="638" spans="1:52" ht="30" customHeight="1" thickBot="1">
      <c r="A638" s="146">
        <v>625</v>
      </c>
      <c r="B638" s="985" t="str">
        <f>IF(基本情報入力シート!C663="","",基本情報入力シート!C663)</f>
        <v/>
      </c>
      <c r="C638" s="986"/>
      <c r="D638" s="986"/>
      <c r="E638" s="986"/>
      <c r="F638" s="986"/>
      <c r="G638" s="986"/>
      <c r="H638" s="986"/>
      <c r="I638" s="987"/>
      <c r="J638" s="420" t="str">
        <f>IF(基本情報入力シート!M663="","",基本情報入力シート!M663)</f>
        <v/>
      </c>
      <c r="K638" s="420" t="str">
        <f>IF(基本情報入力シート!R663="","",基本情報入力シート!R663)</f>
        <v/>
      </c>
      <c r="L638" s="420" t="str">
        <f>IF(基本情報入力シート!W663="","",基本情報入力シート!W663)</f>
        <v/>
      </c>
      <c r="M638" s="420" t="str">
        <f>IF(基本情報入力シート!X663="","",基本情報入力シート!X663)</f>
        <v/>
      </c>
      <c r="N638" s="147" t="str">
        <f>IF(基本情報入力シート!Y663="","",基本情報入力シート!Y663)</f>
        <v/>
      </c>
      <c r="O638" s="154"/>
      <c r="P638" s="53"/>
      <c r="Q638" s="988"/>
      <c r="R638" s="989"/>
      <c r="S638" s="148" t="str">
        <f>IFERROR(ROUNDDOWN(Q638*VLOOKUP(N638,【参考】数式用!$AR$2:$AW$50,MATCH(P638,【参考】数式用!$AT$4:$AW$4)+2,FALSE)*0.5, 0), "")</f>
        <v/>
      </c>
      <c r="T638" s="54"/>
      <c r="U638" s="548" t="str">
        <f>IFERROR(IF(AG638&lt;&gt;"",Q638*VLOOKUP(N638,【参考】数式用!$AG$2:$AL$50,MATCH(P638,【参考】数式用!$AI$4:$AL$4,0)+2,0), ""), "")</f>
        <v/>
      </c>
      <c r="V638" s="44"/>
      <c r="W638" s="990"/>
      <c r="X638" s="991"/>
      <c r="Y638" s="93"/>
      <c r="Z638" s="549"/>
      <c r="AA638" s="149" t="str">
        <f>IFERROR(IF(Y638="ー", "", ROUNDDOWN(Z638*VLOOKUP(N638,【参考】数式用!$AR$2:$AW$50,MATCH(Y638,【参考】数式用!$AT$4:$AW$4)+2,FALSE)*0.5, 0)), "")</f>
        <v/>
      </c>
      <c r="AB638" s="103"/>
      <c r="AC638" s="1083" t="str">
        <f>IFERROR(IF(AG638&lt;&gt;"",Z638*VLOOKUP(N638,【参考】数式用!$AG$2:$AL$50,MATCH(Y638,【参考】数式用!$AI$4:$AL$4,0)+2,0), ""), "")</f>
        <v/>
      </c>
      <c r="AD638" s="1083"/>
      <c r="AE638" s="424"/>
      <c r="AF638" s="104"/>
      <c r="AG638" s="438" t="str">
        <f>IFERROR(VLOOKUP(O638, 【参考】数式用!$AY$5:$AY$13, 1, FALSE), "")</f>
        <v/>
      </c>
      <c r="AH638" s="439" t="str">
        <f>IFERROR(VLOOKUP(N638, 【参考】数式用!$BA$2:$BB$50, 2, FALSE), "")</f>
        <v/>
      </c>
      <c r="AI638" s="440" t="str">
        <f t="shared" si="21"/>
        <v/>
      </c>
      <c r="AJ638" s="441" t="str">
        <f t="shared" si="22"/>
        <v/>
      </c>
      <c r="AK638" s="139"/>
      <c r="AL638" s="139"/>
      <c r="AM638" s="112"/>
      <c r="AN638" s="112"/>
      <c r="AU638" s="111"/>
      <c r="AV638" s="111"/>
      <c r="AW638" s="111"/>
      <c r="AX638" s="111"/>
      <c r="AY638" s="111"/>
      <c r="AZ638" s="111"/>
    </row>
    <row r="639" spans="1:52" ht="30" customHeight="1" thickBot="1">
      <c r="A639" s="146">
        <v>626</v>
      </c>
      <c r="B639" s="985" t="str">
        <f>IF(基本情報入力シート!C664="","",基本情報入力シート!C664)</f>
        <v/>
      </c>
      <c r="C639" s="986"/>
      <c r="D639" s="986"/>
      <c r="E639" s="986"/>
      <c r="F639" s="986"/>
      <c r="G639" s="986"/>
      <c r="H639" s="986"/>
      <c r="I639" s="987"/>
      <c r="J639" s="420" t="str">
        <f>IF(基本情報入力シート!M664="","",基本情報入力シート!M664)</f>
        <v/>
      </c>
      <c r="K639" s="420" t="str">
        <f>IF(基本情報入力シート!R664="","",基本情報入力シート!R664)</f>
        <v/>
      </c>
      <c r="L639" s="420" t="str">
        <f>IF(基本情報入力シート!W664="","",基本情報入力シート!W664)</f>
        <v/>
      </c>
      <c r="M639" s="420" t="str">
        <f>IF(基本情報入力シート!X664="","",基本情報入力シート!X664)</f>
        <v/>
      </c>
      <c r="N639" s="147" t="str">
        <f>IF(基本情報入力シート!Y664="","",基本情報入力シート!Y664)</f>
        <v/>
      </c>
      <c r="O639" s="154"/>
      <c r="P639" s="53"/>
      <c r="Q639" s="988"/>
      <c r="R639" s="989"/>
      <c r="S639" s="148" t="str">
        <f>IFERROR(ROUNDDOWN(Q639*VLOOKUP(N639,【参考】数式用!$AR$2:$AW$50,MATCH(P639,【参考】数式用!$AT$4:$AW$4)+2,FALSE)*0.5, 0), "")</f>
        <v/>
      </c>
      <c r="T639" s="54"/>
      <c r="U639" s="548" t="str">
        <f>IFERROR(IF(AG639&lt;&gt;"",Q639*VLOOKUP(N639,【参考】数式用!$AG$2:$AL$50,MATCH(P639,【参考】数式用!$AI$4:$AL$4,0)+2,0), ""), "")</f>
        <v/>
      </c>
      <c r="V639" s="44"/>
      <c r="W639" s="990"/>
      <c r="X639" s="991"/>
      <c r="Y639" s="93"/>
      <c r="Z639" s="549"/>
      <c r="AA639" s="149" t="str">
        <f>IFERROR(IF(Y639="ー", "", ROUNDDOWN(Z639*VLOOKUP(N639,【参考】数式用!$AR$2:$AW$50,MATCH(Y639,【参考】数式用!$AT$4:$AW$4)+2,FALSE)*0.5, 0)), "")</f>
        <v/>
      </c>
      <c r="AB639" s="103"/>
      <c r="AC639" s="1083" t="str">
        <f>IFERROR(IF(AG639&lt;&gt;"",Z639*VLOOKUP(N639,【参考】数式用!$AG$2:$AL$50,MATCH(Y639,【参考】数式用!$AI$4:$AL$4,0)+2,0), ""), "")</f>
        <v/>
      </c>
      <c r="AD639" s="1083"/>
      <c r="AE639" s="424"/>
      <c r="AF639" s="104"/>
      <c r="AG639" s="438" t="str">
        <f>IFERROR(VLOOKUP(O639, 【参考】数式用!$AY$5:$AY$13, 1, FALSE), "")</f>
        <v/>
      </c>
      <c r="AH639" s="439" t="str">
        <f>IFERROR(VLOOKUP(N639, 【参考】数式用!$BA$2:$BB$50, 2, FALSE), "")</f>
        <v/>
      </c>
      <c r="AI639" s="440" t="str">
        <f t="shared" si="21"/>
        <v/>
      </c>
      <c r="AJ639" s="441" t="str">
        <f t="shared" si="22"/>
        <v/>
      </c>
      <c r="AK639" s="139"/>
      <c r="AL639" s="139"/>
      <c r="AM639" s="112"/>
      <c r="AN639" s="112"/>
      <c r="AU639" s="111"/>
      <c r="AV639" s="111"/>
      <c r="AW639" s="111"/>
      <c r="AX639" s="111"/>
      <c r="AY639" s="111"/>
      <c r="AZ639" s="111"/>
    </row>
    <row r="640" spans="1:52" ht="30" customHeight="1" thickBot="1">
      <c r="A640" s="146">
        <v>627</v>
      </c>
      <c r="B640" s="985" t="str">
        <f>IF(基本情報入力シート!C665="","",基本情報入力シート!C665)</f>
        <v/>
      </c>
      <c r="C640" s="986"/>
      <c r="D640" s="986"/>
      <c r="E640" s="986"/>
      <c r="F640" s="986"/>
      <c r="G640" s="986"/>
      <c r="H640" s="986"/>
      <c r="I640" s="987"/>
      <c r="J640" s="420" t="str">
        <f>IF(基本情報入力シート!M665="","",基本情報入力シート!M665)</f>
        <v/>
      </c>
      <c r="K640" s="420" t="str">
        <f>IF(基本情報入力シート!R665="","",基本情報入力シート!R665)</f>
        <v/>
      </c>
      <c r="L640" s="420" t="str">
        <f>IF(基本情報入力シート!W665="","",基本情報入力シート!W665)</f>
        <v/>
      </c>
      <c r="M640" s="420" t="str">
        <f>IF(基本情報入力シート!X665="","",基本情報入力シート!X665)</f>
        <v/>
      </c>
      <c r="N640" s="147" t="str">
        <f>IF(基本情報入力シート!Y665="","",基本情報入力シート!Y665)</f>
        <v/>
      </c>
      <c r="O640" s="154"/>
      <c r="P640" s="53"/>
      <c r="Q640" s="988"/>
      <c r="R640" s="989"/>
      <c r="S640" s="148" t="str">
        <f>IFERROR(ROUNDDOWN(Q640*VLOOKUP(N640,【参考】数式用!$AR$2:$AW$50,MATCH(P640,【参考】数式用!$AT$4:$AW$4)+2,FALSE)*0.5, 0), "")</f>
        <v/>
      </c>
      <c r="T640" s="54"/>
      <c r="U640" s="548" t="str">
        <f>IFERROR(IF(AG640&lt;&gt;"",Q640*VLOOKUP(N640,【参考】数式用!$AG$2:$AL$50,MATCH(P640,【参考】数式用!$AI$4:$AL$4,0)+2,0), ""), "")</f>
        <v/>
      </c>
      <c r="V640" s="44"/>
      <c r="W640" s="990"/>
      <c r="X640" s="991"/>
      <c r="Y640" s="93"/>
      <c r="Z640" s="549"/>
      <c r="AA640" s="149" t="str">
        <f>IFERROR(IF(Y640="ー", "", ROUNDDOWN(Z640*VLOOKUP(N640,【参考】数式用!$AR$2:$AW$50,MATCH(Y640,【参考】数式用!$AT$4:$AW$4)+2,FALSE)*0.5, 0)), "")</f>
        <v/>
      </c>
      <c r="AB640" s="103"/>
      <c r="AC640" s="1083" t="str">
        <f>IFERROR(IF(AG640&lt;&gt;"",Z640*VLOOKUP(N640,【参考】数式用!$AG$2:$AL$50,MATCH(Y640,【参考】数式用!$AI$4:$AL$4,0)+2,0), ""), "")</f>
        <v/>
      </c>
      <c r="AD640" s="1083"/>
      <c r="AE640" s="424"/>
      <c r="AF640" s="104"/>
      <c r="AG640" s="438" t="str">
        <f>IFERROR(VLOOKUP(O640, 【参考】数式用!$AY$5:$AY$13, 1, FALSE), "")</f>
        <v/>
      </c>
      <c r="AH640" s="439" t="str">
        <f>IFERROR(VLOOKUP(N640, 【参考】数式用!$BA$2:$BB$50, 2, FALSE), "")</f>
        <v/>
      </c>
      <c r="AI640" s="440" t="str">
        <f t="shared" si="21"/>
        <v/>
      </c>
      <c r="AJ640" s="441" t="str">
        <f t="shared" si="22"/>
        <v/>
      </c>
      <c r="AK640" s="139"/>
      <c r="AL640" s="139"/>
      <c r="AM640" s="112"/>
      <c r="AN640" s="112"/>
      <c r="AU640" s="111"/>
      <c r="AV640" s="111"/>
      <c r="AW640" s="111"/>
      <c r="AX640" s="111"/>
      <c r="AY640" s="111"/>
      <c r="AZ640" s="111"/>
    </row>
    <row r="641" spans="1:52" ht="30" customHeight="1" thickBot="1">
      <c r="A641" s="146">
        <v>628</v>
      </c>
      <c r="B641" s="985" t="str">
        <f>IF(基本情報入力シート!C666="","",基本情報入力シート!C666)</f>
        <v/>
      </c>
      <c r="C641" s="986"/>
      <c r="D641" s="986"/>
      <c r="E641" s="986"/>
      <c r="F641" s="986"/>
      <c r="G641" s="986"/>
      <c r="H641" s="986"/>
      <c r="I641" s="987"/>
      <c r="J641" s="420" t="str">
        <f>IF(基本情報入力シート!M666="","",基本情報入力シート!M666)</f>
        <v/>
      </c>
      <c r="K641" s="420" t="str">
        <f>IF(基本情報入力シート!R666="","",基本情報入力シート!R666)</f>
        <v/>
      </c>
      <c r="L641" s="420" t="str">
        <f>IF(基本情報入力シート!W666="","",基本情報入力シート!W666)</f>
        <v/>
      </c>
      <c r="M641" s="420" t="str">
        <f>IF(基本情報入力シート!X666="","",基本情報入力シート!X666)</f>
        <v/>
      </c>
      <c r="N641" s="147" t="str">
        <f>IF(基本情報入力シート!Y666="","",基本情報入力シート!Y666)</f>
        <v/>
      </c>
      <c r="O641" s="154"/>
      <c r="P641" s="53"/>
      <c r="Q641" s="988"/>
      <c r="R641" s="989"/>
      <c r="S641" s="148" t="str">
        <f>IFERROR(ROUNDDOWN(Q641*VLOOKUP(N641,【参考】数式用!$AR$2:$AW$50,MATCH(P641,【参考】数式用!$AT$4:$AW$4)+2,FALSE)*0.5, 0), "")</f>
        <v/>
      </c>
      <c r="T641" s="54"/>
      <c r="U641" s="548" t="str">
        <f>IFERROR(IF(AG641&lt;&gt;"",Q641*VLOOKUP(N641,【参考】数式用!$AG$2:$AL$50,MATCH(P641,【参考】数式用!$AI$4:$AL$4,0)+2,0), ""), "")</f>
        <v/>
      </c>
      <c r="V641" s="44"/>
      <c r="W641" s="990"/>
      <c r="X641" s="991"/>
      <c r="Y641" s="93"/>
      <c r="Z641" s="549"/>
      <c r="AA641" s="149" t="str">
        <f>IFERROR(IF(Y641="ー", "", ROUNDDOWN(Z641*VLOOKUP(N641,【参考】数式用!$AR$2:$AW$50,MATCH(Y641,【参考】数式用!$AT$4:$AW$4)+2,FALSE)*0.5, 0)), "")</f>
        <v/>
      </c>
      <c r="AB641" s="103"/>
      <c r="AC641" s="1083" t="str">
        <f>IFERROR(IF(AG641&lt;&gt;"",Z641*VLOOKUP(N641,【参考】数式用!$AG$2:$AL$50,MATCH(Y641,【参考】数式用!$AI$4:$AL$4,0)+2,0), ""), "")</f>
        <v/>
      </c>
      <c r="AD641" s="1083"/>
      <c r="AE641" s="424"/>
      <c r="AF641" s="104"/>
      <c r="AG641" s="438" t="str">
        <f>IFERROR(VLOOKUP(O641, 【参考】数式用!$AY$5:$AY$13, 1, FALSE), "")</f>
        <v/>
      </c>
      <c r="AH641" s="439" t="str">
        <f>IFERROR(VLOOKUP(N641, 【参考】数式用!$BA$2:$BB$50, 2, FALSE), "")</f>
        <v/>
      </c>
      <c r="AI641" s="440" t="str">
        <f t="shared" si="21"/>
        <v/>
      </c>
      <c r="AJ641" s="441" t="str">
        <f t="shared" si="22"/>
        <v/>
      </c>
      <c r="AK641" s="139"/>
      <c r="AL641" s="139"/>
      <c r="AM641" s="112"/>
      <c r="AN641" s="112"/>
      <c r="AU641" s="111"/>
      <c r="AV641" s="111"/>
      <c r="AW641" s="111"/>
      <c r="AX641" s="111"/>
      <c r="AY641" s="111"/>
      <c r="AZ641" s="111"/>
    </row>
    <row r="642" spans="1:52" ht="30" customHeight="1" thickBot="1">
      <c r="A642" s="146">
        <v>629</v>
      </c>
      <c r="B642" s="985" t="str">
        <f>IF(基本情報入力シート!C667="","",基本情報入力シート!C667)</f>
        <v/>
      </c>
      <c r="C642" s="986"/>
      <c r="D642" s="986"/>
      <c r="E642" s="986"/>
      <c r="F642" s="986"/>
      <c r="G642" s="986"/>
      <c r="H642" s="986"/>
      <c r="I642" s="987"/>
      <c r="J642" s="420" t="str">
        <f>IF(基本情報入力シート!M667="","",基本情報入力シート!M667)</f>
        <v/>
      </c>
      <c r="K642" s="420" t="str">
        <f>IF(基本情報入力シート!R667="","",基本情報入力シート!R667)</f>
        <v/>
      </c>
      <c r="L642" s="420" t="str">
        <f>IF(基本情報入力シート!W667="","",基本情報入力シート!W667)</f>
        <v/>
      </c>
      <c r="M642" s="420" t="str">
        <f>IF(基本情報入力シート!X667="","",基本情報入力シート!X667)</f>
        <v/>
      </c>
      <c r="N642" s="147" t="str">
        <f>IF(基本情報入力シート!Y667="","",基本情報入力シート!Y667)</f>
        <v/>
      </c>
      <c r="O642" s="154"/>
      <c r="P642" s="53"/>
      <c r="Q642" s="988"/>
      <c r="R642" s="989"/>
      <c r="S642" s="148" t="str">
        <f>IFERROR(ROUNDDOWN(Q642*VLOOKUP(N642,【参考】数式用!$AR$2:$AW$50,MATCH(P642,【参考】数式用!$AT$4:$AW$4)+2,FALSE)*0.5, 0), "")</f>
        <v/>
      </c>
      <c r="T642" s="54"/>
      <c r="U642" s="548" t="str">
        <f>IFERROR(IF(AG642&lt;&gt;"",Q642*VLOOKUP(N642,【参考】数式用!$AG$2:$AL$50,MATCH(P642,【参考】数式用!$AI$4:$AL$4,0)+2,0), ""), "")</f>
        <v/>
      </c>
      <c r="V642" s="44"/>
      <c r="W642" s="990"/>
      <c r="X642" s="991"/>
      <c r="Y642" s="93"/>
      <c r="Z642" s="549"/>
      <c r="AA642" s="149" t="str">
        <f>IFERROR(IF(Y642="ー", "", ROUNDDOWN(Z642*VLOOKUP(N642,【参考】数式用!$AR$2:$AW$50,MATCH(Y642,【参考】数式用!$AT$4:$AW$4)+2,FALSE)*0.5, 0)), "")</f>
        <v/>
      </c>
      <c r="AB642" s="103"/>
      <c r="AC642" s="1083" t="str">
        <f>IFERROR(IF(AG642&lt;&gt;"",Z642*VLOOKUP(N642,【参考】数式用!$AG$2:$AL$50,MATCH(Y642,【参考】数式用!$AI$4:$AL$4,0)+2,0), ""), "")</f>
        <v/>
      </c>
      <c r="AD642" s="1083"/>
      <c r="AE642" s="424"/>
      <c r="AF642" s="104"/>
      <c r="AG642" s="438" t="str">
        <f>IFERROR(VLOOKUP(O642, 【参考】数式用!$AY$5:$AY$13, 1, FALSE), "")</f>
        <v/>
      </c>
      <c r="AH642" s="439" t="str">
        <f>IFERROR(VLOOKUP(N642, 【参考】数式用!$BA$2:$BB$50, 2, FALSE), "")</f>
        <v/>
      </c>
      <c r="AI642" s="440" t="str">
        <f t="shared" si="21"/>
        <v/>
      </c>
      <c r="AJ642" s="441" t="str">
        <f t="shared" si="22"/>
        <v/>
      </c>
      <c r="AK642" s="139"/>
      <c r="AL642" s="139"/>
      <c r="AM642" s="112"/>
      <c r="AN642" s="112"/>
      <c r="AU642" s="111"/>
      <c r="AV642" s="111"/>
      <c r="AW642" s="111"/>
      <c r="AX642" s="111"/>
      <c r="AY642" s="111"/>
      <c r="AZ642" s="111"/>
    </row>
    <row r="643" spans="1:52" ht="30" customHeight="1" thickBot="1">
      <c r="A643" s="146">
        <v>630</v>
      </c>
      <c r="B643" s="985" t="str">
        <f>IF(基本情報入力シート!C668="","",基本情報入力シート!C668)</f>
        <v/>
      </c>
      <c r="C643" s="986"/>
      <c r="D643" s="986"/>
      <c r="E643" s="986"/>
      <c r="F643" s="986"/>
      <c r="G643" s="986"/>
      <c r="H643" s="986"/>
      <c r="I643" s="987"/>
      <c r="J643" s="420" t="str">
        <f>IF(基本情報入力シート!M668="","",基本情報入力シート!M668)</f>
        <v/>
      </c>
      <c r="K643" s="420" t="str">
        <f>IF(基本情報入力シート!R668="","",基本情報入力シート!R668)</f>
        <v/>
      </c>
      <c r="L643" s="420" t="str">
        <f>IF(基本情報入力シート!W668="","",基本情報入力シート!W668)</f>
        <v/>
      </c>
      <c r="M643" s="420" t="str">
        <f>IF(基本情報入力シート!X668="","",基本情報入力シート!X668)</f>
        <v/>
      </c>
      <c r="N643" s="147" t="str">
        <f>IF(基本情報入力シート!Y668="","",基本情報入力シート!Y668)</f>
        <v/>
      </c>
      <c r="O643" s="154"/>
      <c r="P643" s="53"/>
      <c r="Q643" s="988"/>
      <c r="R643" s="989"/>
      <c r="S643" s="148" t="str">
        <f>IFERROR(ROUNDDOWN(Q643*VLOOKUP(N643,【参考】数式用!$AR$2:$AW$50,MATCH(P643,【参考】数式用!$AT$4:$AW$4)+2,FALSE)*0.5, 0), "")</f>
        <v/>
      </c>
      <c r="T643" s="54"/>
      <c r="U643" s="548" t="str">
        <f>IFERROR(IF(AG643&lt;&gt;"",Q643*VLOOKUP(N643,【参考】数式用!$AG$2:$AL$50,MATCH(P643,【参考】数式用!$AI$4:$AL$4,0)+2,0), ""), "")</f>
        <v/>
      </c>
      <c r="V643" s="44"/>
      <c r="W643" s="990"/>
      <c r="X643" s="991"/>
      <c r="Y643" s="93"/>
      <c r="Z643" s="549"/>
      <c r="AA643" s="149" t="str">
        <f>IFERROR(IF(Y643="ー", "", ROUNDDOWN(Z643*VLOOKUP(N643,【参考】数式用!$AR$2:$AW$50,MATCH(Y643,【参考】数式用!$AT$4:$AW$4)+2,FALSE)*0.5, 0)), "")</f>
        <v/>
      </c>
      <c r="AB643" s="103"/>
      <c r="AC643" s="1083" t="str">
        <f>IFERROR(IF(AG643&lt;&gt;"",Z643*VLOOKUP(N643,【参考】数式用!$AG$2:$AL$50,MATCH(Y643,【参考】数式用!$AI$4:$AL$4,0)+2,0), ""), "")</f>
        <v/>
      </c>
      <c r="AD643" s="1083"/>
      <c r="AE643" s="424"/>
      <c r="AF643" s="104"/>
      <c r="AG643" s="438" t="str">
        <f>IFERROR(VLOOKUP(O643, 【参考】数式用!$AY$5:$AY$13, 1, FALSE), "")</f>
        <v/>
      </c>
      <c r="AH643" s="439" t="str">
        <f>IFERROR(VLOOKUP(N643, 【参考】数式用!$BA$2:$BB$50, 2, FALSE), "")</f>
        <v/>
      </c>
      <c r="AI643" s="440" t="str">
        <f t="shared" si="21"/>
        <v/>
      </c>
      <c r="AJ643" s="441" t="str">
        <f t="shared" si="22"/>
        <v/>
      </c>
      <c r="AK643" s="139"/>
      <c r="AL643" s="139"/>
      <c r="AM643" s="112"/>
      <c r="AN643" s="112"/>
      <c r="AU643" s="111"/>
      <c r="AV643" s="111"/>
      <c r="AW643" s="111"/>
      <c r="AX643" s="111"/>
      <c r="AY643" s="111"/>
      <c r="AZ643" s="111"/>
    </row>
    <row r="644" spans="1:52" ht="30" customHeight="1" thickBot="1">
      <c r="A644" s="146">
        <v>631</v>
      </c>
      <c r="B644" s="985" t="str">
        <f>IF(基本情報入力シート!C669="","",基本情報入力シート!C669)</f>
        <v/>
      </c>
      <c r="C644" s="986"/>
      <c r="D644" s="986"/>
      <c r="E644" s="986"/>
      <c r="F644" s="986"/>
      <c r="G644" s="986"/>
      <c r="H644" s="986"/>
      <c r="I644" s="987"/>
      <c r="J644" s="420" t="str">
        <f>IF(基本情報入力シート!M669="","",基本情報入力シート!M669)</f>
        <v/>
      </c>
      <c r="K644" s="420" t="str">
        <f>IF(基本情報入力シート!R669="","",基本情報入力シート!R669)</f>
        <v/>
      </c>
      <c r="L644" s="420" t="str">
        <f>IF(基本情報入力シート!W669="","",基本情報入力シート!W669)</f>
        <v/>
      </c>
      <c r="M644" s="420" t="str">
        <f>IF(基本情報入力シート!X669="","",基本情報入力シート!X669)</f>
        <v/>
      </c>
      <c r="N644" s="147" t="str">
        <f>IF(基本情報入力シート!Y669="","",基本情報入力シート!Y669)</f>
        <v/>
      </c>
      <c r="O644" s="154"/>
      <c r="P644" s="53"/>
      <c r="Q644" s="988"/>
      <c r="R644" s="989"/>
      <c r="S644" s="148" t="str">
        <f>IFERROR(ROUNDDOWN(Q644*VLOOKUP(N644,【参考】数式用!$AR$2:$AW$50,MATCH(P644,【参考】数式用!$AT$4:$AW$4)+2,FALSE)*0.5, 0), "")</f>
        <v/>
      </c>
      <c r="T644" s="54"/>
      <c r="U644" s="548" t="str">
        <f>IFERROR(IF(AG644&lt;&gt;"",Q644*VLOOKUP(N644,【参考】数式用!$AG$2:$AL$50,MATCH(P644,【参考】数式用!$AI$4:$AL$4,0)+2,0), ""), "")</f>
        <v/>
      </c>
      <c r="V644" s="44"/>
      <c r="W644" s="990"/>
      <c r="X644" s="991"/>
      <c r="Y644" s="93"/>
      <c r="Z644" s="549"/>
      <c r="AA644" s="149" t="str">
        <f>IFERROR(IF(Y644="ー", "", ROUNDDOWN(Z644*VLOOKUP(N644,【参考】数式用!$AR$2:$AW$50,MATCH(Y644,【参考】数式用!$AT$4:$AW$4)+2,FALSE)*0.5, 0)), "")</f>
        <v/>
      </c>
      <c r="AB644" s="103"/>
      <c r="AC644" s="1083" t="str">
        <f>IFERROR(IF(AG644&lt;&gt;"",Z644*VLOOKUP(N644,【参考】数式用!$AG$2:$AL$50,MATCH(Y644,【参考】数式用!$AI$4:$AL$4,0)+2,0), ""), "")</f>
        <v/>
      </c>
      <c r="AD644" s="1083"/>
      <c r="AE644" s="424"/>
      <c r="AF644" s="104"/>
      <c r="AG644" s="438" t="str">
        <f>IFERROR(VLOOKUP(O644, 【参考】数式用!$AY$5:$AY$13, 1, FALSE), "")</f>
        <v/>
      </c>
      <c r="AH644" s="439" t="str">
        <f>IFERROR(VLOOKUP(N644, 【参考】数式用!$BA$2:$BB$50, 2, FALSE), "")</f>
        <v/>
      </c>
      <c r="AI644" s="440" t="str">
        <f t="shared" si="21"/>
        <v/>
      </c>
      <c r="AJ644" s="441" t="str">
        <f t="shared" si="22"/>
        <v/>
      </c>
      <c r="AK644" s="139"/>
      <c r="AL644" s="139"/>
      <c r="AM644" s="112"/>
      <c r="AN644" s="112"/>
      <c r="AU644" s="111"/>
      <c r="AV644" s="111"/>
      <c r="AW644" s="111"/>
      <c r="AX644" s="111"/>
      <c r="AY644" s="111"/>
      <c r="AZ644" s="111"/>
    </row>
    <row r="645" spans="1:52" ht="30" customHeight="1" thickBot="1">
      <c r="A645" s="146">
        <v>632</v>
      </c>
      <c r="B645" s="985" t="str">
        <f>IF(基本情報入力シート!C670="","",基本情報入力シート!C670)</f>
        <v/>
      </c>
      <c r="C645" s="986"/>
      <c r="D645" s="986"/>
      <c r="E645" s="986"/>
      <c r="F645" s="986"/>
      <c r="G645" s="986"/>
      <c r="H645" s="986"/>
      <c r="I645" s="987"/>
      <c r="J645" s="420" t="str">
        <f>IF(基本情報入力シート!M670="","",基本情報入力シート!M670)</f>
        <v/>
      </c>
      <c r="K645" s="420" t="str">
        <f>IF(基本情報入力シート!R670="","",基本情報入力シート!R670)</f>
        <v/>
      </c>
      <c r="L645" s="420" t="str">
        <f>IF(基本情報入力シート!W670="","",基本情報入力シート!W670)</f>
        <v/>
      </c>
      <c r="M645" s="420" t="str">
        <f>IF(基本情報入力シート!X670="","",基本情報入力シート!X670)</f>
        <v/>
      </c>
      <c r="N645" s="147" t="str">
        <f>IF(基本情報入力シート!Y670="","",基本情報入力シート!Y670)</f>
        <v/>
      </c>
      <c r="O645" s="154"/>
      <c r="P645" s="53"/>
      <c r="Q645" s="988"/>
      <c r="R645" s="989"/>
      <c r="S645" s="148" t="str">
        <f>IFERROR(ROUNDDOWN(Q645*VLOOKUP(N645,【参考】数式用!$AR$2:$AW$50,MATCH(P645,【参考】数式用!$AT$4:$AW$4)+2,FALSE)*0.5, 0), "")</f>
        <v/>
      </c>
      <c r="T645" s="54"/>
      <c r="U645" s="548" t="str">
        <f>IFERROR(IF(AG645&lt;&gt;"",Q645*VLOOKUP(N645,【参考】数式用!$AG$2:$AL$50,MATCH(P645,【参考】数式用!$AI$4:$AL$4,0)+2,0), ""), "")</f>
        <v/>
      </c>
      <c r="V645" s="44"/>
      <c r="W645" s="990"/>
      <c r="X645" s="991"/>
      <c r="Y645" s="93"/>
      <c r="Z645" s="549"/>
      <c r="AA645" s="149" t="str">
        <f>IFERROR(IF(Y645="ー", "", ROUNDDOWN(Z645*VLOOKUP(N645,【参考】数式用!$AR$2:$AW$50,MATCH(Y645,【参考】数式用!$AT$4:$AW$4)+2,FALSE)*0.5, 0)), "")</f>
        <v/>
      </c>
      <c r="AB645" s="103"/>
      <c r="AC645" s="1083" t="str">
        <f>IFERROR(IF(AG645&lt;&gt;"",Z645*VLOOKUP(N645,【参考】数式用!$AG$2:$AL$50,MATCH(Y645,【参考】数式用!$AI$4:$AL$4,0)+2,0), ""), "")</f>
        <v/>
      </c>
      <c r="AD645" s="1083"/>
      <c r="AE645" s="424"/>
      <c r="AF645" s="104"/>
      <c r="AG645" s="438" t="str">
        <f>IFERROR(VLOOKUP(O645, 【参考】数式用!$AY$5:$AY$13, 1, FALSE), "")</f>
        <v/>
      </c>
      <c r="AH645" s="439" t="str">
        <f>IFERROR(VLOOKUP(N645, 【参考】数式用!$BA$2:$BB$50, 2, FALSE), "")</f>
        <v/>
      </c>
      <c r="AI645" s="440" t="str">
        <f t="shared" si="21"/>
        <v/>
      </c>
      <c r="AJ645" s="441" t="str">
        <f t="shared" si="22"/>
        <v/>
      </c>
      <c r="AK645" s="139"/>
      <c r="AL645" s="139"/>
      <c r="AM645" s="112"/>
      <c r="AN645" s="112"/>
      <c r="AU645" s="111"/>
      <c r="AV645" s="111"/>
      <c r="AW645" s="111"/>
      <c r="AX645" s="111"/>
      <c r="AY645" s="111"/>
      <c r="AZ645" s="111"/>
    </row>
    <row r="646" spans="1:52" ht="30" customHeight="1" thickBot="1">
      <c r="A646" s="146">
        <v>633</v>
      </c>
      <c r="B646" s="985" t="str">
        <f>IF(基本情報入力シート!C671="","",基本情報入力シート!C671)</f>
        <v/>
      </c>
      <c r="C646" s="986"/>
      <c r="D646" s="986"/>
      <c r="E646" s="986"/>
      <c r="F646" s="986"/>
      <c r="G646" s="986"/>
      <c r="H646" s="986"/>
      <c r="I646" s="987"/>
      <c r="J646" s="420" t="str">
        <f>IF(基本情報入力シート!M671="","",基本情報入力シート!M671)</f>
        <v/>
      </c>
      <c r="K646" s="420" t="str">
        <f>IF(基本情報入力シート!R671="","",基本情報入力シート!R671)</f>
        <v/>
      </c>
      <c r="L646" s="420" t="str">
        <f>IF(基本情報入力シート!W671="","",基本情報入力シート!W671)</f>
        <v/>
      </c>
      <c r="M646" s="420" t="str">
        <f>IF(基本情報入力シート!X671="","",基本情報入力シート!X671)</f>
        <v/>
      </c>
      <c r="N646" s="147" t="str">
        <f>IF(基本情報入力シート!Y671="","",基本情報入力シート!Y671)</f>
        <v/>
      </c>
      <c r="O646" s="154"/>
      <c r="P646" s="53"/>
      <c r="Q646" s="988"/>
      <c r="R646" s="989"/>
      <c r="S646" s="148" t="str">
        <f>IFERROR(ROUNDDOWN(Q646*VLOOKUP(N646,【参考】数式用!$AR$2:$AW$50,MATCH(P646,【参考】数式用!$AT$4:$AW$4)+2,FALSE)*0.5, 0), "")</f>
        <v/>
      </c>
      <c r="T646" s="54"/>
      <c r="U646" s="548" t="str">
        <f>IFERROR(IF(AG646&lt;&gt;"",Q646*VLOOKUP(N646,【参考】数式用!$AG$2:$AL$50,MATCH(P646,【参考】数式用!$AI$4:$AL$4,0)+2,0), ""), "")</f>
        <v/>
      </c>
      <c r="V646" s="44"/>
      <c r="W646" s="990"/>
      <c r="X646" s="991"/>
      <c r="Y646" s="93"/>
      <c r="Z646" s="549"/>
      <c r="AA646" s="149" t="str">
        <f>IFERROR(IF(Y646="ー", "", ROUNDDOWN(Z646*VLOOKUP(N646,【参考】数式用!$AR$2:$AW$50,MATCH(Y646,【参考】数式用!$AT$4:$AW$4)+2,FALSE)*0.5, 0)), "")</f>
        <v/>
      </c>
      <c r="AB646" s="103"/>
      <c r="AC646" s="1083" t="str">
        <f>IFERROR(IF(AG646&lt;&gt;"",Z646*VLOOKUP(N646,【参考】数式用!$AG$2:$AL$50,MATCH(Y646,【参考】数式用!$AI$4:$AL$4,0)+2,0), ""), "")</f>
        <v/>
      </c>
      <c r="AD646" s="1083"/>
      <c r="AE646" s="424"/>
      <c r="AF646" s="104"/>
      <c r="AG646" s="438" t="str">
        <f>IFERROR(VLOOKUP(O646, 【参考】数式用!$AY$5:$AY$13, 1, FALSE), "")</f>
        <v/>
      </c>
      <c r="AH646" s="439" t="str">
        <f>IFERROR(VLOOKUP(N646, 【参考】数式用!$BA$2:$BB$50, 2, FALSE), "")</f>
        <v/>
      </c>
      <c r="AI646" s="440" t="str">
        <f t="shared" si="21"/>
        <v/>
      </c>
      <c r="AJ646" s="441" t="str">
        <f t="shared" si="22"/>
        <v/>
      </c>
      <c r="AK646" s="139"/>
      <c r="AL646" s="139"/>
      <c r="AM646" s="112"/>
      <c r="AN646" s="112"/>
      <c r="AU646" s="111"/>
      <c r="AV646" s="111"/>
      <c r="AW646" s="111"/>
      <c r="AX646" s="111"/>
      <c r="AY646" s="111"/>
      <c r="AZ646" s="111"/>
    </row>
    <row r="647" spans="1:52" ht="30" customHeight="1" thickBot="1">
      <c r="A647" s="146">
        <v>634</v>
      </c>
      <c r="B647" s="985" t="str">
        <f>IF(基本情報入力シート!C672="","",基本情報入力シート!C672)</f>
        <v/>
      </c>
      <c r="C647" s="986"/>
      <c r="D647" s="986"/>
      <c r="E647" s="986"/>
      <c r="F647" s="986"/>
      <c r="G647" s="986"/>
      <c r="H647" s="986"/>
      <c r="I647" s="987"/>
      <c r="J647" s="420" t="str">
        <f>IF(基本情報入力シート!M672="","",基本情報入力シート!M672)</f>
        <v/>
      </c>
      <c r="K647" s="420" t="str">
        <f>IF(基本情報入力シート!R672="","",基本情報入力シート!R672)</f>
        <v/>
      </c>
      <c r="L647" s="420" t="str">
        <f>IF(基本情報入力シート!W672="","",基本情報入力シート!W672)</f>
        <v/>
      </c>
      <c r="M647" s="420" t="str">
        <f>IF(基本情報入力シート!X672="","",基本情報入力シート!X672)</f>
        <v/>
      </c>
      <c r="N647" s="147" t="str">
        <f>IF(基本情報入力シート!Y672="","",基本情報入力シート!Y672)</f>
        <v/>
      </c>
      <c r="O647" s="154"/>
      <c r="P647" s="53"/>
      <c r="Q647" s="988"/>
      <c r="R647" s="989"/>
      <c r="S647" s="148" t="str">
        <f>IFERROR(ROUNDDOWN(Q647*VLOOKUP(N647,【参考】数式用!$AR$2:$AW$50,MATCH(P647,【参考】数式用!$AT$4:$AW$4)+2,FALSE)*0.5, 0), "")</f>
        <v/>
      </c>
      <c r="T647" s="54"/>
      <c r="U647" s="548" t="str">
        <f>IFERROR(IF(AG647&lt;&gt;"",Q647*VLOOKUP(N647,【参考】数式用!$AG$2:$AL$50,MATCH(P647,【参考】数式用!$AI$4:$AL$4,0)+2,0), ""), "")</f>
        <v/>
      </c>
      <c r="V647" s="44"/>
      <c r="W647" s="990"/>
      <c r="X647" s="991"/>
      <c r="Y647" s="93"/>
      <c r="Z647" s="549"/>
      <c r="AA647" s="149" t="str">
        <f>IFERROR(IF(Y647="ー", "", ROUNDDOWN(Z647*VLOOKUP(N647,【参考】数式用!$AR$2:$AW$50,MATCH(Y647,【参考】数式用!$AT$4:$AW$4)+2,FALSE)*0.5, 0)), "")</f>
        <v/>
      </c>
      <c r="AB647" s="103"/>
      <c r="AC647" s="1083" t="str">
        <f>IFERROR(IF(AG647&lt;&gt;"",Z647*VLOOKUP(N647,【参考】数式用!$AG$2:$AL$50,MATCH(Y647,【参考】数式用!$AI$4:$AL$4,0)+2,0), ""), "")</f>
        <v/>
      </c>
      <c r="AD647" s="1083"/>
      <c r="AE647" s="424"/>
      <c r="AF647" s="104"/>
      <c r="AG647" s="438" t="str">
        <f>IFERROR(VLOOKUP(O647, 【参考】数式用!$AY$5:$AY$13, 1, FALSE), "")</f>
        <v/>
      </c>
      <c r="AH647" s="439" t="str">
        <f>IFERROR(VLOOKUP(N647, 【参考】数式用!$BA$2:$BB$50, 2, FALSE), "")</f>
        <v/>
      </c>
      <c r="AI647" s="440" t="str">
        <f t="shared" si="21"/>
        <v/>
      </c>
      <c r="AJ647" s="441" t="str">
        <f t="shared" si="22"/>
        <v/>
      </c>
      <c r="AK647" s="139"/>
      <c r="AL647" s="139"/>
      <c r="AM647" s="112"/>
      <c r="AN647" s="112"/>
      <c r="AU647" s="111"/>
      <c r="AV647" s="111"/>
      <c r="AW647" s="111"/>
      <c r="AX647" s="111"/>
      <c r="AY647" s="111"/>
      <c r="AZ647" s="111"/>
    </row>
    <row r="648" spans="1:52" ht="30" customHeight="1" thickBot="1">
      <c r="A648" s="146">
        <v>635</v>
      </c>
      <c r="B648" s="985" t="str">
        <f>IF(基本情報入力シート!C673="","",基本情報入力シート!C673)</f>
        <v/>
      </c>
      <c r="C648" s="986"/>
      <c r="D648" s="986"/>
      <c r="E648" s="986"/>
      <c r="F648" s="986"/>
      <c r="G648" s="986"/>
      <c r="H648" s="986"/>
      <c r="I648" s="987"/>
      <c r="J648" s="420" t="str">
        <f>IF(基本情報入力シート!M673="","",基本情報入力シート!M673)</f>
        <v/>
      </c>
      <c r="K648" s="420" t="str">
        <f>IF(基本情報入力シート!R673="","",基本情報入力シート!R673)</f>
        <v/>
      </c>
      <c r="L648" s="420" t="str">
        <f>IF(基本情報入力シート!W673="","",基本情報入力シート!W673)</f>
        <v/>
      </c>
      <c r="M648" s="420" t="str">
        <f>IF(基本情報入力シート!X673="","",基本情報入力シート!X673)</f>
        <v/>
      </c>
      <c r="N648" s="147" t="str">
        <f>IF(基本情報入力シート!Y673="","",基本情報入力シート!Y673)</f>
        <v/>
      </c>
      <c r="O648" s="154"/>
      <c r="P648" s="53"/>
      <c r="Q648" s="988"/>
      <c r="R648" s="989"/>
      <c r="S648" s="148" t="str">
        <f>IFERROR(ROUNDDOWN(Q648*VLOOKUP(N648,【参考】数式用!$AR$2:$AW$50,MATCH(P648,【参考】数式用!$AT$4:$AW$4)+2,FALSE)*0.5, 0), "")</f>
        <v/>
      </c>
      <c r="T648" s="54"/>
      <c r="U648" s="548" t="str">
        <f>IFERROR(IF(AG648&lt;&gt;"",Q648*VLOOKUP(N648,【参考】数式用!$AG$2:$AL$50,MATCH(P648,【参考】数式用!$AI$4:$AL$4,0)+2,0), ""), "")</f>
        <v/>
      </c>
      <c r="V648" s="44"/>
      <c r="W648" s="990"/>
      <c r="X648" s="991"/>
      <c r="Y648" s="93"/>
      <c r="Z648" s="549"/>
      <c r="AA648" s="149" t="str">
        <f>IFERROR(IF(Y648="ー", "", ROUNDDOWN(Z648*VLOOKUP(N648,【参考】数式用!$AR$2:$AW$50,MATCH(Y648,【参考】数式用!$AT$4:$AW$4)+2,FALSE)*0.5, 0)), "")</f>
        <v/>
      </c>
      <c r="AB648" s="103"/>
      <c r="AC648" s="1083" t="str">
        <f>IFERROR(IF(AG648&lt;&gt;"",Z648*VLOOKUP(N648,【参考】数式用!$AG$2:$AL$50,MATCH(Y648,【参考】数式用!$AI$4:$AL$4,0)+2,0), ""), "")</f>
        <v/>
      </c>
      <c r="AD648" s="1083"/>
      <c r="AE648" s="424"/>
      <c r="AF648" s="104"/>
      <c r="AG648" s="438" t="str">
        <f>IFERROR(VLOOKUP(O648, 【参考】数式用!$AY$5:$AY$13, 1, FALSE), "")</f>
        <v/>
      </c>
      <c r="AH648" s="439" t="str">
        <f>IFERROR(VLOOKUP(N648, 【参考】数式用!$BA$2:$BB$50, 2, FALSE), "")</f>
        <v/>
      </c>
      <c r="AI648" s="440" t="str">
        <f t="shared" si="21"/>
        <v/>
      </c>
      <c r="AJ648" s="441" t="str">
        <f t="shared" si="22"/>
        <v/>
      </c>
      <c r="AK648" s="139"/>
      <c r="AL648" s="139"/>
      <c r="AM648" s="112"/>
      <c r="AN648" s="112"/>
      <c r="AU648" s="111"/>
      <c r="AV648" s="111"/>
      <c r="AW648" s="111"/>
      <c r="AX648" s="111"/>
      <c r="AY648" s="111"/>
      <c r="AZ648" s="111"/>
    </row>
    <row r="649" spans="1:52" ht="30" customHeight="1" thickBot="1">
      <c r="A649" s="146">
        <v>636</v>
      </c>
      <c r="B649" s="985" t="str">
        <f>IF(基本情報入力シート!C674="","",基本情報入力シート!C674)</f>
        <v/>
      </c>
      <c r="C649" s="986"/>
      <c r="D649" s="986"/>
      <c r="E649" s="986"/>
      <c r="F649" s="986"/>
      <c r="G649" s="986"/>
      <c r="H649" s="986"/>
      <c r="I649" s="987"/>
      <c r="J649" s="420" t="str">
        <f>IF(基本情報入力シート!M674="","",基本情報入力シート!M674)</f>
        <v/>
      </c>
      <c r="K649" s="420" t="str">
        <f>IF(基本情報入力シート!R674="","",基本情報入力シート!R674)</f>
        <v/>
      </c>
      <c r="L649" s="420" t="str">
        <f>IF(基本情報入力シート!W674="","",基本情報入力シート!W674)</f>
        <v/>
      </c>
      <c r="M649" s="420" t="str">
        <f>IF(基本情報入力シート!X674="","",基本情報入力シート!X674)</f>
        <v/>
      </c>
      <c r="N649" s="147" t="str">
        <f>IF(基本情報入力シート!Y674="","",基本情報入力シート!Y674)</f>
        <v/>
      </c>
      <c r="O649" s="154"/>
      <c r="P649" s="53"/>
      <c r="Q649" s="988"/>
      <c r="R649" s="989"/>
      <c r="S649" s="148" t="str">
        <f>IFERROR(ROUNDDOWN(Q649*VLOOKUP(N649,【参考】数式用!$AR$2:$AW$50,MATCH(P649,【参考】数式用!$AT$4:$AW$4)+2,FALSE)*0.5, 0), "")</f>
        <v/>
      </c>
      <c r="T649" s="54"/>
      <c r="U649" s="548" t="str">
        <f>IFERROR(IF(AG649&lt;&gt;"",Q649*VLOOKUP(N649,【参考】数式用!$AG$2:$AL$50,MATCH(P649,【参考】数式用!$AI$4:$AL$4,0)+2,0), ""), "")</f>
        <v/>
      </c>
      <c r="V649" s="44"/>
      <c r="W649" s="990"/>
      <c r="X649" s="991"/>
      <c r="Y649" s="93"/>
      <c r="Z649" s="549"/>
      <c r="AA649" s="149" t="str">
        <f>IFERROR(IF(Y649="ー", "", ROUNDDOWN(Z649*VLOOKUP(N649,【参考】数式用!$AR$2:$AW$50,MATCH(Y649,【参考】数式用!$AT$4:$AW$4)+2,FALSE)*0.5, 0)), "")</f>
        <v/>
      </c>
      <c r="AB649" s="103"/>
      <c r="AC649" s="1083" t="str">
        <f>IFERROR(IF(AG649&lt;&gt;"",Z649*VLOOKUP(N649,【参考】数式用!$AG$2:$AL$50,MATCH(Y649,【参考】数式用!$AI$4:$AL$4,0)+2,0), ""), "")</f>
        <v/>
      </c>
      <c r="AD649" s="1083"/>
      <c r="AE649" s="424"/>
      <c r="AF649" s="104"/>
      <c r="AG649" s="438" t="str">
        <f>IFERROR(VLOOKUP(O649, 【参考】数式用!$AY$5:$AY$13, 1, FALSE), "")</f>
        <v/>
      </c>
      <c r="AH649" s="439" t="str">
        <f>IFERROR(VLOOKUP(N649, 【参考】数式用!$BA$2:$BB$50, 2, FALSE), "")</f>
        <v/>
      </c>
      <c r="AI649" s="440" t="str">
        <f t="shared" si="21"/>
        <v/>
      </c>
      <c r="AJ649" s="441" t="str">
        <f t="shared" si="22"/>
        <v/>
      </c>
      <c r="AK649" s="139"/>
      <c r="AL649" s="139"/>
      <c r="AM649" s="112"/>
      <c r="AN649" s="112"/>
      <c r="AU649" s="111"/>
      <c r="AV649" s="111"/>
      <c r="AW649" s="111"/>
      <c r="AX649" s="111"/>
      <c r="AY649" s="111"/>
      <c r="AZ649" s="111"/>
    </row>
    <row r="650" spans="1:52" ht="30" customHeight="1" thickBot="1">
      <c r="A650" s="146">
        <v>637</v>
      </c>
      <c r="B650" s="985" t="str">
        <f>IF(基本情報入力シート!C675="","",基本情報入力シート!C675)</f>
        <v/>
      </c>
      <c r="C650" s="986"/>
      <c r="D650" s="986"/>
      <c r="E650" s="986"/>
      <c r="F650" s="986"/>
      <c r="G650" s="986"/>
      <c r="H650" s="986"/>
      <c r="I650" s="987"/>
      <c r="J650" s="420" t="str">
        <f>IF(基本情報入力シート!M675="","",基本情報入力シート!M675)</f>
        <v/>
      </c>
      <c r="K650" s="420" t="str">
        <f>IF(基本情報入力シート!R675="","",基本情報入力シート!R675)</f>
        <v/>
      </c>
      <c r="L650" s="420" t="str">
        <f>IF(基本情報入力シート!W675="","",基本情報入力シート!W675)</f>
        <v/>
      </c>
      <c r="M650" s="420" t="str">
        <f>IF(基本情報入力シート!X675="","",基本情報入力シート!X675)</f>
        <v/>
      </c>
      <c r="N650" s="147" t="str">
        <f>IF(基本情報入力シート!Y675="","",基本情報入力シート!Y675)</f>
        <v/>
      </c>
      <c r="O650" s="154"/>
      <c r="P650" s="53"/>
      <c r="Q650" s="988"/>
      <c r="R650" s="989"/>
      <c r="S650" s="148" t="str">
        <f>IFERROR(ROUNDDOWN(Q650*VLOOKUP(N650,【参考】数式用!$AR$2:$AW$50,MATCH(P650,【参考】数式用!$AT$4:$AW$4)+2,FALSE)*0.5, 0), "")</f>
        <v/>
      </c>
      <c r="T650" s="54"/>
      <c r="U650" s="548" t="str">
        <f>IFERROR(IF(AG650&lt;&gt;"",Q650*VLOOKUP(N650,【参考】数式用!$AG$2:$AL$50,MATCH(P650,【参考】数式用!$AI$4:$AL$4,0)+2,0), ""), "")</f>
        <v/>
      </c>
      <c r="V650" s="44"/>
      <c r="W650" s="990"/>
      <c r="X650" s="991"/>
      <c r="Y650" s="93"/>
      <c r="Z650" s="549"/>
      <c r="AA650" s="149" t="str">
        <f>IFERROR(IF(Y650="ー", "", ROUNDDOWN(Z650*VLOOKUP(N650,【参考】数式用!$AR$2:$AW$50,MATCH(Y650,【参考】数式用!$AT$4:$AW$4)+2,FALSE)*0.5, 0)), "")</f>
        <v/>
      </c>
      <c r="AB650" s="103"/>
      <c r="AC650" s="1083" t="str">
        <f>IFERROR(IF(AG650&lt;&gt;"",Z650*VLOOKUP(N650,【参考】数式用!$AG$2:$AL$50,MATCH(Y650,【参考】数式用!$AI$4:$AL$4,0)+2,0), ""), "")</f>
        <v/>
      </c>
      <c r="AD650" s="1083"/>
      <c r="AE650" s="424"/>
      <c r="AF650" s="104"/>
      <c r="AG650" s="438" t="str">
        <f>IFERROR(VLOOKUP(O650, 【参考】数式用!$AY$5:$AY$13, 1, FALSE), "")</f>
        <v/>
      </c>
      <c r="AH650" s="439" t="str">
        <f>IFERROR(VLOOKUP(N650, 【参考】数式用!$BA$2:$BB$50, 2, FALSE), "")</f>
        <v/>
      </c>
      <c r="AI650" s="440" t="str">
        <f t="shared" si="21"/>
        <v/>
      </c>
      <c r="AJ650" s="441" t="str">
        <f t="shared" si="22"/>
        <v/>
      </c>
      <c r="AK650" s="139"/>
      <c r="AL650" s="139"/>
      <c r="AM650" s="112"/>
      <c r="AN650" s="112"/>
      <c r="AU650" s="111"/>
      <c r="AV650" s="111"/>
      <c r="AW650" s="111"/>
      <c r="AX650" s="111"/>
      <c r="AY650" s="111"/>
      <c r="AZ650" s="111"/>
    </row>
    <row r="651" spans="1:52" ht="30" customHeight="1" thickBot="1">
      <c r="A651" s="146">
        <v>638</v>
      </c>
      <c r="B651" s="985" t="str">
        <f>IF(基本情報入力シート!C676="","",基本情報入力シート!C676)</f>
        <v/>
      </c>
      <c r="C651" s="986"/>
      <c r="D651" s="986"/>
      <c r="E651" s="986"/>
      <c r="F651" s="986"/>
      <c r="G651" s="986"/>
      <c r="H651" s="986"/>
      <c r="I651" s="987"/>
      <c r="J651" s="420" t="str">
        <f>IF(基本情報入力シート!M676="","",基本情報入力シート!M676)</f>
        <v/>
      </c>
      <c r="K651" s="420" t="str">
        <f>IF(基本情報入力シート!R676="","",基本情報入力シート!R676)</f>
        <v/>
      </c>
      <c r="L651" s="420" t="str">
        <f>IF(基本情報入力シート!W676="","",基本情報入力シート!W676)</f>
        <v/>
      </c>
      <c r="M651" s="420" t="str">
        <f>IF(基本情報入力シート!X676="","",基本情報入力シート!X676)</f>
        <v/>
      </c>
      <c r="N651" s="147" t="str">
        <f>IF(基本情報入力シート!Y676="","",基本情報入力シート!Y676)</f>
        <v/>
      </c>
      <c r="O651" s="154"/>
      <c r="P651" s="53"/>
      <c r="Q651" s="988"/>
      <c r="R651" s="989"/>
      <c r="S651" s="148" t="str">
        <f>IFERROR(ROUNDDOWN(Q651*VLOOKUP(N651,【参考】数式用!$AR$2:$AW$50,MATCH(P651,【参考】数式用!$AT$4:$AW$4)+2,FALSE)*0.5, 0), "")</f>
        <v/>
      </c>
      <c r="T651" s="54"/>
      <c r="U651" s="548" t="str">
        <f>IFERROR(IF(AG651&lt;&gt;"",Q651*VLOOKUP(N651,【参考】数式用!$AG$2:$AL$50,MATCH(P651,【参考】数式用!$AI$4:$AL$4,0)+2,0), ""), "")</f>
        <v/>
      </c>
      <c r="V651" s="44"/>
      <c r="W651" s="990"/>
      <c r="X651" s="991"/>
      <c r="Y651" s="93"/>
      <c r="Z651" s="549"/>
      <c r="AA651" s="149" t="str">
        <f>IFERROR(IF(Y651="ー", "", ROUNDDOWN(Z651*VLOOKUP(N651,【参考】数式用!$AR$2:$AW$50,MATCH(Y651,【参考】数式用!$AT$4:$AW$4)+2,FALSE)*0.5, 0)), "")</f>
        <v/>
      </c>
      <c r="AB651" s="103"/>
      <c r="AC651" s="1083" t="str">
        <f>IFERROR(IF(AG651&lt;&gt;"",Z651*VLOOKUP(N651,【参考】数式用!$AG$2:$AL$50,MATCH(Y651,【参考】数式用!$AI$4:$AL$4,0)+2,0), ""), "")</f>
        <v/>
      </c>
      <c r="AD651" s="1083"/>
      <c r="AE651" s="424"/>
      <c r="AF651" s="104"/>
      <c r="AG651" s="438" t="str">
        <f>IFERROR(VLOOKUP(O651, 【参考】数式用!$AY$5:$AY$13, 1, FALSE), "")</f>
        <v/>
      </c>
      <c r="AH651" s="439" t="str">
        <f>IFERROR(VLOOKUP(N651, 【参考】数式用!$BA$2:$BB$50, 2, FALSE), "")</f>
        <v/>
      </c>
      <c r="AI651" s="440" t="str">
        <f t="shared" si="21"/>
        <v/>
      </c>
      <c r="AJ651" s="441" t="str">
        <f t="shared" si="22"/>
        <v/>
      </c>
      <c r="AK651" s="139"/>
      <c r="AL651" s="139"/>
      <c r="AM651" s="112"/>
      <c r="AN651" s="112"/>
      <c r="AU651" s="111"/>
      <c r="AV651" s="111"/>
      <c r="AW651" s="111"/>
      <c r="AX651" s="111"/>
      <c r="AY651" s="111"/>
      <c r="AZ651" s="111"/>
    </row>
    <row r="652" spans="1:52" ht="30" customHeight="1" thickBot="1">
      <c r="A652" s="146">
        <v>639</v>
      </c>
      <c r="B652" s="985" t="str">
        <f>IF(基本情報入力シート!C677="","",基本情報入力シート!C677)</f>
        <v/>
      </c>
      <c r="C652" s="986"/>
      <c r="D652" s="986"/>
      <c r="E652" s="986"/>
      <c r="F652" s="986"/>
      <c r="G652" s="986"/>
      <c r="H652" s="986"/>
      <c r="I652" s="987"/>
      <c r="J652" s="420" t="str">
        <f>IF(基本情報入力シート!M677="","",基本情報入力シート!M677)</f>
        <v/>
      </c>
      <c r="K652" s="420" t="str">
        <f>IF(基本情報入力シート!R677="","",基本情報入力シート!R677)</f>
        <v/>
      </c>
      <c r="L652" s="420" t="str">
        <f>IF(基本情報入力シート!W677="","",基本情報入力シート!W677)</f>
        <v/>
      </c>
      <c r="M652" s="420" t="str">
        <f>IF(基本情報入力シート!X677="","",基本情報入力シート!X677)</f>
        <v/>
      </c>
      <c r="N652" s="147" t="str">
        <f>IF(基本情報入力シート!Y677="","",基本情報入力シート!Y677)</f>
        <v/>
      </c>
      <c r="O652" s="154"/>
      <c r="P652" s="53"/>
      <c r="Q652" s="988"/>
      <c r="R652" s="989"/>
      <c r="S652" s="148" t="str">
        <f>IFERROR(ROUNDDOWN(Q652*VLOOKUP(N652,【参考】数式用!$AR$2:$AW$50,MATCH(P652,【参考】数式用!$AT$4:$AW$4)+2,FALSE)*0.5, 0), "")</f>
        <v/>
      </c>
      <c r="T652" s="54"/>
      <c r="U652" s="548" t="str">
        <f>IFERROR(IF(AG652&lt;&gt;"",Q652*VLOOKUP(N652,【参考】数式用!$AG$2:$AL$50,MATCH(P652,【参考】数式用!$AI$4:$AL$4,0)+2,0), ""), "")</f>
        <v/>
      </c>
      <c r="V652" s="44"/>
      <c r="W652" s="990"/>
      <c r="X652" s="991"/>
      <c r="Y652" s="93"/>
      <c r="Z652" s="549"/>
      <c r="AA652" s="149" t="str">
        <f>IFERROR(IF(Y652="ー", "", ROUNDDOWN(Z652*VLOOKUP(N652,【参考】数式用!$AR$2:$AW$50,MATCH(Y652,【参考】数式用!$AT$4:$AW$4)+2,FALSE)*0.5, 0)), "")</f>
        <v/>
      </c>
      <c r="AB652" s="103"/>
      <c r="AC652" s="1083" t="str">
        <f>IFERROR(IF(AG652&lt;&gt;"",Z652*VLOOKUP(N652,【参考】数式用!$AG$2:$AL$50,MATCH(Y652,【参考】数式用!$AI$4:$AL$4,0)+2,0), ""), "")</f>
        <v/>
      </c>
      <c r="AD652" s="1083"/>
      <c r="AE652" s="424"/>
      <c r="AF652" s="104"/>
      <c r="AG652" s="438" t="str">
        <f>IFERROR(VLOOKUP(O652, 【参考】数式用!$AY$5:$AY$13, 1, FALSE), "")</f>
        <v/>
      </c>
      <c r="AH652" s="439" t="str">
        <f>IFERROR(VLOOKUP(N652, 【参考】数式用!$BA$2:$BB$50, 2, FALSE), "")</f>
        <v/>
      </c>
      <c r="AI652" s="440" t="str">
        <f t="shared" si="21"/>
        <v/>
      </c>
      <c r="AJ652" s="441" t="str">
        <f t="shared" si="22"/>
        <v/>
      </c>
      <c r="AK652" s="139"/>
      <c r="AL652" s="139"/>
      <c r="AM652" s="112"/>
      <c r="AN652" s="112"/>
      <c r="AU652" s="111"/>
      <c r="AV652" s="111"/>
      <c r="AW652" s="111"/>
      <c r="AX652" s="111"/>
      <c r="AY652" s="111"/>
      <c r="AZ652" s="111"/>
    </row>
    <row r="653" spans="1:52" ht="30" customHeight="1" thickBot="1">
      <c r="A653" s="146">
        <v>640</v>
      </c>
      <c r="B653" s="985" t="str">
        <f>IF(基本情報入力シート!C678="","",基本情報入力シート!C678)</f>
        <v/>
      </c>
      <c r="C653" s="986"/>
      <c r="D653" s="986"/>
      <c r="E653" s="986"/>
      <c r="F653" s="986"/>
      <c r="G653" s="986"/>
      <c r="H653" s="986"/>
      <c r="I653" s="987"/>
      <c r="J653" s="420" t="str">
        <f>IF(基本情報入力シート!M678="","",基本情報入力シート!M678)</f>
        <v/>
      </c>
      <c r="K653" s="420" t="str">
        <f>IF(基本情報入力シート!R678="","",基本情報入力シート!R678)</f>
        <v/>
      </c>
      <c r="L653" s="420" t="str">
        <f>IF(基本情報入力シート!W678="","",基本情報入力シート!W678)</f>
        <v/>
      </c>
      <c r="M653" s="420" t="str">
        <f>IF(基本情報入力シート!X678="","",基本情報入力シート!X678)</f>
        <v/>
      </c>
      <c r="N653" s="147" t="str">
        <f>IF(基本情報入力シート!Y678="","",基本情報入力シート!Y678)</f>
        <v/>
      </c>
      <c r="O653" s="154"/>
      <c r="P653" s="53"/>
      <c r="Q653" s="988"/>
      <c r="R653" s="989"/>
      <c r="S653" s="148" t="str">
        <f>IFERROR(ROUNDDOWN(Q653*VLOOKUP(N653,【参考】数式用!$AR$2:$AW$50,MATCH(P653,【参考】数式用!$AT$4:$AW$4)+2,FALSE)*0.5, 0), "")</f>
        <v/>
      </c>
      <c r="T653" s="54"/>
      <c r="U653" s="548" t="str">
        <f>IFERROR(IF(AG653&lt;&gt;"",Q653*VLOOKUP(N653,【参考】数式用!$AG$2:$AL$50,MATCH(P653,【参考】数式用!$AI$4:$AL$4,0)+2,0), ""), "")</f>
        <v/>
      </c>
      <c r="V653" s="44"/>
      <c r="W653" s="990"/>
      <c r="X653" s="991"/>
      <c r="Y653" s="93"/>
      <c r="Z653" s="549"/>
      <c r="AA653" s="149" t="str">
        <f>IFERROR(IF(Y653="ー", "", ROUNDDOWN(Z653*VLOOKUP(N653,【参考】数式用!$AR$2:$AW$50,MATCH(Y653,【参考】数式用!$AT$4:$AW$4)+2,FALSE)*0.5, 0)), "")</f>
        <v/>
      </c>
      <c r="AB653" s="103"/>
      <c r="AC653" s="1083" t="str">
        <f>IFERROR(IF(AG653&lt;&gt;"",Z653*VLOOKUP(N653,【参考】数式用!$AG$2:$AL$50,MATCH(Y653,【参考】数式用!$AI$4:$AL$4,0)+2,0), ""), "")</f>
        <v/>
      </c>
      <c r="AD653" s="1083"/>
      <c r="AE653" s="424"/>
      <c r="AF653" s="104"/>
      <c r="AG653" s="438" t="str">
        <f>IFERROR(VLOOKUP(O653, 【参考】数式用!$AY$5:$AY$13, 1, FALSE), "")</f>
        <v/>
      </c>
      <c r="AH653" s="439" t="str">
        <f>IFERROR(VLOOKUP(N653, 【参考】数式用!$BA$2:$BB$50, 2, FALSE), "")</f>
        <v/>
      </c>
      <c r="AI653" s="440" t="str">
        <f t="shared" si="21"/>
        <v/>
      </c>
      <c r="AJ653" s="441" t="str">
        <f t="shared" si="22"/>
        <v/>
      </c>
      <c r="AK653" s="139"/>
      <c r="AL653" s="139"/>
      <c r="AM653" s="112"/>
      <c r="AN653" s="112"/>
      <c r="AU653" s="111"/>
      <c r="AV653" s="111"/>
      <c r="AW653" s="111"/>
      <c r="AX653" s="111"/>
      <c r="AY653" s="111"/>
      <c r="AZ653" s="111"/>
    </row>
    <row r="654" spans="1:52" ht="30" customHeight="1" thickBot="1">
      <c r="A654" s="146">
        <v>641</v>
      </c>
      <c r="B654" s="985" t="str">
        <f>IF(基本情報入力シート!C679="","",基本情報入力シート!C679)</f>
        <v/>
      </c>
      <c r="C654" s="986"/>
      <c r="D654" s="986"/>
      <c r="E654" s="986"/>
      <c r="F654" s="986"/>
      <c r="G654" s="986"/>
      <c r="H654" s="986"/>
      <c r="I654" s="987"/>
      <c r="J654" s="420" t="str">
        <f>IF(基本情報入力シート!M679="","",基本情報入力シート!M679)</f>
        <v/>
      </c>
      <c r="K654" s="420" t="str">
        <f>IF(基本情報入力シート!R679="","",基本情報入力シート!R679)</f>
        <v/>
      </c>
      <c r="L654" s="420" t="str">
        <f>IF(基本情報入力シート!W679="","",基本情報入力シート!W679)</f>
        <v/>
      </c>
      <c r="M654" s="420" t="str">
        <f>IF(基本情報入力シート!X679="","",基本情報入力シート!X679)</f>
        <v/>
      </c>
      <c r="N654" s="147" t="str">
        <f>IF(基本情報入力シート!Y679="","",基本情報入力シート!Y679)</f>
        <v/>
      </c>
      <c r="O654" s="154"/>
      <c r="P654" s="53"/>
      <c r="Q654" s="988"/>
      <c r="R654" s="989"/>
      <c r="S654" s="148" t="str">
        <f>IFERROR(ROUNDDOWN(Q654*VLOOKUP(N654,【参考】数式用!$AR$2:$AW$50,MATCH(P654,【参考】数式用!$AT$4:$AW$4)+2,FALSE)*0.5, 0), "")</f>
        <v/>
      </c>
      <c r="T654" s="54"/>
      <c r="U654" s="548" t="str">
        <f>IFERROR(IF(AG654&lt;&gt;"",Q654*VLOOKUP(N654,【参考】数式用!$AG$2:$AL$50,MATCH(P654,【参考】数式用!$AI$4:$AL$4,0)+2,0), ""), "")</f>
        <v/>
      </c>
      <c r="V654" s="44"/>
      <c r="W654" s="990"/>
      <c r="X654" s="991"/>
      <c r="Y654" s="93"/>
      <c r="Z654" s="549"/>
      <c r="AA654" s="149" t="str">
        <f>IFERROR(IF(Y654="ー", "", ROUNDDOWN(Z654*VLOOKUP(N654,【参考】数式用!$AR$2:$AW$50,MATCH(Y654,【参考】数式用!$AT$4:$AW$4)+2,FALSE)*0.5, 0)), "")</f>
        <v/>
      </c>
      <c r="AB654" s="103"/>
      <c r="AC654" s="1083" t="str">
        <f>IFERROR(IF(AG654&lt;&gt;"",Z654*VLOOKUP(N654,【参考】数式用!$AG$2:$AL$50,MATCH(Y654,【参考】数式用!$AI$4:$AL$4,0)+2,0), ""), "")</f>
        <v/>
      </c>
      <c r="AD654" s="1083"/>
      <c r="AE654" s="424"/>
      <c r="AF654" s="104"/>
      <c r="AG654" s="438" t="str">
        <f>IFERROR(VLOOKUP(O654, 【参考】数式用!$AY$5:$AY$13, 1, FALSE), "")</f>
        <v/>
      </c>
      <c r="AH654" s="439" t="str">
        <f>IFERROR(VLOOKUP(N654, 【参考】数式用!$BA$2:$BB$50, 2, FALSE), "")</f>
        <v/>
      </c>
      <c r="AI654" s="440" t="str">
        <f t="shared" si="21"/>
        <v/>
      </c>
      <c r="AJ654" s="441" t="str">
        <f t="shared" si="22"/>
        <v/>
      </c>
      <c r="AK654" s="139"/>
      <c r="AL654" s="139"/>
      <c r="AM654" s="112"/>
      <c r="AN654" s="112"/>
      <c r="AU654" s="111"/>
      <c r="AV654" s="111"/>
      <c r="AW654" s="111"/>
      <c r="AX654" s="111"/>
      <c r="AY654" s="111"/>
      <c r="AZ654" s="111"/>
    </row>
    <row r="655" spans="1:52" ht="30" customHeight="1" thickBot="1">
      <c r="A655" s="146">
        <v>642</v>
      </c>
      <c r="B655" s="985" t="str">
        <f>IF(基本情報入力シート!C680="","",基本情報入力シート!C680)</f>
        <v/>
      </c>
      <c r="C655" s="986"/>
      <c r="D655" s="986"/>
      <c r="E655" s="986"/>
      <c r="F655" s="986"/>
      <c r="G655" s="986"/>
      <c r="H655" s="986"/>
      <c r="I655" s="987"/>
      <c r="J655" s="420" t="str">
        <f>IF(基本情報入力シート!M680="","",基本情報入力シート!M680)</f>
        <v/>
      </c>
      <c r="K655" s="420" t="str">
        <f>IF(基本情報入力シート!R680="","",基本情報入力シート!R680)</f>
        <v/>
      </c>
      <c r="L655" s="420" t="str">
        <f>IF(基本情報入力シート!W680="","",基本情報入力シート!W680)</f>
        <v/>
      </c>
      <c r="M655" s="420" t="str">
        <f>IF(基本情報入力シート!X680="","",基本情報入力シート!X680)</f>
        <v/>
      </c>
      <c r="N655" s="147" t="str">
        <f>IF(基本情報入力シート!Y680="","",基本情報入力シート!Y680)</f>
        <v/>
      </c>
      <c r="O655" s="154"/>
      <c r="P655" s="53"/>
      <c r="Q655" s="988"/>
      <c r="R655" s="989"/>
      <c r="S655" s="148" t="str">
        <f>IFERROR(ROUNDDOWN(Q655*VLOOKUP(N655,【参考】数式用!$AR$2:$AW$50,MATCH(P655,【参考】数式用!$AT$4:$AW$4)+2,FALSE)*0.5, 0), "")</f>
        <v/>
      </c>
      <c r="T655" s="54"/>
      <c r="U655" s="548" t="str">
        <f>IFERROR(IF(AG655&lt;&gt;"",Q655*VLOOKUP(N655,【参考】数式用!$AG$2:$AL$50,MATCH(P655,【参考】数式用!$AI$4:$AL$4,0)+2,0), ""), "")</f>
        <v/>
      </c>
      <c r="V655" s="44"/>
      <c r="W655" s="990"/>
      <c r="X655" s="991"/>
      <c r="Y655" s="93"/>
      <c r="Z655" s="549"/>
      <c r="AA655" s="149" t="str">
        <f>IFERROR(IF(Y655="ー", "", ROUNDDOWN(Z655*VLOOKUP(N655,【参考】数式用!$AR$2:$AW$50,MATCH(Y655,【参考】数式用!$AT$4:$AW$4)+2,FALSE)*0.5, 0)), "")</f>
        <v/>
      </c>
      <c r="AB655" s="103"/>
      <c r="AC655" s="1083" t="str">
        <f>IFERROR(IF(AG655&lt;&gt;"",Z655*VLOOKUP(N655,【参考】数式用!$AG$2:$AL$50,MATCH(Y655,【参考】数式用!$AI$4:$AL$4,0)+2,0), ""), "")</f>
        <v/>
      </c>
      <c r="AD655" s="1083"/>
      <c r="AE655" s="424"/>
      <c r="AF655" s="104"/>
      <c r="AG655" s="438" t="str">
        <f>IFERROR(VLOOKUP(O655, 【参考】数式用!$AY$5:$AY$13, 1, FALSE), "")</f>
        <v/>
      </c>
      <c r="AH655" s="439" t="str">
        <f>IFERROR(VLOOKUP(N655, 【参考】数式用!$BA$2:$BB$50, 2, FALSE), "")</f>
        <v/>
      </c>
      <c r="AI655" s="440" t="str">
        <f t="shared" si="21"/>
        <v/>
      </c>
      <c r="AJ655" s="441" t="str">
        <f t="shared" si="22"/>
        <v/>
      </c>
      <c r="AK655" s="139"/>
      <c r="AL655" s="139"/>
      <c r="AM655" s="112"/>
      <c r="AN655" s="112"/>
      <c r="AU655" s="111"/>
      <c r="AV655" s="111"/>
      <c r="AW655" s="111"/>
      <c r="AX655" s="111"/>
      <c r="AY655" s="111"/>
      <c r="AZ655" s="111"/>
    </row>
    <row r="656" spans="1:52" ht="30" customHeight="1" thickBot="1">
      <c r="A656" s="146">
        <v>643</v>
      </c>
      <c r="B656" s="985" t="str">
        <f>IF(基本情報入力シート!C681="","",基本情報入力シート!C681)</f>
        <v/>
      </c>
      <c r="C656" s="986"/>
      <c r="D656" s="986"/>
      <c r="E656" s="986"/>
      <c r="F656" s="986"/>
      <c r="G656" s="986"/>
      <c r="H656" s="986"/>
      <c r="I656" s="987"/>
      <c r="J656" s="420" t="str">
        <f>IF(基本情報入力シート!M681="","",基本情報入力シート!M681)</f>
        <v/>
      </c>
      <c r="K656" s="420" t="str">
        <f>IF(基本情報入力シート!R681="","",基本情報入力シート!R681)</f>
        <v/>
      </c>
      <c r="L656" s="420" t="str">
        <f>IF(基本情報入力シート!W681="","",基本情報入力シート!W681)</f>
        <v/>
      </c>
      <c r="M656" s="420" t="str">
        <f>IF(基本情報入力シート!X681="","",基本情報入力シート!X681)</f>
        <v/>
      </c>
      <c r="N656" s="147" t="str">
        <f>IF(基本情報入力シート!Y681="","",基本情報入力シート!Y681)</f>
        <v/>
      </c>
      <c r="O656" s="154"/>
      <c r="P656" s="53"/>
      <c r="Q656" s="988"/>
      <c r="R656" s="989"/>
      <c r="S656" s="148" t="str">
        <f>IFERROR(ROUNDDOWN(Q656*VLOOKUP(N656,【参考】数式用!$AR$2:$AW$50,MATCH(P656,【参考】数式用!$AT$4:$AW$4)+2,FALSE)*0.5, 0), "")</f>
        <v/>
      </c>
      <c r="T656" s="54"/>
      <c r="U656" s="548" t="str">
        <f>IFERROR(IF(AG656&lt;&gt;"",Q656*VLOOKUP(N656,【参考】数式用!$AG$2:$AL$50,MATCH(P656,【参考】数式用!$AI$4:$AL$4,0)+2,0), ""), "")</f>
        <v/>
      </c>
      <c r="V656" s="44"/>
      <c r="W656" s="990"/>
      <c r="X656" s="991"/>
      <c r="Y656" s="93"/>
      <c r="Z656" s="549"/>
      <c r="AA656" s="149" t="str">
        <f>IFERROR(IF(Y656="ー", "", ROUNDDOWN(Z656*VLOOKUP(N656,【参考】数式用!$AR$2:$AW$50,MATCH(Y656,【参考】数式用!$AT$4:$AW$4)+2,FALSE)*0.5, 0)), "")</f>
        <v/>
      </c>
      <c r="AB656" s="103"/>
      <c r="AC656" s="1083" t="str">
        <f>IFERROR(IF(AG656&lt;&gt;"",Z656*VLOOKUP(N656,【参考】数式用!$AG$2:$AL$50,MATCH(Y656,【参考】数式用!$AI$4:$AL$4,0)+2,0), ""), "")</f>
        <v/>
      </c>
      <c r="AD656" s="1083"/>
      <c r="AE656" s="424"/>
      <c r="AF656" s="104"/>
      <c r="AG656" s="438" t="str">
        <f>IFERROR(VLOOKUP(O656, 【参考】数式用!$AY$5:$AY$13, 1, FALSE), "")</f>
        <v/>
      </c>
      <c r="AH656" s="439" t="str">
        <f>IFERROR(VLOOKUP(N656, 【参考】数式用!$BA$2:$BB$50, 2, FALSE), "")</f>
        <v/>
      </c>
      <c r="AI656" s="440" t="str">
        <f t="shared" si="21"/>
        <v/>
      </c>
      <c r="AJ656" s="441" t="str">
        <f t="shared" si="22"/>
        <v/>
      </c>
      <c r="AK656" s="139"/>
      <c r="AL656" s="139"/>
      <c r="AM656" s="112"/>
      <c r="AN656" s="112"/>
      <c r="AU656" s="111"/>
      <c r="AV656" s="111"/>
      <c r="AW656" s="111"/>
      <c r="AX656" s="111"/>
      <c r="AY656" s="111"/>
      <c r="AZ656" s="111"/>
    </row>
    <row r="657" spans="1:52" ht="30" customHeight="1" thickBot="1">
      <c r="A657" s="146">
        <v>644</v>
      </c>
      <c r="B657" s="985" t="str">
        <f>IF(基本情報入力シート!C682="","",基本情報入力シート!C682)</f>
        <v/>
      </c>
      <c r="C657" s="986"/>
      <c r="D657" s="986"/>
      <c r="E657" s="986"/>
      <c r="F657" s="986"/>
      <c r="G657" s="986"/>
      <c r="H657" s="986"/>
      <c r="I657" s="987"/>
      <c r="J657" s="420" t="str">
        <f>IF(基本情報入力シート!M682="","",基本情報入力シート!M682)</f>
        <v/>
      </c>
      <c r="K657" s="420" t="str">
        <f>IF(基本情報入力シート!R682="","",基本情報入力シート!R682)</f>
        <v/>
      </c>
      <c r="L657" s="420" t="str">
        <f>IF(基本情報入力シート!W682="","",基本情報入力シート!W682)</f>
        <v/>
      </c>
      <c r="M657" s="420" t="str">
        <f>IF(基本情報入力シート!X682="","",基本情報入力シート!X682)</f>
        <v/>
      </c>
      <c r="N657" s="147" t="str">
        <f>IF(基本情報入力シート!Y682="","",基本情報入力シート!Y682)</f>
        <v/>
      </c>
      <c r="O657" s="154"/>
      <c r="P657" s="53"/>
      <c r="Q657" s="988"/>
      <c r="R657" s="989"/>
      <c r="S657" s="148" t="str">
        <f>IFERROR(ROUNDDOWN(Q657*VLOOKUP(N657,【参考】数式用!$AR$2:$AW$50,MATCH(P657,【参考】数式用!$AT$4:$AW$4)+2,FALSE)*0.5, 0), "")</f>
        <v/>
      </c>
      <c r="T657" s="54"/>
      <c r="U657" s="548" t="str">
        <f>IFERROR(IF(AG657&lt;&gt;"",Q657*VLOOKUP(N657,【参考】数式用!$AG$2:$AL$50,MATCH(P657,【参考】数式用!$AI$4:$AL$4,0)+2,0), ""), "")</f>
        <v/>
      </c>
      <c r="V657" s="44"/>
      <c r="W657" s="990"/>
      <c r="X657" s="991"/>
      <c r="Y657" s="93"/>
      <c r="Z657" s="549"/>
      <c r="AA657" s="149" t="str">
        <f>IFERROR(IF(Y657="ー", "", ROUNDDOWN(Z657*VLOOKUP(N657,【参考】数式用!$AR$2:$AW$50,MATCH(Y657,【参考】数式用!$AT$4:$AW$4)+2,FALSE)*0.5, 0)), "")</f>
        <v/>
      </c>
      <c r="AB657" s="103"/>
      <c r="AC657" s="1083" t="str">
        <f>IFERROR(IF(AG657&lt;&gt;"",Z657*VLOOKUP(N657,【参考】数式用!$AG$2:$AL$50,MATCH(Y657,【参考】数式用!$AI$4:$AL$4,0)+2,0), ""), "")</f>
        <v/>
      </c>
      <c r="AD657" s="1083"/>
      <c r="AE657" s="424"/>
      <c r="AF657" s="104"/>
      <c r="AG657" s="438" t="str">
        <f>IFERROR(VLOOKUP(O657, 【参考】数式用!$AY$5:$AY$13, 1, FALSE), "")</f>
        <v/>
      </c>
      <c r="AH657" s="439" t="str">
        <f>IFERROR(VLOOKUP(N657, 【参考】数式用!$BA$2:$BB$50, 2, FALSE), "")</f>
        <v/>
      </c>
      <c r="AI657" s="440" t="str">
        <f t="shared" si="21"/>
        <v/>
      </c>
      <c r="AJ657" s="441" t="str">
        <f t="shared" si="22"/>
        <v/>
      </c>
      <c r="AK657" s="139"/>
      <c r="AL657" s="139"/>
      <c r="AM657" s="112"/>
      <c r="AN657" s="112"/>
      <c r="AU657" s="111"/>
      <c r="AV657" s="111"/>
      <c r="AW657" s="111"/>
      <c r="AX657" s="111"/>
      <c r="AY657" s="111"/>
      <c r="AZ657" s="111"/>
    </row>
    <row r="658" spans="1:52" ht="30" customHeight="1" thickBot="1">
      <c r="A658" s="146">
        <v>645</v>
      </c>
      <c r="B658" s="985" t="str">
        <f>IF(基本情報入力シート!C683="","",基本情報入力シート!C683)</f>
        <v/>
      </c>
      <c r="C658" s="986"/>
      <c r="D658" s="986"/>
      <c r="E658" s="986"/>
      <c r="F658" s="986"/>
      <c r="G658" s="986"/>
      <c r="H658" s="986"/>
      <c r="I658" s="987"/>
      <c r="J658" s="420" t="str">
        <f>IF(基本情報入力シート!M683="","",基本情報入力シート!M683)</f>
        <v/>
      </c>
      <c r="K658" s="420" t="str">
        <f>IF(基本情報入力シート!R683="","",基本情報入力シート!R683)</f>
        <v/>
      </c>
      <c r="L658" s="420" t="str">
        <f>IF(基本情報入力シート!W683="","",基本情報入力シート!W683)</f>
        <v/>
      </c>
      <c r="M658" s="420" t="str">
        <f>IF(基本情報入力シート!X683="","",基本情報入力シート!X683)</f>
        <v/>
      </c>
      <c r="N658" s="147" t="str">
        <f>IF(基本情報入力シート!Y683="","",基本情報入力シート!Y683)</f>
        <v/>
      </c>
      <c r="O658" s="154"/>
      <c r="P658" s="53"/>
      <c r="Q658" s="988"/>
      <c r="R658" s="989"/>
      <c r="S658" s="148" t="str">
        <f>IFERROR(ROUNDDOWN(Q658*VLOOKUP(N658,【参考】数式用!$AR$2:$AW$50,MATCH(P658,【参考】数式用!$AT$4:$AW$4)+2,FALSE)*0.5, 0), "")</f>
        <v/>
      </c>
      <c r="T658" s="54"/>
      <c r="U658" s="548" t="str">
        <f>IFERROR(IF(AG658&lt;&gt;"",Q658*VLOOKUP(N658,【参考】数式用!$AG$2:$AL$50,MATCH(P658,【参考】数式用!$AI$4:$AL$4,0)+2,0), ""), "")</f>
        <v/>
      </c>
      <c r="V658" s="44"/>
      <c r="W658" s="990"/>
      <c r="X658" s="991"/>
      <c r="Y658" s="93"/>
      <c r="Z658" s="549"/>
      <c r="AA658" s="149" t="str">
        <f>IFERROR(IF(Y658="ー", "", ROUNDDOWN(Z658*VLOOKUP(N658,【参考】数式用!$AR$2:$AW$50,MATCH(Y658,【参考】数式用!$AT$4:$AW$4)+2,FALSE)*0.5, 0)), "")</f>
        <v/>
      </c>
      <c r="AB658" s="103"/>
      <c r="AC658" s="1083" t="str">
        <f>IFERROR(IF(AG658&lt;&gt;"",Z658*VLOOKUP(N658,【参考】数式用!$AG$2:$AL$50,MATCH(Y658,【参考】数式用!$AI$4:$AL$4,0)+2,0), ""), "")</f>
        <v/>
      </c>
      <c r="AD658" s="1083"/>
      <c r="AE658" s="424"/>
      <c r="AF658" s="104"/>
      <c r="AG658" s="438" t="str">
        <f>IFERROR(VLOOKUP(O658, 【参考】数式用!$AY$5:$AY$13, 1, FALSE), "")</f>
        <v/>
      </c>
      <c r="AH658" s="439" t="str">
        <f>IFERROR(VLOOKUP(N658, 【参考】数式用!$BA$2:$BB$50, 2, FALSE), "")</f>
        <v/>
      </c>
      <c r="AI658" s="440" t="str">
        <f t="shared" si="21"/>
        <v/>
      </c>
      <c r="AJ658" s="441" t="str">
        <f t="shared" si="22"/>
        <v/>
      </c>
      <c r="AK658" s="139"/>
      <c r="AL658" s="139"/>
      <c r="AM658" s="112"/>
      <c r="AN658" s="112"/>
      <c r="AU658" s="111"/>
      <c r="AV658" s="111"/>
      <c r="AW658" s="111"/>
      <c r="AX658" s="111"/>
      <c r="AY658" s="111"/>
      <c r="AZ658" s="111"/>
    </row>
    <row r="659" spans="1:52" ht="30" customHeight="1" thickBot="1">
      <c r="A659" s="146">
        <v>646</v>
      </c>
      <c r="B659" s="985" t="str">
        <f>IF(基本情報入力シート!C684="","",基本情報入力シート!C684)</f>
        <v/>
      </c>
      <c r="C659" s="986"/>
      <c r="D659" s="986"/>
      <c r="E659" s="986"/>
      <c r="F659" s="986"/>
      <c r="G659" s="986"/>
      <c r="H659" s="986"/>
      <c r="I659" s="987"/>
      <c r="J659" s="420" t="str">
        <f>IF(基本情報入力シート!M684="","",基本情報入力シート!M684)</f>
        <v/>
      </c>
      <c r="K659" s="420" t="str">
        <f>IF(基本情報入力シート!R684="","",基本情報入力シート!R684)</f>
        <v/>
      </c>
      <c r="L659" s="420" t="str">
        <f>IF(基本情報入力シート!W684="","",基本情報入力シート!W684)</f>
        <v/>
      </c>
      <c r="M659" s="420" t="str">
        <f>IF(基本情報入力シート!X684="","",基本情報入力シート!X684)</f>
        <v/>
      </c>
      <c r="N659" s="147" t="str">
        <f>IF(基本情報入力シート!Y684="","",基本情報入力シート!Y684)</f>
        <v/>
      </c>
      <c r="O659" s="154"/>
      <c r="P659" s="53"/>
      <c r="Q659" s="988"/>
      <c r="R659" s="989"/>
      <c r="S659" s="148" t="str">
        <f>IFERROR(ROUNDDOWN(Q659*VLOOKUP(N659,【参考】数式用!$AR$2:$AW$50,MATCH(P659,【参考】数式用!$AT$4:$AW$4)+2,FALSE)*0.5, 0), "")</f>
        <v/>
      </c>
      <c r="T659" s="54"/>
      <c r="U659" s="548" t="str">
        <f>IFERROR(IF(AG659&lt;&gt;"",Q659*VLOOKUP(N659,【参考】数式用!$AG$2:$AL$50,MATCH(P659,【参考】数式用!$AI$4:$AL$4,0)+2,0), ""), "")</f>
        <v/>
      </c>
      <c r="V659" s="44"/>
      <c r="W659" s="990"/>
      <c r="X659" s="991"/>
      <c r="Y659" s="93"/>
      <c r="Z659" s="549"/>
      <c r="AA659" s="149" t="str">
        <f>IFERROR(IF(Y659="ー", "", ROUNDDOWN(Z659*VLOOKUP(N659,【参考】数式用!$AR$2:$AW$50,MATCH(Y659,【参考】数式用!$AT$4:$AW$4)+2,FALSE)*0.5, 0)), "")</f>
        <v/>
      </c>
      <c r="AB659" s="103"/>
      <c r="AC659" s="1083" t="str">
        <f>IFERROR(IF(AG659&lt;&gt;"",Z659*VLOOKUP(N659,【参考】数式用!$AG$2:$AL$50,MATCH(Y659,【参考】数式用!$AI$4:$AL$4,0)+2,0), ""), "")</f>
        <v/>
      </c>
      <c r="AD659" s="1083"/>
      <c r="AE659" s="424"/>
      <c r="AF659" s="104"/>
      <c r="AG659" s="438" t="str">
        <f>IFERROR(VLOOKUP(O659, 【参考】数式用!$AY$5:$AY$13, 1, FALSE), "")</f>
        <v/>
      </c>
      <c r="AH659" s="439" t="str">
        <f>IFERROR(VLOOKUP(N659, 【参考】数式用!$BA$2:$BB$50, 2, FALSE), "")</f>
        <v/>
      </c>
      <c r="AI659" s="440" t="str">
        <f t="shared" si="21"/>
        <v/>
      </c>
      <c r="AJ659" s="441" t="str">
        <f t="shared" si="22"/>
        <v/>
      </c>
      <c r="AK659" s="139"/>
      <c r="AL659" s="139"/>
      <c r="AM659" s="112"/>
      <c r="AN659" s="112"/>
      <c r="AU659" s="111"/>
      <c r="AV659" s="111"/>
      <c r="AW659" s="111"/>
      <c r="AX659" s="111"/>
      <c r="AY659" s="111"/>
      <c r="AZ659" s="111"/>
    </row>
    <row r="660" spans="1:52" ht="30" customHeight="1" thickBot="1">
      <c r="A660" s="146">
        <v>647</v>
      </c>
      <c r="B660" s="985" t="str">
        <f>IF(基本情報入力シート!C685="","",基本情報入力シート!C685)</f>
        <v/>
      </c>
      <c r="C660" s="986"/>
      <c r="D660" s="986"/>
      <c r="E660" s="986"/>
      <c r="F660" s="986"/>
      <c r="G660" s="986"/>
      <c r="H660" s="986"/>
      <c r="I660" s="987"/>
      <c r="J660" s="420" t="str">
        <f>IF(基本情報入力シート!M685="","",基本情報入力シート!M685)</f>
        <v/>
      </c>
      <c r="K660" s="420" t="str">
        <f>IF(基本情報入力シート!R685="","",基本情報入力シート!R685)</f>
        <v/>
      </c>
      <c r="L660" s="420" t="str">
        <f>IF(基本情報入力シート!W685="","",基本情報入力シート!W685)</f>
        <v/>
      </c>
      <c r="M660" s="420" t="str">
        <f>IF(基本情報入力シート!X685="","",基本情報入力シート!X685)</f>
        <v/>
      </c>
      <c r="N660" s="147" t="str">
        <f>IF(基本情報入力シート!Y685="","",基本情報入力シート!Y685)</f>
        <v/>
      </c>
      <c r="O660" s="154"/>
      <c r="P660" s="53"/>
      <c r="Q660" s="988"/>
      <c r="R660" s="989"/>
      <c r="S660" s="148" t="str">
        <f>IFERROR(ROUNDDOWN(Q660*VLOOKUP(N660,【参考】数式用!$AR$2:$AW$50,MATCH(P660,【参考】数式用!$AT$4:$AW$4)+2,FALSE)*0.5, 0), "")</f>
        <v/>
      </c>
      <c r="T660" s="54"/>
      <c r="U660" s="548" t="str">
        <f>IFERROR(IF(AG660&lt;&gt;"",Q660*VLOOKUP(N660,【参考】数式用!$AG$2:$AL$50,MATCH(P660,【参考】数式用!$AI$4:$AL$4,0)+2,0), ""), "")</f>
        <v/>
      </c>
      <c r="V660" s="44"/>
      <c r="W660" s="990"/>
      <c r="X660" s="991"/>
      <c r="Y660" s="93"/>
      <c r="Z660" s="549"/>
      <c r="AA660" s="149" t="str">
        <f>IFERROR(IF(Y660="ー", "", ROUNDDOWN(Z660*VLOOKUP(N660,【参考】数式用!$AR$2:$AW$50,MATCH(Y660,【参考】数式用!$AT$4:$AW$4)+2,FALSE)*0.5, 0)), "")</f>
        <v/>
      </c>
      <c r="AB660" s="103"/>
      <c r="AC660" s="1083" t="str">
        <f>IFERROR(IF(AG660&lt;&gt;"",Z660*VLOOKUP(N660,【参考】数式用!$AG$2:$AL$50,MATCH(Y660,【参考】数式用!$AI$4:$AL$4,0)+2,0), ""), "")</f>
        <v/>
      </c>
      <c r="AD660" s="1083"/>
      <c r="AE660" s="424"/>
      <c r="AF660" s="104"/>
      <c r="AG660" s="438" t="str">
        <f>IFERROR(VLOOKUP(O660, 【参考】数式用!$AY$5:$AY$13, 1, FALSE), "")</f>
        <v/>
      </c>
      <c r="AH660" s="439" t="str">
        <f>IFERROR(VLOOKUP(N660, 【参考】数式用!$BA$2:$BB$50, 2, FALSE), "")</f>
        <v/>
      </c>
      <c r="AI660" s="440" t="str">
        <f t="shared" si="21"/>
        <v/>
      </c>
      <c r="AJ660" s="441" t="str">
        <f t="shared" si="22"/>
        <v/>
      </c>
      <c r="AK660" s="139"/>
      <c r="AL660" s="139"/>
      <c r="AM660" s="112"/>
      <c r="AN660" s="112"/>
      <c r="AU660" s="111"/>
      <c r="AV660" s="111"/>
      <c r="AW660" s="111"/>
      <c r="AX660" s="111"/>
      <c r="AY660" s="111"/>
      <c r="AZ660" s="111"/>
    </row>
    <row r="661" spans="1:52" ht="30" customHeight="1" thickBot="1">
      <c r="A661" s="146">
        <v>648</v>
      </c>
      <c r="B661" s="985" t="str">
        <f>IF(基本情報入力シート!C686="","",基本情報入力シート!C686)</f>
        <v/>
      </c>
      <c r="C661" s="986"/>
      <c r="D661" s="986"/>
      <c r="E661" s="986"/>
      <c r="F661" s="986"/>
      <c r="G661" s="986"/>
      <c r="H661" s="986"/>
      <c r="I661" s="987"/>
      <c r="J661" s="420" t="str">
        <f>IF(基本情報入力シート!M686="","",基本情報入力シート!M686)</f>
        <v/>
      </c>
      <c r="K661" s="420" t="str">
        <f>IF(基本情報入力シート!R686="","",基本情報入力シート!R686)</f>
        <v/>
      </c>
      <c r="L661" s="420" t="str">
        <f>IF(基本情報入力シート!W686="","",基本情報入力シート!W686)</f>
        <v/>
      </c>
      <c r="M661" s="420" t="str">
        <f>IF(基本情報入力シート!X686="","",基本情報入力シート!X686)</f>
        <v/>
      </c>
      <c r="N661" s="147" t="str">
        <f>IF(基本情報入力シート!Y686="","",基本情報入力シート!Y686)</f>
        <v/>
      </c>
      <c r="O661" s="154"/>
      <c r="P661" s="53"/>
      <c r="Q661" s="988"/>
      <c r="R661" s="989"/>
      <c r="S661" s="148" t="str">
        <f>IFERROR(ROUNDDOWN(Q661*VLOOKUP(N661,【参考】数式用!$AR$2:$AW$50,MATCH(P661,【参考】数式用!$AT$4:$AW$4)+2,FALSE)*0.5, 0), "")</f>
        <v/>
      </c>
      <c r="T661" s="54"/>
      <c r="U661" s="548" t="str">
        <f>IFERROR(IF(AG661&lt;&gt;"",Q661*VLOOKUP(N661,【参考】数式用!$AG$2:$AL$50,MATCH(P661,【参考】数式用!$AI$4:$AL$4,0)+2,0), ""), "")</f>
        <v/>
      </c>
      <c r="V661" s="44"/>
      <c r="W661" s="990"/>
      <c r="X661" s="991"/>
      <c r="Y661" s="93"/>
      <c r="Z661" s="549"/>
      <c r="AA661" s="149" t="str">
        <f>IFERROR(IF(Y661="ー", "", ROUNDDOWN(Z661*VLOOKUP(N661,【参考】数式用!$AR$2:$AW$50,MATCH(Y661,【参考】数式用!$AT$4:$AW$4)+2,FALSE)*0.5, 0)), "")</f>
        <v/>
      </c>
      <c r="AB661" s="103"/>
      <c r="AC661" s="1083" t="str">
        <f>IFERROR(IF(AG661&lt;&gt;"",Z661*VLOOKUP(N661,【参考】数式用!$AG$2:$AL$50,MATCH(Y661,【参考】数式用!$AI$4:$AL$4,0)+2,0), ""), "")</f>
        <v/>
      </c>
      <c r="AD661" s="1083"/>
      <c r="AE661" s="424"/>
      <c r="AF661" s="104"/>
      <c r="AG661" s="438" t="str">
        <f>IFERROR(VLOOKUP(O661, 【参考】数式用!$AY$5:$AY$13, 1, FALSE), "")</f>
        <v/>
      </c>
      <c r="AH661" s="439" t="str">
        <f>IFERROR(VLOOKUP(N661, 【参考】数式用!$BA$2:$BB$50, 2, FALSE), "")</f>
        <v/>
      </c>
      <c r="AI661" s="440" t="str">
        <f t="shared" si="21"/>
        <v/>
      </c>
      <c r="AJ661" s="441" t="str">
        <f t="shared" si="22"/>
        <v/>
      </c>
      <c r="AK661" s="139"/>
      <c r="AL661" s="139"/>
      <c r="AM661" s="112"/>
      <c r="AN661" s="112"/>
      <c r="AU661" s="111"/>
      <c r="AV661" s="111"/>
      <c r="AW661" s="111"/>
      <c r="AX661" s="111"/>
      <c r="AY661" s="111"/>
      <c r="AZ661" s="111"/>
    </row>
    <row r="662" spans="1:52" ht="30" customHeight="1" thickBot="1">
      <c r="A662" s="146">
        <v>649</v>
      </c>
      <c r="B662" s="985" t="str">
        <f>IF(基本情報入力シート!C687="","",基本情報入力シート!C687)</f>
        <v/>
      </c>
      <c r="C662" s="986"/>
      <c r="D662" s="986"/>
      <c r="E662" s="986"/>
      <c r="F662" s="986"/>
      <c r="G662" s="986"/>
      <c r="H662" s="986"/>
      <c r="I662" s="987"/>
      <c r="J662" s="420" t="str">
        <f>IF(基本情報入力シート!M687="","",基本情報入力シート!M687)</f>
        <v/>
      </c>
      <c r="K662" s="420" t="str">
        <f>IF(基本情報入力シート!R687="","",基本情報入力シート!R687)</f>
        <v/>
      </c>
      <c r="L662" s="420" t="str">
        <f>IF(基本情報入力シート!W687="","",基本情報入力シート!W687)</f>
        <v/>
      </c>
      <c r="M662" s="420" t="str">
        <f>IF(基本情報入力シート!X687="","",基本情報入力シート!X687)</f>
        <v/>
      </c>
      <c r="N662" s="147" t="str">
        <f>IF(基本情報入力シート!Y687="","",基本情報入力シート!Y687)</f>
        <v/>
      </c>
      <c r="O662" s="154"/>
      <c r="P662" s="53"/>
      <c r="Q662" s="988"/>
      <c r="R662" s="989"/>
      <c r="S662" s="148" t="str">
        <f>IFERROR(ROUNDDOWN(Q662*VLOOKUP(N662,【参考】数式用!$AR$2:$AW$50,MATCH(P662,【参考】数式用!$AT$4:$AW$4)+2,FALSE)*0.5, 0), "")</f>
        <v/>
      </c>
      <c r="T662" s="54"/>
      <c r="U662" s="548" t="str">
        <f>IFERROR(IF(AG662&lt;&gt;"",Q662*VLOOKUP(N662,【参考】数式用!$AG$2:$AL$50,MATCH(P662,【参考】数式用!$AI$4:$AL$4,0)+2,0), ""), "")</f>
        <v/>
      </c>
      <c r="V662" s="44"/>
      <c r="W662" s="990"/>
      <c r="X662" s="991"/>
      <c r="Y662" s="93"/>
      <c r="Z662" s="549"/>
      <c r="AA662" s="149" t="str">
        <f>IFERROR(IF(Y662="ー", "", ROUNDDOWN(Z662*VLOOKUP(N662,【参考】数式用!$AR$2:$AW$50,MATCH(Y662,【参考】数式用!$AT$4:$AW$4)+2,FALSE)*0.5, 0)), "")</f>
        <v/>
      </c>
      <c r="AB662" s="103"/>
      <c r="AC662" s="1083" t="str">
        <f>IFERROR(IF(AG662&lt;&gt;"",Z662*VLOOKUP(N662,【参考】数式用!$AG$2:$AL$50,MATCH(Y662,【参考】数式用!$AI$4:$AL$4,0)+2,0), ""), "")</f>
        <v/>
      </c>
      <c r="AD662" s="1083"/>
      <c r="AE662" s="424"/>
      <c r="AF662" s="104"/>
      <c r="AG662" s="438" t="str">
        <f>IFERROR(VLOOKUP(O662, 【参考】数式用!$AY$5:$AY$13, 1, FALSE), "")</f>
        <v/>
      </c>
      <c r="AH662" s="439" t="str">
        <f>IFERROR(VLOOKUP(N662, 【参考】数式用!$BA$2:$BB$50, 2, FALSE), "")</f>
        <v/>
      </c>
      <c r="AI662" s="440" t="str">
        <f t="shared" si="21"/>
        <v/>
      </c>
      <c r="AJ662" s="441" t="str">
        <f t="shared" si="22"/>
        <v/>
      </c>
      <c r="AK662" s="139"/>
      <c r="AL662" s="139"/>
      <c r="AM662" s="112"/>
      <c r="AN662" s="112"/>
      <c r="AU662" s="111"/>
      <c r="AV662" s="111"/>
      <c r="AW662" s="111"/>
      <c r="AX662" s="111"/>
      <c r="AY662" s="111"/>
      <c r="AZ662" s="111"/>
    </row>
    <row r="663" spans="1:52" ht="30" customHeight="1" thickBot="1">
      <c r="A663" s="146">
        <v>650</v>
      </c>
      <c r="B663" s="985" t="str">
        <f>IF(基本情報入力シート!C688="","",基本情報入力シート!C688)</f>
        <v/>
      </c>
      <c r="C663" s="986"/>
      <c r="D663" s="986"/>
      <c r="E663" s="986"/>
      <c r="F663" s="986"/>
      <c r="G663" s="986"/>
      <c r="H663" s="986"/>
      <c r="I663" s="987"/>
      <c r="J663" s="420" t="str">
        <f>IF(基本情報入力シート!M688="","",基本情報入力シート!M688)</f>
        <v/>
      </c>
      <c r="K663" s="420" t="str">
        <f>IF(基本情報入力シート!R688="","",基本情報入力シート!R688)</f>
        <v/>
      </c>
      <c r="L663" s="420" t="str">
        <f>IF(基本情報入力シート!W688="","",基本情報入力シート!W688)</f>
        <v/>
      </c>
      <c r="M663" s="420" t="str">
        <f>IF(基本情報入力シート!X688="","",基本情報入力シート!X688)</f>
        <v/>
      </c>
      <c r="N663" s="147" t="str">
        <f>IF(基本情報入力シート!Y688="","",基本情報入力シート!Y688)</f>
        <v/>
      </c>
      <c r="O663" s="154"/>
      <c r="P663" s="53"/>
      <c r="Q663" s="988"/>
      <c r="R663" s="989"/>
      <c r="S663" s="148" t="str">
        <f>IFERROR(ROUNDDOWN(Q663*VLOOKUP(N663,【参考】数式用!$AR$2:$AW$50,MATCH(P663,【参考】数式用!$AT$4:$AW$4)+2,FALSE)*0.5, 0), "")</f>
        <v/>
      </c>
      <c r="T663" s="54"/>
      <c r="U663" s="548" t="str">
        <f>IFERROR(IF(AG663&lt;&gt;"",Q663*VLOOKUP(N663,【参考】数式用!$AG$2:$AL$50,MATCH(P663,【参考】数式用!$AI$4:$AL$4,0)+2,0), ""), "")</f>
        <v/>
      </c>
      <c r="V663" s="44"/>
      <c r="W663" s="990"/>
      <c r="X663" s="991"/>
      <c r="Y663" s="93"/>
      <c r="Z663" s="549"/>
      <c r="AA663" s="149" t="str">
        <f>IFERROR(IF(Y663="ー", "", ROUNDDOWN(Z663*VLOOKUP(N663,【参考】数式用!$AR$2:$AW$50,MATCH(Y663,【参考】数式用!$AT$4:$AW$4)+2,FALSE)*0.5, 0)), "")</f>
        <v/>
      </c>
      <c r="AB663" s="103"/>
      <c r="AC663" s="1083" t="str">
        <f>IFERROR(IF(AG663&lt;&gt;"",Z663*VLOOKUP(N663,【参考】数式用!$AG$2:$AL$50,MATCH(Y663,【参考】数式用!$AI$4:$AL$4,0)+2,0), ""), "")</f>
        <v/>
      </c>
      <c r="AD663" s="1083"/>
      <c r="AE663" s="424"/>
      <c r="AF663" s="104"/>
      <c r="AG663" s="438" t="str">
        <f>IFERROR(VLOOKUP(O663, 【参考】数式用!$AY$5:$AY$13, 1, FALSE), "")</f>
        <v/>
      </c>
      <c r="AH663" s="439" t="str">
        <f>IFERROR(VLOOKUP(N663, 【参考】数式用!$BA$2:$BB$50, 2, FALSE), "")</f>
        <v/>
      </c>
      <c r="AI663" s="440" t="str">
        <f t="shared" si="21"/>
        <v/>
      </c>
      <c r="AJ663" s="441" t="str">
        <f t="shared" si="22"/>
        <v/>
      </c>
      <c r="AK663" s="139"/>
      <c r="AL663" s="139"/>
      <c r="AM663" s="112"/>
      <c r="AN663" s="112"/>
      <c r="AU663" s="111"/>
      <c r="AV663" s="111"/>
      <c r="AW663" s="111"/>
      <c r="AX663" s="111"/>
      <c r="AY663" s="111"/>
      <c r="AZ663" s="111"/>
    </row>
    <row r="664" spans="1:52" ht="30" customHeight="1" thickBot="1">
      <c r="A664" s="146">
        <v>651</v>
      </c>
      <c r="B664" s="985" t="str">
        <f>IF(基本情報入力シート!C689="","",基本情報入力シート!C689)</f>
        <v/>
      </c>
      <c r="C664" s="986"/>
      <c r="D664" s="986"/>
      <c r="E664" s="986"/>
      <c r="F664" s="986"/>
      <c r="G664" s="986"/>
      <c r="H664" s="986"/>
      <c r="I664" s="987"/>
      <c r="J664" s="420" t="str">
        <f>IF(基本情報入力シート!M689="","",基本情報入力シート!M689)</f>
        <v/>
      </c>
      <c r="K664" s="420" t="str">
        <f>IF(基本情報入力シート!R689="","",基本情報入力シート!R689)</f>
        <v/>
      </c>
      <c r="L664" s="420" t="str">
        <f>IF(基本情報入力シート!W689="","",基本情報入力シート!W689)</f>
        <v/>
      </c>
      <c r="M664" s="420" t="str">
        <f>IF(基本情報入力シート!X689="","",基本情報入力シート!X689)</f>
        <v/>
      </c>
      <c r="N664" s="147" t="str">
        <f>IF(基本情報入力シート!Y689="","",基本情報入力シート!Y689)</f>
        <v/>
      </c>
      <c r="O664" s="154"/>
      <c r="P664" s="53"/>
      <c r="Q664" s="988"/>
      <c r="R664" s="989"/>
      <c r="S664" s="148" t="str">
        <f>IFERROR(ROUNDDOWN(Q664*VLOOKUP(N664,【参考】数式用!$AR$2:$AW$50,MATCH(P664,【参考】数式用!$AT$4:$AW$4)+2,FALSE)*0.5, 0), "")</f>
        <v/>
      </c>
      <c r="T664" s="54"/>
      <c r="U664" s="548" t="str">
        <f>IFERROR(IF(AG664&lt;&gt;"",Q664*VLOOKUP(N664,【参考】数式用!$AG$2:$AL$50,MATCH(P664,【参考】数式用!$AI$4:$AL$4,0)+2,0), ""), "")</f>
        <v/>
      </c>
      <c r="V664" s="44"/>
      <c r="W664" s="990"/>
      <c r="X664" s="991"/>
      <c r="Y664" s="93"/>
      <c r="Z664" s="549"/>
      <c r="AA664" s="149" t="str">
        <f>IFERROR(IF(Y664="ー", "", ROUNDDOWN(Z664*VLOOKUP(N664,【参考】数式用!$AR$2:$AW$50,MATCH(Y664,【参考】数式用!$AT$4:$AW$4)+2,FALSE)*0.5, 0)), "")</f>
        <v/>
      </c>
      <c r="AB664" s="103"/>
      <c r="AC664" s="1083" t="str">
        <f>IFERROR(IF(AG664&lt;&gt;"",Z664*VLOOKUP(N664,【参考】数式用!$AG$2:$AL$50,MATCH(Y664,【参考】数式用!$AI$4:$AL$4,0)+2,0), ""), "")</f>
        <v/>
      </c>
      <c r="AD664" s="1083"/>
      <c r="AE664" s="424"/>
      <c r="AF664" s="104"/>
      <c r="AG664" s="438" t="str">
        <f>IFERROR(VLOOKUP(O664, 【参考】数式用!$AY$5:$AY$13, 1, FALSE), "")</f>
        <v/>
      </c>
      <c r="AH664" s="439" t="str">
        <f>IFERROR(VLOOKUP(N664, 【参考】数式用!$BA$2:$BB$50, 2, FALSE), "")</f>
        <v/>
      </c>
      <c r="AI664" s="440" t="str">
        <f t="shared" si="21"/>
        <v/>
      </c>
      <c r="AJ664" s="441" t="str">
        <f t="shared" si="22"/>
        <v/>
      </c>
      <c r="AK664" s="139"/>
      <c r="AL664" s="139"/>
      <c r="AM664" s="112"/>
      <c r="AN664" s="112"/>
      <c r="AU664" s="111"/>
      <c r="AV664" s="111"/>
      <c r="AW664" s="111"/>
      <c r="AX664" s="111"/>
      <c r="AY664" s="111"/>
      <c r="AZ664" s="111"/>
    </row>
    <row r="665" spans="1:52" ht="30" customHeight="1" thickBot="1">
      <c r="A665" s="146">
        <v>652</v>
      </c>
      <c r="B665" s="985" t="str">
        <f>IF(基本情報入力シート!C690="","",基本情報入力シート!C690)</f>
        <v/>
      </c>
      <c r="C665" s="986"/>
      <c r="D665" s="986"/>
      <c r="E665" s="986"/>
      <c r="F665" s="986"/>
      <c r="G665" s="986"/>
      <c r="H665" s="986"/>
      <c r="I665" s="987"/>
      <c r="J665" s="420" t="str">
        <f>IF(基本情報入力シート!M690="","",基本情報入力シート!M690)</f>
        <v/>
      </c>
      <c r="K665" s="420" t="str">
        <f>IF(基本情報入力シート!R690="","",基本情報入力シート!R690)</f>
        <v/>
      </c>
      <c r="L665" s="420" t="str">
        <f>IF(基本情報入力シート!W690="","",基本情報入力シート!W690)</f>
        <v/>
      </c>
      <c r="M665" s="420" t="str">
        <f>IF(基本情報入力シート!X690="","",基本情報入力シート!X690)</f>
        <v/>
      </c>
      <c r="N665" s="147" t="str">
        <f>IF(基本情報入力シート!Y690="","",基本情報入力シート!Y690)</f>
        <v/>
      </c>
      <c r="O665" s="154"/>
      <c r="P665" s="53"/>
      <c r="Q665" s="988"/>
      <c r="R665" s="989"/>
      <c r="S665" s="148" t="str">
        <f>IFERROR(ROUNDDOWN(Q665*VLOOKUP(N665,【参考】数式用!$AR$2:$AW$50,MATCH(P665,【参考】数式用!$AT$4:$AW$4)+2,FALSE)*0.5, 0), "")</f>
        <v/>
      </c>
      <c r="T665" s="54"/>
      <c r="U665" s="548" t="str">
        <f>IFERROR(IF(AG665&lt;&gt;"",Q665*VLOOKUP(N665,【参考】数式用!$AG$2:$AL$50,MATCH(P665,【参考】数式用!$AI$4:$AL$4,0)+2,0), ""), "")</f>
        <v/>
      </c>
      <c r="V665" s="44"/>
      <c r="W665" s="990"/>
      <c r="X665" s="991"/>
      <c r="Y665" s="93"/>
      <c r="Z665" s="549"/>
      <c r="AA665" s="149" t="str">
        <f>IFERROR(IF(Y665="ー", "", ROUNDDOWN(Z665*VLOOKUP(N665,【参考】数式用!$AR$2:$AW$50,MATCH(Y665,【参考】数式用!$AT$4:$AW$4)+2,FALSE)*0.5, 0)), "")</f>
        <v/>
      </c>
      <c r="AB665" s="103"/>
      <c r="AC665" s="1083" t="str">
        <f>IFERROR(IF(AG665&lt;&gt;"",Z665*VLOOKUP(N665,【参考】数式用!$AG$2:$AL$50,MATCH(Y665,【参考】数式用!$AI$4:$AL$4,0)+2,0), ""), "")</f>
        <v/>
      </c>
      <c r="AD665" s="1083"/>
      <c r="AE665" s="424"/>
      <c r="AF665" s="104"/>
      <c r="AG665" s="438" t="str">
        <f>IFERROR(VLOOKUP(O665, 【参考】数式用!$AY$5:$AY$13, 1, FALSE), "")</f>
        <v/>
      </c>
      <c r="AH665" s="439" t="str">
        <f>IFERROR(VLOOKUP(N665, 【参考】数式用!$BA$2:$BB$50, 2, FALSE), "")</f>
        <v/>
      </c>
      <c r="AI665" s="440" t="str">
        <f t="shared" si="21"/>
        <v/>
      </c>
      <c r="AJ665" s="441" t="str">
        <f t="shared" si="22"/>
        <v/>
      </c>
      <c r="AK665" s="139"/>
      <c r="AL665" s="139"/>
      <c r="AM665" s="112"/>
      <c r="AN665" s="112"/>
      <c r="AU665" s="111"/>
      <c r="AV665" s="111"/>
      <c r="AW665" s="111"/>
      <c r="AX665" s="111"/>
      <c r="AY665" s="111"/>
      <c r="AZ665" s="111"/>
    </row>
    <row r="666" spans="1:52" ht="30" customHeight="1" thickBot="1">
      <c r="A666" s="146">
        <v>653</v>
      </c>
      <c r="B666" s="985" t="str">
        <f>IF(基本情報入力シート!C691="","",基本情報入力シート!C691)</f>
        <v/>
      </c>
      <c r="C666" s="986"/>
      <c r="D666" s="986"/>
      <c r="E666" s="986"/>
      <c r="F666" s="986"/>
      <c r="G666" s="986"/>
      <c r="H666" s="986"/>
      <c r="I666" s="987"/>
      <c r="J666" s="420" t="str">
        <f>IF(基本情報入力シート!M691="","",基本情報入力シート!M691)</f>
        <v/>
      </c>
      <c r="K666" s="420" t="str">
        <f>IF(基本情報入力シート!R691="","",基本情報入力シート!R691)</f>
        <v/>
      </c>
      <c r="L666" s="420" t="str">
        <f>IF(基本情報入力シート!W691="","",基本情報入力シート!W691)</f>
        <v/>
      </c>
      <c r="M666" s="420" t="str">
        <f>IF(基本情報入力シート!X691="","",基本情報入力シート!X691)</f>
        <v/>
      </c>
      <c r="N666" s="147" t="str">
        <f>IF(基本情報入力シート!Y691="","",基本情報入力シート!Y691)</f>
        <v/>
      </c>
      <c r="O666" s="154"/>
      <c r="P666" s="53"/>
      <c r="Q666" s="988"/>
      <c r="R666" s="989"/>
      <c r="S666" s="148" t="str">
        <f>IFERROR(ROUNDDOWN(Q666*VLOOKUP(N666,【参考】数式用!$AR$2:$AW$50,MATCH(P666,【参考】数式用!$AT$4:$AW$4)+2,FALSE)*0.5, 0), "")</f>
        <v/>
      </c>
      <c r="T666" s="54"/>
      <c r="U666" s="548" t="str">
        <f>IFERROR(IF(AG666&lt;&gt;"",Q666*VLOOKUP(N666,【参考】数式用!$AG$2:$AL$50,MATCH(P666,【参考】数式用!$AI$4:$AL$4,0)+2,0), ""), "")</f>
        <v/>
      </c>
      <c r="V666" s="44"/>
      <c r="W666" s="990"/>
      <c r="X666" s="991"/>
      <c r="Y666" s="93"/>
      <c r="Z666" s="549"/>
      <c r="AA666" s="149" t="str">
        <f>IFERROR(IF(Y666="ー", "", ROUNDDOWN(Z666*VLOOKUP(N666,【参考】数式用!$AR$2:$AW$50,MATCH(Y666,【参考】数式用!$AT$4:$AW$4)+2,FALSE)*0.5, 0)), "")</f>
        <v/>
      </c>
      <c r="AB666" s="103"/>
      <c r="AC666" s="1083" t="str">
        <f>IFERROR(IF(AG666&lt;&gt;"",Z666*VLOOKUP(N666,【参考】数式用!$AG$2:$AL$50,MATCH(Y666,【参考】数式用!$AI$4:$AL$4,0)+2,0), ""), "")</f>
        <v/>
      </c>
      <c r="AD666" s="1083"/>
      <c r="AE666" s="424"/>
      <c r="AF666" s="104"/>
      <c r="AG666" s="438" t="str">
        <f>IFERROR(VLOOKUP(O666, 【参考】数式用!$AY$5:$AY$13, 1, FALSE), "")</f>
        <v/>
      </c>
      <c r="AH666" s="439" t="str">
        <f>IFERROR(VLOOKUP(N666, 【参考】数式用!$BA$2:$BB$50, 2, FALSE), "")</f>
        <v/>
      </c>
      <c r="AI666" s="440" t="str">
        <f t="shared" si="21"/>
        <v/>
      </c>
      <c r="AJ666" s="441" t="str">
        <f t="shared" si="22"/>
        <v/>
      </c>
      <c r="AK666" s="139"/>
      <c r="AL666" s="139"/>
      <c r="AM666" s="112"/>
      <c r="AN666" s="112"/>
      <c r="AU666" s="111"/>
      <c r="AV666" s="111"/>
      <c r="AW666" s="111"/>
      <c r="AX666" s="111"/>
      <c r="AY666" s="111"/>
      <c r="AZ666" s="111"/>
    </row>
    <row r="667" spans="1:52" ht="30" customHeight="1" thickBot="1">
      <c r="A667" s="146">
        <v>654</v>
      </c>
      <c r="B667" s="985" t="str">
        <f>IF(基本情報入力シート!C692="","",基本情報入力シート!C692)</f>
        <v/>
      </c>
      <c r="C667" s="986"/>
      <c r="D667" s="986"/>
      <c r="E667" s="986"/>
      <c r="F667" s="986"/>
      <c r="G667" s="986"/>
      <c r="H667" s="986"/>
      <c r="I667" s="987"/>
      <c r="J667" s="420" t="str">
        <f>IF(基本情報入力シート!M692="","",基本情報入力シート!M692)</f>
        <v/>
      </c>
      <c r="K667" s="420" t="str">
        <f>IF(基本情報入力シート!R692="","",基本情報入力シート!R692)</f>
        <v/>
      </c>
      <c r="L667" s="420" t="str">
        <f>IF(基本情報入力シート!W692="","",基本情報入力シート!W692)</f>
        <v/>
      </c>
      <c r="M667" s="420" t="str">
        <f>IF(基本情報入力シート!X692="","",基本情報入力シート!X692)</f>
        <v/>
      </c>
      <c r="N667" s="147" t="str">
        <f>IF(基本情報入力シート!Y692="","",基本情報入力シート!Y692)</f>
        <v/>
      </c>
      <c r="O667" s="154"/>
      <c r="P667" s="53"/>
      <c r="Q667" s="988"/>
      <c r="R667" s="989"/>
      <c r="S667" s="148" t="str">
        <f>IFERROR(ROUNDDOWN(Q667*VLOOKUP(N667,【参考】数式用!$AR$2:$AW$50,MATCH(P667,【参考】数式用!$AT$4:$AW$4)+2,FALSE)*0.5, 0), "")</f>
        <v/>
      </c>
      <c r="T667" s="54"/>
      <c r="U667" s="548" t="str">
        <f>IFERROR(IF(AG667&lt;&gt;"",Q667*VLOOKUP(N667,【参考】数式用!$AG$2:$AL$50,MATCH(P667,【参考】数式用!$AI$4:$AL$4,0)+2,0), ""), "")</f>
        <v/>
      </c>
      <c r="V667" s="44"/>
      <c r="W667" s="990"/>
      <c r="X667" s="991"/>
      <c r="Y667" s="93"/>
      <c r="Z667" s="549"/>
      <c r="AA667" s="149" t="str">
        <f>IFERROR(IF(Y667="ー", "", ROUNDDOWN(Z667*VLOOKUP(N667,【参考】数式用!$AR$2:$AW$50,MATCH(Y667,【参考】数式用!$AT$4:$AW$4)+2,FALSE)*0.5, 0)), "")</f>
        <v/>
      </c>
      <c r="AB667" s="103"/>
      <c r="AC667" s="1083" t="str">
        <f>IFERROR(IF(AG667&lt;&gt;"",Z667*VLOOKUP(N667,【参考】数式用!$AG$2:$AL$50,MATCH(Y667,【参考】数式用!$AI$4:$AL$4,0)+2,0), ""), "")</f>
        <v/>
      </c>
      <c r="AD667" s="1083"/>
      <c r="AE667" s="424"/>
      <c r="AF667" s="104"/>
      <c r="AG667" s="438" t="str">
        <f>IFERROR(VLOOKUP(O667, 【参考】数式用!$AY$5:$AY$13, 1, FALSE), "")</f>
        <v/>
      </c>
      <c r="AH667" s="439" t="str">
        <f>IFERROR(VLOOKUP(N667, 【参考】数式用!$BA$2:$BB$50, 2, FALSE), "")</f>
        <v/>
      </c>
      <c r="AI667" s="440" t="str">
        <f t="shared" si="21"/>
        <v/>
      </c>
      <c r="AJ667" s="441" t="str">
        <f t="shared" si="22"/>
        <v/>
      </c>
      <c r="AK667" s="139"/>
      <c r="AL667" s="139"/>
      <c r="AM667" s="112"/>
      <c r="AN667" s="112"/>
      <c r="AU667" s="111"/>
      <c r="AV667" s="111"/>
      <c r="AW667" s="111"/>
      <c r="AX667" s="111"/>
      <c r="AY667" s="111"/>
      <c r="AZ667" s="111"/>
    </row>
    <row r="668" spans="1:52" ht="30" customHeight="1" thickBot="1">
      <c r="A668" s="146">
        <v>655</v>
      </c>
      <c r="B668" s="985" t="str">
        <f>IF(基本情報入力シート!C693="","",基本情報入力シート!C693)</f>
        <v/>
      </c>
      <c r="C668" s="986"/>
      <c r="D668" s="986"/>
      <c r="E668" s="986"/>
      <c r="F668" s="986"/>
      <c r="G668" s="986"/>
      <c r="H668" s="986"/>
      <c r="I668" s="987"/>
      <c r="J668" s="420" t="str">
        <f>IF(基本情報入力シート!M693="","",基本情報入力シート!M693)</f>
        <v/>
      </c>
      <c r="K668" s="420" t="str">
        <f>IF(基本情報入力シート!R693="","",基本情報入力シート!R693)</f>
        <v/>
      </c>
      <c r="L668" s="420" t="str">
        <f>IF(基本情報入力シート!W693="","",基本情報入力シート!W693)</f>
        <v/>
      </c>
      <c r="M668" s="420" t="str">
        <f>IF(基本情報入力シート!X693="","",基本情報入力シート!X693)</f>
        <v/>
      </c>
      <c r="N668" s="147" t="str">
        <f>IF(基本情報入力シート!Y693="","",基本情報入力シート!Y693)</f>
        <v/>
      </c>
      <c r="O668" s="154"/>
      <c r="P668" s="53"/>
      <c r="Q668" s="988"/>
      <c r="R668" s="989"/>
      <c r="S668" s="148" t="str">
        <f>IFERROR(ROUNDDOWN(Q668*VLOOKUP(N668,【参考】数式用!$AR$2:$AW$50,MATCH(P668,【参考】数式用!$AT$4:$AW$4)+2,FALSE)*0.5, 0), "")</f>
        <v/>
      </c>
      <c r="T668" s="54"/>
      <c r="U668" s="548" t="str">
        <f>IFERROR(IF(AG668&lt;&gt;"",Q668*VLOOKUP(N668,【参考】数式用!$AG$2:$AL$50,MATCH(P668,【参考】数式用!$AI$4:$AL$4,0)+2,0), ""), "")</f>
        <v/>
      </c>
      <c r="V668" s="44"/>
      <c r="W668" s="990"/>
      <c r="X668" s="991"/>
      <c r="Y668" s="93"/>
      <c r="Z668" s="549"/>
      <c r="AA668" s="149" t="str">
        <f>IFERROR(IF(Y668="ー", "", ROUNDDOWN(Z668*VLOOKUP(N668,【参考】数式用!$AR$2:$AW$50,MATCH(Y668,【参考】数式用!$AT$4:$AW$4)+2,FALSE)*0.5, 0)), "")</f>
        <v/>
      </c>
      <c r="AB668" s="103"/>
      <c r="AC668" s="1083" t="str">
        <f>IFERROR(IF(AG668&lt;&gt;"",Z668*VLOOKUP(N668,【参考】数式用!$AG$2:$AL$50,MATCH(Y668,【参考】数式用!$AI$4:$AL$4,0)+2,0), ""), "")</f>
        <v/>
      </c>
      <c r="AD668" s="1083"/>
      <c r="AE668" s="424"/>
      <c r="AF668" s="104"/>
      <c r="AG668" s="438" t="str">
        <f>IFERROR(VLOOKUP(O668, 【参考】数式用!$AY$5:$AY$13, 1, FALSE), "")</f>
        <v/>
      </c>
      <c r="AH668" s="439" t="str">
        <f>IFERROR(VLOOKUP(N668, 【参考】数式用!$BA$2:$BB$50, 2, FALSE), "")</f>
        <v/>
      </c>
      <c r="AI668" s="440" t="str">
        <f t="shared" si="21"/>
        <v/>
      </c>
      <c r="AJ668" s="441" t="str">
        <f t="shared" si="22"/>
        <v/>
      </c>
      <c r="AK668" s="139"/>
      <c r="AL668" s="139"/>
      <c r="AM668" s="112"/>
      <c r="AN668" s="112"/>
      <c r="AU668" s="111"/>
      <c r="AV668" s="111"/>
      <c r="AW668" s="111"/>
      <c r="AX668" s="111"/>
      <c r="AY668" s="111"/>
      <c r="AZ668" s="111"/>
    </row>
    <row r="669" spans="1:52" ht="30" customHeight="1" thickBot="1">
      <c r="A669" s="146">
        <v>656</v>
      </c>
      <c r="B669" s="985" t="str">
        <f>IF(基本情報入力シート!C694="","",基本情報入力シート!C694)</f>
        <v/>
      </c>
      <c r="C669" s="986"/>
      <c r="D669" s="986"/>
      <c r="E669" s="986"/>
      <c r="F669" s="986"/>
      <c r="G669" s="986"/>
      <c r="H669" s="986"/>
      <c r="I669" s="987"/>
      <c r="J669" s="420" t="str">
        <f>IF(基本情報入力シート!M694="","",基本情報入力シート!M694)</f>
        <v/>
      </c>
      <c r="K669" s="420" t="str">
        <f>IF(基本情報入力シート!R694="","",基本情報入力シート!R694)</f>
        <v/>
      </c>
      <c r="L669" s="420" t="str">
        <f>IF(基本情報入力シート!W694="","",基本情報入力シート!W694)</f>
        <v/>
      </c>
      <c r="M669" s="420" t="str">
        <f>IF(基本情報入力シート!X694="","",基本情報入力シート!X694)</f>
        <v/>
      </c>
      <c r="N669" s="147" t="str">
        <f>IF(基本情報入力シート!Y694="","",基本情報入力シート!Y694)</f>
        <v/>
      </c>
      <c r="O669" s="154"/>
      <c r="P669" s="53"/>
      <c r="Q669" s="988"/>
      <c r="R669" s="989"/>
      <c r="S669" s="148" t="str">
        <f>IFERROR(ROUNDDOWN(Q669*VLOOKUP(N669,【参考】数式用!$AR$2:$AW$50,MATCH(P669,【参考】数式用!$AT$4:$AW$4)+2,FALSE)*0.5, 0), "")</f>
        <v/>
      </c>
      <c r="T669" s="54"/>
      <c r="U669" s="548" t="str">
        <f>IFERROR(IF(AG669&lt;&gt;"",Q669*VLOOKUP(N669,【参考】数式用!$AG$2:$AL$50,MATCH(P669,【参考】数式用!$AI$4:$AL$4,0)+2,0), ""), "")</f>
        <v/>
      </c>
      <c r="V669" s="44"/>
      <c r="W669" s="990"/>
      <c r="X669" s="991"/>
      <c r="Y669" s="93"/>
      <c r="Z669" s="549"/>
      <c r="AA669" s="149" t="str">
        <f>IFERROR(IF(Y669="ー", "", ROUNDDOWN(Z669*VLOOKUP(N669,【参考】数式用!$AR$2:$AW$50,MATCH(Y669,【参考】数式用!$AT$4:$AW$4)+2,FALSE)*0.5, 0)), "")</f>
        <v/>
      </c>
      <c r="AB669" s="103"/>
      <c r="AC669" s="1083" t="str">
        <f>IFERROR(IF(AG669&lt;&gt;"",Z669*VLOOKUP(N669,【参考】数式用!$AG$2:$AL$50,MATCH(Y669,【参考】数式用!$AI$4:$AL$4,0)+2,0), ""), "")</f>
        <v/>
      </c>
      <c r="AD669" s="1083"/>
      <c r="AE669" s="424"/>
      <c r="AF669" s="104"/>
      <c r="AG669" s="438" t="str">
        <f>IFERROR(VLOOKUP(O669, 【参考】数式用!$AY$5:$AY$13, 1, FALSE), "")</f>
        <v/>
      </c>
      <c r="AH669" s="439" t="str">
        <f>IFERROR(VLOOKUP(N669, 【参考】数式用!$BA$2:$BB$50, 2, FALSE), "")</f>
        <v/>
      </c>
      <c r="AI669" s="440" t="str">
        <f t="shared" si="21"/>
        <v/>
      </c>
      <c r="AJ669" s="441" t="str">
        <f t="shared" si="22"/>
        <v/>
      </c>
      <c r="AK669" s="139"/>
      <c r="AL669" s="139"/>
      <c r="AM669" s="112"/>
      <c r="AN669" s="112"/>
      <c r="AU669" s="111"/>
      <c r="AV669" s="111"/>
      <c r="AW669" s="111"/>
      <c r="AX669" s="111"/>
      <c r="AY669" s="111"/>
      <c r="AZ669" s="111"/>
    </row>
    <row r="670" spans="1:52" ht="30" customHeight="1" thickBot="1">
      <c r="A670" s="146">
        <v>657</v>
      </c>
      <c r="B670" s="985" t="str">
        <f>IF(基本情報入力シート!C695="","",基本情報入力シート!C695)</f>
        <v/>
      </c>
      <c r="C670" s="986"/>
      <c r="D670" s="986"/>
      <c r="E670" s="986"/>
      <c r="F670" s="986"/>
      <c r="G670" s="986"/>
      <c r="H670" s="986"/>
      <c r="I670" s="987"/>
      <c r="J670" s="420" t="str">
        <f>IF(基本情報入力シート!M695="","",基本情報入力シート!M695)</f>
        <v/>
      </c>
      <c r="K670" s="420" t="str">
        <f>IF(基本情報入力シート!R695="","",基本情報入力シート!R695)</f>
        <v/>
      </c>
      <c r="L670" s="420" t="str">
        <f>IF(基本情報入力シート!W695="","",基本情報入力シート!W695)</f>
        <v/>
      </c>
      <c r="M670" s="420" t="str">
        <f>IF(基本情報入力シート!X695="","",基本情報入力シート!X695)</f>
        <v/>
      </c>
      <c r="N670" s="147" t="str">
        <f>IF(基本情報入力シート!Y695="","",基本情報入力シート!Y695)</f>
        <v/>
      </c>
      <c r="O670" s="154"/>
      <c r="P670" s="53"/>
      <c r="Q670" s="988"/>
      <c r="R670" s="989"/>
      <c r="S670" s="148" t="str">
        <f>IFERROR(ROUNDDOWN(Q670*VLOOKUP(N670,【参考】数式用!$AR$2:$AW$50,MATCH(P670,【参考】数式用!$AT$4:$AW$4)+2,FALSE)*0.5, 0), "")</f>
        <v/>
      </c>
      <c r="T670" s="54"/>
      <c r="U670" s="548" t="str">
        <f>IFERROR(IF(AG670&lt;&gt;"",Q670*VLOOKUP(N670,【参考】数式用!$AG$2:$AL$50,MATCH(P670,【参考】数式用!$AI$4:$AL$4,0)+2,0), ""), "")</f>
        <v/>
      </c>
      <c r="V670" s="44"/>
      <c r="W670" s="990"/>
      <c r="X670" s="991"/>
      <c r="Y670" s="93"/>
      <c r="Z670" s="549"/>
      <c r="AA670" s="149" t="str">
        <f>IFERROR(IF(Y670="ー", "", ROUNDDOWN(Z670*VLOOKUP(N670,【参考】数式用!$AR$2:$AW$50,MATCH(Y670,【参考】数式用!$AT$4:$AW$4)+2,FALSE)*0.5, 0)), "")</f>
        <v/>
      </c>
      <c r="AB670" s="103"/>
      <c r="AC670" s="1083" t="str">
        <f>IFERROR(IF(AG670&lt;&gt;"",Z670*VLOOKUP(N670,【参考】数式用!$AG$2:$AL$50,MATCH(Y670,【参考】数式用!$AI$4:$AL$4,0)+2,0), ""), "")</f>
        <v/>
      </c>
      <c r="AD670" s="1083"/>
      <c r="AE670" s="424"/>
      <c r="AF670" s="104"/>
      <c r="AG670" s="438" t="str">
        <f>IFERROR(VLOOKUP(O670, 【参考】数式用!$AY$5:$AY$13, 1, FALSE), "")</f>
        <v/>
      </c>
      <c r="AH670" s="439" t="str">
        <f>IFERROR(VLOOKUP(N670, 【参考】数式用!$BA$2:$BB$50, 2, FALSE), "")</f>
        <v/>
      </c>
      <c r="AI670" s="440" t="str">
        <f t="shared" si="21"/>
        <v/>
      </c>
      <c r="AJ670" s="441" t="str">
        <f t="shared" si="22"/>
        <v/>
      </c>
      <c r="AK670" s="139"/>
      <c r="AL670" s="139"/>
      <c r="AM670" s="112"/>
      <c r="AN670" s="112"/>
      <c r="AU670" s="111"/>
      <c r="AV670" s="111"/>
      <c r="AW670" s="111"/>
      <c r="AX670" s="111"/>
      <c r="AY670" s="111"/>
      <c r="AZ670" s="111"/>
    </row>
    <row r="671" spans="1:52" ht="30" customHeight="1" thickBot="1">
      <c r="A671" s="146">
        <v>658</v>
      </c>
      <c r="B671" s="985" t="str">
        <f>IF(基本情報入力シート!C696="","",基本情報入力シート!C696)</f>
        <v/>
      </c>
      <c r="C671" s="986"/>
      <c r="D671" s="986"/>
      <c r="E671" s="986"/>
      <c r="F671" s="986"/>
      <c r="G671" s="986"/>
      <c r="H671" s="986"/>
      <c r="I671" s="987"/>
      <c r="J671" s="420" t="str">
        <f>IF(基本情報入力シート!M696="","",基本情報入力シート!M696)</f>
        <v/>
      </c>
      <c r="K671" s="420" t="str">
        <f>IF(基本情報入力シート!R696="","",基本情報入力シート!R696)</f>
        <v/>
      </c>
      <c r="L671" s="420" t="str">
        <f>IF(基本情報入力シート!W696="","",基本情報入力シート!W696)</f>
        <v/>
      </c>
      <c r="M671" s="420" t="str">
        <f>IF(基本情報入力シート!X696="","",基本情報入力シート!X696)</f>
        <v/>
      </c>
      <c r="N671" s="147" t="str">
        <f>IF(基本情報入力シート!Y696="","",基本情報入力シート!Y696)</f>
        <v/>
      </c>
      <c r="O671" s="154"/>
      <c r="P671" s="53"/>
      <c r="Q671" s="988"/>
      <c r="R671" s="989"/>
      <c r="S671" s="148" t="str">
        <f>IFERROR(ROUNDDOWN(Q671*VLOOKUP(N671,【参考】数式用!$AR$2:$AW$50,MATCH(P671,【参考】数式用!$AT$4:$AW$4)+2,FALSE)*0.5, 0), "")</f>
        <v/>
      </c>
      <c r="T671" s="54"/>
      <c r="U671" s="548" t="str">
        <f>IFERROR(IF(AG671&lt;&gt;"",Q671*VLOOKUP(N671,【参考】数式用!$AG$2:$AL$50,MATCH(P671,【参考】数式用!$AI$4:$AL$4,0)+2,0), ""), "")</f>
        <v/>
      </c>
      <c r="V671" s="44"/>
      <c r="W671" s="990"/>
      <c r="X671" s="991"/>
      <c r="Y671" s="93"/>
      <c r="Z671" s="549"/>
      <c r="AA671" s="149" t="str">
        <f>IFERROR(IF(Y671="ー", "", ROUNDDOWN(Z671*VLOOKUP(N671,【参考】数式用!$AR$2:$AW$50,MATCH(Y671,【参考】数式用!$AT$4:$AW$4)+2,FALSE)*0.5, 0)), "")</f>
        <v/>
      </c>
      <c r="AB671" s="103"/>
      <c r="AC671" s="1083" t="str">
        <f>IFERROR(IF(AG671&lt;&gt;"",Z671*VLOOKUP(N671,【参考】数式用!$AG$2:$AL$50,MATCH(Y671,【参考】数式用!$AI$4:$AL$4,0)+2,0), ""), "")</f>
        <v/>
      </c>
      <c r="AD671" s="1083"/>
      <c r="AE671" s="424"/>
      <c r="AF671" s="104"/>
      <c r="AG671" s="438" t="str">
        <f>IFERROR(VLOOKUP(O671, 【参考】数式用!$AY$5:$AY$13, 1, FALSE), "")</f>
        <v/>
      </c>
      <c r="AH671" s="439" t="str">
        <f>IFERROR(VLOOKUP(N671, 【参考】数式用!$BA$2:$BB$50, 2, FALSE), "")</f>
        <v/>
      </c>
      <c r="AI671" s="440" t="str">
        <f t="shared" si="21"/>
        <v/>
      </c>
      <c r="AJ671" s="441" t="str">
        <f t="shared" si="22"/>
        <v/>
      </c>
      <c r="AK671" s="139"/>
      <c r="AL671" s="139"/>
      <c r="AM671" s="112"/>
      <c r="AN671" s="112"/>
      <c r="AU671" s="111"/>
      <c r="AV671" s="111"/>
      <c r="AW671" s="111"/>
      <c r="AX671" s="111"/>
      <c r="AY671" s="111"/>
      <c r="AZ671" s="111"/>
    </row>
    <row r="672" spans="1:52" ht="30" customHeight="1" thickBot="1">
      <c r="A672" s="146">
        <v>659</v>
      </c>
      <c r="B672" s="985" t="str">
        <f>IF(基本情報入力シート!C697="","",基本情報入力シート!C697)</f>
        <v/>
      </c>
      <c r="C672" s="986"/>
      <c r="D672" s="986"/>
      <c r="E672" s="986"/>
      <c r="F672" s="986"/>
      <c r="G672" s="986"/>
      <c r="H672" s="986"/>
      <c r="I672" s="987"/>
      <c r="J672" s="420" t="str">
        <f>IF(基本情報入力シート!M697="","",基本情報入力シート!M697)</f>
        <v/>
      </c>
      <c r="K672" s="420" t="str">
        <f>IF(基本情報入力シート!R697="","",基本情報入力シート!R697)</f>
        <v/>
      </c>
      <c r="L672" s="420" t="str">
        <f>IF(基本情報入力シート!W697="","",基本情報入力シート!W697)</f>
        <v/>
      </c>
      <c r="M672" s="420" t="str">
        <f>IF(基本情報入力シート!X697="","",基本情報入力シート!X697)</f>
        <v/>
      </c>
      <c r="N672" s="147" t="str">
        <f>IF(基本情報入力シート!Y697="","",基本情報入力シート!Y697)</f>
        <v/>
      </c>
      <c r="O672" s="154"/>
      <c r="P672" s="53"/>
      <c r="Q672" s="988"/>
      <c r="R672" s="989"/>
      <c r="S672" s="148" t="str">
        <f>IFERROR(ROUNDDOWN(Q672*VLOOKUP(N672,【参考】数式用!$AR$2:$AW$50,MATCH(P672,【参考】数式用!$AT$4:$AW$4)+2,FALSE)*0.5, 0), "")</f>
        <v/>
      </c>
      <c r="T672" s="54"/>
      <c r="U672" s="548" t="str">
        <f>IFERROR(IF(AG672&lt;&gt;"",Q672*VLOOKUP(N672,【参考】数式用!$AG$2:$AL$50,MATCH(P672,【参考】数式用!$AI$4:$AL$4,0)+2,0), ""), "")</f>
        <v/>
      </c>
      <c r="V672" s="44"/>
      <c r="W672" s="990"/>
      <c r="X672" s="991"/>
      <c r="Y672" s="93"/>
      <c r="Z672" s="549"/>
      <c r="AA672" s="149" t="str">
        <f>IFERROR(IF(Y672="ー", "", ROUNDDOWN(Z672*VLOOKUP(N672,【参考】数式用!$AR$2:$AW$50,MATCH(Y672,【参考】数式用!$AT$4:$AW$4)+2,FALSE)*0.5, 0)), "")</f>
        <v/>
      </c>
      <c r="AB672" s="103"/>
      <c r="AC672" s="1083" t="str">
        <f>IFERROR(IF(AG672&lt;&gt;"",Z672*VLOOKUP(N672,【参考】数式用!$AG$2:$AL$50,MATCH(Y672,【参考】数式用!$AI$4:$AL$4,0)+2,0), ""), "")</f>
        <v/>
      </c>
      <c r="AD672" s="1083"/>
      <c r="AE672" s="424"/>
      <c r="AF672" s="104"/>
      <c r="AG672" s="438" t="str">
        <f>IFERROR(VLOOKUP(O672, 【参考】数式用!$AY$5:$AY$13, 1, FALSE), "")</f>
        <v/>
      </c>
      <c r="AH672" s="439" t="str">
        <f>IFERROR(VLOOKUP(N672, 【参考】数式用!$BA$2:$BB$50, 2, FALSE), "")</f>
        <v/>
      </c>
      <c r="AI672" s="440" t="str">
        <f t="shared" si="21"/>
        <v/>
      </c>
      <c r="AJ672" s="441" t="str">
        <f t="shared" si="22"/>
        <v/>
      </c>
      <c r="AK672" s="139"/>
      <c r="AL672" s="139"/>
      <c r="AM672" s="112"/>
      <c r="AN672" s="112"/>
      <c r="AU672" s="111"/>
      <c r="AV672" s="111"/>
      <c r="AW672" s="111"/>
      <c r="AX672" s="111"/>
      <c r="AY672" s="111"/>
      <c r="AZ672" s="111"/>
    </row>
    <row r="673" spans="1:52" ht="30" customHeight="1" thickBot="1">
      <c r="A673" s="146">
        <v>660</v>
      </c>
      <c r="B673" s="985" t="str">
        <f>IF(基本情報入力シート!C698="","",基本情報入力シート!C698)</f>
        <v/>
      </c>
      <c r="C673" s="986"/>
      <c r="D673" s="986"/>
      <c r="E673" s="986"/>
      <c r="F673" s="986"/>
      <c r="G673" s="986"/>
      <c r="H673" s="986"/>
      <c r="I673" s="987"/>
      <c r="J673" s="420" t="str">
        <f>IF(基本情報入力シート!M698="","",基本情報入力シート!M698)</f>
        <v/>
      </c>
      <c r="K673" s="420" t="str">
        <f>IF(基本情報入力シート!R698="","",基本情報入力シート!R698)</f>
        <v/>
      </c>
      <c r="L673" s="420" t="str">
        <f>IF(基本情報入力シート!W698="","",基本情報入力シート!W698)</f>
        <v/>
      </c>
      <c r="M673" s="420" t="str">
        <f>IF(基本情報入力シート!X698="","",基本情報入力シート!X698)</f>
        <v/>
      </c>
      <c r="N673" s="147" t="str">
        <f>IF(基本情報入力シート!Y698="","",基本情報入力シート!Y698)</f>
        <v/>
      </c>
      <c r="O673" s="154"/>
      <c r="P673" s="53"/>
      <c r="Q673" s="988"/>
      <c r="R673" s="989"/>
      <c r="S673" s="148" t="str">
        <f>IFERROR(ROUNDDOWN(Q673*VLOOKUP(N673,【参考】数式用!$AR$2:$AW$50,MATCH(P673,【参考】数式用!$AT$4:$AW$4)+2,FALSE)*0.5, 0), "")</f>
        <v/>
      </c>
      <c r="T673" s="54"/>
      <c r="U673" s="548" t="str">
        <f>IFERROR(IF(AG673&lt;&gt;"",Q673*VLOOKUP(N673,【参考】数式用!$AG$2:$AL$50,MATCH(P673,【参考】数式用!$AI$4:$AL$4,0)+2,0), ""), "")</f>
        <v/>
      </c>
      <c r="V673" s="44"/>
      <c r="W673" s="990"/>
      <c r="X673" s="991"/>
      <c r="Y673" s="93"/>
      <c r="Z673" s="549"/>
      <c r="AA673" s="149" t="str">
        <f>IFERROR(IF(Y673="ー", "", ROUNDDOWN(Z673*VLOOKUP(N673,【参考】数式用!$AR$2:$AW$50,MATCH(Y673,【参考】数式用!$AT$4:$AW$4)+2,FALSE)*0.5, 0)), "")</f>
        <v/>
      </c>
      <c r="AB673" s="103"/>
      <c r="AC673" s="1083" t="str">
        <f>IFERROR(IF(AG673&lt;&gt;"",Z673*VLOOKUP(N673,【参考】数式用!$AG$2:$AL$50,MATCH(Y673,【参考】数式用!$AI$4:$AL$4,0)+2,0), ""), "")</f>
        <v/>
      </c>
      <c r="AD673" s="1083"/>
      <c r="AE673" s="424"/>
      <c r="AF673" s="104"/>
      <c r="AG673" s="438" t="str">
        <f>IFERROR(VLOOKUP(O673, 【参考】数式用!$AY$5:$AY$13, 1, FALSE), "")</f>
        <v/>
      </c>
      <c r="AH673" s="439" t="str">
        <f>IFERROR(VLOOKUP(N673, 【参考】数式用!$BA$2:$BB$50, 2, FALSE), "")</f>
        <v/>
      </c>
      <c r="AI673" s="440" t="str">
        <f t="shared" si="21"/>
        <v/>
      </c>
      <c r="AJ673" s="441" t="str">
        <f t="shared" si="22"/>
        <v/>
      </c>
      <c r="AK673" s="139"/>
      <c r="AL673" s="139"/>
      <c r="AM673" s="112"/>
      <c r="AN673" s="112"/>
      <c r="AU673" s="111"/>
      <c r="AV673" s="111"/>
      <c r="AW673" s="111"/>
      <c r="AX673" s="111"/>
      <c r="AY673" s="111"/>
      <c r="AZ673" s="111"/>
    </row>
    <row r="674" spans="1:52" ht="30" customHeight="1" thickBot="1">
      <c r="A674" s="146">
        <v>661</v>
      </c>
      <c r="B674" s="985" t="str">
        <f>IF(基本情報入力シート!C699="","",基本情報入力シート!C699)</f>
        <v/>
      </c>
      <c r="C674" s="986"/>
      <c r="D674" s="986"/>
      <c r="E674" s="986"/>
      <c r="F674" s="986"/>
      <c r="G674" s="986"/>
      <c r="H674" s="986"/>
      <c r="I674" s="987"/>
      <c r="J674" s="420" t="str">
        <f>IF(基本情報入力シート!M699="","",基本情報入力シート!M699)</f>
        <v/>
      </c>
      <c r="K674" s="420" t="str">
        <f>IF(基本情報入力シート!R699="","",基本情報入力シート!R699)</f>
        <v/>
      </c>
      <c r="L674" s="420" t="str">
        <f>IF(基本情報入力シート!W699="","",基本情報入力シート!W699)</f>
        <v/>
      </c>
      <c r="M674" s="420" t="str">
        <f>IF(基本情報入力シート!X699="","",基本情報入力シート!X699)</f>
        <v/>
      </c>
      <c r="N674" s="147" t="str">
        <f>IF(基本情報入力シート!Y699="","",基本情報入力シート!Y699)</f>
        <v/>
      </c>
      <c r="O674" s="154"/>
      <c r="P674" s="53"/>
      <c r="Q674" s="988"/>
      <c r="R674" s="989"/>
      <c r="S674" s="148" t="str">
        <f>IFERROR(ROUNDDOWN(Q674*VLOOKUP(N674,【参考】数式用!$AR$2:$AW$50,MATCH(P674,【参考】数式用!$AT$4:$AW$4)+2,FALSE)*0.5, 0), "")</f>
        <v/>
      </c>
      <c r="T674" s="54"/>
      <c r="U674" s="548" t="str">
        <f>IFERROR(IF(AG674&lt;&gt;"",Q674*VLOOKUP(N674,【参考】数式用!$AG$2:$AL$50,MATCH(P674,【参考】数式用!$AI$4:$AL$4,0)+2,0), ""), "")</f>
        <v/>
      </c>
      <c r="V674" s="44"/>
      <c r="W674" s="990"/>
      <c r="X674" s="991"/>
      <c r="Y674" s="93"/>
      <c r="Z674" s="549"/>
      <c r="AA674" s="149" t="str">
        <f>IFERROR(IF(Y674="ー", "", ROUNDDOWN(Z674*VLOOKUP(N674,【参考】数式用!$AR$2:$AW$50,MATCH(Y674,【参考】数式用!$AT$4:$AW$4)+2,FALSE)*0.5, 0)), "")</f>
        <v/>
      </c>
      <c r="AB674" s="103"/>
      <c r="AC674" s="1083" t="str">
        <f>IFERROR(IF(AG674&lt;&gt;"",Z674*VLOOKUP(N674,【参考】数式用!$AG$2:$AL$50,MATCH(Y674,【参考】数式用!$AI$4:$AL$4,0)+2,0), ""), "")</f>
        <v/>
      </c>
      <c r="AD674" s="1083"/>
      <c r="AE674" s="424"/>
      <c r="AF674" s="104"/>
      <c r="AG674" s="438" t="str">
        <f>IFERROR(VLOOKUP(O674, 【参考】数式用!$AY$5:$AY$13, 1, FALSE), "")</f>
        <v/>
      </c>
      <c r="AH674" s="439" t="str">
        <f>IFERROR(VLOOKUP(N674, 【参考】数式用!$BA$2:$BB$50, 2, FALSE), "")</f>
        <v/>
      </c>
      <c r="AI674" s="440" t="str">
        <f t="shared" si="21"/>
        <v/>
      </c>
      <c r="AJ674" s="441" t="str">
        <f t="shared" si="22"/>
        <v/>
      </c>
      <c r="AK674" s="139"/>
      <c r="AL674" s="139"/>
      <c r="AM674" s="112"/>
      <c r="AN674" s="112"/>
      <c r="AU674" s="111"/>
      <c r="AV674" s="111"/>
      <c r="AW674" s="111"/>
      <c r="AX674" s="111"/>
      <c r="AY674" s="111"/>
      <c r="AZ674" s="111"/>
    </row>
    <row r="675" spans="1:52" ht="30" customHeight="1" thickBot="1">
      <c r="A675" s="146">
        <v>662</v>
      </c>
      <c r="B675" s="985" t="str">
        <f>IF(基本情報入力シート!C700="","",基本情報入力シート!C700)</f>
        <v/>
      </c>
      <c r="C675" s="986"/>
      <c r="D675" s="986"/>
      <c r="E675" s="986"/>
      <c r="F675" s="986"/>
      <c r="G675" s="986"/>
      <c r="H675" s="986"/>
      <c r="I675" s="987"/>
      <c r="J675" s="420" t="str">
        <f>IF(基本情報入力シート!M700="","",基本情報入力シート!M700)</f>
        <v/>
      </c>
      <c r="K675" s="420" t="str">
        <f>IF(基本情報入力シート!R700="","",基本情報入力シート!R700)</f>
        <v/>
      </c>
      <c r="L675" s="420" t="str">
        <f>IF(基本情報入力シート!W700="","",基本情報入力シート!W700)</f>
        <v/>
      </c>
      <c r="M675" s="420" t="str">
        <f>IF(基本情報入力シート!X700="","",基本情報入力シート!X700)</f>
        <v/>
      </c>
      <c r="N675" s="147" t="str">
        <f>IF(基本情報入力シート!Y700="","",基本情報入力シート!Y700)</f>
        <v/>
      </c>
      <c r="O675" s="154"/>
      <c r="P675" s="53"/>
      <c r="Q675" s="988"/>
      <c r="R675" s="989"/>
      <c r="S675" s="148" t="str">
        <f>IFERROR(ROUNDDOWN(Q675*VLOOKUP(N675,【参考】数式用!$AR$2:$AW$50,MATCH(P675,【参考】数式用!$AT$4:$AW$4)+2,FALSE)*0.5, 0), "")</f>
        <v/>
      </c>
      <c r="T675" s="54"/>
      <c r="U675" s="548" t="str">
        <f>IFERROR(IF(AG675&lt;&gt;"",Q675*VLOOKUP(N675,【参考】数式用!$AG$2:$AL$50,MATCH(P675,【参考】数式用!$AI$4:$AL$4,0)+2,0), ""), "")</f>
        <v/>
      </c>
      <c r="V675" s="44"/>
      <c r="W675" s="990"/>
      <c r="X675" s="991"/>
      <c r="Y675" s="93"/>
      <c r="Z675" s="549"/>
      <c r="AA675" s="149" t="str">
        <f>IFERROR(IF(Y675="ー", "", ROUNDDOWN(Z675*VLOOKUP(N675,【参考】数式用!$AR$2:$AW$50,MATCH(Y675,【参考】数式用!$AT$4:$AW$4)+2,FALSE)*0.5, 0)), "")</f>
        <v/>
      </c>
      <c r="AB675" s="103"/>
      <c r="AC675" s="1083" t="str">
        <f>IFERROR(IF(AG675&lt;&gt;"",Z675*VLOOKUP(N675,【参考】数式用!$AG$2:$AL$50,MATCH(Y675,【参考】数式用!$AI$4:$AL$4,0)+2,0), ""), "")</f>
        <v/>
      </c>
      <c r="AD675" s="1083"/>
      <c r="AE675" s="424"/>
      <c r="AF675" s="104"/>
      <c r="AG675" s="438" t="str">
        <f>IFERROR(VLOOKUP(O675, 【参考】数式用!$AY$5:$AY$13, 1, FALSE), "")</f>
        <v/>
      </c>
      <c r="AH675" s="439" t="str">
        <f>IFERROR(VLOOKUP(N675, 【参考】数式用!$BA$2:$BB$50, 2, FALSE), "")</f>
        <v/>
      </c>
      <c r="AI675" s="440" t="str">
        <f t="shared" si="21"/>
        <v/>
      </c>
      <c r="AJ675" s="441" t="str">
        <f t="shared" si="22"/>
        <v/>
      </c>
      <c r="AK675" s="139"/>
      <c r="AL675" s="139"/>
      <c r="AM675" s="112"/>
      <c r="AN675" s="112"/>
      <c r="AU675" s="111"/>
      <c r="AV675" s="111"/>
      <c r="AW675" s="111"/>
      <c r="AX675" s="111"/>
      <c r="AY675" s="111"/>
      <c r="AZ675" s="111"/>
    </row>
    <row r="676" spans="1:52" ht="30" customHeight="1" thickBot="1">
      <c r="A676" s="146">
        <v>663</v>
      </c>
      <c r="B676" s="985" t="str">
        <f>IF(基本情報入力シート!C701="","",基本情報入力シート!C701)</f>
        <v/>
      </c>
      <c r="C676" s="986"/>
      <c r="D676" s="986"/>
      <c r="E676" s="986"/>
      <c r="F676" s="986"/>
      <c r="G676" s="986"/>
      <c r="H676" s="986"/>
      <c r="I676" s="987"/>
      <c r="J676" s="420" t="str">
        <f>IF(基本情報入力シート!M701="","",基本情報入力シート!M701)</f>
        <v/>
      </c>
      <c r="K676" s="420" t="str">
        <f>IF(基本情報入力シート!R701="","",基本情報入力シート!R701)</f>
        <v/>
      </c>
      <c r="L676" s="420" t="str">
        <f>IF(基本情報入力シート!W701="","",基本情報入力シート!W701)</f>
        <v/>
      </c>
      <c r="M676" s="420" t="str">
        <f>IF(基本情報入力シート!X701="","",基本情報入力シート!X701)</f>
        <v/>
      </c>
      <c r="N676" s="147" t="str">
        <f>IF(基本情報入力シート!Y701="","",基本情報入力シート!Y701)</f>
        <v/>
      </c>
      <c r="O676" s="154"/>
      <c r="P676" s="53"/>
      <c r="Q676" s="988"/>
      <c r="R676" s="989"/>
      <c r="S676" s="148" t="str">
        <f>IFERROR(ROUNDDOWN(Q676*VLOOKUP(N676,【参考】数式用!$AR$2:$AW$50,MATCH(P676,【参考】数式用!$AT$4:$AW$4)+2,FALSE)*0.5, 0), "")</f>
        <v/>
      </c>
      <c r="T676" s="54"/>
      <c r="U676" s="548" t="str">
        <f>IFERROR(IF(AG676&lt;&gt;"",Q676*VLOOKUP(N676,【参考】数式用!$AG$2:$AL$50,MATCH(P676,【参考】数式用!$AI$4:$AL$4,0)+2,0), ""), "")</f>
        <v/>
      </c>
      <c r="V676" s="44"/>
      <c r="W676" s="990"/>
      <c r="X676" s="991"/>
      <c r="Y676" s="93"/>
      <c r="Z676" s="549"/>
      <c r="AA676" s="149" t="str">
        <f>IFERROR(IF(Y676="ー", "", ROUNDDOWN(Z676*VLOOKUP(N676,【参考】数式用!$AR$2:$AW$50,MATCH(Y676,【参考】数式用!$AT$4:$AW$4)+2,FALSE)*0.5, 0)), "")</f>
        <v/>
      </c>
      <c r="AB676" s="103"/>
      <c r="AC676" s="1083" t="str">
        <f>IFERROR(IF(AG676&lt;&gt;"",Z676*VLOOKUP(N676,【参考】数式用!$AG$2:$AL$50,MATCH(Y676,【参考】数式用!$AI$4:$AL$4,0)+2,0), ""), "")</f>
        <v/>
      </c>
      <c r="AD676" s="1083"/>
      <c r="AE676" s="424"/>
      <c r="AF676" s="104"/>
      <c r="AG676" s="438" t="str">
        <f>IFERROR(VLOOKUP(O676, 【参考】数式用!$AY$5:$AY$13, 1, FALSE), "")</f>
        <v/>
      </c>
      <c r="AH676" s="439" t="str">
        <f>IFERROR(VLOOKUP(N676, 【参考】数式用!$BA$2:$BB$50, 2, FALSE), "")</f>
        <v/>
      </c>
      <c r="AI676" s="440" t="str">
        <f t="shared" si="21"/>
        <v/>
      </c>
      <c r="AJ676" s="441" t="str">
        <f t="shared" si="22"/>
        <v/>
      </c>
      <c r="AK676" s="139"/>
      <c r="AL676" s="139"/>
      <c r="AM676" s="112"/>
      <c r="AN676" s="112"/>
      <c r="AU676" s="111"/>
      <c r="AV676" s="111"/>
      <c r="AW676" s="111"/>
      <c r="AX676" s="111"/>
      <c r="AY676" s="111"/>
      <c r="AZ676" s="111"/>
    </row>
    <row r="677" spans="1:52" ht="30" customHeight="1" thickBot="1">
      <c r="A677" s="146">
        <v>664</v>
      </c>
      <c r="B677" s="985" t="str">
        <f>IF(基本情報入力シート!C702="","",基本情報入力シート!C702)</f>
        <v/>
      </c>
      <c r="C677" s="986"/>
      <c r="D677" s="986"/>
      <c r="E677" s="986"/>
      <c r="F677" s="986"/>
      <c r="G677" s="986"/>
      <c r="H677" s="986"/>
      <c r="I677" s="987"/>
      <c r="J677" s="420" t="str">
        <f>IF(基本情報入力シート!M702="","",基本情報入力シート!M702)</f>
        <v/>
      </c>
      <c r="K677" s="420" t="str">
        <f>IF(基本情報入力シート!R702="","",基本情報入力シート!R702)</f>
        <v/>
      </c>
      <c r="L677" s="420" t="str">
        <f>IF(基本情報入力シート!W702="","",基本情報入力シート!W702)</f>
        <v/>
      </c>
      <c r="M677" s="420" t="str">
        <f>IF(基本情報入力シート!X702="","",基本情報入力シート!X702)</f>
        <v/>
      </c>
      <c r="N677" s="147" t="str">
        <f>IF(基本情報入力シート!Y702="","",基本情報入力シート!Y702)</f>
        <v/>
      </c>
      <c r="O677" s="154"/>
      <c r="P677" s="53"/>
      <c r="Q677" s="988"/>
      <c r="R677" s="989"/>
      <c r="S677" s="148" t="str">
        <f>IFERROR(ROUNDDOWN(Q677*VLOOKUP(N677,【参考】数式用!$AR$2:$AW$50,MATCH(P677,【参考】数式用!$AT$4:$AW$4)+2,FALSE)*0.5, 0), "")</f>
        <v/>
      </c>
      <c r="T677" s="54"/>
      <c r="U677" s="548" t="str">
        <f>IFERROR(IF(AG677&lt;&gt;"",Q677*VLOOKUP(N677,【参考】数式用!$AG$2:$AL$50,MATCH(P677,【参考】数式用!$AI$4:$AL$4,0)+2,0), ""), "")</f>
        <v/>
      </c>
      <c r="V677" s="44"/>
      <c r="W677" s="990"/>
      <c r="X677" s="991"/>
      <c r="Y677" s="93"/>
      <c r="Z677" s="549"/>
      <c r="AA677" s="149" t="str">
        <f>IFERROR(IF(Y677="ー", "", ROUNDDOWN(Z677*VLOOKUP(N677,【参考】数式用!$AR$2:$AW$50,MATCH(Y677,【参考】数式用!$AT$4:$AW$4)+2,FALSE)*0.5, 0)), "")</f>
        <v/>
      </c>
      <c r="AB677" s="103"/>
      <c r="AC677" s="1083" t="str">
        <f>IFERROR(IF(AG677&lt;&gt;"",Z677*VLOOKUP(N677,【参考】数式用!$AG$2:$AL$50,MATCH(Y677,【参考】数式用!$AI$4:$AL$4,0)+2,0), ""), "")</f>
        <v/>
      </c>
      <c r="AD677" s="1083"/>
      <c r="AE677" s="424"/>
      <c r="AF677" s="104"/>
      <c r="AG677" s="438" t="str">
        <f>IFERROR(VLOOKUP(O677, 【参考】数式用!$AY$5:$AY$13, 1, FALSE), "")</f>
        <v/>
      </c>
      <c r="AH677" s="439" t="str">
        <f>IFERROR(VLOOKUP(N677, 【参考】数式用!$BA$2:$BB$50, 2, FALSE), "")</f>
        <v/>
      </c>
      <c r="AI677" s="440" t="str">
        <f t="shared" si="21"/>
        <v/>
      </c>
      <c r="AJ677" s="441" t="str">
        <f t="shared" si="22"/>
        <v/>
      </c>
      <c r="AK677" s="139"/>
      <c r="AL677" s="139"/>
      <c r="AM677" s="112"/>
      <c r="AN677" s="112"/>
      <c r="AU677" s="111"/>
      <c r="AV677" s="111"/>
      <c r="AW677" s="111"/>
      <c r="AX677" s="111"/>
      <c r="AY677" s="111"/>
      <c r="AZ677" s="111"/>
    </row>
    <row r="678" spans="1:52" ht="30" customHeight="1" thickBot="1">
      <c r="A678" s="146">
        <v>665</v>
      </c>
      <c r="B678" s="985" t="str">
        <f>IF(基本情報入力シート!C703="","",基本情報入力シート!C703)</f>
        <v/>
      </c>
      <c r="C678" s="986"/>
      <c r="D678" s="986"/>
      <c r="E678" s="986"/>
      <c r="F678" s="986"/>
      <c r="G678" s="986"/>
      <c r="H678" s="986"/>
      <c r="I678" s="987"/>
      <c r="J678" s="420" t="str">
        <f>IF(基本情報入力シート!M703="","",基本情報入力シート!M703)</f>
        <v/>
      </c>
      <c r="K678" s="420" t="str">
        <f>IF(基本情報入力シート!R703="","",基本情報入力シート!R703)</f>
        <v/>
      </c>
      <c r="L678" s="420" t="str">
        <f>IF(基本情報入力シート!W703="","",基本情報入力シート!W703)</f>
        <v/>
      </c>
      <c r="M678" s="420" t="str">
        <f>IF(基本情報入力シート!X703="","",基本情報入力シート!X703)</f>
        <v/>
      </c>
      <c r="N678" s="147" t="str">
        <f>IF(基本情報入力シート!Y703="","",基本情報入力シート!Y703)</f>
        <v/>
      </c>
      <c r="O678" s="154"/>
      <c r="P678" s="53"/>
      <c r="Q678" s="988"/>
      <c r="R678" s="989"/>
      <c r="S678" s="148" t="str">
        <f>IFERROR(ROUNDDOWN(Q678*VLOOKUP(N678,【参考】数式用!$AR$2:$AW$50,MATCH(P678,【参考】数式用!$AT$4:$AW$4)+2,FALSE)*0.5, 0), "")</f>
        <v/>
      </c>
      <c r="T678" s="54"/>
      <c r="U678" s="548" t="str">
        <f>IFERROR(IF(AG678&lt;&gt;"",Q678*VLOOKUP(N678,【参考】数式用!$AG$2:$AL$50,MATCH(P678,【参考】数式用!$AI$4:$AL$4,0)+2,0), ""), "")</f>
        <v/>
      </c>
      <c r="V678" s="44"/>
      <c r="W678" s="990"/>
      <c r="X678" s="991"/>
      <c r="Y678" s="93"/>
      <c r="Z678" s="549"/>
      <c r="AA678" s="149" t="str">
        <f>IFERROR(IF(Y678="ー", "", ROUNDDOWN(Z678*VLOOKUP(N678,【参考】数式用!$AR$2:$AW$50,MATCH(Y678,【参考】数式用!$AT$4:$AW$4)+2,FALSE)*0.5, 0)), "")</f>
        <v/>
      </c>
      <c r="AB678" s="103"/>
      <c r="AC678" s="1083" t="str">
        <f>IFERROR(IF(AG678&lt;&gt;"",Z678*VLOOKUP(N678,【参考】数式用!$AG$2:$AL$50,MATCH(Y678,【参考】数式用!$AI$4:$AL$4,0)+2,0), ""), "")</f>
        <v/>
      </c>
      <c r="AD678" s="1083"/>
      <c r="AE678" s="424"/>
      <c r="AF678" s="104"/>
      <c r="AG678" s="438" t="str">
        <f>IFERROR(VLOOKUP(O678, 【参考】数式用!$AY$5:$AY$13, 1, FALSE), "")</f>
        <v/>
      </c>
      <c r="AH678" s="439" t="str">
        <f>IFERROR(VLOOKUP(N678, 【参考】数式用!$BA$2:$BB$50, 2, FALSE), "")</f>
        <v/>
      </c>
      <c r="AI678" s="440" t="str">
        <f t="shared" si="21"/>
        <v/>
      </c>
      <c r="AJ678" s="441" t="str">
        <f t="shared" si="22"/>
        <v/>
      </c>
      <c r="AK678" s="139"/>
      <c r="AL678" s="139"/>
      <c r="AM678" s="112"/>
      <c r="AN678" s="112"/>
      <c r="AU678" s="111"/>
      <c r="AV678" s="111"/>
      <c r="AW678" s="111"/>
      <c r="AX678" s="111"/>
      <c r="AY678" s="111"/>
      <c r="AZ678" s="111"/>
    </row>
    <row r="679" spans="1:52" ht="30" customHeight="1" thickBot="1">
      <c r="A679" s="146">
        <v>666</v>
      </c>
      <c r="B679" s="985" t="str">
        <f>IF(基本情報入力シート!C704="","",基本情報入力シート!C704)</f>
        <v/>
      </c>
      <c r="C679" s="986"/>
      <c r="D679" s="986"/>
      <c r="E679" s="986"/>
      <c r="F679" s="986"/>
      <c r="G679" s="986"/>
      <c r="H679" s="986"/>
      <c r="I679" s="987"/>
      <c r="J679" s="420" t="str">
        <f>IF(基本情報入力シート!M704="","",基本情報入力シート!M704)</f>
        <v/>
      </c>
      <c r="K679" s="420" t="str">
        <f>IF(基本情報入力シート!R704="","",基本情報入力シート!R704)</f>
        <v/>
      </c>
      <c r="L679" s="420" t="str">
        <f>IF(基本情報入力シート!W704="","",基本情報入力シート!W704)</f>
        <v/>
      </c>
      <c r="M679" s="420" t="str">
        <f>IF(基本情報入力シート!X704="","",基本情報入力シート!X704)</f>
        <v/>
      </c>
      <c r="N679" s="147" t="str">
        <f>IF(基本情報入力シート!Y704="","",基本情報入力シート!Y704)</f>
        <v/>
      </c>
      <c r="O679" s="154"/>
      <c r="P679" s="53"/>
      <c r="Q679" s="988"/>
      <c r="R679" s="989"/>
      <c r="S679" s="148" t="str">
        <f>IFERROR(ROUNDDOWN(Q679*VLOOKUP(N679,【参考】数式用!$AR$2:$AW$50,MATCH(P679,【参考】数式用!$AT$4:$AW$4)+2,FALSE)*0.5, 0), "")</f>
        <v/>
      </c>
      <c r="T679" s="54"/>
      <c r="U679" s="548" t="str">
        <f>IFERROR(IF(AG679&lt;&gt;"",Q679*VLOOKUP(N679,【参考】数式用!$AG$2:$AL$50,MATCH(P679,【参考】数式用!$AI$4:$AL$4,0)+2,0), ""), "")</f>
        <v/>
      </c>
      <c r="V679" s="44"/>
      <c r="W679" s="990"/>
      <c r="X679" s="991"/>
      <c r="Y679" s="93"/>
      <c r="Z679" s="549"/>
      <c r="AA679" s="149" t="str">
        <f>IFERROR(IF(Y679="ー", "", ROUNDDOWN(Z679*VLOOKUP(N679,【参考】数式用!$AR$2:$AW$50,MATCH(Y679,【参考】数式用!$AT$4:$AW$4)+2,FALSE)*0.5, 0)), "")</f>
        <v/>
      </c>
      <c r="AB679" s="103"/>
      <c r="AC679" s="1083" t="str">
        <f>IFERROR(IF(AG679&lt;&gt;"",Z679*VLOOKUP(N679,【参考】数式用!$AG$2:$AL$50,MATCH(Y679,【参考】数式用!$AI$4:$AL$4,0)+2,0), ""), "")</f>
        <v/>
      </c>
      <c r="AD679" s="1083"/>
      <c r="AE679" s="424"/>
      <c r="AF679" s="104"/>
      <c r="AG679" s="438" t="str">
        <f>IFERROR(VLOOKUP(O679, 【参考】数式用!$AY$5:$AY$13, 1, FALSE), "")</f>
        <v/>
      </c>
      <c r="AH679" s="439" t="str">
        <f>IFERROR(VLOOKUP(N679, 【参考】数式用!$BA$2:$BB$50, 2, FALSE), "")</f>
        <v/>
      </c>
      <c r="AI679" s="440" t="str">
        <f t="shared" si="21"/>
        <v/>
      </c>
      <c r="AJ679" s="441" t="str">
        <f t="shared" si="22"/>
        <v/>
      </c>
      <c r="AK679" s="139"/>
      <c r="AL679" s="139"/>
      <c r="AM679" s="112"/>
      <c r="AN679" s="112"/>
      <c r="AU679" s="111"/>
      <c r="AV679" s="111"/>
      <c r="AW679" s="111"/>
      <c r="AX679" s="111"/>
      <c r="AY679" s="111"/>
      <c r="AZ679" s="111"/>
    </row>
    <row r="680" spans="1:52" ht="30" customHeight="1" thickBot="1">
      <c r="A680" s="146">
        <v>667</v>
      </c>
      <c r="B680" s="985" t="str">
        <f>IF(基本情報入力シート!C705="","",基本情報入力シート!C705)</f>
        <v/>
      </c>
      <c r="C680" s="986"/>
      <c r="D680" s="986"/>
      <c r="E680" s="986"/>
      <c r="F680" s="986"/>
      <c r="G680" s="986"/>
      <c r="H680" s="986"/>
      <c r="I680" s="987"/>
      <c r="J680" s="420" t="str">
        <f>IF(基本情報入力シート!M705="","",基本情報入力シート!M705)</f>
        <v/>
      </c>
      <c r="K680" s="420" t="str">
        <f>IF(基本情報入力シート!R705="","",基本情報入力シート!R705)</f>
        <v/>
      </c>
      <c r="L680" s="420" t="str">
        <f>IF(基本情報入力シート!W705="","",基本情報入力シート!W705)</f>
        <v/>
      </c>
      <c r="M680" s="420" t="str">
        <f>IF(基本情報入力シート!X705="","",基本情報入力シート!X705)</f>
        <v/>
      </c>
      <c r="N680" s="147" t="str">
        <f>IF(基本情報入力シート!Y705="","",基本情報入力シート!Y705)</f>
        <v/>
      </c>
      <c r="O680" s="154"/>
      <c r="P680" s="53"/>
      <c r="Q680" s="988"/>
      <c r="R680" s="989"/>
      <c r="S680" s="148" t="str">
        <f>IFERROR(ROUNDDOWN(Q680*VLOOKUP(N680,【参考】数式用!$AR$2:$AW$50,MATCH(P680,【参考】数式用!$AT$4:$AW$4)+2,FALSE)*0.5, 0), "")</f>
        <v/>
      </c>
      <c r="T680" s="54"/>
      <c r="U680" s="548" t="str">
        <f>IFERROR(IF(AG680&lt;&gt;"",Q680*VLOOKUP(N680,【参考】数式用!$AG$2:$AL$50,MATCH(P680,【参考】数式用!$AI$4:$AL$4,0)+2,0), ""), "")</f>
        <v/>
      </c>
      <c r="V680" s="44"/>
      <c r="W680" s="990"/>
      <c r="X680" s="991"/>
      <c r="Y680" s="93"/>
      <c r="Z680" s="549"/>
      <c r="AA680" s="149" t="str">
        <f>IFERROR(IF(Y680="ー", "", ROUNDDOWN(Z680*VLOOKUP(N680,【参考】数式用!$AR$2:$AW$50,MATCH(Y680,【参考】数式用!$AT$4:$AW$4)+2,FALSE)*0.5, 0)), "")</f>
        <v/>
      </c>
      <c r="AB680" s="103"/>
      <c r="AC680" s="1083" t="str">
        <f>IFERROR(IF(AG680&lt;&gt;"",Z680*VLOOKUP(N680,【参考】数式用!$AG$2:$AL$50,MATCH(Y680,【参考】数式用!$AI$4:$AL$4,0)+2,0), ""), "")</f>
        <v/>
      </c>
      <c r="AD680" s="1083"/>
      <c r="AE680" s="424"/>
      <c r="AF680" s="104"/>
      <c r="AG680" s="438" t="str">
        <f>IFERROR(VLOOKUP(O680, 【参考】数式用!$AY$5:$AY$13, 1, FALSE), "")</f>
        <v/>
      </c>
      <c r="AH680" s="439" t="str">
        <f>IFERROR(VLOOKUP(N680, 【参考】数式用!$BA$2:$BB$50, 2, FALSE), "")</f>
        <v/>
      </c>
      <c r="AI680" s="440" t="str">
        <f t="shared" si="21"/>
        <v/>
      </c>
      <c r="AJ680" s="441" t="str">
        <f t="shared" si="22"/>
        <v/>
      </c>
      <c r="AK680" s="139"/>
      <c r="AL680" s="139"/>
      <c r="AM680" s="112"/>
      <c r="AN680" s="112"/>
      <c r="AU680" s="111"/>
      <c r="AV680" s="111"/>
      <c r="AW680" s="111"/>
      <c r="AX680" s="111"/>
      <c r="AY680" s="111"/>
      <c r="AZ680" s="111"/>
    </row>
    <row r="681" spans="1:52" ht="30" customHeight="1" thickBot="1">
      <c r="A681" s="146">
        <v>668</v>
      </c>
      <c r="B681" s="985" t="str">
        <f>IF(基本情報入力シート!C706="","",基本情報入力シート!C706)</f>
        <v/>
      </c>
      <c r="C681" s="986"/>
      <c r="D681" s="986"/>
      <c r="E681" s="986"/>
      <c r="F681" s="986"/>
      <c r="G681" s="986"/>
      <c r="H681" s="986"/>
      <c r="I681" s="987"/>
      <c r="J681" s="420" t="str">
        <f>IF(基本情報入力シート!M706="","",基本情報入力シート!M706)</f>
        <v/>
      </c>
      <c r="K681" s="420" t="str">
        <f>IF(基本情報入力シート!R706="","",基本情報入力シート!R706)</f>
        <v/>
      </c>
      <c r="L681" s="420" t="str">
        <f>IF(基本情報入力シート!W706="","",基本情報入力シート!W706)</f>
        <v/>
      </c>
      <c r="M681" s="420" t="str">
        <f>IF(基本情報入力シート!X706="","",基本情報入力シート!X706)</f>
        <v/>
      </c>
      <c r="N681" s="147" t="str">
        <f>IF(基本情報入力シート!Y706="","",基本情報入力シート!Y706)</f>
        <v/>
      </c>
      <c r="O681" s="154"/>
      <c r="P681" s="53"/>
      <c r="Q681" s="988"/>
      <c r="R681" s="989"/>
      <c r="S681" s="148" t="str">
        <f>IFERROR(ROUNDDOWN(Q681*VLOOKUP(N681,【参考】数式用!$AR$2:$AW$50,MATCH(P681,【参考】数式用!$AT$4:$AW$4)+2,FALSE)*0.5, 0), "")</f>
        <v/>
      </c>
      <c r="T681" s="54"/>
      <c r="U681" s="548" t="str">
        <f>IFERROR(IF(AG681&lt;&gt;"",Q681*VLOOKUP(N681,【参考】数式用!$AG$2:$AL$50,MATCH(P681,【参考】数式用!$AI$4:$AL$4,0)+2,0), ""), "")</f>
        <v/>
      </c>
      <c r="V681" s="44"/>
      <c r="W681" s="990"/>
      <c r="X681" s="991"/>
      <c r="Y681" s="93"/>
      <c r="Z681" s="549"/>
      <c r="AA681" s="149" t="str">
        <f>IFERROR(IF(Y681="ー", "", ROUNDDOWN(Z681*VLOOKUP(N681,【参考】数式用!$AR$2:$AW$50,MATCH(Y681,【参考】数式用!$AT$4:$AW$4)+2,FALSE)*0.5, 0)), "")</f>
        <v/>
      </c>
      <c r="AB681" s="103"/>
      <c r="AC681" s="1083" t="str">
        <f>IFERROR(IF(AG681&lt;&gt;"",Z681*VLOOKUP(N681,【参考】数式用!$AG$2:$AL$50,MATCH(Y681,【参考】数式用!$AI$4:$AL$4,0)+2,0), ""), "")</f>
        <v/>
      </c>
      <c r="AD681" s="1083"/>
      <c r="AE681" s="424"/>
      <c r="AF681" s="104"/>
      <c r="AG681" s="438" t="str">
        <f>IFERROR(VLOOKUP(O681, 【参考】数式用!$AY$5:$AY$13, 1, FALSE), "")</f>
        <v/>
      </c>
      <c r="AH681" s="439" t="str">
        <f>IFERROR(VLOOKUP(N681, 【参考】数式用!$BA$2:$BB$50, 2, FALSE), "")</f>
        <v/>
      </c>
      <c r="AI681" s="440" t="str">
        <f t="shared" si="21"/>
        <v/>
      </c>
      <c r="AJ681" s="441" t="str">
        <f t="shared" si="22"/>
        <v/>
      </c>
      <c r="AK681" s="139"/>
      <c r="AL681" s="139"/>
      <c r="AM681" s="112"/>
      <c r="AN681" s="112"/>
      <c r="AU681" s="111"/>
      <c r="AV681" s="111"/>
      <c r="AW681" s="111"/>
      <c r="AX681" s="111"/>
      <c r="AY681" s="111"/>
      <c r="AZ681" s="111"/>
    </row>
    <row r="682" spans="1:52" ht="30" customHeight="1" thickBot="1">
      <c r="A682" s="146">
        <v>669</v>
      </c>
      <c r="B682" s="985" t="str">
        <f>IF(基本情報入力シート!C707="","",基本情報入力シート!C707)</f>
        <v/>
      </c>
      <c r="C682" s="986"/>
      <c r="D682" s="986"/>
      <c r="E682" s="986"/>
      <c r="F682" s="986"/>
      <c r="G682" s="986"/>
      <c r="H682" s="986"/>
      <c r="I682" s="987"/>
      <c r="J682" s="420" t="str">
        <f>IF(基本情報入力シート!M707="","",基本情報入力シート!M707)</f>
        <v/>
      </c>
      <c r="K682" s="420" t="str">
        <f>IF(基本情報入力シート!R707="","",基本情報入力シート!R707)</f>
        <v/>
      </c>
      <c r="L682" s="420" t="str">
        <f>IF(基本情報入力シート!W707="","",基本情報入力シート!W707)</f>
        <v/>
      </c>
      <c r="M682" s="420" t="str">
        <f>IF(基本情報入力シート!X707="","",基本情報入力シート!X707)</f>
        <v/>
      </c>
      <c r="N682" s="147" t="str">
        <f>IF(基本情報入力シート!Y707="","",基本情報入力シート!Y707)</f>
        <v/>
      </c>
      <c r="O682" s="154"/>
      <c r="P682" s="53"/>
      <c r="Q682" s="988"/>
      <c r="R682" s="989"/>
      <c r="S682" s="148" t="str">
        <f>IFERROR(ROUNDDOWN(Q682*VLOOKUP(N682,【参考】数式用!$AR$2:$AW$50,MATCH(P682,【参考】数式用!$AT$4:$AW$4)+2,FALSE)*0.5, 0), "")</f>
        <v/>
      </c>
      <c r="T682" s="54"/>
      <c r="U682" s="548" t="str">
        <f>IFERROR(IF(AG682&lt;&gt;"",Q682*VLOOKUP(N682,【参考】数式用!$AG$2:$AL$50,MATCH(P682,【参考】数式用!$AI$4:$AL$4,0)+2,0), ""), "")</f>
        <v/>
      </c>
      <c r="V682" s="44"/>
      <c r="W682" s="990"/>
      <c r="X682" s="991"/>
      <c r="Y682" s="93"/>
      <c r="Z682" s="549"/>
      <c r="AA682" s="149" t="str">
        <f>IFERROR(IF(Y682="ー", "", ROUNDDOWN(Z682*VLOOKUP(N682,【参考】数式用!$AR$2:$AW$50,MATCH(Y682,【参考】数式用!$AT$4:$AW$4)+2,FALSE)*0.5, 0)), "")</f>
        <v/>
      </c>
      <c r="AB682" s="103"/>
      <c r="AC682" s="1083" t="str">
        <f>IFERROR(IF(AG682&lt;&gt;"",Z682*VLOOKUP(N682,【参考】数式用!$AG$2:$AL$50,MATCH(Y682,【参考】数式用!$AI$4:$AL$4,0)+2,0), ""), "")</f>
        <v/>
      </c>
      <c r="AD682" s="1083"/>
      <c r="AE682" s="424"/>
      <c r="AF682" s="104"/>
      <c r="AG682" s="438" t="str">
        <f>IFERROR(VLOOKUP(O682, 【参考】数式用!$AY$5:$AY$13, 1, FALSE), "")</f>
        <v/>
      </c>
      <c r="AH682" s="439" t="str">
        <f>IFERROR(VLOOKUP(N682, 【参考】数式用!$BA$2:$BB$50, 2, FALSE), "")</f>
        <v/>
      </c>
      <c r="AI682" s="440" t="str">
        <f t="shared" si="21"/>
        <v/>
      </c>
      <c r="AJ682" s="441" t="str">
        <f t="shared" si="22"/>
        <v/>
      </c>
      <c r="AK682" s="139"/>
      <c r="AL682" s="139"/>
      <c r="AM682" s="112"/>
      <c r="AN682" s="112"/>
      <c r="AU682" s="111"/>
      <c r="AV682" s="111"/>
      <c r="AW682" s="111"/>
      <c r="AX682" s="111"/>
      <c r="AY682" s="111"/>
      <c r="AZ682" s="111"/>
    </row>
    <row r="683" spans="1:52" ht="30" customHeight="1" thickBot="1">
      <c r="A683" s="146">
        <v>670</v>
      </c>
      <c r="B683" s="985" t="str">
        <f>IF(基本情報入力シート!C708="","",基本情報入力シート!C708)</f>
        <v/>
      </c>
      <c r="C683" s="986"/>
      <c r="D683" s="986"/>
      <c r="E683" s="986"/>
      <c r="F683" s="986"/>
      <c r="G683" s="986"/>
      <c r="H683" s="986"/>
      <c r="I683" s="987"/>
      <c r="J683" s="420" t="str">
        <f>IF(基本情報入力シート!M708="","",基本情報入力シート!M708)</f>
        <v/>
      </c>
      <c r="K683" s="420" t="str">
        <f>IF(基本情報入力シート!R708="","",基本情報入力シート!R708)</f>
        <v/>
      </c>
      <c r="L683" s="420" t="str">
        <f>IF(基本情報入力シート!W708="","",基本情報入力シート!W708)</f>
        <v/>
      </c>
      <c r="M683" s="420" t="str">
        <f>IF(基本情報入力シート!X708="","",基本情報入力シート!X708)</f>
        <v/>
      </c>
      <c r="N683" s="147" t="str">
        <f>IF(基本情報入力シート!Y708="","",基本情報入力シート!Y708)</f>
        <v/>
      </c>
      <c r="O683" s="154"/>
      <c r="P683" s="53"/>
      <c r="Q683" s="988"/>
      <c r="R683" s="989"/>
      <c r="S683" s="148" t="str">
        <f>IFERROR(ROUNDDOWN(Q683*VLOOKUP(N683,【参考】数式用!$AR$2:$AW$50,MATCH(P683,【参考】数式用!$AT$4:$AW$4)+2,FALSE)*0.5, 0), "")</f>
        <v/>
      </c>
      <c r="T683" s="54"/>
      <c r="U683" s="548" t="str">
        <f>IFERROR(IF(AG683&lt;&gt;"",Q683*VLOOKUP(N683,【参考】数式用!$AG$2:$AL$50,MATCH(P683,【参考】数式用!$AI$4:$AL$4,0)+2,0), ""), "")</f>
        <v/>
      </c>
      <c r="V683" s="44"/>
      <c r="W683" s="990"/>
      <c r="X683" s="991"/>
      <c r="Y683" s="93"/>
      <c r="Z683" s="549"/>
      <c r="AA683" s="149" t="str">
        <f>IFERROR(IF(Y683="ー", "", ROUNDDOWN(Z683*VLOOKUP(N683,【参考】数式用!$AR$2:$AW$50,MATCH(Y683,【参考】数式用!$AT$4:$AW$4)+2,FALSE)*0.5, 0)), "")</f>
        <v/>
      </c>
      <c r="AB683" s="103"/>
      <c r="AC683" s="1083" t="str">
        <f>IFERROR(IF(AG683&lt;&gt;"",Z683*VLOOKUP(N683,【参考】数式用!$AG$2:$AL$50,MATCH(Y683,【参考】数式用!$AI$4:$AL$4,0)+2,0), ""), "")</f>
        <v/>
      </c>
      <c r="AD683" s="1083"/>
      <c r="AE683" s="424"/>
      <c r="AF683" s="104"/>
      <c r="AG683" s="438" t="str">
        <f>IFERROR(VLOOKUP(O683, 【参考】数式用!$AY$5:$AY$13, 1, FALSE), "")</f>
        <v/>
      </c>
      <c r="AH683" s="439" t="str">
        <f>IFERROR(VLOOKUP(N683, 【参考】数式用!$BA$2:$BB$50, 2, FALSE), "")</f>
        <v/>
      </c>
      <c r="AI683" s="440" t="str">
        <f t="shared" si="21"/>
        <v/>
      </c>
      <c r="AJ683" s="441" t="str">
        <f t="shared" si="22"/>
        <v/>
      </c>
      <c r="AK683" s="139"/>
      <c r="AL683" s="139"/>
      <c r="AM683" s="112"/>
      <c r="AN683" s="112"/>
      <c r="AU683" s="111"/>
      <c r="AV683" s="111"/>
      <c r="AW683" s="111"/>
      <c r="AX683" s="111"/>
      <c r="AY683" s="111"/>
      <c r="AZ683" s="111"/>
    </row>
    <row r="684" spans="1:52" ht="30" customHeight="1" thickBot="1">
      <c r="A684" s="146">
        <v>671</v>
      </c>
      <c r="B684" s="985" t="str">
        <f>IF(基本情報入力シート!C709="","",基本情報入力シート!C709)</f>
        <v/>
      </c>
      <c r="C684" s="986"/>
      <c r="D684" s="986"/>
      <c r="E684" s="986"/>
      <c r="F684" s="986"/>
      <c r="G684" s="986"/>
      <c r="H684" s="986"/>
      <c r="I684" s="987"/>
      <c r="J684" s="420" t="str">
        <f>IF(基本情報入力シート!M709="","",基本情報入力シート!M709)</f>
        <v/>
      </c>
      <c r="K684" s="420" t="str">
        <f>IF(基本情報入力シート!R709="","",基本情報入力シート!R709)</f>
        <v/>
      </c>
      <c r="L684" s="420" t="str">
        <f>IF(基本情報入力シート!W709="","",基本情報入力シート!W709)</f>
        <v/>
      </c>
      <c r="M684" s="420" t="str">
        <f>IF(基本情報入力シート!X709="","",基本情報入力シート!X709)</f>
        <v/>
      </c>
      <c r="N684" s="147" t="str">
        <f>IF(基本情報入力シート!Y709="","",基本情報入力シート!Y709)</f>
        <v/>
      </c>
      <c r="O684" s="154"/>
      <c r="P684" s="53"/>
      <c r="Q684" s="988"/>
      <c r="R684" s="989"/>
      <c r="S684" s="148" t="str">
        <f>IFERROR(ROUNDDOWN(Q684*VLOOKUP(N684,【参考】数式用!$AR$2:$AW$50,MATCH(P684,【参考】数式用!$AT$4:$AW$4)+2,FALSE)*0.5, 0), "")</f>
        <v/>
      </c>
      <c r="T684" s="54"/>
      <c r="U684" s="548" t="str">
        <f>IFERROR(IF(AG684&lt;&gt;"",Q684*VLOOKUP(N684,【参考】数式用!$AG$2:$AL$50,MATCH(P684,【参考】数式用!$AI$4:$AL$4,0)+2,0), ""), "")</f>
        <v/>
      </c>
      <c r="V684" s="44"/>
      <c r="W684" s="990"/>
      <c r="X684" s="991"/>
      <c r="Y684" s="93"/>
      <c r="Z684" s="549"/>
      <c r="AA684" s="149" t="str">
        <f>IFERROR(IF(Y684="ー", "", ROUNDDOWN(Z684*VLOOKUP(N684,【参考】数式用!$AR$2:$AW$50,MATCH(Y684,【参考】数式用!$AT$4:$AW$4)+2,FALSE)*0.5, 0)), "")</f>
        <v/>
      </c>
      <c r="AB684" s="103"/>
      <c r="AC684" s="1083" t="str">
        <f>IFERROR(IF(AG684&lt;&gt;"",Z684*VLOOKUP(N684,【参考】数式用!$AG$2:$AL$50,MATCH(Y684,【参考】数式用!$AI$4:$AL$4,0)+2,0), ""), "")</f>
        <v/>
      </c>
      <c r="AD684" s="1083"/>
      <c r="AE684" s="424"/>
      <c r="AF684" s="104"/>
      <c r="AG684" s="438" t="str">
        <f>IFERROR(VLOOKUP(O684, 【参考】数式用!$AY$5:$AY$13, 1, FALSE), "")</f>
        <v/>
      </c>
      <c r="AH684" s="439" t="str">
        <f>IFERROR(VLOOKUP(N684, 【参考】数式用!$BA$2:$BB$50, 2, FALSE), "")</f>
        <v/>
      </c>
      <c r="AI684" s="440" t="str">
        <f t="shared" si="21"/>
        <v/>
      </c>
      <c r="AJ684" s="441" t="str">
        <f t="shared" si="22"/>
        <v/>
      </c>
      <c r="AK684" s="139"/>
      <c r="AL684" s="139"/>
      <c r="AM684" s="112"/>
      <c r="AN684" s="112"/>
      <c r="AU684" s="111"/>
      <c r="AV684" s="111"/>
      <c r="AW684" s="111"/>
      <c r="AX684" s="111"/>
      <c r="AY684" s="111"/>
      <c r="AZ684" s="111"/>
    </row>
    <row r="685" spans="1:52" ht="30" customHeight="1" thickBot="1">
      <c r="A685" s="146">
        <v>672</v>
      </c>
      <c r="B685" s="985" t="str">
        <f>IF(基本情報入力シート!C710="","",基本情報入力シート!C710)</f>
        <v/>
      </c>
      <c r="C685" s="986"/>
      <c r="D685" s="986"/>
      <c r="E685" s="986"/>
      <c r="F685" s="986"/>
      <c r="G685" s="986"/>
      <c r="H685" s="986"/>
      <c r="I685" s="987"/>
      <c r="J685" s="420" t="str">
        <f>IF(基本情報入力シート!M710="","",基本情報入力シート!M710)</f>
        <v/>
      </c>
      <c r="K685" s="420" t="str">
        <f>IF(基本情報入力シート!R710="","",基本情報入力シート!R710)</f>
        <v/>
      </c>
      <c r="L685" s="420" t="str">
        <f>IF(基本情報入力シート!W710="","",基本情報入力シート!W710)</f>
        <v/>
      </c>
      <c r="M685" s="420" t="str">
        <f>IF(基本情報入力シート!X710="","",基本情報入力シート!X710)</f>
        <v/>
      </c>
      <c r="N685" s="147" t="str">
        <f>IF(基本情報入力シート!Y710="","",基本情報入力シート!Y710)</f>
        <v/>
      </c>
      <c r="O685" s="154"/>
      <c r="P685" s="53"/>
      <c r="Q685" s="988"/>
      <c r="R685" s="989"/>
      <c r="S685" s="148" t="str">
        <f>IFERROR(ROUNDDOWN(Q685*VLOOKUP(N685,【参考】数式用!$AR$2:$AW$50,MATCH(P685,【参考】数式用!$AT$4:$AW$4)+2,FALSE)*0.5, 0), "")</f>
        <v/>
      </c>
      <c r="T685" s="54"/>
      <c r="U685" s="548" t="str">
        <f>IFERROR(IF(AG685&lt;&gt;"",Q685*VLOOKUP(N685,【参考】数式用!$AG$2:$AL$50,MATCH(P685,【参考】数式用!$AI$4:$AL$4,0)+2,0), ""), "")</f>
        <v/>
      </c>
      <c r="V685" s="44"/>
      <c r="W685" s="990"/>
      <c r="X685" s="991"/>
      <c r="Y685" s="93"/>
      <c r="Z685" s="549"/>
      <c r="AA685" s="149" t="str">
        <f>IFERROR(IF(Y685="ー", "", ROUNDDOWN(Z685*VLOOKUP(N685,【参考】数式用!$AR$2:$AW$50,MATCH(Y685,【参考】数式用!$AT$4:$AW$4)+2,FALSE)*0.5, 0)), "")</f>
        <v/>
      </c>
      <c r="AB685" s="103"/>
      <c r="AC685" s="1083" t="str">
        <f>IFERROR(IF(AG685&lt;&gt;"",Z685*VLOOKUP(N685,【参考】数式用!$AG$2:$AL$50,MATCH(Y685,【参考】数式用!$AI$4:$AL$4,0)+2,0), ""), "")</f>
        <v/>
      </c>
      <c r="AD685" s="1083"/>
      <c r="AE685" s="424"/>
      <c r="AF685" s="104"/>
      <c r="AG685" s="438" t="str">
        <f>IFERROR(VLOOKUP(O685, 【参考】数式用!$AY$5:$AY$13, 1, FALSE), "")</f>
        <v/>
      </c>
      <c r="AH685" s="439" t="str">
        <f>IFERROR(VLOOKUP(N685, 【参考】数式用!$BA$2:$BB$50, 2, FALSE), "")</f>
        <v/>
      </c>
      <c r="AI685" s="440" t="str">
        <f t="shared" si="21"/>
        <v/>
      </c>
      <c r="AJ685" s="441" t="str">
        <f t="shared" si="22"/>
        <v/>
      </c>
      <c r="AK685" s="139"/>
      <c r="AL685" s="139"/>
      <c r="AM685" s="112"/>
      <c r="AN685" s="112"/>
      <c r="AU685" s="111"/>
      <c r="AV685" s="111"/>
      <c r="AW685" s="111"/>
      <c r="AX685" s="111"/>
      <c r="AY685" s="111"/>
      <c r="AZ685" s="111"/>
    </row>
    <row r="686" spans="1:52" ht="30" customHeight="1" thickBot="1">
      <c r="A686" s="146">
        <v>673</v>
      </c>
      <c r="B686" s="985" t="str">
        <f>IF(基本情報入力シート!C711="","",基本情報入力シート!C711)</f>
        <v/>
      </c>
      <c r="C686" s="986"/>
      <c r="D686" s="986"/>
      <c r="E686" s="986"/>
      <c r="F686" s="986"/>
      <c r="G686" s="986"/>
      <c r="H686" s="986"/>
      <c r="I686" s="987"/>
      <c r="J686" s="420" t="str">
        <f>IF(基本情報入力シート!M711="","",基本情報入力シート!M711)</f>
        <v/>
      </c>
      <c r="K686" s="420" t="str">
        <f>IF(基本情報入力シート!R711="","",基本情報入力シート!R711)</f>
        <v/>
      </c>
      <c r="L686" s="420" t="str">
        <f>IF(基本情報入力シート!W711="","",基本情報入力シート!W711)</f>
        <v/>
      </c>
      <c r="M686" s="420" t="str">
        <f>IF(基本情報入力シート!X711="","",基本情報入力シート!X711)</f>
        <v/>
      </c>
      <c r="N686" s="147" t="str">
        <f>IF(基本情報入力シート!Y711="","",基本情報入力シート!Y711)</f>
        <v/>
      </c>
      <c r="O686" s="154"/>
      <c r="P686" s="53"/>
      <c r="Q686" s="988"/>
      <c r="R686" s="989"/>
      <c r="S686" s="148" t="str">
        <f>IFERROR(ROUNDDOWN(Q686*VLOOKUP(N686,【参考】数式用!$AR$2:$AW$50,MATCH(P686,【参考】数式用!$AT$4:$AW$4)+2,FALSE)*0.5, 0), "")</f>
        <v/>
      </c>
      <c r="T686" s="54"/>
      <c r="U686" s="548" t="str">
        <f>IFERROR(IF(AG686&lt;&gt;"",Q686*VLOOKUP(N686,【参考】数式用!$AG$2:$AL$50,MATCH(P686,【参考】数式用!$AI$4:$AL$4,0)+2,0), ""), "")</f>
        <v/>
      </c>
      <c r="V686" s="44"/>
      <c r="W686" s="990"/>
      <c r="X686" s="991"/>
      <c r="Y686" s="93"/>
      <c r="Z686" s="549"/>
      <c r="AA686" s="149" t="str">
        <f>IFERROR(IF(Y686="ー", "", ROUNDDOWN(Z686*VLOOKUP(N686,【参考】数式用!$AR$2:$AW$50,MATCH(Y686,【参考】数式用!$AT$4:$AW$4)+2,FALSE)*0.5, 0)), "")</f>
        <v/>
      </c>
      <c r="AB686" s="103"/>
      <c r="AC686" s="1083" t="str">
        <f>IFERROR(IF(AG686&lt;&gt;"",Z686*VLOOKUP(N686,【参考】数式用!$AG$2:$AL$50,MATCH(Y686,【参考】数式用!$AI$4:$AL$4,0)+2,0), ""), "")</f>
        <v/>
      </c>
      <c r="AD686" s="1083"/>
      <c r="AE686" s="424"/>
      <c r="AF686" s="104"/>
      <c r="AG686" s="438" t="str">
        <f>IFERROR(VLOOKUP(O686, 【参考】数式用!$AY$5:$AY$13, 1, FALSE), "")</f>
        <v/>
      </c>
      <c r="AH686" s="439" t="str">
        <f>IFERROR(VLOOKUP(N686, 【参考】数式用!$BA$2:$BB$50, 2, FALSE), "")</f>
        <v/>
      </c>
      <c r="AI686" s="440" t="str">
        <f t="shared" si="21"/>
        <v/>
      </c>
      <c r="AJ686" s="441" t="str">
        <f t="shared" si="22"/>
        <v/>
      </c>
      <c r="AK686" s="139"/>
      <c r="AL686" s="139"/>
      <c r="AM686" s="112"/>
      <c r="AN686" s="112"/>
      <c r="AU686" s="111"/>
      <c r="AV686" s="111"/>
      <c r="AW686" s="111"/>
      <c r="AX686" s="111"/>
      <c r="AY686" s="111"/>
      <c r="AZ686" s="111"/>
    </row>
    <row r="687" spans="1:52" ht="30" customHeight="1" thickBot="1">
      <c r="A687" s="146">
        <v>674</v>
      </c>
      <c r="B687" s="985" t="str">
        <f>IF(基本情報入力シート!C712="","",基本情報入力シート!C712)</f>
        <v/>
      </c>
      <c r="C687" s="986"/>
      <c r="D687" s="986"/>
      <c r="E687" s="986"/>
      <c r="F687" s="986"/>
      <c r="G687" s="986"/>
      <c r="H687" s="986"/>
      <c r="I687" s="987"/>
      <c r="J687" s="420" t="str">
        <f>IF(基本情報入力シート!M712="","",基本情報入力シート!M712)</f>
        <v/>
      </c>
      <c r="K687" s="420" t="str">
        <f>IF(基本情報入力シート!R712="","",基本情報入力シート!R712)</f>
        <v/>
      </c>
      <c r="L687" s="420" t="str">
        <f>IF(基本情報入力シート!W712="","",基本情報入力シート!W712)</f>
        <v/>
      </c>
      <c r="M687" s="420" t="str">
        <f>IF(基本情報入力シート!X712="","",基本情報入力シート!X712)</f>
        <v/>
      </c>
      <c r="N687" s="147" t="str">
        <f>IF(基本情報入力シート!Y712="","",基本情報入力シート!Y712)</f>
        <v/>
      </c>
      <c r="O687" s="154"/>
      <c r="P687" s="53"/>
      <c r="Q687" s="988"/>
      <c r="R687" s="989"/>
      <c r="S687" s="148" t="str">
        <f>IFERROR(ROUNDDOWN(Q687*VLOOKUP(N687,【参考】数式用!$AR$2:$AW$50,MATCH(P687,【参考】数式用!$AT$4:$AW$4)+2,FALSE)*0.5, 0), "")</f>
        <v/>
      </c>
      <c r="T687" s="54"/>
      <c r="U687" s="548" t="str">
        <f>IFERROR(IF(AG687&lt;&gt;"",Q687*VLOOKUP(N687,【参考】数式用!$AG$2:$AL$50,MATCH(P687,【参考】数式用!$AI$4:$AL$4,0)+2,0), ""), "")</f>
        <v/>
      </c>
      <c r="V687" s="44"/>
      <c r="W687" s="990"/>
      <c r="X687" s="991"/>
      <c r="Y687" s="93"/>
      <c r="Z687" s="549"/>
      <c r="AA687" s="149" t="str">
        <f>IFERROR(IF(Y687="ー", "", ROUNDDOWN(Z687*VLOOKUP(N687,【参考】数式用!$AR$2:$AW$50,MATCH(Y687,【参考】数式用!$AT$4:$AW$4)+2,FALSE)*0.5, 0)), "")</f>
        <v/>
      </c>
      <c r="AB687" s="103"/>
      <c r="AC687" s="1083" t="str">
        <f>IFERROR(IF(AG687&lt;&gt;"",Z687*VLOOKUP(N687,【参考】数式用!$AG$2:$AL$50,MATCH(Y687,【参考】数式用!$AI$4:$AL$4,0)+2,0), ""), "")</f>
        <v/>
      </c>
      <c r="AD687" s="1083"/>
      <c r="AE687" s="424"/>
      <c r="AF687" s="104"/>
      <c r="AG687" s="438" t="str">
        <f>IFERROR(VLOOKUP(O687, 【参考】数式用!$AY$5:$AY$13, 1, FALSE), "")</f>
        <v/>
      </c>
      <c r="AH687" s="439" t="str">
        <f>IFERROR(VLOOKUP(N687, 【参考】数式用!$BA$2:$BB$50, 2, FALSE), "")</f>
        <v/>
      </c>
      <c r="AI687" s="440" t="str">
        <f t="shared" si="21"/>
        <v/>
      </c>
      <c r="AJ687" s="441" t="str">
        <f t="shared" si="22"/>
        <v/>
      </c>
      <c r="AK687" s="139"/>
      <c r="AL687" s="139"/>
      <c r="AM687" s="112"/>
      <c r="AN687" s="112"/>
      <c r="AU687" s="111"/>
      <c r="AV687" s="111"/>
      <c r="AW687" s="111"/>
      <c r="AX687" s="111"/>
      <c r="AY687" s="111"/>
      <c r="AZ687" s="111"/>
    </row>
    <row r="688" spans="1:52" ht="30" customHeight="1" thickBot="1">
      <c r="A688" s="146">
        <v>675</v>
      </c>
      <c r="B688" s="985" t="str">
        <f>IF(基本情報入力シート!C713="","",基本情報入力シート!C713)</f>
        <v/>
      </c>
      <c r="C688" s="986"/>
      <c r="D688" s="986"/>
      <c r="E688" s="986"/>
      <c r="F688" s="986"/>
      <c r="G688" s="986"/>
      <c r="H688" s="986"/>
      <c r="I688" s="987"/>
      <c r="J688" s="420" t="str">
        <f>IF(基本情報入力シート!M713="","",基本情報入力シート!M713)</f>
        <v/>
      </c>
      <c r="K688" s="420" t="str">
        <f>IF(基本情報入力シート!R713="","",基本情報入力シート!R713)</f>
        <v/>
      </c>
      <c r="L688" s="420" t="str">
        <f>IF(基本情報入力シート!W713="","",基本情報入力シート!W713)</f>
        <v/>
      </c>
      <c r="M688" s="420" t="str">
        <f>IF(基本情報入力シート!X713="","",基本情報入力シート!X713)</f>
        <v/>
      </c>
      <c r="N688" s="147" t="str">
        <f>IF(基本情報入力シート!Y713="","",基本情報入力シート!Y713)</f>
        <v/>
      </c>
      <c r="O688" s="154"/>
      <c r="P688" s="53"/>
      <c r="Q688" s="988"/>
      <c r="R688" s="989"/>
      <c r="S688" s="148" t="str">
        <f>IFERROR(ROUNDDOWN(Q688*VLOOKUP(N688,【参考】数式用!$AR$2:$AW$50,MATCH(P688,【参考】数式用!$AT$4:$AW$4)+2,FALSE)*0.5, 0), "")</f>
        <v/>
      </c>
      <c r="T688" s="54"/>
      <c r="U688" s="548" t="str">
        <f>IFERROR(IF(AG688&lt;&gt;"",Q688*VLOOKUP(N688,【参考】数式用!$AG$2:$AL$50,MATCH(P688,【参考】数式用!$AI$4:$AL$4,0)+2,0), ""), "")</f>
        <v/>
      </c>
      <c r="V688" s="44"/>
      <c r="W688" s="990"/>
      <c r="X688" s="991"/>
      <c r="Y688" s="93"/>
      <c r="Z688" s="549"/>
      <c r="AA688" s="149" t="str">
        <f>IFERROR(IF(Y688="ー", "", ROUNDDOWN(Z688*VLOOKUP(N688,【参考】数式用!$AR$2:$AW$50,MATCH(Y688,【参考】数式用!$AT$4:$AW$4)+2,FALSE)*0.5, 0)), "")</f>
        <v/>
      </c>
      <c r="AB688" s="103"/>
      <c r="AC688" s="1083" t="str">
        <f>IFERROR(IF(AG688&lt;&gt;"",Z688*VLOOKUP(N688,【参考】数式用!$AG$2:$AL$50,MATCH(Y688,【参考】数式用!$AI$4:$AL$4,0)+2,0), ""), "")</f>
        <v/>
      </c>
      <c r="AD688" s="1083"/>
      <c r="AE688" s="424"/>
      <c r="AF688" s="104"/>
      <c r="AG688" s="438" t="str">
        <f>IFERROR(VLOOKUP(O688, 【参考】数式用!$AY$5:$AY$13, 1, FALSE), "")</f>
        <v/>
      </c>
      <c r="AH688" s="439" t="str">
        <f>IFERROR(VLOOKUP(N688, 【参考】数式用!$BA$2:$BB$50, 2, FALSE), "")</f>
        <v/>
      </c>
      <c r="AI688" s="440" t="str">
        <f t="shared" si="21"/>
        <v/>
      </c>
      <c r="AJ688" s="441" t="str">
        <f t="shared" si="22"/>
        <v/>
      </c>
      <c r="AK688" s="139"/>
      <c r="AL688" s="139"/>
      <c r="AM688" s="112"/>
      <c r="AN688" s="112"/>
      <c r="AU688" s="111"/>
      <c r="AV688" s="111"/>
      <c r="AW688" s="111"/>
      <c r="AX688" s="111"/>
      <c r="AY688" s="111"/>
      <c r="AZ688" s="111"/>
    </row>
    <row r="689" spans="1:52" ht="30" customHeight="1" thickBot="1">
      <c r="A689" s="146">
        <v>676</v>
      </c>
      <c r="B689" s="985" t="str">
        <f>IF(基本情報入力シート!C714="","",基本情報入力シート!C714)</f>
        <v/>
      </c>
      <c r="C689" s="986"/>
      <c r="D689" s="986"/>
      <c r="E689" s="986"/>
      <c r="F689" s="986"/>
      <c r="G689" s="986"/>
      <c r="H689" s="986"/>
      <c r="I689" s="987"/>
      <c r="J689" s="420" t="str">
        <f>IF(基本情報入力シート!M714="","",基本情報入力シート!M714)</f>
        <v/>
      </c>
      <c r="K689" s="420" t="str">
        <f>IF(基本情報入力シート!R714="","",基本情報入力シート!R714)</f>
        <v/>
      </c>
      <c r="L689" s="420" t="str">
        <f>IF(基本情報入力シート!W714="","",基本情報入力シート!W714)</f>
        <v/>
      </c>
      <c r="M689" s="420" t="str">
        <f>IF(基本情報入力シート!X714="","",基本情報入力シート!X714)</f>
        <v/>
      </c>
      <c r="N689" s="147" t="str">
        <f>IF(基本情報入力シート!Y714="","",基本情報入力シート!Y714)</f>
        <v/>
      </c>
      <c r="O689" s="154"/>
      <c r="P689" s="53"/>
      <c r="Q689" s="988"/>
      <c r="R689" s="989"/>
      <c r="S689" s="148" t="str">
        <f>IFERROR(ROUNDDOWN(Q689*VLOOKUP(N689,【参考】数式用!$AR$2:$AW$50,MATCH(P689,【参考】数式用!$AT$4:$AW$4)+2,FALSE)*0.5, 0), "")</f>
        <v/>
      </c>
      <c r="T689" s="54"/>
      <c r="U689" s="548" t="str">
        <f>IFERROR(IF(AG689&lt;&gt;"",Q689*VLOOKUP(N689,【参考】数式用!$AG$2:$AL$50,MATCH(P689,【参考】数式用!$AI$4:$AL$4,0)+2,0), ""), "")</f>
        <v/>
      </c>
      <c r="V689" s="44"/>
      <c r="W689" s="990"/>
      <c r="X689" s="991"/>
      <c r="Y689" s="93"/>
      <c r="Z689" s="549"/>
      <c r="AA689" s="149" t="str">
        <f>IFERROR(IF(Y689="ー", "", ROUNDDOWN(Z689*VLOOKUP(N689,【参考】数式用!$AR$2:$AW$50,MATCH(Y689,【参考】数式用!$AT$4:$AW$4)+2,FALSE)*0.5, 0)), "")</f>
        <v/>
      </c>
      <c r="AB689" s="103"/>
      <c r="AC689" s="1083" t="str">
        <f>IFERROR(IF(AG689&lt;&gt;"",Z689*VLOOKUP(N689,【参考】数式用!$AG$2:$AL$50,MATCH(Y689,【参考】数式用!$AI$4:$AL$4,0)+2,0), ""), "")</f>
        <v/>
      </c>
      <c r="AD689" s="1083"/>
      <c r="AE689" s="424"/>
      <c r="AF689" s="104"/>
      <c r="AG689" s="438" t="str">
        <f>IFERROR(VLOOKUP(O689, 【参考】数式用!$AY$5:$AY$13, 1, FALSE), "")</f>
        <v/>
      </c>
      <c r="AH689" s="439" t="str">
        <f>IFERROR(VLOOKUP(N689, 【参考】数式用!$BA$2:$BB$50, 2, FALSE), "")</f>
        <v/>
      </c>
      <c r="AI689" s="440" t="str">
        <f t="shared" si="21"/>
        <v/>
      </c>
      <c r="AJ689" s="441" t="str">
        <f t="shared" si="22"/>
        <v/>
      </c>
      <c r="AK689" s="139"/>
      <c r="AL689" s="139"/>
      <c r="AM689" s="112"/>
      <c r="AN689" s="112"/>
      <c r="AU689" s="111"/>
      <c r="AV689" s="111"/>
      <c r="AW689" s="111"/>
      <c r="AX689" s="111"/>
      <c r="AY689" s="111"/>
      <c r="AZ689" s="111"/>
    </row>
    <row r="690" spans="1:52" ht="30" customHeight="1" thickBot="1">
      <c r="A690" s="146">
        <v>677</v>
      </c>
      <c r="B690" s="985" t="str">
        <f>IF(基本情報入力シート!C715="","",基本情報入力シート!C715)</f>
        <v/>
      </c>
      <c r="C690" s="986"/>
      <c r="D690" s="986"/>
      <c r="E690" s="986"/>
      <c r="F690" s="986"/>
      <c r="G690" s="986"/>
      <c r="H690" s="986"/>
      <c r="I690" s="987"/>
      <c r="J690" s="420" t="str">
        <f>IF(基本情報入力シート!M715="","",基本情報入力シート!M715)</f>
        <v/>
      </c>
      <c r="K690" s="420" t="str">
        <f>IF(基本情報入力シート!R715="","",基本情報入力シート!R715)</f>
        <v/>
      </c>
      <c r="L690" s="420" t="str">
        <f>IF(基本情報入力シート!W715="","",基本情報入力シート!W715)</f>
        <v/>
      </c>
      <c r="M690" s="420" t="str">
        <f>IF(基本情報入力シート!X715="","",基本情報入力シート!X715)</f>
        <v/>
      </c>
      <c r="N690" s="147" t="str">
        <f>IF(基本情報入力シート!Y715="","",基本情報入力シート!Y715)</f>
        <v/>
      </c>
      <c r="O690" s="154"/>
      <c r="P690" s="53"/>
      <c r="Q690" s="988"/>
      <c r="R690" s="989"/>
      <c r="S690" s="148" t="str">
        <f>IFERROR(ROUNDDOWN(Q690*VLOOKUP(N690,【参考】数式用!$AR$2:$AW$50,MATCH(P690,【参考】数式用!$AT$4:$AW$4)+2,FALSE)*0.5, 0), "")</f>
        <v/>
      </c>
      <c r="T690" s="54"/>
      <c r="U690" s="548" t="str">
        <f>IFERROR(IF(AG690&lt;&gt;"",Q690*VLOOKUP(N690,【参考】数式用!$AG$2:$AL$50,MATCH(P690,【参考】数式用!$AI$4:$AL$4,0)+2,0), ""), "")</f>
        <v/>
      </c>
      <c r="V690" s="44"/>
      <c r="W690" s="990"/>
      <c r="X690" s="991"/>
      <c r="Y690" s="93"/>
      <c r="Z690" s="549"/>
      <c r="AA690" s="149" t="str">
        <f>IFERROR(IF(Y690="ー", "", ROUNDDOWN(Z690*VLOOKUP(N690,【参考】数式用!$AR$2:$AW$50,MATCH(Y690,【参考】数式用!$AT$4:$AW$4)+2,FALSE)*0.5, 0)), "")</f>
        <v/>
      </c>
      <c r="AB690" s="103"/>
      <c r="AC690" s="1083" t="str">
        <f>IFERROR(IF(AG690&lt;&gt;"",Z690*VLOOKUP(N690,【参考】数式用!$AG$2:$AL$50,MATCH(Y690,【参考】数式用!$AI$4:$AL$4,0)+2,0), ""), "")</f>
        <v/>
      </c>
      <c r="AD690" s="1083"/>
      <c r="AE690" s="424"/>
      <c r="AF690" s="104"/>
      <c r="AG690" s="438" t="str">
        <f>IFERROR(VLOOKUP(O690, 【参考】数式用!$AY$5:$AY$13, 1, FALSE), "")</f>
        <v/>
      </c>
      <c r="AH690" s="439" t="str">
        <f>IFERROR(VLOOKUP(N690, 【参考】数式用!$BA$2:$BB$50, 2, FALSE), "")</f>
        <v/>
      </c>
      <c r="AI690" s="440" t="str">
        <f t="shared" ref="AI690:AI753" si="23">IF(AND(OR(P690="処遇加算Ⅰ",P690="処遇加算Ⅱ"),AH690="対象"), 1,"")</f>
        <v/>
      </c>
      <c r="AJ690" s="441" t="str">
        <f t="shared" ref="AJ690:AJ753" si="24">IF(OR(Y690="処遇加算Ⅰ",Y690="処遇加算Ⅱ"),1,"")</f>
        <v/>
      </c>
      <c r="AK690" s="139"/>
      <c r="AL690" s="139"/>
      <c r="AM690" s="112"/>
      <c r="AN690" s="112"/>
      <c r="AU690" s="111"/>
      <c r="AV690" s="111"/>
      <c r="AW690" s="111"/>
      <c r="AX690" s="111"/>
      <c r="AY690" s="111"/>
      <c r="AZ690" s="111"/>
    </row>
    <row r="691" spans="1:52" ht="30" customHeight="1" thickBot="1">
      <c r="A691" s="146">
        <v>678</v>
      </c>
      <c r="B691" s="985" t="str">
        <f>IF(基本情報入力シート!C716="","",基本情報入力シート!C716)</f>
        <v/>
      </c>
      <c r="C691" s="986"/>
      <c r="D691" s="986"/>
      <c r="E691" s="986"/>
      <c r="F691" s="986"/>
      <c r="G691" s="986"/>
      <c r="H691" s="986"/>
      <c r="I691" s="987"/>
      <c r="J691" s="420" t="str">
        <f>IF(基本情報入力シート!M716="","",基本情報入力シート!M716)</f>
        <v/>
      </c>
      <c r="K691" s="420" t="str">
        <f>IF(基本情報入力シート!R716="","",基本情報入力シート!R716)</f>
        <v/>
      </c>
      <c r="L691" s="420" t="str">
        <f>IF(基本情報入力シート!W716="","",基本情報入力シート!W716)</f>
        <v/>
      </c>
      <c r="M691" s="420" t="str">
        <f>IF(基本情報入力シート!X716="","",基本情報入力シート!X716)</f>
        <v/>
      </c>
      <c r="N691" s="147" t="str">
        <f>IF(基本情報入力シート!Y716="","",基本情報入力シート!Y716)</f>
        <v/>
      </c>
      <c r="O691" s="154"/>
      <c r="P691" s="53"/>
      <c r="Q691" s="988"/>
      <c r="R691" s="989"/>
      <c r="S691" s="148" t="str">
        <f>IFERROR(ROUNDDOWN(Q691*VLOOKUP(N691,【参考】数式用!$AR$2:$AW$50,MATCH(P691,【参考】数式用!$AT$4:$AW$4)+2,FALSE)*0.5, 0), "")</f>
        <v/>
      </c>
      <c r="T691" s="54"/>
      <c r="U691" s="548" t="str">
        <f>IFERROR(IF(AG691&lt;&gt;"",Q691*VLOOKUP(N691,【参考】数式用!$AG$2:$AL$50,MATCH(P691,【参考】数式用!$AI$4:$AL$4,0)+2,0), ""), "")</f>
        <v/>
      </c>
      <c r="V691" s="44"/>
      <c r="W691" s="990"/>
      <c r="X691" s="991"/>
      <c r="Y691" s="93"/>
      <c r="Z691" s="549"/>
      <c r="AA691" s="149" t="str">
        <f>IFERROR(IF(Y691="ー", "", ROUNDDOWN(Z691*VLOOKUP(N691,【参考】数式用!$AR$2:$AW$50,MATCH(Y691,【参考】数式用!$AT$4:$AW$4)+2,FALSE)*0.5, 0)), "")</f>
        <v/>
      </c>
      <c r="AB691" s="103"/>
      <c r="AC691" s="1083" t="str">
        <f>IFERROR(IF(AG691&lt;&gt;"",Z691*VLOOKUP(N691,【参考】数式用!$AG$2:$AL$50,MATCH(Y691,【参考】数式用!$AI$4:$AL$4,0)+2,0), ""), "")</f>
        <v/>
      </c>
      <c r="AD691" s="1083"/>
      <c r="AE691" s="424"/>
      <c r="AF691" s="104"/>
      <c r="AG691" s="438" t="str">
        <f>IFERROR(VLOOKUP(O691, 【参考】数式用!$AY$5:$AY$13, 1, FALSE), "")</f>
        <v/>
      </c>
      <c r="AH691" s="439" t="str">
        <f>IFERROR(VLOOKUP(N691, 【参考】数式用!$BA$2:$BB$50, 2, FALSE), "")</f>
        <v/>
      </c>
      <c r="AI691" s="440" t="str">
        <f t="shared" si="23"/>
        <v/>
      </c>
      <c r="AJ691" s="441" t="str">
        <f t="shared" si="24"/>
        <v/>
      </c>
      <c r="AK691" s="139"/>
      <c r="AL691" s="139"/>
      <c r="AM691" s="112"/>
      <c r="AN691" s="112"/>
      <c r="AU691" s="111"/>
      <c r="AV691" s="111"/>
      <c r="AW691" s="111"/>
      <c r="AX691" s="111"/>
      <c r="AY691" s="111"/>
      <c r="AZ691" s="111"/>
    </row>
    <row r="692" spans="1:52" ht="30" customHeight="1" thickBot="1">
      <c r="A692" s="146">
        <v>679</v>
      </c>
      <c r="B692" s="985" t="str">
        <f>IF(基本情報入力シート!C717="","",基本情報入力シート!C717)</f>
        <v/>
      </c>
      <c r="C692" s="986"/>
      <c r="D692" s="986"/>
      <c r="E692" s="986"/>
      <c r="F692" s="986"/>
      <c r="G692" s="986"/>
      <c r="H692" s="986"/>
      <c r="I692" s="987"/>
      <c r="J692" s="420" t="str">
        <f>IF(基本情報入力シート!M717="","",基本情報入力シート!M717)</f>
        <v/>
      </c>
      <c r="K692" s="420" t="str">
        <f>IF(基本情報入力シート!R717="","",基本情報入力シート!R717)</f>
        <v/>
      </c>
      <c r="L692" s="420" t="str">
        <f>IF(基本情報入力シート!W717="","",基本情報入力シート!W717)</f>
        <v/>
      </c>
      <c r="M692" s="420" t="str">
        <f>IF(基本情報入力シート!X717="","",基本情報入力シート!X717)</f>
        <v/>
      </c>
      <c r="N692" s="147" t="str">
        <f>IF(基本情報入力シート!Y717="","",基本情報入力シート!Y717)</f>
        <v/>
      </c>
      <c r="O692" s="154"/>
      <c r="P692" s="53"/>
      <c r="Q692" s="988"/>
      <c r="R692" s="989"/>
      <c r="S692" s="148" t="str">
        <f>IFERROR(ROUNDDOWN(Q692*VLOOKUP(N692,【参考】数式用!$AR$2:$AW$50,MATCH(P692,【参考】数式用!$AT$4:$AW$4)+2,FALSE)*0.5, 0), "")</f>
        <v/>
      </c>
      <c r="T692" s="54"/>
      <c r="U692" s="548" t="str">
        <f>IFERROR(IF(AG692&lt;&gt;"",Q692*VLOOKUP(N692,【参考】数式用!$AG$2:$AL$50,MATCH(P692,【参考】数式用!$AI$4:$AL$4,0)+2,0), ""), "")</f>
        <v/>
      </c>
      <c r="V692" s="44"/>
      <c r="W692" s="990"/>
      <c r="X692" s="991"/>
      <c r="Y692" s="93"/>
      <c r="Z692" s="549"/>
      <c r="AA692" s="149" t="str">
        <f>IFERROR(IF(Y692="ー", "", ROUNDDOWN(Z692*VLOOKUP(N692,【参考】数式用!$AR$2:$AW$50,MATCH(Y692,【参考】数式用!$AT$4:$AW$4)+2,FALSE)*0.5, 0)), "")</f>
        <v/>
      </c>
      <c r="AB692" s="103"/>
      <c r="AC692" s="1083" t="str">
        <f>IFERROR(IF(AG692&lt;&gt;"",Z692*VLOOKUP(N692,【参考】数式用!$AG$2:$AL$50,MATCH(Y692,【参考】数式用!$AI$4:$AL$4,0)+2,0), ""), "")</f>
        <v/>
      </c>
      <c r="AD692" s="1083"/>
      <c r="AE692" s="424"/>
      <c r="AF692" s="104"/>
      <c r="AG692" s="438" t="str">
        <f>IFERROR(VLOOKUP(O692, 【参考】数式用!$AY$5:$AY$13, 1, FALSE), "")</f>
        <v/>
      </c>
      <c r="AH692" s="439" t="str">
        <f>IFERROR(VLOOKUP(N692, 【参考】数式用!$BA$2:$BB$50, 2, FALSE), "")</f>
        <v/>
      </c>
      <c r="AI692" s="440" t="str">
        <f t="shared" si="23"/>
        <v/>
      </c>
      <c r="AJ692" s="441" t="str">
        <f t="shared" si="24"/>
        <v/>
      </c>
      <c r="AK692" s="139"/>
      <c r="AL692" s="139"/>
      <c r="AM692" s="112"/>
      <c r="AN692" s="112"/>
      <c r="AU692" s="111"/>
      <c r="AV692" s="111"/>
      <c r="AW692" s="111"/>
      <c r="AX692" s="111"/>
      <c r="AY692" s="111"/>
      <c r="AZ692" s="111"/>
    </row>
    <row r="693" spans="1:52" ht="30" customHeight="1" thickBot="1">
      <c r="A693" s="146">
        <v>680</v>
      </c>
      <c r="B693" s="985" t="str">
        <f>IF(基本情報入力シート!C718="","",基本情報入力シート!C718)</f>
        <v/>
      </c>
      <c r="C693" s="986"/>
      <c r="D693" s="986"/>
      <c r="E693" s="986"/>
      <c r="F693" s="986"/>
      <c r="G693" s="986"/>
      <c r="H693" s="986"/>
      <c r="I693" s="987"/>
      <c r="J693" s="420" t="str">
        <f>IF(基本情報入力シート!M718="","",基本情報入力シート!M718)</f>
        <v/>
      </c>
      <c r="K693" s="420" t="str">
        <f>IF(基本情報入力シート!R718="","",基本情報入力シート!R718)</f>
        <v/>
      </c>
      <c r="L693" s="420" t="str">
        <f>IF(基本情報入力シート!W718="","",基本情報入力シート!W718)</f>
        <v/>
      </c>
      <c r="M693" s="420" t="str">
        <f>IF(基本情報入力シート!X718="","",基本情報入力シート!X718)</f>
        <v/>
      </c>
      <c r="N693" s="147" t="str">
        <f>IF(基本情報入力シート!Y718="","",基本情報入力シート!Y718)</f>
        <v/>
      </c>
      <c r="O693" s="154"/>
      <c r="P693" s="53"/>
      <c r="Q693" s="988"/>
      <c r="R693" s="989"/>
      <c r="S693" s="148" t="str">
        <f>IFERROR(ROUNDDOWN(Q693*VLOOKUP(N693,【参考】数式用!$AR$2:$AW$50,MATCH(P693,【参考】数式用!$AT$4:$AW$4)+2,FALSE)*0.5, 0), "")</f>
        <v/>
      </c>
      <c r="T693" s="54"/>
      <c r="U693" s="548" t="str">
        <f>IFERROR(IF(AG693&lt;&gt;"",Q693*VLOOKUP(N693,【参考】数式用!$AG$2:$AL$50,MATCH(P693,【参考】数式用!$AI$4:$AL$4,0)+2,0), ""), "")</f>
        <v/>
      </c>
      <c r="V693" s="44"/>
      <c r="W693" s="990"/>
      <c r="X693" s="991"/>
      <c r="Y693" s="93"/>
      <c r="Z693" s="549"/>
      <c r="AA693" s="149" t="str">
        <f>IFERROR(IF(Y693="ー", "", ROUNDDOWN(Z693*VLOOKUP(N693,【参考】数式用!$AR$2:$AW$50,MATCH(Y693,【参考】数式用!$AT$4:$AW$4)+2,FALSE)*0.5, 0)), "")</f>
        <v/>
      </c>
      <c r="AB693" s="103"/>
      <c r="AC693" s="1083" t="str">
        <f>IFERROR(IF(AG693&lt;&gt;"",Z693*VLOOKUP(N693,【参考】数式用!$AG$2:$AL$50,MATCH(Y693,【参考】数式用!$AI$4:$AL$4,0)+2,0), ""), "")</f>
        <v/>
      </c>
      <c r="AD693" s="1083"/>
      <c r="AE693" s="424"/>
      <c r="AF693" s="104"/>
      <c r="AG693" s="438" t="str">
        <f>IFERROR(VLOOKUP(O693, 【参考】数式用!$AY$5:$AY$13, 1, FALSE), "")</f>
        <v/>
      </c>
      <c r="AH693" s="439" t="str">
        <f>IFERROR(VLOOKUP(N693, 【参考】数式用!$BA$2:$BB$50, 2, FALSE), "")</f>
        <v/>
      </c>
      <c r="AI693" s="440" t="str">
        <f t="shared" si="23"/>
        <v/>
      </c>
      <c r="AJ693" s="441" t="str">
        <f t="shared" si="24"/>
        <v/>
      </c>
      <c r="AK693" s="139"/>
      <c r="AL693" s="139"/>
      <c r="AM693" s="112"/>
      <c r="AN693" s="112"/>
      <c r="AU693" s="111"/>
      <c r="AV693" s="111"/>
      <c r="AW693" s="111"/>
      <c r="AX693" s="111"/>
      <c r="AY693" s="111"/>
      <c r="AZ693" s="111"/>
    </row>
    <row r="694" spans="1:52" ht="30" customHeight="1" thickBot="1">
      <c r="A694" s="146">
        <v>681</v>
      </c>
      <c r="B694" s="985" t="str">
        <f>IF(基本情報入力シート!C719="","",基本情報入力シート!C719)</f>
        <v/>
      </c>
      <c r="C694" s="986"/>
      <c r="D694" s="986"/>
      <c r="E694" s="986"/>
      <c r="F694" s="986"/>
      <c r="G694" s="986"/>
      <c r="H694" s="986"/>
      <c r="I694" s="987"/>
      <c r="J694" s="420" t="str">
        <f>IF(基本情報入力シート!M719="","",基本情報入力シート!M719)</f>
        <v/>
      </c>
      <c r="K694" s="420" t="str">
        <f>IF(基本情報入力シート!R719="","",基本情報入力シート!R719)</f>
        <v/>
      </c>
      <c r="L694" s="420" t="str">
        <f>IF(基本情報入力シート!W719="","",基本情報入力シート!W719)</f>
        <v/>
      </c>
      <c r="M694" s="420" t="str">
        <f>IF(基本情報入力シート!X719="","",基本情報入力シート!X719)</f>
        <v/>
      </c>
      <c r="N694" s="147" t="str">
        <f>IF(基本情報入力シート!Y719="","",基本情報入力シート!Y719)</f>
        <v/>
      </c>
      <c r="O694" s="154"/>
      <c r="P694" s="53"/>
      <c r="Q694" s="988"/>
      <c r="R694" s="989"/>
      <c r="S694" s="148" t="str">
        <f>IFERROR(ROUNDDOWN(Q694*VLOOKUP(N694,【参考】数式用!$AR$2:$AW$50,MATCH(P694,【参考】数式用!$AT$4:$AW$4)+2,FALSE)*0.5, 0), "")</f>
        <v/>
      </c>
      <c r="T694" s="54"/>
      <c r="U694" s="548" t="str">
        <f>IFERROR(IF(AG694&lt;&gt;"",Q694*VLOOKUP(N694,【参考】数式用!$AG$2:$AL$50,MATCH(P694,【参考】数式用!$AI$4:$AL$4,0)+2,0), ""), "")</f>
        <v/>
      </c>
      <c r="V694" s="44"/>
      <c r="W694" s="990"/>
      <c r="X694" s="991"/>
      <c r="Y694" s="93"/>
      <c r="Z694" s="549"/>
      <c r="AA694" s="149" t="str">
        <f>IFERROR(IF(Y694="ー", "", ROUNDDOWN(Z694*VLOOKUP(N694,【参考】数式用!$AR$2:$AW$50,MATCH(Y694,【参考】数式用!$AT$4:$AW$4)+2,FALSE)*0.5, 0)), "")</f>
        <v/>
      </c>
      <c r="AB694" s="103"/>
      <c r="AC694" s="1083" t="str">
        <f>IFERROR(IF(AG694&lt;&gt;"",Z694*VLOOKUP(N694,【参考】数式用!$AG$2:$AL$50,MATCH(Y694,【参考】数式用!$AI$4:$AL$4,0)+2,0), ""), "")</f>
        <v/>
      </c>
      <c r="AD694" s="1083"/>
      <c r="AE694" s="424"/>
      <c r="AF694" s="104"/>
      <c r="AG694" s="438" t="str">
        <f>IFERROR(VLOOKUP(O694, 【参考】数式用!$AY$5:$AY$13, 1, FALSE), "")</f>
        <v/>
      </c>
      <c r="AH694" s="439" t="str">
        <f>IFERROR(VLOOKUP(N694, 【参考】数式用!$BA$2:$BB$50, 2, FALSE), "")</f>
        <v/>
      </c>
      <c r="AI694" s="440" t="str">
        <f t="shared" si="23"/>
        <v/>
      </c>
      <c r="AJ694" s="441" t="str">
        <f t="shared" si="24"/>
        <v/>
      </c>
      <c r="AK694" s="139"/>
      <c r="AL694" s="139"/>
      <c r="AM694" s="112"/>
      <c r="AN694" s="112"/>
      <c r="AU694" s="111"/>
      <c r="AV694" s="111"/>
      <c r="AW694" s="111"/>
      <c r="AX694" s="111"/>
      <c r="AY694" s="111"/>
      <c r="AZ694" s="111"/>
    </row>
    <row r="695" spans="1:52" ht="30" customHeight="1" thickBot="1">
      <c r="A695" s="146">
        <v>682</v>
      </c>
      <c r="B695" s="985" t="str">
        <f>IF(基本情報入力シート!C720="","",基本情報入力シート!C720)</f>
        <v/>
      </c>
      <c r="C695" s="986"/>
      <c r="D695" s="986"/>
      <c r="E695" s="986"/>
      <c r="F695" s="986"/>
      <c r="G695" s="986"/>
      <c r="H695" s="986"/>
      <c r="I695" s="987"/>
      <c r="J695" s="420" t="str">
        <f>IF(基本情報入力シート!M720="","",基本情報入力シート!M720)</f>
        <v/>
      </c>
      <c r="K695" s="420" t="str">
        <f>IF(基本情報入力シート!R720="","",基本情報入力シート!R720)</f>
        <v/>
      </c>
      <c r="L695" s="420" t="str">
        <f>IF(基本情報入力シート!W720="","",基本情報入力シート!W720)</f>
        <v/>
      </c>
      <c r="M695" s="420" t="str">
        <f>IF(基本情報入力シート!X720="","",基本情報入力シート!X720)</f>
        <v/>
      </c>
      <c r="N695" s="147" t="str">
        <f>IF(基本情報入力シート!Y720="","",基本情報入力シート!Y720)</f>
        <v/>
      </c>
      <c r="O695" s="154"/>
      <c r="P695" s="53"/>
      <c r="Q695" s="988"/>
      <c r="R695" s="989"/>
      <c r="S695" s="148" t="str">
        <f>IFERROR(ROUNDDOWN(Q695*VLOOKUP(N695,【参考】数式用!$AR$2:$AW$50,MATCH(P695,【参考】数式用!$AT$4:$AW$4)+2,FALSE)*0.5, 0), "")</f>
        <v/>
      </c>
      <c r="T695" s="54"/>
      <c r="U695" s="548" t="str">
        <f>IFERROR(IF(AG695&lt;&gt;"",Q695*VLOOKUP(N695,【参考】数式用!$AG$2:$AL$50,MATCH(P695,【参考】数式用!$AI$4:$AL$4,0)+2,0), ""), "")</f>
        <v/>
      </c>
      <c r="V695" s="44"/>
      <c r="W695" s="990"/>
      <c r="X695" s="991"/>
      <c r="Y695" s="93"/>
      <c r="Z695" s="549"/>
      <c r="AA695" s="149" t="str">
        <f>IFERROR(IF(Y695="ー", "", ROUNDDOWN(Z695*VLOOKUP(N695,【参考】数式用!$AR$2:$AW$50,MATCH(Y695,【参考】数式用!$AT$4:$AW$4)+2,FALSE)*0.5, 0)), "")</f>
        <v/>
      </c>
      <c r="AB695" s="103"/>
      <c r="AC695" s="1083" t="str">
        <f>IFERROR(IF(AG695&lt;&gt;"",Z695*VLOOKUP(N695,【参考】数式用!$AG$2:$AL$50,MATCH(Y695,【参考】数式用!$AI$4:$AL$4,0)+2,0), ""), "")</f>
        <v/>
      </c>
      <c r="AD695" s="1083"/>
      <c r="AE695" s="424"/>
      <c r="AF695" s="104"/>
      <c r="AG695" s="438" t="str">
        <f>IFERROR(VLOOKUP(O695, 【参考】数式用!$AY$5:$AY$13, 1, FALSE), "")</f>
        <v/>
      </c>
      <c r="AH695" s="439" t="str">
        <f>IFERROR(VLOOKUP(N695, 【参考】数式用!$BA$2:$BB$50, 2, FALSE), "")</f>
        <v/>
      </c>
      <c r="AI695" s="440" t="str">
        <f t="shared" si="23"/>
        <v/>
      </c>
      <c r="AJ695" s="441" t="str">
        <f t="shared" si="24"/>
        <v/>
      </c>
      <c r="AK695" s="139"/>
      <c r="AL695" s="139"/>
      <c r="AM695" s="112"/>
      <c r="AN695" s="112"/>
      <c r="AU695" s="111"/>
      <c r="AV695" s="111"/>
      <c r="AW695" s="111"/>
      <c r="AX695" s="111"/>
      <c r="AY695" s="111"/>
      <c r="AZ695" s="111"/>
    </row>
    <row r="696" spans="1:52" ht="30" customHeight="1" thickBot="1">
      <c r="A696" s="146">
        <v>683</v>
      </c>
      <c r="B696" s="985" t="str">
        <f>IF(基本情報入力シート!C721="","",基本情報入力シート!C721)</f>
        <v/>
      </c>
      <c r="C696" s="986"/>
      <c r="D696" s="986"/>
      <c r="E696" s="986"/>
      <c r="F696" s="986"/>
      <c r="G696" s="986"/>
      <c r="H696" s="986"/>
      <c r="I696" s="987"/>
      <c r="J696" s="420" t="str">
        <f>IF(基本情報入力シート!M721="","",基本情報入力シート!M721)</f>
        <v/>
      </c>
      <c r="K696" s="420" t="str">
        <f>IF(基本情報入力シート!R721="","",基本情報入力シート!R721)</f>
        <v/>
      </c>
      <c r="L696" s="420" t="str">
        <f>IF(基本情報入力シート!W721="","",基本情報入力シート!W721)</f>
        <v/>
      </c>
      <c r="M696" s="420" t="str">
        <f>IF(基本情報入力シート!X721="","",基本情報入力シート!X721)</f>
        <v/>
      </c>
      <c r="N696" s="147" t="str">
        <f>IF(基本情報入力シート!Y721="","",基本情報入力シート!Y721)</f>
        <v/>
      </c>
      <c r="O696" s="154"/>
      <c r="P696" s="53"/>
      <c r="Q696" s="988"/>
      <c r="R696" s="989"/>
      <c r="S696" s="148" t="str">
        <f>IFERROR(ROUNDDOWN(Q696*VLOOKUP(N696,【参考】数式用!$AR$2:$AW$50,MATCH(P696,【参考】数式用!$AT$4:$AW$4)+2,FALSE)*0.5, 0), "")</f>
        <v/>
      </c>
      <c r="T696" s="54"/>
      <c r="U696" s="548" t="str">
        <f>IFERROR(IF(AG696&lt;&gt;"",Q696*VLOOKUP(N696,【参考】数式用!$AG$2:$AL$50,MATCH(P696,【参考】数式用!$AI$4:$AL$4,0)+2,0), ""), "")</f>
        <v/>
      </c>
      <c r="V696" s="44"/>
      <c r="W696" s="990"/>
      <c r="X696" s="991"/>
      <c r="Y696" s="93"/>
      <c r="Z696" s="549"/>
      <c r="AA696" s="149" t="str">
        <f>IFERROR(IF(Y696="ー", "", ROUNDDOWN(Z696*VLOOKUP(N696,【参考】数式用!$AR$2:$AW$50,MATCH(Y696,【参考】数式用!$AT$4:$AW$4)+2,FALSE)*0.5, 0)), "")</f>
        <v/>
      </c>
      <c r="AB696" s="103"/>
      <c r="AC696" s="1083" t="str">
        <f>IFERROR(IF(AG696&lt;&gt;"",Z696*VLOOKUP(N696,【参考】数式用!$AG$2:$AL$50,MATCH(Y696,【参考】数式用!$AI$4:$AL$4,0)+2,0), ""), "")</f>
        <v/>
      </c>
      <c r="AD696" s="1083"/>
      <c r="AE696" s="424"/>
      <c r="AF696" s="104"/>
      <c r="AG696" s="438" t="str">
        <f>IFERROR(VLOOKUP(O696, 【参考】数式用!$AY$5:$AY$13, 1, FALSE), "")</f>
        <v/>
      </c>
      <c r="AH696" s="439" t="str">
        <f>IFERROR(VLOOKUP(N696, 【参考】数式用!$BA$2:$BB$50, 2, FALSE), "")</f>
        <v/>
      </c>
      <c r="AI696" s="440" t="str">
        <f t="shared" si="23"/>
        <v/>
      </c>
      <c r="AJ696" s="441" t="str">
        <f t="shared" si="24"/>
        <v/>
      </c>
      <c r="AK696" s="139"/>
      <c r="AL696" s="139"/>
      <c r="AM696" s="112"/>
      <c r="AN696" s="112"/>
      <c r="AU696" s="111"/>
      <c r="AV696" s="111"/>
      <c r="AW696" s="111"/>
      <c r="AX696" s="111"/>
      <c r="AY696" s="111"/>
      <c r="AZ696" s="111"/>
    </row>
    <row r="697" spans="1:52" ht="30" customHeight="1" thickBot="1">
      <c r="A697" s="146">
        <v>684</v>
      </c>
      <c r="B697" s="985" t="str">
        <f>IF(基本情報入力シート!C722="","",基本情報入力シート!C722)</f>
        <v/>
      </c>
      <c r="C697" s="986"/>
      <c r="D697" s="986"/>
      <c r="E697" s="986"/>
      <c r="F697" s="986"/>
      <c r="G697" s="986"/>
      <c r="H697" s="986"/>
      <c r="I697" s="987"/>
      <c r="J697" s="420" t="str">
        <f>IF(基本情報入力シート!M722="","",基本情報入力シート!M722)</f>
        <v/>
      </c>
      <c r="K697" s="420" t="str">
        <f>IF(基本情報入力シート!R722="","",基本情報入力シート!R722)</f>
        <v/>
      </c>
      <c r="L697" s="420" t="str">
        <f>IF(基本情報入力シート!W722="","",基本情報入力シート!W722)</f>
        <v/>
      </c>
      <c r="M697" s="420" t="str">
        <f>IF(基本情報入力シート!X722="","",基本情報入力シート!X722)</f>
        <v/>
      </c>
      <c r="N697" s="147" t="str">
        <f>IF(基本情報入力シート!Y722="","",基本情報入力シート!Y722)</f>
        <v/>
      </c>
      <c r="O697" s="154"/>
      <c r="P697" s="53"/>
      <c r="Q697" s="988"/>
      <c r="R697" s="989"/>
      <c r="S697" s="148" t="str">
        <f>IFERROR(ROUNDDOWN(Q697*VLOOKUP(N697,【参考】数式用!$AR$2:$AW$50,MATCH(P697,【参考】数式用!$AT$4:$AW$4)+2,FALSE)*0.5, 0), "")</f>
        <v/>
      </c>
      <c r="T697" s="54"/>
      <c r="U697" s="548" t="str">
        <f>IFERROR(IF(AG697&lt;&gt;"",Q697*VLOOKUP(N697,【参考】数式用!$AG$2:$AL$50,MATCH(P697,【参考】数式用!$AI$4:$AL$4,0)+2,0), ""), "")</f>
        <v/>
      </c>
      <c r="V697" s="44"/>
      <c r="W697" s="990"/>
      <c r="X697" s="991"/>
      <c r="Y697" s="93"/>
      <c r="Z697" s="549"/>
      <c r="AA697" s="149" t="str">
        <f>IFERROR(IF(Y697="ー", "", ROUNDDOWN(Z697*VLOOKUP(N697,【参考】数式用!$AR$2:$AW$50,MATCH(Y697,【参考】数式用!$AT$4:$AW$4)+2,FALSE)*0.5, 0)), "")</f>
        <v/>
      </c>
      <c r="AB697" s="103"/>
      <c r="AC697" s="1083" t="str">
        <f>IFERROR(IF(AG697&lt;&gt;"",Z697*VLOOKUP(N697,【参考】数式用!$AG$2:$AL$50,MATCH(Y697,【参考】数式用!$AI$4:$AL$4,0)+2,0), ""), "")</f>
        <v/>
      </c>
      <c r="AD697" s="1083"/>
      <c r="AE697" s="424"/>
      <c r="AF697" s="104"/>
      <c r="AG697" s="438" t="str">
        <f>IFERROR(VLOOKUP(O697, 【参考】数式用!$AY$5:$AY$13, 1, FALSE), "")</f>
        <v/>
      </c>
      <c r="AH697" s="439" t="str">
        <f>IFERROR(VLOOKUP(N697, 【参考】数式用!$BA$2:$BB$50, 2, FALSE), "")</f>
        <v/>
      </c>
      <c r="AI697" s="440" t="str">
        <f t="shared" si="23"/>
        <v/>
      </c>
      <c r="AJ697" s="441" t="str">
        <f t="shared" si="24"/>
        <v/>
      </c>
      <c r="AK697" s="139"/>
      <c r="AL697" s="139"/>
      <c r="AM697" s="112"/>
      <c r="AN697" s="112"/>
      <c r="AU697" s="111"/>
      <c r="AV697" s="111"/>
      <c r="AW697" s="111"/>
      <c r="AX697" s="111"/>
      <c r="AY697" s="111"/>
      <c r="AZ697" s="111"/>
    </row>
    <row r="698" spans="1:52" ht="30" customHeight="1" thickBot="1">
      <c r="A698" s="146">
        <v>685</v>
      </c>
      <c r="B698" s="985" t="str">
        <f>IF(基本情報入力シート!C723="","",基本情報入力シート!C723)</f>
        <v/>
      </c>
      <c r="C698" s="986"/>
      <c r="D698" s="986"/>
      <c r="E698" s="986"/>
      <c r="F698" s="986"/>
      <c r="G698" s="986"/>
      <c r="H698" s="986"/>
      <c r="I698" s="987"/>
      <c r="J698" s="420" t="str">
        <f>IF(基本情報入力シート!M723="","",基本情報入力シート!M723)</f>
        <v/>
      </c>
      <c r="K698" s="420" t="str">
        <f>IF(基本情報入力シート!R723="","",基本情報入力シート!R723)</f>
        <v/>
      </c>
      <c r="L698" s="420" t="str">
        <f>IF(基本情報入力シート!W723="","",基本情報入力シート!W723)</f>
        <v/>
      </c>
      <c r="M698" s="420" t="str">
        <f>IF(基本情報入力シート!X723="","",基本情報入力シート!X723)</f>
        <v/>
      </c>
      <c r="N698" s="147" t="str">
        <f>IF(基本情報入力シート!Y723="","",基本情報入力シート!Y723)</f>
        <v/>
      </c>
      <c r="O698" s="154"/>
      <c r="P698" s="53"/>
      <c r="Q698" s="988"/>
      <c r="R698" s="989"/>
      <c r="S698" s="148" t="str">
        <f>IFERROR(ROUNDDOWN(Q698*VLOOKUP(N698,【参考】数式用!$AR$2:$AW$50,MATCH(P698,【参考】数式用!$AT$4:$AW$4)+2,FALSE)*0.5, 0), "")</f>
        <v/>
      </c>
      <c r="T698" s="54"/>
      <c r="U698" s="548" t="str">
        <f>IFERROR(IF(AG698&lt;&gt;"",Q698*VLOOKUP(N698,【参考】数式用!$AG$2:$AL$50,MATCH(P698,【参考】数式用!$AI$4:$AL$4,0)+2,0), ""), "")</f>
        <v/>
      </c>
      <c r="V698" s="44"/>
      <c r="W698" s="990"/>
      <c r="X698" s="991"/>
      <c r="Y698" s="93"/>
      <c r="Z698" s="549"/>
      <c r="AA698" s="149" t="str">
        <f>IFERROR(IF(Y698="ー", "", ROUNDDOWN(Z698*VLOOKUP(N698,【参考】数式用!$AR$2:$AW$50,MATCH(Y698,【参考】数式用!$AT$4:$AW$4)+2,FALSE)*0.5, 0)), "")</f>
        <v/>
      </c>
      <c r="AB698" s="103"/>
      <c r="AC698" s="1083" t="str">
        <f>IFERROR(IF(AG698&lt;&gt;"",Z698*VLOOKUP(N698,【参考】数式用!$AG$2:$AL$50,MATCH(Y698,【参考】数式用!$AI$4:$AL$4,0)+2,0), ""), "")</f>
        <v/>
      </c>
      <c r="AD698" s="1083"/>
      <c r="AE698" s="424"/>
      <c r="AF698" s="104"/>
      <c r="AG698" s="438" t="str">
        <f>IFERROR(VLOOKUP(O698, 【参考】数式用!$AY$5:$AY$13, 1, FALSE), "")</f>
        <v/>
      </c>
      <c r="AH698" s="439" t="str">
        <f>IFERROR(VLOOKUP(N698, 【参考】数式用!$BA$2:$BB$50, 2, FALSE), "")</f>
        <v/>
      </c>
      <c r="AI698" s="440" t="str">
        <f t="shared" si="23"/>
        <v/>
      </c>
      <c r="AJ698" s="441" t="str">
        <f t="shared" si="24"/>
        <v/>
      </c>
      <c r="AK698" s="139"/>
      <c r="AL698" s="139"/>
      <c r="AM698" s="112"/>
      <c r="AN698" s="112"/>
      <c r="AU698" s="111"/>
      <c r="AV698" s="111"/>
      <c r="AW698" s="111"/>
      <c r="AX698" s="111"/>
      <c r="AY698" s="111"/>
      <c r="AZ698" s="111"/>
    </row>
    <row r="699" spans="1:52" ht="30" customHeight="1" thickBot="1">
      <c r="A699" s="146">
        <v>686</v>
      </c>
      <c r="B699" s="985" t="str">
        <f>IF(基本情報入力シート!C724="","",基本情報入力シート!C724)</f>
        <v/>
      </c>
      <c r="C699" s="986"/>
      <c r="D699" s="986"/>
      <c r="E699" s="986"/>
      <c r="F699" s="986"/>
      <c r="G699" s="986"/>
      <c r="H699" s="986"/>
      <c r="I699" s="987"/>
      <c r="J699" s="420" t="str">
        <f>IF(基本情報入力シート!M724="","",基本情報入力シート!M724)</f>
        <v/>
      </c>
      <c r="K699" s="420" t="str">
        <f>IF(基本情報入力シート!R724="","",基本情報入力シート!R724)</f>
        <v/>
      </c>
      <c r="L699" s="420" t="str">
        <f>IF(基本情報入力シート!W724="","",基本情報入力シート!W724)</f>
        <v/>
      </c>
      <c r="M699" s="420" t="str">
        <f>IF(基本情報入力シート!X724="","",基本情報入力シート!X724)</f>
        <v/>
      </c>
      <c r="N699" s="147" t="str">
        <f>IF(基本情報入力シート!Y724="","",基本情報入力シート!Y724)</f>
        <v/>
      </c>
      <c r="O699" s="154"/>
      <c r="P699" s="53"/>
      <c r="Q699" s="988"/>
      <c r="R699" s="989"/>
      <c r="S699" s="148" t="str">
        <f>IFERROR(ROUNDDOWN(Q699*VLOOKUP(N699,【参考】数式用!$AR$2:$AW$50,MATCH(P699,【参考】数式用!$AT$4:$AW$4)+2,FALSE)*0.5, 0), "")</f>
        <v/>
      </c>
      <c r="T699" s="54"/>
      <c r="U699" s="548" t="str">
        <f>IFERROR(IF(AG699&lt;&gt;"",Q699*VLOOKUP(N699,【参考】数式用!$AG$2:$AL$50,MATCH(P699,【参考】数式用!$AI$4:$AL$4,0)+2,0), ""), "")</f>
        <v/>
      </c>
      <c r="V699" s="44"/>
      <c r="W699" s="990"/>
      <c r="X699" s="991"/>
      <c r="Y699" s="93"/>
      <c r="Z699" s="549"/>
      <c r="AA699" s="149" t="str">
        <f>IFERROR(IF(Y699="ー", "", ROUNDDOWN(Z699*VLOOKUP(N699,【参考】数式用!$AR$2:$AW$50,MATCH(Y699,【参考】数式用!$AT$4:$AW$4)+2,FALSE)*0.5, 0)), "")</f>
        <v/>
      </c>
      <c r="AB699" s="103"/>
      <c r="AC699" s="1083" t="str">
        <f>IFERROR(IF(AG699&lt;&gt;"",Z699*VLOOKUP(N699,【参考】数式用!$AG$2:$AL$50,MATCH(Y699,【参考】数式用!$AI$4:$AL$4,0)+2,0), ""), "")</f>
        <v/>
      </c>
      <c r="AD699" s="1083"/>
      <c r="AE699" s="424"/>
      <c r="AF699" s="104"/>
      <c r="AG699" s="438" t="str">
        <f>IFERROR(VLOOKUP(O699, 【参考】数式用!$AY$5:$AY$13, 1, FALSE), "")</f>
        <v/>
      </c>
      <c r="AH699" s="439" t="str">
        <f>IFERROR(VLOOKUP(N699, 【参考】数式用!$BA$2:$BB$50, 2, FALSE), "")</f>
        <v/>
      </c>
      <c r="AI699" s="440" t="str">
        <f t="shared" si="23"/>
        <v/>
      </c>
      <c r="AJ699" s="441" t="str">
        <f t="shared" si="24"/>
        <v/>
      </c>
      <c r="AK699" s="139"/>
      <c r="AL699" s="139"/>
      <c r="AM699" s="112"/>
      <c r="AN699" s="112"/>
      <c r="AU699" s="111"/>
      <c r="AV699" s="111"/>
      <c r="AW699" s="111"/>
      <c r="AX699" s="111"/>
      <c r="AY699" s="111"/>
      <c r="AZ699" s="111"/>
    </row>
    <row r="700" spans="1:52" ht="30" customHeight="1" thickBot="1">
      <c r="A700" s="146">
        <v>687</v>
      </c>
      <c r="B700" s="985" t="str">
        <f>IF(基本情報入力シート!C725="","",基本情報入力シート!C725)</f>
        <v/>
      </c>
      <c r="C700" s="986"/>
      <c r="D700" s="986"/>
      <c r="E700" s="986"/>
      <c r="F700" s="986"/>
      <c r="G700" s="986"/>
      <c r="H700" s="986"/>
      <c r="I700" s="987"/>
      <c r="J700" s="420" t="str">
        <f>IF(基本情報入力シート!M725="","",基本情報入力シート!M725)</f>
        <v/>
      </c>
      <c r="K700" s="420" t="str">
        <f>IF(基本情報入力シート!R725="","",基本情報入力シート!R725)</f>
        <v/>
      </c>
      <c r="L700" s="420" t="str">
        <f>IF(基本情報入力シート!W725="","",基本情報入力シート!W725)</f>
        <v/>
      </c>
      <c r="M700" s="420" t="str">
        <f>IF(基本情報入力シート!X725="","",基本情報入力シート!X725)</f>
        <v/>
      </c>
      <c r="N700" s="147" t="str">
        <f>IF(基本情報入力シート!Y725="","",基本情報入力シート!Y725)</f>
        <v/>
      </c>
      <c r="O700" s="154"/>
      <c r="P700" s="53"/>
      <c r="Q700" s="988"/>
      <c r="R700" s="989"/>
      <c r="S700" s="148" t="str">
        <f>IFERROR(ROUNDDOWN(Q700*VLOOKUP(N700,【参考】数式用!$AR$2:$AW$50,MATCH(P700,【参考】数式用!$AT$4:$AW$4)+2,FALSE)*0.5, 0), "")</f>
        <v/>
      </c>
      <c r="T700" s="54"/>
      <c r="U700" s="548" t="str">
        <f>IFERROR(IF(AG700&lt;&gt;"",Q700*VLOOKUP(N700,【参考】数式用!$AG$2:$AL$50,MATCH(P700,【参考】数式用!$AI$4:$AL$4,0)+2,0), ""), "")</f>
        <v/>
      </c>
      <c r="V700" s="44"/>
      <c r="W700" s="990"/>
      <c r="X700" s="991"/>
      <c r="Y700" s="93"/>
      <c r="Z700" s="549"/>
      <c r="AA700" s="149" t="str">
        <f>IFERROR(IF(Y700="ー", "", ROUNDDOWN(Z700*VLOOKUP(N700,【参考】数式用!$AR$2:$AW$50,MATCH(Y700,【参考】数式用!$AT$4:$AW$4)+2,FALSE)*0.5, 0)), "")</f>
        <v/>
      </c>
      <c r="AB700" s="103"/>
      <c r="AC700" s="1083" t="str">
        <f>IFERROR(IF(AG700&lt;&gt;"",Z700*VLOOKUP(N700,【参考】数式用!$AG$2:$AL$50,MATCH(Y700,【参考】数式用!$AI$4:$AL$4,0)+2,0), ""), "")</f>
        <v/>
      </c>
      <c r="AD700" s="1083"/>
      <c r="AE700" s="424"/>
      <c r="AF700" s="104"/>
      <c r="AG700" s="438" t="str">
        <f>IFERROR(VLOOKUP(O700, 【参考】数式用!$AY$5:$AY$13, 1, FALSE), "")</f>
        <v/>
      </c>
      <c r="AH700" s="439" t="str">
        <f>IFERROR(VLOOKUP(N700, 【参考】数式用!$BA$2:$BB$50, 2, FALSE), "")</f>
        <v/>
      </c>
      <c r="AI700" s="440" t="str">
        <f t="shared" si="23"/>
        <v/>
      </c>
      <c r="AJ700" s="441" t="str">
        <f t="shared" si="24"/>
        <v/>
      </c>
      <c r="AK700" s="139"/>
      <c r="AL700" s="139"/>
      <c r="AM700" s="112"/>
      <c r="AN700" s="112"/>
      <c r="AU700" s="111"/>
      <c r="AV700" s="111"/>
      <c r="AW700" s="111"/>
      <c r="AX700" s="111"/>
      <c r="AY700" s="111"/>
      <c r="AZ700" s="111"/>
    </row>
    <row r="701" spans="1:52" ht="30" customHeight="1" thickBot="1">
      <c r="A701" s="146">
        <v>688</v>
      </c>
      <c r="B701" s="985" t="str">
        <f>IF(基本情報入力シート!C726="","",基本情報入力シート!C726)</f>
        <v/>
      </c>
      <c r="C701" s="986"/>
      <c r="D701" s="986"/>
      <c r="E701" s="986"/>
      <c r="F701" s="986"/>
      <c r="G701" s="986"/>
      <c r="H701" s="986"/>
      <c r="I701" s="987"/>
      <c r="J701" s="420" t="str">
        <f>IF(基本情報入力シート!M726="","",基本情報入力シート!M726)</f>
        <v/>
      </c>
      <c r="K701" s="420" t="str">
        <f>IF(基本情報入力シート!R726="","",基本情報入力シート!R726)</f>
        <v/>
      </c>
      <c r="L701" s="420" t="str">
        <f>IF(基本情報入力シート!W726="","",基本情報入力シート!W726)</f>
        <v/>
      </c>
      <c r="M701" s="420" t="str">
        <f>IF(基本情報入力シート!X726="","",基本情報入力シート!X726)</f>
        <v/>
      </c>
      <c r="N701" s="147" t="str">
        <f>IF(基本情報入力シート!Y726="","",基本情報入力シート!Y726)</f>
        <v/>
      </c>
      <c r="O701" s="154"/>
      <c r="P701" s="53"/>
      <c r="Q701" s="988"/>
      <c r="R701" s="989"/>
      <c r="S701" s="148" t="str">
        <f>IFERROR(ROUNDDOWN(Q701*VLOOKUP(N701,【参考】数式用!$AR$2:$AW$50,MATCH(P701,【参考】数式用!$AT$4:$AW$4)+2,FALSE)*0.5, 0), "")</f>
        <v/>
      </c>
      <c r="T701" s="54"/>
      <c r="U701" s="548" t="str">
        <f>IFERROR(IF(AG701&lt;&gt;"",Q701*VLOOKUP(N701,【参考】数式用!$AG$2:$AL$50,MATCH(P701,【参考】数式用!$AI$4:$AL$4,0)+2,0), ""), "")</f>
        <v/>
      </c>
      <c r="V701" s="44"/>
      <c r="W701" s="990"/>
      <c r="X701" s="991"/>
      <c r="Y701" s="93"/>
      <c r="Z701" s="549"/>
      <c r="AA701" s="149" t="str">
        <f>IFERROR(IF(Y701="ー", "", ROUNDDOWN(Z701*VLOOKUP(N701,【参考】数式用!$AR$2:$AW$50,MATCH(Y701,【参考】数式用!$AT$4:$AW$4)+2,FALSE)*0.5, 0)), "")</f>
        <v/>
      </c>
      <c r="AB701" s="103"/>
      <c r="AC701" s="1083" t="str">
        <f>IFERROR(IF(AG701&lt;&gt;"",Z701*VLOOKUP(N701,【参考】数式用!$AG$2:$AL$50,MATCH(Y701,【参考】数式用!$AI$4:$AL$4,0)+2,0), ""), "")</f>
        <v/>
      </c>
      <c r="AD701" s="1083"/>
      <c r="AE701" s="424"/>
      <c r="AF701" s="104"/>
      <c r="AG701" s="438" t="str">
        <f>IFERROR(VLOOKUP(O701, 【参考】数式用!$AY$5:$AY$13, 1, FALSE), "")</f>
        <v/>
      </c>
      <c r="AH701" s="439" t="str">
        <f>IFERROR(VLOOKUP(N701, 【参考】数式用!$BA$2:$BB$50, 2, FALSE), "")</f>
        <v/>
      </c>
      <c r="AI701" s="440" t="str">
        <f t="shared" si="23"/>
        <v/>
      </c>
      <c r="AJ701" s="441" t="str">
        <f t="shared" si="24"/>
        <v/>
      </c>
      <c r="AK701" s="139"/>
      <c r="AL701" s="139"/>
      <c r="AM701" s="112"/>
      <c r="AN701" s="112"/>
      <c r="AU701" s="111"/>
      <c r="AV701" s="111"/>
      <c r="AW701" s="111"/>
      <c r="AX701" s="111"/>
      <c r="AY701" s="111"/>
      <c r="AZ701" s="111"/>
    </row>
    <row r="702" spans="1:52" ht="30" customHeight="1" thickBot="1">
      <c r="A702" s="146">
        <v>689</v>
      </c>
      <c r="B702" s="985" t="str">
        <f>IF(基本情報入力シート!C727="","",基本情報入力シート!C727)</f>
        <v/>
      </c>
      <c r="C702" s="986"/>
      <c r="D702" s="986"/>
      <c r="E702" s="986"/>
      <c r="F702" s="986"/>
      <c r="G702" s="986"/>
      <c r="H702" s="986"/>
      <c r="I702" s="987"/>
      <c r="J702" s="420" t="str">
        <f>IF(基本情報入力シート!M727="","",基本情報入力シート!M727)</f>
        <v/>
      </c>
      <c r="K702" s="420" t="str">
        <f>IF(基本情報入力シート!R727="","",基本情報入力シート!R727)</f>
        <v/>
      </c>
      <c r="L702" s="420" t="str">
        <f>IF(基本情報入力シート!W727="","",基本情報入力シート!W727)</f>
        <v/>
      </c>
      <c r="M702" s="420" t="str">
        <f>IF(基本情報入力シート!X727="","",基本情報入力シート!X727)</f>
        <v/>
      </c>
      <c r="N702" s="147" t="str">
        <f>IF(基本情報入力シート!Y727="","",基本情報入力シート!Y727)</f>
        <v/>
      </c>
      <c r="O702" s="154"/>
      <c r="P702" s="53"/>
      <c r="Q702" s="988"/>
      <c r="R702" s="989"/>
      <c r="S702" s="148" t="str">
        <f>IFERROR(ROUNDDOWN(Q702*VLOOKUP(N702,【参考】数式用!$AR$2:$AW$50,MATCH(P702,【参考】数式用!$AT$4:$AW$4)+2,FALSE)*0.5, 0), "")</f>
        <v/>
      </c>
      <c r="T702" s="54"/>
      <c r="U702" s="548" t="str">
        <f>IFERROR(IF(AG702&lt;&gt;"",Q702*VLOOKUP(N702,【参考】数式用!$AG$2:$AL$50,MATCH(P702,【参考】数式用!$AI$4:$AL$4,0)+2,0), ""), "")</f>
        <v/>
      </c>
      <c r="V702" s="44"/>
      <c r="W702" s="990"/>
      <c r="X702" s="991"/>
      <c r="Y702" s="93"/>
      <c r="Z702" s="549"/>
      <c r="AA702" s="149" t="str">
        <f>IFERROR(IF(Y702="ー", "", ROUNDDOWN(Z702*VLOOKUP(N702,【参考】数式用!$AR$2:$AW$50,MATCH(Y702,【参考】数式用!$AT$4:$AW$4)+2,FALSE)*0.5, 0)), "")</f>
        <v/>
      </c>
      <c r="AB702" s="103"/>
      <c r="AC702" s="1083" t="str">
        <f>IFERROR(IF(AG702&lt;&gt;"",Z702*VLOOKUP(N702,【参考】数式用!$AG$2:$AL$50,MATCH(Y702,【参考】数式用!$AI$4:$AL$4,0)+2,0), ""), "")</f>
        <v/>
      </c>
      <c r="AD702" s="1083"/>
      <c r="AE702" s="424"/>
      <c r="AF702" s="104"/>
      <c r="AG702" s="438" t="str">
        <f>IFERROR(VLOOKUP(O702, 【参考】数式用!$AY$5:$AY$13, 1, FALSE), "")</f>
        <v/>
      </c>
      <c r="AH702" s="439" t="str">
        <f>IFERROR(VLOOKUP(N702, 【参考】数式用!$BA$2:$BB$50, 2, FALSE), "")</f>
        <v/>
      </c>
      <c r="AI702" s="440" t="str">
        <f t="shared" si="23"/>
        <v/>
      </c>
      <c r="AJ702" s="441" t="str">
        <f t="shared" si="24"/>
        <v/>
      </c>
      <c r="AK702" s="139"/>
      <c r="AL702" s="139"/>
      <c r="AM702" s="112"/>
      <c r="AN702" s="112"/>
      <c r="AU702" s="111"/>
      <c r="AV702" s="111"/>
      <c r="AW702" s="111"/>
      <c r="AX702" s="111"/>
      <c r="AY702" s="111"/>
      <c r="AZ702" s="111"/>
    </row>
    <row r="703" spans="1:52" ht="30" customHeight="1" thickBot="1">
      <c r="A703" s="146">
        <v>690</v>
      </c>
      <c r="B703" s="985" t="str">
        <f>IF(基本情報入力シート!C728="","",基本情報入力シート!C728)</f>
        <v/>
      </c>
      <c r="C703" s="986"/>
      <c r="D703" s="986"/>
      <c r="E703" s="986"/>
      <c r="F703" s="986"/>
      <c r="G703" s="986"/>
      <c r="H703" s="986"/>
      <c r="I703" s="987"/>
      <c r="J703" s="420" t="str">
        <f>IF(基本情報入力シート!M728="","",基本情報入力シート!M728)</f>
        <v/>
      </c>
      <c r="K703" s="420" t="str">
        <f>IF(基本情報入力シート!R728="","",基本情報入力シート!R728)</f>
        <v/>
      </c>
      <c r="L703" s="420" t="str">
        <f>IF(基本情報入力シート!W728="","",基本情報入力シート!W728)</f>
        <v/>
      </c>
      <c r="M703" s="420" t="str">
        <f>IF(基本情報入力シート!X728="","",基本情報入力シート!X728)</f>
        <v/>
      </c>
      <c r="N703" s="147" t="str">
        <f>IF(基本情報入力シート!Y728="","",基本情報入力シート!Y728)</f>
        <v/>
      </c>
      <c r="O703" s="154"/>
      <c r="P703" s="53"/>
      <c r="Q703" s="988"/>
      <c r="R703" s="989"/>
      <c r="S703" s="148" t="str">
        <f>IFERROR(ROUNDDOWN(Q703*VLOOKUP(N703,【参考】数式用!$AR$2:$AW$50,MATCH(P703,【参考】数式用!$AT$4:$AW$4)+2,FALSE)*0.5, 0), "")</f>
        <v/>
      </c>
      <c r="T703" s="54"/>
      <c r="U703" s="548" t="str">
        <f>IFERROR(IF(AG703&lt;&gt;"",Q703*VLOOKUP(N703,【参考】数式用!$AG$2:$AL$50,MATCH(P703,【参考】数式用!$AI$4:$AL$4,0)+2,0), ""), "")</f>
        <v/>
      </c>
      <c r="V703" s="44"/>
      <c r="W703" s="990"/>
      <c r="X703" s="991"/>
      <c r="Y703" s="93"/>
      <c r="Z703" s="549"/>
      <c r="AA703" s="149" t="str">
        <f>IFERROR(IF(Y703="ー", "", ROUNDDOWN(Z703*VLOOKUP(N703,【参考】数式用!$AR$2:$AW$50,MATCH(Y703,【参考】数式用!$AT$4:$AW$4)+2,FALSE)*0.5, 0)), "")</f>
        <v/>
      </c>
      <c r="AB703" s="103"/>
      <c r="AC703" s="1083" t="str">
        <f>IFERROR(IF(AG703&lt;&gt;"",Z703*VLOOKUP(N703,【参考】数式用!$AG$2:$AL$50,MATCH(Y703,【参考】数式用!$AI$4:$AL$4,0)+2,0), ""), "")</f>
        <v/>
      </c>
      <c r="AD703" s="1083"/>
      <c r="AE703" s="424"/>
      <c r="AF703" s="104"/>
      <c r="AG703" s="438" t="str">
        <f>IFERROR(VLOOKUP(O703, 【参考】数式用!$AY$5:$AY$13, 1, FALSE), "")</f>
        <v/>
      </c>
      <c r="AH703" s="439" t="str">
        <f>IFERROR(VLOOKUP(N703, 【参考】数式用!$BA$2:$BB$50, 2, FALSE), "")</f>
        <v/>
      </c>
      <c r="AI703" s="440" t="str">
        <f t="shared" si="23"/>
        <v/>
      </c>
      <c r="AJ703" s="441" t="str">
        <f t="shared" si="24"/>
        <v/>
      </c>
      <c r="AK703" s="139"/>
      <c r="AL703" s="139"/>
      <c r="AM703" s="112"/>
      <c r="AN703" s="112"/>
      <c r="AU703" s="111"/>
      <c r="AV703" s="111"/>
      <c r="AW703" s="111"/>
      <c r="AX703" s="111"/>
      <c r="AY703" s="111"/>
      <c r="AZ703" s="111"/>
    </row>
    <row r="704" spans="1:52" ht="30" customHeight="1" thickBot="1">
      <c r="A704" s="146">
        <v>691</v>
      </c>
      <c r="B704" s="985" t="str">
        <f>IF(基本情報入力シート!C729="","",基本情報入力シート!C729)</f>
        <v/>
      </c>
      <c r="C704" s="986"/>
      <c r="D704" s="986"/>
      <c r="E704" s="986"/>
      <c r="F704" s="986"/>
      <c r="G704" s="986"/>
      <c r="H704" s="986"/>
      <c r="I704" s="987"/>
      <c r="J704" s="420" t="str">
        <f>IF(基本情報入力シート!M729="","",基本情報入力シート!M729)</f>
        <v/>
      </c>
      <c r="K704" s="420" t="str">
        <f>IF(基本情報入力シート!R729="","",基本情報入力シート!R729)</f>
        <v/>
      </c>
      <c r="L704" s="420" t="str">
        <f>IF(基本情報入力シート!W729="","",基本情報入力シート!W729)</f>
        <v/>
      </c>
      <c r="M704" s="420" t="str">
        <f>IF(基本情報入力シート!X729="","",基本情報入力シート!X729)</f>
        <v/>
      </c>
      <c r="N704" s="147" t="str">
        <f>IF(基本情報入力シート!Y729="","",基本情報入力シート!Y729)</f>
        <v/>
      </c>
      <c r="O704" s="154"/>
      <c r="P704" s="53"/>
      <c r="Q704" s="988"/>
      <c r="R704" s="989"/>
      <c r="S704" s="148" t="str">
        <f>IFERROR(ROUNDDOWN(Q704*VLOOKUP(N704,【参考】数式用!$AR$2:$AW$50,MATCH(P704,【参考】数式用!$AT$4:$AW$4)+2,FALSE)*0.5, 0), "")</f>
        <v/>
      </c>
      <c r="T704" s="54"/>
      <c r="U704" s="548" t="str">
        <f>IFERROR(IF(AG704&lt;&gt;"",Q704*VLOOKUP(N704,【参考】数式用!$AG$2:$AL$50,MATCH(P704,【参考】数式用!$AI$4:$AL$4,0)+2,0), ""), "")</f>
        <v/>
      </c>
      <c r="V704" s="44"/>
      <c r="W704" s="990"/>
      <c r="X704" s="991"/>
      <c r="Y704" s="93"/>
      <c r="Z704" s="549"/>
      <c r="AA704" s="149" t="str">
        <f>IFERROR(IF(Y704="ー", "", ROUNDDOWN(Z704*VLOOKUP(N704,【参考】数式用!$AR$2:$AW$50,MATCH(Y704,【参考】数式用!$AT$4:$AW$4)+2,FALSE)*0.5, 0)), "")</f>
        <v/>
      </c>
      <c r="AB704" s="103"/>
      <c r="AC704" s="1083" t="str">
        <f>IFERROR(IF(AG704&lt;&gt;"",Z704*VLOOKUP(N704,【参考】数式用!$AG$2:$AL$50,MATCH(Y704,【参考】数式用!$AI$4:$AL$4,0)+2,0), ""), "")</f>
        <v/>
      </c>
      <c r="AD704" s="1083"/>
      <c r="AE704" s="424"/>
      <c r="AF704" s="104"/>
      <c r="AG704" s="438" t="str">
        <f>IFERROR(VLOOKUP(O704, 【参考】数式用!$AY$5:$AY$13, 1, FALSE), "")</f>
        <v/>
      </c>
      <c r="AH704" s="439" t="str">
        <f>IFERROR(VLOOKUP(N704, 【参考】数式用!$BA$2:$BB$50, 2, FALSE), "")</f>
        <v/>
      </c>
      <c r="AI704" s="440" t="str">
        <f t="shared" si="23"/>
        <v/>
      </c>
      <c r="AJ704" s="441" t="str">
        <f t="shared" si="24"/>
        <v/>
      </c>
      <c r="AK704" s="139"/>
      <c r="AL704" s="139"/>
      <c r="AM704" s="112"/>
      <c r="AN704" s="112"/>
      <c r="AU704" s="111"/>
      <c r="AV704" s="111"/>
      <c r="AW704" s="111"/>
      <c r="AX704" s="111"/>
      <c r="AY704" s="111"/>
      <c r="AZ704" s="111"/>
    </row>
    <row r="705" spans="1:52" ht="30" customHeight="1" thickBot="1">
      <c r="A705" s="146">
        <v>692</v>
      </c>
      <c r="B705" s="985" t="str">
        <f>IF(基本情報入力シート!C730="","",基本情報入力シート!C730)</f>
        <v/>
      </c>
      <c r="C705" s="986"/>
      <c r="D705" s="986"/>
      <c r="E705" s="986"/>
      <c r="F705" s="986"/>
      <c r="G705" s="986"/>
      <c r="H705" s="986"/>
      <c r="I705" s="987"/>
      <c r="J705" s="420" t="str">
        <f>IF(基本情報入力シート!M730="","",基本情報入力シート!M730)</f>
        <v/>
      </c>
      <c r="K705" s="420" t="str">
        <f>IF(基本情報入力シート!R730="","",基本情報入力シート!R730)</f>
        <v/>
      </c>
      <c r="L705" s="420" t="str">
        <f>IF(基本情報入力シート!W730="","",基本情報入力シート!W730)</f>
        <v/>
      </c>
      <c r="M705" s="420" t="str">
        <f>IF(基本情報入力シート!X730="","",基本情報入力シート!X730)</f>
        <v/>
      </c>
      <c r="N705" s="147" t="str">
        <f>IF(基本情報入力シート!Y730="","",基本情報入力シート!Y730)</f>
        <v/>
      </c>
      <c r="O705" s="154"/>
      <c r="P705" s="53"/>
      <c r="Q705" s="988"/>
      <c r="R705" s="989"/>
      <c r="S705" s="148" t="str">
        <f>IFERROR(ROUNDDOWN(Q705*VLOOKUP(N705,【参考】数式用!$AR$2:$AW$50,MATCH(P705,【参考】数式用!$AT$4:$AW$4)+2,FALSE)*0.5, 0), "")</f>
        <v/>
      </c>
      <c r="T705" s="54"/>
      <c r="U705" s="548" t="str">
        <f>IFERROR(IF(AG705&lt;&gt;"",Q705*VLOOKUP(N705,【参考】数式用!$AG$2:$AL$50,MATCH(P705,【参考】数式用!$AI$4:$AL$4,0)+2,0), ""), "")</f>
        <v/>
      </c>
      <c r="V705" s="44"/>
      <c r="W705" s="990"/>
      <c r="X705" s="991"/>
      <c r="Y705" s="93"/>
      <c r="Z705" s="549"/>
      <c r="AA705" s="149" t="str">
        <f>IFERROR(IF(Y705="ー", "", ROUNDDOWN(Z705*VLOOKUP(N705,【参考】数式用!$AR$2:$AW$50,MATCH(Y705,【参考】数式用!$AT$4:$AW$4)+2,FALSE)*0.5, 0)), "")</f>
        <v/>
      </c>
      <c r="AB705" s="103"/>
      <c r="AC705" s="1083" t="str">
        <f>IFERROR(IF(AG705&lt;&gt;"",Z705*VLOOKUP(N705,【参考】数式用!$AG$2:$AL$50,MATCH(Y705,【参考】数式用!$AI$4:$AL$4,0)+2,0), ""), "")</f>
        <v/>
      </c>
      <c r="AD705" s="1083"/>
      <c r="AE705" s="424"/>
      <c r="AF705" s="104"/>
      <c r="AG705" s="438" t="str">
        <f>IFERROR(VLOOKUP(O705, 【参考】数式用!$AY$5:$AY$13, 1, FALSE), "")</f>
        <v/>
      </c>
      <c r="AH705" s="439" t="str">
        <f>IFERROR(VLOOKUP(N705, 【参考】数式用!$BA$2:$BB$50, 2, FALSE), "")</f>
        <v/>
      </c>
      <c r="AI705" s="440" t="str">
        <f t="shared" si="23"/>
        <v/>
      </c>
      <c r="AJ705" s="441" t="str">
        <f t="shared" si="24"/>
        <v/>
      </c>
      <c r="AK705" s="139"/>
      <c r="AL705" s="139"/>
      <c r="AM705" s="112"/>
      <c r="AN705" s="112"/>
      <c r="AU705" s="111"/>
      <c r="AV705" s="111"/>
      <c r="AW705" s="111"/>
      <c r="AX705" s="111"/>
      <c r="AY705" s="111"/>
      <c r="AZ705" s="111"/>
    </row>
    <row r="706" spans="1:52" ht="30" customHeight="1" thickBot="1">
      <c r="A706" s="146">
        <v>693</v>
      </c>
      <c r="B706" s="985" t="str">
        <f>IF(基本情報入力シート!C731="","",基本情報入力シート!C731)</f>
        <v/>
      </c>
      <c r="C706" s="986"/>
      <c r="D706" s="986"/>
      <c r="E706" s="986"/>
      <c r="F706" s="986"/>
      <c r="G706" s="986"/>
      <c r="H706" s="986"/>
      <c r="I706" s="987"/>
      <c r="J706" s="420" t="str">
        <f>IF(基本情報入力シート!M731="","",基本情報入力シート!M731)</f>
        <v/>
      </c>
      <c r="K706" s="420" t="str">
        <f>IF(基本情報入力シート!R731="","",基本情報入力シート!R731)</f>
        <v/>
      </c>
      <c r="L706" s="420" t="str">
        <f>IF(基本情報入力シート!W731="","",基本情報入力シート!W731)</f>
        <v/>
      </c>
      <c r="M706" s="420" t="str">
        <f>IF(基本情報入力シート!X731="","",基本情報入力シート!X731)</f>
        <v/>
      </c>
      <c r="N706" s="147" t="str">
        <f>IF(基本情報入力シート!Y731="","",基本情報入力シート!Y731)</f>
        <v/>
      </c>
      <c r="O706" s="154"/>
      <c r="P706" s="53"/>
      <c r="Q706" s="988"/>
      <c r="R706" s="989"/>
      <c r="S706" s="148" t="str">
        <f>IFERROR(ROUNDDOWN(Q706*VLOOKUP(N706,【参考】数式用!$AR$2:$AW$50,MATCH(P706,【参考】数式用!$AT$4:$AW$4)+2,FALSE)*0.5, 0), "")</f>
        <v/>
      </c>
      <c r="T706" s="54"/>
      <c r="U706" s="548" t="str">
        <f>IFERROR(IF(AG706&lt;&gt;"",Q706*VLOOKUP(N706,【参考】数式用!$AG$2:$AL$50,MATCH(P706,【参考】数式用!$AI$4:$AL$4,0)+2,0), ""), "")</f>
        <v/>
      </c>
      <c r="V706" s="44"/>
      <c r="W706" s="990"/>
      <c r="X706" s="991"/>
      <c r="Y706" s="93"/>
      <c r="Z706" s="549"/>
      <c r="AA706" s="149" t="str">
        <f>IFERROR(IF(Y706="ー", "", ROUNDDOWN(Z706*VLOOKUP(N706,【参考】数式用!$AR$2:$AW$50,MATCH(Y706,【参考】数式用!$AT$4:$AW$4)+2,FALSE)*0.5, 0)), "")</f>
        <v/>
      </c>
      <c r="AB706" s="103"/>
      <c r="AC706" s="1083" t="str">
        <f>IFERROR(IF(AG706&lt;&gt;"",Z706*VLOOKUP(N706,【参考】数式用!$AG$2:$AL$50,MATCH(Y706,【参考】数式用!$AI$4:$AL$4,0)+2,0), ""), "")</f>
        <v/>
      </c>
      <c r="AD706" s="1083"/>
      <c r="AE706" s="424"/>
      <c r="AF706" s="104"/>
      <c r="AG706" s="438" t="str">
        <f>IFERROR(VLOOKUP(O706, 【参考】数式用!$AY$5:$AY$13, 1, FALSE), "")</f>
        <v/>
      </c>
      <c r="AH706" s="439" t="str">
        <f>IFERROR(VLOOKUP(N706, 【参考】数式用!$BA$2:$BB$50, 2, FALSE), "")</f>
        <v/>
      </c>
      <c r="AI706" s="440" t="str">
        <f t="shared" si="23"/>
        <v/>
      </c>
      <c r="AJ706" s="441" t="str">
        <f t="shared" si="24"/>
        <v/>
      </c>
      <c r="AK706" s="139"/>
      <c r="AL706" s="139"/>
      <c r="AM706" s="112"/>
      <c r="AN706" s="112"/>
      <c r="AU706" s="111"/>
      <c r="AV706" s="111"/>
      <c r="AW706" s="111"/>
      <c r="AX706" s="111"/>
      <c r="AY706" s="111"/>
      <c r="AZ706" s="111"/>
    </row>
    <row r="707" spans="1:52" ht="30" customHeight="1" thickBot="1">
      <c r="A707" s="146">
        <v>694</v>
      </c>
      <c r="B707" s="985" t="str">
        <f>IF(基本情報入力シート!C732="","",基本情報入力シート!C732)</f>
        <v/>
      </c>
      <c r="C707" s="986"/>
      <c r="D707" s="986"/>
      <c r="E707" s="986"/>
      <c r="F707" s="986"/>
      <c r="G707" s="986"/>
      <c r="H707" s="986"/>
      <c r="I707" s="987"/>
      <c r="J707" s="420" t="str">
        <f>IF(基本情報入力シート!M732="","",基本情報入力シート!M732)</f>
        <v/>
      </c>
      <c r="K707" s="420" t="str">
        <f>IF(基本情報入力シート!R732="","",基本情報入力シート!R732)</f>
        <v/>
      </c>
      <c r="L707" s="420" t="str">
        <f>IF(基本情報入力シート!W732="","",基本情報入力シート!W732)</f>
        <v/>
      </c>
      <c r="M707" s="420" t="str">
        <f>IF(基本情報入力シート!X732="","",基本情報入力シート!X732)</f>
        <v/>
      </c>
      <c r="N707" s="147" t="str">
        <f>IF(基本情報入力シート!Y732="","",基本情報入力シート!Y732)</f>
        <v/>
      </c>
      <c r="O707" s="154"/>
      <c r="P707" s="53"/>
      <c r="Q707" s="988"/>
      <c r="R707" s="989"/>
      <c r="S707" s="148" t="str">
        <f>IFERROR(ROUNDDOWN(Q707*VLOOKUP(N707,【参考】数式用!$AR$2:$AW$50,MATCH(P707,【参考】数式用!$AT$4:$AW$4)+2,FALSE)*0.5, 0), "")</f>
        <v/>
      </c>
      <c r="T707" s="54"/>
      <c r="U707" s="548" t="str">
        <f>IFERROR(IF(AG707&lt;&gt;"",Q707*VLOOKUP(N707,【参考】数式用!$AG$2:$AL$50,MATCH(P707,【参考】数式用!$AI$4:$AL$4,0)+2,0), ""), "")</f>
        <v/>
      </c>
      <c r="V707" s="44"/>
      <c r="W707" s="990"/>
      <c r="X707" s="991"/>
      <c r="Y707" s="93"/>
      <c r="Z707" s="549"/>
      <c r="AA707" s="149" t="str">
        <f>IFERROR(IF(Y707="ー", "", ROUNDDOWN(Z707*VLOOKUP(N707,【参考】数式用!$AR$2:$AW$50,MATCH(Y707,【参考】数式用!$AT$4:$AW$4)+2,FALSE)*0.5, 0)), "")</f>
        <v/>
      </c>
      <c r="AB707" s="103"/>
      <c r="AC707" s="1083" t="str">
        <f>IFERROR(IF(AG707&lt;&gt;"",Z707*VLOOKUP(N707,【参考】数式用!$AG$2:$AL$50,MATCH(Y707,【参考】数式用!$AI$4:$AL$4,0)+2,0), ""), "")</f>
        <v/>
      </c>
      <c r="AD707" s="1083"/>
      <c r="AE707" s="424"/>
      <c r="AF707" s="104"/>
      <c r="AG707" s="438" t="str">
        <f>IFERROR(VLOOKUP(O707, 【参考】数式用!$AY$5:$AY$13, 1, FALSE), "")</f>
        <v/>
      </c>
      <c r="AH707" s="439" t="str">
        <f>IFERROR(VLOOKUP(N707, 【参考】数式用!$BA$2:$BB$50, 2, FALSE), "")</f>
        <v/>
      </c>
      <c r="AI707" s="440" t="str">
        <f t="shared" si="23"/>
        <v/>
      </c>
      <c r="AJ707" s="441" t="str">
        <f t="shared" si="24"/>
        <v/>
      </c>
      <c r="AK707" s="139"/>
      <c r="AL707" s="139"/>
      <c r="AM707" s="112"/>
      <c r="AN707" s="112"/>
      <c r="AU707" s="111"/>
      <c r="AV707" s="111"/>
      <c r="AW707" s="111"/>
      <c r="AX707" s="111"/>
      <c r="AY707" s="111"/>
      <c r="AZ707" s="111"/>
    </row>
    <row r="708" spans="1:52" ht="30" customHeight="1" thickBot="1">
      <c r="A708" s="146">
        <v>695</v>
      </c>
      <c r="B708" s="985" t="str">
        <f>IF(基本情報入力シート!C733="","",基本情報入力シート!C733)</f>
        <v/>
      </c>
      <c r="C708" s="986"/>
      <c r="D708" s="986"/>
      <c r="E708" s="986"/>
      <c r="F708" s="986"/>
      <c r="G708" s="986"/>
      <c r="H708" s="986"/>
      <c r="I708" s="987"/>
      <c r="J708" s="420" t="str">
        <f>IF(基本情報入力シート!M733="","",基本情報入力シート!M733)</f>
        <v/>
      </c>
      <c r="K708" s="420" t="str">
        <f>IF(基本情報入力シート!R733="","",基本情報入力シート!R733)</f>
        <v/>
      </c>
      <c r="L708" s="420" t="str">
        <f>IF(基本情報入力シート!W733="","",基本情報入力シート!W733)</f>
        <v/>
      </c>
      <c r="M708" s="420" t="str">
        <f>IF(基本情報入力シート!X733="","",基本情報入力シート!X733)</f>
        <v/>
      </c>
      <c r="N708" s="147" t="str">
        <f>IF(基本情報入力シート!Y733="","",基本情報入力シート!Y733)</f>
        <v/>
      </c>
      <c r="O708" s="154"/>
      <c r="P708" s="53"/>
      <c r="Q708" s="988"/>
      <c r="R708" s="989"/>
      <c r="S708" s="148" t="str">
        <f>IFERROR(ROUNDDOWN(Q708*VLOOKUP(N708,【参考】数式用!$AR$2:$AW$50,MATCH(P708,【参考】数式用!$AT$4:$AW$4)+2,FALSE)*0.5, 0), "")</f>
        <v/>
      </c>
      <c r="T708" s="54"/>
      <c r="U708" s="548" t="str">
        <f>IFERROR(IF(AG708&lt;&gt;"",Q708*VLOOKUP(N708,【参考】数式用!$AG$2:$AL$50,MATCH(P708,【参考】数式用!$AI$4:$AL$4,0)+2,0), ""), "")</f>
        <v/>
      </c>
      <c r="V708" s="44"/>
      <c r="W708" s="990"/>
      <c r="X708" s="991"/>
      <c r="Y708" s="93"/>
      <c r="Z708" s="549"/>
      <c r="AA708" s="149" t="str">
        <f>IFERROR(IF(Y708="ー", "", ROUNDDOWN(Z708*VLOOKUP(N708,【参考】数式用!$AR$2:$AW$50,MATCH(Y708,【参考】数式用!$AT$4:$AW$4)+2,FALSE)*0.5, 0)), "")</f>
        <v/>
      </c>
      <c r="AB708" s="103"/>
      <c r="AC708" s="1083" t="str">
        <f>IFERROR(IF(AG708&lt;&gt;"",Z708*VLOOKUP(N708,【参考】数式用!$AG$2:$AL$50,MATCH(Y708,【参考】数式用!$AI$4:$AL$4,0)+2,0), ""), "")</f>
        <v/>
      </c>
      <c r="AD708" s="1083"/>
      <c r="AE708" s="424"/>
      <c r="AF708" s="104"/>
      <c r="AG708" s="438" t="str">
        <f>IFERROR(VLOOKUP(O708, 【参考】数式用!$AY$5:$AY$13, 1, FALSE), "")</f>
        <v/>
      </c>
      <c r="AH708" s="439" t="str">
        <f>IFERROR(VLOOKUP(N708, 【参考】数式用!$BA$2:$BB$50, 2, FALSE), "")</f>
        <v/>
      </c>
      <c r="AI708" s="440" t="str">
        <f t="shared" si="23"/>
        <v/>
      </c>
      <c r="AJ708" s="441" t="str">
        <f t="shared" si="24"/>
        <v/>
      </c>
      <c r="AK708" s="139"/>
      <c r="AL708" s="139"/>
      <c r="AM708" s="112"/>
      <c r="AN708" s="112"/>
      <c r="AU708" s="111"/>
      <c r="AV708" s="111"/>
      <c r="AW708" s="111"/>
      <c r="AX708" s="111"/>
      <c r="AY708" s="111"/>
      <c r="AZ708" s="111"/>
    </row>
    <row r="709" spans="1:52" ht="30" customHeight="1" thickBot="1">
      <c r="A709" s="146">
        <v>696</v>
      </c>
      <c r="B709" s="985" t="str">
        <f>IF(基本情報入力シート!C734="","",基本情報入力シート!C734)</f>
        <v/>
      </c>
      <c r="C709" s="986"/>
      <c r="D709" s="986"/>
      <c r="E709" s="986"/>
      <c r="F709" s="986"/>
      <c r="G709" s="986"/>
      <c r="H709" s="986"/>
      <c r="I709" s="987"/>
      <c r="J709" s="420" t="str">
        <f>IF(基本情報入力シート!M734="","",基本情報入力シート!M734)</f>
        <v/>
      </c>
      <c r="K709" s="420" t="str">
        <f>IF(基本情報入力シート!R734="","",基本情報入力シート!R734)</f>
        <v/>
      </c>
      <c r="L709" s="420" t="str">
        <f>IF(基本情報入力シート!W734="","",基本情報入力シート!W734)</f>
        <v/>
      </c>
      <c r="M709" s="420" t="str">
        <f>IF(基本情報入力シート!X734="","",基本情報入力シート!X734)</f>
        <v/>
      </c>
      <c r="N709" s="147" t="str">
        <f>IF(基本情報入力シート!Y734="","",基本情報入力シート!Y734)</f>
        <v/>
      </c>
      <c r="O709" s="154"/>
      <c r="P709" s="53"/>
      <c r="Q709" s="988"/>
      <c r="R709" s="989"/>
      <c r="S709" s="148" t="str">
        <f>IFERROR(ROUNDDOWN(Q709*VLOOKUP(N709,【参考】数式用!$AR$2:$AW$50,MATCH(P709,【参考】数式用!$AT$4:$AW$4)+2,FALSE)*0.5, 0), "")</f>
        <v/>
      </c>
      <c r="T709" s="54"/>
      <c r="U709" s="548" t="str">
        <f>IFERROR(IF(AG709&lt;&gt;"",Q709*VLOOKUP(N709,【参考】数式用!$AG$2:$AL$50,MATCH(P709,【参考】数式用!$AI$4:$AL$4,0)+2,0), ""), "")</f>
        <v/>
      </c>
      <c r="V709" s="44"/>
      <c r="W709" s="990"/>
      <c r="X709" s="991"/>
      <c r="Y709" s="93"/>
      <c r="Z709" s="549"/>
      <c r="AA709" s="149" t="str">
        <f>IFERROR(IF(Y709="ー", "", ROUNDDOWN(Z709*VLOOKUP(N709,【参考】数式用!$AR$2:$AW$50,MATCH(Y709,【参考】数式用!$AT$4:$AW$4)+2,FALSE)*0.5, 0)), "")</f>
        <v/>
      </c>
      <c r="AB709" s="103"/>
      <c r="AC709" s="1083" t="str">
        <f>IFERROR(IF(AG709&lt;&gt;"",Z709*VLOOKUP(N709,【参考】数式用!$AG$2:$AL$50,MATCH(Y709,【参考】数式用!$AI$4:$AL$4,0)+2,0), ""), "")</f>
        <v/>
      </c>
      <c r="AD709" s="1083"/>
      <c r="AE709" s="424"/>
      <c r="AF709" s="104"/>
      <c r="AG709" s="438" t="str">
        <f>IFERROR(VLOOKUP(O709, 【参考】数式用!$AY$5:$AY$13, 1, FALSE), "")</f>
        <v/>
      </c>
      <c r="AH709" s="439" t="str">
        <f>IFERROR(VLOOKUP(N709, 【参考】数式用!$BA$2:$BB$50, 2, FALSE), "")</f>
        <v/>
      </c>
      <c r="AI709" s="440" t="str">
        <f t="shared" si="23"/>
        <v/>
      </c>
      <c r="AJ709" s="441" t="str">
        <f t="shared" si="24"/>
        <v/>
      </c>
      <c r="AK709" s="139"/>
      <c r="AL709" s="139"/>
      <c r="AM709" s="112"/>
      <c r="AN709" s="112"/>
      <c r="AU709" s="111"/>
      <c r="AV709" s="111"/>
      <c r="AW709" s="111"/>
      <c r="AX709" s="111"/>
      <c r="AY709" s="111"/>
      <c r="AZ709" s="111"/>
    </row>
    <row r="710" spans="1:52" ht="30" customHeight="1" thickBot="1">
      <c r="A710" s="146">
        <v>697</v>
      </c>
      <c r="B710" s="985" t="str">
        <f>IF(基本情報入力シート!C735="","",基本情報入力シート!C735)</f>
        <v/>
      </c>
      <c r="C710" s="986"/>
      <c r="D710" s="986"/>
      <c r="E710" s="986"/>
      <c r="F710" s="986"/>
      <c r="G710" s="986"/>
      <c r="H710" s="986"/>
      <c r="I710" s="987"/>
      <c r="J710" s="420" t="str">
        <f>IF(基本情報入力シート!M735="","",基本情報入力シート!M735)</f>
        <v/>
      </c>
      <c r="K710" s="420" t="str">
        <f>IF(基本情報入力シート!R735="","",基本情報入力シート!R735)</f>
        <v/>
      </c>
      <c r="L710" s="420" t="str">
        <f>IF(基本情報入力シート!W735="","",基本情報入力シート!W735)</f>
        <v/>
      </c>
      <c r="M710" s="420" t="str">
        <f>IF(基本情報入力シート!X735="","",基本情報入力シート!X735)</f>
        <v/>
      </c>
      <c r="N710" s="147" t="str">
        <f>IF(基本情報入力シート!Y735="","",基本情報入力シート!Y735)</f>
        <v/>
      </c>
      <c r="O710" s="154"/>
      <c r="P710" s="53"/>
      <c r="Q710" s="988"/>
      <c r="R710" s="989"/>
      <c r="S710" s="148" t="str">
        <f>IFERROR(ROUNDDOWN(Q710*VLOOKUP(N710,【参考】数式用!$AR$2:$AW$50,MATCH(P710,【参考】数式用!$AT$4:$AW$4)+2,FALSE)*0.5, 0), "")</f>
        <v/>
      </c>
      <c r="T710" s="54"/>
      <c r="U710" s="548" t="str">
        <f>IFERROR(IF(AG710&lt;&gt;"",Q710*VLOOKUP(N710,【参考】数式用!$AG$2:$AL$50,MATCH(P710,【参考】数式用!$AI$4:$AL$4,0)+2,0), ""), "")</f>
        <v/>
      </c>
      <c r="V710" s="44"/>
      <c r="W710" s="990"/>
      <c r="X710" s="991"/>
      <c r="Y710" s="93"/>
      <c r="Z710" s="549"/>
      <c r="AA710" s="149" t="str">
        <f>IFERROR(IF(Y710="ー", "", ROUNDDOWN(Z710*VLOOKUP(N710,【参考】数式用!$AR$2:$AW$50,MATCH(Y710,【参考】数式用!$AT$4:$AW$4)+2,FALSE)*0.5, 0)), "")</f>
        <v/>
      </c>
      <c r="AB710" s="103"/>
      <c r="AC710" s="1083" t="str">
        <f>IFERROR(IF(AG710&lt;&gt;"",Z710*VLOOKUP(N710,【参考】数式用!$AG$2:$AL$50,MATCH(Y710,【参考】数式用!$AI$4:$AL$4,0)+2,0), ""), "")</f>
        <v/>
      </c>
      <c r="AD710" s="1083"/>
      <c r="AE710" s="424"/>
      <c r="AF710" s="104"/>
      <c r="AG710" s="438" t="str">
        <f>IFERROR(VLOOKUP(O710, 【参考】数式用!$AY$5:$AY$13, 1, FALSE), "")</f>
        <v/>
      </c>
      <c r="AH710" s="439" t="str">
        <f>IFERROR(VLOOKUP(N710, 【参考】数式用!$BA$2:$BB$50, 2, FALSE), "")</f>
        <v/>
      </c>
      <c r="AI710" s="440" t="str">
        <f t="shared" si="23"/>
        <v/>
      </c>
      <c r="AJ710" s="441" t="str">
        <f t="shared" si="24"/>
        <v/>
      </c>
      <c r="AK710" s="139"/>
      <c r="AL710" s="139"/>
      <c r="AM710" s="112"/>
      <c r="AN710" s="112"/>
      <c r="AU710" s="111"/>
      <c r="AV710" s="111"/>
      <c r="AW710" s="111"/>
      <c r="AX710" s="111"/>
      <c r="AY710" s="111"/>
      <c r="AZ710" s="111"/>
    </row>
    <row r="711" spans="1:52" ht="30" customHeight="1" thickBot="1">
      <c r="A711" s="146">
        <v>698</v>
      </c>
      <c r="B711" s="985" t="str">
        <f>IF(基本情報入力シート!C736="","",基本情報入力シート!C736)</f>
        <v/>
      </c>
      <c r="C711" s="986"/>
      <c r="D711" s="986"/>
      <c r="E711" s="986"/>
      <c r="F711" s="986"/>
      <c r="G711" s="986"/>
      <c r="H711" s="986"/>
      <c r="I711" s="987"/>
      <c r="J711" s="420" t="str">
        <f>IF(基本情報入力シート!M736="","",基本情報入力シート!M736)</f>
        <v/>
      </c>
      <c r="K711" s="420" t="str">
        <f>IF(基本情報入力シート!R736="","",基本情報入力シート!R736)</f>
        <v/>
      </c>
      <c r="L711" s="420" t="str">
        <f>IF(基本情報入力シート!W736="","",基本情報入力シート!W736)</f>
        <v/>
      </c>
      <c r="M711" s="420" t="str">
        <f>IF(基本情報入力シート!X736="","",基本情報入力シート!X736)</f>
        <v/>
      </c>
      <c r="N711" s="147" t="str">
        <f>IF(基本情報入力シート!Y736="","",基本情報入力シート!Y736)</f>
        <v/>
      </c>
      <c r="O711" s="154"/>
      <c r="P711" s="53"/>
      <c r="Q711" s="988"/>
      <c r="R711" s="989"/>
      <c r="S711" s="148" t="str">
        <f>IFERROR(ROUNDDOWN(Q711*VLOOKUP(N711,【参考】数式用!$AR$2:$AW$50,MATCH(P711,【参考】数式用!$AT$4:$AW$4)+2,FALSE)*0.5, 0), "")</f>
        <v/>
      </c>
      <c r="T711" s="54"/>
      <c r="U711" s="548" t="str">
        <f>IFERROR(IF(AG711&lt;&gt;"",Q711*VLOOKUP(N711,【参考】数式用!$AG$2:$AL$50,MATCH(P711,【参考】数式用!$AI$4:$AL$4,0)+2,0), ""), "")</f>
        <v/>
      </c>
      <c r="V711" s="44"/>
      <c r="W711" s="990"/>
      <c r="X711" s="991"/>
      <c r="Y711" s="93"/>
      <c r="Z711" s="549"/>
      <c r="AA711" s="149" t="str">
        <f>IFERROR(IF(Y711="ー", "", ROUNDDOWN(Z711*VLOOKUP(N711,【参考】数式用!$AR$2:$AW$50,MATCH(Y711,【参考】数式用!$AT$4:$AW$4)+2,FALSE)*0.5, 0)), "")</f>
        <v/>
      </c>
      <c r="AB711" s="103"/>
      <c r="AC711" s="1083" t="str">
        <f>IFERROR(IF(AG711&lt;&gt;"",Z711*VLOOKUP(N711,【参考】数式用!$AG$2:$AL$50,MATCH(Y711,【参考】数式用!$AI$4:$AL$4,0)+2,0), ""), "")</f>
        <v/>
      </c>
      <c r="AD711" s="1083"/>
      <c r="AE711" s="424"/>
      <c r="AF711" s="104"/>
      <c r="AG711" s="438" t="str">
        <f>IFERROR(VLOOKUP(O711, 【参考】数式用!$AY$5:$AY$13, 1, FALSE), "")</f>
        <v/>
      </c>
      <c r="AH711" s="439" t="str">
        <f>IFERROR(VLOOKUP(N711, 【参考】数式用!$BA$2:$BB$50, 2, FALSE), "")</f>
        <v/>
      </c>
      <c r="AI711" s="440" t="str">
        <f t="shared" si="23"/>
        <v/>
      </c>
      <c r="AJ711" s="441" t="str">
        <f t="shared" si="24"/>
        <v/>
      </c>
      <c r="AK711" s="139"/>
      <c r="AL711" s="139"/>
      <c r="AM711" s="112"/>
      <c r="AN711" s="112"/>
      <c r="AU711" s="111"/>
      <c r="AV711" s="111"/>
      <c r="AW711" s="111"/>
      <c r="AX711" s="111"/>
      <c r="AY711" s="111"/>
      <c r="AZ711" s="111"/>
    </row>
    <row r="712" spans="1:52" ht="30" customHeight="1" thickBot="1">
      <c r="A712" s="146">
        <v>699</v>
      </c>
      <c r="B712" s="985" t="str">
        <f>IF(基本情報入力シート!C737="","",基本情報入力シート!C737)</f>
        <v/>
      </c>
      <c r="C712" s="986"/>
      <c r="D712" s="986"/>
      <c r="E712" s="986"/>
      <c r="F712" s="986"/>
      <c r="G712" s="986"/>
      <c r="H712" s="986"/>
      <c r="I712" s="987"/>
      <c r="J712" s="420" t="str">
        <f>IF(基本情報入力シート!M737="","",基本情報入力シート!M737)</f>
        <v/>
      </c>
      <c r="K712" s="420" t="str">
        <f>IF(基本情報入力シート!R737="","",基本情報入力シート!R737)</f>
        <v/>
      </c>
      <c r="L712" s="420" t="str">
        <f>IF(基本情報入力シート!W737="","",基本情報入力シート!W737)</f>
        <v/>
      </c>
      <c r="M712" s="420" t="str">
        <f>IF(基本情報入力シート!X737="","",基本情報入力シート!X737)</f>
        <v/>
      </c>
      <c r="N712" s="147" t="str">
        <f>IF(基本情報入力シート!Y737="","",基本情報入力シート!Y737)</f>
        <v/>
      </c>
      <c r="O712" s="154"/>
      <c r="P712" s="53"/>
      <c r="Q712" s="988"/>
      <c r="R712" s="989"/>
      <c r="S712" s="148" t="str">
        <f>IFERROR(ROUNDDOWN(Q712*VLOOKUP(N712,【参考】数式用!$AR$2:$AW$50,MATCH(P712,【参考】数式用!$AT$4:$AW$4)+2,FALSE)*0.5, 0), "")</f>
        <v/>
      </c>
      <c r="T712" s="54"/>
      <c r="U712" s="548" t="str">
        <f>IFERROR(IF(AG712&lt;&gt;"",Q712*VLOOKUP(N712,【参考】数式用!$AG$2:$AL$50,MATCH(P712,【参考】数式用!$AI$4:$AL$4,0)+2,0), ""), "")</f>
        <v/>
      </c>
      <c r="V712" s="44"/>
      <c r="W712" s="990"/>
      <c r="X712" s="991"/>
      <c r="Y712" s="93"/>
      <c r="Z712" s="549"/>
      <c r="AA712" s="149" t="str">
        <f>IFERROR(IF(Y712="ー", "", ROUNDDOWN(Z712*VLOOKUP(N712,【参考】数式用!$AR$2:$AW$50,MATCH(Y712,【参考】数式用!$AT$4:$AW$4)+2,FALSE)*0.5, 0)), "")</f>
        <v/>
      </c>
      <c r="AB712" s="103"/>
      <c r="AC712" s="1083" t="str">
        <f>IFERROR(IF(AG712&lt;&gt;"",Z712*VLOOKUP(N712,【参考】数式用!$AG$2:$AL$50,MATCH(Y712,【参考】数式用!$AI$4:$AL$4,0)+2,0), ""), "")</f>
        <v/>
      </c>
      <c r="AD712" s="1083"/>
      <c r="AE712" s="424"/>
      <c r="AF712" s="104"/>
      <c r="AG712" s="438" t="str">
        <f>IFERROR(VLOOKUP(O712, 【参考】数式用!$AY$5:$AY$13, 1, FALSE), "")</f>
        <v/>
      </c>
      <c r="AH712" s="439" t="str">
        <f>IFERROR(VLOOKUP(N712, 【参考】数式用!$BA$2:$BB$50, 2, FALSE), "")</f>
        <v/>
      </c>
      <c r="AI712" s="440" t="str">
        <f t="shared" si="23"/>
        <v/>
      </c>
      <c r="AJ712" s="441" t="str">
        <f t="shared" si="24"/>
        <v/>
      </c>
      <c r="AK712" s="139"/>
      <c r="AL712" s="139"/>
      <c r="AM712" s="112"/>
      <c r="AN712" s="112"/>
      <c r="AU712" s="111"/>
      <c r="AV712" s="111"/>
      <c r="AW712" s="111"/>
      <c r="AX712" s="111"/>
      <c r="AY712" s="111"/>
      <c r="AZ712" s="111"/>
    </row>
    <row r="713" spans="1:52" ht="30" customHeight="1" thickBot="1">
      <c r="A713" s="146">
        <v>700</v>
      </c>
      <c r="B713" s="985" t="str">
        <f>IF(基本情報入力シート!C738="","",基本情報入力シート!C738)</f>
        <v/>
      </c>
      <c r="C713" s="986"/>
      <c r="D713" s="986"/>
      <c r="E713" s="986"/>
      <c r="F713" s="986"/>
      <c r="G713" s="986"/>
      <c r="H713" s="986"/>
      <c r="I713" s="987"/>
      <c r="J713" s="420" t="str">
        <f>IF(基本情報入力シート!M738="","",基本情報入力シート!M738)</f>
        <v/>
      </c>
      <c r="K713" s="420" t="str">
        <f>IF(基本情報入力シート!R738="","",基本情報入力シート!R738)</f>
        <v/>
      </c>
      <c r="L713" s="420" t="str">
        <f>IF(基本情報入力シート!W738="","",基本情報入力シート!W738)</f>
        <v/>
      </c>
      <c r="M713" s="420" t="str">
        <f>IF(基本情報入力シート!X738="","",基本情報入力シート!X738)</f>
        <v/>
      </c>
      <c r="N713" s="147" t="str">
        <f>IF(基本情報入力シート!Y738="","",基本情報入力シート!Y738)</f>
        <v/>
      </c>
      <c r="O713" s="154"/>
      <c r="P713" s="53"/>
      <c r="Q713" s="988"/>
      <c r="R713" s="989"/>
      <c r="S713" s="148" t="str">
        <f>IFERROR(ROUNDDOWN(Q713*VLOOKUP(N713,【参考】数式用!$AR$2:$AW$50,MATCH(P713,【参考】数式用!$AT$4:$AW$4)+2,FALSE)*0.5, 0), "")</f>
        <v/>
      </c>
      <c r="T713" s="54"/>
      <c r="U713" s="548" t="str">
        <f>IFERROR(IF(AG713&lt;&gt;"",Q713*VLOOKUP(N713,【参考】数式用!$AG$2:$AL$50,MATCH(P713,【参考】数式用!$AI$4:$AL$4,0)+2,0), ""), "")</f>
        <v/>
      </c>
      <c r="V713" s="44"/>
      <c r="W713" s="990"/>
      <c r="X713" s="991"/>
      <c r="Y713" s="93"/>
      <c r="Z713" s="549"/>
      <c r="AA713" s="149" t="str">
        <f>IFERROR(IF(Y713="ー", "", ROUNDDOWN(Z713*VLOOKUP(N713,【参考】数式用!$AR$2:$AW$50,MATCH(Y713,【参考】数式用!$AT$4:$AW$4)+2,FALSE)*0.5, 0)), "")</f>
        <v/>
      </c>
      <c r="AB713" s="103"/>
      <c r="AC713" s="1083" t="str">
        <f>IFERROR(IF(AG713&lt;&gt;"",Z713*VLOOKUP(N713,【参考】数式用!$AG$2:$AL$50,MATCH(Y713,【参考】数式用!$AI$4:$AL$4,0)+2,0), ""), "")</f>
        <v/>
      </c>
      <c r="AD713" s="1083"/>
      <c r="AE713" s="424"/>
      <c r="AF713" s="104"/>
      <c r="AG713" s="438" t="str">
        <f>IFERROR(VLOOKUP(O713, 【参考】数式用!$AY$5:$AY$13, 1, FALSE), "")</f>
        <v/>
      </c>
      <c r="AH713" s="439" t="str">
        <f>IFERROR(VLOOKUP(N713, 【参考】数式用!$BA$2:$BB$50, 2, FALSE), "")</f>
        <v/>
      </c>
      <c r="AI713" s="440" t="str">
        <f t="shared" si="23"/>
        <v/>
      </c>
      <c r="AJ713" s="441" t="str">
        <f t="shared" si="24"/>
        <v/>
      </c>
      <c r="AK713" s="139"/>
      <c r="AL713" s="139"/>
      <c r="AM713" s="112"/>
      <c r="AN713" s="112"/>
      <c r="AU713" s="111"/>
      <c r="AV713" s="111"/>
      <c r="AW713" s="111"/>
      <c r="AX713" s="111"/>
      <c r="AY713" s="111"/>
      <c r="AZ713" s="111"/>
    </row>
    <row r="714" spans="1:52" ht="30" customHeight="1" thickBot="1">
      <c r="A714" s="146">
        <v>701</v>
      </c>
      <c r="B714" s="985" t="str">
        <f>IF(基本情報入力シート!C739="","",基本情報入力シート!C739)</f>
        <v/>
      </c>
      <c r="C714" s="986"/>
      <c r="D714" s="986"/>
      <c r="E714" s="986"/>
      <c r="F714" s="986"/>
      <c r="G714" s="986"/>
      <c r="H714" s="986"/>
      <c r="I714" s="987"/>
      <c r="J714" s="420" t="str">
        <f>IF(基本情報入力シート!M739="","",基本情報入力シート!M739)</f>
        <v/>
      </c>
      <c r="K714" s="420" t="str">
        <f>IF(基本情報入力シート!R739="","",基本情報入力シート!R739)</f>
        <v/>
      </c>
      <c r="L714" s="420" t="str">
        <f>IF(基本情報入力シート!W739="","",基本情報入力シート!W739)</f>
        <v/>
      </c>
      <c r="M714" s="420" t="str">
        <f>IF(基本情報入力シート!X739="","",基本情報入力シート!X739)</f>
        <v/>
      </c>
      <c r="N714" s="147" t="str">
        <f>IF(基本情報入力シート!Y739="","",基本情報入力シート!Y739)</f>
        <v/>
      </c>
      <c r="O714" s="154"/>
      <c r="P714" s="53"/>
      <c r="Q714" s="988"/>
      <c r="R714" s="989"/>
      <c r="S714" s="148" t="str">
        <f>IFERROR(ROUNDDOWN(Q714*VLOOKUP(N714,【参考】数式用!$AR$2:$AW$50,MATCH(P714,【参考】数式用!$AT$4:$AW$4)+2,FALSE)*0.5, 0), "")</f>
        <v/>
      </c>
      <c r="T714" s="54"/>
      <c r="U714" s="548" t="str">
        <f>IFERROR(IF(AG714&lt;&gt;"",Q714*VLOOKUP(N714,【参考】数式用!$AG$2:$AL$50,MATCH(P714,【参考】数式用!$AI$4:$AL$4,0)+2,0), ""), "")</f>
        <v/>
      </c>
      <c r="V714" s="44"/>
      <c r="W714" s="990"/>
      <c r="X714" s="991"/>
      <c r="Y714" s="93"/>
      <c r="Z714" s="549"/>
      <c r="AA714" s="149" t="str">
        <f>IFERROR(IF(Y714="ー", "", ROUNDDOWN(Z714*VLOOKUP(N714,【参考】数式用!$AR$2:$AW$50,MATCH(Y714,【参考】数式用!$AT$4:$AW$4)+2,FALSE)*0.5, 0)), "")</f>
        <v/>
      </c>
      <c r="AB714" s="103"/>
      <c r="AC714" s="1083" t="str">
        <f>IFERROR(IF(AG714&lt;&gt;"",Z714*VLOOKUP(N714,【参考】数式用!$AG$2:$AL$50,MATCH(Y714,【参考】数式用!$AI$4:$AL$4,0)+2,0), ""), "")</f>
        <v/>
      </c>
      <c r="AD714" s="1083"/>
      <c r="AE714" s="424"/>
      <c r="AF714" s="104"/>
      <c r="AG714" s="438" t="str">
        <f>IFERROR(VLOOKUP(O714, 【参考】数式用!$AY$5:$AY$13, 1, FALSE), "")</f>
        <v/>
      </c>
      <c r="AH714" s="439" t="str">
        <f>IFERROR(VLOOKUP(N714, 【参考】数式用!$BA$2:$BB$50, 2, FALSE), "")</f>
        <v/>
      </c>
      <c r="AI714" s="440" t="str">
        <f t="shared" si="23"/>
        <v/>
      </c>
      <c r="AJ714" s="441" t="str">
        <f t="shared" si="24"/>
        <v/>
      </c>
      <c r="AK714" s="139"/>
      <c r="AL714" s="139"/>
      <c r="AM714" s="112"/>
      <c r="AN714" s="112"/>
      <c r="AU714" s="111"/>
      <c r="AV714" s="111"/>
      <c r="AW714" s="111"/>
      <c r="AX714" s="111"/>
      <c r="AY714" s="111"/>
      <c r="AZ714" s="111"/>
    </row>
    <row r="715" spans="1:52" ht="30" customHeight="1" thickBot="1">
      <c r="A715" s="146">
        <v>702</v>
      </c>
      <c r="B715" s="985" t="str">
        <f>IF(基本情報入力シート!C740="","",基本情報入力シート!C740)</f>
        <v/>
      </c>
      <c r="C715" s="986"/>
      <c r="D715" s="986"/>
      <c r="E715" s="986"/>
      <c r="F715" s="986"/>
      <c r="G715" s="986"/>
      <c r="H715" s="986"/>
      <c r="I715" s="987"/>
      <c r="J715" s="420" t="str">
        <f>IF(基本情報入力シート!M740="","",基本情報入力シート!M740)</f>
        <v/>
      </c>
      <c r="K715" s="420" t="str">
        <f>IF(基本情報入力シート!R740="","",基本情報入力シート!R740)</f>
        <v/>
      </c>
      <c r="L715" s="420" t="str">
        <f>IF(基本情報入力シート!W740="","",基本情報入力シート!W740)</f>
        <v/>
      </c>
      <c r="M715" s="420" t="str">
        <f>IF(基本情報入力シート!X740="","",基本情報入力シート!X740)</f>
        <v/>
      </c>
      <c r="N715" s="147" t="str">
        <f>IF(基本情報入力シート!Y740="","",基本情報入力シート!Y740)</f>
        <v/>
      </c>
      <c r="O715" s="154"/>
      <c r="P715" s="53"/>
      <c r="Q715" s="988"/>
      <c r="R715" s="989"/>
      <c r="S715" s="148" t="str">
        <f>IFERROR(ROUNDDOWN(Q715*VLOOKUP(N715,【参考】数式用!$AR$2:$AW$50,MATCH(P715,【参考】数式用!$AT$4:$AW$4)+2,FALSE)*0.5, 0), "")</f>
        <v/>
      </c>
      <c r="T715" s="54"/>
      <c r="U715" s="548" t="str">
        <f>IFERROR(IF(AG715&lt;&gt;"",Q715*VLOOKUP(N715,【参考】数式用!$AG$2:$AL$50,MATCH(P715,【参考】数式用!$AI$4:$AL$4,0)+2,0), ""), "")</f>
        <v/>
      </c>
      <c r="V715" s="44"/>
      <c r="W715" s="990"/>
      <c r="X715" s="991"/>
      <c r="Y715" s="93"/>
      <c r="Z715" s="549"/>
      <c r="AA715" s="149" t="str">
        <f>IFERROR(IF(Y715="ー", "", ROUNDDOWN(Z715*VLOOKUP(N715,【参考】数式用!$AR$2:$AW$50,MATCH(Y715,【参考】数式用!$AT$4:$AW$4)+2,FALSE)*0.5, 0)), "")</f>
        <v/>
      </c>
      <c r="AB715" s="103"/>
      <c r="AC715" s="1083" t="str">
        <f>IFERROR(IF(AG715&lt;&gt;"",Z715*VLOOKUP(N715,【参考】数式用!$AG$2:$AL$50,MATCH(Y715,【参考】数式用!$AI$4:$AL$4,0)+2,0), ""), "")</f>
        <v/>
      </c>
      <c r="AD715" s="1083"/>
      <c r="AE715" s="424"/>
      <c r="AF715" s="104"/>
      <c r="AG715" s="438" t="str">
        <f>IFERROR(VLOOKUP(O715, 【参考】数式用!$AY$5:$AY$13, 1, FALSE), "")</f>
        <v/>
      </c>
      <c r="AH715" s="439" t="str">
        <f>IFERROR(VLOOKUP(N715, 【参考】数式用!$BA$2:$BB$50, 2, FALSE), "")</f>
        <v/>
      </c>
      <c r="AI715" s="440" t="str">
        <f t="shared" si="23"/>
        <v/>
      </c>
      <c r="AJ715" s="441" t="str">
        <f t="shared" si="24"/>
        <v/>
      </c>
      <c r="AK715" s="139"/>
      <c r="AL715" s="139"/>
      <c r="AM715" s="112"/>
      <c r="AN715" s="112"/>
      <c r="AU715" s="111"/>
      <c r="AV715" s="111"/>
      <c r="AW715" s="111"/>
      <c r="AX715" s="111"/>
      <c r="AY715" s="111"/>
      <c r="AZ715" s="111"/>
    </row>
    <row r="716" spans="1:52" ht="30" customHeight="1" thickBot="1">
      <c r="A716" s="146">
        <v>703</v>
      </c>
      <c r="B716" s="985" t="str">
        <f>IF(基本情報入力シート!C741="","",基本情報入力シート!C741)</f>
        <v/>
      </c>
      <c r="C716" s="986"/>
      <c r="D716" s="986"/>
      <c r="E716" s="986"/>
      <c r="F716" s="986"/>
      <c r="G716" s="986"/>
      <c r="H716" s="986"/>
      <c r="I716" s="987"/>
      <c r="J716" s="420" t="str">
        <f>IF(基本情報入力シート!M741="","",基本情報入力シート!M741)</f>
        <v/>
      </c>
      <c r="K716" s="420" t="str">
        <f>IF(基本情報入力シート!R741="","",基本情報入力シート!R741)</f>
        <v/>
      </c>
      <c r="L716" s="420" t="str">
        <f>IF(基本情報入力シート!W741="","",基本情報入力シート!W741)</f>
        <v/>
      </c>
      <c r="M716" s="420" t="str">
        <f>IF(基本情報入力シート!X741="","",基本情報入力シート!X741)</f>
        <v/>
      </c>
      <c r="N716" s="147" t="str">
        <f>IF(基本情報入力シート!Y741="","",基本情報入力シート!Y741)</f>
        <v/>
      </c>
      <c r="O716" s="154"/>
      <c r="P716" s="53"/>
      <c r="Q716" s="988"/>
      <c r="R716" s="989"/>
      <c r="S716" s="148" t="str">
        <f>IFERROR(ROUNDDOWN(Q716*VLOOKUP(N716,【参考】数式用!$AR$2:$AW$50,MATCH(P716,【参考】数式用!$AT$4:$AW$4)+2,FALSE)*0.5, 0), "")</f>
        <v/>
      </c>
      <c r="T716" s="54"/>
      <c r="U716" s="548" t="str">
        <f>IFERROR(IF(AG716&lt;&gt;"",Q716*VLOOKUP(N716,【参考】数式用!$AG$2:$AL$50,MATCH(P716,【参考】数式用!$AI$4:$AL$4,0)+2,0), ""), "")</f>
        <v/>
      </c>
      <c r="V716" s="44"/>
      <c r="W716" s="990"/>
      <c r="X716" s="991"/>
      <c r="Y716" s="93"/>
      <c r="Z716" s="549"/>
      <c r="AA716" s="149" t="str">
        <f>IFERROR(IF(Y716="ー", "", ROUNDDOWN(Z716*VLOOKUP(N716,【参考】数式用!$AR$2:$AW$50,MATCH(Y716,【参考】数式用!$AT$4:$AW$4)+2,FALSE)*0.5, 0)), "")</f>
        <v/>
      </c>
      <c r="AB716" s="103"/>
      <c r="AC716" s="1083" t="str">
        <f>IFERROR(IF(AG716&lt;&gt;"",Z716*VLOOKUP(N716,【参考】数式用!$AG$2:$AL$50,MATCH(Y716,【参考】数式用!$AI$4:$AL$4,0)+2,0), ""), "")</f>
        <v/>
      </c>
      <c r="AD716" s="1083"/>
      <c r="AE716" s="424"/>
      <c r="AF716" s="104"/>
      <c r="AG716" s="438" t="str">
        <f>IFERROR(VLOOKUP(O716, 【参考】数式用!$AY$5:$AY$13, 1, FALSE), "")</f>
        <v/>
      </c>
      <c r="AH716" s="439" t="str">
        <f>IFERROR(VLOOKUP(N716, 【参考】数式用!$BA$2:$BB$50, 2, FALSE), "")</f>
        <v/>
      </c>
      <c r="AI716" s="440" t="str">
        <f t="shared" si="23"/>
        <v/>
      </c>
      <c r="AJ716" s="441" t="str">
        <f t="shared" si="24"/>
        <v/>
      </c>
      <c r="AK716" s="139"/>
      <c r="AL716" s="139"/>
      <c r="AM716" s="112"/>
      <c r="AN716" s="112"/>
      <c r="AU716" s="111"/>
      <c r="AV716" s="111"/>
      <c r="AW716" s="111"/>
      <c r="AX716" s="111"/>
      <c r="AY716" s="111"/>
      <c r="AZ716" s="111"/>
    </row>
    <row r="717" spans="1:52" ht="30" customHeight="1" thickBot="1">
      <c r="A717" s="146">
        <v>704</v>
      </c>
      <c r="B717" s="985" t="str">
        <f>IF(基本情報入力シート!C742="","",基本情報入力シート!C742)</f>
        <v/>
      </c>
      <c r="C717" s="986"/>
      <c r="D717" s="986"/>
      <c r="E717" s="986"/>
      <c r="F717" s="986"/>
      <c r="G717" s="986"/>
      <c r="H717" s="986"/>
      <c r="I717" s="987"/>
      <c r="J717" s="420" t="str">
        <f>IF(基本情報入力シート!M742="","",基本情報入力シート!M742)</f>
        <v/>
      </c>
      <c r="K717" s="420" t="str">
        <f>IF(基本情報入力シート!R742="","",基本情報入力シート!R742)</f>
        <v/>
      </c>
      <c r="L717" s="420" t="str">
        <f>IF(基本情報入力シート!W742="","",基本情報入力シート!W742)</f>
        <v/>
      </c>
      <c r="M717" s="420" t="str">
        <f>IF(基本情報入力シート!X742="","",基本情報入力シート!X742)</f>
        <v/>
      </c>
      <c r="N717" s="147" t="str">
        <f>IF(基本情報入力シート!Y742="","",基本情報入力シート!Y742)</f>
        <v/>
      </c>
      <c r="O717" s="154"/>
      <c r="P717" s="53"/>
      <c r="Q717" s="988"/>
      <c r="R717" s="989"/>
      <c r="S717" s="148" t="str">
        <f>IFERROR(ROUNDDOWN(Q717*VLOOKUP(N717,【参考】数式用!$AR$2:$AW$50,MATCH(P717,【参考】数式用!$AT$4:$AW$4)+2,FALSE)*0.5, 0), "")</f>
        <v/>
      </c>
      <c r="T717" s="54"/>
      <c r="U717" s="548" t="str">
        <f>IFERROR(IF(AG717&lt;&gt;"",Q717*VLOOKUP(N717,【参考】数式用!$AG$2:$AL$50,MATCH(P717,【参考】数式用!$AI$4:$AL$4,0)+2,0), ""), "")</f>
        <v/>
      </c>
      <c r="V717" s="44"/>
      <c r="W717" s="990"/>
      <c r="X717" s="991"/>
      <c r="Y717" s="93"/>
      <c r="Z717" s="549"/>
      <c r="AA717" s="149" t="str">
        <f>IFERROR(IF(Y717="ー", "", ROUNDDOWN(Z717*VLOOKUP(N717,【参考】数式用!$AR$2:$AW$50,MATCH(Y717,【参考】数式用!$AT$4:$AW$4)+2,FALSE)*0.5, 0)), "")</f>
        <v/>
      </c>
      <c r="AB717" s="103"/>
      <c r="AC717" s="1083" t="str">
        <f>IFERROR(IF(AG717&lt;&gt;"",Z717*VLOOKUP(N717,【参考】数式用!$AG$2:$AL$50,MATCH(Y717,【参考】数式用!$AI$4:$AL$4,0)+2,0), ""), "")</f>
        <v/>
      </c>
      <c r="AD717" s="1083"/>
      <c r="AE717" s="424"/>
      <c r="AF717" s="104"/>
      <c r="AG717" s="438" t="str">
        <f>IFERROR(VLOOKUP(O717, 【参考】数式用!$AY$5:$AY$13, 1, FALSE), "")</f>
        <v/>
      </c>
      <c r="AH717" s="439" t="str">
        <f>IFERROR(VLOOKUP(N717, 【参考】数式用!$BA$2:$BB$50, 2, FALSE), "")</f>
        <v/>
      </c>
      <c r="AI717" s="440" t="str">
        <f t="shared" si="23"/>
        <v/>
      </c>
      <c r="AJ717" s="441" t="str">
        <f t="shared" si="24"/>
        <v/>
      </c>
      <c r="AK717" s="139"/>
      <c r="AL717" s="139"/>
      <c r="AM717" s="112"/>
      <c r="AN717" s="112"/>
      <c r="AU717" s="111"/>
      <c r="AV717" s="111"/>
      <c r="AW717" s="111"/>
      <c r="AX717" s="111"/>
      <c r="AY717" s="111"/>
      <c r="AZ717" s="111"/>
    </row>
    <row r="718" spans="1:52" ht="30" customHeight="1" thickBot="1">
      <c r="A718" s="146">
        <v>705</v>
      </c>
      <c r="B718" s="985" t="str">
        <f>IF(基本情報入力シート!C743="","",基本情報入力シート!C743)</f>
        <v/>
      </c>
      <c r="C718" s="986"/>
      <c r="D718" s="986"/>
      <c r="E718" s="986"/>
      <c r="F718" s="986"/>
      <c r="G718" s="986"/>
      <c r="H718" s="986"/>
      <c r="I718" s="987"/>
      <c r="J718" s="420" t="str">
        <f>IF(基本情報入力シート!M743="","",基本情報入力シート!M743)</f>
        <v/>
      </c>
      <c r="K718" s="420" t="str">
        <f>IF(基本情報入力シート!R743="","",基本情報入力シート!R743)</f>
        <v/>
      </c>
      <c r="L718" s="420" t="str">
        <f>IF(基本情報入力シート!W743="","",基本情報入力シート!W743)</f>
        <v/>
      </c>
      <c r="M718" s="420" t="str">
        <f>IF(基本情報入力シート!X743="","",基本情報入力シート!X743)</f>
        <v/>
      </c>
      <c r="N718" s="147" t="str">
        <f>IF(基本情報入力シート!Y743="","",基本情報入力シート!Y743)</f>
        <v/>
      </c>
      <c r="O718" s="154"/>
      <c r="P718" s="53"/>
      <c r="Q718" s="988"/>
      <c r="R718" s="989"/>
      <c r="S718" s="148" t="str">
        <f>IFERROR(ROUNDDOWN(Q718*VLOOKUP(N718,【参考】数式用!$AR$2:$AW$50,MATCH(P718,【参考】数式用!$AT$4:$AW$4)+2,FALSE)*0.5, 0), "")</f>
        <v/>
      </c>
      <c r="T718" s="54"/>
      <c r="U718" s="548" t="str">
        <f>IFERROR(IF(AG718&lt;&gt;"",Q718*VLOOKUP(N718,【参考】数式用!$AG$2:$AL$50,MATCH(P718,【参考】数式用!$AI$4:$AL$4,0)+2,0), ""), "")</f>
        <v/>
      </c>
      <c r="V718" s="44"/>
      <c r="W718" s="990"/>
      <c r="X718" s="991"/>
      <c r="Y718" s="93"/>
      <c r="Z718" s="549"/>
      <c r="AA718" s="149" t="str">
        <f>IFERROR(IF(Y718="ー", "", ROUNDDOWN(Z718*VLOOKUP(N718,【参考】数式用!$AR$2:$AW$50,MATCH(Y718,【参考】数式用!$AT$4:$AW$4)+2,FALSE)*0.5, 0)), "")</f>
        <v/>
      </c>
      <c r="AB718" s="103"/>
      <c r="AC718" s="1083" t="str">
        <f>IFERROR(IF(AG718&lt;&gt;"",Z718*VLOOKUP(N718,【参考】数式用!$AG$2:$AL$50,MATCH(Y718,【参考】数式用!$AI$4:$AL$4,0)+2,0), ""), "")</f>
        <v/>
      </c>
      <c r="AD718" s="1083"/>
      <c r="AE718" s="424"/>
      <c r="AF718" s="104"/>
      <c r="AG718" s="438" t="str">
        <f>IFERROR(VLOOKUP(O718, 【参考】数式用!$AY$5:$AY$13, 1, FALSE), "")</f>
        <v/>
      </c>
      <c r="AH718" s="439" t="str">
        <f>IFERROR(VLOOKUP(N718, 【参考】数式用!$BA$2:$BB$50, 2, FALSE), "")</f>
        <v/>
      </c>
      <c r="AI718" s="440" t="str">
        <f t="shared" si="23"/>
        <v/>
      </c>
      <c r="AJ718" s="441" t="str">
        <f t="shared" si="24"/>
        <v/>
      </c>
      <c r="AK718" s="139"/>
      <c r="AL718" s="139"/>
      <c r="AM718" s="112"/>
      <c r="AN718" s="112"/>
      <c r="AU718" s="111"/>
      <c r="AV718" s="111"/>
      <c r="AW718" s="111"/>
      <c r="AX718" s="111"/>
      <c r="AY718" s="111"/>
      <c r="AZ718" s="111"/>
    </row>
    <row r="719" spans="1:52" ht="30" customHeight="1" thickBot="1">
      <c r="A719" s="146">
        <v>706</v>
      </c>
      <c r="B719" s="985" t="str">
        <f>IF(基本情報入力シート!C744="","",基本情報入力シート!C744)</f>
        <v/>
      </c>
      <c r="C719" s="986"/>
      <c r="D719" s="986"/>
      <c r="E719" s="986"/>
      <c r="F719" s="986"/>
      <c r="G719" s="986"/>
      <c r="H719" s="986"/>
      <c r="I719" s="987"/>
      <c r="J719" s="420" t="str">
        <f>IF(基本情報入力シート!M744="","",基本情報入力シート!M744)</f>
        <v/>
      </c>
      <c r="K719" s="420" t="str">
        <f>IF(基本情報入力シート!R744="","",基本情報入力シート!R744)</f>
        <v/>
      </c>
      <c r="L719" s="420" t="str">
        <f>IF(基本情報入力シート!W744="","",基本情報入力シート!W744)</f>
        <v/>
      </c>
      <c r="M719" s="420" t="str">
        <f>IF(基本情報入力シート!X744="","",基本情報入力シート!X744)</f>
        <v/>
      </c>
      <c r="N719" s="147" t="str">
        <f>IF(基本情報入力シート!Y744="","",基本情報入力シート!Y744)</f>
        <v/>
      </c>
      <c r="O719" s="154"/>
      <c r="P719" s="53"/>
      <c r="Q719" s="988"/>
      <c r="R719" s="989"/>
      <c r="S719" s="148" t="str">
        <f>IFERROR(ROUNDDOWN(Q719*VLOOKUP(N719,【参考】数式用!$AR$2:$AW$50,MATCH(P719,【参考】数式用!$AT$4:$AW$4)+2,FALSE)*0.5, 0), "")</f>
        <v/>
      </c>
      <c r="T719" s="54"/>
      <c r="U719" s="548" t="str">
        <f>IFERROR(IF(AG719&lt;&gt;"",Q719*VLOOKUP(N719,【参考】数式用!$AG$2:$AL$50,MATCH(P719,【参考】数式用!$AI$4:$AL$4,0)+2,0), ""), "")</f>
        <v/>
      </c>
      <c r="V719" s="44"/>
      <c r="W719" s="990"/>
      <c r="X719" s="991"/>
      <c r="Y719" s="93"/>
      <c r="Z719" s="549"/>
      <c r="AA719" s="149" t="str">
        <f>IFERROR(IF(Y719="ー", "", ROUNDDOWN(Z719*VLOOKUP(N719,【参考】数式用!$AR$2:$AW$50,MATCH(Y719,【参考】数式用!$AT$4:$AW$4)+2,FALSE)*0.5, 0)), "")</f>
        <v/>
      </c>
      <c r="AB719" s="103"/>
      <c r="AC719" s="1083" t="str">
        <f>IFERROR(IF(AG719&lt;&gt;"",Z719*VLOOKUP(N719,【参考】数式用!$AG$2:$AL$50,MATCH(Y719,【参考】数式用!$AI$4:$AL$4,0)+2,0), ""), "")</f>
        <v/>
      </c>
      <c r="AD719" s="1083"/>
      <c r="AE719" s="424"/>
      <c r="AF719" s="104"/>
      <c r="AG719" s="438" t="str">
        <f>IFERROR(VLOOKUP(O719, 【参考】数式用!$AY$5:$AY$13, 1, FALSE), "")</f>
        <v/>
      </c>
      <c r="AH719" s="439" t="str">
        <f>IFERROR(VLOOKUP(N719, 【参考】数式用!$BA$2:$BB$50, 2, FALSE), "")</f>
        <v/>
      </c>
      <c r="AI719" s="440" t="str">
        <f t="shared" si="23"/>
        <v/>
      </c>
      <c r="AJ719" s="441" t="str">
        <f t="shared" si="24"/>
        <v/>
      </c>
      <c r="AK719" s="139"/>
      <c r="AL719" s="139"/>
      <c r="AM719" s="112"/>
      <c r="AN719" s="112"/>
      <c r="AU719" s="111"/>
      <c r="AV719" s="111"/>
      <c r="AW719" s="111"/>
      <c r="AX719" s="111"/>
      <c r="AY719" s="111"/>
      <c r="AZ719" s="111"/>
    </row>
    <row r="720" spans="1:52" ht="30" customHeight="1" thickBot="1">
      <c r="A720" s="146">
        <v>707</v>
      </c>
      <c r="B720" s="985" t="str">
        <f>IF(基本情報入力シート!C745="","",基本情報入力シート!C745)</f>
        <v/>
      </c>
      <c r="C720" s="986"/>
      <c r="D720" s="986"/>
      <c r="E720" s="986"/>
      <c r="F720" s="986"/>
      <c r="G720" s="986"/>
      <c r="H720" s="986"/>
      <c r="I720" s="987"/>
      <c r="J720" s="420" t="str">
        <f>IF(基本情報入力シート!M745="","",基本情報入力シート!M745)</f>
        <v/>
      </c>
      <c r="K720" s="420" t="str">
        <f>IF(基本情報入力シート!R745="","",基本情報入力シート!R745)</f>
        <v/>
      </c>
      <c r="L720" s="420" t="str">
        <f>IF(基本情報入力シート!W745="","",基本情報入力シート!W745)</f>
        <v/>
      </c>
      <c r="M720" s="420" t="str">
        <f>IF(基本情報入力シート!X745="","",基本情報入力シート!X745)</f>
        <v/>
      </c>
      <c r="N720" s="147" t="str">
        <f>IF(基本情報入力シート!Y745="","",基本情報入力シート!Y745)</f>
        <v/>
      </c>
      <c r="O720" s="154"/>
      <c r="P720" s="53"/>
      <c r="Q720" s="988"/>
      <c r="R720" s="989"/>
      <c r="S720" s="148" t="str">
        <f>IFERROR(ROUNDDOWN(Q720*VLOOKUP(N720,【参考】数式用!$AR$2:$AW$50,MATCH(P720,【参考】数式用!$AT$4:$AW$4)+2,FALSE)*0.5, 0), "")</f>
        <v/>
      </c>
      <c r="T720" s="54"/>
      <c r="U720" s="548" t="str">
        <f>IFERROR(IF(AG720&lt;&gt;"",Q720*VLOOKUP(N720,【参考】数式用!$AG$2:$AL$50,MATCH(P720,【参考】数式用!$AI$4:$AL$4,0)+2,0), ""), "")</f>
        <v/>
      </c>
      <c r="V720" s="44"/>
      <c r="W720" s="990"/>
      <c r="X720" s="991"/>
      <c r="Y720" s="93"/>
      <c r="Z720" s="549"/>
      <c r="AA720" s="149" t="str">
        <f>IFERROR(IF(Y720="ー", "", ROUNDDOWN(Z720*VLOOKUP(N720,【参考】数式用!$AR$2:$AW$50,MATCH(Y720,【参考】数式用!$AT$4:$AW$4)+2,FALSE)*0.5, 0)), "")</f>
        <v/>
      </c>
      <c r="AB720" s="103"/>
      <c r="AC720" s="1083" t="str">
        <f>IFERROR(IF(AG720&lt;&gt;"",Z720*VLOOKUP(N720,【参考】数式用!$AG$2:$AL$50,MATCH(Y720,【参考】数式用!$AI$4:$AL$4,0)+2,0), ""), "")</f>
        <v/>
      </c>
      <c r="AD720" s="1083"/>
      <c r="AE720" s="424"/>
      <c r="AF720" s="104"/>
      <c r="AG720" s="438" t="str">
        <f>IFERROR(VLOOKUP(O720, 【参考】数式用!$AY$5:$AY$13, 1, FALSE), "")</f>
        <v/>
      </c>
      <c r="AH720" s="439" t="str">
        <f>IFERROR(VLOOKUP(N720, 【参考】数式用!$BA$2:$BB$50, 2, FALSE), "")</f>
        <v/>
      </c>
      <c r="AI720" s="440" t="str">
        <f t="shared" si="23"/>
        <v/>
      </c>
      <c r="AJ720" s="441" t="str">
        <f t="shared" si="24"/>
        <v/>
      </c>
      <c r="AK720" s="139"/>
      <c r="AL720" s="139"/>
      <c r="AM720" s="112"/>
      <c r="AN720" s="112"/>
      <c r="AU720" s="111"/>
      <c r="AV720" s="111"/>
      <c r="AW720" s="111"/>
      <c r="AX720" s="111"/>
      <c r="AY720" s="111"/>
      <c r="AZ720" s="111"/>
    </row>
    <row r="721" spans="1:52" ht="30" customHeight="1" thickBot="1">
      <c r="A721" s="146">
        <v>708</v>
      </c>
      <c r="B721" s="985" t="str">
        <f>IF(基本情報入力シート!C746="","",基本情報入力シート!C746)</f>
        <v/>
      </c>
      <c r="C721" s="986"/>
      <c r="D721" s="986"/>
      <c r="E721" s="986"/>
      <c r="F721" s="986"/>
      <c r="G721" s="986"/>
      <c r="H721" s="986"/>
      <c r="I721" s="987"/>
      <c r="J721" s="420" t="str">
        <f>IF(基本情報入力シート!M746="","",基本情報入力シート!M746)</f>
        <v/>
      </c>
      <c r="K721" s="420" t="str">
        <f>IF(基本情報入力シート!R746="","",基本情報入力シート!R746)</f>
        <v/>
      </c>
      <c r="L721" s="420" t="str">
        <f>IF(基本情報入力シート!W746="","",基本情報入力シート!W746)</f>
        <v/>
      </c>
      <c r="M721" s="420" t="str">
        <f>IF(基本情報入力シート!X746="","",基本情報入力シート!X746)</f>
        <v/>
      </c>
      <c r="N721" s="147" t="str">
        <f>IF(基本情報入力シート!Y746="","",基本情報入力シート!Y746)</f>
        <v/>
      </c>
      <c r="O721" s="154"/>
      <c r="P721" s="53"/>
      <c r="Q721" s="988"/>
      <c r="R721" s="989"/>
      <c r="S721" s="148" t="str">
        <f>IFERROR(ROUNDDOWN(Q721*VLOOKUP(N721,【参考】数式用!$AR$2:$AW$50,MATCH(P721,【参考】数式用!$AT$4:$AW$4)+2,FALSE)*0.5, 0), "")</f>
        <v/>
      </c>
      <c r="T721" s="54"/>
      <c r="U721" s="548" t="str">
        <f>IFERROR(IF(AG721&lt;&gt;"",Q721*VLOOKUP(N721,【参考】数式用!$AG$2:$AL$50,MATCH(P721,【参考】数式用!$AI$4:$AL$4,0)+2,0), ""), "")</f>
        <v/>
      </c>
      <c r="V721" s="44"/>
      <c r="W721" s="990"/>
      <c r="X721" s="991"/>
      <c r="Y721" s="93"/>
      <c r="Z721" s="549"/>
      <c r="AA721" s="149" t="str">
        <f>IFERROR(IF(Y721="ー", "", ROUNDDOWN(Z721*VLOOKUP(N721,【参考】数式用!$AR$2:$AW$50,MATCH(Y721,【参考】数式用!$AT$4:$AW$4)+2,FALSE)*0.5, 0)), "")</f>
        <v/>
      </c>
      <c r="AB721" s="103"/>
      <c r="AC721" s="1083" t="str">
        <f>IFERROR(IF(AG721&lt;&gt;"",Z721*VLOOKUP(N721,【参考】数式用!$AG$2:$AL$50,MATCH(Y721,【参考】数式用!$AI$4:$AL$4,0)+2,0), ""), "")</f>
        <v/>
      </c>
      <c r="AD721" s="1083"/>
      <c r="AE721" s="424"/>
      <c r="AF721" s="104"/>
      <c r="AG721" s="438" t="str">
        <f>IFERROR(VLOOKUP(O721, 【参考】数式用!$AY$5:$AY$13, 1, FALSE), "")</f>
        <v/>
      </c>
      <c r="AH721" s="439" t="str">
        <f>IFERROR(VLOOKUP(N721, 【参考】数式用!$BA$2:$BB$50, 2, FALSE), "")</f>
        <v/>
      </c>
      <c r="AI721" s="440" t="str">
        <f t="shared" si="23"/>
        <v/>
      </c>
      <c r="AJ721" s="441" t="str">
        <f t="shared" si="24"/>
        <v/>
      </c>
      <c r="AK721" s="139"/>
      <c r="AL721" s="139"/>
      <c r="AM721" s="112"/>
      <c r="AN721" s="112"/>
      <c r="AU721" s="111"/>
      <c r="AV721" s="111"/>
      <c r="AW721" s="111"/>
      <c r="AX721" s="111"/>
      <c r="AY721" s="111"/>
      <c r="AZ721" s="111"/>
    </row>
    <row r="722" spans="1:52" ht="30" customHeight="1" thickBot="1">
      <c r="A722" s="146">
        <v>709</v>
      </c>
      <c r="B722" s="985" t="str">
        <f>IF(基本情報入力シート!C747="","",基本情報入力シート!C747)</f>
        <v/>
      </c>
      <c r="C722" s="986"/>
      <c r="D722" s="986"/>
      <c r="E722" s="986"/>
      <c r="F722" s="986"/>
      <c r="G722" s="986"/>
      <c r="H722" s="986"/>
      <c r="I722" s="987"/>
      <c r="J722" s="420" t="str">
        <f>IF(基本情報入力シート!M747="","",基本情報入力シート!M747)</f>
        <v/>
      </c>
      <c r="K722" s="420" t="str">
        <f>IF(基本情報入力シート!R747="","",基本情報入力シート!R747)</f>
        <v/>
      </c>
      <c r="L722" s="420" t="str">
        <f>IF(基本情報入力シート!W747="","",基本情報入力シート!W747)</f>
        <v/>
      </c>
      <c r="M722" s="420" t="str">
        <f>IF(基本情報入力シート!X747="","",基本情報入力シート!X747)</f>
        <v/>
      </c>
      <c r="N722" s="147" t="str">
        <f>IF(基本情報入力シート!Y747="","",基本情報入力シート!Y747)</f>
        <v/>
      </c>
      <c r="O722" s="154"/>
      <c r="P722" s="53"/>
      <c r="Q722" s="988"/>
      <c r="R722" s="989"/>
      <c r="S722" s="148" t="str">
        <f>IFERROR(ROUNDDOWN(Q722*VLOOKUP(N722,【参考】数式用!$AR$2:$AW$50,MATCH(P722,【参考】数式用!$AT$4:$AW$4)+2,FALSE)*0.5, 0), "")</f>
        <v/>
      </c>
      <c r="T722" s="54"/>
      <c r="U722" s="548" t="str">
        <f>IFERROR(IF(AG722&lt;&gt;"",Q722*VLOOKUP(N722,【参考】数式用!$AG$2:$AL$50,MATCH(P722,【参考】数式用!$AI$4:$AL$4,0)+2,0), ""), "")</f>
        <v/>
      </c>
      <c r="V722" s="44"/>
      <c r="W722" s="990"/>
      <c r="X722" s="991"/>
      <c r="Y722" s="93"/>
      <c r="Z722" s="549"/>
      <c r="AA722" s="149" t="str">
        <f>IFERROR(IF(Y722="ー", "", ROUNDDOWN(Z722*VLOOKUP(N722,【参考】数式用!$AR$2:$AW$50,MATCH(Y722,【参考】数式用!$AT$4:$AW$4)+2,FALSE)*0.5, 0)), "")</f>
        <v/>
      </c>
      <c r="AB722" s="103"/>
      <c r="AC722" s="1083" t="str">
        <f>IFERROR(IF(AG722&lt;&gt;"",Z722*VLOOKUP(N722,【参考】数式用!$AG$2:$AL$50,MATCH(Y722,【参考】数式用!$AI$4:$AL$4,0)+2,0), ""), "")</f>
        <v/>
      </c>
      <c r="AD722" s="1083"/>
      <c r="AE722" s="424"/>
      <c r="AF722" s="104"/>
      <c r="AG722" s="438" t="str">
        <f>IFERROR(VLOOKUP(O722, 【参考】数式用!$AY$5:$AY$13, 1, FALSE), "")</f>
        <v/>
      </c>
      <c r="AH722" s="439" t="str">
        <f>IFERROR(VLOOKUP(N722, 【参考】数式用!$BA$2:$BB$50, 2, FALSE), "")</f>
        <v/>
      </c>
      <c r="AI722" s="440" t="str">
        <f t="shared" si="23"/>
        <v/>
      </c>
      <c r="AJ722" s="441" t="str">
        <f t="shared" si="24"/>
        <v/>
      </c>
      <c r="AK722" s="139"/>
      <c r="AL722" s="139"/>
      <c r="AM722" s="112"/>
      <c r="AN722" s="112"/>
      <c r="AU722" s="111"/>
      <c r="AV722" s="111"/>
      <c r="AW722" s="111"/>
      <c r="AX722" s="111"/>
      <c r="AY722" s="111"/>
      <c r="AZ722" s="111"/>
    </row>
    <row r="723" spans="1:52" ht="30" customHeight="1" thickBot="1">
      <c r="A723" s="146">
        <v>710</v>
      </c>
      <c r="B723" s="985" t="str">
        <f>IF(基本情報入力シート!C748="","",基本情報入力シート!C748)</f>
        <v/>
      </c>
      <c r="C723" s="986"/>
      <c r="D723" s="986"/>
      <c r="E723" s="986"/>
      <c r="F723" s="986"/>
      <c r="G723" s="986"/>
      <c r="H723" s="986"/>
      <c r="I723" s="987"/>
      <c r="J723" s="420" t="str">
        <f>IF(基本情報入力シート!M748="","",基本情報入力シート!M748)</f>
        <v/>
      </c>
      <c r="K723" s="420" t="str">
        <f>IF(基本情報入力シート!R748="","",基本情報入力シート!R748)</f>
        <v/>
      </c>
      <c r="L723" s="420" t="str">
        <f>IF(基本情報入力シート!W748="","",基本情報入力シート!W748)</f>
        <v/>
      </c>
      <c r="M723" s="420" t="str">
        <f>IF(基本情報入力シート!X748="","",基本情報入力シート!X748)</f>
        <v/>
      </c>
      <c r="N723" s="147" t="str">
        <f>IF(基本情報入力シート!Y748="","",基本情報入力シート!Y748)</f>
        <v/>
      </c>
      <c r="O723" s="154"/>
      <c r="P723" s="53"/>
      <c r="Q723" s="988"/>
      <c r="R723" s="989"/>
      <c r="S723" s="148" t="str">
        <f>IFERROR(ROUNDDOWN(Q723*VLOOKUP(N723,【参考】数式用!$AR$2:$AW$50,MATCH(P723,【参考】数式用!$AT$4:$AW$4)+2,FALSE)*0.5, 0), "")</f>
        <v/>
      </c>
      <c r="T723" s="54"/>
      <c r="U723" s="548" t="str">
        <f>IFERROR(IF(AG723&lt;&gt;"",Q723*VLOOKUP(N723,【参考】数式用!$AG$2:$AL$50,MATCH(P723,【参考】数式用!$AI$4:$AL$4,0)+2,0), ""), "")</f>
        <v/>
      </c>
      <c r="V723" s="44"/>
      <c r="W723" s="990"/>
      <c r="X723" s="991"/>
      <c r="Y723" s="93"/>
      <c r="Z723" s="549"/>
      <c r="AA723" s="149" t="str">
        <f>IFERROR(IF(Y723="ー", "", ROUNDDOWN(Z723*VLOOKUP(N723,【参考】数式用!$AR$2:$AW$50,MATCH(Y723,【参考】数式用!$AT$4:$AW$4)+2,FALSE)*0.5, 0)), "")</f>
        <v/>
      </c>
      <c r="AB723" s="103"/>
      <c r="AC723" s="1083" t="str">
        <f>IFERROR(IF(AG723&lt;&gt;"",Z723*VLOOKUP(N723,【参考】数式用!$AG$2:$AL$50,MATCH(Y723,【参考】数式用!$AI$4:$AL$4,0)+2,0), ""), "")</f>
        <v/>
      </c>
      <c r="AD723" s="1083"/>
      <c r="AE723" s="424"/>
      <c r="AF723" s="104"/>
      <c r="AG723" s="438" t="str">
        <f>IFERROR(VLOOKUP(O723, 【参考】数式用!$AY$5:$AY$13, 1, FALSE), "")</f>
        <v/>
      </c>
      <c r="AH723" s="439" t="str">
        <f>IFERROR(VLOOKUP(N723, 【参考】数式用!$BA$2:$BB$50, 2, FALSE), "")</f>
        <v/>
      </c>
      <c r="AI723" s="440" t="str">
        <f t="shared" si="23"/>
        <v/>
      </c>
      <c r="AJ723" s="441" t="str">
        <f t="shared" si="24"/>
        <v/>
      </c>
      <c r="AK723" s="139"/>
      <c r="AL723" s="139"/>
      <c r="AM723" s="112"/>
      <c r="AN723" s="112"/>
      <c r="AU723" s="111"/>
      <c r="AV723" s="111"/>
      <c r="AW723" s="111"/>
      <c r="AX723" s="111"/>
      <c r="AY723" s="111"/>
      <c r="AZ723" s="111"/>
    </row>
    <row r="724" spans="1:52" ht="30" customHeight="1" thickBot="1">
      <c r="A724" s="146">
        <v>711</v>
      </c>
      <c r="B724" s="985" t="str">
        <f>IF(基本情報入力シート!C749="","",基本情報入力シート!C749)</f>
        <v/>
      </c>
      <c r="C724" s="986"/>
      <c r="D724" s="986"/>
      <c r="E724" s="986"/>
      <c r="F724" s="986"/>
      <c r="G724" s="986"/>
      <c r="H724" s="986"/>
      <c r="I724" s="987"/>
      <c r="J724" s="420" t="str">
        <f>IF(基本情報入力シート!M749="","",基本情報入力シート!M749)</f>
        <v/>
      </c>
      <c r="K724" s="420" t="str">
        <f>IF(基本情報入力シート!R749="","",基本情報入力シート!R749)</f>
        <v/>
      </c>
      <c r="L724" s="420" t="str">
        <f>IF(基本情報入力シート!W749="","",基本情報入力シート!W749)</f>
        <v/>
      </c>
      <c r="M724" s="420" t="str">
        <f>IF(基本情報入力シート!X749="","",基本情報入力シート!X749)</f>
        <v/>
      </c>
      <c r="N724" s="147" t="str">
        <f>IF(基本情報入力シート!Y749="","",基本情報入力シート!Y749)</f>
        <v/>
      </c>
      <c r="O724" s="154"/>
      <c r="P724" s="53"/>
      <c r="Q724" s="988"/>
      <c r="R724" s="989"/>
      <c r="S724" s="148" t="str">
        <f>IFERROR(ROUNDDOWN(Q724*VLOOKUP(N724,【参考】数式用!$AR$2:$AW$50,MATCH(P724,【参考】数式用!$AT$4:$AW$4)+2,FALSE)*0.5, 0), "")</f>
        <v/>
      </c>
      <c r="T724" s="54"/>
      <c r="U724" s="548" t="str">
        <f>IFERROR(IF(AG724&lt;&gt;"",Q724*VLOOKUP(N724,【参考】数式用!$AG$2:$AL$50,MATCH(P724,【参考】数式用!$AI$4:$AL$4,0)+2,0), ""), "")</f>
        <v/>
      </c>
      <c r="V724" s="44"/>
      <c r="W724" s="990"/>
      <c r="X724" s="991"/>
      <c r="Y724" s="93"/>
      <c r="Z724" s="549"/>
      <c r="AA724" s="149" t="str">
        <f>IFERROR(IF(Y724="ー", "", ROUNDDOWN(Z724*VLOOKUP(N724,【参考】数式用!$AR$2:$AW$50,MATCH(Y724,【参考】数式用!$AT$4:$AW$4)+2,FALSE)*0.5, 0)), "")</f>
        <v/>
      </c>
      <c r="AB724" s="103"/>
      <c r="AC724" s="1083" t="str">
        <f>IFERROR(IF(AG724&lt;&gt;"",Z724*VLOOKUP(N724,【参考】数式用!$AG$2:$AL$50,MATCH(Y724,【参考】数式用!$AI$4:$AL$4,0)+2,0), ""), "")</f>
        <v/>
      </c>
      <c r="AD724" s="1083"/>
      <c r="AE724" s="424"/>
      <c r="AF724" s="104"/>
      <c r="AG724" s="438" t="str">
        <f>IFERROR(VLOOKUP(O724, 【参考】数式用!$AY$5:$AY$13, 1, FALSE), "")</f>
        <v/>
      </c>
      <c r="AH724" s="439" t="str">
        <f>IFERROR(VLOOKUP(N724, 【参考】数式用!$BA$2:$BB$50, 2, FALSE), "")</f>
        <v/>
      </c>
      <c r="AI724" s="440" t="str">
        <f t="shared" si="23"/>
        <v/>
      </c>
      <c r="AJ724" s="441" t="str">
        <f t="shared" si="24"/>
        <v/>
      </c>
      <c r="AK724" s="139"/>
      <c r="AL724" s="139"/>
      <c r="AM724" s="112"/>
      <c r="AN724" s="112"/>
      <c r="AU724" s="111"/>
      <c r="AV724" s="111"/>
      <c r="AW724" s="111"/>
      <c r="AX724" s="111"/>
      <c r="AY724" s="111"/>
      <c r="AZ724" s="111"/>
    </row>
    <row r="725" spans="1:52" ht="30" customHeight="1" thickBot="1">
      <c r="A725" s="146">
        <v>712</v>
      </c>
      <c r="B725" s="985" t="str">
        <f>IF(基本情報入力シート!C750="","",基本情報入力シート!C750)</f>
        <v/>
      </c>
      <c r="C725" s="986"/>
      <c r="D725" s="986"/>
      <c r="E725" s="986"/>
      <c r="F725" s="986"/>
      <c r="G725" s="986"/>
      <c r="H725" s="986"/>
      <c r="I725" s="987"/>
      <c r="J725" s="420" t="str">
        <f>IF(基本情報入力シート!M750="","",基本情報入力シート!M750)</f>
        <v/>
      </c>
      <c r="K725" s="420" t="str">
        <f>IF(基本情報入力シート!R750="","",基本情報入力シート!R750)</f>
        <v/>
      </c>
      <c r="L725" s="420" t="str">
        <f>IF(基本情報入力シート!W750="","",基本情報入力シート!W750)</f>
        <v/>
      </c>
      <c r="M725" s="420" t="str">
        <f>IF(基本情報入力シート!X750="","",基本情報入力シート!X750)</f>
        <v/>
      </c>
      <c r="N725" s="147" t="str">
        <f>IF(基本情報入力シート!Y750="","",基本情報入力シート!Y750)</f>
        <v/>
      </c>
      <c r="O725" s="154"/>
      <c r="P725" s="53"/>
      <c r="Q725" s="988"/>
      <c r="R725" s="989"/>
      <c r="S725" s="148" t="str">
        <f>IFERROR(ROUNDDOWN(Q725*VLOOKUP(N725,【参考】数式用!$AR$2:$AW$50,MATCH(P725,【参考】数式用!$AT$4:$AW$4)+2,FALSE)*0.5, 0), "")</f>
        <v/>
      </c>
      <c r="T725" s="54"/>
      <c r="U725" s="548" t="str">
        <f>IFERROR(IF(AG725&lt;&gt;"",Q725*VLOOKUP(N725,【参考】数式用!$AG$2:$AL$50,MATCH(P725,【参考】数式用!$AI$4:$AL$4,0)+2,0), ""), "")</f>
        <v/>
      </c>
      <c r="V725" s="44"/>
      <c r="W725" s="990"/>
      <c r="X725" s="991"/>
      <c r="Y725" s="93"/>
      <c r="Z725" s="549"/>
      <c r="AA725" s="149" t="str">
        <f>IFERROR(IF(Y725="ー", "", ROUNDDOWN(Z725*VLOOKUP(N725,【参考】数式用!$AR$2:$AW$50,MATCH(Y725,【参考】数式用!$AT$4:$AW$4)+2,FALSE)*0.5, 0)), "")</f>
        <v/>
      </c>
      <c r="AB725" s="103"/>
      <c r="AC725" s="1083" t="str">
        <f>IFERROR(IF(AG725&lt;&gt;"",Z725*VLOOKUP(N725,【参考】数式用!$AG$2:$AL$50,MATCH(Y725,【参考】数式用!$AI$4:$AL$4,0)+2,0), ""), "")</f>
        <v/>
      </c>
      <c r="AD725" s="1083"/>
      <c r="AE725" s="424"/>
      <c r="AF725" s="104"/>
      <c r="AG725" s="438" t="str">
        <f>IFERROR(VLOOKUP(O725, 【参考】数式用!$AY$5:$AY$13, 1, FALSE), "")</f>
        <v/>
      </c>
      <c r="AH725" s="439" t="str">
        <f>IFERROR(VLOOKUP(N725, 【参考】数式用!$BA$2:$BB$50, 2, FALSE), "")</f>
        <v/>
      </c>
      <c r="AI725" s="440" t="str">
        <f t="shared" si="23"/>
        <v/>
      </c>
      <c r="AJ725" s="441" t="str">
        <f t="shared" si="24"/>
        <v/>
      </c>
      <c r="AK725" s="139"/>
      <c r="AL725" s="139"/>
      <c r="AM725" s="112"/>
      <c r="AN725" s="112"/>
      <c r="AU725" s="111"/>
      <c r="AV725" s="111"/>
      <c r="AW725" s="111"/>
      <c r="AX725" s="111"/>
      <c r="AY725" s="111"/>
      <c r="AZ725" s="111"/>
    </row>
    <row r="726" spans="1:52" ht="30" customHeight="1" thickBot="1">
      <c r="A726" s="146">
        <v>713</v>
      </c>
      <c r="B726" s="985" t="str">
        <f>IF(基本情報入力シート!C751="","",基本情報入力シート!C751)</f>
        <v/>
      </c>
      <c r="C726" s="986"/>
      <c r="D726" s="986"/>
      <c r="E726" s="986"/>
      <c r="F726" s="986"/>
      <c r="G726" s="986"/>
      <c r="H726" s="986"/>
      <c r="I726" s="987"/>
      <c r="J726" s="420" t="str">
        <f>IF(基本情報入力シート!M751="","",基本情報入力シート!M751)</f>
        <v/>
      </c>
      <c r="K726" s="420" t="str">
        <f>IF(基本情報入力シート!R751="","",基本情報入力シート!R751)</f>
        <v/>
      </c>
      <c r="L726" s="420" t="str">
        <f>IF(基本情報入力シート!W751="","",基本情報入力シート!W751)</f>
        <v/>
      </c>
      <c r="M726" s="420" t="str">
        <f>IF(基本情報入力シート!X751="","",基本情報入力シート!X751)</f>
        <v/>
      </c>
      <c r="N726" s="147" t="str">
        <f>IF(基本情報入力シート!Y751="","",基本情報入力シート!Y751)</f>
        <v/>
      </c>
      <c r="O726" s="154"/>
      <c r="P726" s="53"/>
      <c r="Q726" s="988"/>
      <c r="R726" s="989"/>
      <c r="S726" s="148" t="str">
        <f>IFERROR(ROUNDDOWN(Q726*VLOOKUP(N726,【参考】数式用!$AR$2:$AW$50,MATCH(P726,【参考】数式用!$AT$4:$AW$4)+2,FALSE)*0.5, 0), "")</f>
        <v/>
      </c>
      <c r="T726" s="54"/>
      <c r="U726" s="548" t="str">
        <f>IFERROR(IF(AG726&lt;&gt;"",Q726*VLOOKUP(N726,【参考】数式用!$AG$2:$AL$50,MATCH(P726,【参考】数式用!$AI$4:$AL$4,0)+2,0), ""), "")</f>
        <v/>
      </c>
      <c r="V726" s="44"/>
      <c r="W726" s="990"/>
      <c r="X726" s="991"/>
      <c r="Y726" s="93"/>
      <c r="Z726" s="549"/>
      <c r="AA726" s="149" t="str">
        <f>IFERROR(IF(Y726="ー", "", ROUNDDOWN(Z726*VLOOKUP(N726,【参考】数式用!$AR$2:$AW$50,MATCH(Y726,【参考】数式用!$AT$4:$AW$4)+2,FALSE)*0.5, 0)), "")</f>
        <v/>
      </c>
      <c r="AB726" s="103"/>
      <c r="AC726" s="1083" t="str">
        <f>IFERROR(IF(AG726&lt;&gt;"",Z726*VLOOKUP(N726,【参考】数式用!$AG$2:$AL$50,MATCH(Y726,【参考】数式用!$AI$4:$AL$4,0)+2,0), ""), "")</f>
        <v/>
      </c>
      <c r="AD726" s="1083"/>
      <c r="AE726" s="424"/>
      <c r="AF726" s="104"/>
      <c r="AG726" s="438" t="str">
        <f>IFERROR(VLOOKUP(O726, 【参考】数式用!$AY$5:$AY$13, 1, FALSE), "")</f>
        <v/>
      </c>
      <c r="AH726" s="439" t="str">
        <f>IFERROR(VLOOKUP(N726, 【参考】数式用!$BA$2:$BB$50, 2, FALSE), "")</f>
        <v/>
      </c>
      <c r="AI726" s="440" t="str">
        <f t="shared" si="23"/>
        <v/>
      </c>
      <c r="AJ726" s="441" t="str">
        <f t="shared" si="24"/>
        <v/>
      </c>
      <c r="AK726" s="139"/>
      <c r="AL726" s="139"/>
      <c r="AM726" s="112"/>
      <c r="AN726" s="112"/>
      <c r="AU726" s="111"/>
      <c r="AV726" s="111"/>
      <c r="AW726" s="111"/>
      <c r="AX726" s="111"/>
      <c r="AY726" s="111"/>
      <c r="AZ726" s="111"/>
    </row>
    <row r="727" spans="1:52" ht="30" customHeight="1" thickBot="1">
      <c r="A727" s="146">
        <v>714</v>
      </c>
      <c r="B727" s="985" t="str">
        <f>IF(基本情報入力シート!C752="","",基本情報入力シート!C752)</f>
        <v/>
      </c>
      <c r="C727" s="986"/>
      <c r="D727" s="986"/>
      <c r="E727" s="986"/>
      <c r="F727" s="986"/>
      <c r="G727" s="986"/>
      <c r="H727" s="986"/>
      <c r="I727" s="987"/>
      <c r="J727" s="420" t="str">
        <f>IF(基本情報入力シート!M752="","",基本情報入力シート!M752)</f>
        <v/>
      </c>
      <c r="K727" s="420" t="str">
        <f>IF(基本情報入力シート!R752="","",基本情報入力シート!R752)</f>
        <v/>
      </c>
      <c r="L727" s="420" t="str">
        <f>IF(基本情報入力シート!W752="","",基本情報入力シート!W752)</f>
        <v/>
      </c>
      <c r="M727" s="420" t="str">
        <f>IF(基本情報入力シート!X752="","",基本情報入力シート!X752)</f>
        <v/>
      </c>
      <c r="N727" s="147" t="str">
        <f>IF(基本情報入力シート!Y752="","",基本情報入力シート!Y752)</f>
        <v/>
      </c>
      <c r="O727" s="154"/>
      <c r="P727" s="53"/>
      <c r="Q727" s="988"/>
      <c r="R727" s="989"/>
      <c r="S727" s="148" t="str">
        <f>IFERROR(ROUNDDOWN(Q727*VLOOKUP(N727,【参考】数式用!$AR$2:$AW$50,MATCH(P727,【参考】数式用!$AT$4:$AW$4)+2,FALSE)*0.5, 0), "")</f>
        <v/>
      </c>
      <c r="T727" s="54"/>
      <c r="U727" s="548" t="str">
        <f>IFERROR(IF(AG727&lt;&gt;"",Q727*VLOOKUP(N727,【参考】数式用!$AG$2:$AL$50,MATCH(P727,【参考】数式用!$AI$4:$AL$4,0)+2,0), ""), "")</f>
        <v/>
      </c>
      <c r="V727" s="44"/>
      <c r="W727" s="990"/>
      <c r="X727" s="991"/>
      <c r="Y727" s="93"/>
      <c r="Z727" s="549"/>
      <c r="AA727" s="149" t="str">
        <f>IFERROR(IF(Y727="ー", "", ROUNDDOWN(Z727*VLOOKUP(N727,【参考】数式用!$AR$2:$AW$50,MATCH(Y727,【参考】数式用!$AT$4:$AW$4)+2,FALSE)*0.5, 0)), "")</f>
        <v/>
      </c>
      <c r="AB727" s="103"/>
      <c r="AC727" s="1083" t="str">
        <f>IFERROR(IF(AG727&lt;&gt;"",Z727*VLOOKUP(N727,【参考】数式用!$AG$2:$AL$50,MATCH(Y727,【参考】数式用!$AI$4:$AL$4,0)+2,0), ""), "")</f>
        <v/>
      </c>
      <c r="AD727" s="1083"/>
      <c r="AE727" s="424"/>
      <c r="AF727" s="104"/>
      <c r="AG727" s="438" t="str">
        <f>IFERROR(VLOOKUP(O727, 【参考】数式用!$AY$5:$AY$13, 1, FALSE), "")</f>
        <v/>
      </c>
      <c r="AH727" s="439" t="str">
        <f>IFERROR(VLOOKUP(N727, 【参考】数式用!$BA$2:$BB$50, 2, FALSE), "")</f>
        <v/>
      </c>
      <c r="AI727" s="440" t="str">
        <f t="shared" si="23"/>
        <v/>
      </c>
      <c r="AJ727" s="441" t="str">
        <f t="shared" si="24"/>
        <v/>
      </c>
      <c r="AK727" s="139"/>
      <c r="AL727" s="139"/>
      <c r="AM727" s="112"/>
      <c r="AN727" s="112"/>
      <c r="AU727" s="111"/>
      <c r="AV727" s="111"/>
      <c r="AW727" s="111"/>
      <c r="AX727" s="111"/>
      <c r="AY727" s="111"/>
      <c r="AZ727" s="111"/>
    </row>
    <row r="728" spans="1:52" ht="30" customHeight="1" thickBot="1">
      <c r="A728" s="146">
        <v>715</v>
      </c>
      <c r="B728" s="985" t="str">
        <f>IF(基本情報入力シート!C753="","",基本情報入力シート!C753)</f>
        <v/>
      </c>
      <c r="C728" s="986"/>
      <c r="D728" s="986"/>
      <c r="E728" s="986"/>
      <c r="F728" s="986"/>
      <c r="G728" s="986"/>
      <c r="H728" s="986"/>
      <c r="I728" s="987"/>
      <c r="J728" s="420" t="str">
        <f>IF(基本情報入力シート!M753="","",基本情報入力シート!M753)</f>
        <v/>
      </c>
      <c r="K728" s="420" t="str">
        <f>IF(基本情報入力シート!R753="","",基本情報入力シート!R753)</f>
        <v/>
      </c>
      <c r="L728" s="420" t="str">
        <f>IF(基本情報入力シート!W753="","",基本情報入力シート!W753)</f>
        <v/>
      </c>
      <c r="M728" s="420" t="str">
        <f>IF(基本情報入力シート!X753="","",基本情報入力シート!X753)</f>
        <v/>
      </c>
      <c r="N728" s="147" t="str">
        <f>IF(基本情報入力シート!Y753="","",基本情報入力シート!Y753)</f>
        <v/>
      </c>
      <c r="O728" s="154"/>
      <c r="P728" s="53"/>
      <c r="Q728" s="988"/>
      <c r="R728" s="989"/>
      <c r="S728" s="148" t="str">
        <f>IFERROR(ROUNDDOWN(Q728*VLOOKUP(N728,【参考】数式用!$AR$2:$AW$50,MATCH(P728,【参考】数式用!$AT$4:$AW$4)+2,FALSE)*0.5, 0), "")</f>
        <v/>
      </c>
      <c r="T728" s="54"/>
      <c r="U728" s="548" t="str">
        <f>IFERROR(IF(AG728&lt;&gt;"",Q728*VLOOKUP(N728,【参考】数式用!$AG$2:$AL$50,MATCH(P728,【参考】数式用!$AI$4:$AL$4,0)+2,0), ""), "")</f>
        <v/>
      </c>
      <c r="V728" s="44"/>
      <c r="W728" s="990"/>
      <c r="X728" s="991"/>
      <c r="Y728" s="93"/>
      <c r="Z728" s="549"/>
      <c r="AA728" s="149" t="str">
        <f>IFERROR(IF(Y728="ー", "", ROUNDDOWN(Z728*VLOOKUP(N728,【参考】数式用!$AR$2:$AW$50,MATCH(Y728,【参考】数式用!$AT$4:$AW$4)+2,FALSE)*0.5, 0)), "")</f>
        <v/>
      </c>
      <c r="AB728" s="103"/>
      <c r="AC728" s="1083" t="str">
        <f>IFERROR(IF(AG728&lt;&gt;"",Z728*VLOOKUP(N728,【参考】数式用!$AG$2:$AL$50,MATCH(Y728,【参考】数式用!$AI$4:$AL$4,0)+2,0), ""), "")</f>
        <v/>
      </c>
      <c r="AD728" s="1083"/>
      <c r="AE728" s="424"/>
      <c r="AF728" s="104"/>
      <c r="AG728" s="438" t="str">
        <f>IFERROR(VLOOKUP(O728, 【参考】数式用!$AY$5:$AY$13, 1, FALSE), "")</f>
        <v/>
      </c>
      <c r="AH728" s="439" t="str">
        <f>IFERROR(VLOOKUP(N728, 【参考】数式用!$BA$2:$BB$50, 2, FALSE), "")</f>
        <v/>
      </c>
      <c r="AI728" s="440" t="str">
        <f t="shared" si="23"/>
        <v/>
      </c>
      <c r="AJ728" s="441" t="str">
        <f t="shared" si="24"/>
        <v/>
      </c>
      <c r="AK728" s="139"/>
      <c r="AL728" s="139"/>
      <c r="AM728" s="112"/>
      <c r="AN728" s="112"/>
      <c r="AU728" s="111"/>
      <c r="AV728" s="111"/>
      <c r="AW728" s="111"/>
      <c r="AX728" s="111"/>
      <c r="AY728" s="111"/>
      <c r="AZ728" s="111"/>
    </row>
    <row r="729" spans="1:52" ht="30" customHeight="1" thickBot="1">
      <c r="A729" s="146">
        <v>716</v>
      </c>
      <c r="B729" s="985" t="str">
        <f>IF(基本情報入力シート!C754="","",基本情報入力シート!C754)</f>
        <v/>
      </c>
      <c r="C729" s="986"/>
      <c r="D729" s="986"/>
      <c r="E729" s="986"/>
      <c r="F729" s="986"/>
      <c r="G729" s="986"/>
      <c r="H729" s="986"/>
      <c r="I729" s="987"/>
      <c r="J729" s="420" t="str">
        <f>IF(基本情報入力シート!M754="","",基本情報入力シート!M754)</f>
        <v/>
      </c>
      <c r="K729" s="420" t="str">
        <f>IF(基本情報入力シート!R754="","",基本情報入力シート!R754)</f>
        <v/>
      </c>
      <c r="L729" s="420" t="str">
        <f>IF(基本情報入力シート!W754="","",基本情報入力シート!W754)</f>
        <v/>
      </c>
      <c r="M729" s="420" t="str">
        <f>IF(基本情報入力シート!X754="","",基本情報入力シート!X754)</f>
        <v/>
      </c>
      <c r="N729" s="147" t="str">
        <f>IF(基本情報入力シート!Y754="","",基本情報入力シート!Y754)</f>
        <v/>
      </c>
      <c r="O729" s="154"/>
      <c r="P729" s="53"/>
      <c r="Q729" s="988"/>
      <c r="R729" s="989"/>
      <c r="S729" s="148" t="str">
        <f>IFERROR(ROUNDDOWN(Q729*VLOOKUP(N729,【参考】数式用!$AR$2:$AW$50,MATCH(P729,【参考】数式用!$AT$4:$AW$4)+2,FALSE)*0.5, 0), "")</f>
        <v/>
      </c>
      <c r="T729" s="54"/>
      <c r="U729" s="548" t="str">
        <f>IFERROR(IF(AG729&lt;&gt;"",Q729*VLOOKUP(N729,【参考】数式用!$AG$2:$AL$50,MATCH(P729,【参考】数式用!$AI$4:$AL$4,0)+2,0), ""), "")</f>
        <v/>
      </c>
      <c r="V729" s="44"/>
      <c r="W729" s="990"/>
      <c r="X729" s="991"/>
      <c r="Y729" s="93"/>
      <c r="Z729" s="549"/>
      <c r="AA729" s="149" t="str">
        <f>IFERROR(IF(Y729="ー", "", ROUNDDOWN(Z729*VLOOKUP(N729,【参考】数式用!$AR$2:$AW$50,MATCH(Y729,【参考】数式用!$AT$4:$AW$4)+2,FALSE)*0.5, 0)), "")</f>
        <v/>
      </c>
      <c r="AB729" s="103"/>
      <c r="AC729" s="1083" t="str">
        <f>IFERROR(IF(AG729&lt;&gt;"",Z729*VLOOKUP(N729,【参考】数式用!$AG$2:$AL$50,MATCH(Y729,【参考】数式用!$AI$4:$AL$4,0)+2,0), ""), "")</f>
        <v/>
      </c>
      <c r="AD729" s="1083"/>
      <c r="AE729" s="424"/>
      <c r="AF729" s="104"/>
      <c r="AG729" s="438" t="str">
        <f>IFERROR(VLOOKUP(O729, 【参考】数式用!$AY$5:$AY$13, 1, FALSE), "")</f>
        <v/>
      </c>
      <c r="AH729" s="439" t="str">
        <f>IFERROR(VLOOKUP(N729, 【参考】数式用!$BA$2:$BB$50, 2, FALSE), "")</f>
        <v/>
      </c>
      <c r="AI729" s="440" t="str">
        <f t="shared" si="23"/>
        <v/>
      </c>
      <c r="AJ729" s="441" t="str">
        <f t="shared" si="24"/>
        <v/>
      </c>
      <c r="AK729" s="139"/>
      <c r="AL729" s="139"/>
      <c r="AM729" s="112"/>
      <c r="AN729" s="112"/>
      <c r="AU729" s="111"/>
      <c r="AV729" s="111"/>
      <c r="AW729" s="111"/>
      <c r="AX729" s="111"/>
      <c r="AY729" s="111"/>
      <c r="AZ729" s="111"/>
    </row>
    <row r="730" spans="1:52" ht="30" customHeight="1" thickBot="1">
      <c r="A730" s="146">
        <v>717</v>
      </c>
      <c r="B730" s="985" t="str">
        <f>IF(基本情報入力シート!C755="","",基本情報入力シート!C755)</f>
        <v/>
      </c>
      <c r="C730" s="986"/>
      <c r="D730" s="986"/>
      <c r="E730" s="986"/>
      <c r="F730" s="986"/>
      <c r="G730" s="986"/>
      <c r="H730" s="986"/>
      <c r="I730" s="987"/>
      <c r="J730" s="420" t="str">
        <f>IF(基本情報入力シート!M755="","",基本情報入力シート!M755)</f>
        <v/>
      </c>
      <c r="K730" s="420" t="str">
        <f>IF(基本情報入力シート!R755="","",基本情報入力シート!R755)</f>
        <v/>
      </c>
      <c r="L730" s="420" t="str">
        <f>IF(基本情報入力シート!W755="","",基本情報入力シート!W755)</f>
        <v/>
      </c>
      <c r="M730" s="420" t="str">
        <f>IF(基本情報入力シート!X755="","",基本情報入力シート!X755)</f>
        <v/>
      </c>
      <c r="N730" s="147" t="str">
        <f>IF(基本情報入力シート!Y755="","",基本情報入力シート!Y755)</f>
        <v/>
      </c>
      <c r="O730" s="154"/>
      <c r="P730" s="53"/>
      <c r="Q730" s="988"/>
      <c r="R730" s="989"/>
      <c r="S730" s="148" t="str">
        <f>IFERROR(ROUNDDOWN(Q730*VLOOKUP(N730,【参考】数式用!$AR$2:$AW$50,MATCH(P730,【参考】数式用!$AT$4:$AW$4)+2,FALSE)*0.5, 0), "")</f>
        <v/>
      </c>
      <c r="T730" s="54"/>
      <c r="U730" s="548" t="str">
        <f>IFERROR(IF(AG730&lt;&gt;"",Q730*VLOOKUP(N730,【参考】数式用!$AG$2:$AL$50,MATCH(P730,【参考】数式用!$AI$4:$AL$4,0)+2,0), ""), "")</f>
        <v/>
      </c>
      <c r="V730" s="44"/>
      <c r="W730" s="990"/>
      <c r="X730" s="991"/>
      <c r="Y730" s="93"/>
      <c r="Z730" s="549"/>
      <c r="AA730" s="149" t="str">
        <f>IFERROR(IF(Y730="ー", "", ROUNDDOWN(Z730*VLOOKUP(N730,【参考】数式用!$AR$2:$AW$50,MATCH(Y730,【参考】数式用!$AT$4:$AW$4)+2,FALSE)*0.5, 0)), "")</f>
        <v/>
      </c>
      <c r="AB730" s="103"/>
      <c r="AC730" s="1083" t="str">
        <f>IFERROR(IF(AG730&lt;&gt;"",Z730*VLOOKUP(N730,【参考】数式用!$AG$2:$AL$50,MATCH(Y730,【参考】数式用!$AI$4:$AL$4,0)+2,0), ""), "")</f>
        <v/>
      </c>
      <c r="AD730" s="1083"/>
      <c r="AE730" s="424"/>
      <c r="AF730" s="104"/>
      <c r="AG730" s="438" t="str">
        <f>IFERROR(VLOOKUP(O730, 【参考】数式用!$AY$5:$AY$13, 1, FALSE), "")</f>
        <v/>
      </c>
      <c r="AH730" s="439" t="str">
        <f>IFERROR(VLOOKUP(N730, 【参考】数式用!$BA$2:$BB$50, 2, FALSE), "")</f>
        <v/>
      </c>
      <c r="AI730" s="440" t="str">
        <f t="shared" si="23"/>
        <v/>
      </c>
      <c r="AJ730" s="441" t="str">
        <f t="shared" si="24"/>
        <v/>
      </c>
      <c r="AK730" s="139"/>
      <c r="AL730" s="139"/>
      <c r="AM730" s="112"/>
      <c r="AN730" s="112"/>
      <c r="AU730" s="111"/>
      <c r="AV730" s="111"/>
      <c r="AW730" s="111"/>
      <c r="AX730" s="111"/>
      <c r="AY730" s="111"/>
      <c r="AZ730" s="111"/>
    </row>
    <row r="731" spans="1:52" ht="30" customHeight="1" thickBot="1">
      <c r="A731" s="146">
        <v>718</v>
      </c>
      <c r="B731" s="985" t="str">
        <f>IF(基本情報入力シート!C756="","",基本情報入力シート!C756)</f>
        <v/>
      </c>
      <c r="C731" s="986"/>
      <c r="D731" s="986"/>
      <c r="E731" s="986"/>
      <c r="F731" s="986"/>
      <c r="G731" s="986"/>
      <c r="H731" s="986"/>
      <c r="I731" s="987"/>
      <c r="J731" s="420" t="str">
        <f>IF(基本情報入力シート!M756="","",基本情報入力シート!M756)</f>
        <v/>
      </c>
      <c r="K731" s="420" t="str">
        <f>IF(基本情報入力シート!R756="","",基本情報入力シート!R756)</f>
        <v/>
      </c>
      <c r="L731" s="420" t="str">
        <f>IF(基本情報入力シート!W756="","",基本情報入力シート!W756)</f>
        <v/>
      </c>
      <c r="M731" s="420" t="str">
        <f>IF(基本情報入力シート!X756="","",基本情報入力シート!X756)</f>
        <v/>
      </c>
      <c r="N731" s="147" t="str">
        <f>IF(基本情報入力シート!Y756="","",基本情報入力シート!Y756)</f>
        <v/>
      </c>
      <c r="O731" s="154"/>
      <c r="P731" s="53"/>
      <c r="Q731" s="988"/>
      <c r="R731" s="989"/>
      <c r="S731" s="148" t="str">
        <f>IFERROR(ROUNDDOWN(Q731*VLOOKUP(N731,【参考】数式用!$AR$2:$AW$50,MATCH(P731,【参考】数式用!$AT$4:$AW$4)+2,FALSE)*0.5, 0), "")</f>
        <v/>
      </c>
      <c r="T731" s="54"/>
      <c r="U731" s="548" t="str">
        <f>IFERROR(IF(AG731&lt;&gt;"",Q731*VLOOKUP(N731,【参考】数式用!$AG$2:$AL$50,MATCH(P731,【参考】数式用!$AI$4:$AL$4,0)+2,0), ""), "")</f>
        <v/>
      </c>
      <c r="V731" s="44"/>
      <c r="W731" s="990"/>
      <c r="X731" s="991"/>
      <c r="Y731" s="93"/>
      <c r="Z731" s="549"/>
      <c r="AA731" s="149" t="str">
        <f>IFERROR(IF(Y731="ー", "", ROUNDDOWN(Z731*VLOOKUP(N731,【参考】数式用!$AR$2:$AW$50,MATCH(Y731,【参考】数式用!$AT$4:$AW$4)+2,FALSE)*0.5, 0)), "")</f>
        <v/>
      </c>
      <c r="AB731" s="103"/>
      <c r="AC731" s="1083" t="str">
        <f>IFERROR(IF(AG731&lt;&gt;"",Z731*VLOOKUP(N731,【参考】数式用!$AG$2:$AL$50,MATCH(Y731,【参考】数式用!$AI$4:$AL$4,0)+2,0), ""), "")</f>
        <v/>
      </c>
      <c r="AD731" s="1083"/>
      <c r="AE731" s="424"/>
      <c r="AF731" s="104"/>
      <c r="AG731" s="438" t="str">
        <f>IFERROR(VLOOKUP(O731, 【参考】数式用!$AY$5:$AY$13, 1, FALSE), "")</f>
        <v/>
      </c>
      <c r="AH731" s="439" t="str">
        <f>IFERROR(VLOOKUP(N731, 【参考】数式用!$BA$2:$BB$50, 2, FALSE), "")</f>
        <v/>
      </c>
      <c r="AI731" s="440" t="str">
        <f t="shared" si="23"/>
        <v/>
      </c>
      <c r="AJ731" s="441" t="str">
        <f t="shared" si="24"/>
        <v/>
      </c>
      <c r="AK731" s="139"/>
      <c r="AL731" s="139"/>
      <c r="AM731" s="112"/>
      <c r="AN731" s="112"/>
      <c r="AU731" s="111"/>
      <c r="AV731" s="111"/>
      <c r="AW731" s="111"/>
      <c r="AX731" s="111"/>
      <c r="AY731" s="111"/>
      <c r="AZ731" s="111"/>
    </row>
    <row r="732" spans="1:52" ht="30" customHeight="1" thickBot="1">
      <c r="A732" s="146">
        <v>719</v>
      </c>
      <c r="B732" s="985" t="str">
        <f>IF(基本情報入力シート!C757="","",基本情報入力シート!C757)</f>
        <v/>
      </c>
      <c r="C732" s="986"/>
      <c r="D732" s="986"/>
      <c r="E732" s="986"/>
      <c r="F732" s="986"/>
      <c r="G732" s="986"/>
      <c r="H732" s="986"/>
      <c r="I732" s="987"/>
      <c r="J732" s="420" t="str">
        <f>IF(基本情報入力シート!M757="","",基本情報入力シート!M757)</f>
        <v/>
      </c>
      <c r="K732" s="420" t="str">
        <f>IF(基本情報入力シート!R757="","",基本情報入力シート!R757)</f>
        <v/>
      </c>
      <c r="L732" s="420" t="str">
        <f>IF(基本情報入力シート!W757="","",基本情報入力シート!W757)</f>
        <v/>
      </c>
      <c r="M732" s="420" t="str">
        <f>IF(基本情報入力シート!X757="","",基本情報入力シート!X757)</f>
        <v/>
      </c>
      <c r="N732" s="147" t="str">
        <f>IF(基本情報入力シート!Y757="","",基本情報入力シート!Y757)</f>
        <v/>
      </c>
      <c r="O732" s="154"/>
      <c r="P732" s="53"/>
      <c r="Q732" s="988"/>
      <c r="R732" s="989"/>
      <c r="S732" s="148" t="str">
        <f>IFERROR(ROUNDDOWN(Q732*VLOOKUP(N732,【参考】数式用!$AR$2:$AW$50,MATCH(P732,【参考】数式用!$AT$4:$AW$4)+2,FALSE)*0.5, 0), "")</f>
        <v/>
      </c>
      <c r="T732" s="54"/>
      <c r="U732" s="548" t="str">
        <f>IFERROR(IF(AG732&lt;&gt;"",Q732*VLOOKUP(N732,【参考】数式用!$AG$2:$AL$50,MATCH(P732,【参考】数式用!$AI$4:$AL$4,0)+2,0), ""), "")</f>
        <v/>
      </c>
      <c r="V732" s="44"/>
      <c r="W732" s="990"/>
      <c r="X732" s="991"/>
      <c r="Y732" s="93"/>
      <c r="Z732" s="549"/>
      <c r="AA732" s="149" t="str">
        <f>IFERROR(IF(Y732="ー", "", ROUNDDOWN(Z732*VLOOKUP(N732,【参考】数式用!$AR$2:$AW$50,MATCH(Y732,【参考】数式用!$AT$4:$AW$4)+2,FALSE)*0.5, 0)), "")</f>
        <v/>
      </c>
      <c r="AB732" s="103"/>
      <c r="AC732" s="1083" t="str">
        <f>IFERROR(IF(AG732&lt;&gt;"",Z732*VLOOKUP(N732,【参考】数式用!$AG$2:$AL$50,MATCH(Y732,【参考】数式用!$AI$4:$AL$4,0)+2,0), ""), "")</f>
        <v/>
      </c>
      <c r="AD732" s="1083"/>
      <c r="AE732" s="424"/>
      <c r="AF732" s="104"/>
      <c r="AG732" s="438" t="str">
        <f>IFERROR(VLOOKUP(O732, 【参考】数式用!$AY$5:$AY$13, 1, FALSE), "")</f>
        <v/>
      </c>
      <c r="AH732" s="439" t="str">
        <f>IFERROR(VLOOKUP(N732, 【参考】数式用!$BA$2:$BB$50, 2, FALSE), "")</f>
        <v/>
      </c>
      <c r="AI732" s="440" t="str">
        <f t="shared" si="23"/>
        <v/>
      </c>
      <c r="AJ732" s="441" t="str">
        <f t="shared" si="24"/>
        <v/>
      </c>
      <c r="AK732" s="139"/>
      <c r="AL732" s="139"/>
      <c r="AM732" s="112"/>
      <c r="AN732" s="112"/>
      <c r="AU732" s="111"/>
      <c r="AV732" s="111"/>
      <c r="AW732" s="111"/>
      <c r="AX732" s="111"/>
      <c r="AY732" s="111"/>
      <c r="AZ732" s="111"/>
    </row>
    <row r="733" spans="1:52" ht="30" customHeight="1" thickBot="1">
      <c r="A733" s="146">
        <v>720</v>
      </c>
      <c r="B733" s="985" t="str">
        <f>IF(基本情報入力シート!C758="","",基本情報入力シート!C758)</f>
        <v/>
      </c>
      <c r="C733" s="986"/>
      <c r="D733" s="986"/>
      <c r="E733" s="986"/>
      <c r="F733" s="986"/>
      <c r="G733" s="986"/>
      <c r="H733" s="986"/>
      <c r="I733" s="987"/>
      <c r="J733" s="420" t="str">
        <f>IF(基本情報入力シート!M758="","",基本情報入力シート!M758)</f>
        <v/>
      </c>
      <c r="K733" s="420" t="str">
        <f>IF(基本情報入力シート!R758="","",基本情報入力シート!R758)</f>
        <v/>
      </c>
      <c r="L733" s="420" t="str">
        <f>IF(基本情報入力シート!W758="","",基本情報入力シート!W758)</f>
        <v/>
      </c>
      <c r="M733" s="420" t="str">
        <f>IF(基本情報入力シート!X758="","",基本情報入力シート!X758)</f>
        <v/>
      </c>
      <c r="N733" s="147" t="str">
        <f>IF(基本情報入力シート!Y758="","",基本情報入力シート!Y758)</f>
        <v/>
      </c>
      <c r="O733" s="154"/>
      <c r="P733" s="53"/>
      <c r="Q733" s="988"/>
      <c r="R733" s="989"/>
      <c r="S733" s="148" t="str">
        <f>IFERROR(ROUNDDOWN(Q733*VLOOKUP(N733,【参考】数式用!$AR$2:$AW$50,MATCH(P733,【参考】数式用!$AT$4:$AW$4)+2,FALSE)*0.5, 0), "")</f>
        <v/>
      </c>
      <c r="T733" s="54"/>
      <c r="U733" s="548" t="str">
        <f>IFERROR(IF(AG733&lt;&gt;"",Q733*VLOOKUP(N733,【参考】数式用!$AG$2:$AL$50,MATCH(P733,【参考】数式用!$AI$4:$AL$4,0)+2,0), ""), "")</f>
        <v/>
      </c>
      <c r="V733" s="44"/>
      <c r="W733" s="990"/>
      <c r="X733" s="991"/>
      <c r="Y733" s="93"/>
      <c r="Z733" s="549"/>
      <c r="AA733" s="149" t="str">
        <f>IFERROR(IF(Y733="ー", "", ROUNDDOWN(Z733*VLOOKUP(N733,【参考】数式用!$AR$2:$AW$50,MATCH(Y733,【参考】数式用!$AT$4:$AW$4)+2,FALSE)*0.5, 0)), "")</f>
        <v/>
      </c>
      <c r="AB733" s="103"/>
      <c r="AC733" s="1083" t="str">
        <f>IFERROR(IF(AG733&lt;&gt;"",Z733*VLOOKUP(N733,【参考】数式用!$AG$2:$AL$50,MATCH(Y733,【参考】数式用!$AI$4:$AL$4,0)+2,0), ""), "")</f>
        <v/>
      </c>
      <c r="AD733" s="1083"/>
      <c r="AE733" s="424"/>
      <c r="AF733" s="104"/>
      <c r="AG733" s="438" t="str">
        <f>IFERROR(VLOOKUP(O733, 【参考】数式用!$AY$5:$AY$13, 1, FALSE), "")</f>
        <v/>
      </c>
      <c r="AH733" s="439" t="str">
        <f>IFERROR(VLOOKUP(N733, 【参考】数式用!$BA$2:$BB$50, 2, FALSE), "")</f>
        <v/>
      </c>
      <c r="AI733" s="440" t="str">
        <f t="shared" si="23"/>
        <v/>
      </c>
      <c r="AJ733" s="441" t="str">
        <f t="shared" si="24"/>
        <v/>
      </c>
      <c r="AK733" s="139"/>
      <c r="AL733" s="139"/>
      <c r="AM733" s="112"/>
      <c r="AN733" s="112"/>
      <c r="AU733" s="111"/>
      <c r="AV733" s="111"/>
      <c r="AW733" s="111"/>
      <c r="AX733" s="111"/>
      <c r="AY733" s="111"/>
      <c r="AZ733" s="111"/>
    </row>
    <row r="734" spans="1:52" ht="30" customHeight="1" thickBot="1">
      <c r="A734" s="146">
        <v>721</v>
      </c>
      <c r="B734" s="985" t="str">
        <f>IF(基本情報入力シート!C759="","",基本情報入力シート!C759)</f>
        <v/>
      </c>
      <c r="C734" s="986"/>
      <c r="D734" s="986"/>
      <c r="E734" s="986"/>
      <c r="F734" s="986"/>
      <c r="G734" s="986"/>
      <c r="H734" s="986"/>
      <c r="I734" s="987"/>
      <c r="J734" s="420" t="str">
        <f>IF(基本情報入力シート!M759="","",基本情報入力シート!M759)</f>
        <v/>
      </c>
      <c r="K734" s="420" t="str">
        <f>IF(基本情報入力シート!R759="","",基本情報入力シート!R759)</f>
        <v/>
      </c>
      <c r="L734" s="420" t="str">
        <f>IF(基本情報入力シート!W759="","",基本情報入力シート!W759)</f>
        <v/>
      </c>
      <c r="M734" s="420" t="str">
        <f>IF(基本情報入力シート!X759="","",基本情報入力シート!X759)</f>
        <v/>
      </c>
      <c r="N734" s="147" t="str">
        <f>IF(基本情報入力シート!Y759="","",基本情報入力シート!Y759)</f>
        <v/>
      </c>
      <c r="O734" s="154"/>
      <c r="P734" s="53"/>
      <c r="Q734" s="988"/>
      <c r="R734" s="989"/>
      <c r="S734" s="148" t="str">
        <f>IFERROR(ROUNDDOWN(Q734*VLOOKUP(N734,【参考】数式用!$AR$2:$AW$50,MATCH(P734,【参考】数式用!$AT$4:$AW$4)+2,FALSE)*0.5, 0), "")</f>
        <v/>
      </c>
      <c r="T734" s="54"/>
      <c r="U734" s="548" t="str">
        <f>IFERROR(IF(AG734&lt;&gt;"",Q734*VLOOKUP(N734,【参考】数式用!$AG$2:$AL$50,MATCH(P734,【参考】数式用!$AI$4:$AL$4,0)+2,0), ""), "")</f>
        <v/>
      </c>
      <c r="V734" s="44"/>
      <c r="W734" s="990"/>
      <c r="X734" s="991"/>
      <c r="Y734" s="93"/>
      <c r="Z734" s="549"/>
      <c r="AA734" s="149" t="str">
        <f>IFERROR(IF(Y734="ー", "", ROUNDDOWN(Z734*VLOOKUP(N734,【参考】数式用!$AR$2:$AW$50,MATCH(Y734,【参考】数式用!$AT$4:$AW$4)+2,FALSE)*0.5, 0)), "")</f>
        <v/>
      </c>
      <c r="AB734" s="103"/>
      <c r="AC734" s="1083" t="str">
        <f>IFERROR(IF(AG734&lt;&gt;"",Z734*VLOOKUP(N734,【参考】数式用!$AG$2:$AL$50,MATCH(Y734,【参考】数式用!$AI$4:$AL$4,0)+2,0), ""), "")</f>
        <v/>
      </c>
      <c r="AD734" s="1083"/>
      <c r="AE734" s="424"/>
      <c r="AF734" s="104"/>
      <c r="AG734" s="438" t="str">
        <f>IFERROR(VLOOKUP(O734, 【参考】数式用!$AY$5:$AY$13, 1, FALSE), "")</f>
        <v/>
      </c>
      <c r="AH734" s="439" t="str">
        <f>IFERROR(VLOOKUP(N734, 【参考】数式用!$BA$2:$BB$50, 2, FALSE), "")</f>
        <v/>
      </c>
      <c r="AI734" s="440" t="str">
        <f t="shared" si="23"/>
        <v/>
      </c>
      <c r="AJ734" s="441" t="str">
        <f t="shared" si="24"/>
        <v/>
      </c>
      <c r="AK734" s="139"/>
      <c r="AL734" s="139"/>
      <c r="AM734" s="112"/>
      <c r="AN734" s="112"/>
      <c r="AU734" s="111"/>
      <c r="AV734" s="111"/>
      <c r="AW734" s="111"/>
      <c r="AX734" s="111"/>
      <c r="AY734" s="111"/>
      <c r="AZ734" s="111"/>
    </row>
    <row r="735" spans="1:52" ht="30" customHeight="1" thickBot="1">
      <c r="A735" s="146">
        <v>722</v>
      </c>
      <c r="B735" s="985" t="str">
        <f>IF(基本情報入力シート!C760="","",基本情報入力シート!C760)</f>
        <v/>
      </c>
      <c r="C735" s="986"/>
      <c r="D735" s="986"/>
      <c r="E735" s="986"/>
      <c r="F735" s="986"/>
      <c r="G735" s="986"/>
      <c r="H735" s="986"/>
      <c r="I735" s="987"/>
      <c r="J735" s="420" t="str">
        <f>IF(基本情報入力シート!M760="","",基本情報入力シート!M760)</f>
        <v/>
      </c>
      <c r="K735" s="420" t="str">
        <f>IF(基本情報入力シート!R760="","",基本情報入力シート!R760)</f>
        <v/>
      </c>
      <c r="L735" s="420" t="str">
        <f>IF(基本情報入力シート!W760="","",基本情報入力シート!W760)</f>
        <v/>
      </c>
      <c r="M735" s="420" t="str">
        <f>IF(基本情報入力シート!X760="","",基本情報入力シート!X760)</f>
        <v/>
      </c>
      <c r="N735" s="147" t="str">
        <f>IF(基本情報入力シート!Y760="","",基本情報入力シート!Y760)</f>
        <v/>
      </c>
      <c r="O735" s="154"/>
      <c r="P735" s="53"/>
      <c r="Q735" s="988"/>
      <c r="R735" s="989"/>
      <c r="S735" s="148" t="str">
        <f>IFERROR(ROUNDDOWN(Q735*VLOOKUP(N735,【参考】数式用!$AR$2:$AW$50,MATCH(P735,【参考】数式用!$AT$4:$AW$4)+2,FALSE)*0.5, 0), "")</f>
        <v/>
      </c>
      <c r="T735" s="54"/>
      <c r="U735" s="548" t="str">
        <f>IFERROR(IF(AG735&lt;&gt;"",Q735*VLOOKUP(N735,【参考】数式用!$AG$2:$AL$50,MATCH(P735,【参考】数式用!$AI$4:$AL$4,0)+2,0), ""), "")</f>
        <v/>
      </c>
      <c r="V735" s="44"/>
      <c r="W735" s="990"/>
      <c r="X735" s="991"/>
      <c r="Y735" s="93"/>
      <c r="Z735" s="549"/>
      <c r="AA735" s="149" t="str">
        <f>IFERROR(IF(Y735="ー", "", ROUNDDOWN(Z735*VLOOKUP(N735,【参考】数式用!$AR$2:$AW$50,MATCH(Y735,【参考】数式用!$AT$4:$AW$4)+2,FALSE)*0.5, 0)), "")</f>
        <v/>
      </c>
      <c r="AB735" s="103"/>
      <c r="AC735" s="1083" t="str">
        <f>IFERROR(IF(AG735&lt;&gt;"",Z735*VLOOKUP(N735,【参考】数式用!$AG$2:$AL$50,MATCH(Y735,【参考】数式用!$AI$4:$AL$4,0)+2,0), ""), "")</f>
        <v/>
      </c>
      <c r="AD735" s="1083"/>
      <c r="AE735" s="424"/>
      <c r="AF735" s="104"/>
      <c r="AG735" s="438" t="str">
        <f>IFERROR(VLOOKUP(O735, 【参考】数式用!$AY$5:$AY$13, 1, FALSE), "")</f>
        <v/>
      </c>
      <c r="AH735" s="439" t="str">
        <f>IFERROR(VLOOKUP(N735, 【参考】数式用!$BA$2:$BB$50, 2, FALSE), "")</f>
        <v/>
      </c>
      <c r="AI735" s="440" t="str">
        <f t="shared" si="23"/>
        <v/>
      </c>
      <c r="AJ735" s="441" t="str">
        <f t="shared" si="24"/>
        <v/>
      </c>
      <c r="AK735" s="139"/>
      <c r="AL735" s="139"/>
      <c r="AM735" s="112"/>
      <c r="AN735" s="112"/>
      <c r="AU735" s="111"/>
      <c r="AV735" s="111"/>
      <c r="AW735" s="111"/>
      <c r="AX735" s="111"/>
      <c r="AY735" s="111"/>
      <c r="AZ735" s="111"/>
    </row>
    <row r="736" spans="1:52" ht="30" customHeight="1" thickBot="1">
      <c r="A736" s="146">
        <v>723</v>
      </c>
      <c r="B736" s="985" t="str">
        <f>IF(基本情報入力シート!C761="","",基本情報入力シート!C761)</f>
        <v/>
      </c>
      <c r="C736" s="986"/>
      <c r="D736" s="986"/>
      <c r="E736" s="986"/>
      <c r="F736" s="986"/>
      <c r="G736" s="986"/>
      <c r="H736" s="986"/>
      <c r="I736" s="987"/>
      <c r="J736" s="420" t="str">
        <f>IF(基本情報入力シート!M761="","",基本情報入力シート!M761)</f>
        <v/>
      </c>
      <c r="K736" s="420" t="str">
        <f>IF(基本情報入力シート!R761="","",基本情報入力シート!R761)</f>
        <v/>
      </c>
      <c r="L736" s="420" t="str">
        <f>IF(基本情報入力シート!W761="","",基本情報入力シート!W761)</f>
        <v/>
      </c>
      <c r="M736" s="420" t="str">
        <f>IF(基本情報入力シート!X761="","",基本情報入力シート!X761)</f>
        <v/>
      </c>
      <c r="N736" s="147" t="str">
        <f>IF(基本情報入力シート!Y761="","",基本情報入力シート!Y761)</f>
        <v/>
      </c>
      <c r="O736" s="154"/>
      <c r="P736" s="53"/>
      <c r="Q736" s="988"/>
      <c r="R736" s="989"/>
      <c r="S736" s="148" t="str">
        <f>IFERROR(ROUNDDOWN(Q736*VLOOKUP(N736,【参考】数式用!$AR$2:$AW$50,MATCH(P736,【参考】数式用!$AT$4:$AW$4)+2,FALSE)*0.5, 0), "")</f>
        <v/>
      </c>
      <c r="T736" s="54"/>
      <c r="U736" s="548" t="str">
        <f>IFERROR(IF(AG736&lt;&gt;"",Q736*VLOOKUP(N736,【参考】数式用!$AG$2:$AL$50,MATCH(P736,【参考】数式用!$AI$4:$AL$4,0)+2,0), ""), "")</f>
        <v/>
      </c>
      <c r="V736" s="44"/>
      <c r="W736" s="990"/>
      <c r="X736" s="991"/>
      <c r="Y736" s="93"/>
      <c r="Z736" s="549"/>
      <c r="AA736" s="149" t="str">
        <f>IFERROR(IF(Y736="ー", "", ROUNDDOWN(Z736*VLOOKUP(N736,【参考】数式用!$AR$2:$AW$50,MATCH(Y736,【参考】数式用!$AT$4:$AW$4)+2,FALSE)*0.5, 0)), "")</f>
        <v/>
      </c>
      <c r="AB736" s="103"/>
      <c r="AC736" s="1083" t="str">
        <f>IFERROR(IF(AG736&lt;&gt;"",Z736*VLOOKUP(N736,【参考】数式用!$AG$2:$AL$50,MATCH(Y736,【参考】数式用!$AI$4:$AL$4,0)+2,0), ""), "")</f>
        <v/>
      </c>
      <c r="AD736" s="1083"/>
      <c r="AE736" s="424"/>
      <c r="AF736" s="104"/>
      <c r="AG736" s="438" t="str">
        <f>IFERROR(VLOOKUP(O736, 【参考】数式用!$AY$5:$AY$13, 1, FALSE), "")</f>
        <v/>
      </c>
      <c r="AH736" s="439" t="str">
        <f>IFERROR(VLOOKUP(N736, 【参考】数式用!$BA$2:$BB$50, 2, FALSE), "")</f>
        <v/>
      </c>
      <c r="AI736" s="440" t="str">
        <f t="shared" si="23"/>
        <v/>
      </c>
      <c r="AJ736" s="441" t="str">
        <f t="shared" si="24"/>
        <v/>
      </c>
      <c r="AK736" s="139"/>
      <c r="AL736" s="139"/>
      <c r="AM736" s="112"/>
      <c r="AN736" s="112"/>
      <c r="AU736" s="111"/>
      <c r="AV736" s="111"/>
      <c r="AW736" s="111"/>
      <c r="AX736" s="111"/>
      <c r="AY736" s="111"/>
      <c r="AZ736" s="111"/>
    </row>
    <row r="737" spans="1:52" ht="30" customHeight="1" thickBot="1">
      <c r="A737" s="146">
        <v>724</v>
      </c>
      <c r="B737" s="985" t="str">
        <f>IF(基本情報入力シート!C762="","",基本情報入力シート!C762)</f>
        <v/>
      </c>
      <c r="C737" s="986"/>
      <c r="D737" s="986"/>
      <c r="E737" s="986"/>
      <c r="F737" s="986"/>
      <c r="G737" s="986"/>
      <c r="H737" s="986"/>
      <c r="I737" s="987"/>
      <c r="J737" s="420" t="str">
        <f>IF(基本情報入力シート!M762="","",基本情報入力シート!M762)</f>
        <v/>
      </c>
      <c r="K737" s="420" t="str">
        <f>IF(基本情報入力シート!R762="","",基本情報入力シート!R762)</f>
        <v/>
      </c>
      <c r="L737" s="420" t="str">
        <f>IF(基本情報入力シート!W762="","",基本情報入力シート!W762)</f>
        <v/>
      </c>
      <c r="M737" s="420" t="str">
        <f>IF(基本情報入力シート!X762="","",基本情報入力シート!X762)</f>
        <v/>
      </c>
      <c r="N737" s="147" t="str">
        <f>IF(基本情報入力シート!Y762="","",基本情報入力シート!Y762)</f>
        <v/>
      </c>
      <c r="O737" s="154"/>
      <c r="P737" s="53"/>
      <c r="Q737" s="988"/>
      <c r="R737" s="989"/>
      <c r="S737" s="148" t="str">
        <f>IFERROR(ROUNDDOWN(Q737*VLOOKUP(N737,【参考】数式用!$AR$2:$AW$50,MATCH(P737,【参考】数式用!$AT$4:$AW$4)+2,FALSE)*0.5, 0), "")</f>
        <v/>
      </c>
      <c r="T737" s="54"/>
      <c r="U737" s="548" t="str">
        <f>IFERROR(IF(AG737&lt;&gt;"",Q737*VLOOKUP(N737,【参考】数式用!$AG$2:$AL$50,MATCH(P737,【参考】数式用!$AI$4:$AL$4,0)+2,0), ""), "")</f>
        <v/>
      </c>
      <c r="V737" s="44"/>
      <c r="W737" s="990"/>
      <c r="X737" s="991"/>
      <c r="Y737" s="93"/>
      <c r="Z737" s="549"/>
      <c r="AA737" s="149" t="str">
        <f>IFERROR(IF(Y737="ー", "", ROUNDDOWN(Z737*VLOOKUP(N737,【参考】数式用!$AR$2:$AW$50,MATCH(Y737,【参考】数式用!$AT$4:$AW$4)+2,FALSE)*0.5, 0)), "")</f>
        <v/>
      </c>
      <c r="AB737" s="103"/>
      <c r="AC737" s="1083" t="str">
        <f>IFERROR(IF(AG737&lt;&gt;"",Z737*VLOOKUP(N737,【参考】数式用!$AG$2:$AL$50,MATCH(Y737,【参考】数式用!$AI$4:$AL$4,0)+2,0), ""), "")</f>
        <v/>
      </c>
      <c r="AD737" s="1083"/>
      <c r="AE737" s="424"/>
      <c r="AF737" s="104"/>
      <c r="AG737" s="438" t="str">
        <f>IFERROR(VLOOKUP(O737, 【参考】数式用!$AY$5:$AY$13, 1, FALSE), "")</f>
        <v/>
      </c>
      <c r="AH737" s="439" t="str">
        <f>IFERROR(VLOOKUP(N737, 【参考】数式用!$BA$2:$BB$50, 2, FALSE), "")</f>
        <v/>
      </c>
      <c r="AI737" s="440" t="str">
        <f t="shared" si="23"/>
        <v/>
      </c>
      <c r="AJ737" s="441" t="str">
        <f t="shared" si="24"/>
        <v/>
      </c>
      <c r="AK737" s="139"/>
      <c r="AL737" s="139"/>
      <c r="AM737" s="112"/>
      <c r="AN737" s="112"/>
      <c r="AU737" s="111"/>
      <c r="AV737" s="111"/>
      <c r="AW737" s="111"/>
      <c r="AX737" s="111"/>
      <c r="AY737" s="111"/>
      <c r="AZ737" s="111"/>
    </row>
    <row r="738" spans="1:52" ht="30" customHeight="1" thickBot="1">
      <c r="A738" s="146">
        <v>725</v>
      </c>
      <c r="B738" s="985" t="str">
        <f>IF(基本情報入力シート!C763="","",基本情報入力シート!C763)</f>
        <v/>
      </c>
      <c r="C738" s="986"/>
      <c r="D738" s="986"/>
      <c r="E738" s="986"/>
      <c r="F738" s="986"/>
      <c r="G738" s="986"/>
      <c r="H738" s="986"/>
      <c r="I738" s="987"/>
      <c r="J738" s="420" t="str">
        <f>IF(基本情報入力シート!M763="","",基本情報入力シート!M763)</f>
        <v/>
      </c>
      <c r="K738" s="420" t="str">
        <f>IF(基本情報入力シート!R763="","",基本情報入力シート!R763)</f>
        <v/>
      </c>
      <c r="L738" s="420" t="str">
        <f>IF(基本情報入力シート!W763="","",基本情報入力シート!W763)</f>
        <v/>
      </c>
      <c r="M738" s="420" t="str">
        <f>IF(基本情報入力シート!X763="","",基本情報入力シート!X763)</f>
        <v/>
      </c>
      <c r="N738" s="147" t="str">
        <f>IF(基本情報入力シート!Y763="","",基本情報入力シート!Y763)</f>
        <v/>
      </c>
      <c r="O738" s="154"/>
      <c r="P738" s="53"/>
      <c r="Q738" s="988"/>
      <c r="R738" s="989"/>
      <c r="S738" s="148" t="str">
        <f>IFERROR(ROUNDDOWN(Q738*VLOOKUP(N738,【参考】数式用!$AR$2:$AW$50,MATCH(P738,【参考】数式用!$AT$4:$AW$4)+2,FALSE)*0.5, 0), "")</f>
        <v/>
      </c>
      <c r="T738" s="54"/>
      <c r="U738" s="548" t="str">
        <f>IFERROR(IF(AG738&lt;&gt;"",Q738*VLOOKUP(N738,【参考】数式用!$AG$2:$AL$50,MATCH(P738,【参考】数式用!$AI$4:$AL$4,0)+2,0), ""), "")</f>
        <v/>
      </c>
      <c r="V738" s="44"/>
      <c r="W738" s="990"/>
      <c r="X738" s="991"/>
      <c r="Y738" s="93"/>
      <c r="Z738" s="549"/>
      <c r="AA738" s="149" t="str">
        <f>IFERROR(IF(Y738="ー", "", ROUNDDOWN(Z738*VLOOKUP(N738,【参考】数式用!$AR$2:$AW$50,MATCH(Y738,【参考】数式用!$AT$4:$AW$4)+2,FALSE)*0.5, 0)), "")</f>
        <v/>
      </c>
      <c r="AB738" s="103"/>
      <c r="AC738" s="1083" t="str">
        <f>IFERROR(IF(AG738&lt;&gt;"",Z738*VLOOKUP(N738,【参考】数式用!$AG$2:$AL$50,MATCH(Y738,【参考】数式用!$AI$4:$AL$4,0)+2,0), ""), "")</f>
        <v/>
      </c>
      <c r="AD738" s="1083"/>
      <c r="AE738" s="424"/>
      <c r="AF738" s="104"/>
      <c r="AG738" s="438" t="str">
        <f>IFERROR(VLOOKUP(O738, 【参考】数式用!$AY$5:$AY$13, 1, FALSE), "")</f>
        <v/>
      </c>
      <c r="AH738" s="439" t="str">
        <f>IFERROR(VLOOKUP(N738, 【参考】数式用!$BA$2:$BB$50, 2, FALSE), "")</f>
        <v/>
      </c>
      <c r="AI738" s="440" t="str">
        <f t="shared" si="23"/>
        <v/>
      </c>
      <c r="AJ738" s="441" t="str">
        <f t="shared" si="24"/>
        <v/>
      </c>
      <c r="AK738" s="139"/>
      <c r="AL738" s="139"/>
      <c r="AM738" s="112"/>
      <c r="AN738" s="112"/>
      <c r="AU738" s="111"/>
      <c r="AV738" s="111"/>
      <c r="AW738" s="111"/>
      <c r="AX738" s="111"/>
      <c r="AY738" s="111"/>
      <c r="AZ738" s="111"/>
    </row>
    <row r="739" spans="1:52" ht="30" customHeight="1" thickBot="1">
      <c r="A739" s="146">
        <v>726</v>
      </c>
      <c r="B739" s="985" t="str">
        <f>IF(基本情報入力シート!C764="","",基本情報入力シート!C764)</f>
        <v/>
      </c>
      <c r="C739" s="986"/>
      <c r="D739" s="986"/>
      <c r="E739" s="986"/>
      <c r="F739" s="986"/>
      <c r="G739" s="986"/>
      <c r="H739" s="986"/>
      <c r="I739" s="987"/>
      <c r="J739" s="420" t="str">
        <f>IF(基本情報入力シート!M764="","",基本情報入力シート!M764)</f>
        <v/>
      </c>
      <c r="K739" s="420" t="str">
        <f>IF(基本情報入力シート!R764="","",基本情報入力シート!R764)</f>
        <v/>
      </c>
      <c r="L739" s="420" t="str">
        <f>IF(基本情報入力シート!W764="","",基本情報入力シート!W764)</f>
        <v/>
      </c>
      <c r="M739" s="420" t="str">
        <f>IF(基本情報入力シート!X764="","",基本情報入力シート!X764)</f>
        <v/>
      </c>
      <c r="N739" s="147" t="str">
        <f>IF(基本情報入力シート!Y764="","",基本情報入力シート!Y764)</f>
        <v/>
      </c>
      <c r="O739" s="154"/>
      <c r="P739" s="53"/>
      <c r="Q739" s="988"/>
      <c r="R739" s="989"/>
      <c r="S739" s="148" t="str">
        <f>IFERROR(ROUNDDOWN(Q739*VLOOKUP(N739,【参考】数式用!$AR$2:$AW$50,MATCH(P739,【参考】数式用!$AT$4:$AW$4)+2,FALSE)*0.5, 0), "")</f>
        <v/>
      </c>
      <c r="T739" s="54"/>
      <c r="U739" s="548" t="str">
        <f>IFERROR(IF(AG739&lt;&gt;"",Q739*VLOOKUP(N739,【参考】数式用!$AG$2:$AL$50,MATCH(P739,【参考】数式用!$AI$4:$AL$4,0)+2,0), ""), "")</f>
        <v/>
      </c>
      <c r="V739" s="44"/>
      <c r="W739" s="990"/>
      <c r="X739" s="991"/>
      <c r="Y739" s="93"/>
      <c r="Z739" s="549"/>
      <c r="AA739" s="149" t="str">
        <f>IFERROR(IF(Y739="ー", "", ROUNDDOWN(Z739*VLOOKUP(N739,【参考】数式用!$AR$2:$AW$50,MATCH(Y739,【参考】数式用!$AT$4:$AW$4)+2,FALSE)*0.5, 0)), "")</f>
        <v/>
      </c>
      <c r="AB739" s="103"/>
      <c r="AC739" s="1083" t="str">
        <f>IFERROR(IF(AG739&lt;&gt;"",Z739*VLOOKUP(N739,【参考】数式用!$AG$2:$AL$50,MATCH(Y739,【参考】数式用!$AI$4:$AL$4,0)+2,0), ""), "")</f>
        <v/>
      </c>
      <c r="AD739" s="1083"/>
      <c r="AE739" s="424"/>
      <c r="AF739" s="104"/>
      <c r="AG739" s="438" t="str">
        <f>IFERROR(VLOOKUP(O739, 【参考】数式用!$AY$5:$AY$13, 1, FALSE), "")</f>
        <v/>
      </c>
      <c r="AH739" s="439" t="str">
        <f>IFERROR(VLOOKUP(N739, 【参考】数式用!$BA$2:$BB$50, 2, FALSE), "")</f>
        <v/>
      </c>
      <c r="AI739" s="440" t="str">
        <f t="shared" si="23"/>
        <v/>
      </c>
      <c r="AJ739" s="441" t="str">
        <f t="shared" si="24"/>
        <v/>
      </c>
      <c r="AK739" s="139"/>
      <c r="AL739" s="139"/>
      <c r="AM739" s="112"/>
      <c r="AN739" s="112"/>
      <c r="AU739" s="111"/>
      <c r="AV739" s="111"/>
      <c r="AW739" s="111"/>
      <c r="AX739" s="111"/>
      <c r="AY739" s="111"/>
      <c r="AZ739" s="111"/>
    </row>
    <row r="740" spans="1:52" ht="30" customHeight="1" thickBot="1">
      <c r="A740" s="146">
        <v>727</v>
      </c>
      <c r="B740" s="985" t="str">
        <f>IF(基本情報入力シート!C765="","",基本情報入力シート!C765)</f>
        <v/>
      </c>
      <c r="C740" s="986"/>
      <c r="D740" s="986"/>
      <c r="E740" s="986"/>
      <c r="F740" s="986"/>
      <c r="G740" s="986"/>
      <c r="H740" s="986"/>
      <c r="I740" s="987"/>
      <c r="J740" s="420" t="str">
        <f>IF(基本情報入力シート!M765="","",基本情報入力シート!M765)</f>
        <v/>
      </c>
      <c r="K740" s="420" t="str">
        <f>IF(基本情報入力シート!R765="","",基本情報入力シート!R765)</f>
        <v/>
      </c>
      <c r="L740" s="420" t="str">
        <f>IF(基本情報入力シート!W765="","",基本情報入力シート!W765)</f>
        <v/>
      </c>
      <c r="M740" s="420" t="str">
        <f>IF(基本情報入力シート!X765="","",基本情報入力シート!X765)</f>
        <v/>
      </c>
      <c r="N740" s="147" t="str">
        <f>IF(基本情報入力シート!Y765="","",基本情報入力シート!Y765)</f>
        <v/>
      </c>
      <c r="O740" s="154"/>
      <c r="P740" s="53"/>
      <c r="Q740" s="988"/>
      <c r="R740" s="989"/>
      <c r="S740" s="148" t="str">
        <f>IFERROR(ROUNDDOWN(Q740*VLOOKUP(N740,【参考】数式用!$AR$2:$AW$50,MATCH(P740,【参考】数式用!$AT$4:$AW$4)+2,FALSE)*0.5, 0), "")</f>
        <v/>
      </c>
      <c r="T740" s="54"/>
      <c r="U740" s="548" t="str">
        <f>IFERROR(IF(AG740&lt;&gt;"",Q740*VLOOKUP(N740,【参考】数式用!$AG$2:$AL$50,MATCH(P740,【参考】数式用!$AI$4:$AL$4,0)+2,0), ""), "")</f>
        <v/>
      </c>
      <c r="V740" s="44"/>
      <c r="W740" s="990"/>
      <c r="X740" s="991"/>
      <c r="Y740" s="93"/>
      <c r="Z740" s="549"/>
      <c r="AA740" s="149" t="str">
        <f>IFERROR(IF(Y740="ー", "", ROUNDDOWN(Z740*VLOOKUP(N740,【参考】数式用!$AR$2:$AW$50,MATCH(Y740,【参考】数式用!$AT$4:$AW$4)+2,FALSE)*0.5, 0)), "")</f>
        <v/>
      </c>
      <c r="AB740" s="103"/>
      <c r="AC740" s="1083" t="str">
        <f>IFERROR(IF(AG740&lt;&gt;"",Z740*VLOOKUP(N740,【参考】数式用!$AG$2:$AL$50,MATCH(Y740,【参考】数式用!$AI$4:$AL$4,0)+2,0), ""), "")</f>
        <v/>
      </c>
      <c r="AD740" s="1083"/>
      <c r="AE740" s="424"/>
      <c r="AF740" s="104"/>
      <c r="AG740" s="438" t="str">
        <f>IFERROR(VLOOKUP(O740, 【参考】数式用!$AY$5:$AY$13, 1, FALSE), "")</f>
        <v/>
      </c>
      <c r="AH740" s="439" t="str">
        <f>IFERROR(VLOOKUP(N740, 【参考】数式用!$BA$2:$BB$50, 2, FALSE), "")</f>
        <v/>
      </c>
      <c r="AI740" s="440" t="str">
        <f t="shared" si="23"/>
        <v/>
      </c>
      <c r="AJ740" s="441" t="str">
        <f t="shared" si="24"/>
        <v/>
      </c>
      <c r="AK740" s="139"/>
      <c r="AL740" s="139"/>
      <c r="AM740" s="112"/>
      <c r="AN740" s="112"/>
      <c r="AU740" s="111"/>
      <c r="AV740" s="111"/>
      <c r="AW740" s="111"/>
      <c r="AX740" s="111"/>
      <c r="AY740" s="111"/>
      <c r="AZ740" s="111"/>
    </row>
    <row r="741" spans="1:52" ht="30" customHeight="1" thickBot="1">
      <c r="A741" s="146">
        <v>728</v>
      </c>
      <c r="B741" s="985" t="str">
        <f>IF(基本情報入力シート!C766="","",基本情報入力シート!C766)</f>
        <v/>
      </c>
      <c r="C741" s="986"/>
      <c r="D741" s="986"/>
      <c r="E741" s="986"/>
      <c r="F741" s="986"/>
      <c r="G741" s="986"/>
      <c r="H741" s="986"/>
      <c r="I741" s="987"/>
      <c r="J741" s="420" t="str">
        <f>IF(基本情報入力シート!M766="","",基本情報入力シート!M766)</f>
        <v/>
      </c>
      <c r="K741" s="420" t="str">
        <f>IF(基本情報入力シート!R766="","",基本情報入力シート!R766)</f>
        <v/>
      </c>
      <c r="L741" s="420" t="str">
        <f>IF(基本情報入力シート!W766="","",基本情報入力シート!W766)</f>
        <v/>
      </c>
      <c r="M741" s="420" t="str">
        <f>IF(基本情報入力シート!X766="","",基本情報入力シート!X766)</f>
        <v/>
      </c>
      <c r="N741" s="147" t="str">
        <f>IF(基本情報入力シート!Y766="","",基本情報入力シート!Y766)</f>
        <v/>
      </c>
      <c r="O741" s="154"/>
      <c r="P741" s="53"/>
      <c r="Q741" s="988"/>
      <c r="R741" s="989"/>
      <c r="S741" s="148" t="str">
        <f>IFERROR(ROUNDDOWN(Q741*VLOOKUP(N741,【参考】数式用!$AR$2:$AW$50,MATCH(P741,【参考】数式用!$AT$4:$AW$4)+2,FALSE)*0.5, 0), "")</f>
        <v/>
      </c>
      <c r="T741" s="54"/>
      <c r="U741" s="548" t="str">
        <f>IFERROR(IF(AG741&lt;&gt;"",Q741*VLOOKUP(N741,【参考】数式用!$AG$2:$AL$50,MATCH(P741,【参考】数式用!$AI$4:$AL$4,0)+2,0), ""), "")</f>
        <v/>
      </c>
      <c r="V741" s="44"/>
      <c r="W741" s="990"/>
      <c r="X741" s="991"/>
      <c r="Y741" s="93"/>
      <c r="Z741" s="549"/>
      <c r="AA741" s="149" t="str">
        <f>IFERROR(IF(Y741="ー", "", ROUNDDOWN(Z741*VLOOKUP(N741,【参考】数式用!$AR$2:$AW$50,MATCH(Y741,【参考】数式用!$AT$4:$AW$4)+2,FALSE)*0.5, 0)), "")</f>
        <v/>
      </c>
      <c r="AB741" s="103"/>
      <c r="AC741" s="1083" t="str">
        <f>IFERROR(IF(AG741&lt;&gt;"",Z741*VLOOKUP(N741,【参考】数式用!$AG$2:$AL$50,MATCH(Y741,【参考】数式用!$AI$4:$AL$4,0)+2,0), ""), "")</f>
        <v/>
      </c>
      <c r="AD741" s="1083"/>
      <c r="AE741" s="424"/>
      <c r="AF741" s="104"/>
      <c r="AG741" s="438" t="str">
        <f>IFERROR(VLOOKUP(O741, 【参考】数式用!$AY$5:$AY$13, 1, FALSE), "")</f>
        <v/>
      </c>
      <c r="AH741" s="439" t="str">
        <f>IFERROR(VLOOKUP(N741, 【参考】数式用!$BA$2:$BB$50, 2, FALSE), "")</f>
        <v/>
      </c>
      <c r="AI741" s="440" t="str">
        <f t="shared" si="23"/>
        <v/>
      </c>
      <c r="AJ741" s="441" t="str">
        <f t="shared" si="24"/>
        <v/>
      </c>
      <c r="AK741" s="139"/>
      <c r="AL741" s="139"/>
      <c r="AM741" s="112"/>
      <c r="AN741" s="112"/>
      <c r="AU741" s="111"/>
      <c r="AV741" s="111"/>
      <c r="AW741" s="111"/>
      <c r="AX741" s="111"/>
      <c r="AY741" s="111"/>
      <c r="AZ741" s="111"/>
    </row>
    <row r="742" spans="1:52" ht="30" customHeight="1" thickBot="1">
      <c r="A742" s="146">
        <v>729</v>
      </c>
      <c r="B742" s="985" t="str">
        <f>IF(基本情報入力シート!C767="","",基本情報入力シート!C767)</f>
        <v/>
      </c>
      <c r="C742" s="986"/>
      <c r="D742" s="986"/>
      <c r="E742" s="986"/>
      <c r="F742" s="986"/>
      <c r="G742" s="986"/>
      <c r="H742" s="986"/>
      <c r="I742" s="987"/>
      <c r="J742" s="420" t="str">
        <f>IF(基本情報入力シート!M767="","",基本情報入力シート!M767)</f>
        <v/>
      </c>
      <c r="K742" s="420" t="str">
        <f>IF(基本情報入力シート!R767="","",基本情報入力シート!R767)</f>
        <v/>
      </c>
      <c r="L742" s="420" t="str">
        <f>IF(基本情報入力シート!W767="","",基本情報入力シート!W767)</f>
        <v/>
      </c>
      <c r="M742" s="420" t="str">
        <f>IF(基本情報入力シート!X767="","",基本情報入力シート!X767)</f>
        <v/>
      </c>
      <c r="N742" s="147" t="str">
        <f>IF(基本情報入力シート!Y767="","",基本情報入力シート!Y767)</f>
        <v/>
      </c>
      <c r="O742" s="154"/>
      <c r="P742" s="53"/>
      <c r="Q742" s="988"/>
      <c r="R742" s="989"/>
      <c r="S742" s="148" t="str">
        <f>IFERROR(ROUNDDOWN(Q742*VLOOKUP(N742,【参考】数式用!$AR$2:$AW$50,MATCH(P742,【参考】数式用!$AT$4:$AW$4)+2,FALSE)*0.5, 0), "")</f>
        <v/>
      </c>
      <c r="T742" s="54"/>
      <c r="U742" s="548" t="str">
        <f>IFERROR(IF(AG742&lt;&gt;"",Q742*VLOOKUP(N742,【参考】数式用!$AG$2:$AL$50,MATCH(P742,【参考】数式用!$AI$4:$AL$4,0)+2,0), ""), "")</f>
        <v/>
      </c>
      <c r="V742" s="44"/>
      <c r="W742" s="990"/>
      <c r="X742" s="991"/>
      <c r="Y742" s="93"/>
      <c r="Z742" s="549"/>
      <c r="AA742" s="149" t="str">
        <f>IFERROR(IF(Y742="ー", "", ROUNDDOWN(Z742*VLOOKUP(N742,【参考】数式用!$AR$2:$AW$50,MATCH(Y742,【参考】数式用!$AT$4:$AW$4)+2,FALSE)*0.5, 0)), "")</f>
        <v/>
      </c>
      <c r="AB742" s="103"/>
      <c r="AC742" s="1083" t="str">
        <f>IFERROR(IF(AG742&lt;&gt;"",Z742*VLOOKUP(N742,【参考】数式用!$AG$2:$AL$50,MATCH(Y742,【参考】数式用!$AI$4:$AL$4,0)+2,0), ""), "")</f>
        <v/>
      </c>
      <c r="AD742" s="1083"/>
      <c r="AE742" s="424"/>
      <c r="AF742" s="104"/>
      <c r="AG742" s="438" t="str">
        <f>IFERROR(VLOOKUP(O742, 【参考】数式用!$AY$5:$AY$13, 1, FALSE), "")</f>
        <v/>
      </c>
      <c r="AH742" s="439" t="str">
        <f>IFERROR(VLOOKUP(N742, 【参考】数式用!$BA$2:$BB$50, 2, FALSE), "")</f>
        <v/>
      </c>
      <c r="AI742" s="440" t="str">
        <f t="shared" si="23"/>
        <v/>
      </c>
      <c r="AJ742" s="441" t="str">
        <f t="shared" si="24"/>
        <v/>
      </c>
      <c r="AK742" s="139"/>
      <c r="AL742" s="139"/>
      <c r="AM742" s="112"/>
      <c r="AN742" s="112"/>
      <c r="AU742" s="111"/>
      <c r="AV742" s="111"/>
      <c r="AW742" s="111"/>
      <c r="AX742" s="111"/>
      <c r="AY742" s="111"/>
      <c r="AZ742" s="111"/>
    </row>
    <row r="743" spans="1:52" ht="30" customHeight="1" thickBot="1">
      <c r="A743" s="146">
        <v>730</v>
      </c>
      <c r="B743" s="985" t="str">
        <f>IF(基本情報入力シート!C768="","",基本情報入力シート!C768)</f>
        <v/>
      </c>
      <c r="C743" s="986"/>
      <c r="D743" s="986"/>
      <c r="E743" s="986"/>
      <c r="F743" s="986"/>
      <c r="G743" s="986"/>
      <c r="H743" s="986"/>
      <c r="I743" s="987"/>
      <c r="J743" s="420" t="str">
        <f>IF(基本情報入力シート!M768="","",基本情報入力シート!M768)</f>
        <v/>
      </c>
      <c r="K743" s="420" t="str">
        <f>IF(基本情報入力シート!R768="","",基本情報入力シート!R768)</f>
        <v/>
      </c>
      <c r="L743" s="420" t="str">
        <f>IF(基本情報入力シート!W768="","",基本情報入力シート!W768)</f>
        <v/>
      </c>
      <c r="M743" s="420" t="str">
        <f>IF(基本情報入力シート!X768="","",基本情報入力シート!X768)</f>
        <v/>
      </c>
      <c r="N743" s="147" t="str">
        <f>IF(基本情報入力シート!Y768="","",基本情報入力シート!Y768)</f>
        <v/>
      </c>
      <c r="O743" s="154"/>
      <c r="P743" s="53"/>
      <c r="Q743" s="988"/>
      <c r="R743" s="989"/>
      <c r="S743" s="148" t="str">
        <f>IFERROR(ROUNDDOWN(Q743*VLOOKUP(N743,【参考】数式用!$AR$2:$AW$50,MATCH(P743,【参考】数式用!$AT$4:$AW$4)+2,FALSE)*0.5, 0), "")</f>
        <v/>
      </c>
      <c r="T743" s="54"/>
      <c r="U743" s="548" t="str">
        <f>IFERROR(IF(AG743&lt;&gt;"",Q743*VLOOKUP(N743,【参考】数式用!$AG$2:$AL$50,MATCH(P743,【参考】数式用!$AI$4:$AL$4,0)+2,0), ""), "")</f>
        <v/>
      </c>
      <c r="V743" s="44"/>
      <c r="W743" s="990"/>
      <c r="X743" s="991"/>
      <c r="Y743" s="93"/>
      <c r="Z743" s="549"/>
      <c r="AA743" s="149" t="str">
        <f>IFERROR(IF(Y743="ー", "", ROUNDDOWN(Z743*VLOOKUP(N743,【参考】数式用!$AR$2:$AW$50,MATCH(Y743,【参考】数式用!$AT$4:$AW$4)+2,FALSE)*0.5, 0)), "")</f>
        <v/>
      </c>
      <c r="AB743" s="103"/>
      <c r="AC743" s="1083" t="str">
        <f>IFERROR(IF(AG743&lt;&gt;"",Z743*VLOOKUP(N743,【参考】数式用!$AG$2:$AL$50,MATCH(Y743,【参考】数式用!$AI$4:$AL$4,0)+2,0), ""), "")</f>
        <v/>
      </c>
      <c r="AD743" s="1083"/>
      <c r="AE743" s="424"/>
      <c r="AF743" s="104"/>
      <c r="AG743" s="438" t="str">
        <f>IFERROR(VLOOKUP(O743, 【参考】数式用!$AY$5:$AY$13, 1, FALSE), "")</f>
        <v/>
      </c>
      <c r="AH743" s="439" t="str">
        <f>IFERROR(VLOOKUP(N743, 【参考】数式用!$BA$2:$BB$50, 2, FALSE), "")</f>
        <v/>
      </c>
      <c r="AI743" s="440" t="str">
        <f t="shared" si="23"/>
        <v/>
      </c>
      <c r="AJ743" s="441" t="str">
        <f t="shared" si="24"/>
        <v/>
      </c>
      <c r="AK743" s="139"/>
      <c r="AL743" s="139"/>
      <c r="AM743" s="112"/>
      <c r="AN743" s="112"/>
      <c r="AU743" s="111"/>
      <c r="AV743" s="111"/>
      <c r="AW743" s="111"/>
      <c r="AX743" s="111"/>
      <c r="AY743" s="111"/>
      <c r="AZ743" s="111"/>
    </row>
    <row r="744" spans="1:52" ht="30" customHeight="1" thickBot="1">
      <c r="A744" s="146">
        <v>731</v>
      </c>
      <c r="B744" s="985" t="str">
        <f>IF(基本情報入力シート!C769="","",基本情報入力シート!C769)</f>
        <v/>
      </c>
      <c r="C744" s="986"/>
      <c r="D744" s="986"/>
      <c r="E744" s="986"/>
      <c r="F744" s="986"/>
      <c r="G744" s="986"/>
      <c r="H744" s="986"/>
      <c r="I744" s="987"/>
      <c r="J744" s="420" t="str">
        <f>IF(基本情報入力シート!M769="","",基本情報入力シート!M769)</f>
        <v/>
      </c>
      <c r="K744" s="420" t="str">
        <f>IF(基本情報入力シート!R769="","",基本情報入力シート!R769)</f>
        <v/>
      </c>
      <c r="L744" s="420" t="str">
        <f>IF(基本情報入力シート!W769="","",基本情報入力シート!W769)</f>
        <v/>
      </c>
      <c r="M744" s="420" t="str">
        <f>IF(基本情報入力シート!X769="","",基本情報入力シート!X769)</f>
        <v/>
      </c>
      <c r="N744" s="147" t="str">
        <f>IF(基本情報入力シート!Y769="","",基本情報入力シート!Y769)</f>
        <v/>
      </c>
      <c r="O744" s="154"/>
      <c r="P744" s="53"/>
      <c r="Q744" s="988"/>
      <c r="R744" s="989"/>
      <c r="S744" s="148" t="str">
        <f>IFERROR(ROUNDDOWN(Q744*VLOOKUP(N744,【参考】数式用!$AR$2:$AW$50,MATCH(P744,【参考】数式用!$AT$4:$AW$4)+2,FALSE)*0.5, 0), "")</f>
        <v/>
      </c>
      <c r="T744" s="54"/>
      <c r="U744" s="548" t="str">
        <f>IFERROR(IF(AG744&lt;&gt;"",Q744*VLOOKUP(N744,【参考】数式用!$AG$2:$AL$50,MATCH(P744,【参考】数式用!$AI$4:$AL$4,0)+2,0), ""), "")</f>
        <v/>
      </c>
      <c r="V744" s="44"/>
      <c r="W744" s="990"/>
      <c r="X744" s="991"/>
      <c r="Y744" s="93"/>
      <c r="Z744" s="549"/>
      <c r="AA744" s="149" t="str">
        <f>IFERROR(IF(Y744="ー", "", ROUNDDOWN(Z744*VLOOKUP(N744,【参考】数式用!$AR$2:$AW$50,MATCH(Y744,【参考】数式用!$AT$4:$AW$4)+2,FALSE)*0.5, 0)), "")</f>
        <v/>
      </c>
      <c r="AB744" s="103"/>
      <c r="AC744" s="1083" t="str">
        <f>IFERROR(IF(AG744&lt;&gt;"",Z744*VLOOKUP(N744,【参考】数式用!$AG$2:$AL$50,MATCH(Y744,【参考】数式用!$AI$4:$AL$4,0)+2,0), ""), "")</f>
        <v/>
      </c>
      <c r="AD744" s="1083"/>
      <c r="AE744" s="424"/>
      <c r="AF744" s="104"/>
      <c r="AG744" s="438" t="str">
        <f>IFERROR(VLOOKUP(O744, 【参考】数式用!$AY$5:$AY$13, 1, FALSE), "")</f>
        <v/>
      </c>
      <c r="AH744" s="439" t="str">
        <f>IFERROR(VLOOKUP(N744, 【参考】数式用!$BA$2:$BB$50, 2, FALSE), "")</f>
        <v/>
      </c>
      <c r="AI744" s="440" t="str">
        <f t="shared" si="23"/>
        <v/>
      </c>
      <c r="AJ744" s="441" t="str">
        <f t="shared" si="24"/>
        <v/>
      </c>
      <c r="AK744" s="139"/>
      <c r="AL744" s="139"/>
      <c r="AM744" s="112"/>
      <c r="AN744" s="112"/>
      <c r="AU744" s="111"/>
      <c r="AV744" s="111"/>
      <c r="AW744" s="111"/>
      <c r="AX744" s="111"/>
      <c r="AY744" s="111"/>
      <c r="AZ744" s="111"/>
    </row>
    <row r="745" spans="1:52" ht="30" customHeight="1" thickBot="1">
      <c r="A745" s="146">
        <v>732</v>
      </c>
      <c r="B745" s="985" t="str">
        <f>IF(基本情報入力シート!C770="","",基本情報入力シート!C770)</f>
        <v/>
      </c>
      <c r="C745" s="986"/>
      <c r="D745" s="986"/>
      <c r="E745" s="986"/>
      <c r="F745" s="986"/>
      <c r="G745" s="986"/>
      <c r="H745" s="986"/>
      <c r="I745" s="987"/>
      <c r="J745" s="420" t="str">
        <f>IF(基本情報入力シート!M770="","",基本情報入力シート!M770)</f>
        <v/>
      </c>
      <c r="K745" s="420" t="str">
        <f>IF(基本情報入力シート!R770="","",基本情報入力シート!R770)</f>
        <v/>
      </c>
      <c r="L745" s="420" t="str">
        <f>IF(基本情報入力シート!W770="","",基本情報入力シート!W770)</f>
        <v/>
      </c>
      <c r="M745" s="420" t="str">
        <f>IF(基本情報入力シート!X770="","",基本情報入力シート!X770)</f>
        <v/>
      </c>
      <c r="N745" s="147" t="str">
        <f>IF(基本情報入力シート!Y770="","",基本情報入力シート!Y770)</f>
        <v/>
      </c>
      <c r="O745" s="154"/>
      <c r="P745" s="53"/>
      <c r="Q745" s="988"/>
      <c r="R745" s="989"/>
      <c r="S745" s="148" t="str">
        <f>IFERROR(ROUNDDOWN(Q745*VLOOKUP(N745,【参考】数式用!$AR$2:$AW$50,MATCH(P745,【参考】数式用!$AT$4:$AW$4)+2,FALSE)*0.5, 0), "")</f>
        <v/>
      </c>
      <c r="T745" s="54"/>
      <c r="U745" s="548" t="str">
        <f>IFERROR(IF(AG745&lt;&gt;"",Q745*VLOOKUP(N745,【参考】数式用!$AG$2:$AL$50,MATCH(P745,【参考】数式用!$AI$4:$AL$4,0)+2,0), ""), "")</f>
        <v/>
      </c>
      <c r="V745" s="44"/>
      <c r="W745" s="990"/>
      <c r="X745" s="991"/>
      <c r="Y745" s="93"/>
      <c r="Z745" s="549"/>
      <c r="AA745" s="149" t="str">
        <f>IFERROR(IF(Y745="ー", "", ROUNDDOWN(Z745*VLOOKUP(N745,【参考】数式用!$AR$2:$AW$50,MATCH(Y745,【参考】数式用!$AT$4:$AW$4)+2,FALSE)*0.5, 0)), "")</f>
        <v/>
      </c>
      <c r="AB745" s="103"/>
      <c r="AC745" s="1083" t="str">
        <f>IFERROR(IF(AG745&lt;&gt;"",Z745*VLOOKUP(N745,【参考】数式用!$AG$2:$AL$50,MATCH(Y745,【参考】数式用!$AI$4:$AL$4,0)+2,0), ""), "")</f>
        <v/>
      </c>
      <c r="AD745" s="1083"/>
      <c r="AE745" s="424"/>
      <c r="AF745" s="104"/>
      <c r="AG745" s="438" t="str">
        <f>IFERROR(VLOOKUP(O745, 【参考】数式用!$AY$5:$AY$13, 1, FALSE), "")</f>
        <v/>
      </c>
      <c r="AH745" s="439" t="str">
        <f>IFERROR(VLOOKUP(N745, 【参考】数式用!$BA$2:$BB$50, 2, FALSE), "")</f>
        <v/>
      </c>
      <c r="AI745" s="440" t="str">
        <f t="shared" si="23"/>
        <v/>
      </c>
      <c r="AJ745" s="441" t="str">
        <f t="shared" si="24"/>
        <v/>
      </c>
      <c r="AK745" s="139"/>
      <c r="AL745" s="139"/>
      <c r="AM745" s="112"/>
      <c r="AN745" s="112"/>
      <c r="AU745" s="111"/>
      <c r="AV745" s="111"/>
      <c r="AW745" s="111"/>
      <c r="AX745" s="111"/>
      <c r="AY745" s="111"/>
      <c r="AZ745" s="111"/>
    </row>
    <row r="746" spans="1:52" ht="30" customHeight="1" thickBot="1">
      <c r="A746" s="146">
        <v>733</v>
      </c>
      <c r="B746" s="985" t="str">
        <f>IF(基本情報入力シート!C771="","",基本情報入力シート!C771)</f>
        <v/>
      </c>
      <c r="C746" s="986"/>
      <c r="D746" s="986"/>
      <c r="E746" s="986"/>
      <c r="F746" s="986"/>
      <c r="G746" s="986"/>
      <c r="H746" s="986"/>
      <c r="I746" s="987"/>
      <c r="J746" s="420" t="str">
        <f>IF(基本情報入力シート!M771="","",基本情報入力シート!M771)</f>
        <v/>
      </c>
      <c r="K746" s="420" t="str">
        <f>IF(基本情報入力シート!R771="","",基本情報入力シート!R771)</f>
        <v/>
      </c>
      <c r="L746" s="420" t="str">
        <f>IF(基本情報入力シート!W771="","",基本情報入力シート!W771)</f>
        <v/>
      </c>
      <c r="M746" s="420" t="str">
        <f>IF(基本情報入力シート!X771="","",基本情報入力シート!X771)</f>
        <v/>
      </c>
      <c r="N746" s="147" t="str">
        <f>IF(基本情報入力シート!Y771="","",基本情報入力シート!Y771)</f>
        <v/>
      </c>
      <c r="O746" s="154"/>
      <c r="P746" s="53"/>
      <c r="Q746" s="988"/>
      <c r="R746" s="989"/>
      <c r="S746" s="148" t="str">
        <f>IFERROR(ROUNDDOWN(Q746*VLOOKUP(N746,【参考】数式用!$AR$2:$AW$50,MATCH(P746,【参考】数式用!$AT$4:$AW$4)+2,FALSE)*0.5, 0), "")</f>
        <v/>
      </c>
      <c r="T746" s="54"/>
      <c r="U746" s="548" t="str">
        <f>IFERROR(IF(AG746&lt;&gt;"",Q746*VLOOKUP(N746,【参考】数式用!$AG$2:$AL$50,MATCH(P746,【参考】数式用!$AI$4:$AL$4,0)+2,0), ""), "")</f>
        <v/>
      </c>
      <c r="V746" s="44"/>
      <c r="W746" s="990"/>
      <c r="X746" s="991"/>
      <c r="Y746" s="93"/>
      <c r="Z746" s="549"/>
      <c r="AA746" s="149" t="str">
        <f>IFERROR(IF(Y746="ー", "", ROUNDDOWN(Z746*VLOOKUP(N746,【参考】数式用!$AR$2:$AW$50,MATCH(Y746,【参考】数式用!$AT$4:$AW$4)+2,FALSE)*0.5, 0)), "")</f>
        <v/>
      </c>
      <c r="AB746" s="103"/>
      <c r="AC746" s="1083" t="str">
        <f>IFERROR(IF(AG746&lt;&gt;"",Z746*VLOOKUP(N746,【参考】数式用!$AG$2:$AL$50,MATCH(Y746,【参考】数式用!$AI$4:$AL$4,0)+2,0), ""), "")</f>
        <v/>
      </c>
      <c r="AD746" s="1083"/>
      <c r="AE746" s="424"/>
      <c r="AF746" s="104"/>
      <c r="AG746" s="438" t="str">
        <f>IFERROR(VLOOKUP(O746, 【参考】数式用!$AY$5:$AY$13, 1, FALSE), "")</f>
        <v/>
      </c>
      <c r="AH746" s="439" t="str">
        <f>IFERROR(VLOOKUP(N746, 【参考】数式用!$BA$2:$BB$50, 2, FALSE), "")</f>
        <v/>
      </c>
      <c r="AI746" s="440" t="str">
        <f t="shared" si="23"/>
        <v/>
      </c>
      <c r="AJ746" s="441" t="str">
        <f t="shared" si="24"/>
        <v/>
      </c>
      <c r="AK746" s="139"/>
      <c r="AL746" s="139"/>
      <c r="AM746" s="112"/>
      <c r="AN746" s="112"/>
      <c r="AU746" s="111"/>
      <c r="AV746" s="111"/>
      <c r="AW746" s="111"/>
      <c r="AX746" s="111"/>
      <c r="AY746" s="111"/>
      <c r="AZ746" s="111"/>
    </row>
    <row r="747" spans="1:52" ht="30" customHeight="1" thickBot="1">
      <c r="A747" s="146">
        <v>734</v>
      </c>
      <c r="B747" s="985" t="str">
        <f>IF(基本情報入力シート!C772="","",基本情報入力シート!C772)</f>
        <v/>
      </c>
      <c r="C747" s="986"/>
      <c r="D747" s="986"/>
      <c r="E747" s="986"/>
      <c r="F747" s="986"/>
      <c r="G747" s="986"/>
      <c r="H747" s="986"/>
      <c r="I747" s="987"/>
      <c r="J747" s="420" t="str">
        <f>IF(基本情報入力シート!M772="","",基本情報入力シート!M772)</f>
        <v/>
      </c>
      <c r="K747" s="420" t="str">
        <f>IF(基本情報入力シート!R772="","",基本情報入力シート!R772)</f>
        <v/>
      </c>
      <c r="L747" s="420" t="str">
        <f>IF(基本情報入力シート!W772="","",基本情報入力シート!W772)</f>
        <v/>
      </c>
      <c r="M747" s="420" t="str">
        <f>IF(基本情報入力シート!X772="","",基本情報入力シート!X772)</f>
        <v/>
      </c>
      <c r="N747" s="147" t="str">
        <f>IF(基本情報入力シート!Y772="","",基本情報入力シート!Y772)</f>
        <v/>
      </c>
      <c r="O747" s="154"/>
      <c r="P747" s="53"/>
      <c r="Q747" s="988"/>
      <c r="R747" s="989"/>
      <c r="S747" s="148" t="str">
        <f>IFERROR(ROUNDDOWN(Q747*VLOOKUP(N747,【参考】数式用!$AR$2:$AW$50,MATCH(P747,【参考】数式用!$AT$4:$AW$4)+2,FALSE)*0.5, 0), "")</f>
        <v/>
      </c>
      <c r="T747" s="54"/>
      <c r="U747" s="548" t="str">
        <f>IFERROR(IF(AG747&lt;&gt;"",Q747*VLOOKUP(N747,【参考】数式用!$AG$2:$AL$50,MATCH(P747,【参考】数式用!$AI$4:$AL$4,0)+2,0), ""), "")</f>
        <v/>
      </c>
      <c r="V747" s="44"/>
      <c r="W747" s="990"/>
      <c r="X747" s="991"/>
      <c r="Y747" s="93"/>
      <c r="Z747" s="549"/>
      <c r="AA747" s="149" t="str">
        <f>IFERROR(IF(Y747="ー", "", ROUNDDOWN(Z747*VLOOKUP(N747,【参考】数式用!$AR$2:$AW$50,MATCH(Y747,【参考】数式用!$AT$4:$AW$4)+2,FALSE)*0.5, 0)), "")</f>
        <v/>
      </c>
      <c r="AB747" s="103"/>
      <c r="AC747" s="1083" t="str">
        <f>IFERROR(IF(AG747&lt;&gt;"",Z747*VLOOKUP(N747,【参考】数式用!$AG$2:$AL$50,MATCH(Y747,【参考】数式用!$AI$4:$AL$4,0)+2,0), ""), "")</f>
        <v/>
      </c>
      <c r="AD747" s="1083"/>
      <c r="AE747" s="424"/>
      <c r="AF747" s="104"/>
      <c r="AG747" s="438" t="str">
        <f>IFERROR(VLOOKUP(O747, 【参考】数式用!$AY$5:$AY$13, 1, FALSE), "")</f>
        <v/>
      </c>
      <c r="AH747" s="439" t="str">
        <f>IFERROR(VLOOKUP(N747, 【参考】数式用!$BA$2:$BB$50, 2, FALSE), "")</f>
        <v/>
      </c>
      <c r="AI747" s="440" t="str">
        <f t="shared" si="23"/>
        <v/>
      </c>
      <c r="AJ747" s="441" t="str">
        <f t="shared" si="24"/>
        <v/>
      </c>
      <c r="AK747" s="139"/>
      <c r="AL747" s="139"/>
      <c r="AM747" s="112"/>
      <c r="AN747" s="112"/>
      <c r="AU747" s="111"/>
      <c r="AV747" s="111"/>
      <c r="AW747" s="111"/>
      <c r="AX747" s="111"/>
      <c r="AY747" s="111"/>
      <c r="AZ747" s="111"/>
    </row>
    <row r="748" spans="1:52" ht="30" customHeight="1" thickBot="1">
      <c r="A748" s="146">
        <v>735</v>
      </c>
      <c r="B748" s="985" t="str">
        <f>IF(基本情報入力シート!C773="","",基本情報入力シート!C773)</f>
        <v/>
      </c>
      <c r="C748" s="986"/>
      <c r="D748" s="986"/>
      <c r="E748" s="986"/>
      <c r="F748" s="986"/>
      <c r="G748" s="986"/>
      <c r="H748" s="986"/>
      <c r="I748" s="987"/>
      <c r="J748" s="420" t="str">
        <f>IF(基本情報入力シート!M773="","",基本情報入力シート!M773)</f>
        <v/>
      </c>
      <c r="K748" s="420" t="str">
        <f>IF(基本情報入力シート!R773="","",基本情報入力シート!R773)</f>
        <v/>
      </c>
      <c r="L748" s="420" t="str">
        <f>IF(基本情報入力シート!W773="","",基本情報入力シート!W773)</f>
        <v/>
      </c>
      <c r="M748" s="420" t="str">
        <f>IF(基本情報入力シート!X773="","",基本情報入力シート!X773)</f>
        <v/>
      </c>
      <c r="N748" s="147" t="str">
        <f>IF(基本情報入力シート!Y773="","",基本情報入力シート!Y773)</f>
        <v/>
      </c>
      <c r="O748" s="154"/>
      <c r="P748" s="53"/>
      <c r="Q748" s="988"/>
      <c r="R748" s="989"/>
      <c r="S748" s="148" t="str">
        <f>IFERROR(ROUNDDOWN(Q748*VLOOKUP(N748,【参考】数式用!$AR$2:$AW$50,MATCH(P748,【参考】数式用!$AT$4:$AW$4)+2,FALSE)*0.5, 0), "")</f>
        <v/>
      </c>
      <c r="T748" s="54"/>
      <c r="U748" s="548" t="str">
        <f>IFERROR(IF(AG748&lt;&gt;"",Q748*VLOOKUP(N748,【参考】数式用!$AG$2:$AL$50,MATCH(P748,【参考】数式用!$AI$4:$AL$4,0)+2,0), ""), "")</f>
        <v/>
      </c>
      <c r="V748" s="44"/>
      <c r="W748" s="990"/>
      <c r="X748" s="991"/>
      <c r="Y748" s="93"/>
      <c r="Z748" s="549"/>
      <c r="AA748" s="149" t="str">
        <f>IFERROR(IF(Y748="ー", "", ROUNDDOWN(Z748*VLOOKUP(N748,【参考】数式用!$AR$2:$AW$50,MATCH(Y748,【参考】数式用!$AT$4:$AW$4)+2,FALSE)*0.5, 0)), "")</f>
        <v/>
      </c>
      <c r="AB748" s="103"/>
      <c r="AC748" s="1083" t="str">
        <f>IFERROR(IF(AG748&lt;&gt;"",Z748*VLOOKUP(N748,【参考】数式用!$AG$2:$AL$50,MATCH(Y748,【参考】数式用!$AI$4:$AL$4,0)+2,0), ""), "")</f>
        <v/>
      </c>
      <c r="AD748" s="1083"/>
      <c r="AE748" s="424"/>
      <c r="AF748" s="104"/>
      <c r="AG748" s="438" t="str">
        <f>IFERROR(VLOOKUP(O748, 【参考】数式用!$AY$5:$AY$13, 1, FALSE), "")</f>
        <v/>
      </c>
      <c r="AH748" s="439" t="str">
        <f>IFERROR(VLOOKUP(N748, 【参考】数式用!$BA$2:$BB$50, 2, FALSE), "")</f>
        <v/>
      </c>
      <c r="AI748" s="440" t="str">
        <f t="shared" si="23"/>
        <v/>
      </c>
      <c r="AJ748" s="441" t="str">
        <f t="shared" si="24"/>
        <v/>
      </c>
      <c r="AK748" s="139"/>
      <c r="AL748" s="139"/>
      <c r="AM748" s="112"/>
      <c r="AN748" s="112"/>
      <c r="AU748" s="111"/>
      <c r="AV748" s="111"/>
      <c r="AW748" s="111"/>
      <c r="AX748" s="111"/>
      <c r="AY748" s="111"/>
      <c r="AZ748" s="111"/>
    </row>
    <row r="749" spans="1:52" ht="30" customHeight="1" thickBot="1">
      <c r="A749" s="146">
        <v>736</v>
      </c>
      <c r="B749" s="985" t="str">
        <f>IF(基本情報入力シート!C774="","",基本情報入力シート!C774)</f>
        <v/>
      </c>
      <c r="C749" s="986"/>
      <c r="D749" s="986"/>
      <c r="E749" s="986"/>
      <c r="F749" s="986"/>
      <c r="G749" s="986"/>
      <c r="H749" s="986"/>
      <c r="I749" s="987"/>
      <c r="J749" s="420" t="str">
        <f>IF(基本情報入力シート!M774="","",基本情報入力シート!M774)</f>
        <v/>
      </c>
      <c r="K749" s="420" t="str">
        <f>IF(基本情報入力シート!R774="","",基本情報入力シート!R774)</f>
        <v/>
      </c>
      <c r="L749" s="420" t="str">
        <f>IF(基本情報入力シート!W774="","",基本情報入力シート!W774)</f>
        <v/>
      </c>
      <c r="M749" s="420" t="str">
        <f>IF(基本情報入力シート!X774="","",基本情報入力シート!X774)</f>
        <v/>
      </c>
      <c r="N749" s="147" t="str">
        <f>IF(基本情報入力シート!Y774="","",基本情報入力シート!Y774)</f>
        <v/>
      </c>
      <c r="O749" s="154"/>
      <c r="P749" s="53"/>
      <c r="Q749" s="988"/>
      <c r="R749" s="989"/>
      <c r="S749" s="148" t="str">
        <f>IFERROR(ROUNDDOWN(Q749*VLOOKUP(N749,【参考】数式用!$AR$2:$AW$50,MATCH(P749,【参考】数式用!$AT$4:$AW$4)+2,FALSE)*0.5, 0), "")</f>
        <v/>
      </c>
      <c r="T749" s="54"/>
      <c r="U749" s="548" t="str">
        <f>IFERROR(IF(AG749&lt;&gt;"",Q749*VLOOKUP(N749,【参考】数式用!$AG$2:$AL$50,MATCH(P749,【参考】数式用!$AI$4:$AL$4,0)+2,0), ""), "")</f>
        <v/>
      </c>
      <c r="V749" s="44"/>
      <c r="W749" s="990"/>
      <c r="X749" s="991"/>
      <c r="Y749" s="93"/>
      <c r="Z749" s="549"/>
      <c r="AA749" s="149" t="str">
        <f>IFERROR(IF(Y749="ー", "", ROUNDDOWN(Z749*VLOOKUP(N749,【参考】数式用!$AR$2:$AW$50,MATCH(Y749,【参考】数式用!$AT$4:$AW$4)+2,FALSE)*0.5, 0)), "")</f>
        <v/>
      </c>
      <c r="AB749" s="103"/>
      <c r="AC749" s="1083" t="str">
        <f>IFERROR(IF(AG749&lt;&gt;"",Z749*VLOOKUP(N749,【参考】数式用!$AG$2:$AL$50,MATCH(Y749,【参考】数式用!$AI$4:$AL$4,0)+2,0), ""), "")</f>
        <v/>
      </c>
      <c r="AD749" s="1083"/>
      <c r="AE749" s="424"/>
      <c r="AF749" s="104"/>
      <c r="AG749" s="438" t="str">
        <f>IFERROR(VLOOKUP(O749, 【参考】数式用!$AY$5:$AY$13, 1, FALSE), "")</f>
        <v/>
      </c>
      <c r="AH749" s="439" t="str">
        <f>IFERROR(VLOOKUP(N749, 【参考】数式用!$BA$2:$BB$50, 2, FALSE), "")</f>
        <v/>
      </c>
      <c r="AI749" s="440" t="str">
        <f t="shared" si="23"/>
        <v/>
      </c>
      <c r="AJ749" s="441" t="str">
        <f t="shared" si="24"/>
        <v/>
      </c>
      <c r="AK749" s="139"/>
      <c r="AL749" s="139"/>
      <c r="AM749" s="112"/>
      <c r="AN749" s="112"/>
      <c r="AU749" s="111"/>
      <c r="AV749" s="111"/>
      <c r="AW749" s="111"/>
      <c r="AX749" s="111"/>
      <c r="AY749" s="111"/>
      <c r="AZ749" s="111"/>
    </row>
    <row r="750" spans="1:52" ht="30" customHeight="1" thickBot="1">
      <c r="A750" s="146">
        <v>737</v>
      </c>
      <c r="B750" s="985" t="str">
        <f>IF(基本情報入力シート!C775="","",基本情報入力シート!C775)</f>
        <v/>
      </c>
      <c r="C750" s="986"/>
      <c r="D750" s="986"/>
      <c r="E750" s="986"/>
      <c r="F750" s="986"/>
      <c r="G750" s="986"/>
      <c r="H750" s="986"/>
      <c r="I750" s="987"/>
      <c r="J750" s="420" t="str">
        <f>IF(基本情報入力シート!M775="","",基本情報入力シート!M775)</f>
        <v/>
      </c>
      <c r="K750" s="420" t="str">
        <f>IF(基本情報入力シート!R775="","",基本情報入力シート!R775)</f>
        <v/>
      </c>
      <c r="L750" s="420" t="str">
        <f>IF(基本情報入力シート!W775="","",基本情報入力シート!W775)</f>
        <v/>
      </c>
      <c r="M750" s="420" t="str">
        <f>IF(基本情報入力シート!X775="","",基本情報入力シート!X775)</f>
        <v/>
      </c>
      <c r="N750" s="147" t="str">
        <f>IF(基本情報入力シート!Y775="","",基本情報入力シート!Y775)</f>
        <v/>
      </c>
      <c r="O750" s="154"/>
      <c r="P750" s="53"/>
      <c r="Q750" s="988"/>
      <c r="R750" s="989"/>
      <c r="S750" s="148" t="str">
        <f>IFERROR(ROUNDDOWN(Q750*VLOOKUP(N750,【参考】数式用!$AR$2:$AW$50,MATCH(P750,【参考】数式用!$AT$4:$AW$4)+2,FALSE)*0.5, 0), "")</f>
        <v/>
      </c>
      <c r="T750" s="54"/>
      <c r="U750" s="548" t="str">
        <f>IFERROR(IF(AG750&lt;&gt;"",Q750*VLOOKUP(N750,【参考】数式用!$AG$2:$AL$50,MATCH(P750,【参考】数式用!$AI$4:$AL$4,0)+2,0), ""), "")</f>
        <v/>
      </c>
      <c r="V750" s="44"/>
      <c r="W750" s="990"/>
      <c r="X750" s="991"/>
      <c r="Y750" s="93"/>
      <c r="Z750" s="549"/>
      <c r="AA750" s="149" t="str">
        <f>IFERROR(IF(Y750="ー", "", ROUNDDOWN(Z750*VLOOKUP(N750,【参考】数式用!$AR$2:$AW$50,MATCH(Y750,【参考】数式用!$AT$4:$AW$4)+2,FALSE)*0.5, 0)), "")</f>
        <v/>
      </c>
      <c r="AB750" s="103"/>
      <c r="AC750" s="1083" t="str">
        <f>IFERROR(IF(AG750&lt;&gt;"",Z750*VLOOKUP(N750,【参考】数式用!$AG$2:$AL$50,MATCH(Y750,【参考】数式用!$AI$4:$AL$4,0)+2,0), ""), "")</f>
        <v/>
      </c>
      <c r="AD750" s="1083"/>
      <c r="AE750" s="424"/>
      <c r="AF750" s="104"/>
      <c r="AG750" s="438" t="str">
        <f>IFERROR(VLOOKUP(O750, 【参考】数式用!$AY$5:$AY$13, 1, FALSE), "")</f>
        <v/>
      </c>
      <c r="AH750" s="439" t="str">
        <f>IFERROR(VLOOKUP(N750, 【参考】数式用!$BA$2:$BB$50, 2, FALSE), "")</f>
        <v/>
      </c>
      <c r="AI750" s="440" t="str">
        <f t="shared" si="23"/>
        <v/>
      </c>
      <c r="AJ750" s="441" t="str">
        <f t="shared" si="24"/>
        <v/>
      </c>
      <c r="AK750" s="139"/>
      <c r="AL750" s="139"/>
      <c r="AM750" s="112"/>
      <c r="AN750" s="112"/>
      <c r="AU750" s="111"/>
      <c r="AV750" s="111"/>
      <c r="AW750" s="111"/>
      <c r="AX750" s="111"/>
      <c r="AY750" s="111"/>
      <c r="AZ750" s="111"/>
    </row>
    <row r="751" spans="1:52" ht="30" customHeight="1" thickBot="1">
      <c r="A751" s="146">
        <v>738</v>
      </c>
      <c r="B751" s="985" t="str">
        <f>IF(基本情報入力シート!C776="","",基本情報入力シート!C776)</f>
        <v/>
      </c>
      <c r="C751" s="986"/>
      <c r="D751" s="986"/>
      <c r="E751" s="986"/>
      <c r="F751" s="986"/>
      <c r="G751" s="986"/>
      <c r="H751" s="986"/>
      <c r="I751" s="987"/>
      <c r="J751" s="420" t="str">
        <f>IF(基本情報入力シート!M776="","",基本情報入力シート!M776)</f>
        <v/>
      </c>
      <c r="K751" s="420" t="str">
        <f>IF(基本情報入力シート!R776="","",基本情報入力シート!R776)</f>
        <v/>
      </c>
      <c r="L751" s="420" t="str">
        <f>IF(基本情報入力シート!W776="","",基本情報入力シート!W776)</f>
        <v/>
      </c>
      <c r="M751" s="420" t="str">
        <f>IF(基本情報入力シート!X776="","",基本情報入力シート!X776)</f>
        <v/>
      </c>
      <c r="N751" s="147" t="str">
        <f>IF(基本情報入力シート!Y776="","",基本情報入力シート!Y776)</f>
        <v/>
      </c>
      <c r="O751" s="154"/>
      <c r="P751" s="53"/>
      <c r="Q751" s="988"/>
      <c r="R751" s="989"/>
      <c r="S751" s="148" t="str">
        <f>IFERROR(ROUNDDOWN(Q751*VLOOKUP(N751,【参考】数式用!$AR$2:$AW$50,MATCH(P751,【参考】数式用!$AT$4:$AW$4)+2,FALSE)*0.5, 0), "")</f>
        <v/>
      </c>
      <c r="T751" s="54"/>
      <c r="U751" s="548" t="str">
        <f>IFERROR(IF(AG751&lt;&gt;"",Q751*VLOOKUP(N751,【参考】数式用!$AG$2:$AL$50,MATCH(P751,【参考】数式用!$AI$4:$AL$4,0)+2,0), ""), "")</f>
        <v/>
      </c>
      <c r="V751" s="44"/>
      <c r="W751" s="990"/>
      <c r="X751" s="991"/>
      <c r="Y751" s="93"/>
      <c r="Z751" s="549"/>
      <c r="AA751" s="149" t="str">
        <f>IFERROR(IF(Y751="ー", "", ROUNDDOWN(Z751*VLOOKUP(N751,【参考】数式用!$AR$2:$AW$50,MATCH(Y751,【参考】数式用!$AT$4:$AW$4)+2,FALSE)*0.5, 0)), "")</f>
        <v/>
      </c>
      <c r="AB751" s="103"/>
      <c r="AC751" s="1083" t="str">
        <f>IFERROR(IF(AG751&lt;&gt;"",Z751*VLOOKUP(N751,【参考】数式用!$AG$2:$AL$50,MATCH(Y751,【参考】数式用!$AI$4:$AL$4,0)+2,0), ""), "")</f>
        <v/>
      </c>
      <c r="AD751" s="1083"/>
      <c r="AE751" s="424"/>
      <c r="AF751" s="104"/>
      <c r="AG751" s="438" t="str">
        <f>IFERROR(VLOOKUP(O751, 【参考】数式用!$AY$5:$AY$13, 1, FALSE), "")</f>
        <v/>
      </c>
      <c r="AH751" s="439" t="str">
        <f>IFERROR(VLOOKUP(N751, 【参考】数式用!$BA$2:$BB$50, 2, FALSE), "")</f>
        <v/>
      </c>
      <c r="AI751" s="440" t="str">
        <f t="shared" si="23"/>
        <v/>
      </c>
      <c r="AJ751" s="441" t="str">
        <f t="shared" si="24"/>
        <v/>
      </c>
      <c r="AK751" s="139"/>
      <c r="AL751" s="139"/>
      <c r="AM751" s="112"/>
      <c r="AN751" s="112"/>
      <c r="AU751" s="111"/>
      <c r="AV751" s="111"/>
      <c r="AW751" s="111"/>
      <c r="AX751" s="111"/>
      <c r="AY751" s="111"/>
      <c r="AZ751" s="111"/>
    </row>
    <row r="752" spans="1:52" ht="30" customHeight="1" thickBot="1">
      <c r="A752" s="146">
        <v>739</v>
      </c>
      <c r="B752" s="985" t="str">
        <f>IF(基本情報入力シート!C777="","",基本情報入力シート!C777)</f>
        <v/>
      </c>
      <c r="C752" s="986"/>
      <c r="D752" s="986"/>
      <c r="E752" s="986"/>
      <c r="F752" s="986"/>
      <c r="G752" s="986"/>
      <c r="H752" s="986"/>
      <c r="I752" s="987"/>
      <c r="J752" s="420" t="str">
        <f>IF(基本情報入力シート!M777="","",基本情報入力シート!M777)</f>
        <v/>
      </c>
      <c r="K752" s="420" t="str">
        <f>IF(基本情報入力シート!R777="","",基本情報入力シート!R777)</f>
        <v/>
      </c>
      <c r="L752" s="420" t="str">
        <f>IF(基本情報入力シート!W777="","",基本情報入力シート!W777)</f>
        <v/>
      </c>
      <c r="M752" s="420" t="str">
        <f>IF(基本情報入力シート!X777="","",基本情報入力シート!X777)</f>
        <v/>
      </c>
      <c r="N752" s="147" t="str">
        <f>IF(基本情報入力シート!Y777="","",基本情報入力シート!Y777)</f>
        <v/>
      </c>
      <c r="O752" s="154"/>
      <c r="P752" s="53"/>
      <c r="Q752" s="988"/>
      <c r="R752" s="989"/>
      <c r="S752" s="148" t="str">
        <f>IFERROR(ROUNDDOWN(Q752*VLOOKUP(N752,【参考】数式用!$AR$2:$AW$50,MATCH(P752,【参考】数式用!$AT$4:$AW$4)+2,FALSE)*0.5, 0), "")</f>
        <v/>
      </c>
      <c r="T752" s="54"/>
      <c r="U752" s="548" t="str">
        <f>IFERROR(IF(AG752&lt;&gt;"",Q752*VLOOKUP(N752,【参考】数式用!$AG$2:$AL$50,MATCH(P752,【参考】数式用!$AI$4:$AL$4,0)+2,0), ""), "")</f>
        <v/>
      </c>
      <c r="V752" s="44"/>
      <c r="W752" s="990"/>
      <c r="X752" s="991"/>
      <c r="Y752" s="93"/>
      <c r="Z752" s="549"/>
      <c r="AA752" s="149" t="str">
        <f>IFERROR(IF(Y752="ー", "", ROUNDDOWN(Z752*VLOOKUP(N752,【参考】数式用!$AR$2:$AW$50,MATCH(Y752,【参考】数式用!$AT$4:$AW$4)+2,FALSE)*0.5, 0)), "")</f>
        <v/>
      </c>
      <c r="AB752" s="103"/>
      <c r="AC752" s="1083" t="str">
        <f>IFERROR(IF(AG752&lt;&gt;"",Z752*VLOOKUP(N752,【参考】数式用!$AG$2:$AL$50,MATCH(Y752,【参考】数式用!$AI$4:$AL$4,0)+2,0), ""), "")</f>
        <v/>
      </c>
      <c r="AD752" s="1083"/>
      <c r="AE752" s="424"/>
      <c r="AF752" s="104"/>
      <c r="AG752" s="438" t="str">
        <f>IFERROR(VLOOKUP(O752, 【参考】数式用!$AY$5:$AY$13, 1, FALSE), "")</f>
        <v/>
      </c>
      <c r="AH752" s="439" t="str">
        <f>IFERROR(VLOOKUP(N752, 【参考】数式用!$BA$2:$BB$50, 2, FALSE), "")</f>
        <v/>
      </c>
      <c r="AI752" s="440" t="str">
        <f t="shared" si="23"/>
        <v/>
      </c>
      <c r="AJ752" s="441" t="str">
        <f t="shared" si="24"/>
        <v/>
      </c>
      <c r="AK752" s="139"/>
      <c r="AL752" s="139"/>
      <c r="AM752" s="112"/>
      <c r="AN752" s="112"/>
      <c r="AU752" s="111"/>
      <c r="AV752" s="111"/>
      <c r="AW752" s="111"/>
      <c r="AX752" s="111"/>
      <c r="AY752" s="111"/>
      <c r="AZ752" s="111"/>
    </row>
    <row r="753" spans="1:52" ht="30" customHeight="1" thickBot="1">
      <c r="A753" s="146">
        <v>740</v>
      </c>
      <c r="B753" s="985" t="str">
        <f>IF(基本情報入力シート!C778="","",基本情報入力シート!C778)</f>
        <v/>
      </c>
      <c r="C753" s="986"/>
      <c r="D753" s="986"/>
      <c r="E753" s="986"/>
      <c r="F753" s="986"/>
      <c r="G753" s="986"/>
      <c r="H753" s="986"/>
      <c r="I753" s="987"/>
      <c r="J753" s="420" t="str">
        <f>IF(基本情報入力シート!M778="","",基本情報入力シート!M778)</f>
        <v/>
      </c>
      <c r="K753" s="420" t="str">
        <f>IF(基本情報入力シート!R778="","",基本情報入力シート!R778)</f>
        <v/>
      </c>
      <c r="L753" s="420" t="str">
        <f>IF(基本情報入力シート!W778="","",基本情報入力シート!W778)</f>
        <v/>
      </c>
      <c r="M753" s="420" t="str">
        <f>IF(基本情報入力シート!X778="","",基本情報入力シート!X778)</f>
        <v/>
      </c>
      <c r="N753" s="147" t="str">
        <f>IF(基本情報入力シート!Y778="","",基本情報入力シート!Y778)</f>
        <v/>
      </c>
      <c r="O753" s="154"/>
      <c r="P753" s="53"/>
      <c r="Q753" s="988"/>
      <c r="R753" s="989"/>
      <c r="S753" s="148" t="str">
        <f>IFERROR(ROUNDDOWN(Q753*VLOOKUP(N753,【参考】数式用!$AR$2:$AW$50,MATCH(P753,【参考】数式用!$AT$4:$AW$4)+2,FALSE)*0.5, 0), "")</f>
        <v/>
      </c>
      <c r="T753" s="54"/>
      <c r="U753" s="548" t="str">
        <f>IFERROR(IF(AG753&lt;&gt;"",Q753*VLOOKUP(N753,【参考】数式用!$AG$2:$AL$50,MATCH(P753,【参考】数式用!$AI$4:$AL$4,0)+2,0), ""), "")</f>
        <v/>
      </c>
      <c r="V753" s="44"/>
      <c r="W753" s="990"/>
      <c r="X753" s="991"/>
      <c r="Y753" s="93"/>
      <c r="Z753" s="549"/>
      <c r="AA753" s="149" t="str">
        <f>IFERROR(IF(Y753="ー", "", ROUNDDOWN(Z753*VLOOKUP(N753,【参考】数式用!$AR$2:$AW$50,MATCH(Y753,【参考】数式用!$AT$4:$AW$4)+2,FALSE)*0.5, 0)), "")</f>
        <v/>
      </c>
      <c r="AB753" s="103"/>
      <c r="AC753" s="1083" t="str">
        <f>IFERROR(IF(AG753&lt;&gt;"",Z753*VLOOKUP(N753,【参考】数式用!$AG$2:$AL$50,MATCH(Y753,【参考】数式用!$AI$4:$AL$4,0)+2,0), ""), "")</f>
        <v/>
      </c>
      <c r="AD753" s="1083"/>
      <c r="AE753" s="424"/>
      <c r="AF753" s="104"/>
      <c r="AG753" s="438" t="str">
        <f>IFERROR(VLOOKUP(O753, 【参考】数式用!$AY$5:$AY$13, 1, FALSE), "")</f>
        <v/>
      </c>
      <c r="AH753" s="439" t="str">
        <f>IFERROR(VLOOKUP(N753, 【参考】数式用!$BA$2:$BB$50, 2, FALSE), "")</f>
        <v/>
      </c>
      <c r="AI753" s="440" t="str">
        <f t="shared" si="23"/>
        <v/>
      </c>
      <c r="AJ753" s="441" t="str">
        <f t="shared" si="24"/>
        <v/>
      </c>
      <c r="AK753" s="139"/>
      <c r="AL753" s="139"/>
      <c r="AM753" s="112"/>
      <c r="AN753" s="112"/>
      <c r="AU753" s="111"/>
      <c r="AV753" s="111"/>
      <c r="AW753" s="111"/>
      <c r="AX753" s="111"/>
      <c r="AY753" s="111"/>
      <c r="AZ753" s="111"/>
    </row>
    <row r="754" spans="1:52" ht="30" customHeight="1" thickBot="1">
      <c r="A754" s="146">
        <v>741</v>
      </c>
      <c r="B754" s="985" t="str">
        <f>IF(基本情報入力シート!C779="","",基本情報入力シート!C779)</f>
        <v/>
      </c>
      <c r="C754" s="986"/>
      <c r="D754" s="986"/>
      <c r="E754" s="986"/>
      <c r="F754" s="986"/>
      <c r="G754" s="986"/>
      <c r="H754" s="986"/>
      <c r="I754" s="987"/>
      <c r="J754" s="420" t="str">
        <f>IF(基本情報入力シート!M779="","",基本情報入力シート!M779)</f>
        <v/>
      </c>
      <c r="K754" s="420" t="str">
        <f>IF(基本情報入力シート!R779="","",基本情報入力シート!R779)</f>
        <v/>
      </c>
      <c r="L754" s="420" t="str">
        <f>IF(基本情報入力シート!W779="","",基本情報入力シート!W779)</f>
        <v/>
      </c>
      <c r="M754" s="420" t="str">
        <f>IF(基本情報入力シート!X779="","",基本情報入力シート!X779)</f>
        <v/>
      </c>
      <c r="N754" s="147" t="str">
        <f>IF(基本情報入力シート!Y779="","",基本情報入力シート!Y779)</f>
        <v/>
      </c>
      <c r="O754" s="154"/>
      <c r="P754" s="53"/>
      <c r="Q754" s="988"/>
      <c r="R754" s="989"/>
      <c r="S754" s="148" t="str">
        <f>IFERROR(ROUNDDOWN(Q754*VLOOKUP(N754,【参考】数式用!$AR$2:$AW$50,MATCH(P754,【参考】数式用!$AT$4:$AW$4)+2,FALSE)*0.5, 0), "")</f>
        <v/>
      </c>
      <c r="T754" s="54"/>
      <c r="U754" s="548" t="str">
        <f>IFERROR(IF(AG754&lt;&gt;"",Q754*VLOOKUP(N754,【参考】数式用!$AG$2:$AL$50,MATCH(P754,【参考】数式用!$AI$4:$AL$4,0)+2,0), ""), "")</f>
        <v/>
      </c>
      <c r="V754" s="44"/>
      <c r="W754" s="990"/>
      <c r="X754" s="991"/>
      <c r="Y754" s="93"/>
      <c r="Z754" s="549"/>
      <c r="AA754" s="149" t="str">
        <f>IFERROR(IF(Y754="ー", "", ROUNDDOWN(Z754*VLOOKUP(N754,【参考】数式用!$AR$2:$AW$50,MATCH(Y754,【参考】数式用!$AT$4:$AW$4)+2,FALSE)*0.5, 0)), "")</f>
        <v/>
      </c>
      <c r="AB754" s="103"/>
      <c r="AC754" s="1083" t="str">
        <f>IFERROR(IF(AG754&lt;&gt;"",Z754*VLOOKUP(N754,【参考】数式用!$AG$2:$AL$50,MATCH(Y754,【参考】数式用!$AI$4:$AL$4,0)+2,0), ""), "")</f>
        <v/>
      </c>
      <c r="AD754" s="1083"/>
      <c r="AE754" s="424"/>
      <c r="AF754" s="104"/>
      <c r="AG754" s="438" t="str">
        <f>IFERROR(VLOOKUP(O754, 【参考】数式用!$AY$5:$AY$13, 1, FALSE), "")</f>
        <v/>
      </c>
      <c r="AH754" s="439" t="str">
        <f>IFERROR(VLOOKUP(N754, 【参考】数式用!$BA$2:$BB$50, 2, FALSE), "")</f>
        <v/>
      </c>
      <c r="AI754" s="440" t="str">
        <f t="shared" ref="AI754:AI817" si="25">IF(AND(OR(P754="処遇加算Ⅰ",P754="処遇加算Ⅱ"),AH754="対象"), 1,"")</f>
        <v/>
      </c>
      <c r="AJ754" s="441" t="str">
        <f t="shared" ref="AJ754:AJ817" si="26">IF(OR(Y754="処遇加算Ⅰ",Y754="処遇加算Ⅱ"),1,"")</f>
        <v/>
      </c>
      <c r="AK754" s="139"/>
      <c r="AL754" s="139"/>
      <c r="AM754" s="112"/>
      <c r="AN754" s="112"/>
      <c r="AU754" s="111"/>
      <c r="AV754" s="111"/>
      <c r="AW754" s="111"/>
      <c r="AX754" s="111"/>
      <c r="AY754" s="111"/>
      <c r="AZ754" s="111"/>
    </row>
    <row r="755" spans="1:52" ht="30" customHeight="1" thickBot="1">
      <c r="A755" s="146">
        <v>742</v>
      </c>
      <c r="B755" s="985" t="str">
        <f>IF(基本情報入力シート!C780="","",基本情報入力シート!C780)</f>
        <v/>
      </c>
      <c r="C755" s="986"/>
      <c r="D755" s="986"/>
      <c r="E755" s="986"/>
      <c r="F755" s="986"/>
      <c r="G755" s="986"/>
      <c r="H755" s="986"/>
      <c r="I755" s="987"/>
      <c r="J755" s="420" t="str">
        <f>IF(基本情報入力シート!M780="","",基本情報入力シート!M780)</f>
        <v/>
      </c>
      <c r="K755" s="420" t="str">
        <f>IF(基本情報入力シート!R780="","",基本情報入力シート!R780)</f>
        <v/>
      </c>
      <c r="L755" s="420" t="str">
        <f>IF(基本情報入力シート!W780="","",基本情報入力シート!W780)</f>
        <v/>
      </c>
      <c r="M755" s="420" t="str">
        <f>IF(基本情報入力シート!X780="","",基本情報入力シート!X780)</f>
        <v/>
      </c>
      <c r="N755" s="147" t="str">
        <f>IF(基本情報入力シート!Y780="","",基本情報入力シート!Y780)</f>
        <v/>
      </c>
      <c r="O755" s="154"/>
      <c r="P755" s="53"/>
      <c r="Q755" s="988"/>
      <c r="R755" s="989"/>
      <c r="S755" s="148" t="str">
        <f>IFERROR(ROUNDDOWN(Q755*VLOOKUP(N755,【参考】数式用!$AR$2:$AW$50,MATCH(P755,【参考】数式用!$AT$4:$AW$4)+2,FALSE)*0.5, 0), "")</f>
        <v/>
      </c>
      <c r="T755" s="54"/>
      <c r="U755" s="548" t="str">
        <f>IFERROR(IF(AG755&lt;&gt;"",Q755*VLOOKUP(N755,【参考】数式用!$AG$2:$AL$50,MATCH(P755,【参考】数式用!$AI$4:$AL$4,0)+2,0), ""), "")</f>
        <v/>
      </c>
      <c r="V755" s="44"/>
      <c r="W755" s="990"/>
      <c r="X755" s="991"/>
      <c r="Y755" s="93"/>
      <c r="Z755" s="549"/>
      <c r="AA755" s="149" t="str">
        <f>IFERROR(IF(Y755="ー", "", ROUNDDOWN(Z755*VLOOKUP(N755,【参考】数式用!$AR$2:$AW$50,MATCH(Y755,【参考】数式用!$AT$4:$AW$4)+2,FALSE)*0.5, 0)), "")</f>
        <v/>
      </c>
      <c r="AB755" s="103"/>
      <c r="AC755" s="1083" t="str">
        <f>IFERROR(IF(AG755&lt;&gt;"",Z755*VLOOKUP(N755,【参考】数式用!$AG$2:$AL$50,MATCH(Y755,【参考】数式用!$AI$4:$AL$4,0)+2,0), ""), "")</f>
        <v/>
      </c>
      <c r="AD755" s="1083"/>
      <c r="AE755" s="424"/>
      <c r="AF755" s="104"/>
      <c r="AG755" s="438" t="str">
        <f>IFERROR(VLOOKUP(O755, 【参考】数式用!$AY$5:$AY$13, 1, FALSE), "")</f>
        <v/>
      </c>
      <c r="AH755" s="439" t="str">
        <f>IFERROR(VLOOKUP(N755, 【参考】数式用!$BA$2:$BB$50, 2, FALSE), "")</f>
        <v/>
      </c>
      <c r="AI755" s="440" t="str">
        <f t="shared" si="25"/>
        <v/>
      </c>
      <c r="AJ755" s="441" t="str">
        <f t="shared" si="26"/>
        <v/>
      </c>
      <c r="AK755" s="139"/>
      <c r="AL755" s="139"/>
      <c r="AM755" s="112"/>
      <c r="AN755" s="112"/>
      <c r="AU755" s="111"/>
      <c r="AV755" s="111"/>
      <c r="AW755" s="111"/>
      <c r="AX755" s="111"/>
      <c r="AY755" s="111"/>
      <c r="AZ755" s="111"/>
    </row>
    <row r="756" spans="1:52" ht="30" customHeight="1" thickBot="1">
      <c r="A756" s="146">
        <v>743</v>
      </c>
      <c r="B756" s="985" t="str">
        <f>IF(基本情報入力シート!C781="","",基本情報入力シート!C781)</f>
        <v/>
      </c>
      <c r="C756" s="986"/>
      <c r="D756" s="986"/>
      <c r="E756" s="986"/>
      <c r="F756" s="986"/>
      <c r="G756" s="986"/>
      <c r="H756" s="986"/>
      <c r="I756" s="987"/>
      <c r="J756" s="420" t="str">
        <f>IF(基本情報入力シート!M781="","",基本情報入力シート!M781)</f>
        <v/>
      </c>
      <c r="K756" s="420" t="str">
        <f>IF(基本情報入力シート!R781="","",基本情報入力シート!R781)</f>
        <v/>
      </c>
      <c r="L756" s="420" t="str">
        <f>IF(基本情報入力シート!W781="","",基本情報入力シート!W781)</f>
        <v/>
      </c>
      <c r="M756" s="420" t="str">
        <f>IF(基本情報入力シート!X781="","",基本情報入力シート!X781)</f>
        <v/>
      </c>
      <c r="N756" s="147" t="str">
        <f>IF(基本情報入力シート!Y781="","",基本情報入力シート!Y781)</f>
        <v/>
      </c>
      <c r="O756" s="154"/>
      <c r="P756" s="53"/>
      <c r="Q756" s="988"/>
      <c r="R756" s="989"/>
      <c r="S756" s="148" t="str">
        <f>IFERROR(ROUNDDOWN(Q756*VLOOKUP(N756,【参考】数式用!$AR$2:$AW$50,MATCH(P756,【参考】数式用!$AT$4:$AW$4)+2,FALSE)*0.5, 0), "")</f>
        <v/>
      </c>
      <c r="T756" s="54"/>
      <c r="U756" s="548" t="str">
        <f>IFERROR(IF(AG756&lt;&gt;"",Q756*VLOOKUP(N756,【参考】数式用!$AG$2:$AL$50,MATCH(P756,【参考】数式用!$AI$4:$AL$4,0)+2,0), ""), "")</f>
        <v/>
      </c>
      <c r="V756" s="44"/>
      <c r="W756" s="990"/>
      <c r="X756" s="991"/>
      <c r="Y756" s="93"/>
      <c r="Z756" s="549"/>
      <c r="AA756" s="149" t="str">
        <f>IFERROR(IF(Y756="ー", "", ROUNDDOWN(Z756*VLOOKUP(N756,【参考】数式用!$AR$2:$AW$50,MATCH(Y756,【参考】数式用!$AT$4:$AW$4)+2,FALSE)*0.5, 0)), "")</f>
        <v/>
      </c>
      <c r="AB756" s="103"/>
      <c r="AC756" s="1083" t="str">
        <f>IFERROR(IF(AG756&lt;&gt;"",Z756*VLOOKUP(N756,【参考】数式用!$AG$2:$AL$50,MATCH(Y756,【参考】数式用!$AI$4:$AL$4,0)+2,0), ""), "")</f>
        <v/>
      </c>
      <c r="AD756" s="1083"/>
      <c r="AE756" s="424"/>
      <c r="AF756" s="104"/>
      <c r="AG756" s="438" t="str">
        <f>IFERROR(VLOOKUP(O756, 【参考】数式用!$AY$5:$AY$13, 1, FALSE), "")</f>
        <v/>
      </c>
      <c r="AH756" s="439" t="str">
        <f>IFERROR(VLOOKUP(N756, 【参考】数式用!$BA$2:$BB$50, 2, FALSE), "")</f>
        <v/>
      </c>
      <c r="AI756" s="440" t="str">
        <f t="shared" si="25"/>
        <v/>
      </c>
      <c r="AJ756" s="441" t="str">
        <f t="shared" si="26"/>
        <v/>
      </c>
      <c r="AK756" s="139"/>
      <c r="AL756" s="139"/>
      <c r="AM756" s="112"/>
      <c r="AN756" s="112"/>
      <c r="AU756" s="111"/>
      <c r="AV756" s="111"/>
      <c r="AW756" s="111"/>
      <c r="AX756" s="111"/>
      <c r="AY756" s="111"/>
      <c r="AZ756" s="111"/>
    </row>
    <row r="757" spans="1:52" ht="30" customHeight="1" thickBot="1">
      <c r="A757" s="146">
        <v>744</v>
      </c>
      <c r="B757" s="985" t="str">
        <f>IF(基本情報入力シート!C782="","",基本情報入力シート!C782)</f>
        <v/>
      </c>
      <c r="C757" s="986"/>
      <c r="D757" s="986"/>
      <c r="E757" s="986"/>
      <c r="F757" s="986"/>
      <c r="G757" s="986"/>
      <c r="H757" s="986"/>
      <c r="I757" s="987"/>
      <c r="J757" s="420" t="str">
        <f>IF(基本情報入力シート!M782="","",基本情報入力シート!M782)</f>
        <v/>
      </c>
      <c r="K757" s="420" t="str">
        <f>IF(基本情報入力シート!R782="","",基本情報入力シート!R782)</f>
        <v/>
      </c>
      <c r="L757" s="420" t="str">
        <f>IF(基本情報入力シート!W782="","",基本情報入力シート!W782)</f>
        <v/>
      </c>
      <c r="M757" s="420" t="str">
        <f>IF(基本情報入力シート!X782="","",基本情報入力シート!X782)</f>
        <v/>
      </c>
      <c r="N757" s="147" t="str">
        <f>IF(基本情報入力シート!Y782="","",基本情報入力シート!Y782)</f>
        <v/>
      </c>
      <c r="O757" s="154"/>
      <c r="P757" s="53"/>
      <c r="Q757" s="988"/>
      <c r="R757" s="989"/>
      <c r="S757" s="148" t="str">
        <f>IFERROR(ROUNDDOWN(Q757*VLOOKUP(N757,【参考】数式用!$AR$2:$AW$50,MATCH(P757,【参考】数式用!$AT$4:$AW$4)+2,FALSE)*0.5, 0), "")</f>
        <v/>
      </c>
      <c r="T757" s="54"/>
      <c r="U757" s="548" t="str">
        <f>IFERROR(IF(AG757&lt;&gt;"",Q757*VLOOKUP(N757,【参考】数式用!$AG$2:$AL$50,MATCH(P757,【参考】数式用!$AI$4:$AL$4,0)+2,0), ""), "")</f>
        <v/>
      </c>
      <c r="V757" s="44"/>
      <c r="W757" s="990"/>
      <c r="X757" s="991"/>
      <c r="Y757" s="93"/>
      <c r="Z757" s="549"/>
      <c r="AA757" s="149" t="str">
        <f>IFERROR(IF(Y757="ー", "", ROUNDDOWN(Z757*VLOOKUP(N757,【参考】数式用!$AR$2:$AW$50,MATCH(Y757,【参考】数式用!$AT$4:$AW$4)+2,FALSE)*0.5, 0)), "")</f>
        <v/>
      </c>
      <c r="AB757" s="103"/>
      <c r="AC757" s="1083" t="str">
        <f>IFERROR(IF(AG757&lt;&gt;"",Z757*VLOOKUP(N757,【参考】数式用!$AG$2:$AL$50,MATCH(Y757,【参考】数式用!$AI$4:$AL$4,0)+2,0), ""), "")</f>
        <v/>
      </c>
      <c r="AD757" s="1083"/>
      <c r="AE757" s="424"/>
      <c r="AF757" s="104"/>
      <c r="AG757" s="438" t="str">
        <f>IFERROR(VLOOKUP(O757, 【参考】数式用!$AY$5:$AY$13, 1, FALSE), "")</f>
        <v/>
      </c>
      <c r="AH757" s="439" t="str">
        <f>IFERROR(VLOOKUP(N757, 【参考】数式用!$BA$2:$BB$50, 2, FALSE), "")</f>
        <v/>
      </c>
      <c r="AI757" s="440" t="str">
        <f t="shared" si="25"/>
        <v/>
      </c>
      <c r="AJ757" s="441" t="str">
        <f t="shared" si="26"/>
        <v/>
      </c>
      <c r="AK757" s="139"/>
      <c r="AL757" s="139"/>
      <c r="AM757" s="112"/>
      <c r="AN757" s="112"/>
      <c r="AU757" s="111"/>
      <c r="AV757" s="111"/>
      <c r="AW757" s="111"/>
      <c r="AX757" s="111"/>
      <c r="AY757" s="111"/>
      <c r="AZ757" s="111"/>
    </row>
    <row r="758" spans="1:52" ht="30" customHeight="1" thickBot="1">
      <c r="A758" s="146">
        <v>745</v>
      </c>
      <c r="B758" s="985" t="str">
        <f>IF(基本情報入力シート!C783="","",基本情報入力シート!C783)</f>
        <v/>
      </c>
      <c r="C758" s="986"/>
      <c r="D758" s="986"/>
      <c r="E758" s="986"/>
      <c r="F758" s="986"/>
      <c r="G758" s="986"/>
      <c r="H758" s="986"/>
      <c r="I758" s="987"/>
      <c r="J758" s="420" t="str">
        <f>IF(基本情報入力シート!M783="","",基本情報入力シート!M783)</f>
        <v/>
      </c>
      <c r="K758" s="420" t="str">
        <f>IF(基本情報入力シート!R783="","",基本情報入力シート!R783)</f>
        <v/>
      </c>
      <c r="L758" s="420" t="str">
        <f>IF(基本情報入力シート!W783="","",基本情報入力シート!W783)</f>
        <v/>
      </c>
      <c r="M758" s="420" t="str">
        <f>IF(基本情報入力シート!X783="","",基本情報入力シート!X783)</f>
        <v/>
      </c>
      <c r="N758" s="147" t="str">
        <f>IF(基本情報入力シート!Y783="","",基本情報入力シート!Y783)</f>
        <v/>
      </c>
      <c r="O758" s="154"/>
      <c r="P758" s="53"/>
      <c r="Q758" s="988"/>
      <c r="R758" s="989"/>
      <c r="S758" s="148" t="str">
        <f>IFERROR(ROUNDDOWN(Q758*VLOOKUP(N758,【参考】数式用!$AR$2:$AW$50,MATCH(P758,【参考】数式用!$AT$4:$AW$4)+2,FALSE)*0.5, 0), "")</f>
        <v/>
      </c>
      <c r="T758" s="54"/>
      <c r="U758" s="548" t="str">
        <f>IFERROR(IF(AG758&lt;&gt;"",Q758*VLOOKUP(N758,【参考】数式用!$AG$2:$AL$50,MATCH(P758,【参考】数式用!$AI$4:$AL$4,0)+2,0), ""), "")</f>
        <v/>
      </c>
      <c r="V758" s="44"/>
      <c r="W758" s="990"/>
      <c r="X758" s="991"/>
      <c r="Y758" s="93"/>
      <c r="Z758" s="549"/>
      <c r="AA758" s="149" t="str">
        <f>IFERROR(IF(Y758="ー", "", ROUNDDOWN(Z758*VLOOKUP(N758,【参考】数式用!$AR$2:$AW$50,MATCH(Y758,【参考】数式用!$AT$4:$AW$4)+2,FALSE)*0.5, 0)), "")</f>
        <v/>
      </c>
      <c r="AB758" s="103"/>
      <c r="AC758" s="1083" t="str">
        <f>IFERROR(IF(AG758&lt;&gt;"",Z758*VLOOKUP(N758,【参考】数式用!$AG$2:$AL$50,MATCH(Y758,【参考】数式用!$AI$4:$AL$4,0)+2,0), ""), "")</f>
        <v/>
      </c>
      <c r="AD758" s="1083"/>
      <c r="AE758" s="424"/>
      <c r="AF758" s="104"/>
      <c r="AG758" s="438" t="str">
        <f>IFERROR(VLOOKUP(O758, 【参考】数式用!$AY$5:$AY$13, 1, FALSE), "")</f>
        <v/>
      </c>
      <c r="AH758" s="439" t="str">
        <f>IFERROR(VLOOKUP(N758, 【参考】数式用!$BA$2:$BB$50, 2, FALSE), "")</f>
        <v/>
      </c>
      <c r="AI758" s="440" t="str">
        <f t="shared" si="25"/>
        <v/>
      </c>
      <c r="AJ758" s="441" t="str">
        <f t="shared" si="26"/>
        <v/>
      </c>
      <c r="AK758" s="139"/>
      <c r="AL758" s="139"/>
      <c r="AM758" s="112"/>
      <c r="AN758" s="112"/>
      <c r="AU758" s="111"/>
      <c r="AV758" s="111"/>
      <c r="AW758" s="111"/>
      <c r="AX758" s="111"/>
      <c r="AY758" s="111"/>
      <c r="AZ758" s="111"/>
    </row>
    <row r="759" spans="1:52" ht="30" customHeight="1" thickBot="1">
      <c r="A759" s="146">
        <v>746</v>
      </c>
      <c r="B759" s="985" t="str">
        <f>IF(基本情報入力シート!C784="","",基本情報入力シート!C784)</f>
        <v/>
      </c>
      <c r="C759" s="986"/>
      <c r="D759" s="986"/>
      <c r="E759" s="986"/>
      <c r="F759" s="986"/>
      <c r="G759" s="986"/>
      <c r="H759" s="986"/>
      <c r="I759" s="987"/>
      <c r="J759" s="420" t="str">
        <f>IF(基本情報入力シート!M784="","",基本情報入力シート!M784)</f>
        <v/>
      </c>
      <c r="K759" s="420" t="str">
        <f>IF(基本情報入力シート!R784="","",基本情報入力シート!R784)</f>
        <v/>
      </c>
      <c r="L759" s="420" t="str">
        <f>IF(基本情報入力シート!W784="","",基本情報入力シート!W784)</f>
        <v/>
      </c>
      <c r="M759" s="420" t="str">
        <f>IF(基本情報入力シート!X784="","",基本情報入力シート!X784)</f>
        <v/>
      </c>
      <c r="N759" s="147" t="str">
        <f>IF(基本情報入力シート!Y784="","",基本情報入力シート!Y784)</f>
        <v/>
      </c>
      <c r="O759" s="154"/>
      <c r="P759" s="53"/>
      <c r="Q759" s="988"/>
      <c r="R759" s="989"/>
      <c r="S759" s="148" t="str">
        <f>IFERROR(ROUNDDOWN(Q759*VLOOKUP(N759,【参考】数式用!$AR$2:$AW$50,MATCH(P759,【参考】数式用!$AT$4:$AW$4)+2,FALSE)*0.5, 0), "")</f>
        <v/>
      </c>
      <c r="T759" s="54"/>
      <c r="U759" s="548" t="str">
        <f>IFERROR(IF(AG759&lt;&gt;"",Q759*VLOOKUP(N759,【参考】数式用!$AG$2:$AL$50,MATCH(P759,【参考】数式用!$AI$4:$AL$4,0)+2,0), ""), "")</f>
        <v/>
      </c>
      <c r="V759" s="44"/>
      <c r="W759" s="990"/>
      <c r="X759" s="991"/>
      <c r="Y759" s="93"/>
      <c r="Z759" s="549"/>
      <c r="AA759" s="149" t="str">
        <f>IFERROR(IF(Y759="ー", "", ROUNDDOWN(Z759*VLOOKUP(N759,【参考】数式用!$AR$2:$AW$50,MATCH(Y759,【参考】数式用!$AT$4:$AW$4)+2,FALSE)*0.5, 0)), "")</f>
        <v/>
      </c>
      <c r="AB759" s="103"/>
      <c r="AC759" s="1083" t="str">
        <f>IFERROR(IF(AG759&lt;&gt;"",Z759*VLOOKUP(N759,【参考】数式用!$AG$2:$AL$50,MATCH(Y759,【参考】数式用!$AI$4:$AL$4,0)+2,0), ""), "")</f>
        <v/>
      </c>
      <c r="AD759" s="1083"/>
      <c r="AE759" s="424"/>
      <c r="AF759" s="104"/>
      <c r="AG759" s="438" t="str">
        <f>IFERROR(VLOOKUP(O759, 【参考】数式用!$AY$5:$AY$13, 1, FALSE), "")</f>
        <v/>
      </c>
      <c r="AH759" s="439" t="str">
        <f>IFERROR(VLOOKUP(N759, 【参考】数式用!$BA$2:$BB$50, 2, FALSE), "")</f>
        <v/>
      </c>
      <c r="AI759" s="440" t="str">
        <f t="shared" si="25"/>
        <v/>
      </c>
      <c r="AJ759" s="441" t="str">
        <f t="shared" si="26"/>
        <v/>
      </c>
      <c r="AK759" s="139"/>
      <c r="AL759" s="139"/>
      <c r="AM759" s="112"/>
      <c r="AN759" s="112"/>
      <c r="AU759" s="111"/>
      <c r="AV759" s="111"/>
      <c r="AW759" s="111"/>
      <c r="AX759" s="111"/>
      <c r="AY759" s="111"/>
      <c r="AZ759" s="111"/>
    </row>
    <row r="760" spans="1:52" ht="30" customHeight="1" thickBot="1">
      <c r="A760" s="146">
        <v>747</v>
      </c>
      <c r="B760" s="985" t="str">
        <f>IF(基本情報入力シート!C785="","",基本情報入力シート!C785)</f>
        <v/>
      </c>
      <c r="C760" s="986"/>
      <c r="D760" s="986"/>
      <c r="E760" s="986"/>
      <c r="F760" s="986"/>
      <c r="G760" s="986"/>
      <c r="H760" s="986"/>
      <c r="I760" s="987"/>
      <c r="J760" s="420" t="str">
        <f>IF(基本情報入力シート!M785="","",基本情報入力シート!M785)</f>
        <v/>
      </c>
      <c r="K760" s="420" t="str">
        <f>IF(基本情報入力シート!R785="","",基本情報入力シート!R785)</f>
        <v/>
      </c>
      <c r="L760" s="420" t="str">
        <f>IF(基本情報入力シート!W785="","",基本情報入力シート!W785)</f>
        <v/>
      </c>
      <c r="M760" s="420" t="str">
        <f>IF(基本情報入力シート!X785="","",基本情報入力シート!X785)</f>
        <v/>
      </c>
      <c r="N760" s="147" t="str">
        <f>IF(基本情報入力シート!Y785="","",基本情報入力シート!Y785)</f>
        <v/>
      </c>
      <c r="O760" s="154"/>
      <c r="P760" s="53"/>
      <c r="Q760" s="988"/>
      <c r="R760" s="989"/>
      <c r="S760" s="148" t="str">
        <f>IFERROR(ROUNDDOWN(Q760*VLOOKUP(N760,【参考】数式用!$AR$2:$AW$50,MATCH(P760,【参考】数式用!$AT$4:$AW$4)+2,FALSE)*0.5, 0), "")</f>
        <v/>
      </c>
      <c r="T760" s="54"/>
      <c r="U760" s="548" t="str">
        <f>IFERROR(IF(AG760&lt;&gt;"",Q760*VLOOKUP(N760,【参考】数式用!$AG$2:$AL$50,MATCH(P760,【参考】数式用!$AI$4:$AL$4,0)+2,0), ""), "")</f>
        <v/>
      </c>
      <c r="V760" s="44"/>
      <c r="W760" s="990"/>
      <c r="X760" s="991"/>
      <c r="Y760" s="93"/>
      <c r="Z760" s="549"/>
      <c r="AA760" s="149" t="str">
        <f>IFERROR(IF(Y760="ー", "", ROUNDDOWN(Z760*VLOOKUP(N760,【参考】数式用!$AR$2:$AW$50,MATCH(Y760,【参考】数式用!$AT$4:$AW$4)+2,FALSE)*0.5, 0)), "")</f>
        <v/>
      </c>
      <c r="AB760" s="103"/>
      <c r="AC760" s="1083" t="str">
        <f>IFERROR(IF(AG760&lt;&gt;"",Z760*VLOOKUP(N760,【参考】数式用!$AG$2:$AL$50,MATCH(Y760,【参考】数式用!$AI$4:$AL$4,0)+2,0), ""), "")</f>
        <v/>
      </c>
      <c r="AD760" s="1083"/>
      <c r="AE760" s="424"/>
      <c r="AF760" s="104"/>
      <c r="AG760" s="438" t="str">
        <f>IFERROR(VLOOKUP(O760, 【参考】数式用!$AY$5:$AY$13, 1, FALSE), "")</f>
        <v/>
      </c>
      <c r="AH760" s="439" t="str">
        <f>IFERROR(VLOOKUP(N760, 【参考】数式用!$BA$2:$BB$50, 2, FALSE), "")</f>
        <v/>
      </c>
      <c r="AI760" s="440" t="str">
        <f t="shared" si="25"/>
        <v/>
      </c>
      <c r="AJ760" s="441" t="str">
        <f t="shared" si="26"/>
        <v/>
      </c>
      <c r="AK760" s="139"/>
      <c r="AL760" s="139"/>
      <c r="AM760" s="112"/>
      <c r="AN760" s="112"/>
      <c r="AU760" s="111"/>
      <c r="AV760" s="111"/>
      <c r="AW760" s="111"/>
      <c r="AX760" s="111"/>
      <c r="AY760" s="111"/>
      <c r="AZ760" s="111"/>
    </row>
    <row r="761" spans="1:52" ht="30" customHeight="1" thickBot="1">
      <c r="A761" s="146">
        <v>748</v>
      </c>
      <c r="B761" s="985" t="str">
        <f>IF(基本情報入力シート!C786="","",基本情報入力シート!C786)</f>
        <v/>
      </c>
      <c r="C761" s="986"/>
      <c r="D761" s="986"/>
      <c r="E761" s="986"/>
      <c r="F761" s="986"/>
      <c r="G761" s="986"/>
      <c r="H761" s="986"/>
      <c r="I761" s="987"/>
      <c r="J761" s="420" t="str">
        <f>IF(基本情報入力シート!M786="","",基本情報入力シート!M786)</f>
        <v/>
      </c>
      <c r="K761" s="420" t="str">
        <f>IF(基本情報入力シート!R786="","",基本情報入力シート!R786)</f>
        <v/>
      </c>
      <c r="L761" s="420" t="str">
        <f>IF(基本情報入力シート!W786="","",基本情報入力シート!W786)</f>
        <v/>
      </c>
      <c r="M761" s="420" t="str">
        <f>IF(基本情報入力シート!X786="","",基本情報入力シート!X786)</f>
        <v/>
      </c>
      <c r="N761" s="147" t="str">
        <f>IF(基本情報入力シート!Y786="","",基本情報入力シート!Y786)</f>
        <v/>
      </c>
      <c r="O761" s="154"/>
      <c r="P761" s="53"/>
      <c r="Q761" s="988"/>
      <c r="R761" s="989"/>
      <c r="S761" s="148" t="str">
        <f>IFERROR(ROUNDDOWN(Q761*VLOOKUP(N761,【参考】数式用!$AR$2:$AW$50,MATCH(P761,【参考】数式用!$AT$4:$AW$4)+2,FALSE)*0.5, 0), "")</f>
        <v/>
      </c>
      <c r="T761" s="54"/>
      <c r="U761" s="548" t="str">
        <f>IFERROR(IF(AG761&lt;&gt;"",Q761*VLOOKUP(N761,【参考】数式用!$AG$2:$AL$50,MATCH(P761,【参考】数式用!$AI$4:$AL$4,0)+2,0), ""), "")</f>
        <v/>
      </c>
      <c r="V761" s="44"/>
      <c r="W761" s="990"/>
      <c r="X761" s="991"/>
      <c r="Y761" s="93"/>
      <c r="Z761" s="549"/>
      <c r="AA761" s="149" t="str">
        <f>IFERROR(IF(Y761="ー", "", ROUNDDOWN(Z761*VLOOKUP(N761,【参考】数式用!$AR$2:$AW$50,MATCH(Y761,【参考】数式用!$AT$4:$AW$4)+2,FALSE)*0.5, 0)), "")</f>
        <v/>
      </c>
      <c r="AB761" s="103"/>
      <c r="AC761" s="1083" t="str">
        <f>IFERROR(IF(AG761&lt;&gt;"",Z761*VLOOKUP(N761,【参考】数式用!$AG$2:$AL$50,MATCH(Y761,【参考】数式用!$AI$4:$AL$4,0)+2,0), ""), "")</f>
        <v/>
      </c>
      <c r="AD761" s="1083"/>
      <c r="AE761" s="424"/>
      <c r="AF761" s="104"/>
      <c r="AG761" s="438" t="str">
        <f>IFERROR(VLOOKUP(O761, 【参考】数式用!$AY$5:$AY$13, 1, FALSE), "")</f>
        <v/>
      </c>
      <c r="AH761" s="439" t="str">
        <f>IFERROR(VLOOKUP(N761, 【参考】数式用!$BA$2:$BB$50, 2, FALSE), "")</f>
        <v/>
      </c>
      <c r="AI761" s="440" t="str">
        <f t="shared" si="25"/>
        <v/>
      </c>
      <c r="AJ761" s="441" t="str">
        <f t="shared" si="26"/>
        <v/>
      </c>
      <c r="AK761" s="139"/>
      <c r="AL761" s="139"/>
      <c r="AM761" s="112"/>
      <c r="AN761" s="112"/>
      <c r="AU761" s="111"/>
      <c r="AV761" s="111"/>
      <c r="AW761" s="111"/>
      <c r="AX761" s="111"/>
      <c r="AY761" s="111"/>
      <c r="AZ761" s="111"/>
    </row>
    <row r="762" spans="1:52" ht="30" customHeight="1" thickBot="1">
      <c r="A762" s="146">
        <v>749</v>
      </c>
      <c r="B762" s="985" t="str">
        <f>IF(基本情報入力シート!C787="","",基本情報入力シート!C787)</f>
        <v/>
      </c>
      <c r="C762" s="986"/>
      <c r="D762" s="986"/>
      <c r="E762" s="986"/>
      <c r="F762" s="986"/>
      <c r="G762" s="986"/>
      <c r="H762" s="986"/>
      <c r="I762" s="987"/>
      <c r="J762" s="420" t="str">
        <f>IF(基本情報入力シート!M787="","",基本情報入力シート!M787)</f>
        <v/>
      </c>
      <c r="K762" s="420" t="str">
        <f>IF(基本情報入力シート!R787="","",基本情報入力シート!R787)</f>
        <v/>
      </c>
      <c r="L762" s="420" t="str">
        <f>IF(基本情報入力シート!W787="","",基本情報入力シート!W787)</f>
        <v/>
      </c>
      <c r="M762" s="420" t="str">
        <f>IF(基本情報入力シート!X787="","",基本情報入力シート!X787)</f>
        <v/>
      </c>
      <c r="N762" s="147" t="str">
        <f>IF(基本情報入力シート!Y787="","",基本情報入力シート!Y787)</f>
        <v/>
      </c>
      <c r="O762" s="154"/>
      <c r="P762" s="53"/>
      <c r="Q762" s="988"/>
      <c r="R762" s="989"/>
      <c r="S762" s="148" t="str">
        <f>IFERROR(ROUNDDOWN(Q762*VLOOKUP(N762,【参考】数式用!$AR$2:$AW$50,MATCH(P762,【参考】数式用!$AT$4:$AW$4)+2,FALSE)*0.5, 0), "")</f>
        <v/>
      </c>
      <c r="T762" s="54"/>
      <c r="U762" s="548" t="str">
        <f>IFERROR(IF(AG762&lt;&gt;"",Q762*VLOOKUP(N762,【参考】数式用!$AG$2:$AL$50,MATCH(P762,【参考】数式用!$AI$4:$AL$4,0)+2,0), ""), "")</f>
        <v/>
      </c>
      <c r="V762" s="44"/>
      <c r="W762" s="990"/>
      <c r="X762" s="991"/>
      <c r="Y762" s="93"/>
      <c r="Z762" s="549"/>
      <c r="AA762" s="149" t="str">
        <f>IFERROR(IF(Y762="ー", "", ROUNDDOWN(Z762*VLOOKUP(N762,【参考】数式用!$AR$2:$AW$50,MATCH(Y762,【参考】数式用!$AT$4:$AW$4)+2,FALSE)*0.5, 0)), "")</f>
        <v/>
      </c>
      <c r="AB762" s="103"/>
      <c r="AC762" s="1083" t="str">
        <f>IFERROR(IF(AG762&lt;&gt;"",Z762*VLOOKUP(N762,【参考】数式用!$AG$2:$AL$50,MATCH(Y762,【参考】数式用!$AI$4:$AL$4,0)+2,0), ""), "")</f>
        <v/>
      </c>
      <c r="AD762" s="1083"/>
      <c r="AE762" s="424"/>
      <c r="AF762" s="104"/>
      <c r="AG762" s="438" t="str">
        <f>IFERROR(VLOOKUP(O762, 【参考】数式用!$AY$5:$AY$13, 1, FALSE), "")</f>
        <v/>
      </c>
      <c r="AH762" s="439" t="str">
        <f>IFERROR(VLOOKUP(N762, 【参考】数式用!$BA$2:$BB$50, 2, FALSE), "")</f>
        <v/>
      </c>
      <c r="AI762" s="440" t="str">
        <f t="shared" si="25"/>
        <v/>
      </c>
      <c r="AJ762" s="441" t="str">
        <f t="shared" si="26"/>
        <v/>
      </c>
      <c r="AK762" s="139"/>
      <c r="AL762" s="139"/>
      <c r="AM762" s="112"/>
      <c r="AN762" s="112"/>
      <c r="AU762" s="111"/>
      <c r="AV762" s="111"/>
      <c r="AW762" s="111"/>
      <c r="AX762" s="111"/>
      <c r="AY762" s="111"/>
      <c r="AZ762" s="111"/>
    </row>
    <row r="763" spans="1:52" ht="30" customHeight="1" thickBot="1">
      <c r="A763" s="146">
        <v>750</v>
      </c>
      <c r="B763" s="985" t="str">
        <f>IF(基本情報入力シート!C788="","",基本情報入力シート!C788)</f>
        <v/>
      </c>
      <c r="C763" s="986"/>
      <c r="D763" s="986"/>
      <c r="E763" s="986"/>
      <c r="F763" s="986"/>
      <c r="G763" s="986"/>
      <c r="H763" s="986"/>
      <c r="I763" s="987"/>
      <c r="J763" s="420" t="str">
        <f>IF(基本情報入力シート!M788="","",基本情報入力シート!M788)</f>
        <v/>
      </c>
      <c r="K763" s="420" t="str">
        <f>IF(基本情報入力シート!R788="","",基本情報入力シート!R788)</f>
        <v/>
      </c>
      <c r="L763" s="420" t="str">
        <f>IF(基本情報入力シート!W788="","",基本情報入力シート!W788)</f>
        <v/>
      </c>
      <c r="M763" s="420" t="str">
        <f>IF(基本情報入力シート!X788="","",基本情報入力シート!X788)</f>
        <v/>
      </c>
      <c r="N763" s="147" t="str">
        <f>IF(基本情報入力シート!Y788="","",基本情報入力シート!Y788)</f>
        <v/>
      </c>
      <c r="O763" s="154"/>
      <c r="P763" s="53"/>
      <c r="Q763" s="988"/>
      <c r="R763" s="989"/>
      <c r="S763" s="148" t="str">
        <f>IFERROR(ROUNDDOWN(Q763*VLOOKUP(N763,【参考】数式用!$AR$2:$AW$50,MATCH(P763,【参考】数式用!$AT$4:$AW$4)+2,FALSE)*0.5, 0), "")</f>
        <v/>
      </c>
      <c r="T763" s="54"/>
      <c r="U763" s="548" t="str">
        <f>IFERROR(IF(AG763&lt;&gt;"",Q763*VLOOKUP(N763,【参考】数式用!$AG$2:$AL$50,MATCH(P763,【参考】数式用!$AI$4:$AL$4,0)+2,0), ""), "")</f>
        <v/>
      </c>
      <c r="V763" s="44"/>
      <c r="W763" s="990"/>
      <c r="X763" s="991"/>
      <c r="Y763" s="93"/>
      <c r="Z763" s="549"/>
      <c r="AA763" s="149" t="str">
        <f>IFERROR(IF(Y763="ー", "", ROUNDDOWN(Z763*VLOOKUP(N763,【参考】数式用!$AR$2:$AW$50,MATCH(Y763,【参考】数式用!$AT$4:$AW$4)+2,FALSE)*0.5, 0)), "")</f>
        <v/>
      </c>
      <c r="AB763" s="103"/>
      <c r="AC763" s="1083" t="str">
        <f>IFERROR(IF(AG763&lt;&gt;"",Z763*VLOOKUP(N763,【参考】数式用!$AG$2:$AL$50,MATCH(Y763,【参考】数式用!$AI$4:$AL$4,0)+2,0), ""), "")</f>
        <v/>
      </c>
      <c r="AD763" s="1083"/>
      <c r="AE763" s="424"/>
      <c r="AF763" s="104"/>
      <c r="AG763" s="438" t="str">
        <f>IFERROR(VLOOKUP(O763, 【参考】数式用!$AY$5:$AY$13, 1, FALSE), "")</f>
        <v/>
      </c>
      <c r="AH763" s="439" t="str">
        <f>IFERROR(VLOOKUP(N763, 【参考】数式用!$BA$2:$BB$50, 2, FALSE), "")</f>
        <v/>
      </c>
      <c r="AI763" s="440" t="str">
        <f t="shared" si="25"/>
        <v/>
      </c>
      <c r="AJ763" s="441" t="str">
        <f t="shared" si="26"/>
        <v/>
      </c>
      <c r="AK763" s="139"/>
      <c r="AL763" s="139"/>
      <c r="AM763" s="112"/>
      <c r="AN763" s="112"/>
      <c r="AU763" s="111"/>
      <c r="AV763" s="111"/>
      <c r="AW763" s="111"/>
      <c r="AX763" s="111"/>
      <c r="AY763" s="111"/>
      <c r="AZ763" s="111"/>
    </row>
    <row r="764" spans="1:52" ht="30" customHeight="1" thickBot="1">
      <c r="A764" s="146">
        <v>751</v>
      </c>
      <c r="B764" s="985" t="str">
        <f>IF(基本情報入力シート!C789="","",基本情報入力シート!C789)</f>
        <v/>
      </c>
      <c r="C764" s="986"/>
      <c r="D764" s="986"/>
      <c r="E764" s="986"/>
      <c r="F764" s="986"/>
      <c r="G764" s="986"/>
      <c r="H764" s="986"/>
      <c r="I764" s="987"/>
      <c r="J764" s="420" t="str">
        <f>IF(基本情報入力シート!M789="","",基本情報入力シート!M789)</f>
        <v/>
      </c>
      <c r="K764" s="420" t="str">
        <f>IF(基本情報入力シート!R789="","",基本情報入力シート!R789)</f>
        <v/>
      </c>
      <c r="L764" s="420" t="str">
        <f>IF(基本情報入力シート!W789="","",基本情報入力シート!W789)</f>
        <v/>
      </c>
      <c r="M764" s="420" t="str">
        <f>IF(基本情報入力シート!X789="","",基本情報入力シート!X789)</f>
        <v/>
      </c>
      <c r="N764" s="147" t="str">
        <f>IF(基本情報入力シート!Y789="","",基本情報入力シート!Y789)</f>
        <v/>
      </c>
      <c r="O764" s="154"/>
      <c r="P764" s="53"/>
      <c r="Q764" s="988"/>
      <c r="R764" s="989"/>
      <c r="S764" s="148" t="str">
        <f>IFERROR(ROUNDDOWN(Q764*VLOOKUP(N764,【参考】数式用!$AR$2:$AW$50,MATCH(P764,【参考】数式用!$AT$4:$AW$4)+2,FALSE)*0.5, 0), "")</f>
        <v/>
      </c>
      <c r="T764" s="54"/>
      <c r="U764" s="548" t="str">
        <f>IFERROR(IF(AG764&lt;&gt;"",Q764*VLOOKUP(N764,【参考】数式用!$AG$2:$AL$50,MATCH(P764,【参考】数式用!$AI$4:$AL$4,0)+2,0), ""), "")</f>
        <v/>
      </c>
      <c r="V764" s="44"/>
      <c r="W764" s="990"/>
      <c r="X764" s="991"/>
      <c r="Y764" s="93"/>
      <c r="Z764" s="549"/>
      <c r="AA764" s="149" t="str">
        <f>IFERROR(IF(Y764="ー", "", ROUNDDOWN(Z764*VLOOKUP(N764,【参考】数式用!$AR$2:$AW$50,MATCH(Y764,【参考】数式用!$AT$4:$AW$4)+2,FALSE)*0.5, 0)), "")</f>
        <v/>
      </c>
      <c r="AB764" s="103"/>
      <c r="AC764" s="1083" t="str">
        <f>IFERROR(IF(AG764&lt;&gt;"",Z764*VLOOKUP(N764,【参考】数式用!$AG$2:$AL$50,MATCH(Y764,【参考】数式用!$AI$4:$AL$4,0)+2,0), ""), "")</f>
        <v/>
      </c>
      <c r="AD764" s="1083"/>
      <c r="AE764" s="424"/>
      <c r="AF764" s="104"/>
      <c r="AG764" s="438" t="str">
        <f>IFERROR(VLOOKUP(O764, 【参考】数式用!$AY$5:$AY$13, 1, FALSE), "")</f>
        <v/>
      </c>
      <c r="AH764" s="439" t="str">
        <f>IFERROR(VLOOKUP(N764, 【参考】数式用!$BA$2:$BB$50, 2, FALSE), "")</f>
        <v/>
      </c>
      <c r="AI764" s="440" t="str">
        <f t="shared" si="25"/>
        <v/>
      </c>
      <c r="AJ764" s="441" t="str">
        <f t="shared" si="26"/>
        <v/>
      </c>
      <c r="AK764" s="139"/>
      <c r="AL764" s="139"/>
      <c r="AM764" s="112"/>
      <c r="AN764" s="112"/>
      <c r="AU764" s="111"/>
      <c r="AV764" s="111"/>
      <c r="AW764" s="111"/>
      <c r="AX764" s="111"/>
      <c r="AY764" s="111"/>
      <c r="AZ764" s="111"/>
    </row>
    <row r="765" spans="1:52" ht="30" customHeight="1" thickBot="1">
      <c r="A765" s="146">
        <v>752</v>
      </c>
      <c r="B765" s="985" t="str">
        <f>IF(基本情報入力シート!C790="","",基本情報入力シート!C790)</f>
        <v/>
      </c>
      <c r="C765" s="986"/>
      <c r="D765" s="986"/>
      <c r="E765" s="986"/>
      <c r="F765" s="986"/>
      <c r="G765" s="986"/>
      <c r="H765" s="986"/>
      <c r="I765" s="987"/>
      <c r="J765" s="420" t="str">
        <f>IF(基本情報入力シート!M790="","",基本情報入力シート!M790)</f>
        <v/>
      </c>
      <c r="K765" s="420" t="str">
        <f>IF(基本情報入力シート!R790="","",基本情報入力シート!R790)</f>
        <v/>
      </c>
      <c r="L765" s="420" t="str">
        <f>IF(基本情報入力シート!W790="","",基本情報入力シート!W790)</f>
        <v/>
      </c>
      <c r="M765" s="420" t="str">
        <f>IF(基本情報入力シート!X790="","",基本情報入力シート!X790)</f>
        <v/>
      </c>
      <c r="N765" s="147" t="str">
        <f>IF(基本情報入力シート!Y790="","",基本情報入力シート!Y790)</f>
        <v/>
      </c>
      <c r="O765" s="154"/>
      <c r="P765" s="53"/>
      <c r="Q765" s="988"/>
      <c r="R765" s="989"/>
      <c r="S765" s="148" t="str">
        <f>IFERROR(ROUNDDOWN(Q765*VLOOKUP(N765,【参考】数式用!$AR$2:$AW$50,MATCH(P765,【参考】数式用!$AT$4:$AW$4)+2,FALSE)*0.5, 0), "")</f>
        <v/>
      </c>
      <c r="T765" s="54"/>
      <c r="U765" s="548" t="str">
        <f>IFERROR(IF(AG765&lt;&gt;"",Q765*VLOOKUP(N765,【参考】数式用!$AG$2:$AL$50,MATCH(P765,【参考】数式用!$AI$4:$AL$4,0)+2,0), ""), "")</f>
        <v/>
      </c>
      <c r="V765" s="44"/>
      <c r="W765" s="990"/>
      <c r="X765" s="991"/>
      <c r="Y765" s="93"/>
      <c r="Z765" s="549"/>
      <c r="AA765" s="149" t="str">
        <f>IFERROR(IF(Y765="ー", "", ROUNDDOWN(Z765*VLOOKUP(N765,【参考】数式用!$AR$2:$AW$50,MATCH(Y765,【参考】数式用!$AT$4:$AW$4)+2,FALSE)*0.5, 0)), "")</f>
        <v/>
      </c>
      <c r="AB765" s="103"/>
      <c r="AC765" s="1083" t="str">
        <f>IFERROR(IF(AG765&lt;&gt;"",Z765*VLOOKUP(N765,【参考】数式用!$AG$2:$AL$50,MATCH(Y765,【参考】数式用!$AI$4:$AL$4,0)+2,0), ""), "")</f>
        <v/>
      </c>
      <c r="AD765" s="1083"/>
      <c r="AE765" s="424"/>
      <c r="AF765" s="104"/>
      <c r="AG765" s="438" t="str">
        <f>IFERROR(VLOOKUP(O765, 【参考】数式用!$AY$5:$AY$13, 1, FALSE), "")</f>
        <v/>
      </c>
      <c r="AH765" s="439" t="str">
        <f>IFERROR(VLOOKUP(N765, 【参考】数式用!$BA$2:$BB$50, 2, FALSE), "")</f>
        <v/>
      </c>
      <c r="AI765" s="440" t="str">
        <f t="shared" si="25"/>
        <v/>
      </c>
      <c r="AJ765" s="441" t="str">
        <f t="shared" si="26"/>
        <v/>
      </c>
      <c r="AK765" s="139"/>
      <c r="AL765" s="139"/>
      <c r="AM765" s="112"/>
      <c r="AN765" s="112"/>
      <c r="AU765" s="111"/>
      <c r="AV765" s="111"/>
      <c r="AW765" s="111"/>
      <c r="AX765" s="111"/>
      <c r="AY765" s="111"/>
      <c r="AZ765" s="111"/>
    </row>
    <row r="766" spans="1:52" ht="30" customHeight="1" thickBot="1">
      <c r="A766" s="146">
        <v>753</v>
      </c>
      <c r="B766" s="985" t="str">
        <f>IF(基本情報入力シート!C791="","",基本情報入力シート!C791)</f>
        <v/>
      </c>
      <c r="C766" s="986"/>
      <c r="D766" s="986"/>
      <c r="E766" s="986"/>
      <c r="F766" s="986"/>
      <c r="G766" s="986"/>
      <c r="H766" s="986"/>
      <c r="I766" s="987"/>
      <c r="J766" s="420" t="str">
        <f>IF(基本情報入力シート!M791="","",基本情報入力シート!M791)</f>
        <v/>
      </c>
      <c r="K766" s="420" t="str">
        <f>IF(基本情報入力シート!R791="","",基本情報入力シート!R791)</f>
        <v/>
      </c>
      <c r="L766" s="420" t="str">
        <f>IF(基本情報入力シート!W791="","",基本情報入力シート!W791)</f>
        <v/>
      </c>
      <c r="M766" s="420" t="str">
        <f>IF(基本情報入力シート!X791="","",基本情報入力シート!X791)</f>
        <v/>
      </c>
      <c r="N766" s="147" t="str">
        <f>IF(基本情報入力シート!Y791="","",基本情報入力シート!Y791)</f>
        <v/>
      </c>
      <c r="O766" s="154"/>
      <c r="P766" s="53"/>
      <c r="Q766" s="988"/>
      <c r="R766" s="989"/>
      <c r="S766" s="148" t="str">
        <f>IFERROR(ROUNDDOWN(Q766*VLOOKUP(N766,【参考】数式用!$AR$2:$AW$50,MATCH(P766,【参考】数式用!$AT$4:$AW$4)+2,FALSE)*0.5, 0), "")</f>
        <v/>
      </c>
      <c r="T766" s="54"/>
      <c r="U766" s="548" t="str">
        <f>IFERROR(IF(AG766&lt;&gt;"",Q766*VLOOKUP(N766,【参考】数式用!$AG$2:$AL$50,MATCH(P766,【参考】数式用!$AI$4:$AL$4,0)+2,0), ""), "")</f>
        <v/>
      </c>
      <c r="V766" s="44"/>
      <c r="W766" s="990"/>
      <c r="X766" s="991"/>
      <c r="Y766" s="93"/>
      <c r="Z766" s="549"/>
      <c r="AA766" s="149" t="str">
        <f>IFERROR(IF(Y766="ー", "", ROUNDDOWN(Z766*VLOOKUP(N766,【参考】数式用!$AR$2:$AW$50,MATCH(Y766,【参考】数式用!$AT$4:$AW$4)+2,FALSE)*0.5, 0)), "")</f>
        <v/>
      </c>
      <c r="AB766" s="103"/>
      <c r="AC766" s="1083" t="str">
        <f>IFERROR(IF(AG766&lt;&gt;"",Z766*VLOOKUP(N766,【参考】数式用!$AG$2:$AL$50,MATCH(Y766,【参考】数式用!$AI$4:$AL$4,0)+2,0), ""), "")</f>
        <v/>
      </c>
      <c r="AD766" s="1083"/>
      <c r="AE766" s="424"/>
      <c r="AF766" s="104"/>
      <c r="AG766" s="438" t="str">
        <f>IFERROR(VLOOKUP(O766, 【参考】数式用!$AY$5:$AY$13, 1, FALSE), "")</f>
        <v/>
      </c>
      <c r="AH766" s="439" t="str">
        <f>IFERROR(VLOOKUP(N766, 【参考】数式用!$BA$2:$BB$50, 2, FALSE), "")</f>
        <v/>
      </c>
      <c r="AI766" s="440" t="str">
        <f t="shared" si="25"/>
        <v/>
      </c>
      <c r="AJ766" s="441" t="str">
        <f t="shared" si="26"/>
        <v/>
      </c>
      <c r="AK766" s="139"/>
      <c r="AL766" s="139"/>
      <c r="AM766" s="112"/>
      <c r="AN766" s="112"/>
      <c r="AU766" s="111"/>
      <c r="AV766" s="111"/>
      <c r="AW766" s="111"/>
      <c r="AX766" s="111"/>
      <c r="AY766" s="111"/>
      <c r="AZ766" s="111"/>
    </row>
    <row r="767" spans="1:52" ht="30" customHeight="1" thickBot="1">
      <c r="A767" s="146">
        <v>754</v>
      </c>
      <c r="B767" s="985" t="str">
        <f>IF(基本情報入力シート!C792="","",基本情報入力シート!C792)</f>
        <v/>
      </c>
      <c r="C767" s="986"/>
      <c r="D767" s="986"/>
      <c r="E767" s="986"/>
      <c r="F767" s="986"/>
      <c r="G767" s="986"/>
      <c r="H767" s="986"/>
      <c r="I767" s="987"/>
      <c r="J767" s="420" t="str">
        <f>IF(基本情報入力シート!M792="","",基本情報入力シート!M792)</f>
        <v/>
      </c>
      <c r="K767" s="420" t="str">
        <f>IF(基本情報入力シート!R792="","",基本情報入力シート!R792)</f>
        <v/>
      </c>
      <c r="L767" s="420" t="str">
        <f>IF(基本情報入力シート!W792="","",基本情報入力シート!W792)</f>
        <v/>
      </c>
      <c r="M767" s="420" t="str">
        <f>IF(基本情報入力シート!X792="","",基本情報入力シート!X792)</f>
        <v/>
      </c>
      <c r="N767" s="147" t="str">
        <f>IF(基本情報入力シート!Y792="","",基本情報入力シート!Y792)</f>
        <v/>
      </c>
      <c r="O767" s="154"/>
      <c r="P767" s="53"/>
      <c r="Q767" s="988"/>
      <c r="R767" s="989"/>
      <c r="S767" s="148" t="str">
        <f>IFERROR(ROUNDDOWN(Q767*VLOOKUP(N767,【参考】数式用!$AR$2:$AW$50,MATCH(P767,【参考】数式用!$AT$4:$AW$4)+2,FALSE)*0.5, 0), "")</f>
        <v/>
      </c>
      <c r="T767" s="54"/>
      <c r="U767" s="548" t="str">
        <f>IFERROR(IF(AG767&lt;&gt;"",Q767*VLOOKUP(N767,【参考】数式用!$AG$2:$AL$50,MATCH(P767,【参考】数式用!$AI$4:$AL$4,0)+2,0), ""), "")</f>
        <v/>
      </c>
      <c r="V767" s="44"/>
      <c r="W767" s="990"/>
      <c r="X767" s="991"/>
      <c r="Y767" s="93"/>
      <c r="Z767" s="549"/>
      <c r="AA767" s="149" t="str">
        <f>IFERROR(IF(Y767="ー", "", ROUNDDOWN(Z767*VLOOKUP(N767,【参考】数式用!$AR$2:$AW$50,MATCH(Y767,【参考】数式用!$AT$4:$AW$4)+2,FALSE)*0.5, 0)), "")</f>
        <v/>
      </c>
      <c r="AB767" s="103"/>
      <c r="AC767" s="1083" t="str">
        <f>IFERROR(IF(AG767&lt;&gt;"",Z767*VLOOKUP(N767,【参考】数式用!$AG$2:$AL$50,MATCH(Y767,【参考】数式用!$AI$4:$AL$4,0)+2,0), ""), "")</f>
        <v/>
      </c>
      <c r="AD767" s="1083"/>
      <c r="AE767" s="424"/>
      <c r="AF767" s="104"/>
      <c r="AG767" s="438" t="str">
        <f>IFERROR(VLOOKUP(O767, 【参考】数式用!$AY$5:$AY$13, 1, FALSE), "")</f>
        <v/>
      </c>
      <c r="AH767" s="439" t="str">
        <f>IFERROR(VLOOKUP(N767, 【参考】数式用!$BA$2:$BB$50, 2, FALSE), "")</f>
        <v/>
      </c>
      <c r="AI767" s="440" t="str">
        <f t="shared" si="25"/>
        <v/>
      </c>
      <c r="AJ767" s="441" t="str">
        <f t="shared" si="26"/>
        <v/>
      </c>
      <c r="AK767" s="139"/>
      <c r="AL767" s="139"/>
      <c r="AM767" s="112"/>
      <c r="AN767" s="112"/>
      <c r="AU767" s="111"/>
      <c r="AV767" s="111"/>
      <c r="AW767" s="111"/>
      <c r="AX767" s="111"/>
      <c r="AY767" s="111"/>
      <c r="AZ767" s="111"/>
    </row>
    <row r="768" spans="1:52" ht="30" customHeight="1" thickBot="1">
      <c r="A768" s="146">
        <v>755</v>
      </c>
      <c r="B768" s="985" t="str">
        <f>IF(基本情報入力シート!C793="","",基本情報入力シート!C793)</f>
        <v/>
      </c>
      <c r="C768" s="986"/>
      <c r="D768" s="986"/>
      <c r="E768" s="986"/>
      <c r="F768" s="986"/>
      <c r="G768" s="986"/>
      <c r="H768" s="986"/>
      <c r="I768" s="987"/>
      <c r="J768" s="420" t="str">
        <f>IF(基本情報入力シート!M793="","",基本情報入力シート!M793)</f>
        <v/>
      </c>
      <c r="K768" s="420" t="str">
        <f>IF(基本情報入力シート!R793="","",基本情報入力シート!R793)</f>
        <v/>
      </c>
      <c r="L768" s="420" t="str">
        <f>IF(基本情報入力シート!W793="","",基本情報入力シート!W793)</f>
        <v/>
      </c>
      <c r="M768" s="420" t="str">
        <f>IF(基本情報入力シート!X793="","",基本情報入力シート!X793)</f>
        <v/>
      </c>
      <c r="N768" s="147" t="str">
        <f>IF(基本情報入力シート!Y793="","",基本情報入力シート!Y793)</f>
        <v/>
      </c>
      <c r="O768" s="154"/>
      <c r="P768" s="53"/>
      <c r="Q768" s="988"/>
      <c r="R768" s="989"/>
      <c r="S768" s="148" t="str">
        <f>IFERROR(ROUNDDOWN(Q768*VLOOKUP(N768,【参考】数式用!$AR$2:$AW$50,MATCH(P768,【参考】数式用!$AT$4:$AW$4)+2,FALSE)*0.5, 0), "")</f>
        <v/>
      </c>
      <c r="T768" s="54"/>
      <c r="U768" s="548" t="str">
        <f>IFERROR(IF(AG768&lt;&gt;"",Q768*VLOOKUP(N768,【参考】数式用!$AG$2:$AL$50,MATCH(P768,【参考】数式用!$AI$4:$AL$4,0)+2,0), ""), "")</f>
        <v/>
      </c>
      <c r="V768" s="44"/>
      <c r="W768" s="990"/>
      <c r="X768" s="991"/>
      <c r="Y768" s="93"/>
      <c r="Z768" s="549"/>
      <c r="AA768" s="149" t="str">
        <f>IFERROR(IF(Y768="ー", "", ROUNDDOWN(Z768*VLOOKUP(N768,【参考】数式用!$AR$2:$AW$50,MATCH(Y768,【参考】数式用!$AT$4:$AW$4)+2,FALSE)*0.5, 0)), "")</f>
        <v/>
      </c>
      <c r="AB768" s="103"/>
      <c r="AC768" s="1083" t="str">
        <f>IFERROR(IF(AG768&lt;&gt;"",Z768*VLOOKUP(N768,【参考】数式用!$AG$2:$AL$50,MATCH(Y768,【参考】数式用!$AI$4:$AL$4,0)+2,0), ""), "")</f>
        <v/>
      </c>
      <c r="AD768" s="1083"/>
      <c r="AE768" s="424"/>
      <c r="AF768" s="104"/>
      <c r="AG768" s="438" t="str">
        <f>IFERROR(VLOOKUP(O768, 【参考】数式用!$AY$5:$AY$13, 1, FALSE), "")</f>
        <v/>
      </c>
      <c r="AH768" s="439" t="str">
        <f>IFERROR(VLOOKUP(N768, 【参考】数式用!$BA$2:$BB$50, 2, FALSE), "")</f>
        <v/>
      </c>
      <c r="AI768" s="440" t="str">
        <f t="shared" si="25"/>
        <v/>
      </c>
      <c r="AJ768" s="441" t="str">
        <f t="shared" si="26"/>
        <v/>
      </c>
      <c r="AK768" s="139"/>
      <c r="AL768" s="139"/>
      <c r="AM768" s="112"/>
      <c r="AN768" s="112"/>
      <c r="AU768" s="111"/>
      <c r="AV768" s="111"/>
      <c r="AW768" s="111"/>
      <c r="AX768" s="111"/>
      <c r="AY768" s="111"/>
      <c r="AZ768" s="111"/>
    </row>
    <row r="769" spans="1:52" ht="30" customHeight="1" thickBot="1">
      <c r="A769" s="146">
        <v>756</v>
      </c>
      <c r="B769" s="985" t="str">
        <f>IF(基本情報入力シート!C794="","",基本情報入力シート!C794)</f>
        <v/>
      </c>
      <c r="C769" s="986"/>
      <c r="D769" s="986"/>
      <c r="E769" s="986"/>
      <c r="F769" s="986"/>
      <c r="G769" s="986"/>
      <c r="H769" s="986"/>
      <c r="I769" s="987"/>
      <c r="J769" s="420" t="str">
        <f>IF(基本情報入力シート!M794="","",基本情報入力シート!M794)</f>
        <v/>
      </c>
      <c r="K769" s="420" t="str">
        <f>IF(基本情報入力シート!R794="","",基本情報入力シート!R794)</f>
        <v/>
      </c>
      <c r="L769" s="420" t="str">
        <f>IF(基本情報入力シート!W794="","",基本情報入力シート!W794)</f>
        <v/>
      </c>
      <c r="M769" s="420" t="str">
        <f>IF(基本情報入力シート!X794="","",基本情報入力シート!X794)</f>
        <v/>
      </c>
      <c r="N769" s="147" t="str">
        <f>IF(基本情報入力シート!Y794="","",基本情報入力シート!Y794)</f>
        <v/>
      </c>
      <c r="O769" s="154"/>
      <c r="P769" s="53"/>
      <c r="Q769" s="988"/>
      <c r="R769" s="989"/>
      <c r="S769" s="148" t="str">
        <f>IFERROR(ROUNDDOWN(Q769*VLOOKUP(N769,【参考】数式用!$AR$2:$AW$50,MATCH(P769,【参考】数式用!$AT$4:$AW$4)+2,FALSE)*0.5, 0), "")</f>
        <v/>
      </c>
      <c r="T769" s="54"/>
      <c r="U769" s="548" t="str">
        <f>IFERROR(IF(AG769&lt;&gt;"",Q769*VLOOKUP(N769,【参考】数式用!$AG$2:$AL$50,MATCH(P769,【参考】数式用!$AI$4:$AL$4,0)+2,0), ""), "")</f>
        <v/>
      </c>
      <c r="V769" s="44"/>
      <c r="W769" s="990"/>
      <c r="X769" s="991"/>
      <c r="Y769" s="93"/>
      <c r="Z769" s="549"/>
      <c r="AA769" s="149" t="str">
        <f>IFERROR(IF(Y769="ー", "", ROUNDDOWN(Z769*VLOOKUP(N769,【参考】数式用!$AR$2:$AW$50,MATCH(Y769,【参考】数式用!$AT$4:$AW$4)+2,FALSE)*0.5, 0)), "")</f>
        <v/>
      </c>
      <c r="AB769" s="103"/>
      <c r="AC769" s="1083" t="str">
        <f>IFERROR(IF(AG769&lt;&gt;"",Z769*VLOOKUP(N769,【参考】数式用!$AG$2:$AL$50,MATCH(Y769,【参考】数式用!$AI$4:$AL$4,0)+2,0), ""), "")</f>
        <v/>
      </c>
      <c r="AD769" s="1083"/>
      <c r="AE769" s="424"/>
      <c r="AF769" s="104"/>
      <c r="AG769" s="438" t="str">
        <f>IFERROR(VLOOKUP(O769, 【参考】数式用!$AY$5:$AY$13, 1, FALSE), "")</f>
        <v/>
      </c>
      <c r="AH769" s="439" t="str">
        <f>IFERROR(VLOOKUP(N769, 【参考】数式用!$BA$2:$BB$50, 2, FALSE), "")</f>
        <v/>
      </c>
      <c r="AI769" s="440" t="str">
        <f t="shared" si="25"/>
        <v/>
      </c>
      <c r="AJ769" s="441" t="str">
        <f t="shared" si="26"/>
        <v/>
      </c>
      <c r="AK769" s="139"/>
      <c r="AL769" s="139"/>
      <c r="AM769" s="112"/>
      <c r="AN769" s="112"/>
      <c r="AU769" s="111"/>
      <c r="AV769" s="111"/>
      <c r="AW769" s="111"/>
      <c r="AX769" s="111"/>
      <c r="AY769" s="111"/>
      <c r="AZ769" s="111"/>
    </row>
    <row r="770" spans="1:52" ht="30" customHeight="1" thickBot="1">
      <c r="A770" s="146">
        <v>757</v>
      </c>
      <c r="B770" s="985" t="str">
        <f>IF(基本情報入力シート!C795="","",基本情報入力シート!C795)</f>
        <v/>
      </c>
      <c r="C770" s="986"/>
      <c r="D770" s="986"/>
      <c r="E770" s="986"/>
      <c r="F770" s="986"/>
      <c r="G770" s="986"/>
      <c r="H770" s="986"/>
      <c r="I770" s="987"/>
      <c r="J770" s="420" t="str">
        <f>IF(基本情報入力シート!M795="","",基本情報入力シート!M795)</f>
        <v/>
      </c>
      <c r="K770" s="420" t="str">
        <f>IF(基本情報入力シート!R795="","",基本情報入力シート!R795)</f>
        <v/>
      </c>
      <c r="L770" s="420" t="str">
        <f>IF(基本情報入力シート!W795="","",基本情報入力シート!W795)</f>
        <v/>
      </c>
      <c r="M770" s="420" t="str">
        <f>IF(基本情報入力シート!X795="","",基本情報入力シート!X795)</f>
        <v/>
      </c>
      <c r="N770" s="147" t="str">
        <f>IF(基本情報入力シート!Y795="","",基本情報入力シート!Y795)</f>
        <v/>
      </c>
      <c r="O770" s="154"/>
      <c r="P770" s="53"/>
      <c r="Q770" s="988"/>
      <c r="R770" s="989"/>
      <c r="S770" s="148" t="str">
        <f>IFERROR(ROUNDDOWN(Q770*VLOOKUP(N770,【参考】数式用!$AR$2:$AW$50,MATCH(P770,【参考】数式用!$AT$4:$AW$4)+2,FALSE)*0.5, 0), "")</f>
        <v/>
      </c>
      <c r="T770" s="54"/>
      <c r="U770" s="548" t="str">
        <f>IFERROR(IF(AG770&lt;&gt;"",Q770*VLOOKUP(N770,【参考】数式用!$AG$2:$AL$50,MATCH(P770,【参考】数式用!$AI$4:$AL$4,0)+2,0), ""), "")</f>
        <v/>
      </c>
      <c r="V770" s="44"/>
      <c r="W770" s="990"/>
      <c r="X770" s="991"/>
      <c r="Y770" s="93"/>
      <c r="Z770" s="549"/>
      <c r="AA770" s="149" t="str">
        <f>IFERROR(IF(Y770="ー", "", ROUNDDOWN(Z770*VLOOKUP(N770,【参考】数式用!$AR$2:$AW$50,MATCH(Y770,【参考】数式用!$AT$4:$AW$4)+2,FALSE)*0.5, 0)), "")</f>
        <v/>
      </c>
      <c r="AB770" s="103"/>
      <c r="AC770" s="1083" t="str">
        <f>IFERROR(IF(AG770&lt;&gt;"",Z770*VLOOKUP(N770,【参考】数式用!$AG$2:$AL$50,MATCH(Y770,【参考】数式用!$AI$4:$AL$4,0)+2,0), ""), "")</f>
        <v/>
      </c>
      <c r="AD770" s="1083"/>
      <c r="AE770" s="424"/>
      <c r="AF770" s="104"/>
      <c r="AG770" s="438" t="str">
        <f>IFERROR(VLOOKUP(O770, 【参考】数式用!$AY$5:$AY$13, 1, FALSE), "")</f>
        <v/>
      </c>
      <c r="AH770" s="439" t="str">
        <f>IFERROR(VLOOKUP(N770, 【参考】数式用!$BA$2:$BB$50, 2, FALSE), "")</f>
        <v/>
      </c>
      <c r="AI770" s="440" t="str">
        <f t="shared" si="25"/>
        <v/>
      </c>
      <c r="AJ770" s="441" t="str">
        <f t="shared" si="26"/>
        <v/>
      </c>
      <c r="AK770" s="139"/>
      <c r="AL770" s="139"/>
      <c r="AM770" s="112"/>
      <c r="AN770" s="112"/>
      <c r="AU770" s="111"/>
      <c r="AV770" s="111"/>
      <c r="AW770" s="111"/>
      <c r="AX770" s="111"/>
      <c r="AY770" s="111"/>
      <c r="AZ770" s="111"/>
    </row>
    <row r="771" spans="1:52" ht="30" customHeight="1" thickBot="1">
      <c r="A771" s="146">
        <v>758</v>
      </c>
      <c r="B771" s="985" t="str">
        <f>IF(基本情報入力シート!C796="","",基本情報入力シート!C796)</f>
        <v/>
      </c>
      <c r="C771" s="986"/>
      <c r="D771" s="986"/>
      <c r="E771" s="986"/>
      <c r="F771" s="986"/>
      <c r="G771" s="986"/>
      <c r="H771" s="986"/>
      <c r="I771" s="987"/>
      <c r="J771" s="420" t="str">
        <f>IF(基本情報入力シート!M796="","",基本情報入力シート!M796)</f>
        <v/>
      </c>
      <c r="K771" s="420" t="str">
        <f>IF(基本情報入力シート!R796="","",基本情報入力シート!R796)</f>
        <v/>
      </c>
      <c r="L771" s="420" t="str">
        <f>IF(基本情報入力シート!W796="","",基本情報入力シート!W796)</f>
        <v/>
      </c>
      <c r="M771" s="420" t="str">
        <f>IF(基本情報入力シート!X796="","",基本情報入力シート!X796)</f>
        <v/>
      </c>
      <c r="N771" s="147" t="str">
        <f>IF(基本情報入力シート!Y796="","",基本情報入力シート!Y796)</f>
        <v/>
      </c>
      <c r="O771" s="154"/>
      <c r="P771" s="53"/>
      <c r="Q771" s="988"/>
      <c r="R771" s="989"/>
      <c r="S771" s="148" t="str">
        <f>IFERROR(ROUNDDOWN(Q771*VLOOKUP(N771,【参考】数式用!$AR$2:$AW$50,MATCH(P771,【参考】数式用!$AT$4:$AW$4)+2,FALSE)*0.5, 0), "")</f>
        <v/>
      </c>
      <c r="T771" s="54"/>
      <c r="U771" s="548" t="str">
        <f>IFERROR(IF(AG771&lt;&gt;"",Q771*VLOOKUP(N771,【参考】数式用!$AG$2:$AL$50,MATCH(P771,【参考】数式用!$AI$4:$AL$4,0)+2,0), ""), "")</f>
        <v/>
      </c>
      <c r="V771" s="44"/>
      <c r="W771" s="990"/>
      <c r="X771" s="991"/>
      <c r="Y771" s="93"/>
      <c r="Z771" s="549"/>
      <c r="AA771" s="149" t="str">
        <f>IFERROR(IF(Y771="ー", "", ROUNDDOWN(Z771*VLOOKUP(N771,【参考】数式用!$AR$2:$AW$50,MATCH(Y771,【参考】数式用!$AT$4:$AW$4)+2,FALSE)*0.5, 0)), "")</f>
        <v/>
      </c>
      <c r="AB771" s="103"/>
      <c r="AC771" s="1083" t="str">
        <f>IFERROR(IF(AG771&lt;&gt;"",Z771*VLOOKUP(N771,【参考】数式用!$AG$2:$AL$50,MATCH(Y771,【参考】数式用!$AI$4:$AL$4,0)+2,0), ""), "")</f>
        <v/>
      </c>
      <c r="AD771" s="1083"/>
      <c r="AE771" s="424"/>
      <c r="AF771" s="104"/>
      <c r="AG771" s="438" t="str">
        <f>IFERROR(VLOOKUP(O771, 【参考】数式用!$AY$5:$AY$13, 1, FALSE), "")</f>
        <v/>
      </c>
      <c r="AH771" s="439" t="str">
        <f>IFERROR(VLOOKUP(N771, 【参考】数式用!$BA$2:$BB$50, 2, FALSE), "")</f>
        <v/>
      </c>
      <c r="AI771" s="440" t="str">
        <f t="shared" si="25"/>
        <v/>
      </c>
      <c r="AJ771" s="441" t="str">
        <f t="shared" si="26"/>
        <v/>
      </c>
      <c r="AK771" s="139"/>
      <c r="AL771" s="139"/>
      <c r="AM771" s="112"/>
      <c r="AN771" s="112"/>
      <c r="AU771" s="111"/>
      <c r="AV771" s="111"/>
      <c r="AW771" s="111"/>
      <c r="AX771" s="111"/>
      <c r="AY771" s="111"/>
      <c r="AZ771" s="111"/>
    </row>
    <row r="772" spans="1:52" ht="30" customHeight="1" thickBot="1">
      <c r="A772" s="146">
        <v>759</v>
      </c>
      <c r="B772" s="985" t="str">
        <f>IF(基本情報入力シート!C797="","",基本情報入力シート!C797)</f>
        <v/>
      </c>
      <c r="C772" s="986"/>
      <c r="D772" s="986"/>
      <c r="E772" s="986"/>
      <c r="F772" s="986"/>
      <c r="G772" s="986"/>
      <c r="H772" s="986"/>
      <c r="I772" s="987"/>
      <c r="J772" s="420" t="str">
        <f>IF(基本情報入力シート!M797="","",基本情報入力シート!M797)</f>
        <v/>
      </c>
      <c r="K772" s="420" t="str">
        <f>IF(基本情報入力シート!R797="","",基本情報入力シート!R797)</f>
        <v/>
      </c>
      <c r="L772" s="420" t="str">
        <f>IF(基本情報入力シート!W797="","",基本情報入力シート!W797)</f>
        <v/>
      </c>
      <c r="M772" s="420" t="str">
        <f>IF(基本情報入力シート!X797="","",基本情報入力シート!X797)</f>
        <v/>
      </c>
      <c r="N772" s="147" t="str">
        <f>IF(基本情報入力シート!Y797="","",基本情報入力シート!Y797)</f>
        <v/>
      </c>
      <c r="O772" s="154"/>
      <c r="P772" s="53"/>
      <c r="Q772" s="988"/>
      <c r="R772" s="989"/>
      <c r="S772" s="148" t="str">
        <f>IFERROR(ROUNDDOWN(Q772*VLOOKUP(N772,【参考】数式用!$AR$2:$AW$50,MATCH(P772,【参考】数式用!$AT$4:$AW$4)+2,FALSE)*0.5, 0), "")</f>
        <v/>
      </c>
      <c r="T772" s="54"/>
      <c r="U772" s="548" t="str">
        <f>IFERROR(IF(AG772&lt;&gt;"",Q772*VLOOKUP(N772,【参考】数式用!$AG$2:$AL$50,MATCH(P772,【参考】数式用!$AI$4:$AL$4,0)+2,0), ""), "")</f>
        <v/>
      </c>
      <c r="V772" s="44"/>
      <c r="W772" s="990"/>
      <c r="X772" s="991"/>
      <c r="Y772" s="93"/>
      <c r="Z772" s="549"/>
      <c r="AA772" s="149" t="str">
        <f>IFERROR(IF(Y772="ー", "", ROUNDDOWN(Z772*VLOOKUP(N772,【参考】数式用!$AR$2:$AW$50,MATCH(Y772,【参考】数式用!$AT$4:$AW$4)+2,FALSE)*0.5, 0)), "")</f>
        <v/>
      </c>
      <c r="AB772" s="103"/>
      <c r="AC772" s="1083" t="str">
        <f>IFERROR(IF(AG772&lt;&gt;"",Z772*VLOOKUP(N772,【参考】数式用!$AG$2:$AL$50,MATCH(Y772,【参考】数式用!$AI$4:$AL$4,0)+2,0), ""), "")</f>
        <v/>
      </c>
      <c r="AD772" s="1083"/>
      <c r="AE772" s="424"/>
      <c r="AF772" s="104"/>
      <c r="AG772" s="438" t="str">
        <f>IFERROR(VLOOKUP(O772, 【参考】数式用!$AY$5:$AY$13, 1, FALSE), "")</f>
        <v/>
      </c>
      <c r="AH772" s="439" t="str">
        <f>IFERROR(VLOOKUP(N772, 【参考】数式用!$BA$2:$BB$50, 2, FALSE), "")</f>
        <v/>
      </c>
      <c r="AI772" s="440" t="str">
        <f t="shared" si="25"/>
        <v/>
      </c>
      <c r="AJ772" s="441" t="str">
        <f t="shared" si="26"/>
        <v/>
      </c>
      <c r="AK772" s="139"/>
      <c r="AL772" s="139"/>
      <c r="AM772" s="112"/>
      <c r="AN772" s="112"/>
      <c r="AU772" s="111"/>
      <c r="AV772" s="111"/>
      <c r="AW772" s="111"/>
      <c r="AX772" s="111"/>
      <c r="AY772" s="111"/>
      <c r="AZ772" s="111"/>
    </row>
    <row r="773" spans="1:52" ht="30" customHeight="1" thickBot="1">
      <c r="A773" s="146">
        <v>760</v>
      </c>
      <c r="B773" s="985" t="str">
        <f>IF(基本情報入力シート!C798="","",基本情報入力シート!C798)</f>
        <v/>
      </c>
      <c r="C773" s="986"/>
      <c r="D773" s="986"/>
      <c r="E773" s="986"/>
      <c r="F773" s="986"/>
      <c r="G773" s="986"/>
      <c r="H773" s="986"/>
      <c r="I773" s="987"/>
      <c r="J773" s="420" t="str">
        <f>IF(基本情報入力シート!M798="","",基本情報入力シート!M798)</f>
        <v/>
      </c>
      <c r="K773" s="420" t="str">
        <f>IF(基本情報入力シート!R798="","",基本情報入力シート!R798)</f>
        <v/>
      </c>
      <c r="L773" s="420" t="str">
        <f>IF(基本情報入力シート!W798="","",基本情報入力シート!W798)</f>
        <v/>
      </c>
      <c r="M773" s="420" t="str">
        <f>IF(基本情報入力シート!X798="","",基本情報入力シート!X798)</f>
        <v/>
      </c>
      <c r="N773" s="147" t="str">
        <f>IF(基本情報入力シート!Y798="","",基本情報入力シート!Y798)</f>
        <v/>
      </c>
      <c r="O773" s="154"/>
      <c r="P773" s="53"/>
      <c r="Q773" s="988"/>
      <c r="R773" s="989"/>
      <c r="S773" s="148" t="str">
        <f>IFERROR(ROUNDDOWN(Q773*VLOOKUP(N773,【参考】数式用!$AR$2:$AW$50,MATCH(P773,【参考】数式用!$AT$4:$AW$4)+2,FALSE)*0.5, 0), "")</f>
        <v/>
      </c>
      <c r="T773" s="54"/>
      <c r="U773" s="548" t="str">
        <f>IFERROR(IF(AG773&lt;&gt;"",Q773*VLOOKUP(N773,【参考】数式用!$AG$2:$AL$50,MATCH(P773,【参考】数式用!$AI$4:$AL$4,0)+2,0), ""), "")</f>
        <v/>
      </c>
      <c r="V773" s="44"/>
      <c r="W773" s="990"/>
      <c r="X773" s="991"/>
      <c r="Y773" s="93"/>
      <c r="Z773" s="549"/>
      <c r="AA773" s="149" t="str">
        <f>IFERROR(IF(Y773="ー", "", ROUNDDOWN(Z773*VLOOKUP(N773,【参考】数式用!$AR$2:$AW$50,MATCH(Y773,【参考】数式用!$AT$4:$AW$4)+2,FALSE)*0.5, 0)), "")</f>
        <v/>
      </c>
      <c r="AB773" s="103"/>
      <c r="AC773" s="1083" t="str">
        <f>IFERROR(IF(AG773&lt;&gt;"",Z773*VLOOKUP(N773,【参考】数式用!$AG$2:$AL$50,MATCH(Y773,【参考】数式用!$AI$4:$AL$4,0)+2,0), ""), "")</f>
        <v/>
      </c>
      <c r="AD773" s="1083"/>
      <c r="AE773" s="424"/>
      <c r="AF773" s="104"/>
      <c r="AG773" s="438" t="str">
        <f>IFERROR(VLOOKUP(O773, 【参考】数式用!$AY$5:$AY$13, 1, FALSE), "")</f>
        <v/>
      </c>
      <c r="AH773" s="439" t="str">
        <f>IFERROR(VLOOKUP(N773, 【参考】数式用!$BA$2:$BB$50, 2, FALSE), "")</f>
        <v/>
      </c>
      <c r="AI773" s="440" t="str">
        <f t="shared" si="25"/>
        <v/>
      </c>
      <c r="AJ773" s="441" t="str">
        <f t="shared" si="26"/>
        <v/>
      </c>
      <c r="AK773" s="139"/>
      <c r="AL773" s="139"/>
      <c r="AM773" s="112"/>
      <c r="AN773" s="112"/>
      <c r="AU773" s="111"/>
      <c r="AV773" s="111"/>
      <c r="AW773" s="111"/>
      <c r="AX773" s="111"/>
      <c r="AY773" s="111"/>
      <c r="AZ773" s="111"/>
    </row>
    <row r="774" spans="1:52" ht="30" customHeight="1" thickBot="1">
      <c r="A774" s="146">
        <v>761</v>
      </c>
      <c r="B774" s="985" t="str">
        <f>IF(基本情報入力シート!C799="","",基本情報入力シート!C799)</f>
        <v/>
      </c>
      <c r="C774" s="986"/>
      <c r="D774" s="986"/>
      <c r="E774" s="986"/>
      <c r="F774" s="986"/>
      <c r="G774" s="986"/>
      <c r="H774" s="986"/>
      <c r="I774" s="987"/>
      <c r="J774" s="420" t="str">
        <f>IF(基本情報入力シート!M799="","",基本情報入力シート!M799)</f>
        <v/>
      </c>
      <c r="K774" s="420" t="str">
        <f>IF(基本情報入力シート!R799="","",基本情報入力シート!R799)</f>
        <v/>
      </c>
      <c r="L774" s="420" t="str">
        <f>IF(基本情報入力シート!W799="","",基本情報入力シート!W799)</f>
        <v/>
      </c>
      <c r="M774" s="420" t="str">
        <f>IF(基本情報入力シート!X799="","",基本情報入力シート!X799)</f>
        <v/>
      </c>
      <c r="N774" s="147" t="str">
        <f>IF(基本情報入力シート!Y799="","",基本情報入力シート!Y799)</f>
        <v/>
      </c>
      <c r="O774" s="154"/>
      <c r="P774" s="53"/>
      <c r="Q774" s="988"/>
      <c r="R774" s="989"/>
      <c r="S774" s="148" t="str">
        <f>IFERROR(ROUNDDOWN(Q774*VLOOKUP(N774,【参考】数式用!$AR$2:$AW$50,MATCH(P774,【参考】数式用!$AT$4:$AW$4)+2,FALSE)*0.5, 0), "")</f>
        <v/>
      </c>
      <c r="T774" s="54"/>
      <c r="U774" s="548" t="str">
        <f>IFERROR(IF(AG774&lt;&gt;"",Q774*VLOOKUP(N774,【参考】数式用!$AG$2:$AL$50,MATCH(P774,【参考】数式用!$AI$4:$AL$4,0)+2,0), ""), "")</f>
        <v/>
      </c>
      <c r="V774" s="44"/>
      <c r="W774" s="990"/>
      <c r="X774" s="991"/>
      <c r="Y774" s="93"/>
      <c r="Z774" s="549"/>
      <c r="AA774" s="149" t="str">
        <f>IFERROR(IF(Y774="ー", "", ROUNDDOWN(Z774*VLOOKUP(N774,【参考】数式用!$AR$2:$AW$50,MATCH(Y774,【参考】数式用!$AT$4:$AW$4)+2,FALSE)*0.5, 0)), "")</f>
        <v/>
      </c>
      <c r="AB774" s="103"/>
      <c r="AC774" s="1083" t="str">
        <f>IFERROR(IF(AG774&lt;&gt;"",Z774*VLOOKUP(N774,【参考】数式用!$AG$2:$AL$50,MATCH(Y774,【参考】数式用!$AI$4:$AL$4,0)+2,0), ""), "")</f>
        <v/>
      </c>
      <c r="AD774" s="1083"/>
      <c r="AE774" s="424"/>
      <c r="AF774" s="104"/>
      <c r="AG774" s="438" t="str">
        <f>IFERROR(VLOOKUP(O774, 【参考】数式用!$AY$5:$AY$13, 1, FALSE), "")</f>
        <v/>
      </c>
      <c r="AH774" s="439" t="str">
        <f>IFERROR(VLOOKUP(N774, 【参考】数式用!$BA$2:$BB$50, 2, FALSE), "")</f>
        <v/>
      </c>
      <c r="AI774" s="440" t="str">
        <f t="shared" si="25"/>
        <v/>
      </c>
      <c r="AJ774" s="441" t="str">
        <f t="shared" si="26"/>
        <v/>
      </c>
      <c r="AK774" s="139"/>
      <c r="AL774" s="139"/>
      <c r="AM774" s="112"/>
      <c r="AN774" s="112"/>
      <c r="AU774" s="111"/>
      <c r="AV774" s="111"/>
      <c r="AW774" s="111"/>
      <c r="AX774" s="111"/>
      <c r="AY774" s="111"/>
      <c r="AZ774" s="111"/>
    </row>
    <row r="775" spans="1:52" ht="30" customHeight="1" thickBot="1">
      <c r="A775" s="146">
        <v>762</v>
      </c>
      <c r="B775" s="985" t="str">
        <f>IF(基本情報入力シート!C800="","",基本情報入力シート!C800)</f>
        <v/>
      </c>
      <c r="C775" s="986"/>
      <c r="D775" s="986"/>
      <c r="E775" s="986"/>
      <c r="F775" s="986"/>
      <c r="G775" s="986"/>
      <c r="H775" s="986"/>
      <c r="I775" s="987"/>
      <c r="J775" s="420" t="str">
        <f>IF(基本情報入力シート!M800="","",基本情報入力シート!M800)</f>
        <v/>
      </c>
      <c r="K775" s="420" t="str">
        <f>IF(基本情報入力シート!R800="","",基本情報入力シート!R800)</f>
        <v/>
      </c>
      <c r="L775" s="420" t="str">
        <f>IF(基本情報入力シート!W800="","",基本情報入力シート!W800)</f>
        <v/>
      </c>
      <c r="M775" s="420" t="str">
        <f>IF(基本情報入力シート!X800="","",基本情報入力シート!X800)</f>
        <v/>
      </c>
      <c r="N775" s="147" t="str">
        <f>IF(基本情報入力シート!Y800="","",基本情報入力シート!Y800)</f>
        <v/>
      </c>
      <c r="O775" s="154"/>
      <c r="P775" s="53"/>
      <c r="Q775" s="988"/>
      <c r="R775" s="989"/>
      <c r="S775" s="148" t="str">
        <f>IFERROR(ROUNDDOWN(Q775*VLOOKUP(N775,【参考】数式用!$AR$2:$AW$50,MATCH(P775,【参考】数式用!$AT$4:$AW$4)+2,FALSE)*0.5, 0), "")</f>
        <v/>
      </c>
      <c r="T775" s="54"/>
      <c r="U775" s="548" t="str">
        <f>IFERROR(IF(AG775&lt;&gt;"",Q775*VLOOKUP(N775,【参考】数式用!$AG$2:$AL$50,MATCH(P775,【参考】数式用!$AI$4:$AL$4,0)+2,0), ""), "")</f>
        <v/>
      </c>
      <c r="V775" s="44"/>
      <c r="W775" s="990"/>
      <c r="X775" s="991"/>
      <c r="Y775" s="93"/>
      <c r="Z775" s="549"/>
      <c r="AA775" s="149" t="str">
        <f>IFERROR(IF(Y775="ー", "", ROUNDDOWN(Z775*VLOOKUP(N775,【参考】数式用!$AR$2:$AW$50,MATCH(Y775,【参考】数式用!$AT$4:$AW$4)+2,FALSE)*0.5, 0)), "")</f>
        <v/>
      </c>
      <c r="AB775" s="103"/>
      <c r="AC775" s="1083" t="str">
        <f>IFERROR(IF(AG775&lt;&gt;"",Z775*VLOOKUP(N775,【参考】数式用!$AG$2:$AL$50,MATCH(Y775,【参考】数式用!$AI$4:$AL$4,0)+2,0), ""), "")</f>
        <v/>
      </c>
      <c r="AD775" s="1083"/>
      <c r="AE775" s="424"/>
      <c r="AF775" s="104"/>
      <c r="AG775" s="438" t="str">
        <f>IFERROR(VLOOKUP(O775, 【参考】数式用!$AY$5:$AY$13, 1, FALSE), "")</f>
        <v/>
      </c>
      <c r="AH775" s="439" t="str">
        <f>IFERROR(VLOOKUP(N775, 【参考】数式用!$BA$2:$BB$50, 2, FALSE), "")</f>
        <v/>
      </c>
      <c r="AI775" s="440" t="str">
        <f t="shared" si="25"/>
        <v/>
      </c>
      <c r="AJ775" s="441" t="str">
        <f t="shared" si="26"/>
        <v/>
      </c>
      <c r="AK775" s="139"/>
      <c r="AL775" s="139"/>
      <c r="AM775" s="112"/>
      <c r="AN775" s="112"/>
      <c r="AU775" s="111"/>
      <c r="AV775" s="111"/>
      <c r="AW775" s="111"/>
      <c r="AX775" s="111"/>
      <c r="AY775" s="111"/>
      <c r="AZ775" s="111"/>
    </row>
    <row r="776" spans="1:52" ht="30" customHeight="1" thickBot="1">
      <c r="A776" s="146">
        <v>763</v>
      </c>
      <c r="B776" s="985" t="str">
        <f>IF(基本情報入力シート!C801="","",基本情報入力シート!C801)</f>
        <v/>
      </c>
      <c r="C776" s="986"/>
      <c r="D776" s="986"/>
      <c r="E776" s="986"/>
      <c r="F776" s="986"/>
      <c r="G776" s="986"/>
      <c r="H776" s="986"/>
      <c r="I776" s="987"/>
      <c r="J776" s="420" t="str">
        <f>IF(基本情報入力シート!M801="","",基本情報入力シート!M801)</f>
        <v/>
      </c>
      <c r="K776" s="420" t="str">
        <f>IF(基本情報入力シート!R801="","",基本情報入力シート!R801)</f>
        <v/>
      </c>
      <c r="L776" s="420" t="str">
        <f>IF(基本情報入力シート!W801="","",基本情報入力シート!W801)</f>
        <v/>
      </c>
      <c r="M776" s="420" t="str">
        <f>IF(基本情報入力シート!X801="","",基本情報入力シート!X801)</f>
        <v/>
      </c>
      <c r="N776" s="147" t="str">
        <f>IF(基本情報入力シート!Y801="","",基本情報入力シート!Y801)</f>
        <v/>
      </c>
      <c r="O776" s="154"/>
      <c r="P776" s="53"/>
      <c r="Q776" s="988"/>
      <c r="R776" s="989"/>
      <c r="S776" s="148" t="str">
        <f>IFERROR(ROUNDDOWN(Q776*VLOOKUP(N776,【参考】数式用!$AR$2:$AW$50,MATCH(P776,【参考】数式用!$AT$4:$AW$4)+2,FALSE)*0.5, 0), "")</f>
        <v/>
      </c>
      <c r="T776" s="54"/>
      <c r="U776" s="548" t="str">
        <f>IFERROR(IF(AG776&lt;&gt;"",Q776*VLOOKUP(N776,【参考】数式用!$AG$2:$AL$50,MATCH(P776,【参考】数式用!$AI$4:$AL$4,0)+2,0), ""), "")</f>
        <v/>
      </c>
      <c r="V776" s="44"/>
      <c r="W776" s="990"/>
      <c r="X776" s="991"/>
      <c r="Y776" s="93"/>
      <c r="Z776" s="549"/>
      <c r="AA776" s="149" t="str">
        <f>IFERROR(IF(Y776="ー", "", ROUNDDOWN(Z776*VLOOKUP(N776,【参考】数式用!$AR$2:$AW$50,MATCH(Y776,【参考】数式用!$AT$4:$AW$4)+2,FALSE)*0.5, 0)), "")</f>
        <v/>
      </c>
      <c r="AB776" s="103"/>
      <c r="AC776" s="1083" t="str">
        <f>IFERROR(IF(AG776&lt;&gt;"",Z776*VLOOKUP(N776,【参考】数式用!$AG$2:$AL$50,MATCH(Y776,【参考】数式用!$AI$4:$AL$4,0)+2,0), ""), "")</f>
        <v/>
      </c>
      <c r="AD776" s="1083"/>
      <c r="AE776" s="424"/>
      <c r="AF776" s="104"/>
      <c r="AG776" s="438" t="str">
        <f>IFERROR(VLOOKUP(O776, 【参考】数式用!$AY$5:$AY$13, 1, FALSE), "")</f>
        <v/>
      </c>
      <c r="AH776" s="439" t="str">
        <f>IFERROR(VLOOKUP(N776, 【参考】数式用!$BA$2:$BB$50, 2, FALSE), "")</f>
        <v/>
      </c>
      <c r="AI776" s="440" t="str">
        <f t="shared" si="25"/>
        <v/>
      </c>
      <c r="AJ776" s="441" t="str">
        <f t="shared" si="26"/>
        <v/>
      </c>
      <c r="AK776" s="139"/>
      <c r="AL776" s="139"/>
      <c r="AM776" s="112"/>
      <c r="AN776" s="112"/>
      <c r="AU776" s="111"/>
      <c r="AV776" s="111"/>
      <c r="AW776" s="111"/>
      <c r="AX776" s="111"/>
      <c r="AY776" s="111"/>
      <c r="AZ776" s="111"/>
    </row>
    <row r="777" spans="1:52" ht="30" customHeight="1" thickBot="1">
      <c r="A777" s="146">
        <v>764</v>
      </c>
      <c r="B777" s="985" t="str">
        <f>IF(基本情報入力シート!C802="","",基本情報入力シート!C802)</f>
        <v/>
      </c>
      <c r="C777" s="986"/>
      <c r="D777" s="986"/>
      <c r="E777" s="986"/>
      <c r="F777" s="986"/>
      <c r="G777" s="986"/>
      <c r="H777" s="986"/>
      <c r="I777" s="987"/>
      <c r="J777" s="420" t="str">
        <f>IF(基本情報入力シート!M802="","",基本情報入力シート!M802)</f>
        <v/>
      </c>
      <c r="K777" s="420" t="str">
        <f>IF(基本情報入力シート!R802="","",基本情報入力シート!R802)</f>
        <v/>
      </c>
      <c r="L777" s="420" t="str">
        <f>IF(基本情報入力シート!W802="","",基本情報入力シート!W802)</f>
        <v/>
      </c>
      <c r="M777" s="420" t="str">
        <f>IF(基本情報入力シート!X802="","",基本情報入力シート!X802)</f>
        <v/>
      </c>
      <c r="N777" s="147" t="str">
        <f>IF(基本情報入力シート!Y802="","",基本情報入力シート!Y802)</f>
        <v/>
      </c>
      <c r="O777" s="154"/>
      <c r="P777" s="53"/>
      <c r="Q777" s="988"/>
      <c r="R777" s="989"/>
      <c r="S777" s="148" t="str">
        <f>IFERROR(ROUNDDOWN(Q777*VLOOKUP(N777,【参考】数式用!$AR$2:$AW$50,MATCH(P777,【参考】数式用!$AT$4:$AW$4)+2,FALSE)*0.5, 0), "")</f>
        <v/>
      </c>
      <c r="T777" s="54"/>
      <c r="U777" s="548" t="str">
        <f>IFERROR(IF(AG777&lt;&gt;"",Q777*VLOOKUP(N777,【参考】数式用!$AG$2:$AL$50,MATCH(P777,【参考】数式用!$AI$4:$AL$4,0)+2,0), ""), "")</f>
        <v/>
      </c>
      <c r="V777" s="44"/>
      <c r="W777" s="990"/>
      <c r="X777" s="991"/>
      <c r="Y777" s="93"/>
      <c r="Z777" s="549"/>
      <c r="AA777" s="149" t="str">
        <f>IFERROR(IF(Y777="ー", "", ROUNDDOWN(Z777*VLOOKUP(N777,【参考】数式用!$AR$2:$AW$50,MATCH(Y777,【参考】数式用!$AT$4:$AW$4)+2,FALSE)*0.5, 0)), "")</f>
        <v/>
      </c>
      <c r="AB777" s="103"/>
      <c r="AC777" s="1083" t="str">
        <f>IFERROR(IF(AG777&lt;&gt;"",Z777*VLOOKUP(N777,【参考】数式用!$AG$2:$AL$50,MATCH(Y777,【参考】数式用!$AI$4:$AL$4,0)+2,0), ""), "")</f>
        <v/>
      </c>
      <c r="AD777" s="1083"/>
      <c r="AE777" s="424"/>
      <c r="AF777" s="104"/>
      <c r="AG777" s="438" t="str">
        <f>IFERROR(VLOOKUP(O777, 【参考】数式用!$AY$5:$AY$13, 1, FALSE), "")</f>
        <v/>
      </c>
      <c r="AH777" s="439" t="str">
        <f>IFERROR(VLOOKUP(N777, 【参考】数式用!$BA$2:$BB$50, 2, FALSE), "")</f>
        <v/>
      </c>
      <c r="AI777" s="440" t="str">
        <f t="shared" si="25"/>
        <v/>
      </c>
      <c r="AJ777" s="441" t="str">
        <f t="shared" si="26"/>
        <v/>
      </c>
      <c r="AK777" s="139"/>
      <c r="AL777" s="139"/>
      <c r="AM777" s="112"/>
      <c r="AN777" s="112"/>
      <c r="AU777" s="111"/>
      <c r="AV777" s="111"/>
      <c r="AW777" s="111"/>
      <c r="AX777" s="111"/>
      <c r="AY777" s="111"/>
      <c r="AZ777" s="111"/>
    </row>
    <row r="778" spans="1:52" ht="30" customHeight="1" thickBot="1">
      <c r="A778" s="146">
        <v>765</v>
      </c>
      <c r="B778" s="985" t="str">
        <f>IF(基本情報入力シート!C803="","",基本情報入力シート!C803)</f>
        <v/>
      </c>
      <c r="C778" s="986"/>
      <c r="D778" s="986"/>
      <c r="E778" s="986"/>
      <c r="F778" s="986"/>
      <c r="G778" s="986"/>
      <c r="H778" s="986"/>
      <c r="I778" s="987"/>
      <c r="J778" s="420" t="str">
        <f>IF(基本情報入力シート!M803="","",基本情報入力シート!M803)</f>
        <v/>
      </c>
      <c r="K778" s="420" t="str">
        <f>IF(基本情報入力シート!R803="","",基本情報入力シート!R803)</f>
        <v/>
      </c>
      <c r="L778" s="420" t="str">
        <f>IF(基本情報入力シート!W803="","",基本情報入力シート!W803)</f>
        <v/>
      </c>
      <c r="M778" s="420" t="str">
        <f>IF(基本情報入力シート!X803="","",基本情報入力シート!X803)</f>
        <v/>
      </c>
      <c r="N778" s="147" t="str">
        <f>IF(基本情報入力シート!Y803="","",基本情報入力シート!Y803)</f>
        <v/>
      </c>
      <c r="O778" s="154"/>
      <c r="P778" s="53"/>
      <c r="Q778" s="988"/>
      <c r="R778" s="989"/>
      <c r="S778" s="148" t="str">
        <f>IFERROR(ROUNDDOWN(Q778*VLOOKUP(N778,【参考】数式用!$AR$2:$AW$50,MATCH(P778,【参考】数式用!$AT$4:$AW$4)+2,FALSE)*0.5, 0), "")</f>
        <v/>
      </c>
      <c r="T778" s="54"/>
      <c r="U778" s="548" t="str">
        <f>IFERROR(IF(AG778&lt;&gt;"",Q778*VLOOKUP(N778,【参考】数式用!$AG$2:$AL$50,MATCH(P778,【参考】数式用!$AI$4:$AL$4,0)+2,0), ""), "")</f>
        <v/>
      </c>
      <c r="V778" s="44"/>
      <c r="W778" s="990"/>
      <c r="X778" s="991"/>
      <c r="Y778" s="93"/>
      <c r="Z778" s="549"/>
      <c r="AA778" s="149" t="str">
        <f>IFERROR(IF(Y778="ー", "", ROUNDDOWN(Z778*VLOOKUP(N778,【参考】数式用!$AR$2:$AW$50,MATCH(Y778,【参考】数式用!$AT$4:$AW$4)+2,FALSE)*0.5, 0)), "")</f>
        <v/>
      </c>
      <c r="AB778" s="103"/>
      <c r="AC778" s="1083" t="str">
        <f>IFERROR(IF(AG778&lt;&gt;"",Z778*VLOOKUP(N778,【参考】数式用!$AG$2:$AL$50,MATCH(Y778,【参考】数式用!$AI$4:$AL$4,0)+2,0), ""), "")</f>
        <v/>
      </c>
      <c r="AD778" s="1083"/>
      <c r="AE778" s="424"/>
      <c r="AF778" s="104"/>
      <c r="AG778" s="438" t="str">
        <f>IFERROR(VLOOKUP(O778, 【参考】数式用!$AY$5:$AY$13, 1, FALSE), "")</f>
        <v/>
      </c>
      <c r="AH778" s="439" t="str">
        <f>IFERROR(VLOOKUP(N778, 【参考】数式用!$BA$2:$BB$50, 2, FALSE), "")</f>
        <v/>
      </c>
      <c r="AI778" s="440" t="str">
        <f t="shared" si="25"/>
        <v/>
      </c>
      <c r="AJ778" s="441" t="str">
        <f t="shared" si="26"/>
        <v/>
      </c>
      <c r="AK778" s="139"/>
      <c r="AL778" s="139"/>
      <c r="AM778" s="112"/>
      <c r="AN778" s="112"/>
      <c r="AU778" s="111"/>
      <c r="AV778" s="111"/>
      <c r="AW778" s="111"/>
      <c r="AX778" s="111"/>
      <c r="AY778" s="111"/>
      <c r="AZ778" s="111"/>
    </row>
    <row r="779" spans="1:52" ht="30" customHeight="1" thickBot="1">
      <c r="A779" s="146">
        <v>766</v>
      </c>
      <c r="B779" s="985" t="str">
        <f>IF(基本情報入力シート!C804="","",基本情報入力シート!C804)</f>
        <v/>
      </c>
      <c r="C779" s="986"/>
      <c r="D779" s="986"/>
      <c r="E779" s="986"/>
      <c r="F779" s="986"/>
      <c r="G779" s="986"/>
      <c r="H779" s="986"/>
      <c r="I779" s="987"/>
      <c r="J779" s="420" t="str">
        <f>IF(基本情報入力シート!M804="","",基本情報入力シート!M804)</f>
        <v/>
      </c>
      <c r="K779" s="420" t="str">
        <f>IF(基本情報入力シート!R804="","",基本情報入力シート!R804)</f>
        <v/>
      </c>
      <c r="L779" s="420" t="str">
        <f>IF(基本情報入力シート!W804="","",基本情報入力シート!W804)</f>
        <v/>
      </c>
      <c r="M779" s="420" t="str">
        <f>IF(基本情報入力シート!X804="","",基本情報入力シート!X804)</f>
        <v/>
      </c>
      <c r="N779" s="147" t="str">
        <f>IF(基本情報入力シート!Y804="","",基本情報入力シート!Y804)</f>
        <v/>
      </c>
      <c r="O779" s="154"/>
      <c r="P779" s="53"/>
      <c r="Q779" s="988"/>
      <c r="R779" s="989"/>
      <c r="S779" s="148" t="str">
        <f>IFERROR(ROUNDDOWN(Q779*VLOOKUP(N779,【参考】数式用!$AR$2:$AW$50,MATCH(P779,【参考】数式用!$AT$4:$AW$4)+2,FALSE)*0.5, 0), "")</f>
        <v/>
      </c>
      <c r="T779" s="54"/>
      <c r="U779" s="548" t="str">
        <f>IFERROR(IF(AG779&lt;&gt;"",Q779*VLOOKUP(N779,【参考】数式用!$AG$2:$AL$50,MATCH(P779,【参考】数式用!$AI$4:$AL$4,0)+2,0), ""), "")</f>
        <v/>
      </c>
      <c r="V779" s="44"/>
      <c r="W779" s="990"/>
      <c r="X779" s="991"/>
      <c r="Y779" s="93"/>
      <c r="Z779" s="549"/>
      <c r="AA779" s="149" t="str">
        <f>IFERROR(IF(Y779="ー", "", ROUNDDOWN(Z779*VLOOKUP(N779,【参考】数式用!$AR$2:$AW$50,MATCH(Y779,【参考】数式用!$AT$4:$AW$4)+2,FALSE)*0.5, 0)), "")</f>
        <v/>
      </c>
      <c r="AB779" s="103"/>
      <c r="AC779" s="1083" t="str">
        <f>IFERROR(IF(AG779&lt;&gt;"",Z779*VLOOKUP(N779,【参考】数式用!$AG$2:$AL$50,MATCH(Y779,【参考】数式用!$AI$4:$AL$4,0)+2,0), ""), "")</f>
        <v/>
      </c>
      <c r="AD779" s="1083"/>
      <c r="AE779" s="424"/>
      <c r="AF779" s="104"/>
      <c r="AG779" s="438" t="str">
        <f>IFERROR(VLOOKUP(O779, 【参考】数式用!$AY$5:$AY$13, 1, FALSE), "")</f>
        <v/>
      </c>
      <c r="AH779" s="439" t="str">
        <f>IFERROR(VLOOKUP(N779, 【参考】数式用!$BA$2:$BB$50, 2, FALSE), "")</f>
        <v/>
      </c>
      <c r="AI779" s="440" t="str">
        <f t="shared" si="25"/>
        <v/>
      </c>
      <c r="AJ779" s="441" t="str">
        <f t="shared" si="26"/>
        <v/>
      </c>
      <c r="AK779" s="139"/>
      <c r="AL779" s="139"/>
      <c r="AM779" s="112"/>
      <c r="AN779" s="112"/>
      <c r="AU779" s="111"/>
      <c r="AV779" s="111"/>
      <c r="AW779" s="111"/>
      <c r="AX779" s="111"/>
      <c r="AY779" s="111"/>
      <c r="AZ779" s="111"/>
    </row>
    <row r="780" spans="1:52" ht="30" customHeight="1" thickBot="1">
      <c r="A780" s="146">
        <v>767</v>
      </c>
      <c r="B780" s="985" t="str">
        <f>IF(基本情報入力シート!C805="","",基本情報入力シート!C805)</f>
        <v/>
      </c>
      <c r="C780" s="986"/>
      <c r="D780" s="986"/>
      <c r="E780" s="986"/>
      <c r="F780" s="986"/>
      <c r="G780" s="986"/>
      <c r="H780" s="986"/>
      <c r="I780" s="987"/>
      <c r="J780" s="420" t="str">
        <f>IF(基本情報入力シート!M805="","",基本情報入力シート!M805)</f>
        <v/>
      </c>
      <c r="K780" s="420" t="str">
        <f>IF(基本情報入力シート!R805="","",基本情報入力シート!R805)</f>
        <v/>
      </c>
      <c r="L780" s="420" t="str">
        <f>IF(基本情報入力シート!W805="","",基本情報入力シート!W805)</f>
        <v/>
      </c>
      <c r="M780" s="420" t="str">
        <f>IF(基本情報入力シート!X805="","",基本情報入力シート!X805)</f>
        <v/>
      </c>
      <c r="N780" s="147" t="str">
        <f>IF(基本情報入力シート!Y805="","",基本情報入力シート!Y805)</f>
        <v/>
      </c>
      <c r="O780" s="154"/>
      <c r="P780" s="53"/>
      <c r="Q780" s="988"/>
      <c r="R780" s="989"/>
      <c r="S780" s="148" t="str">
        <f>IFERROR(ROUNDDOWN(Q780*VLOOKUP(N780,【参考】数式用!$AR$2:$AW$50,MATCH(P780,【参考】数式用!$AT$4:$AW$4)+2,FALSE)*0.5, 0), "")</f>
        <v/>
      </c>
      <c r="T780" s="54"/>
      <c r="U780" s="548" t="str">
        <f>IFERROR(IF(AG780&lt;&gt;"",Q780*VLOOKUP(N780,【参考】数式用!$AG$2:$AL$50,MATCH(P780,【参考】数式用!$AI$4:$AL$4,0)+2,0), ""), "")</f>
        <v/>
      </c>
      <c r="V780" s="44"/>
      <c r="W780" s="990"/>
      <c r="X780" s="991"/>
      <c r="Y780" s="93"/>
      <c r="Z780" s="549"/>
      <c r="AA780" s="149" t="str">
        <f>IFERROR(IF(Y780="ー", "", ROUNDDOWN(Z780*VLOOKUP(N780,【参考】数式用!$AR$2:$AW$50,MATCH(Y780,【参考】数式用!$AT$4:$AW$4)+2,FALSE)*0.5, 0)), "")</f>
        <v/>
      </c>
      <c r="AB780" s="103"/>
      <c r="AC780" s="1083" t="str">
        <f>IFERROR(IF(AG780&lt;&gt;"",Z780*VLOOKUP(N780,【参考】数式用!$AG$2:$AL$50,MATCH(Y780,【参考】数式用!$AI$4:$AL$4,0)+2,0), ""), "")</f>
        <v/>
      </c>
      <c r="AD780" s="1083"/>
      <c r="AE780" s="424"/>
      <c r="AF780" s="104"/>
      <c r="AG780" s="438" t="str">
        <f>IFERROR(VLOOKUP(O780, 【参考】数式用!$AY$5:$AY$13, 1, FALSE), "")</f>
        <v/>
      </c>
      <c r="AH780" s="439" t="str">
        <f>IFERROR(VLOOKUP(N780, 【参考】数式用!$BA$2:$BB$50, 2, FALSE), "")</f>
        <v/>
      </c>
      <c r="AI780" s="440" t="str">
        <f t="shared" si="25"/>
        <v/>
      </c>
      <c r="AJ780" s="441" t="str">
        <f t="shared" si="26"/>
        <v/>
      </c>
      <c r="AK780" s="139"/>
      <c r="AL780" s="139"/>
      <c r="AM780" s="112"/>
      <c r="AN780" s="112"/>
      <c r="AU780" s="111"/>
      <c r="AV780" s="111"/>
      <c r="AW780" s="111"/>
      <c r="AX780" s="111"/>
      <c r="AY780" s="111"/>
      <c r="AZ780" s="111"/>
    </row>
    <row r="781" spans="1:52" ht="30" customHeight="1" thickBot="1">
      <c r="A781" s="146">
        <v>768</v>
      </c>
      <c r="B781" s="985" t="str">
        <f>IF(基本情報入力シート!C806="","",基本情報入力シート!C806)</f>
        <v/>
      </c>
      <c r="C781" s="986"/>
      <c r="D781" s="986"/>
      <c r="E781" s="986"/>
      <c r="F781" s="986"/>
      <c r="G781" s="986"/>
      <c r="H781" s="986"/>
      <c r="I781" s="987"/>
      <c r="J781" s="420" t="str">
        <f>IF(基本情報入力シート!M806="","",基本情報入力シート!M806)</f>
        <v/>
      </c>
      <c r="K781" s="420" t="str">
        <f>IF(基本情報入力シート!R806="","",基本情報入力シート!R806)</f>
        <v/>
      </c>
      <c r="L781" s="420" t="str">
        <f>IF(基本情報入力シート!W806="","",基本情報入力シート!W806)</f>
        <v/>
      </c>
      <c r="M781" s="420" t="str">
        <f>IF(基本情報入力シート!X806="","",基本情報入力シート!X806)</f>
        <v/>
      </c>
      <c r="N781" s="147" t="str">
        <f>IF(基本情報入力シート!Y806="","",基本情報入力シート!Y806)</f>
        <v/>
      </c>
      <c r="O781" s="154"/>
      <c r="P781" s="53"/>
      <c r="Q781" s="988"/>
      <c r="R781" s="989"/>
      <c r="S781" s="148" t="str">
        <f>IFERROR(ROUNDDOWN(Q781*VLOOKUP(N781,【参考】数式用!$AR$2:$AW$50,MATCH(P781,【参考】数式用!$AT$4:$AW$4)+2,FALSE)*0.5, 0), "")</f>
        <v/>
      </c>
      <c r="T781" s="54"/>
      <c r="U781" s="548" t="str">
        <f>IFERROR(IF(AG781&lt;&gt;"",Q781*VLOOKUP(N781,【参考】数式用!$AG$2:$AL$50,MATCH(P781,【参考】数式用!$AI$4:$AL$4,0)+2,0), ""), "")</f>
        <v/>
      </c>
      <c r="V781" s="44"/>
      <c r="W781" s="990"/>
      <c r="X781" s="991"/>
      <c r="Y781" s="93"/>
      <c r="Z781" s="549"/>
      <c r="AA781" s="149" t="str">
        <f>IFERROR(IF(Y781="ー", "", ROUNDDOWN(Z781*VLOOKUP(N781,【参考】数式用!$AR$2:$AW$50,MATCH(Y781,【参考】数式用!$AT$4:$AW$4)+2,FALSE)*0.5, 0)), "")</f>
        <v/>
      </c>
      <c r="AB781" s="103"/>
      <c r="AC781" s="1083" t="str">
        <f>IFERROR(IF(AG781&lt;&gt;"",Z781*VLOOKUP(N781,【参考】数式用!$AG$2:$AL$50,MATCH(Y781,【参考】数式用!$AI$4:$AL$4,0)+2,0), ""), "")</f>
        <v/>
      </c>
      <c r="AD781" s="1083"/>
      <c r="AE781" s="424"/>
      <c r="AF781" s="104"/>
      <c r="AG781" s="438" t="str">
        <f>IFERROR(VLOOKUP(O781, 【参考】数式用!$AY$5:$AY$13, 1, FALSE), "")</f>
        <v/>
      </c>
      <c r="AH781" s="439" t="str">
        <f>IFERROR(VLOOKUP(N781, 【参考】数式用!$BA$2:$BB$50, 2, FALSE), "")</f>
        <v/>
      </c>
      <c r="AI781" s="440" t="str">
        <f t="shared" si="25"/>
        <v/>
      </c>
      <c r="AJ781" s="441" t="str">
        <f t="shared" si="26"/>
        <v/>
      </c>
      <c r="AK781" s="139"/>
      <c r="AL781" s="139"/>
      <c r="AM781" s="112"/>
      <c r="AN781" s="112"/>
      <c r="AU781" s="111"/>
      <c r="AV781" s="111"/>
      <c r="AW781" s="111"/>
      <c r="AX781" s="111"/>
      <c r="AY781" s="111"/>
      <c r="AZ781" s="111"/>
    </row>
    <row r="782" spans="1:52" ht="30" customHeight="1" thickBot="1">
      <c r="A782" s="146">
        <v>769</v>
      </c>
      <c r="B782" s="985" t="str">
        <f>IF(基本情報入力シート!C807="","",基本情報入力シート!C807)</f>
        <v/>
      </c>
      <c r="C782" s="986"/>
      <c r="D782" s="986"/>
      <c r="E782" s="986"/>
      <c r="F782" s="986"/>
      <c r="G782" s="986"/>
      <c r="H782" s="986"/>
      <c r="I782" s="987"/>
      <c r="J782" s="420" t="str">
        <f>IF(基本情報入力シート!M807="","",基本情報入力シート!M807)</f>
        <v/>
      </c>
      <c r="K782" s="420" t="str">
        <f>IF(基本情報入力シート!R807="","",基本情報入力シート!R807)</f>
        <v/>
      </c>
      <c r="L782" s="420" t="str">
        <f>IF(基本情報入力シート!W807="","",基本情報入力シート!W807)</f>
        <v/>
      </c>
      <c r="M782" s="420" t="str">
        <f>IF(基本情報入力シート!X807="","",基本情報入力シート!X807)</f>
        <v/>
      </c>
      <c r="N782" s="147" t="str">
        <f>IF(基本情報入力シート!Y807="","",基本情報入力シート!Y807)</f>
        <v/>
      </c>
      <c r="O782" s="154"/>
      <c r="P782" s="53"/>
      <c r="Q782" s="988"/>
      <c r="R782" s="989"/>
      <c r="S782" s="148" t="str">
        <f>IFERROR(ROUNDDOWN(Q782*VLOOKUP(N782,【参考】数式用!$AR$2:$AW$50,MATCH(P782,【参考】数式用!$AT$4:$AW$4)+2,FALSE)*0.5, 0), "")</f>
        <v/>
      </c>
      <c r="T782" s="54"/>
      <c r="U782" s="548" t="str">
        <f>IFERROR(IF(AG782&lt;&gt;"",Q782*VLOOKUP(N782,【参考】数式用!$AG$2:$AL$50,MATCH(P782,【参考】数式用!$AI$4:$AL$4,0)+2,0), ""), "")</f>
        <v/>
      </c>
      <c r="V782" s="44"/>
      <c r="W782" s="990"/>
      <c r="X782" s="991"/>
      <c r="Y782" s="93"/>
      <c r="Z782" s="549"/>
      <c r="AA782" s="149" t="str">
        <f>IFERROR(IF(Y782="ー", "", ROUNDDOWN(Z782*VLOOKUP(N782,【参考】数式用!$AR$2:$AW$50,MATCH(Y782,【参考】数式用!$AT$4:$AW$4)+2,FALSE)*0.5, 0)), "")</f>
        <v/>
      </c>
      <c r="AB782" s="103"/>
      <c r="AC782" s="1083" t="str">
        <f>IFERROR(IF(AG782&lt;&gt;"",Z782*VLOOKUP(N782,【参考】数式用!$AG$2:$AL$50,MATCH(Y782,【参考】数式用!$AI$4:$AL$4,0)+2,0), ""), "")</f>
        <v/>
      </c>
      <c r="AD782" s="1083"/>
      <c r="AE782" s="424"/>
      <c r="AF782" s="104"/>
      <c r="AG782" s="438" t="str">
        <f>IFERROR(VLOOKUP(O782, 【参考】数式用!$AY$5:$AY$13, 1, FALSE), "")</f>
        <v/>
      </c>
      <c r="AH782" s="439" t="str">
        <f>IFERROR(VLOOKUP(N782, 【参考】数式用!$BA$2:$BB$50, 2, FALSE), "")</f>
        <v/>
      </c>
      <c r="AI782" s="440" t="str">
        <f t="shared" si="25"/>
        <v/>
      </c>
      <c r="AJ782" s="441" t="str">
        <f t="shared" si="26"/>
        <v/>
      </c>
      <c r="AK782" s="139"/>
      <c r="AL782" s="139"/>
      <c r="AM782" s="112"/>
      <c r="AN782" s="112"/>
      <c r="AU782" s="111"/>
      <c r="AV782" s="111"/>
      <c r="AW782" s="111"/>
      <c r="AX782" s="111"/>
      <c r="AY782" s="111"/>
      <c r="AZ782" s="111"/>
    </row>
    <row r="783" spans="1:52" ht="30" customHeight="1" thickBot="1">
      <c r="A783" s="146">
        <v>770</v>
      </c>
      <c r="B783" s="985" t="str">
        <f>IF(基本情報入力シート!C808="","",基本情報入力シート!C808)</f>
        <v/>
      </c>
      <c r="C783" s="986"/>
      <c r="D783" s="986"/>
      <c r="E783" s="986"/>
      <c r="F783" s="986"/>
      <c r="G783" s="986"/>
      <c r="H783" s="986"/>
      <c r="I783" s="987"/>
      <c r="J783" s="420" t="str">
        <f>IF(基本情報入力シート!M808="","",基本情報入力シート!M808)</f>
        <v/>
      </c>
      <c r="K783" s="420" t="str">
        <f>IF(基本情報入力シート!R808="","",基本情報入力シート!R808)</f>
        <v/>
      </c>
      <c r="L783" s="420" t="str">
        <f>IF(基本情報入力シート!W808="","",基本情報入力シート!W808)</f>
        <v/>
      </c>
      <c r="M783" s="420" t="str">
        <f>IF(基本情報入力シート!X808="","",基本情報入力シート!X808)</f>
        <v/>
      </c>
      <c r="N783" s="147" t="str">
        <f>IF(基本情報入力シート!Y808="","",基本情報入力シート!Y808)</f>
        <v/>
      </c>
      <c r="O783" s="154"/>
      <c r="P783" s="53"/>
      <c r="Q783" s="988"/>
      <c r="R783" s="989"/>
      <c r="S783" s="148" t="str">
        <f>IFERROR(ROUNDDOWN(Q783*VLOOKUP(N783,【参考】数式用!$AR$2:$AW$50,MATCH(P783,【参考】数式用!$AT$4:$AW$4)+2,FALSE)*0.5, 0), "")</f>
        <v/>
      </c>
      <c r="T783" s="54"/>
      <c r="U783" s="548" t="str">
        <f>IFERROR(IF(AG783&lt;&gt;"",Q783*VLOOKUP(N783,【参考】数式用!$AG$2:$AL$50,MATCH(P783,【参考】数式用!$AI$4:$AL$4,0)+2,0), ""), "")</f>
        <v/>
      </c>
      <c r="V783" s="44"/>
      <c r="W783" s="990"/>
      <c r="X783" s="991"/>
      <c r="Y783" s="93"/>
      <c r="Z783" s="549"/>
      <c r="AA783" s="149" t="str">
        <f>IFERROR(IF(Y783="ー", "", ROUNDDOWN(Z783*VLOOKUP(N783,【参考】数式用!$AR$2:$AW$50,MATCH(Y783,【参考】数式用!$AT$4:$AW$4)+2,FALSE)*0.5, 0)), "")</f>
        <v/>
      </c>
      <c r="AB783" s="103"/>
      <c r="AC783" s="1083" t="str">
        <f>IFERROR(IF(AG783&lt;&gt;"",Z783*VLOOKUP(N783,【参考】数式用!$AG$2:$AL$50,MATCH(Y783,【参考】数式用!$AI$4:$AL$4,0)+2,0), ""), "")</f>
        <v/>
      </c>
      <c r="AD783" s="1083"/>
      <c r="AE783" s="424"/>
      <c r="AF783" s="104"/>
      <c r="AG783" s="438" t="str">
        <f>IFERROR(VLOOKUP(O783, 【参考】数式用!$AY$5:$AY$13, 1, FALSE), "")</f>
        <v/>
      </c>
      <c r="AH783" s="439" t="str">
        <f>IFERROR(VLOOKUP(N783, 【参考】数式用!$BA$2:$BB$50, 2, FALSE), "")</f>
        <v/>
      </c>
      <c r="AI783" s="440" t="str">
        <f t="shared" si="25"/>
        <v/>
      </c>
      <c r="AJ783" s="441" t="str">
        <f t="shared" si="26"/>
        <v/>
      </c>
      <c r="AK783" s="139"/>
      <c r="AL783" s="139"/>
      <c r="AM783" s="112"/>
      <c r="AN783" s="112"/>
      <c r="AU783" s="111"/>
      <c r="AV783" s="111"/>
      <c r="AW783" s="111"/>
      <c r="AX783" s="111"/>
      <c r="AY783" s="111"/>
      <c r="AZ783" s="111"/>
    </row>
    <row r="784" spans="1:52" ht="30" customHeight="1" thickBot="1">
      <c r="A784" s="146">
        <v>771</v>
      </c>
      <c r="B784" s="985" t="str">
        <f>IF(基本情報入力シート!C809="","",基本情報入力シート!C809)</f>
        <v/>
      </c>
      <c r="C784" s="986"/>
      <c r="D784" s="986"/>
      <c r="E784" s="986"/>
      <c r="F784" s="986"/>
      <c r="G784" s="986"/>
      <c r="H784" s="986"/>
      <c r="I784" s="987"/>
      <c r="J784" s="420" t="str">
        <f>IF(基本情報入力シート!M809="","",基本情報入力シート!M809)</f>
        <v/>
      </c>
      <c r="K784" s="420" t="str">
        <f>IF(基本情報入力シート!R809="","",基本情報入力シート!R809)</f>
        <v/>
      </c>
      <c r="L784" s="420" t="str">
        <f>IF(基本情報入力シート!W809="","",基本情報入力シート!W809)</f>
        <v/>
      </c>
      <c r="M784" s="420" t="str">
        <f>IF(基本情報入力シート!X809="","",基本情報入力シート!X809)</f>
        <v/>
      </c>
      <c r="N784" s="147" t="str">
        <f>IF(基本情報入力シート!Y809="","",基本情報入力シート!Y809)</f>
        <v/>
      </c>
      <c r="O784" s="154"/>
      <c r="P784" s="53"/>
      <c r="Q784" s="988"/>
      <c r="R784" s="989"/>
      <c r="S784" s="148" t="str">
        <f>IFERROR(ROUNDDOWN(Q784*VLOOKUP(N784,【参考】数式用!$AR$2:$AW$50,MATCH(P784,【参考】数式用!$AT$4:$AW$4)+2,FALSE)*0.5, 0), "")</f>
        <v/>
      </c>
      <c r="T784" s="54"/>
      <c r="U784" s="548" t="str">
        <f>IFERROR(IF(AG784&lt;&gt;"",Q784*VLOOKUP(N784,【参考】数式用!$AG$2:$AL$50,MATCH(P784,【参考】数式用!$AI$4:$AL$4,0)+2,0), ""), "")</f>
        <v/>
      </c>
      <c r="V784" s="44"/>
      <c r="W784" s="990"/>
      <c r="X784" s="991"/>
      <c r="Y784" s="93"/>
      <c r="Z784" s="549"/>
      <c r="AA784" s="149" t="str">
        <f>IFERROR(IF(Y784="ー", "", ROUNDDOWN(Z784*VLOOKUP(N784,【参考】数式用!$AR$2:$AW$50,MATCH(Y784,【参考】数式用!$AT$4:$AW$4)+2,FALSE)*0.5, 0)), "")</f>
        <v/>
      </c>
      <c r="AB784" s="103"/>
      <c r="AC784" s="1083" t="str">
        <f>IFERROR(IF(AG784&lt;&gt;"",Z784*VLOOKUP(N784,【参考】数式用!$AG$2:$AL$50,MATCH(Y784,【参考】数式用!$AI$4:$AL$4,0)+2,0), ""), "")</f>
        <v/>
      </c>
      <c r="AD784" s="1083"/>
      <c r="AE784" s="424"/>
      <c r="AF784" s="104"/>
      <c r="AG784" s="438" t="str">
        <f>IFERROR(VLOOKUP(O784, 【参考】数式用!$AY$5:$AY$13, 1, FALSE), "")</f>
        <v/>
      </c>
      <c r="AH784" s="439" t="str">
        <f>IFERROR(VLOOKUP(N784, 【参考】数式用!$BA$2:$BB$50, 2, FALSE), "")</f>
        <v/>
      </c>
      <c r="AI784" s="440" t="str">
        <f t="shared" si="25"/>
        <v/>
      </c>
      <c r="AJ784" s="441" t="str">
        <f t="shared" si="26"/>
        <v/>
      </c>
      <c r="AK784" s="139"/>
      <c r="AL784" s="139"/>
      <c r="AM784" s="112"/>
      <c r="AN784" s="112"/>
      <c r="AU784" s="111"/>
      <c r="AV784" s="111"/>
      <c r="AW784" s="111"/>
      <c r="AX784" s="111"/>
      <c r="AY784" s="111"/>
      <c r="AZ784" s="111"/>
    </row>
    <row r="785" spans="1:52" ht="30" customHeight="1" thickBot="1">
      <c r="A785" s="146">
        <v>772</v>
      </c>
      <c r="B785" s="985" t="str">
        <f>IF(基本情報入力シート!C810="","",基本情報入力シート!C810)</f>
        <v/>
      </c>
      <c r="C785" s="986"/>
      <c r="D785" s="986"/>
      <c r="E785" s="986"/>
      <c r="F785" s="986"/>
      <c r="G785" s="986"/>
      <c r="H785" s="986"/>
      <c r="I785" s="987"/>
      <c r="J785" s="420" t="str">
        <f>IF(基本情報入力シート!M810="","",基本情報入力シート!M810)</f>
        <v/>
      </c>
      <c r="K785" s="420" t="str">
        <f>IF(基本情報入力シート!R810="","",基本情報入力シート!R810)</f>
        <v/>
      </c>
      <c r="L785" s="420" t="str">
        <f>IF(基本情報入力シート!W810="","",基本情報入力シート!W810)</f>
        <v/>
      </c>
      <c r="M785" s="420" t="str">
        <f>IF(基本情報入力シート!X810="","",基本情報入力シート!X810)</f>
        <v/>
      </c>
      <c r="N785" s="147" t="str">
        <f>IF(基本情報入力シート!Y810="","",基本情報入力シート!Y810)</f>
        <v/>
      </c>
      <c r="O785" s="154"/>
      <c r="P785" s="53"/>
      <c r="Q785" s="988"/>
      <c r="R785" s="989"/>
      <c r="S785" s="148" t="str">
        <f>IFERROR(ROUNDDOWN(Q785*VLOOKUP(N785,【参考】数式用!$AR$2:$AW$50,MATCH(P785,【参考】数式用!$AT$4:$AW$4)+2,FALSE)*0.5, 0), "")</f>
        <v/>
      </c>
      <c r="T785" s="54"/>
      <c r="U785" s="548" t="str">
        <f>IFERROR(IF(AG785&lt;&gt;"",Q785*VLOOKUP(N785,【参考】数式用!$AG$2:$AL$50,MATCH(P785,【参考】数式用!$AI$4:$AL$4,0)+2,0), ""), "")</f>
        <v/>
      </c>
      <c r="V785" s="44"/>
      <c r="W785" s="990"/>
      <c r="X785" s="991"/>
      <c r="Y785" s="93"/>
      <c r="Z785" s="549"/>
      <c r="AA785" s="149" t="str">
        <f>IFERROR(IF(Y785="ー", "", ROUNDDOWN(Z785*VLOOKUP(N785,【参考】数式用!$AR$2:$AW$50,MATCH(Y785,【参考】数式用!$AT$4:$AW$4)+2,FALSE)*0.5, 0)), "")</f>
        <v/>
      </c>
      <c r="AB785" s="103"/>
      <c r="AC785" s="1083" t="str">
        <f>IFERROR(IF(AG785&lt;&gt;"",Z785*VLOOKUP(N785,【参考】数式用!$AG$2:$AL$50,MATCH(Y785,【参考】数式用!$AI$4:$AL$4,0)+2,0), ""), "")</f>
        <v/>
      </c>
      <c r="AD785" s="1083"/>
      <c r="AE785" s="424"/>
      <c r="AF785" s="104"/>
      <c r="AG785" s="438" t="str">
        <f>IFERROR(VLOOKUP(O785, 【参考】数式用!$AY$5:$AY$13, 1, FALSE), "")</f>
        <v/>
      </c>
      <c r="AH785" s="439" t="str">
        <f>IFERROR(VLOOKUP(N785, 【参考】数式用!$BA$2:$BB$50, 2, FALSE), "")</f>
        <v/>
      </c>
      <c r="AI785" s="440" t="str">
        <f t="shared" si="25"/>
        <v/>
      </c>
      <c r="AJ785" s="441" t="str">
        <f t="shared" si="26"/>
        <v/>
      </c>
      <c r="AK785" s="139"/>
      <c r="AL785" s="139"/>
      <c r="AM785" s="112"/>
      <c r="AN785" s="112"/>
      <c r="AU785" s="111"/>
      <c r="AV785" s="111"/>
      <c r="AW785" s="111"/>
      <c r="AX785" s="111"/>
      <c r="AY785" s="111"/>
      <c r="AZ785" s="111"/>
    </row>
    <row r="786" spans="1:52" ht="30" customHeight="1" thickBot="1">
      <c r="A786" s="146">
        <v>773</v>
      </c>
      <c r="B786" s="985" t="str">
        <f>IF(基本情報入力シート!C811="","",基本情報入力シート!C811)</f>
        <v/>
      </c>
      <c r="C786" s="986"/>
      <c r="D786" s="986"/>
      <c r="E786" s="986"/>
      <c r="F786" s="986"/>
      <c r="G786" s="986"/>
      <c r="H786" s="986"/>
      <c r="I786" s="987"/>
      <c r="J786" s="420" t="str">
        <f>IF(基本情報入力シート!M811="","",基本情報入力シート!M811)</f>
        <v/>
      </c>
      <c r="K786" s="420" t="str">
        <f>IF(基本情報入力シート!R811="","",基本情報入力シート!R811)</f>
        <v/>
      </c>
      <c r="L786" s="420" t="str">
        <f>IF(基本情報入力シート!W811="","",基本情報入力シート!W811)</f>
        <v/>
      </c>
      <c r="M786" s="420" t="str">
        <f>IF(基本情報入力シート!X811="","",基本情報入力シート!X811)</f>
        <v/>
      </c>
      <c r="N786" s="147" t="str">
        <f>IF(基本情報入力シート!Y811="","",基本情報入力シート!Y811)</f>
        <v/>
      </c>
      <c r="O786" s="154"/>
      <c r="P786" s="53"/>
      <c r="Q786" s="988"/>
      <c r="R786" s="989"/>
      <c r="S786" s="148" t="str">
        <f>IFERROR(ROUNDDOWN(Q786*VLOOKUP(N786,【参考】数式用!$AR$2:$AW$50,MATCH(P786,【参考】数式用!$AT$4:$AW$4)+2,FALSE)*0.5, 0), "")</f>
        <v/>
      </c>
      <c r="T786" s="54"/>
      <c r="U786" s="548" t="str">
        <f>IFERROR(IF(AG786&lt;&gt;"",Q786*VLOOKUP(N786,【参考】数式用!$AG$2:$AL$50,MATCH(P786,【参考】数式用!$AI$4:$AL$4,0)+2,0), ""), "")</f>
        <v/>
      </c>
      <c r="V786" s="44"/>
      <c r="W786" s="990"/>
      <c r="X786" s="991"/>
      <c r="Y786" s="93"/>
      <c r="Z786" s="549"/>
      <c r="AA786" s="149" t="str">
        <f>IFERROR(IF(Y786="ー", "", ROUNDDOWN(Z786*VLOOKUP(N786,【参考】数式用!$AR$2:$AW$50,MATCH(Y786,【参考】数式用!$AT$4:$AW$4)+2,FALSE)*0.5, 0)), "")</f>
        <v/>
      </c>
      <c r="AB786" s="103"/>
      <c r="AC786" s="1083" t="str">
        <f>IFERROR(IF(AG786&lt;&gt;"",Z786*VLOOKUP(N786,【参考】数式用!$AG$2:$AL$50,MATCH(Y786,【参考】数式用!$AI$4:$AL$4,0)+2,0), ""), "")</f>
        <v/>
      </c>
      <c r="AD786" s="1083"/>
      <c r="AE786" s="424"/>
      <c r="AF786" s="104"/>
      <c r="AG786" s="438" t="str">
        <f>IFERROR(VLOOKUP(O786, 【参考】数式用!$AY$5:$AY$13, 1, FALSE), "")</f>
        <v/>
      </c>
      <c r="AH786" s="439" t="str">
        <f>IFERROR(VLOOKUP(N786, 【参考】数式用!$BA$2:$BB$50, 2, FALSE), "")</f>
        <v/>
      </c>
      <c r="AI786" s="440" t="str">
        <f t="shared" si="25"/>
        <v/>
      </c>
      <c r="AJ786" s="441" t="str">
        <f t="shared" si="26"/>
        <v/>
      </c>
      <c r="AK786" s="139"/>
      <c r="AL786" s="139"/>
      <c r="AM786" s="112"/>
      <c r="AN786" s="112"/>
      <c r="AU786" s="111"/>
      <c r="AV786" s="111"/>
      <c r="AW786" s="111"/>
      <c r="AX786" s="111"/>
      <c r="AY786" s="111"/>
      <c r="AZ786" s="111"/>
    </row>
    <row r="787" spans="1:52" ht="30" customHeight="1" thickBot="1">
      <c r="A787" s="146">
        <v>774</v>
      </c>
      <c r="B787" s="985" t="str">
        <f>IF(基本情報入力シート!C812="","",基本情報入力シート!C812)</f>
        <v/>
      </c>
      <c r="C787" s="986"/>
      <c r="D787" s="986"/>
      <c r="E787" s="986"/>
      <c r="F787" s="986"/>
      <c r="G787" s="986"/>
      <c r="H787" s="986"/>
      <c r="I787" s="987"/>
      <c r="J787" s="420" t="str">
        <f>IF(基本情報入力シート!M812="","",基本情報入力シート!M812)</f>
        <v/>
      </c>
      <c r="K787" s="420" t="str">
        <f>IF(基本情報入力シート!R812="","",基本情報入力シート!R812)</f>
        <v/>
      </c>
      <c r="L787" s="420" t="str">
        <f>IF(基本情報入力シート!W812="","",基本情報入力シート!W812)</f>
        <v/>
      </c>
      <c r="M787" s="420" t="str">
        <f>IF(基本情報入力シート!X812="","",基本情報入力シート!X812)</f>
        <v/>
      </c>
      <c r="N787" s="147" t="str">
        <f>IF(基本情報入力シート!Y812="","",基本情報入力シート!Y812)</f>
        <v/>
      </c>
      <c r="O787" s="154"/>
      <c r="P787" s="53"/>
      <c r="Q787" s="988"/>
      <c r="R787" s="989"/>
      <c r="S787" s="148" t="str">
        <f>IFERROR(ROUNDDOWN(Q787*VLOOKUP(N787,【参考】数式用!$AR$2:$AW$50,MATCH(P787,【参考】数式用!$AT$4:$AW$4)+2,FALSE)*0.5, 0), "")</f>
        <v/>
      </c>
      <c r="T787" s="54"/>
      <c r="U787" s="548" t="str">
        <f>IFERROR(IF(AG787&lt;&gt;"",Q787*VLOOKUP(N787,【参考】数式用!$AG$2:$AL$50,MATCH(P787,【参考】数式用!$AI$4:$AL$4,0)+2,0), ""), "")</f>
        <v/>
      </c>
      <c r="V787" s="44"/>
      <c r="W787" s="990"/>
      <c r="X787" s="991"/>
      <c r="Y787" s="93"/>
      <c r="Z787" s="549"/>
      <c r="AA787" s="149" t="str">
        <f>IFERROR(IF(Y787="ー", "", ROUNDDOWN(Z787*VLOOKUP(N787,【参考】数式用!$AR$2:$AW$50,MATCH(Y787,【参考】数式用!$AT$4:$AW$4)+2,FALSE)*0.5, 0)), "")</f>
        <v/>
      </c>
      <c r="AB787" s="103"/>
      <c r="AC787" s="1083" t="str">
        <f>IFERROR(IF(AG787&lt;&gt;"",Z787*VLOOKUP(N787,【参考】数式用!$AG$2:$AL$50,MATCH(Y787,【参考】数式用!$AI$4:$AL$4,0)+2,0), ""), "")</f>
        <v/>
      </c>
      <c r="AD787" s="1083"/>
      <c r="AE787" s="424"/>
      <c r="AF787" s="104"/>
      <c r="AG787" s="438" t="str">
        <f>IFERROR(VLOOKUP(O787, 【参考】数式用!$AY$5:$AY$13, 1, FALSE), "")</f>
        <v/>
      </c>
      <c r="AH787" s="439" t="str">
        <f>IFERROR(VLOOKUP(N787, 【参考】数式用!$BA$2:$BB$50, 2, FALSE), "")</f>
        <v/>
      </c>
      <c r="AI787" s="440" t="str">
        <f t="shared" si="25"/>
        <v/>
      </c>
      <c r="AJ787" s="441" t="str">
        <f t="shared" si="26"/>
        <v/>
      </c>
      <c r="AK787" s="139"/>
      <c r="AL787" s="139"/>
      <c r="AM787" s="112"/>
      <c r="AN787" s="112"/>
      <c r="AU787" s="111"/>
      <c r="AV787" s="111"/>
      <c r="AW787" s="111"/>
      <c r="AX787" s="111"/>
      <c r="AY787" s="111"/>
      <c r="AZ787" s="111"/>
    </row>
    <row r="788" spans="1:52" ht="30" customHeight="1" thickBot="1">
      <c r="A788" s="146">
        <v>775</v>
      </c>
      <c r="B788" s="985" t="str">
        <f>IF(基本情報入力シート!C813="","",基本情報入力シート!C813)</f>
        <v/>
      </c>
      <c r="C788" s="986"/>
      <c r="D788" s="986"/>
      <c r="E788" s="986"/>
      <c r="F788" s="986"/>
      <c r="G788" s="986"/>
      <c r="H788" s="986"/>
      <c r="I788" s="987"/>
      <c r="J788" s="420" t="str">
        <f>IF(基本情報入力シート!M813="","",基本情報入力シート!M813)</f>
        <v/>
      </c>
      <c r="K788" s="420" t="str">
        <f>IF(基本情報入力シート!R813="","",基本情報入力シート!R813)</f>
        <v/>
      </c>
      <c r="L788" s="420" t="str">
        <f>IF(基本情報入力シート!W813="","",基本情報入力シート!W813)</f>
        <v/>
      </c>
      <c r="M788" s="420" t="str">
        <f>IF(基本情報入力シート!X813="","",基本情報入力シート!X813)</f>
        <v/>
      </c>
      <c r="N788" s="147" t="str">
        <f>IF(基本情報入力シート!Y813="","",基本情報入力シート!Y813)</f>
        <v/>
      </c>
      <c r="O788" s="154"/>
      <c r="P788" s="53"/>
      <c r="Q788" s="988"/>
      <c r="R788" s="989"/>
      <c r="S788" s="148" t="str">
        <f>IFERROR(ROUNDDOWN(Q788*VLOOKUP(N788,【参考】数式用!$AR$2:$AW$50,MATCH(P788,【参考】数式用!$AT$4:$AW$4)+2,FALSE)*0.5, 0), "")</f>
        <v/>
      </c>
      <c r="T788" s="54"/>
      <c r="U788" s="548" t="str">
        <f>IFERROR(IF(AG788&lt;&gt;"",Q788*VLOOKUP(N788,【参考】数式用!$AG$2:$AL$50,MATCH(P788,【参考】数式用!$AI$4:$AL$4,0)+2,0), ""), "")</f>
        <v/>
      </c>
      <c r="V788" s="44"/>
      <c r="W788" s="990"/>
      <c r="X788" s="991"/>
      <c r="Y788" s="93"/>
      <c r="Z788" s="549"/>
      <c r="AA788" s="149" t="str">
        <f>IFERROR(IF(Y788="ー", "", ROUNDDOWN(Z788*VLOOKUP(N788,【参考】数式用!$AR$2:$AW$50,MATCH(Y788,【参考】数式用!$AT$4:$AW$4)+2,FALSE)*0.5, 0)), "")</f>
        <v/>
      </c>
      <c r="AB788" s="103"/>
      <c r="AC788" s="1083" t="str">
        <f>IFERROR(IF(AG788&lt;&gt;"",Z788*VLOOKUP(N788,【参考】数式用!$AG$2:$AL$50,MATCH(Y788,【参考】数式用!$AI$4:$AL$4,0)+2,0), ""), "")</f>
        <v/>
      </c>
      <c r="AD788" s="1083"/>
      <c r="AE788" s="424"/>
      <c r="AF788" s="104"/>
      <c r="AG788" s="438" t="str">
        <f>IFERROR(VLOOKUP(O788, 【参考】数式用!$AY$5:$AY$13, 1, FALSE), "")</f>
        <v/>
      </c>
      <c r="AH788" s="439" t="str">
        <f>IFERROR(VLOOKUP(N788, 【参考】数式用!$BA$2:$BB$50, 2, FALSE), "")</f>
        <v/>
      </c>
      <c r="AI788" s="440" t="str">
        <f t="shared" si="25"/>
        <v/>
      </c>
      <c r="AJ788" s="441" t="str">
        <f t="shared" si="26"/>
        <v/>
      </c>
      <c r="AK788" s="139"/>
      <c r="AL788" s="139"/>
      <c r="AM788" s="112"/>
      <c r="AN788" s="112"/>
      <c r="AU788" s="111"/>
      <c r="AV788" s="111"/>
      <c r="AW788" s="111"/>
      <c r="AX788" s="111"/>
      <c r="AY788" s="111"/>
      <c r="AZ788" s="111"/>
    </row>
    <row r="789" spans="1:52" ht="30" customHeight="1" thickBot="1">
      <c r="A789" s="146">
        <v>776</v>
      </c>
      <c r="B789" s="985" t="str">
        <f>IF(基本情報入力シート!C814="","",基本情報入力シート!C814)</f>
        <v/>
      </c>
      <c r="C789" s="986"/>
      <c r="D789" s="986"/>
      <c r="E789" s="986"/>
      <c r="F789" s="986"/>
      <c r="G789" s="986"/>
      <c r="H789" s="986"/>
      <c r="I789" s="987"/>
      <c r="J789" s="420" t="str">
        <f>IF(基本情報入力シート!M814="","",基本情報入力シート!M814)</f>
        <v/>
      </c>
      <c r="K789" s="420" t="str">
        <f>IF(基本情報入力シート!R814="","",基本情報入力シート!R814)</f>
        <v/>
      </c>
      <c r="L789" s="420" t="str">
        <f>IF(基本情報入力シート!W814="","",基本情報入力シート!W814)</f>
        <v/>
      </c>
      <c r="M789" s="420" t="str">
        <f>IF(基本情報入力シート!X814="","",基本情報入力シート!X814)</f>
        <v/>
      </c>
      <c r="N789" s="147" t="str">
        <f>IF(基本情報入力シート!Y814="","",基本情報入力シート!Y814)</f>
        <v/>
      </c>
      <c r="O789" s="154"/>
      <c r="P789" s="53"/>
      <c r="Q789" s="988"/>
      <c r="R789" s="989"/>
      <c r="S789" s="148" t="str">
        <f>IFERROR(ROUNDDOWN(Q789*VLOOKUP(N789,【参考】数式用!$AR$2:$AW$50,MATCH(P789,【参考】数式用!$AT$4:$AW$4)+2,FALSE)*0.5, 0), "")</f>
        <v/>
      </c>
      <c r="T789" s="54"/>
      <c r="U789" s="548" t="str">
        <f>IFERROR(IF(AG789&lt;&gt;"",Q789*VLOOKUP(N789,【参考】数式用!$AG$2:$AL$50,MATCH(P789,【参考】数式用!$AI$4:$AL$4,0)+2,0), ""), "")</f>
        <v/>
      </c>
      <c r="V789" s="44"/>
      <c r="W789" s="990"/>
      <c r="X789" s="991"/>
      <c r="Y789" s="93"/>
      <c r="Z789" s="549"/>
      <c r="AA789" s="149" t="str">
        <f>IFERROR(IF(Y789="ー", "", ROUNDDOWN(Z789*VLOOKUP(N789,【参考】数式用!$AR$2:$AW$50,MATCH(Y789,【参考】数式用!$AT$4:$AW$4)+2,FALSE)*0.5, 0)), "")</f>
        <v/>
      </c>
      <c r="AB789" s="103"/>
      <c r="AC789" s="1083" t="str">
        <f>IFERROR(IF(AG789&lt;&gt;"",Z789*VLOOKUP(N789,【参考】数式用!$AG$2:$AL$50,MATCH(Y789,【参考】数式用!$AI$4:$AL$4,0)+2,0), ""), "")</f>
        <v/>
      </c>
      <c r="AD789" s="1083"/>
      <c r="AE789" s="424"/>
      <c r="AF789" s="104"/>
      <c r="AG789" s="438" t="str">
        <f>IFERROR(VLOOKUP(O789, 【参考】数式用!$AY$5:$AY$13, 1, FALSE), "")</f>
        <v/>
      </c>
      <c r="AH789" s="439" t="str">
        <f>IFERROR(VLOOKUP(N789, 【参考】数式用!$BA$2:$BB$50, 2, FALSE), "")</f>
        <v/>
      </c>
      <c r="AI789" s="440" t="str">
        <f t="shared" si="25"/>
        <v/>
      </c>
      <c r="AJ789" s="441" t="str">
        <f t="shared" si="26"/>
        <v/>
      </c>
      <c r="AK789" s="139"/>
      <c r="AL789" s="139"/>
      <c r="AM789" s="112"/>
      <c r="AN789" s="112"/>
      <c r="AU789" s="111"/>
      <c r="AV789" s="111"/>
      <c r="AW789" s="111"/>
      <c r="AX789" s="111"/>
      <c r="AY789" s="111"/>
      <c r="AZ789" s="111"/>
    </row>
    <row r="790" spans="1:52" ht="30" customHeight="1" thickBot="1">
      <c r="A790" s="146">
        <v>777</v>
      </c>
      <c r="B790" s="985" t="str">
        <f>IF(基本情報入力シート!C815="","",基本情報入力シート!C815)</f>
        <v/>
      </c>
      <c r="C790" s="986"/>
      <c r="D790" s="986"/>
      <c r="E790" s="986"/>
      <c r="F790" s="986"/>
      <c r="G790" s="986"/>
      <c r="H790" s="986"/>
      <c r="I790" s="987"/>
      <c r="J790" s="420" t="str">
        <f>IF(基本情報入力シート!M815="","",基本情報入力シート!M815)</f>
        <v/>
      </c>
      <c r="K790" s="420" t="str">
        <f>IF(基本情報入力シート!R815="","",基本情報入力シート!R815)</f>
        <v/>
      </c>
      <c r="L790" s="420" t="str">
        <f>IF(基本情報入力シート!W815="","",基本情報入力シート!W815)</f>
        <v/>
      </c>
      <c r="M790" s="420" t="str">
        <f>IF(基本情報入力シート!X815="","",基本情報入力シート!X815)</f>
        <v/>
      </c>
      <c r="N790" s="147" t="str">
        <f>IF(基本情報入力シート!Y815="","",基本情報入力シート!Y815)</f>
        <v/>
      </c>
      <c r="O790" s="154"/>
      <c r="P790" s="53"/>
      <c r="Q790" s="988"/>
      <c r="R790" s="989"/>
      <c r="S790" s="148" t="str">
        <f>IFERROR(ROUNDDOWN(Q790*VLOOKUP(N790,【参考】数式用!$AR$2:$AW$50,MATCH(P790,【参考】数式用!$AT$4:$AW$4)+2,FALSE)*0.5, 0), "")</f>
        <v/>
      </c>
      <c r="T790" s="54"/>
      <c r="U790" s="548" t="str">
        <f>IFERROR(IF(AG790&lt;&gt;"",Q790*VLOOKUP(N790,【参考】数式用!$AG$2:$AL$50,MATCH(P790,【参考】数式用!$AI$4:$AL$4,0)+2,0), ""), "")</f>
        <v/>
      </c>
      <c r="V790" s="44"/>
      <c r="W790" s="990"/>
      <c r="X790" s="991"/>
      <c r="Y790" s="93"/>
      <c r="Z790" s="549"/>
      <c r="AA790" s="149" t="str">
        <f>IFERROR(IF(Y790="ー", "", ROUNDDOWN(Z790*VLOOKUP(N790,【参考】数式用!$AR$2:$AW$50,MATCH(Y790,【参考】数式用!$AT$4:$AW$4)+2,FALSE)*0.5, 0)), "")</f>
        <v/>
      </c>
      <c r="AB790" s="103"/>
      <c r="AC790" s="1083" t="str">
        <f>IFERROR(IF(AG790&lt;&gt;"",Z790*VLOOKUP(N790,【参考】数式用!$AG$2:$AL$50,MATCH(Y790,【参考】数式用!$AI$4:$AL$4,0)+2,0), ""), "")</f>
        <v/>
      </c>
      <c r="AD790" s="1083"/>
      <c r="AE790" s="424"/>
      <c r="AF790" s="104"/>
      <c r="AG790" s="438" t="str">
        <f>IFERROR(VLOOKUP(O790, 【参考】数式用!$AY$5:$AY$13, 1, FALSE), "")</f>
        <v/>
      </c>
      <c r="AH790" s="439" t="str">
        <f>IFERROR(VLOOKUP(N790, 【参考】数式用!$BA$2:$BB$50, 2, FALSE), "")</f>
        <v/>
      </c>
      <c r="AI790" s="440" t="str">
        <f t="shared" si="25"/>
        <v/>
      </c>
      <c r="AJ790" s="441" t="str">
        <f t="shared" si="26"/>
        <v/>
      </c>
      <c r="AK790" s="139"/>
      <c r="AL790" s="139"/>
      <c r="AM790" s="112"/>
      <c r="AN790" s="112"/>
      <c r="AU790" s="111"/>
      <c r="AV790" s="111"/>
      <c r="AW790" s="111"/>
      <c r="AX790" s="111"/>
      <c r="AY790" s="111"/>
      <c r="AZ790" s="111"/>
    </row>
    <row r="791" spans="1:52" ht="30" customHeight="1" thickBot="1">
      <c r="A791" s="146">
        <v>778</v>
      </c>
      <c r="B791" s="985" t="str">
        <f>IF(基本情報入力シート!C816="","",基本情報入力シート!C816)</f>
        <v/>
      </c>
      <c r="C791" s="986"/>
      <c r="D791" s="986"/>
      <c r="E791" s="986"/>
      <c r="F791" s="986"/>
      <c r="G791" s="986"/>
      <c r="H791" s="986"/>
      <c r="I791" s="987"/>
      <c r="J791" s="420" t="str">
        <f>IF(基本情報入力シート!M816="","",基本情報入力シート!M816)</f>
        <v/>
      </c>
      <c r="K791" s="420" t="str">
        <f>IF(基本情報入力シート!R816="","",基本情報入力シート!R816)</f>
        <v/>
      </c>
      <c r="L791" s="420" t="str">
        <f>IF(基本情報入力シート!W816="","",基本情報入力シート!W816)</f>
        <v/>
      </c>
      <c r="M791" s="420" t="str">
        <f>IF(基本情報入力シート!X816="","",基本情報入力シート!X816)</f>
        <v/>
      </c>
      <c r="N791" s="147" t="str">
        <f>IF(基本情報入力シート!Y816="","",基本情報入力シート!Y816)</f>
        <v/>
      </c>
      <c r="O791" s="154"/>
      <c r="P791" s="53"/>
      <c r="Q791" s="988"/>
      <c r="R791" s="989"/>
      <c r="S791" s="148" t="str">
        <f>IFERROR(ROUNDDOWN(Q791*VLOOKUP(N791,【参考】数式用!$AR$2:$AW$50,MATCH(P791,【参考】数式用!$AT$4:$AW$4)+2,FALSE)*0.5, 0), "")</f>
        <v/>
      </c>
      <c r="T791" s="54"/>
      <c r="U791" s="548" t="str">
        <f>IFERROR(IF(AG791&lt;&gt;"",Q791*VLOOKUP(N791,【参考】数式用!$AG$2:$AL$50,MATCH(P791,【参考】数式用!$AI$4:$AL$4,0)+2,0), ""), "")</f>
        <v/>
      </c>
      <c r="V791" s="44"/>
      <c r="W791" s="990"/>
      <c r="X791" s="991"/>
      <c r="Y791" s="93"/>
      <c r="Z791" s="549"/>
      <c r="AA791" s="149" t="str">
        <f>IFERROR(IF(Y791="ー", "", ROUNDDOWN(Z791*VLOOKUP(N791,【参考】数式用!$AR$2:$AW$50,MATCH(Y791,【参考】数式用!$AT$4:$AW$4)+2,FALSE)*0.5, 0)), "")</f>
        <v/>
      </c>
      <c r="AB791" s="103"/>
      <c r="AC791" s="1083" t="str">
        <f>IFERROR(IF(AG791&lt;&gt;"",Z791*VLOOKUP(N791,【参考】数式用!$AG$2:$AL$50,MATCH(Y791,【参考】数式用!$AI$4:$AL$4,0)+2,0), ""), "")</f>
        <v/>
      </c>
      <c r="AD791" s="1083"/>
      <c r="AE791" s="424"/>
      <c r="AF791" s="104"/>
      <c r="AG791" s="438" t="str">
        <f>IFERROR(VLOOKUP(O791, 【参考】数式用!$AY$5:$AY$13, 1, FALSE), "")</f>
        <v/>
      </c>
      <c r="AH791" s="439" t="str">
        <f>IFERROR(VLOOKUP(N791, 【参考】数式用!$BA$2:$BB$50, 2, FALSE), "")</f>
        <v/>
      </c>
      <c r="AI791" s="440" t="str">
        <f t="shared" si="25"/>
        <v/>
      </c>
      <c r="AJ791" s="441" t="str">
        <f t="shared" si="26"/>
        <v/>
      </c>
      <c r="AK791" s="139"/>
      <c r="AL791" s="139"/>
      <c r="AM791" s="112"/>
      <c r="AN791" s="112"/>
      <c r="AU791" s="111"/>
      <c r="AV791" s="111"/>
      <c r="AW791" s="111"/>
      <c r="AX791" s="111"/>
      <c r="AY791" s="111"/>
      <c r="AZ791" s="111"/>
    </row>
    <row r="792" spans="1:52" ht="30" customHeight="1" thickBot="1">
      <c r="A792" s="146">
        <v>779</v>
      </c>
      <c r="B792" s="985" t="str">
        <f>IF(基本情報入力シート!C817="","",基本情報入力シート!C817)</f>
        <v/>
      </c>
      <c r="C792" s="986"/>
      <c r="D792" s="986"/>
      <c r="E792" s="986"/>
      <c r="F792" s="986"/>
      <c r="G792" s="986"/>
      <c r="H792" s="986"/>
      <c r="I792" s="987"/>
      <c r="J792" s="420" t="str">
        <f>IF(基本情報入力シート!M817="","",基本情報入力シート!M817)</f>
        <v/>
      </c>
      <c r="K792" s="420" t="str">
        <f>IF(基本情報入力シート!R817="","",基本情報入力シート!R817)</f>
        <v/>
      </c>
      <c r="L792" s="420" t="str">
        <f>IF(基本情報入力シート!W817="","",基本情報入力シート!W817)</f>
        <v/>
      </c>
      <c r="M792" s="420" t="str">
        <f>IF(基本情報入力シート!X817="","",基本情報入力シート!X817)</f>
        <v/>
      </c>
      <c r="N792" s="147" t="str">
        <f>IF(基本情報入力シート!Y817="","",基本情報入力シート!Y817)</f>
        <v/>
      </c>
      <c r="O792" s="154"/>
      <c r="P792" s="53"/>
      <c r="Q792" s="988"/>
      <c r="R792" s="989"/>
      <c r="S792" s="148" t="str">
        <f>IFERROR(ROUNDDOWN(Q792*VLOOKUP(N792,【参考】数式用!$AR$2:$AW$50,MATCH(P792,【参考】数式用!$AT$4:$AW$4)+2,FALSE)*0.5, 0), "")</f>
        <v/>
      </c>
      <c r="T792" s="54"/>
      <c r="U792" s="548" t="str">
        <f>IFERROR(IF(AG792&lt;&gt;"",Q792*VLOOKUP(N792,【参考】数式用!$AG$2:$AL$50,MATCH(P792,【参考】数式用!$AI$4:$AL$4,0)+2,0), ""), "")</f>
        <v/>
      </c>
      <c r="V792" s="44"/>
      <c r="W792" s="990"/>
      <c r="X792" s="991"/>
      <c r="Y792" s="93"/>
      <c r="Z792" s="549"/>
      <c r="AA792" s="149" t="str">
        <f>IFERROR(IF(Y792="ー", "", ROUNDDOWN(Z792*VLOOKUP(N792,【参考】数式用!$AR$2:$AW$50,MATCH(Y792,【参考】数式用!$AT$4:$AW$4)+2,FALSE)*0.5, 0)), "")</f>
        <v/>
      </c>
      <c r="AB792" s="103"/>
      <c r="AC792" s="1083" t="str">
        <f>IFERROR(IF(AG792&lt;&gt;"",Z792*VLOOKUP(N792,【参考】数式用!$AG$2:$AL$50,MATCH(Y792,【参考】数式用!$AI$4:$AL$4,0)+2,0), ""), "")</f>
        <v/>
      </c>
      <c r="AD792" s="1083"/>
      <c r="AE792" s="424"/>
      <c r="AF792" s="104"/>
      <c r="AG792" s="438" t="str">
        <f>IFERROR(VLOOKUP(O792, 【参考】数式用!$AY$5:$AY$13, 1, FALSE), "")</f>
        <v/>
      </c>
      <c r="AH792" s="439" t="str">
        <f>IFERROR(VLOOKUP(N792, 【参考】数式用!$BA$2:$BB$50, 2, FALSE), "")</f>
        <v/>
      </c>
      <c r="AI792" s="440" t="str">
        <f t="shared" si="25"/>
        <v/>
      </c>
      <c r="AJ792" s="441" t="str">
        <f t="shared" si="26"/>
        <v/>
      </c>
      <c r="AK792" s="139"/>
      <c r="AL792" s="139"/>
      <c r="AM792" s="112"/>
      <c r="AN792" s="112"/>
      <c r="AU792" s="111"/>
      <c r="AV792" s="111"/>
      <c r="AW792" s="111"/>
      <c r="AX792" s="111"/>
      <c r="AY792" s="111"/>
      <c r="AZ792" s="111"/>
    </row>
    <row r="793" spans="1:52" ht="30" customHeight="1" thickBot="1">
      <c r="A793" s="146">
        <v>780</v>
      </c>
      <c r="B793" s="985" t="str">
        <f>IF(基本情報入力シート!C818="","",基本情報入力シート!C818)</f>
        <v/>
      </c>
      <c r="C793" s="986"/>
      <c r="D793" s="986"/>
      <c r="E793" s="986"/>
      <c r="F793" s="986"/>
      <c r="G793" s="986"/>
      <c r="H793" s="986"/>
      <c r="I793" s="987"/>
      <c r="J793" s="420" t="str">
        <f>IF(基本情報入力シート!M818="","",基本情報入力シート!M818)</f>
        <v/>
      </c>
      <c r="K793" s="420" t="str">
        <f>IF(基本情報入力シート!R818="","",基本情報入力シート!R818)</f>
        <v/>
      </c>
      <c r="L793" s="420" t="str">
        <f>IF(基本情報入力シート!W818="","",基本情報入力シート!W818)</f>
        <v/>
      </c>
      <c r="M793" s="420" t="str">
        <f>IF(基本情報入力シート!X818="","",基本情報入力シート!X818)</f>
        <v/>
      </c>
      <c r="N793" s="147" t="str">
        <f>IF(基本情報入力シート!Y818="","",基本情報入力シート!Y818)</f>
        <v/>
      </c>
      <c r="O793" s="154"/>
      <c r="P793" s="53"/>
      <c r="Q793" s="988"/>
      <c r="R793" s="989"/>
      <c r="S793" s="148" t="str">
        <f>IFERROR(ROUNDDOWN(Q793*VLOOKUP(N793,【参考】数式用!$AR$2:$AW$50,MATCH(P793,【参考】数式用!$AT$4:$AW$4)+2,FALSE)*0.5, 0), "")</f>
        <v/>
      </c>
      <c r="T793" s="54"/>
      <c r="U793" s="548" t="str">
        <f>IFERROR(IF(AG793&lt;&gt;"",Q793*VLOOKUP(N793,【参考】数式用!$AG$2:$AL$50,MATCH(P793,【参考】数式用!$AI$4:$AL$4,0)+2,0), ""), "")</f>
        <v/>
      </c>
      <c r="V793" s="44"/>
      <c r="W793" s="990"/>
      <c r="X793" s="991"/>
      <c r="Y793" s="93"/>
      <c r="Z793" s="549"/>
      <c r="AA793" s="149" t="str">
        <f>IFERROR(IF(Y793="ー", "", ROUNDDOWN(Z793*VLOOKUP(N793,【参考】数式用!$AR$2:$AW$50,MATCH(Y793,【参考】数式用!$AT$4:$AW$4)+2,FALSE)*0.5, 0)), "")</f>
        <v/>
      </c>
      <c r="AB793" s="103"/>
      <c r="AC793" s="1083" t="str">
        <f>IFERROR(IF(AG793&lt;&gt;"",Z793*VLOOKUP(N793,【参考】数式用!$AG$2:$AL$50,MATCH(Y793,【参考】数式用!$AI$4:$AL$4,0)+2,0), ""), "")</f>
        <v/>
      </c>
      <c r="AD793" s="1083"/>
      <c r="AE793" s="424"/>
      <c r="AF793" s="104"/>
      <c r="AG793" s="438" t="str">
        <f>IFERROR(VLOOKUP(O793, 【参考】数式用!$AY$5:$AY$13, 1, FALSE), "")</f>
        <v/>
      </c>
      <c r="AH793" s="439" t="str">
        <f>IFERROR(VLOOKUP(N793, 【参考】数式用!$BA$2:$BB$50, 2, FALSE), "")</f>
        <v/>
      </c>
      <c r="AI793" s="440" t="str">
        <f t="shared" si="25"/>
        <v/>
      </c>
      <c r="AJ793" s="441" t="str">
        <f t="shared" si="26"/>
        <v/>
      </c>
      <c r="AK793" s="139"/>
      <c r="AL793" s="139"/>
      <c r="AM793" s="112"/>
      <c r="AN793" s="112"/>
      <c r="AU793" s="111"/>
      <c r="AV793" s="111"/>
      <c r="AW793" s="111"/>
      <c r="AX793" s="111"/>
      <c r="AY793" s="111"/>
      <c r="AZ793" s="111"/>
    </row>
    <row r="794" spans="1:52" ht="30" customHeight="1" thickBot="1">
      <c r="A794" s="146">
        <v>781</v>
      </c>
      <c r="B794" s="985" t="str">
        <f>IF(基本情報入力シート!C819="","",基本情報入力シート!C819)</f>
        <v/>
      </c>
      <c r="C794" s="986"/>
      <c r="D794" s="986"/>
      <c r="E794" s="986"/>
      <c r="F794" s="986"/>
      <c r="G794" s="986"/>
      <c r="H794" s="986"/>
      <c r="I794" s="987"/>
      <c r="J794" s="420" t="str">
        <f>IF(基本情報入力シート!M819="","",基本情報入力シート!M819)</f>
        <v/>
      </c>
      <c r="K794" s="420" t="str">
        <f>IF(基本情報入力シート!R819="","",基本情報入力シート!R819)</f>
        <v/>
      </c>
      <c r="L794" s="420" t="str">
        <f>IF(基本情報入力シート!W819="","",基本情報入力シート!W819)</f>
        <v/>
      </c>
      <c r="M794" s="420" t="str">
        <f>IF(基本情報入力シート!X819="","",基本情報入力シート!X819)</f>
        <v/>
      </c>
      <c r="N794" s="147" t="str">
        <f>IF(基本情報入力シート!Y819="","",基本情報入力シート!Y819)</f>
        <v/>
      </c>
      <c r="O794" s="154"/>
      <c r="P794" s="53"/>
      <c r="Q794" s="988"/>
      <c r="R794" s="989"/>
      <c r="S794" s="148" t="str">
        <f>IFERROR(ROUNDDOWN(Q794*VLOOKUP(N794,【参考】数式用!$AR$2:$AW$50,MATCH(P794,【参考】数式用!$AT$4:$AW$4)+2,FALSE)*0.5, 0), "")</f>
        <v/>
      </c>
      <c r="T794" s="54"/>
      <c r="U794" s="548" t="str">
        <f>IFERROR(IF(AG794&lt;&gt;"",Q794*VLOOKUP(N794,【参考】数式用!$AG$2:$AL$50,MATCH(P794,【参考】数式用!$AI$4:$AL$4,0)+2,0), ""), "")</f>
        <v/>
      </c>
      <c r="V794" s="44"/>
      <c r="W794" s="990"/>
      <c r="X794" s="991"/>
      <c r="Y794" s="93"/>
      <c r="Z794" s="549"/>
      <c r="AA794" s="149" t="str">
        <f>IFERROR(IF(Y794="ー", "", ROUNDDOWN(Z794*VLOOKUP(N794,【参考】数式用!$AR$2:$AW$50,MATCH(Y794,【参考】数式用!$AT$4:$AW$4)+2,FALSE)*0.5, 0)), "")</f>
        <v/>
      </c>
      <c r="AB794" s="103"/>
      <c r="AC794" s="1083" t="str">
        <f>IFERROR(IF(AG794&lt;&gt;"",Z794*VLOOKUP(N794,【参考】数式用!$AG$2:$AL$50,MATCH(Y794,【参考】数式用!$AI$4:$AL$4,0)+2,0), ""), "")</f>
        <v/>
      </c>
      <c r="AD794" s="1083"/>
      <c r="AE794" s="424"/>
      <c r="AF794" s="104"/>
      <c r="AG794" s="438" t="str">
        <f>IFERROR(VLOOKUP(O794, 【参考】数式用!$AY$5:$AY$13, 1, FALSE), "")</f>
        <v/>
      </c>
      <c r="AH794" s="439" t="str">
        <f>IFERROR(VLOOKUP(N794, 【参考】数式用!$BA$2:$BB$50, 2, FALSE), "")</f>
        <v/>
      </c>
      <c r="AI794" s="440" t="str">
        <f t="shared" si="25"/>
        <v/>
      </c>
      <c r="AJ794" s="441" t="str">
        <f t="shared" si="26"/>
        <v/>
      </c>
      <c r="AK794" s="139"/>
      <c r="AL794" s="139"/>
      <c r="AM794" s="112"/>
      <c r="AN794" s="112"/>
      <c r="AU794" s="111"/>
      <c r="AV794" s="111"/>
      <c r="AW794" s="111"/>
      <c r="AX794" s="111"/>
      <c r="AY794" s="111"/>
      <c r="AZ794" s="111"/>
    </row>
    <row r="795" spans="1:52" ht="30" customHeight="1" thickBot="1">
      <c r="A795" s="146">
        <v>782</v>
      </c>
      <c r="B795" s="985" t="str">
        <f>IF(基本情報入力シート!C820="","",基本情報入力シート!C820)</f>
        <v/>
      </c>
      <c r="C795" s="986"/>
      <c r="D795" s="986"/>
      <c r="E795" s="986"/>
      <c r="F795" s="986"/>
      <c r="G795" s="986"/>
      <c r="H795" s="986"/>
      <c r="I795" s="987"/>
      <c r="J795" s="420" t="str">
        <f>IF(基本情報入力シート!M820="","",基本情報入力シート!M820)</f>
        <v/>
      </c>
      <c r="K795" s="420" t="str">
        <f>IF(基本情報入力シート!R820="","",基本情報入力シート!R820)</f>
        <v/>
      </c>
      <c r="L795" s="420" t="str">
        <f>IF(基本情報入力シート!W820="","",基本情報入力シート!W820)</f>
        <v/>
      </c>
      <c r="M795" s="420" t="str">
        <f>IF(基本情報入力シート!X820="","",基本情報入力シート!X820)</f>
        <v/>
      </c>
      <c r="N795" s="147" t="str">
        <f>IF(基本情報入力シート!Y820="","",基本情報入力シート!Y820)</f>
        <v/>
      </c>
      <c r="O795" s="154"/>
      <c r="P795" s="53"/>
      <c r="Q795" s="988"/>
      <c r="R795" s="989"/>
      <c r="S795" s="148" t="str">
        <f>IFERROR(ROUNDDOWN(Q795*VLOOKUP(N795,【参考】数式用!$AR$2:$AW$50,MATCH(P795,【参考】数式用!$AT$4:$AW$4)+2,FALSE)*0.5, 0), "")</f>
        <v/>
      </c>
      <c r="T795" s="54"/>
      <c r="U795" s="548" t="str">
        <f>IFERROR(IF(AG795&lt;&gt;"",Q795*VLOOKUP(N795,【参考】数式用!$AG$2:$AL$50,MATCH(P795,【参考】数式用!$AI$4:$AL$4,0)+2,0), ""), "")</f>
        <v/>
      </c>
      <c r="V795" s="44"/>
      <c r="W795" s="990"/>
      <c r="X795" s="991"/>
      <c r="Y795" s="93"/>
      <c r="Z795" s="549"/>
      <c r="AA795" s="149" t="str">
        <f>IFERROR(IF(Y795="ー", "", ROUNDDOWN(Z795*VLOOKUP(N795,【参考】数式用!$AR$2:$AW$50,MATCH(Y795,【参考】数式用!$AT$4:$AW$4)+2,FALSE)*0.5, 0)), "")</f>
        <v/>
      </c>
      <c r="AB795" s="103"/>
      <c r="AC795" s="1083" t="str">
        <f>IFERROR(IF(AG795&lt;&gt;"",Z795*VLOOKUP(N795,【参考】数式用!$AG$2:$AL$50,MATCH(Y795,【参考】数式用!$AI$4:$AL$4,0)+2,0), ""), "")</f>
        <v/>
      </c>
      <c r="AD795" s="1083"/>
      <c r="AE795" s="424"/>
      <c r="AF795" s="104"/>
      <c r="AG795" s="438" t="str">
        <f>IFERROR(VLOOKUP(O795, 【参考】数式用!$AY$5:$AY$13, 1, FALSE), "")</f>
        <v/>
      </c>
      <c r="AH795" s="439" t="str">
        <f>IFERROR(VLOOKUP(N795, 【参考】数式用!$BA$2:$BB$50, 2, FALSE), "")</f>
        <v/>
      </c>
      <c r="AI795" s="440" t="str">
        <f t="shared" si="25"/>
        <v/>
      </c>
      <c r="AJ795" s="441" t="str">
        <f t="shared" si="26"/>
        <v/>
      </c>
      <c r="AK795" s="139"/>
      <c r="AL795" s="139"/>
      <c r="AM795" s="112"/>
      <c r="AN795" s="112"/>
      <c r="AU795" s="111"/>
      <c r="AV795" s="111"/>
      <c r="AW795" s="111"/>
      <c r="AX795" s="111"/>
      <c r="AY795" s="111"/>
      <c r="AZ795" s="111"/>
    </row>
    <row r="796" spans="1:52" ht="30" customHeight="1" thickBot="1">
      <c r="A796" s="146">
        <v>783</v>
      </c>
      <c r="B796" s="985" t="str">
        <f>IF(基本情報入力シート!C821="","",基本情報入力シート!C821)</f>
        <v/>
      </c>
      <c r="C796" s="986"/>
      <c r="D796" s="986"/>
      <c r="E796" s="986"/>
      <c r="F796" s="986"/>
      <c r="G796" s="986"/>
      <c r="H796" s="986"/>
      <c r="I796" s="987"/>
      <c r="J796" s="420" t="str">
        <f>IF(基本情報入力シート!M821="","",基本情報入力シート!M821)</f>
        <v/>
      </c>
      <c r="K796" s="420" t="str">
        <f>IF(基本情報入力シート!R821="","",基本情報入力シート!R821)</f>
        <v/>
      </c>
      <c r="L796" s="420" t="str">
        <f>IF(基本情報入力シート!W821="","",基本情報入力シート!W821)</f>
        <v/>
      </c>
      <c r="M796" s="420" t="str">
        <f>IF(基本情報入力シート!X821="","",基本情報入力シート!X821)</f>
        <v/>
      </c>
      <c r="N796" s="147" t="str">
        <f>IF(基本情報入力シート!Y821="","",基本情報入力シート!Y821)</f>
        <v/>
      </c>
      <c r="O796" s="154"/>
      <c r="P796" s="53"/>
      <c r="Q796" s="988"/>
      <c r="R796" s="989"/>
      <c r="S796" s="148" t="str">
        <f>IFERROR(ROUNDDOWN(Q796*VLOOKUP(N796,【参考】数式用!$AR$2:$AW$50,MATCH(P796,【参考】数式用!$AT$4:$AW$4)+2,FALSE)*0.5, 0), "")</f>
        <v/>
      </c>
      <c r="T796" s="54"/>
      <c r="U796" s="548" t="str">
        <f>IFERROR(IF(AG796&lt;&gt;"",Q796*VLOOKUP(N796,【参考】数式用!$AG$2:$AL$50,MATCH(P796,【参考】数式用!$AI$4:$AL$4,0)+2,0), ""), "")</f>
        <v/>
      </c>
      <c r="V796" s="44"/>
      <c r="W796" s="990"/>
      <c r="X796" s="991"/>
      <c r="Y796" s="93"/>
      <c r="Z796" s="549"/>
      <c r="AA796" s="149" t="str">
        <f>IFERROR(IF(Y796="ー", "", ROUNDDOWN(Z796*VLOOKUP(N796,【参考】数式用!$AR$2:$AW$50,MATCH(Y796,【参考】数式用!$AT$4:$AW$4)+2,FALSE)*0.5, 0)), "")</f>
        <v/>
      </c>
      <c r="AB796" s="103"/>
      <c r="AC796" s="1083" t="str">
        <f>IFERROR(IF(AG796&lt;&gt;"",Z796*VLOOKUP(N796,【参考】数式用!$AG$2:$AL$50,MATCH(Y796,【参考】数式用!$AI$4:$AL$4,0)+2,0), ""), "")</f>
        <v/>
      </c>
      <c r="AD796" s="1083"/>
      <c r="AE796" s="424"/>
      <c r="AF796" s="104"/>
      <c r="AG796" s="438" t="str">
        <f>IFERROR(VLOOKUP(O796, 【参考】数式用!$AY$5:$AY$13, 1, FALSE), "")</f>
        <v/>
      </c>
      <c r="AH796" s="439" t="str">
        <f>IFERROR(VLOOKUP(N796, 【参考】数式用!$BA$2:$BB$50, 2, FALSE), "")</f>
        <v/>
      </c>
      <c r="AI796" s="440" t="str">
        <f t="shared" si="25"/>
        <v/>
      </c>
      <c r="AJ796" s="441" t="str">
        <f t="shared" si="26"/>
        <v/>
      </c>
      <c r="AK796" s="139"/>
      <c r="AL796" s="139"/>
      <c r="AM796" s="112"/>
      <c r="AN796" s="112"/>
      <c r="AU796" s="111"/>
      <c r="AV796" s="111"/>
      <c r="AW796" s="111"/>
      <c r="AX796" s="111"/>
      <c r="AY796" s="111"/>
      <c r="AZ796" s="111"/>
    </row>
    <row r="797" spans="1:52" ht="30" customHeight="1" thickBot="1">
      <c r="A797" s="146">
        <v>784</v>
      </c>
      <c r="B797" s="985" t="str">
        <f>IF(基本情報入力シート!C822="","",基本情報入力シート!C822)</f>
        <v/>
      </c>
      <c r="C797" s="986"/>
      <c r="D797" s="986"/>
      <c r="E797" s="986"/>
      <c r="F797" s="986"/>
      <c r="G797" s="986"/>
      <c r="H797" s="986"/>
      <c r="I797" s="987"/>
      <c r="J797" s="420" t="str">
        <f>IF(基本情報入力シート!M822="","",基本情報入力シート!M822)</f>
        <v/>
      </c>
      <c r="K797" s="420" t="str">
        <f>IF(基本情報入力シート!R822="","",基本情報入力シート!R822)</f>
        <v/>
      </c>
      <c r="L797" s="420" t="str">
        <f>IF(基本情報入力シート!W822="","",基本情報入力シート!W822)</f>
        <v/>
      </c>
      <c r="M797" s="420" t="str">
        <f>IF(基本情報入力シート!X822="","",基本情報入力シート!X822)</f>
        <v/>
      </c>
      <c r="N797" s="147" t="str">
        <f>IF(基本情報入力シート!Y822="","",基本情報入力シート!Y822)</f>
        <v/>
      </c>
      <c r="O797" s="154"/>
      <c r="P797" s="53"/>
      <c r="Q797" s="988"/>
      <c r="R797" s="989"/>
      <c r="S797" s="148" t="str">
        <f>IFERROR(ROUNDDOWN(Q797*VLOOKUP(N797,【参考】数式用!$AR$2:$AW$50,MATCH(P797,【参考】数式用!$AT$4:$AW$4)+2,FALSE)*0.5, 0), "")</f>
        <v/>
      </c>
      <c r="T797" s="54"/>
      <c r="U797" s="548" t="str">
        <f>IFERROR(IF(AG797&lt;&gt;"",Q797*VLOOKUP(N797,【参考】数式用!$AG$2:$AL$50,MATCH(P797,【参考】数式用!$AI$4:$AL$4,0)+2,0), ""), "")</f>
        <v/>
      </c>
      <c r="V797" s="44"/>
      <c r="W797" s="990"/>
      <c r="X797" s="991"/>
      <c r="Y797" s="93"/>
      <c r="Z797" s="549"/>
      <c r="AA797" s="149" t="str">
        <f>IFERROR(IF(Y797="ー", "", ROUNDDOWN(Z797*VLOOKUP(N797,【参考】数式用!$AR$2:$AW$50,MATCH(Y797,【参考】数式用!$AT$4:$AW$4)+2,FALSE)*0.5, 0)), "")</f>
        <v/>
      </c>
      <c r="AB797" s="103"/>
      <c r="AC797" s="1083" t="str">
        <f>IFERROR(IF(AG797&lt;&gt;"",Z797*VLOOKUP(N797,【参考】数式用!$AG$2:$AL$50,MATCH(Y797,【参考】数式用!$AI$4:$AL$4,0)+2,0), ""), "")</f>
        <v/>
      </c>
      <c r="AD797" s="1083"/>
      <c r="AE797" s="424"/>
      <c r="AF797" s="104"/>
      <c r="AG797" s="438" t="str">
        <f>IFERROR(VLOOKUP(O797, 【参考】数式用!$AY$5:$AY$13, 1, FALSE), "")</f>
        <v/>
      </c>
      <c r="AH797" s="439" t="str">
        <f>IFERROR(VLOOKUP(N797, 【参考】数式用!$BA$2:$BB$50, 2, FALSE), "")</f>
        <v/>
      </c>
      <c r="AI797" s="440" t="str">
        <f t="shared" si="25"/>
        <v/>
      </c>
      <c r="AJ797" s="441" t="str">
        <f t="shared" si="26"/>
        <v/>
      </c>
      <c r="AK797" s="139"/>
      <c r="AL797" s="139"/>
      <c r="AM797" s="112"/>
      <c r="AN797" s="112"/>
      <c r="AU797" s="111"/>
      <c r="AV797" s="111"/>
      <c r="AW797" s="111"/>
      <c r="AX797" s="111"/>
      <c r="AY797" s="111"/>
      <c r="AZ797" s="111"/>
    </row>
    <row r="798" spans="1:52" ht="30" customHeight="1" thickBot="1">
      <c r="A798" s="146">
        <v>785</v>
      </c>
      <c r="B798" s="985" t="str">
        <f>IF(基本情報入力シート!C823="","",基本情報入力シート!C823)</f>
        <v/>
      </c>
      <c r="C798" s="986"/>
      <c r="D798" s="986"/>
      <c r="E798" s="986"/>
      <c r="F798" s="986"/>
      <c r="G798" s="986"/>
      <c r="H798" s="986"/>
      <c r="I798" s="987"/>
      <c r="J798" s="420" t="str">
        <f>IF(基本情報入力シート!M823="","",基本情報入力シート!M823)</f>
        <v/>
      </c>
      <c r="K798" s="420" t="str">
        <f>IF(基本情報入力シート!R823="","",基本情報入力シート!R823)</f>
        <v/>
      </c>
      <c r="L798" s="420" t="str">
        <f>IF(基本情報入力シート!W823="","",基本情報入力シート!W823)</f>
        <v/>
      </c>
      <c r="M798" s="420" t="str">
        <f>IF(基本情報入力シート!X823="","",基本情報入力シート!X823)</f>
        <v/>
      </c>
      <c r="N798" s="147" t="str">
        <f>IF(基本情報入力シート!Y823="","",基本情報入力シート!Y823)</f>
        <v/>
      </c>
      <c r="O798" s="154"/>
      <c r="P798" s="53"/>
      <c r="Q798" s="988"/>
      <c r="R798" s="989"/>
      <c r="S798" s="148" t="str">
        <f>IFERROR(ROUNDDOWN(Q798*VLOOKUP(N798,【参考】数式用!$AR$2:$AW$50,MATCH(P798,【参考】数式用!$AT$4:$AW$4)+2,FALSE)*0.5, 0), "")</f>
        <v/>
      </c>
      <c r="T798" s="54"/>
      <c r="U798" s="548" t="str">
        <f>IFERROR(IF(AG798&lt;&gt;"",Q798*VLOOKUP(N798,【参考】数式用!$AG$2:$AL$50,MATCH(P798,【参考】数式用!$AI$4:$AL$4,0)+2,0), ""), "")</f>
        <v/>
      </c>
      <c r="V798" s="44"/>
      <c r="W798" s="990"/>
      <c r="X798" s="991"/>
      <c r="Y798" s="93"/>
      <c r="Z798" s="549"/>
      <c r="AA798" s="149" t="str">
        <f>IFERROR(IF(Y798="ー", "", ROUNDDOWN(Z798*VLOOKUP(N798,【参考】数式用!$AR$2:$AW$50,MATCH(Y798,【参考】数式用!$AT$4:$AW$4)+2,FALSE)*0.5, 0)), "")</f>
        <v/>
      </c>
      <c r="AB798" s="103"/>
      <c r="AC798" s="1083" t="str">
        <f>IFERROR(IF(AG798&lt;&gt;"",Z798*VLOOKUP(N798,【参考】数式用!$AG$2:$AL$50,MATCH(Y798,【参考】数式用!$AI$4:$AL$4,0)+2,0), ""), "")</f>
        <v/>
      </c>
      <c r="AD798" s="1083"/>
      <c r="AE798" s="424"/>
      <c r="AF798" s="104"/>
      <c r="AG798" s="438" t="str">
        <f>IFERROR(VLOOKUP(O798, 【参考】数式用!$AY$5:$AY$13, 1, FALSE), "")</f>
        <v/>
      </c>
      <c r="AH798" s="439" t="str">
        <f>IFERROR(VLOOKUP(N798, 【参考】数式用!$BA$2:$BB$50, 2, FALSE), "")</f>
        <v/>
      </c>
      <c r="AI798" s="440" t="str">
        <f t="shared" si="25"/>
        <v/>
      </c>
      <c r="AJ798" s="441" t="str">
        <f t="shared" si="26"/>
        <v/>
      </c>
      <c r="AK798" s="139"/>
      <c r="AL798" s="139"/>
      <c r="AM798" s="112"/>
      <c r="AN798" s="112"/>
      <c r="AU798" s="111"/>
      <c r="AV798" s="111"/>
      <c r="AW798" s="111"/>
      <c r="AX798" s="111"/>
      <c r="AY798" s="111"/>
      <c r="AZ798" s="111"/>
    </row>
    <row r="799" spans="1:52" ht="30" customHeight="1" thickBot="1">
      <c r="A799" s="146">
        <v>786</v>
      </c>
      <c r="B799" s="985" t="str">
        <f>IF(基本情報入力シート!C824="","",基本情報入力シート!C824)</f>
        <v/>
      </c>
      <c r="C799" s="986"/>
      <c r="D799" s="986"/>
      <c r="E799" s="986"/>
      <c r="F799" s="986"/>
      <c r="G799" s="986"/>
      <c r="H799" s="986"/>
      <c r="I799" s="987"/>
      <c r="J799" s="420" t="str">
        <f>IF(基本情報入力シート!M824="","",基本情報入力シート!M824)</f>
        <v/>
      </c>
      <c r="K799" s="420" t="str">
        <f>IF(基本情報入力シート!R824="","",基本情報入力シート!R824)</f>
        <v/>
      </c>
      <c r="L799" s="420" t="str">
        <f>IF(基本情報入力シート!W824="","",基本情報入力シート!W824)</f>
        <v/>
      </c>
      <c r="M799" s="420" t="str">
        <f>IF(基本情報入力シート!X824="","",基本情報入力シート!X824)</f>
        <v/>
      </c>
      <c r="N799" s="147" t="str">
        <f>IF(基本情報入力シート!Y824="","",基本情報入力シート!Y824)</f>
        <v/>
      </c>
      <c r="O799" s="154"/>
      <c r="P799" s="53"/>
      <c r="Q799" s="988"/>
      <c r="R799" s="989"/>
      <c r="S799" s="148" t="str">
        <f>IFERROR(ROUNDDOWN(Q799*VLOOKUP(N799,【参考】数式用!$AR$2:$AW$50,MATCH(P799,【参考】数式用!$AT$4:$AW$4)+2,FALSE)*0.5, 0), "")</f>
        <v/>
      </c>
      <c r="T799" s="54"/>
      <c r="U799" s="548" t="str">
        <f>IFERROR(IF(AG799&lt;&gt;"",Q799*VLOOKUP(N799,【参考】数式用!$AG$2:$AL$50,MATCH(P799,【参考】数式用!$AI$4:$AL$4,0)+2,0), ""), "")</f>
        <v/>
      </c>
      <c r="V799" s="44"/>
      <c r="W799" s="990"/>
      <c r="X799" s="991"/>
      <c r="Y799" s="93"/>
      <c r="Z799" s="549"/>
      <c r="AA799" s="149" t="str">
        <f>IFERROR(IF(Y799="ー", "", ROUNDDOWN(Z799*VLOOKUP(N799,【参考】数式用!$AR$2:$AW$50,MATCH(Y799,【参考】数式用!$AT$4:$AW$4)+2,FALSE)*0.5, 0)), "")</f>
        <v/>
      </c>
      <c r="AB799" s="103"/>
      <c r="AC799" s="1083" t="str">
        <f>IFERROR(IF(AG799&lt;&gt;"",Z799*VLOOKUP(N799,【参考】数式用!$AG$2:$AL$50,MATCH(Y799,【参考】数式用!$AI$4:$AL$4,0)+2,0), ""), "")</f>
        <v/>
      </c>
      <c r="AD799" s="1083"/>
      <c r="AE799" s="424"/>
      <c r="AF799" s="104"/>
      <c r="AG799" s="438" t="str">
        <f>IFERROR(VLOOKUP(O799, 【参考】数式用!$AY$5:$AY$13, 1, FALSE), "")</f>
        <v/>
      </c>
      <c r="AH799" s="439" t="str">
        <f>IFERROR(VLOOKUP(N799, 【参考】数式用!$BA$2:$BB$50, 2, FALSE), "")</f>
        <v/>
      </c>
      <c r="AI799" s="440" t="str">
        <f t="shared" si="25"/>
        <v/>
      </c>
      <c r="AJ799" s="441" t="str">
        <f t="shared" si="26"/>
        <v/>
      </c>
      <c r="AK799" s="139"/>
      <c r="AL799" s="139"/>
      <c r="AM799" s="112"/>
      <c r="AN799" s="112"/>
      <c r="AU799" s="111"/>
      <c r="AV799" s="111"/>
      <c r="AW799" s="111"/>
      <c r="AX799" s="111"/>
      <c r="AY799" s="111"/>
      <c r="AZ799" s="111"/>
    </row>
    <row r="800" spans="1:52" ht="30" customHeight="1" thickBot="1">
      <c r="A800" s="146">
        <v>787</v>
      </c>
      <c r="B800" s="985" t="str">
        <f>IF(基本情報入力シート!C825="","",基本情報入力シート!C825)</f>
        <v/>
      </c>
      <c r="C800" s="986"/>
      <c r="D800" s="986"/>
      <c r="E800" s="986"/>
      <c r="F800" s="986"/>
      <c r="G800" s="986"/>
      <c r="H800" s="986"/>
      <c r="I800" s="987"/>
      <c r="J800" s="420" t="str">
        <f>IF(基本情報入力シート!M825="","",基本情報入力シート!M825)</f>
        <v/>
      </c>
      <c r="K800" s="420" t="str">
        <f>IF(基本情報入力シート!R825="","",基本情報入力シート!R825)</f>
        <v/>
      </c>
      <c r="L800" s="420" t="str">
        <f>IF(基本情報入力シート!W825="","",基本情報入力シート!W825)</f>
        <v/>
      </c>
      <c r="M800" s="420" t="str">
        <f>IF(基本情報入力シート!X825="","",基本情報入力シート!X825)</f>
        <v/>
      </c>
      <c r="N800" s="147" t="str">
        <f>IF(基本情報入力シート!Y825="","",基本情報入力シート!Y825)</f>
        <v/>
      </c>
      <c r="O800" s="154"/>
      <c r="P800" s="53"/>
      <c r="Q800" s="988"/>
      <c r="R800" s="989"/>
      <c r="S800" s="148" t="str">
        <f>IFERROR(ROUNDDOWN(Q800*VLOOKUP(N800,【参考】数式用!$AR$2:$AW$50,MATCH(P800,【参考】数式用!$AT$4:$AW$4)+2,FALSE)*0.5, 0), "")</f>
        <v/>
      </c>
      <c r="T800" s="54"/>
      <c r="U800" s="548" t="str">
        <f>IFERROR(IF(AG800&lt;&gt;"",Q800*VLOOKUP(N800,【参考】数式用!$AG$2:$AL$50,MATCH(P800,【参考】数式用!$AI$4:$AL$4,0)+2,0), ""), "")</f>
        <v/>
      </c>
      <c r="V800" s="44"/>
      <c r="W800" s="990"/>
      <c r="X800" s="991"/>
      <c r="Y800" s="93"/>
      <c r="Z800" s="549"/>
      <c r="AA800" s="149" t="str">
        <f>IFERROR(IF(Y800="ー", "", ROUNDDOWN(Z800*VLOOKUP(N800,【参考】数式用!$AR$2:$AW$50,MATCH(Y800,【参考】数式用!$AT$4:$AW$4)+2,FALSE)*0.5, 0)), "")</f>
        <v/>
      </c>
      <c r="AB800" s="103"/>
      <c r="AC800" s="1083" t="str">
        <f>IFERROR(IF(AG800&lt;&gt;"",Z800*VLOOKUP(N800,【参考】数式用!$AG$2:$AL$50,MATCH(Y800,【参考】数式用!$AI$4:$AL$4,0)+2,0), ""), "")</f>
        <v/>
      </c>
      <c r="AD800" s="1083"/>
      <c r="AE800" s="424"/>
      <c r="AF800" s="104"/>
      <c r="AG800" s="438" t="str">
        <f>IFERROR(VLOOKUP(O800, 【参考】数式用!$AY$5:$AY$13, 1, FALSE), "")</f>
        <v/>
      </c>
      <c r="AH800" s="439" t="str">
        <f>IFERROR(VLOOKUP(N800, 【参考】数式用!$BA$2:$BB$50, 2, FALSE), "")</f>
        <v/>
      </c>
      <c r="AI800" s="440" t="str">
        <f t="shared" si="25"/>
        <v/>
      </c>
      <c r="AJ800" s="441" t="str">
        <f t="shared" si="26"/>
        <v/>
      </c>
      <c r="AK800" s="139"/>
      <c r="AL800" s="139"/>
      <c r="AM800" s="112"/>
      <c r="AN800" s="112"/>
      <c r="AU800" s="111"/>
      <c r="AV800" s="111"/>
      <c r="AW800" s="111"/>
      <c r="AX800" s="111"/>
      <c r="AY800" s="111"/>
      <c r="AZ800" s="111"/>
    </row>
    <row r="801" spans="1:52" ht="30" customHeight="1" thickBot="1">
      <c r="A801" s="146">
        <v>788</v>
      </c>
      <c r="B801" s="985" t="str">
        <f>IF(基本情報入力シート!C826="","",基本情報入力シート!C826)</f>
        <v/>
      </c>
      <c r="C801" s="986"/>
      <c r="D801" s="986"/>
      <c r="E801" s="986"/>
      <c r="F801" s="986"/>
      <c r="G801" s="986"/>
      <c r="H801" s="986"/>
      <c r="I801" s="987"/>
      <c r="J801" s="420" t="str">
        <f>IF(基本情報入力シート!M826="","",基本情報入力シート!M826)</f>
        <v/>
      </c>
      <c r="K801" s="420" t="str">
        <f>IF(基本情報入力シート!R826="","",基本情報入力シート!R826)</f>
        <v/>
      </c>
      <c r="L801" s="420" t="str">
        <f>IF(基本情報入力シート!W826="","",基本情報入力シート!W826)</f>
        <v/>
      </c>
      <c r="M801" s="420" t="str">
        <f>IF(基本情報入力シート!X826="","",基本情報入力シート!X826)</f>
        <v/>
      </c>
      <c r="N801" s="147" t="str">
        <f>IF(基本情報入力シート!Y826="","",基本情報入力シート!Y826)</f>
        <v/>
      </c>
      <c r="O801" s="154"/>
      <c r="P801" s="53"/>
      <c r="Q801" s="988"/>
      <c r="R801" s="989"/>
      <c r="S801" s="148" t="str">
        <f>IFERROR(ROUNDDOWN(Q801*VLOOKUP(N801,【参考】数式用!$AR$2:$AW$50,MATCH(P801,【参考】数式用!$AT$4:$AW$4)+2,FALSE)*0.5, 0), "")</f>
        <v/>
      </c>
      <c r="T801" s="54"/>
      <c r="U801" s="548" t="str">
        <f>IFERROR(IF(AG801&lt;&gt;"",Q801*VLOOKUP(N801,【参考】数式用!$AG$2:$AL$50,MATCH(P801,【参考】数式用!$AI$4:$AL$4,0)+2,0), ""), "")</f>
        <v/>
      </c>
      <c r="V801" s="44"/>
      <c r="W801" s="990"/>
      <c r="X801" s="991"/>
      <c r="Y801" s="93"/>
      <c r="Z801" s="549"/>
      <c r="AA801" s="149" t="str">
        <f>IFERROR(IF(Y801="ー", "", ROUNDDOWN(Z801*VLOOKUP(N801,【参考】数式用!$AR$2:$AW$50,MATCH(Y801,【参考】数式用!$AT$4:$AW$4)+2,FALSE)*0.5, 0)), "")</f>
        <v/>
      </c>
      <c r="AB801" s="103"/>
      <c r="AC801" s="1083" t="str">
        <f>IFERROR(IF(AG801&lt;&gt;"",Z801*VLOOKUP(N801,【参考】数式用!$AG$2:$AL$50,MATCH(Y801,【参考】数式用!$AI$4:$AL$4,0)+2,0), ""), "")</f>
        <v/>
      </c>
      <c r="AD801" s="1083"/>
      <c r="AE801" s="424"/>
      <c r="AF801" s="104"/>
      <c r="AG801" s="438" t="str">
        <f>IFERROR(VLOOKUP(O801, 【参考】数式用!$AY$5:$AY$13, 1, FALSE), "")</f>
        <v/>
      </c>
      <c r="AH801" s="439" t="str">
        <f>IFERROR(VLOOKUP(N801, 【参考】数式用!$BA$2:$BB$50, 2, FALSE), "")</f>
        <v/>
      </c>
      <c r="AI801" s="440" t="str">
        <f t="shared" si="25"/>
        <v/>
      </c>
      <c r="AJ801" s="441" t="str">
        <f t="shared" si="26"/>
        <v/>
      </c>
      <c r="AK801" s="139"/>
      <c r="AL801" s="139"/>
      <c r="AM801" s="112"/>
      <c r="AN801" s="112"/>
      <c r="AU801" s="111"/>
      <c r="AV801" s="111"/>
      <c r="AW801" s="111"/>
      <c r="AX801" s="111"/>
      <c r="AY801" s="111"/>
      <c r="AZ801" s="111"/>
    </row>
    <row r="802" spans="1:52" ht="30" customHeight="1" thickBot="1">
      <c r="A802" s="146">
        <v>789</v>
      </c>
      <c r="B802" s="985" t="str">
        <f>IF(基本情報入力シート!C827="","",基本情報入力シート!C827)</f>
        <v/>
      </c>
      <c r="C802" s="986"/>
      <c r="D802" s="986"/>
      <c r="E802" s="986"/>
      <c r="F802" s="986"/>
      <c r="G802" s="986"/>
      <c r="H802" s="986"/>
      <c r="I802" s="987"/>
      <c r="J802" s="420" t="str">
        <f>IF(基本情報入力シート!M827="","",基本情報入力シート!M827)</f>
        <v/>
      </c>
      <c r="K802" s="420" t="str">
        <f>IF(基本情報入力シート!R827="","",基本情報入力シート!R827)</f>
        <v/>
      </c>
      <c r="L802" s="420" t="str">
        <f>IF(基本情報入力シート!W827="","",基本情報入力シート!W827)</f>
        <v/>
      </c>
      <c r="M802" s="420" t="str">
        <f>IF(基本情報入力シート!X827="","",基本情報入力シート!X827)</f>
        <v/>
      </c>
      <c r="N802" s="147" t="str">
        <f>IF(基本情報入力シート!Y827="","",基本情報入力シート!Y827)</f>
        <v/>
      </c>
      <c r="O802" s="154"/>
      <c r="P802" s="53"/>
      <c r="Q802" s="988"/>
      <c r="R802" s="989"/>
      <c r="S802" s="148" t="str">
        <f>IFERROR(ROUNDDOWN(Q802*VLOOKUP(N802,【参考】数式用!$AR$2:$AW$50,MATCH(P802,【参考】数式用!$AT$4:$AW$4)+2,FALSE)*0.5, 0), "")</f>
        <v/>
      </c>
      <c r="T802" s="54"/>
      <c r="U802" s="548" t="str">
        <f>IFERROR(IF(AG802&lt;&gt;"",Q802*VLOOKUP(N802,【参考】数式用!$AG$2:$AL$50,MATCH(P802,【参考】数式用!$AI$4:$AL$4,0)+2,0), ""), "")</f>
        <v/>
      </c>
      <c r="V802" s="44"/>
      <c r="W802" s="990"/>
      <c r="X802" s="991"/>
      <c r="Y802" s="93"/>
      <c r="Z802" s="549"/>
      <c r="AA802" s="149" t="str">
        <f>IFERROR(IF(Y802="ー", "", ROUNDDOWN(Z802*VLOOKUP(N802,【参考】数式用!$AR$2:$AW$50,MATCH(Y802,【参考】数式用!$AT$4:$AW$4)+2,FALSE)*0.5, 0)), "")</f>
        <v/>
      </c>
      <c r="AB802" s="103"/>
      <c r="AC802" s="1083" t="str">
        <f>IFERROR(IF(AG802&lt;&gt;"",Z802*VLOOKUP(N802,【参考】数式用!$AG$2:$AL$50,MATCH(Y802,【参考】数式用!$AI$4:$AL$4,0)+2,0), ""), "")</f>
        <v/>
      </c>
      <c r="AD802" s="1083"/>
      <c r="AE802" s="424"/>
      <c r="AF802" s="104"/>
      <c r="AG802" s="438" t="str">
        <f>IFERROR(VLOOKUP(O802, 【参考】数式用!$AY$5:$AY$13, 1, FALSE), "")</f>
        <v/>
      </c>
      <c r="AH802" s="439" t="str">
        <f>IFERROR(VLOOKUP(N802, 【参考】数式用!$BA$2:$BB$50, 2, FALSE), "")</f>
        <v/>
      </c>
      <c r="AI802" s="440" t="str">
        <f t="shared" si="25"/>
        <v/>
      </c>
      <c r="AJ802" s="441" t="str">
        <f t="shared" si="26"/>
        <v/>
      </c>
      <c r="AK802" s="139"/>
      <c r="AL802" s="139"/>
      <c r="AM802" s="112"/>
      <c r="AN802" s="112"/>
      <c r="AU802" s="111"/>
      <c r="AV802" s="111"/>
      <c r="AW802" s="111"/>
      <c r="AX802" s="111"/>
      <c r="AY802" s="111"/>
      <c r="AZ802" s="111"/>
    </row>
    <row r="803" spans="1:52" ht="30" customHeight="1" thickBot="1">
      <c r="A803" s="146">
        <v>790</v>
      </c>
      <c r="B803" s="985" t="str">
        <f>IF(基本情報入力シート!C828="","",基本情報入力シート!C828)</f>
        <v/>
      </c>
      <c r="C803" s="986"/>
      <c r="D803" s="986"/>
      <c r="E803" s="986"/>
      <c r="F803" s="986"/>
      <c r="G803" s="986"/>
      <c r="H803" s="986"/>
      <c r="I803" s="987"/>
      <c r="J803" s="420" t="str">
        <f>IF(基本情報入力シート!M828="","",基本情報入力シート!M828)</f>
        <v/>
      </c>
      <c r="K803" s="420" t="str">
        <f>IF(基本情報入力シート!R828="","",基本情報入力シート!R828)</f>
        <v/>
      </c>
      <c r="L803" s="420" t="str">
        <f>IF(基本情報入力シート!W828="","",基本情報入力シート!W828)</f>
        <v/>
      </c>
      <c r="M803" s="420" t="str">
        <f>IF(基本情報入力シート!X828="","",基本情報入力シート!X828)</f>
        <v/>
      </c>
      <c r="N803" s="147" t="str">
        <f>IF(基本情報入力シート!Y828="","",基本情報入力シート!Y828)</f>
        <v/>
      </c>
      <c r="O803" s="154"/>
      <c r="P803" s="53"/>
      <c r="Q803" s="988"/>
      <c r="R803" s="989"/>
      <c r="S803" s="148" t="str">
        <f>IFERROR(ROUNDDOWN(Q803*VLOOKUP(N803,【参考】数式用!$AR$2:$AW$50,MATCH(P803,【参考】数式用!$AT$4:$AW$4)+2,FALSE)*0.5, 0), "")</f>
        <v/>
      </c>
      <c r="T803" s="54"/>
      <c r="U803" s="548" t="str">
        <f>IFERROR(IF(AG803&lt;&gt;"",Q803*VLOOKUP(N803,【参考】数式用!$AG$2:$AL$50,MATCH(P803,【参考】数式用!$AI$4:$AL$4,0)+2,0), ""), "")</f>
        <v/>
      </c>
      <c r="V803" s="44"/>
      <c r="W803" s="990"/>
      <c r="X803" s="991"/>
      <c r="Y803" s="93"/>
      <c r="Z803" s="549"/>
      <c r="AA803" s="149" t="str">
        <f>IFERROR(IF(Y803="ー", "", ROUNDDOWN(Z803*VLOOKUP(N803,【参考】数式用!$AR$2:$AW$50,MATCH(Y803,【参考】数式用!$AT$4:$AW$4)+2,FALSE)*0.5, 0)), "")</f>
        <v/>
      </c>
      <c r="AB803" s="103"/>
      <c r="AC803" s="1083" t="str">
        <f>IFERROR(IF(AG803&lt;&gt;"",Z803*VLOOKUP(N803,【参考】数式用!$AG$2:$AL$50,MATCH(Y803,【参考】数式用!$AI$4:$AL$4,0)+2,0), ""), "")</f>
        <v/>
      </c>
      <c r="AD803" s="1083"/>
      <c r="AE803" s="424"/>
      <c r="AF803" s="104"/>
      <c r="AG803" s="438" t="str">
        <f>IFERROR(VLOOKUP(O803, 【参考】数式用!$AY$5:$AY$13, 1, FALSE), "")</f>
        <v/>
      </c>
      <c r="AH803" s="439" t="str">
        <f>IFERROR(VLOOKUP(N803, 【参考】数式用!$BA$2:$BB$50, 2, FALSE), "")</f>
        <v/>
      </c>
      <c r="AI803" s="440" t="str">
        <f t="shared" si="25"/>
        <v/>
      </c>
      <c r="AJ803" s="441" t="str">
        <f t="shared" si="26"/>
        <v/>
      </c>
      <c r="AK803" s="139"/>
      <c r="AL803" s="139"/>
      <c r="AM803" s="112"/>
      <c r="AN803" s="112"/>
      <c r="AU803" s="111"/>
      <c r="AV803" s="111"/>
      <c r="AW803" s="111"/>
      <c r="AX803" s="111"/>
      <c r="AY803" s="111"/>
      <c r="AZ803" s="111"/>
    </row>
    <row r="804" spans="1:52" ht="30" customHeight="1" thickBot="1">
      <c r="A804" s="146">
        <v>791</v>
      </c>
      <c r="B804" s="985" t="str">
        <f>IF(基本情報入力シート!C829="","",基本情報入力シート!C829)</f>
        <v/>
      </c>
      <c r="C804" s="986"/>
      <c r="D804" s="986"/>
      <c r="E804" s="986"/>
      <c r="F804" s="986"/>
      <c r="G804" s="986"/>
      <c r="H804" s="986"/>
      <c r="I804" s="987"/>
      <c r="J804" s="420" t="str">
        <f>IF(基本情報入力シート!M829="","",基本情報入力シート!M829)</f>
        <v/>
      </c>
      <c r="K804" s="420" t="str">
        <f>IF(基本情報入力シート!R829="","",基本情報入力シート!R829)</f>
        <v/>
      </c>
      <c r="L804" s="420" t="str">
        <f>IF(基本情報入力シート!W829="","",基本情報入力シート!W829)</f>
        <v/>
      </c>
      <c r="M804" s="420" t="str">
        <f>IF(基本情報入力シート!X829="","",基本情報入力シート!X829)</f>
        <v/>
      </c>
      <c r="N804" s="147" t="str">
        <f>IF(基本情報入力シート!Y829="","",基本情報入力シート!Y829)</f>
        <v/>
      </c>
      <c r="O804" s="154"/>
      <c r="P804" s="53"/>
      <c r="Q804" s="988"/>
      <c r="R804" s="989"/>
      <c r="S804" s="148" t="str">
        <f>IFERROR(ROUNDDOWN(Q804*VLOOKUP(N804,【参考】数式用!$AR$2:$AW$50,MATCH(P804,【参考】数式用!$AT$4:$AW$4)+2,FALSE)*0.5, 0), "")</f>
        <v/>
      </c>
      <c r="T804" s="54"/>
      <c r="U804" s="548" t="str">
        <f>IFERROR(IF(AG804&lt;&gt;"",Q804*VLOOKUP(N804,【参考】数式用!$AG$2:$AL$50,MATCH(P804,【参考】数式用!$AI$4:$AL$4,0)+2,0), ""), "")</f>
        <v/>
      </c>
      <c r="V804" s="44"/>
      <c r="W804" s="990"/>
      <c r="X804" s="991"/>
      <c r="Y804" s="93"/>
      <c r="Z804" s="549"/>
      <c r="AA804" s="149" t="str">
        <f>IFERROR(IF(Y804="ー", "", ROUNDDOWN(Z804*VLOOKUP(N804,【参考】数式用!$AR$2:$AW$50,MATCH(Y804,【参考】数式用!$AT$4:$AW$4)+2,FALSE)*0.5, 0)), "")</f>
        <v/>
      </c>
      <c r="AB804" s="103"/>
      <c r="AC804" s="1083" t="str">
        <f>IFERROR(IF(AG804&lt;&gt;"",Z804*VLOOKUP(N804,【参考】数式用!$AG$2:$AL$50,MATCH(Y804,【参考】数式用!$AI$4:$AL$4,0)+2,0), ""), "")</f>
        <v/>
      </c>
      <c r="AD804" s="1083"/>
      <c r="AE804" s="424"/>
      <c r="AF804" s="104"/>
      <c r="AG804" s="438" t="str">
        <f>IFERROR(VLOOKUP(O804, 【参考】数式用!$AY$5:$AY$13, 1, FALSE), "")</f>
        <v/>
      </c>
      <c r="AH804" s="439" t="str">
        <f>IFERROR(VLOOKUP(N804, 【参考】数式用!$BA$2:$BB$50, 2, FALSE), "")</f>
        <v/>
      </c>
      <c r="AI804" s="440" t="str">
        <f t="shared" si="25"/>
        <v/>
      </c>
      <c r="AJ804" s="441" t="str">
        <f t="shared" si="26"/>
        <v/>
      </c>
      <c r="AK804" s="139"/>
      <c r="AL804" s="139"/>
      <c r="AM804" s="112"/>
      <c r="AN804" s="112"/>
      <c r="AU804" s="111"/>
      <c r="AV804" s="111"/>
      <c r="AW804" s="111"/>
      <c r="AX804" s="111"/>
      <c r="AY804" s="111"/>
      <c r="AZ804" s="111"/>
    </row>
    <row r="805" spans="1:52" ht="30" customHeight="1" thickBot="1">
      <c r="A805" s="146">
        <v>792</v>
      </c>
      <c r="B805" s="985" t="str">
        <f>IF(基本情報入力シート!C830="","",基本情報入力シート!C830)</f>
        <v/>
      </c>
      <c r="C805" s="986"/>
      <c r="D805" s="986"/>
      <c r="E805" s="986"/>
      <c r="F805" s="986"/>
      <c r="G805" s="986"/>
      <c r="H805" s="986"/>
      <c r="I805" s="987"/>
      <c r="J805" s="420" t="str">
        <f>IF(基本情報入力シート!M830="","",基本情報入力シート!M830)</f>
        <v/>
      </c>
      <c r="K805" s="420" t="str">
        <f>IF(基本情報入力シート!R830="","",基本情報入力シート!R830)</f>
        <v/>
      </c>
      <c r="L805" s="420" t="str">
        <f>IF(基本情報入力シート!W830="","",基本情報入力シート!W830)</f>
        <v/>
      </c>
      <c r="M805" s="420" t="str">
        <f>IF(基本情報入力シート!X830="","",基本情報入力シート!X830)</f>
        <v/>
      </c>
      <c r="N805" s="147" t="str">
        <f>IF(基本情報入力シート!Y830="","",基本情報入力シート!Y830)</f>
        <v/>
      </c>
      <c r="O805" s="154"/>
      <c r="P805" s="53"/>
      <c r="Q805" s="988"/>
      <c r="R805" s="989"/>
      <c r="S805" s="148" t="str">
        <f>IFERROR(ROUNDDOWN(Q805*VLOOKUP(N805,【参考】数式用!$AR$2:$AW$50,MATCH(P805,【参考】数式用!$AT$4:$AW$4)+2,FALSE)*0.5, 0), "")</f>
        <v/>
      </c>
      <c r="T805" s="54"/>
      <c r="U805" s="548" t="str">
        <f>IFERROR(IF(AG805&lt;&gt;"",Q805*VLOOKUP(N805,【参考】数式用!$AG$2:$AL$50,MATCH(P805,【参考】数式用!$AI$4:$AL$4,0)+2,0), ""), "")</f>
        <v/>
      </c>
      <c r="V805" s="44"/>
      <c r="W805" s="990"/>
      <c r="X805" s="991"/>
      <c r="Y805" s="93"/>
      <c r="Z805" s="549"/>
      <c r="AA805" s="149" t="str">
        <f>IFERROR(IF(Y805="ー", "", ROUNDDOWN(Z805*VLOOKUP(N805,【参考】数式用!$AR$2:$AW$50,MATCH(Y805,【参考】数式用!$AT$4:$AW$4)+2,FALSE)*0.5, 0)), "")</f>
        <v/>
      </c>
      <c r="AB805" s="103"/>
      <c r="AC805" s="1083" t="str">
        <f>IFERROR(IF(AG805&lt;&gt;"",Z805*VLOOKUP(N805,【参考】数式用!$AG$2:$AL$50,MATCH(Y805,【参考】数式用!$AI$4:$AL$4,0)+2,0), ""), "")</f>
        <v/>
      </c>
      <c r="AD805" s="1083"/>
      <c r="AE805" s="424"/>
      <c r="AF805" s="104"/>
      <c r="AG805" s="438" t="str">
        <f>IFERROR(VLOOKUP(O805, 【参考】数式用!$AY$5:$AY$13, 1, FALSE), "")</f>
        <v/>
      </c>
      <c r="AH805" s="439" t="str">
        <f>IFERROR(VLOOKUP(N805, 【参考】数式用!$BA$2:$BB$50, 2, FALSE), "")</f>
        <v/>
      </c>
      <c r="AI805" s="440" t="str">
        <f t="shared" si="25"/>
        <v/>
      </c>
      <c r="AJ805" s="441" t="str">
        <f t="shared" si="26"/>
        <v/>
      </c>
      <c r="AK805" s="139"/>
      <c r="AL805" s="139"/>
      <c r="AM805" s="112"/>
      <c r="AN805" s="112"/>
      <c r="AU805" s="111"/>
      <c r="AV805" s="111"/>
      <c r="AW805" s="111"/>
      <c r="AX805" s="111"/>
      <c r="AY805" s="111"/>
      <c r="AZ805" s="111"/>
    </row>
    <row r="806" spans="1:52" ht="30" customHeight="1" thickBot="1">
      <c r="A806" s="146">
        <v>793</v>
      </c>
      <c r="B806" s="985" t="str">
        <f>IF(基本情報入力シート!C831="","",基本情報入力シート!C831)</f>
        <v/>
      </c>
      <c r="C806" s="986"/>
      <c r="D806" s="986"/>
      <c r="E806" s="986"/>
      <c r="F806" s="986"/>
      <c r="G806" s="986"/>
      <c r="H806" s="986"/>
      <c r="I806" s="987"/>
      <c r="J806" s="420" t="str">
        <f>IF(基本情報入力シート!M831="","",基本情報入力シート!M831)</f>
        <v/>
      </c>
      <c r="K806" s="420" t="str">
        <f>IF(基本情報入力シート!R831="","",基本情報入力シート!R831)</f>
        <v/>
      </c>
      <c r="L806" s="420" t="str">
        <f>IF(基本情報入力シート!W831="","",基本情報入力シート!W831)</f>
        <v/>
      </c>
      <c r="M806" s="420" t="str">
        <f>IF(基本情報入力シート!X831="","",基本情報入力シート!X831)</f>
        <v/>
      </c>
      <c r="N806" s="147" t="str">
        <f>IF(基本情報入力シート!Y831="","",基本情報入力シート!Y831)</f>
        <v/>
      </c>
      <c r="O806" s="154"/>
      <c r="P806" s="53"/>
      <c r="Q806" s="988"/>
      <c r="R806" s="989"/>
      <c r="S806" s="148" t="str">
        <f>IFERROR(ROUNDDOWN(Q806*VLOOKUP(N806,【参考】数式用!$AR$2:$AW$50,MATCH(P806,【参考】数式用!$AT$4:$AW$4)+2,FALSE)*0.5, 0), "")</f>
        <v/>
      </c>
      <c r="T806" s="54"/>
      <c r="U806" s="548" t="str">
        <f>IFERROR(IF(AG806&lt;&gt;"",Q806*VLOOKUP(N806,【参考】数式用!$AG$2:$AL$50,MATCH(P806,【参考】数式用!$AI$4:$AL$4,0)+2,0), ""), "")</f>
        <v/>
      </c>
      <c r="V806" s="44"/>
      <c r="W806" s="990"/>
      <c r="X806" s="991"/>
      <c r="Y806" s="93"/>
      <c r="Z806" s="549"/>
      <c r="AA806" s="149" t="str">
        <f>IFERROR(IF(Y806="ー", "", ROUNDDOWN(Z806*VLOOKUP(N806,【参考】数式用!$AR$2:$AW$50,MATCH(Y806,【参考】数式用!$AT$4:$AW$4)+2,FALSE)*0.5, 0)), "")</f>
        <v/>
      </c>
      <c r="AB806" s="103"/>
      <c r="AC806" s="1083" t="str">
        <f>IFERROR(IF(AG806&lt;&gt;"",Z806*VLOOKUP(N806,【参考】数式用!$AG$2:$AL$50,MATCH(Y806,【参考】数式用!$AI$4:$AL$4,0)+2,0), ""), "")</f>
        <v/>
      </c>
      <c r="AD806" s="1083"/>
      <c r="AE806" s="424"/>
      <c r="AF806" s="104"/>
      <c r="AG806" s="438" t="str">
        <f>IFERROR(VLOOKUP(O806, 【参考】数式用!$AY$5:$AY$13, 1, FALSE), "")</f>
        <v/>
      </c>
      <c r="AH806" s="439" t="str">
        <f>IFERROR(VLOOKUP(N806, 【参考】数式用!$BA$2:$BB$50, 2, FALSE), "")</f>
        <v/>
      </c>
      <c r="AI806" s="440" t="str">
        <f t="shared" si="25"/>
        <v/>
      </c>
      <c r="AJ806" s="441" t="str">
        <f t="shared" si="26"/>
        <v/>
      </c>
      <c r="AK806" s="139"/>
      <c r="AL806" s="139"/>
      <c r="AM806" s="112"/>
      <c r="AN806" s="112"/>
      <c r="AU806" s="111"/>
      <c r="AV806" s="111"/>
      <c r="AW806" s="111"/>
      <c r="AX806" s="111"/>
      <c r="AY806" s="111"/>
      <c r="AZ806" s="111"/>
    </row>
    <row r="807" spans="1:52" ht="30" customHeight="1" thickBot="1">
      <c r="A807" s="146">
        <v>794</v>
      </c>
      <c r="B807" s="985" t="str">
        <f>IF(基本情報入力シート!C832="","",基本情報入力シート!C832)</f>
        <v/>
      </c>
      <c r="C807" s="986"/>
      <c r="D807" s="986"/>
      <c r="E807" s="986"/>
      <c r="F807" s="986"/>
      <c r="G807" s="986"/>
      <c r="H807" s="986"/>
      <c r="I807" s="987"/>
      <c r="J807" s="420" t="str">
        <f>IF(基本情報入力シート!M832="","",基本情報入力シート!M832)</f>
        <v/>
      </c>
      <c r="K807" s="420" t="str">
        <f>IF(基本情報入力シート!R832="","",基本情報入力シート!R832)</f>
        <v/>
      </c>
      <c r="L807" s="420" t="str">
        <f>IF(基本情報入力シート!W832="","",基本情報入力シート!W832)</f>
        <v/>
      </c>
      <c r="M807" s="420" t="str">
        <f>IF(基本情報入力シート!X832="","",基本情報入力シート!X832)</f>
        <v/>
      </c>
      <c r="N807" s="147" t="str">
        <f>IF(基本情報入力シート!Y832="","",基本情報入力シート!Y832)</f>
        <v/>
      </c>
      <c r="O807" s="154"/>
      <c r="P807" s="53"/>
      <c r="Q807" s="988"/>
      <c r="R807" s="989"/>
      <c r="S807" s="148" t="str">
        <f>IFERROR(ROUNDDOWN(Q807*VLOOKUP(N807,【参考】数式用!$AR$2:$AW$50,MATCH(P807,【参考】数式用!$AT$4:$AW$4)+2,FALSE)*0.5, 0), "")</f>
        <v/>
      </c>
      <c r="T807" s="54"/>
      <c r="U807" s="548" t="str">
        <f>IFERROR(IF(AG807&lt;&gt;"",Q807*VLOOKUP(N807,【参考】数式用!$AG$2:$AL$50,MATCH(P807,【参考】数式用!$AI$4:$AL$4,0)+2,0), ""), "")</f>
        <v/>
      </c>
      <c r="V807" s="44"/>
      <c r="W807" s="990"/>
      <c r="X807" s="991"/>
      <c r="Y807" s="93"/>
      <c r="Z807" s="549"/>
      <c r="AA807" s="149" t="str">
        <f>IFERROR(IF(Y807="ー", "", ROUNDDOWN(Z807*VLOOKUP(N807,【参考】数式用!$AR$2:$AW$50,MATCH(Y807,【参考】数式用!$AT$4:$AW$4)+2,FALSE)*0.5, 0)), "")</f>
        <v/>
      </c>
      <c r="AB807" s="103"/>
      <c r="AC807" s="1083" t="str">
        <f>IFERROR(IF(AG807&lt;&gt;"",Z807*VLOOKUP(N807,【参考】数式用!$AG$2:$AL$50,MATCH(Y807,【参考】数式用!$AI$4:$AL$4,0)+2,0), ""), "")</f>
        <v/>
      </c>
      <c r="AD807" s="1083"/>
      <c r="AE807" s="424"/>
      <c r="AF807" s="104"/>
      <c r="AG807" s="438" t="str">
        <f>IFERROR(VLOOKUP(O807, 【参考】数式用!$AY$5:$AY$13, 1, FALSE), "")</f>
        <v/>
      </c>
      <c r="AH807" s="439" t="str">
        <f>IFERROR(VLOOKUP(N807, 【参考】数式用!$BA$2:$BB$50, 2, FALSE), "")</f>
        <v/>
      </c>
      <c r="AI807" s="440" t="str">
        <f t="shared" si="25"/>
        <v/>
      </c>
      <c r="AJ807" s="441" t="str">
        <f t="shared" si="26"/>
        <v/>
      </c>
      <c r="AK807" s="139"/>
      <c r="AL807" s="139"/>
      <c r="AM807" s="112"/>
      <c r="AN807" s="112"/>
      <c r="AU807" s="111"/>
      <c r="AV807" s="111"/>
      <c r="AW807" s="111"/>
      <c r="AX807" s="111"/>
      <c r="AY807" s="111"/>
      <c r="AZ807" s="111"/>
    </row>
    <row r="808" spans="1:52" ht="30" customHeight="1" thickBot="1">
      <c r="A808" s="146">
        <v>795</v>
      </c>
      <c r="B808" s="985" t="str">
        <f>IF(基本情報入力シート!C833="","",基本情報入力シート!C833)</f>
        <v/>
      </c>
      <c r="C808" s="986"/>
      <c r="D808" s="986"/>
      <c r="E808" s="986"/>
      <c r="F808" s="986"/>
      <c r="G808" s="986"/>
      <c r="H808" s="986"/>
      <c r="I808" s="987"/>
      <c r="J808" s="420" t="str">
        <f>IF(基本情報入力シート!M833="","",基本情報入力シート!M833)</f>
        <v/>
      </c>
      <c r="K808" s="420" t="str">
        <f>IF(基本情報入力シート!R833="","",基本情報入力シート!R833)</f>
        <v/>
      </c>
      <c r="L808" s="420" t="str">
        <f>IF(基本情報入力シート!W833="","",基本情報入力シート!W833)</f>
        <v/>
      </c>
      <c r="M808" s="420" t="str">
        <f>IF(基本情報入力シート!X833="","",基本情報入力シート!X833)</f>
        <v/>
      </c>
      <c r="N808" s="147" t="str">
        <f>IF(基本情報入力シート!Y833="","",基本情報入力シート!Y833)</f>
        <v/>
      </c>
      <c r="O808" s="154"/>
      <c r="P808" s="53"/>
      <c r="Q808" s="988"/>
      <c r="R808" s="989"/>
      <c r="S808" s="148" t="str">
        <f>IFERROR(ROUNDDOWN(Q808*VLOOKUP(N808,【参考】数式用!$AR$2:$AW$50,MATCH(P808,【参考】数式用!$AT$4:$AW$4)+2,FALSE)*0.5, 0), "")</f>
        <v/>
      </c>
      <c r="T808" s="54"/>
      <c r="U808" s="548" t="str">
        <f>IFERROR(IF(AG808&lt;&gt;"",Q808*VLOOKUP(N808,【参考】数式用!$AG$2:$AL$50,MATCH(P808,【参考】数式用!$AI$4:$AL$4,0)+2,0), ""), "")</f>
        <v/>
      </c>
      <c r="V808" s="44"/>
      <c r="W808" s="990"/>
      <c r="X808" s="991"/>
      <c r="Y808" s="93"/>
      <c r="Z808" s="549"/>
      <c r="AA808" s="149" t="str">
        <f>IFERROR(IF(Y808="ー", "", ROUNDDOWN(Z808*VLOOKUP(N808,【参考】数式用!$AR$2:$AW$50,MATCH(Y808,【参考】数式用!$AT$4:$AW$4)+2,FALSE)*0.5, 0)), "")</f>
        <v/>
      </c>
      <c r="AB808" s="103"/>
      <c r="AC808" s="1083" t="str">
        <f>IFERROR(IF(AG808&lt;&gt;"",Z808*VLOOKUP(N808,【参考】数式用!$AG$2:$AL$50,MATCH(Y808,【参考】数式用!$AI$4:$AL$4,0)+2,0), ""), "")</f>
        <v/>
      </c>
      <c r="AD808" s="1083"/>
      <c r="AE808" s="424"/>
      <c r="AF808" s="104"/>
      <c r="AG808" s="438" t="str">
        <f>IFERROR(VLOOKUP(O808, 【参考】数式用!$AY$5:$AY$13, 1, FALSE), "")</f>
        <v/>
      </c>
      <c r="AH808" s="439" t="str">
        <f>IFERROR(VLOOKUP(N808, 【参考】数式用!$BA$2:$BB$50, 2, FALSE), "")</f>
        <v/>
      </c>
      <c r="AI808" s="440" t="str">
        <f t="shared" si="25"/>
        <v/>
      </c>
      <c r="AJ808" s="441" t="str">
        <f t="shared" si="26"/>
        <v/>
      </c>
      <c r="AK808" s="139"/>
      <c r="AL808" s="139"/>
      <c r="AM808" s="112"/>
      <c r="AN808" s="112"/>
      <c r="AU808" s="111"/>
      <c r="AV808" s="111"/>
      <c r="AW808" s="111"/>
      <c r="AX808" s="111"/>
      <c r="AY808" s="111"/>
      <c r="AZ808" s="111"/>
    </row>
    <row r="809" spans="1:52" ht="30" customHeight="1" thickBot="1">
      <c r="A809" s="146">
        <v>796</v>
      </c>
      <c r="B809" s="985" t="str">
        <f>IF(基本情報入力シート!C834="","",基本情報入力シート!C834)</f>
        <v/>
      </c>
      <c r="C809" s="986"/>
      <c r="D809" s="986"/>
      <c r="E809" s="986"/>
      <c r="F809" s="986"/>
      <c r="G809" s="986"/>
      <c r="H809" s="986"/>
      <c r="I809" s="987"/>
      <c r="J809" s="420" t="str">
        <f>IF(基本情報入力シート!M834="","",基本情報入力シート!M834)</f>
        <v/>
      </c>
      <c r="K809" s="420" t="str">
        <f>IF(基本情報入力シート!R834="","",基本情報入力シート!R834)</f>
        <v/>
      </c>
      <c r="L809" s="420" t="str">
        <f>IF(基本情報入力シート!W834="","",基本情報入力シート!W834)</f>
        <v/>
      </c>
      <c r="M809" s="420" t="str">
        <f>IF(基本情報入力シート!X834="","",基本情報入力シート!X834)</f>
        <v/>
      </c>
      <c r="N809" s="147" t="str">
        <f>IF(基本情報入力シート!Y834="","",基本情報入力シート!Y834)</f>
        <v/>
      </c>
      <c r="O809" s="154"/>
      <c r="P809" s="53"/>
      <c r="Q809" s="988"/>
      <c r="R809" s="989"/>
      <c r="S809" s="148" t="str">
        <f>IFERROR(ROUNDDOWN(Q809*VLOOKUP(N809,【参考】数式用!$AR$2:$AW$50,MATCH(P809,【参考】数式用!$AT$4:$AW$4)+2,FALSE)*0.5, 0), "")</f>
        <v/>
      </c>
      <c r="T809" s="54"/>
      <c r="U809" s="548" t="str">
        <f>IFERROR(IF(AG809&lt;&gt;"",Q809*VLOOKUP(N809,【参考】数式用!$AG$2:$AL$50,MATCH(P809,【参考】数式用!$AI$4:$AL$4,0)+2,0), ""), "")</f>
        <v/>
      </c>
      <c r="V809" s="44"/>
      <c r="W809" s="990"/>
      <c r="X809" s="991"/>
      <c r="Y809" s="93"/>
      <c r="Z809" s="549"/>
      <c r="AA809" s="149" t="str">
        <f>IFERROR(IF(Y809="ー", "", ROUNDDOWN(Z809*VLOOKUP(N809,【参考】数式用!$AR$2:$AW$50,MATCH(Y809,【参考】数式用!$AT$4:$AW$4)+2,FALSE)*0.5, 0)), "")</f>
        <v/>
      </c>
      <c r="AB809" s="103"/>
      <c r="AC809" s="1083" t="str">
        <f>IFERROR(IF(AG809&lt;&gt;"",Z809*VLOOKUP(N809,【参考】数式用!$AG$2:$AL$50,MATCH(Y809,【参考】数式用!$AI$4:$AL$4,0)+2,0), ""), "")</f>
        <v/>
      </c>
      <c r="AD809" s="1083"/>
      <c r="AE809" s="424"/>
      <c r="AF809" s="104"/>
      <c r="AG809" s="438" t="str">
        <f>IFERROR(VLOOKUP(O809, 【参考】数式用!$AY$5:$AY$13, 1, FALSE), "")</f>
        <v/>
      </c>
      <c r="AH809" s="439" t="str">
        <f>IFERROR(VLOOKUP(N809, 【参考】数式用!$BA$2:$BB$50, 2, FALSE), "")</f>
        <v/>
      </c>
      <c r="AI809" s="440" t="str">
        <f t="shared" si="25"/>
        <v/>
      </c>
      <c r="AJ809" s="441" t="str">
        <f t="shared" si="26"/>
        <v/>
      </c>
      <c r="AK809" s="139"/>
      <c r="AL809" s="139"/>
      <c r="AM809" s="112"/>
      <c r="AN809" s="112"/>
      <c r="AU809" s="111"/>
      <c r="AV809" s="111"/>
      <c r="AW809" s="111"/>
      <c r="AX809" s="111"/>
      <c r="AY809" s="111"/>
      <c r="AZ809" s="111"/>
    </row>
    <row r="810" spans="1:52" ht="30" customHeight="1" thickBot="1">
      <c r="A810" s="146">
        <v>797</v>
      </c>
      <c r="B810" s="985" t="str">
        <f>IF(基本情報入力シート!C835="","",基本情報入力シート!C835)</f>
        <v/>
      </c>
      <c r="C810" s="986"/>
      <c r="D810" s="986"/>
      <c r="E810" s="986"/>
      <c r="F810" s="986"/>
      <c r="G810" s="986"/>
      <c r="H810" s="986"/>
      <c r="I810" s="987"/>
      <c r="J810" s="420" t="str">
        <f>IF(基本情報入力シート!M835="","",基本情報入力シート!M835)</f>
        <v/>
      </c>
      <c r="K810" s="420" t="str">
        <f>IF(基本情報入力シート!R835="","",基本情報入力シート!R835)</f>
        <v/>
      </c>
      <c r="L810" s="420" t="str">
        <f>IF(基本情報入力シート!W835="","",基本情報入力シート!W835)</f>
        <v/>
      </c>
      <c r="M810" s="420" t="str">
        <f>IF(基本情報入力シート!X835="","",基本情報入力シート!X835)</f>
        <v/>
      </c>
      <c r="N810" s="147" t="str">
        <f>IF(基本情報入力シート!Y835="","",基本情報入力シート!Y835)</f>
        <v/>
      </c>
      <c r="O810" s="154"/>
      <c r="P810" s="53"/>
      <c r="Q810" s="988"/>
      <c r="R810" s="989"/>
      <c r="S810" s="148" t="str">
        <f>IFERROR(ROUNDDOWN(Q810*VLOOKUP(N810,【参考】数式用!$AR$2:$AW$50,MATCH(P810,【参考】数式用!$AT$4:$AW$4)+2,FALSE)*0.5, 0), "")</f>
        <v/>
      </c>
      <c r="T810" s="54"/>
      <c r="U810" s="548" t="str">
        <f>IFERROR(IF(AG810&lt;&gt;"",Q810*VLOOKUP(N810,【参考】数式用!$AG$2:$AL$50,MATCH(P810,【参考】数式用!$AI$4:$AL$4,0)+2,0), ""), "")</f>
        <v/>
      </c>
      <c r="V810" s="44"/>
      <c r="W810" s="990"/>
      <c r="X810" s="991"/>
      <c r="Y810" s="93"/>
      <c r="Z810" s="549"/>
      <c r="AA810" s="149" t="str">
        <f>IFERROR(IF(Y810="ー", "", ROUNDDOWN(Z810*VLOOKUP(N810,【参考】数式用!$AR$2:$AW$50,MATCH(Y810,【参考】数式用!$AT$4:$AW$4)+2,FALSE)*0.5, 0)), "")</f>
        <v/>
      </c>
      <c r="AB810" s="103"/>
      <c r="AC810" s="1083" t="str">
        <f>IFERROR(IF(AG810&lt;&gt;"",Z810*VLOOKUP(N810,【参考】数式用!$AG$2:$AL$50,MATCH(Y810,【参考】数式用!$AI$4:$AL$4,0)+2,0), ""), "")</f>
        <v/>
      </c>
      <c r="AD810" s="1083"/>
      <c r="AE810" s="424"/>
      <c r="AF810" s="104"/>
      <c r="AG810" s="438" t="str">
        <f>IFERROR(VLOOKUP(O810, 【参考】数式用!$AY$5:$AY$13, 1, FALSE), "")</f>
        <v/>
      </c>
      <c r="AH810" s="439" t="str">
        <f>IFERROR(VLOOKUP(N810, 【参考】数式用!$BA$2:$BB$50, 2, FALSE), "")</f>
        <v/>
      </c>
      <c r="AI810" s="440" t="str">
        <f t="shared" si="25"/>
        <v/>
      </c>
      <c r="AJ810" s="441" t="str">
        <f t="shared" si="26"/>
        <v/>
      </c>
      <c r="AK810" s="139"/>
      <c r="AL810" s="139"/>
      <c r="AM810" s="112"/>
      <c r="AN810" s="112"/>
      <c r="AU810" s="111"/>
      <c r="AV810" s="111"/>
      <c r="AW810" s="111"/>
      <c r="AX810" s="111"/>
      <c r="AY810" s="111"/>
      <c r="AZ810" s="111"/>
    </row>
    <row r="811" spans="1:52" ht="30" customHeight="1" thickBot="1">
      <c r="A811" s="146">
        <v>798</v>
      </c>
      <c r="B811" s="985" t="str">
        <f>IF(基本情報入力シート!C836="","",基本情報入力シート!C836)</f>
        <v/>
      </c>
      <c r="C811" s="986"/>
      <c r="D811" s="986"/>
      <c r="E811" s="986"/>
      <c r="F811" s="986"/>
      <c r="G811" s="986"/>
      <c r="H811" s="986"/>
      <c r="I811" s="987"/>
      <c r="J811" s="420" t="str">
        <f>IF(基本情報入力シート!M836="","",基本情報入力シート!M836)</f>
        <v/>
      </c>
      <c r="K811" s="420" t="str">
        <f>IF(基本情報入力シート!R836="","",基本情報入力シート!R836)</f>
        <v/>
      </c>
      <c r="L811" s="420" t="str">
        <f>IF(基本情報入力シート!W836="","",基本情報入力シート!W836)</f>
        <v/>
      </c>
      <c r="M811" s="420" t="str">
        <f>IF(基本情報入力シート!X836="","",基本情報入力シート!X836)</f>
        <v/>
      </c>
      <c r="N811" s="147" t="str">
        <f>IF(基本情報入力シート!Y836="","",基本情報入力シート!Y836)</f>
        <v/>
      </c>
      <c r="O811" s="154"/>
      <c r="P811" s="53"/>
      <c r="Q811" s="988"/>
      <c r="R811" s="989"/>
      <c r="S811" s="148" t="str">
        <f>IFERROR(ROUNDDOWN(Q811*VLOOKUP(N811,【参考】数式用!$AR$2:$AW$50,MATCH(P811,【参考】数式用!$AT$4:$AW$4)+2,FALSE)*0.5, 0), "")</f>
        <v/>
      </c>
      <c r="T811" s="54"/>
      <c r="U811" s="548" t="str">
        <f>IFERROR(IF(AG811&lt;&gt;"",Q811*VLOOKUP(N811,【参考】数式用!$AG$2:$AL$50,MATCH(P811,【参考】数式用!$AI$4:$AL$4,0)+2,0), ""), "")</f>
        <v/>
      </c>
      <c r="V811" s="44"/>
      <c r="W811" s="990"/>
      <c r="X811" s="991"/>
      <c r="Y811" s="93"/>
      <c r="Z811" s="549"/>
      <c r="AA811" s="149" t="str">
        <f>IFERROR(IF(Y811="ー", "", ROUNDDOWN(Z811*VLOOKUP(N811,【参考】数式用!$AR$2:$AW$50,MATCH(Y811,【参考】数式用!$AT$4:$AW$4)+2,FALSE)*0.5, 0)), "")</f>
        <v/>
      </c>
      <c r="AB811" s="103"/>
      <c r="AC811" s="1083" t="str">
        <f>IFERROR(IF(AG811&lt;&gt;"",Z811*VLOOKUP(N811,【参考】数式用!$AG$2:$AL$50,MATCH(Y811,【参考】数式用!$AI$4:$AL$4,0)+2,0), ""), "")</f>
        <v/>
      </c>
      <c r="AD811" s="1083"/>
      <c r="AE811" s="424"/>
      <c r="AF811" s="104"/>
      <c r="AG811" s="438" t="str">
        <f>IFERROR(VLOOKUP(O811, 【参考】数式用!$AY$5:$AY$13, 1, FALSE), "")</f>
        <v/>
      </c>
      <c r="AH811" s="439" t="str">
        <f>IFERROR(VLOOKUP(N811, 【参考】数式用!$BA$2:$BB$50, 2, FALSE), "")</f>
        <v/>
      </c>
      <c r="AI811" s="440" t="str">
        <f t="shared" si="25"/>
        <v/>
      </c>
      <c r="AJ811" s="441" t="str">
        <f t="shared" si="26"/>
        <v/>
      </c>
      <c r="AK811" s="139"/>
      <c r="AL811" s="139"/>
      <c r="AM811" s="112"/>
      <c r="AN811" s="112"/>
      <c r="AU811" s="111"/>
      <c r="AV811" s="111"/>
      <c r="AW811" s="111"/>
      <c r="AX811" s="111"/>
      <c r="AY811" s="111"/>
      <c r="AZ811" s="111"/>
    </row>
    <row r="812" spans="1:52" ht="30" customHeight="1" thickBot="1">
      <c r="A812" s="146">
        <v>799</v>
      </c>
      <c r="B812" s="985" t="str">
        <f>IF(基本情報入力シート!C837="","",基本情報入力シート!C837)</f>
        <v/>
      </c>
      <c r="C812" s="986"/>
      <c r="D812" s="986"/>
      <c r="E812" s="986"/>
      <c r="F812" s="986"/>
      <c r="G812" s="986"/>
      <c r="H812" s="986"/>
      <c r="I812" s="987"/>
      <c r="J812" s="420" t="str">
        <f>IF(基本情報入力シート!M837="","",基本情報入力シート!M837)</f>
        <v/>
      </c>
      <c r="K812" s="420" t="str">
        <f>IF(基本情報入力シート!R837="","",基本情報入力シート!R837)</f>
        <v/>
      </c>
      <c r="L812" s="420" t="str">
        <f>IF(基本情報入力シート!W837="","",基本情報入力シート!W837)</f>
        <v/>
      </c>
      <c r="M812" s="420" t="str">
        <f>IF(基本情報入力シート!X837="","",基本情報入力シート!X837)</f>
        <v/>
      </c>
      <c r="N812" s="147" t="str">
        <f>IF(基本情報入力シート!Y837="","",基本情報入力シート!Y837)</f>
        <v/>
      </c>
      <c r="O812" s="154"/>
      <c r="P812" s="53"/>
      <c r="Q812" s="988"/>
      <c r="R812" s="989"/>
      <c r="S812" s="148" t="str">
        <f>IFERROR(ROUNDDOWN(Q812*VLOOKUP(N812,【参考】数式用!$AR$2:$AW$50,MATCH(P812,【参考】数式用!$AT$4:$AW$4)+2,FALSE)*0.5, 0), "")</f>
        <v/>
      </c>
      <c r="T812" s="54"/>
      <c r="U812" s="548" t="str">
        <f>IFERROR(IF(AG812&lt;&gt;"",Q812*VLOOKUP(N812,【参考】数式用!$AG$2:$AL$50,MATCH(P812,【参考】数式用!$AI$4:$AL$4,0)+2,0), ""), "")</f>
        <v/>
      </c>
      <c r="V812" s="44"/>
      <c r="W812" s="990"/>
      <c r="X812" s="991"/>
      <c r="Y812" s="93"/>
      <c r="Z812" s="549"/>
      <c r="AA812" s="149" t="str">
        <f>IFERROR(IF(Y812="ー", "", ROUNDDOWN(Z812*VLOOKUP(N812,【参考】数式用!$AR$2:$AW$50,MATCH(Y812,【参考】数式用!$AT$4:$AW$4)+2,FALSE)*0.5, 0)), "")</f>
        <v/>
      </c>
      <c r="AB812" s="103"/>
      <c r="AC812" s="1083" t="str">
        <f>IFERROR(IF(AG812&lt;&gt;"",Z812*VLOOKUP(N812,【参考】数式用!$AG$2:$AL$50,MATCH(Y812,【参考】数式用!$AI$4:$AL$4,0)+2,0), ""), "")</f>
        <v/>
      </c>
      <c r="AD812" s="1083"/>
      <c r="AE812" s="424"/>
      <c r="AF812" s="104"/>
      <c r="AG812" s="438" t="str">
        <f>IFERROR(VLOOKUP(O812, 【参考】数式用!$AY$5:$AY$13, 1, FALSE), "")</f>
        <v/>
      </c>
      <c r="AH812" s="439" t="str">
        <f>IFERROR(VLOOKUP(N812, 【参考】数式用!$BA$2:$BB$50, 2, FALSE), "")</f>
        <v/>
      </c>
      <c r="AI812" s="440" t="str">
        <f t="shared" si="25"/>
        <v/>
      </c>
      <c r="AJ812" s="441" t="str">
        <f t="shared" si="26"/>
        <v/>
      </c>
      <c r="AK812" s="139"/>
      <c r="AL812" s="139"/>
      <c r="AM812" s="112"/>
      <c r="AN812" s="112"/>
      <c r="AU812" s="111"/>
      <c r="AV812" s="111"/>
      <c r="AW812" s="111"/>
      <c r="AX812" s="111"/>
      <c r="AY812" s="111"/>
      <c r="AZ812" s="111"/>
    </row>
    <row r="813" spans="1:52" ht="30" customHeight="1" thickBot="1">
      <c r="A813" s="146">
        <v>800</v>
      </c>
      <c r="B813" s="985" t="str">
        <f>IF(基本情報入力シート!C838="","",基本情報入力シート!C838)</f>
        <v/>
      </c>
      <c r="C813" s="986"/>
      <c r="D813" s="986"/>
      <c r="E813" s="986"/>
      <c r="F813" s="986"/>
      <c r="G813" s="986"/>
      <c r="H813" s="986"/>
      <c r="I813" s="987"/>
      <c r="J813" s="420" t="str">
        <f>IF(基本情報入力シート!M838="","",基本情報入力シート!M838)</f>
        <v/>
      </c>
      <c r="K813" s="420" t="str">
        <f>IF(基本情報入力シート!R838="","",基本情報入力シート!R838)</f>
        <v/>
      </c>
      <c r="L813" s="420" t="str">
        <f>IF(基本情報入力シート!W838="","",基本情報入力シート!W838)</f>
        <v/>
      </c>
      <c r="M813" s="420" t="str">
        <f>IF(基本情報入力シート!X838="","",基本情報入力シート!X838)</f>
        <v/>
      </c>
      <c r="N813" s="147" t="str">
        <f>IF(基本情報入力シート!Y838="","",基本情報入力シート!Y838)</f>
        <v/>
      </c>
      <c r="O813" s="154"/>
      <c r="P813" s="53"/>
      <c r="Q813" s="988"/>
      <c r="R813" s="989"/>
      <c r="S813" s="148" t="str">
        <f>IFERROR(ROUNDDOWN(Q813*VLOOKUP(N813,【参考】数式用!$AR$2:$AW$50,MATCH(P813,【参考】数式用!$AT$4:$AW$4)+2,FALSE)*0.5, 0), "")</f>
        <v/>
      </c>
      <c r="T813" s="54"/>
      <c r="U813" s="548" t="str">
        <f>IFERROR(IF(AG813&lt;&gt;"",Q813*VLOOKUP(N813,【参考】数式用!$AG$2:$AL$50,MATCH(P813,【参考】数式用!$AI$4:$AL$4,0)+2,0), ""), "")</f>
        <v/>
      </c>
      <c r="V813" s="44"/>
      <c r="W813" s="990"/>
      <c r="X813" s="991"/>
      <c r="Y813" s="93"/>
      <c r="Z813" s="549"/>
      <c r="AA813" s="149" t="str">
        <f>IFERROR(IF(Y813="ー", "", ROUNDDOWN(Z813*VLOOKUP(N813,【参考】数式用!$AR$2:$AW$50,MATCH(Y813,【参考】数式用!$AT$4:$AW$4)+2,FALSE)*0.5, 0)), "")</f>
        <v/>
      </c>
      <c r="AB813" s="103"/>
      <c r="AC813" s="1083" t="str">
        <f>IFERROR(IF(AG813&lt;&gt;"",Z813*VLOOKUP(N813,【参考】数式用!$AG$2:$AL$50,MATCH(Y813,【参考】数式用!$AI$4:$AL$4,0)+2,0), ""), "")</f>
        <v/>
      </c>
      <c r="AD813" s="1083"/>
      <c r="AE813" s="424"/>
      <c r="AF813" s="104"/>
      <c r="AG813" s="438" t="str">
        <f>IFERROR(VLOOKUP(O813, 【参考】数式用!$AY$5:$AY$13, 1, FALSE), "")</f>
        <v/>
      </c>
      <c r="AH813" s="439" t="str">
        <f>IFERROR(VLOOKUP(N813, 【参考】数式用!$BA$2:$BB$50, 2, FALSE), "")</f>
        <v/>
      </c>
      <c r="AI813" s="440" t="str">
        <f t="shared" si="25"/>
        <v/>
      </c>
      <c r="AJ813" s="441" t="str">
        <f t="shared" si="26"/>
        <v/>
      </c>
      <c r="AK813" s="139"/>
      <c r="AL813" s="139"/>
      <c r="AM813" s="112"/>
      <c r="AN813" s="112"/>
      <c r="AU813" s="111"/>
      <c r="AV813" s="111"/>
      <c r="AW813" s="111"/>
      <c r="AX813" s="111"/>
      <c r="AY813" s="111"/>
      <c r="AZ813" s="111"/>
    </row>
    <row r="814" spans="1:52" ht="30" customHeight="1" thickBot="1">
      <c r="A814" s="146">
        <v>801</v>
      </c>
      <c r="B814" s="985" t="str">
        <f>IF(基本情報入力シート!C839="","",基本情報入力シート!C839)</f>
        <v/>
      </c>
      <c r="C814" s="986"/>
      <c r="D814" s="986"/>
      <c r="E814" s="986"/>
      <c r="F814" s="986"/>
      <c r="G814" s="986"/>
      <c r="H814" s="986"/>
      <c r="I814" s="987"/>
      <c r="J814" s="420" t="str">
        <f>IF(基本情報入力シート!M839="","",基本情報入力シート!M839)</f>
        <v/>
      </c>
      <c r="K814" s="420" t="str">
        <f>IF(基本情報入力シート!R839="","",基本情報入力シート!R839)</f>
        <v/>
      </c>
      <c r="L814" s="420" t="str">
        <f>IF(基本情報入力シート!W839="","",基本情報入力シート!W839)</f>
        <v/>
      </c>
      <c r="M814" s="420" t="str">
        <f>IF(基本情報入力シート!X839="","",基本情報入力シート!X839)</f>
        <v/>
      </c>
      <c r="N814" s="147" t="str">
        <f>IF(基本情報入力シート!Y839="","",基本情報入力シート!Y839)</f>
        <v/>
      </c>
      <c r="O814" s="154"/>
      <c r="P814" s="53"/>
      <c r="Q814" s="988"/>
      <c r="R814" s="989"/>
      <c r="S814" s="148" t="str">
        <f>IFERROR(ROUNDDOWN(Q814*VLOOKUP(N814,【参考】数式用!$AR$2:$AW$50,MATCH(P814,【参考】数式用!$AT$4:$AW$4)+2,FALSE)*0.5, 0), "")</f>
        <v/>
      </c>
      <c r="T814" s="54"/>
      <c r="U814" s="548" t="str">
        <f>IFERROR(IF(AG814&lt;&gt;"",Q814*VLOOKUP(N814,【参考】数式用!$AG$2:$AL$50,MATCH(P814,【参考】数式用!$AI$4:$AL$4,0)+2,0), ""), "")</f>
        <v/>
      </c>
      <c r="V814" s="44"/>
      <c r="W814" s="990"/>
      <c r="X814" s="991"/>
      <c r="Y814" s="93"/>
      <c r="Z814" s="549"/>
      <c r="AA814" s="149" t="str">
        <f>IFERROR(IF(Y814="ー", "", ROUNDDOWN(Z814*VLOOKUP(N814,【参考】数式用!$AR$2:$AW$50,MATCH(Y814,【参考】数式用!$AT$4:$AW$4)+2,FALSE)*0.5, 0)), "")</f>
        <v/>
      </c>
      <c r="AB814" s="103"/>
      <c r="AC814" s="1083" t="str">
        <f>IFERROR(IF(AG814&lt;&gt;"",Z814*VLOOKUP(N814,【参考】数式用!$AG$2:$AL$50,MATCH(Y814,【参考】数式用!$AI$4:$AL$4,0)+2,0), ""), "")</f>
        <v/>
      </c>
      <c r="AD814" s="1083"/>
      <c r="AE814" s="424"/>
      <c r="AF814" s="104"/>
      <c r="AG814" s="438" t="str">
        <f>IFERROR(VLOOKUP(O814, 【参考】数式用!$AY$5:$AY$13, 1, FALSE), "")</f>
        <v/>
      </c>
      <c r="AH814" s="439" t="str">
        <f>IFERROR(VLOOKUP(N814, 【参考】数式用!$BA$2:$BB$50, 2, FALSE), "")</f>
        <v/>
      </c>
      <c r="AI814" s="440" t="str">
        <f t="shared" si="25"/>
        <v/>
      </c>
      <c r="AJ814" s="441" t="str">
        <f t="shared" si="26"/>
        <v/>
      </c>
      <c r="AK814" s="139"/>
      <c r="AL814" s="139"/>
      <c r="AM814" s="112"/>
      <c r="AN814" s="112"/>
      <c r="AU814" s="111"/>
      <c r="AV814" s="111"/>
      <c r="AW814" s="111"/>
      <c r="AX814" s="111"/>
      <c r="AY814" s="111"/>
      <c r="AZ814" s="111"/>
    </row>
    <row r="815" spans="1:52" ht="30" customHeight="1" thickBot="1">
      <c r="A815" s="146">
        <v>802</v>
      </c>
      <c r="B815" s="985" t="str">
        <f>IF(基本情報入力シート!C840="","",基本情報入力シート!C840)</f>
        <v/>
      </c>
      <c r="C815" s="986"/>
      <c r="D815" s="986"/>
      <c r="E815" s="986"/>
      <c r="F815" s="986"/>
      <c r="G815" s="986"/>
      <c r="H815" s="986"/>
      <c r="I815" s="987"/>
      <c r="J815" s="420" t="str">
        <f>IF(基本情報入力シート!M840="","",基本情報入力シート!M840)</f>
        <v/>
      </c>
      <c r="K815" s="420" t="str">
        <f>IF(基本情報入力シート!R840="","",基本情報入力シート!R840)</f>
        <v/>
      </c>
      <c r="L815" s="420" t="str">
        <f>IF(基本情報入力シート!W840="","",基本情報入力シート!W840)</f>
        <v/>
      </c>
      <c r="M815" s="420" t="str">
        <f>IF(基本情報入力シート!X840="","",基本情報入力シート!X840)</f>
        <v/>
      </c>
      <c r="N815" s="147" t="str">
        <f>IF(基本情報入力シート!Y840="","",基本情報入力シート!Y840)</f>
        <v/>
      </c>
      <c r="O815" s="154"/>
      <c r="P815" s="53"/>
      <c r="Q815" s="988"/>
      <c r="R815" s="989"/>
      <c r="S815" s="148" t="str">
        <f>IFERROR(ROUNDDOWN(Q815*VLOOKUP(N815,【参考】数式用!$AR$2:$AW$50,MATCH(P815,【参考】数式用!$AT$4:$AW$4)+2,FALSE)*0.5, 0), "")</f>
        <v/>
      </c>
      <c r="T815" s="54"/>
      <c r="U815" s="548" t="str">
        <f>IFERROR(IF(AG815&lt;&gt;"",Q815*VLOOKUP(N815,【参考】数式用!$AG$2:$AL$50,MATCH(P815,【参考】数式用!$AI$4:$AL$4,0)+2,0), ""), "")</f>
        <v/>
      </c>
      <c r="V815" s="44"/>
      <c r="W815" s="990"/>
      <c r="X815" s="991"/>
      <c r="Y815" s="93"/>
      <c r="Z815" s="549"/>
      <c r="AA815" s="149" t="str">
        <f>IFERROR(IF(Y815="ー", "", ROUNDDOWN(Z815*VLOOKUP(N815,【参考】数式用!$AR$2:$AW$50,MATCH(Y815,【参考】数式用!$AT$4:$AW$4)+2,FALSE)*0.5, 0)), "")</f>
        <v/>
      </c>
      <c r="AB815" s="103"/>
      <c r="AC815" s="1083" t="str">
        <f>IFERROR(IF(AG815&lt;&gt;"",Z815*VLOOKUP(N815,【参考】数式用!$AG$2:$AL$50,MATCH(Y815,【参考】数式用!$AI$4:$AL$4,0)+2,0), ""), "")</f>
        <v/>
      </c>
      <c r="AD815" s="1083"/>
      <c r="AE815" s="424"/>
      <c r="AF815" s="104"/>
      <c r="AG815" s="438" t="str">
        <f>IFERROR(VLOOKUP(O815, 【参考】数式用!$AY$5:$AY$13, 1, FALSE), "")</f>
        <v/>
      </c>
      <c r="AH815" s="439" t="str">
        <f>IFERROR(VLOOKUP(N815, 【参考】数式用!$BA$2:$BB$50, 2, FALSE), "")</f>
        <v/>
      </c>
      <c r="AI815" s="440" t="str">
        <f t="shared" si="25"/>
        <v/>
      </c>
      <c r="AJ815" s="441" t="str">
        <f t="shared" si="26"/>
        <v/>
      </c>
      <c r="AK815" s="139"/>
      <c r="AL815" s="139"/>
      <c r="AM815" s="112"/>
      <c r="AN815" s="112"/>
      <c r="AU815" s="111"/>
      <c r="AV815" s="111"/>
      <c r="AW815" s="111"/>
      <c r="AX815" s="111"/>
      <c r="AY815" s="111"/>
      <c r="AZ815" s="111"/>
    </row>
    <row r="816" spans="1:52" ht="30" customHeight="1" thickBot="1">
      <c r="A816" s="146">
        <v>803</v>
      </c>
      <c r="B816" s="985" t="str">
        <f>IF(基本情報入力シート!C841="","",基本情報入力シート!C841)</f>
        <v/>
      </c>
      <c r="C816" s="986"/>
      <c r="D816" s="986"/>
      <c r="E816" s="986"/>
      <c r="F816" s="986"/>
      <c r="G816" s="986"/>
      <c r="H816" s="986"/>
      <c r="I816" s="987"/>
      <c r="J816" s="420" t="str">
        <f>IF(基本情報入力シート!M841="","",基本情報入力シート!M841)</f>
        <v/>
      </c>
      <c r="K816" s="420" t="str">
        <f>IF(基本情報入力シート!R841="","",基本情報入力シート!R841)</f>
        <v/>
      </c>
      <c r="L816" s="420" t="str">
        <f>IF(基本情報入力シート!W841="","",基本情報入力シート!W841)</f>
        <v/>
      </c>
      <c r="M816" s="420" t="str">
        <f>IF(基本情報入力シート!X841="","",基本情報入力シート!X841)</f>
        <v/>
      </c>
      <c r="N816" s="147" t="str">
        <f>IF(基本情報入力シート!Y841="","",基本情報入力シート!Y841)</f>
        <v/>
      </c>
      <c r="O816" s="154"/>
      <c r="P816" s="53"/>
      <c r="Q816" s="988"/>
      <c r="R816" s="989"/>
      <c r="S816" s="148" t="str">
        <f>IFERROR(ROUNDDOWN(Q816*VLOOKUP(N816,【参考】数式用!$AR$2:$AW$50,MATCH(P816,【参考】数式用!$AT$4:$AW$4)+2,FALSE)*0.5, 0), "")</f>
        <v/>
      </c>
      <c r="T816" s="54"/>
      <c r="U816" s="548" t="str">
        <f>IFERROR(IF(AG816&lt;&gt;"",Q816*VLOOKUP(N816,【参考】数式用!$AG$2:$AL$50,MATCH(P816,【参考】数式用!$AI$4:$AL$4,0)+2,0), ""), "")</f>
        <v/>
      </c>
      <c r="V816" s="44"/>
      <c r="W816" s="990"/>
      <c r="X816" s="991"/>
      <c r="Y816" s="93"/>
      <c r="Z816" s="549"/>
      <c r="AA816" s="149" t="str">
        <f>IFERROR(IF(Y816="ー", "", ROUNDDOWN(Z816*VLOOKUP(N816,【参考】数式用!$AR$2:$AW$50,MATCH(Y816,【参考】数式用!$AT$4:$AW$4)+2,FALSE)*0.5, 0)), "")</f>
        <v/>
      </c>
      <c r="AB816" s="103"/>
      <c r="AC816" s="1083" t="str">
        <f>IFERROR(IF(AG816&lt;&gt;"",Z816*VLOOKUP(N816,【参考】数式用!$AG$2:$AL$50,MATCH(Y816,【参考】数式用!$AI$4:$AL$4,0)+2,0), ""), "")</f>
        <v/>
      </c>
      <c r="AD816" s="1083"/>
      <c r="AE816" s="424"/>
      <c r="AF816" s="104"/>
      <c r="AG816" s="438" t="str">
        <f>IFERROR(VLOOKUP(O816, 【参考】数式用!$AY$5:$AY$13, 1, FALSE), "")</f>
        <v/>
      </c>
      <c r="AH816" s="439" t="str">
        <f>IFERROR(VLOOKUP(N816, 【参考】数式用!$BA$2:$BB$50, 2, FALSE), "")</f>
        <v/>
      </c>
      <c r="AI816" s="440" t="str">
        <f t="shared" si="25"/>
        <v/>
      </c>
      <c r="AJ816" s="441" t="str">
        <f t="shared" si="26"/>
        <v/>
      </c>
      <c r="AK816" s="139"/>
      <c r="AL816" s="139"/>
      <c r="AM816" s="112"/>
      <c r="AN816" s="112"/>
      <c r="AU816" s="111"/>
      <c r="AV816" s="111"/>
      <c r="AW816" s="111"/>
      <c r="AX816" s="111"/>
      <c r="AY816" s="111"/>
      <c r="AZ816" s="111"/>
    </row>
    <row r="817" spans="1:52" ht="30" customHeight="1" thickBot="1">
      <c r="A817" s="146">
        <v>804</v>
      </c>
      <c r="B817" s="985" t="str">
        <f>IF(基本情報入力シート!C842="","",基本情報入力シート!C842)</f>
        <v/>
      </c>
      <c r="C817" s="986"/>
      <c r="D817" s="986"/>
      <c r="E817" s="986"/>
      <c r="F817" s="986"/>
      <c r="G817" s="986"/>
      <c r="H817" s="986"/>
      <c r="I817" s="987"/>
      <c r="J817" s="420" t="str">
        <f>IF(基本情報入力シート!M842="","",基本情報入力シート!M842)</f>
        <v/>
      </c>
      <c r="K817" s="420" t="str">
        <f>IF(基本情報入力シート!R842="","",基本情報入力シート!R842)</f>
        <v/>
      </c>
      <c r="L817" s="420" t="str">
        <f>IF(基本情報入力シート!W842="","",基本情報入力シート!W842)</f>
        <v/>
      </c>
      <c r="M817" s="420" t="str">
        <f>IF(基本情報入力シート!X842="","",基本情報入力シート!X842)</f>
        <v/>
      </c>
      <c r="N817" s="147" t="str">
        <f>IF(基本情報入力シート!Y842="","",基本情報入力シート!Y842)</f>
        <v/>
      </c>
      <c r="O817" s="154"/>
      <c r="P817" s="53"/>
      <c r="Q817" s="988"/>
      <c r="R817" s="989"/>
      <c r="S817" s="148" t="str">
        <f>IFERROR(ROUNDDOWN(Q817*VLOOKUP(N817,【参考】数式用!$AR$2:$AW$50,MATCH(P817,【参考】数式用!$AT$4:$AW$4)+2,FALSE)*0.5, 0), "")</f>
        <v/>
      </c>
      <c r="T817" s="54"/>
      <c r="U817" s="548" t="str">
        <f>IFERROR(IF(AG817&lt;&gt;"",Q817*VLOOKUP(N817,【参考】数式用!$AG$2:$AL$50,MATCH(P817,【参考】数式用!$AI$4:$AL$4,0)+2,0), ""), "")</f>
        <v/>
      </c>
      <c r="V817" s="44"/>
      <c r="W817" s="990"/>
      <c r="X817" s="991"/>
      <c r="Y817" s="93"/>
      <c r="Z817" s="549"/>
      <c r="AA817" s="149" t="str">
        <f>IFERROR(IF(Y817="ー", "", ROUNDDOWN(Z817*VLOOKUP(N817,【参考】数式用!$AR$2:$AW$50,MATCH(Y817,【参考】数式用!$AT$4:$AW$4)+2,FALSE)*0.5, 0)), "")</f>
        <v/>
      </c>
      <c r="AB817" s="103"/>
      <c r="AC817" s="1083" t="str">
        <f>IFERROR(IF(AG817&lt;&gt;"",Z817*VLOOKUP(N817,【参考】数式用!$AG$2:$AL$50,MATCH(Y817,【参考】数式用!$AI$4:$AL$4,0)+2,0), ""), "")</f>
        <v/>
      </c>
      <c r="AD817" s="1083"/>
      <c r="AE817" s="424"/>
      <c r="AF817" s="104"/>
      <c r="AG817" s="438" t="str">
        <f>IFERROR(VLOOKUP(O817, 【参考】数式用!$AY$5:$AY$13, 1, FALSE), "")</f>
        <v/>
      </c>
      <c r="AH817" s="439" t="str">
        <f>IFERROR(VLOOKUP(N817, 【参考】数式用!$BA$2:$BB$50, 2, FALSE), "")</f>
        <v/>
      </c>
      <c r="AI817" s="440" t="str">
        <f t="shared" si="25"/>
        <v/>
      </c>
      <c r="AJ817" s="441" t="str">
        <f t="shared" si="26"/>
        <v/>
      </c>
      <c r="AK817" s="139"/>
      <c r="AL817" s="139"/>
      <c r="AM817" s="112"/>
      <c r="AN817" s="112"/>
      <c r="AU817" s="111"/>
      <c r="AV817" s="111"/>
      <c r="AW817" s="111"/>
      <c r="AX817" s="111"/>
      <c r="AY817" s="111"/>
      <c r="AZ817" s="111"/>
    </row>
    <row r="818" spans="1:52" ht="30" customHeight="1" thickBot="1">
      <c r="A818" s="146">
        <v>805</v>
      </c>
      <c r="B818" s="985" t="str">
        <f>IF(基本情報入力シート!C843="","",基本情報入力シート!C843)</f>
        <v/>
      </c>
      <c r="C818" s="986"/>
      <c r="D818" s="986"/>
      <c r="E818" s="986"/>
      <c r="F818" s="986"/>
      <c r="G818" s="986"/>
      <c r="H818" s="986"/>
      <c r="I818" s="987"/>
      <c r="J818" s="420" t="str">
        <f>IF(基本情報入力シート!M843="","",基本情報入力シート!M843)</f>
        <v/>
      </c>
      <c r="K818" s="420" t="str">
        <f>IF(基本情報入力シート!R843="","",基本情報入力シート!R843)</f>
        <v/>
      </c>
      <c r="L818" s="420" t="str">
        <f>IF(基本情報入力シート!W843="","",基本情報入力シート!W843)</f>
        <v/>
      </c>
      <c r="M818" s="420" t="str">
        <f>IF(基本情報入力シート!X843="","",基本情報入力シート!X843)</f>
        <v/>
      </c>
      <c r="N818" s="147" t="str">
        <f>IF(基本情報入力シート!Y843="","",基本情報入力シート!Y843)</f>
        <v/>
      </c>
      <c r="O818" s="154"/>
      <c r="P818" s="53"/>
      <c r="Q818" s="988"/>
      <c r="R818" s="989"/>
      <c r="S818" s="148" t="str">
        <f>IFERROR(ROUNDDOWN(Q818*VLOOKUP(N818,【参考】数式用!$AR$2:$AW$50,MATCH(P818,【参考】数式用!$AT$4:$AW$4)+2,FALSE)*0.5, 0), "")</f>
        <v/>
      </c>
      <c r="T818" s="54"/>
      <c r="U818" s="548" t="str">
        <f>IFERROR(IF(AG818&lt;&gt;"",Q818*VLOOKUP(N818,【参考】数式用!$AG$2:$AL$50,MATCH(P818,【参考】数式用!$AI$4:$AL$4,0)+2,0), ""), "")</f>
        <v/>
      </c>
      <c r="V818" s="44"/>
      <c r="W818" s="990"/>
      <c r="X818" s="991"/>
      <c r="Y818" s="93"/>
      <c r="Z818" s="549"/>
      <c r="AA818" s="149" t="str">
        <f>IFERROR(IF(Y818="ー", "", ROUNDDOWN(Z818*VLOOKUP(N818,【参考】数式用!$AR$2:$AW$50,MATCH(Y818,【参考】数式用!$AT$4:$AW$4)+2,FALSE)*0.5, 0)), "")</f>
        <v/>
      </c>
      <c r="AB818" s="103"/>
      <c r="AC818" s="1083" t="str">
        <f>IFERROR(IF(AG818&lt;&gt;"",Z818*VLOOKUP(N818,【参考】数式用!$AG$2:$AL$50,MATCH(Y818,【参考】数式用!$AI$4:$AL$4,0)+2,0), ""), "")</f>
        <v/>
      </c>
      <c r="AD818" s="1083"/>
      <c r="AE818" s="424"/>
      <c r="AF818" s="104"/>
      <c r="AG818" s="438" t="str">
        <f>IFERROR(VLOOKUP(O818, 【参考】数式用!$AY$5:$AY$13, 1, FALSE), "")</f>
        <v/>
      </c>
      <c r="AH818" s="439" t="str">
        <f>IFERROR(VLOOKUP(N818, 【参考】数式用!$BA$2:$BB$50, 2, FALSE), "")</f>
        <v/>
      </c>
      <c r="AI818" s="440" t="str">
        <f t="shared" ref="AI818:AI881" si="27">IF(AND(OR(P818="処遇加算Ⅰ",P818="処遇加算Ⅱ"),AH818="対象"), 1,"")</f>
        <v/>
      </c>
      <c r="AJ818" s="441" t="str">
        <f t="shared" ref="AJ818:AJ881" si="28">IF(OR(Y818="処遇加算Ⅰ",Y818="処遇加算Ⅱ"),1,"")</f>
        <v/>
      </c>
      <c r="AK818" s="139"/>
      <c r="AL818" s="139"/>
      <c r="AM818" s="112"/>
      <c r="AN818" s="112"/>
      <c r="AU818" s="111"/>
      <c r="AV818" s="111"/>
      <c r="AW818" s="111"/>
      <c r="AX818" s="111"/>
      <c r="AY818" s="111"/>
      <c r="AZ818" s="111"/>
    </row>
    <row r="819" spans="1:52" ht="30" customHeight="1" thickBot="1">
      <c r="A819" s="146">
        <v>806</v>
      </c>
      <c r="B819" s="985" t="str">
        <f>IF(基本情報入力シート!C844="","",基本情報入力シート!C844)</f>
        <v/>
      </c>
      <c r="C819" s="986"/>
      <c r="D819" s="986"/>
      <c r="E819" s="986"/>
      <c r="F819" s="986"/>
      <c r="G819" s="986"/>
      <c r="H819" s="986"/>
      <c r="I819" s="987"/>
      <c r="J819" s="420" t="str">
        <f>IF(基本情報入力シート!M844="","",基本情報入力シート!M844)</f>
        <v/>
      </c>
      <c r="K819" s="420" t="str">
        <f>IF(基本情報入力シート!R844="","",基本情報入力シート!R844)</f>
        <v/>
      </c>
      <c r="L819" s="420" t="str">
        <f>IF(基本情報入力シート!W844="","",基本情報入力シート!W844)</f>
        <v/>
      </c>
      <c r="M819" s="420" t="str">
        <f>IF(基本情報入力シート!X844="","",基本情報入力シート!X844)</f>
        <v/>
      </c>
      <c r="N819" s="147" t="str">
        <f>IF(基本情報入力シート!Y844="","",基本情報入力シート!Y844)</f>
        <v/>
      </c>
      <c r="O819" s="154"/>
      <c r="P819" s="53"/>
      <c r="Q819" s="988"/>
      <c r="R819" s="989"/>
      <c r="S819" s="148" t="str">
        <f>IFERROR(ROUNDDOWN(Q819*VLOOKUP(N819,【参考】数式用!$AR$2:$AW$50,MATCH(P819,【参考】数式用!$AT$4:$AW$4)+2,FALSE)*0.5, 0), "")</f>
        <v/>
      </c>
      <c r="T819" s="54"/>
      <c r="U819" s="548" t="str">
        <f>IFERROR(IF(AG819&lt;&gt;"",Q819*VLOOKUP(N819,【参考】数式用!$AG$2:$AL$50,MATCH(P819,【参考】数式用!$AI$4:$AL$4,0)+2,0), ""), "")</f>
        <v/>
      </c>
      <c r="V819" s="44"/>
      <c r="W819" s="990"/>
      <c r="X819" s="991"/>
      <c r="Y819" s="93"/>
      <c r="Z819" s="549"/>
      <c r="AA819" s="149" t="str">
        <f>IFERROR(IF(Y819="ー", "", ROUNDDOWN(Z819*VLOOKUP(N819,【参考】数式用!$AR$2:$AW$50,MATCH(Y819,【参考】数式用!$AT$4:$AW$4)+2,FALSE)*0.5, 0)), "")</f>
        <v/>
      </c>
      <c r="AB819" s="103"/>
      <c r="AC819" s="1083" t="str">
        <f>IFERROR(IF(AG819&lt;&gt;"",Z819*VLOOKUP(N819,【参考】数式用!$AG$2:$AL$50,MATCH(Y819,【参考】数式用!$AI$4:$AL$4,0)+2,0), ""), "")</f>
        <v/>
      </c>
      <c r="AD819" s="1083"/>
      <c r="AE819" s="424"/>
      <c r="AF819" s="104"/>
      <c r="AG819" s="438" t="str">
        <f>IFERROR(VLOOKUP(O819, 【参考】数式用!$AY$5:$AY$13, 1, FALSE), "")</f>
        <v/>
      </c>
      <c r="AH819" s="439" t="str">
        <f>IFERROR(VLOOKUP(N819, 【参考】数式用!$BA$2:$BB$50, 2, FALSE), "")</f>
        <v/>
      </c>
      <c r="AI819" s="440" t="str">
        <f t="shared" si="27"/>
        <v/>
      </c>
      <c r="AJ819" s="441" t="str">
        <f t="shared" si="28"/>
        <v/>
      </c>
      <c r="AK819" s="139"/>
      <c r="AL819" s="139"/>
      <c r="AM819" s="112"/>
      <c r="AN819" s="112"/>
      <c r="AU819" s="111"/>
      <c r="AV819" s="111"/>
      <c r="AW819" s="111"/>
      <c r="AX819" s="111"/>
      <c r="AY819" s="111"/>
      <c r="AZ819" s="111"/>
    </row>
    <row r="820" spans="1:52" ht="30" customHeight="1" thickBot="1">
      <c r="A820" s="146">
        <v>807</v>
      </c>
      <c r="B820" s="985" t="str">
        <f>IF(基本情報入力シート!C845="","",基本情報入力シート!C845)</f>
        <v/>
      </c>
      <c r="C820" s="986"/>
      <c r="D820" s="986"/>
      <c r="E820" s="986"/>
      <c r="F820" s="986"/>
      <c r="G820" s="986"/>
      <c r="H820" s="986"/>
      <c r="I820" s="987"/>
      <c r="J820" s="420" t="str">
        <f>IF(基本情報入力シート!M845="","",基本情報入力シート!M845)</f>
        <v/>
      </c>
      <c r="K820" s="420" t="str">
        <f>IF(基本情報入力シート!R845="","",基本情報入力シート!R845)</f>
        <v/>
      </c>
      <c r="L820" s="420" t="str">
        <f>IF(基本情報入力シート!W845="","",基本情報入力シート!W845)</f>
        <v/>
      </c>
      <c r="M820" s="420" t="str">
        <f>IF(基本情報入力シート!X845="","",基本情報入力シート!X845)</f>
        <v/>
      </c>
      <c r="N820" s="147" t="str">
        <f>IF(基本情報入力シート!Y845="","",基本情報入力シート!Y845)</f>
        <v/>
      </c>
      <c r="O820" s="154"/>
      <c r="P820" s="53"/>
      <c r="Q820" s="988"/>
      <c r="R820" s="989"/>
      <c r="S820" s="148" t="str">
        <f>IFERROR(ROUNDDOWN(Q820*VLOOKUP(N820,【参考】数式用!$AR$2:$AW$50,MATCH(P820,【参考】数式用!$AT$4:$AW$4)+2,FALSE)*0.5, 0), "")</f>
        <v/>
      </c>
      <c r="T820" s="54"/>
      <c r="U820" s="548" t="str">
        <f>IFERROR(IF(AG820&lt;&gt;"",Q820*VLOOKUP(N820,【参考】数式用!$AG$2:$AL$50,MATCH(P820,【参考】数式用!$AI$4:$AL$4,0)+2,0), ""), "")</f>
        <v/>
      </c>
      <c r="V820" s="44"/>
      <c r="W820" s="990"/>
      <c r="X820" s="991"/>
      <c r="Y820" s="93"/>
      <c r="Z820" s="549"/>
      <c r="AA820" s="149" t="str">
        <f>IFERROR(IF(Y820="ー", "", ROUNDDOWN(Z820*VLOOKUP(N820,【参考】数式用!$AR$2:$AW$50,MATCH(Y820,【参考】数式用!$AT$4:$AW$4)+2,FALSE)*0.5, 0)), "")</f>
        <v/>
      </c>
      <c r="AB820" s="103"/>
      <c r="AC820" s="1083" t="str">
        <f>IFERROR(IF(AG820&lt;&gt;"",Z820*VLOOKUP(N820,【参考】数式用!$AG$2:$AL$50,MATCH(Y820,【参考】数式用!$AI$4:$AL$4,0)+2,0), ""), "")</f>
        <v/>
      </c>
      <c r="AD820" s="1083"/>
      <c r="AE820" s="424"/>
      <c r="AF820" s="104"/>
      <c r="AG820" s="438" t="str">
        <f>IFERROR(VLOOKUP(O820, 【参考】数式用!$AY$5:$AY$13, 1, FALSE), "")</f>
        <v/>
      </c>
      <c r="AH820" s="439" t="str">
        <f>IFERROR(VLOOKUP(N820, 【参考】数式用!$BA$2:$BB$50, 2, FALSE), "")</f>
        <v/>
      </c>
      <c r="AI820" s="440" t="str">
        <f t="shared" si="27"/>
        <v/>
      </c>
      <c r="AJ820" s="441" t="str">
        <f t="shared" si="28"/>
        <v/>
      </c>
      <c r="AK820" s="139"/>
      <c r="AL820" s="139"/>
      <c r="AM820" s="112"/>
      <c r="AN820" s="112"/>
      <c r="AU820" s="111"/>
      <c r="AV820" s="111"/>
      <c r="AW820" s="111"/>
      <c r="AX820" s="111"/>
      <c r="AY820" s="111"/>
      <c r="AZ820" s="111"/>
    </row>
    <row r="821" spans="1:52" ht="30" customHeight="1" thickBot="1">
      <c r="A821" s="146">
        <v>808</v>
      </c>
      <c r="B821" s="985" t="str">
        <f>IF(基本情報入力シート!C846="","",基本情報入力シート!C846)</f>
        <v/>
      </c>
      <c r="C821" s="986"/>
      <c r="D821" s="986"/>
      <c r="E821" s="986"/>
      <c r="F821" s="986"/>
      <c r="G821" s="986"/>
      <c r="H821" s="986"/>
      <c r="I821" s="987"/>
      <c r="J821" s="420" t="str">
        <f>IF(基本情報入力シート!M846="","",基本情報入力シート!M846)</f>
        <v/>
      </c>
      <c r="K821" s="420" t="str">
        <f>IF(基本情報入力シート!R846="","",基本情報入力シート!R846)</f>
        <v/>
      </c>
      <c r="L821" s="420" t="str">
        <f>IF(基本情報入力シート!W846="","",基本情報入力シート!W846)</f>
        <v/>
      </c>
      <c r="M821" s="420" t="str">
        <f>IF(基本情報入力シート!X846="","",基本情報入力シート!X846)</f>
        <v/>
      </c>
      <c r="N821" s="147" t="str">
        <f>IF(基本情報入力シート!Y846="","",基本情報入力シート!Y846)</f>
        <v/>
      </c>
      <c r="O821" s="154"/>
      <c r="P821" s="53"/>
      <c r="Q821" s="988"/>
      <c r="R821" s="989"/>
      <c r="S821" s="148" t="str">
        <f>IFERROR(ROUNDDOWN(Q821*VLOOKUP(N821,【参考】数式用!$AR$2:$AW$50,MATCH(P821,【参考】数式用!$AT$4:$AW$4)+2,FALSE)*0.5, 0), "")</f>
        <v/>
      </c>
      <c r="T821" s="54"/>
      <c r="U821" s="548" t="str">
        <f>IFERROR(IF(AG821&lt;&gt;"",Q821*VLOOKUP(N821,【参考】数式用!$AG$2:$AL$50,MATCH(P821,【参考】数式用!$AI$4:$AL$4,0)+2,0), ""), "")</f>
        <v/>
      </c>
      <c r="V821" s="44"/>
      <c r="W821" s="990"/>
      <c r="X821" s="991"/>
      <c r="Y821" s="93"/>
      <c r="Z821" s="549"/>
      <c r="AA821" s="149" t="str">
        <f>IFERROR(IF(Y821="ー", "", ROUNDDOWN(Z821*VLOOKUP(N821,【参考】数式用!$AR$2:$AW$50,MATCH(Y821,【参考】数式用!$AT$4:$AW$4)+2,FALSE)*0.5, 0)), "")</f>
        <v/>
      </c>
      <c r="AB821" s="103"/>
      <c r="AC821" s="1083" t="str">
        <f>IFERROR(IF(AG821&lt;&gt;"",Z821*VLOOKUP(N821,【参考】数式用!$AG$2:$AL$50,MATCH(Y821,【参考】数式用!$AI$4:$AL$4,0)+2,0), ""), "")</f>
        <v/>
      </c>
      <c r="AD821" s="1083"/>
      <c r="AE821" s="424"/>
      <c r="AF821" s="104"/>
      <c r="AG821" s="438" t="str">
        <f>IFERROR(VLOOKUP(O821, 【参考】数式用!$AY$5:$AY$13, 1, FALSE), "")</f>
        <v/>
      </c>
      <c r="AH821" s="439" t="str">
        <f>IFERROR(VLOOKUP(N821, 【参考】数式用!$BA$2:$BB$50, 2, FALSE), "")</f>
        <v/>
      </c>
      <c r="AI821" s="440" t="str">
        <f t="shared" si="27"/>
        <v/>
      </c>
      <c r="AJ821" s="441" t="str">
        <f t="shared" si="28"/>
        <v/>
      </c>
      <c r="AK821" s="139"/>
      <c r="AL821" s="139"/>
      <c r="AM821" s="112"/>
      <c r="AN821" s="112"/>
      <c r="AU821" s="111"/>
      <c r="AV821" s="111"/>
      <c r="AW821" s="111"/>
      <c r="AX821" s="111"/>
      <c r="AY821" s="111"/>
      <c r="AZ821" s="111"/>
    </row>
    <row r="822" spans="1:52" ht="30" customHeight="1" thickBot="1">
      <c r="A822" s="146">
        <v>809</v>
      </c>
      <c r="B822" s="985" t="str">
        <f>IF(基本情報入力シート!C847="","",基本情報入力シート!C847)</f>
        <v/>
      </c>
      <c r="C822" s="986"/>
      <c r="D822" s="986"/>
      <c r="E822" s="986"/>
      <c r="F822" s="986"/>
      <c r="G822" s="986"/>
      <c r="H822" s="986"/>
      <c r="I822" s="987"/>
      <c r="J822" s="420" t="str">
        <f>IF(基本情報入力シート!M847="","",基本情報入力シート!M847)</f>
        <v/>
      </c>
      <c r="K822" s="420" t="str">
        <f>IF(基本情報入力シート!R847="","",基本情報入力シート!R847)</f>
        <v/>
      </c>
      <c r="L822" s="420" t="str">
        <f>IF(基本情報入力シート!W847="","",基本情報入力シート!W847)</f>
        <v/>
      </c>
      <c r="M822" s="420" t="str">
        <f>IF(基本情報入力シート!X847="","",基本情報入力シート!X847)</f>
        <v/>
      </c>
      <c r="N822" s="147" t="str">
        <f>IF(基本情報入力シート!Y847="","",基本情報入力シート!Y847)</f>
        <v/>
      </c>
      <c r="O822" s="154"/>
      <c r="P822" s="53"/>
      <c r="Q822" s="988"/>
      <c r="R822" s="989"/>
      <c r="S822" s="148" t="str">
        <f>IFERROR(ROUNDDOWN(Q822*VLOOKUP(N822,【参考】数式用!$AR$2:$AW$50,MATCH(P822,【参考】数式用!$AT$4:$AW$4)+2,FALSE)*0.5, 0), "")</f>
        <v/>
      </c>
      <c r="T822" s="54"/>
      <c r="U822" s="548" t="str">
        <f>IFERROR(IF(AG822&lt;&gt;"",Q822*VLOOKUP(N822,【参考】数式用!$AG$2:$AL$50,MATCH(P822,【参考】数式用!$AI$4:$AL$4,0)+2,0), ""), "")</f>
        <v/>
      </c>
      <c r="V822" s="44"/>
      <c r="W822" s="990"/>
      <c r="X822" s="991"/>
      <c r="Y822" s="93"/>
      <c r="Z822" s="549"/>
      <c r="AA822" s="149" t="str">
        <f>IFERROR(IF(Y822="ー", "", ROUNDDOWN(Z822*VLOOKUP(N822,【参考】数式用!$AR$2:$AW$50,MATCH(Y822,【参考】数式用!$AT$4:$AW$4)+2,FALSE)*0.5, 0)), "")</f>
        <v/>
      </c>
      <c r="AB822" s="103"/>
      <c r="AC822" s="1083" t="str">
        <f>IFERROR(IF(AG822&lt;&gt;"",Z822*VLOOKUP(N822,【参考】数式用!$AG$2:$AL$50,MATCH(Y822,【参考】数式用!$AI$4:$AL$4,0)+2,0), ""), "")</f>
        <v/>
      </c>
      <c r="AD822" s="1083"/>
      <c r="AE822" s="424"/>
      <c r="AF822" s="104"/>
      <c r="AG822" s="438" t="str">
        <f>IFERROR(VLOOKUP(O822, 【参考】数式用!$AY$5:$AY$13, 1, FALSE), "")</f>
        <v/>
      </c>
      <c r="AH822" s="439" t="str">
        <f>IFERROR(VLOOKUP(N822, 【参考】数式用!$BA$2:$BB$50, 2, FALSE), "")</f>
        <v/>
      </c>
      <c r="AI822" s="440" t="str">
        <f t="shared" si="27"/>
        <v/>
      </c>
      <c r="AJ822" s="441" t="str">
        <f t="shared" si="28"/>
        <v/>
      </c>
      <c r="AK822" s="139"/>
      <c r="AL822" s="139"/>
      <c r="AM822" s="112"/>
      <c r="AN822" s="112"/>
      <c r="AU822" s="111"/>
      <c r="AV822" s="111"/>
      <c r="AW822" s="111"/>
      <c r="AX822" s="111"/>
      <c r="AY822" s="111"/>
      <c r="AZ822" s="111"/>
    </row>
    <row r="823" spans="1:52" ht="30" customHeight="1" thickBot="1">
      <c r="A823" s="146">
        <v>810</v>
      </c>
      <c r="B823" s="985" t="str">
        <f>IF(基本情報入力シート!C848="","",基本情報入力シート!C848)</f>
        <v/>
      </c>
      <c r="C823" s="986"/>
      <c r="D823" s="986"/>
      <c r="E823" s="986"/>
      <c r="F823" s="986"/>
      <c r="G823" s="986"/>
      <c r="H823" s="986"/>
      <c r="I823" s="987"/>
      <c r="J823" s="420" t="str">
        <f>IF(基本情報入力シート!M848="","",基本情報入力シート!M848)</f>
        <v/>
      </c>
      <c r="K823" s="420" t="str">
        <f>IF(基本情報入力シート!R848="","",基本情報入力シート!R848)</f>
        <v/>
      </c>
      <c r="L823" s="420" t="str">
        <f>IF(基本情報入力シート!W848="","",基本情報入力シート!W848)</f>
        <v/>
      </c>
      <c r="M823" s="420" t="str">
        <f>IF(基本情報入力シート!X848="","",基本情報入力シート!X848)</f>
        <v/>
      </c>
      <c r="N823" s="147" t="str">
        <f>IF(基本情報入力シート!Y848="","",基本情報入力シート!Y848)</f>
        <v/>
      </c>
      <c r="O823" s="154"/>
      <c r="P823" s="53"/>
      <c r="Q823" s="988"/>
      <c r="R823" s="989"/>
      <c r="S823" s="148" t="str">
        <f>IFERROR(ROUNDDOWN(Q823*VLOOKUP(N823,【参考】数式用!$AR$2:$AW$50,MATCH(P823,【参考】数式用!$AT$4:$AW$4)+2,FALSE)*0.5, 0), "")</f>
        <v/>
      </c>
      <c r="T823" s="54"/>
      <c r="U823" s="548" t="str">
        <f>IFERROR(IF(AG823&lt;&gt;"",Q823*VLOOKUP(N823,【参考】数式用!$AG$2:$AL$50,MATCH(P823,【参考】数式用!$AI$4:$AL$4,0)+2,0), ""), "")</f>
        <v/>
      </c>
      <c r="V823" s="44"/>
      <c r="W823" s="990"/>
      <c r="X823" s="991"/>
      <c r="Y823" s="93"/>
      <c r="Z823" s="549"/>
      <c r="AA823" s="149" t="str">
        <f>IFERROR(IF(Y823="ー", "", ROUNDDOWN(Z823*VLOOKUP(N823,【参考】数式用!$AR$2:$AW$50,MATCH(Y823,【参考】数式用!$AT$4:$AW$4)+2,FALSE)*0.5, 0)), "")</f>
        <v/>
      </c>
      <c r="AB823" s="103"/>
      <c r="AC823" s="1083" t="str">
        <f>IFERROR(IF(AG823&lt;&gt;"",Z823*VLOOKUP(N823,【参考】数式用!$AG$2:$AL$50,MATCH(Y823,【参考】数式用!$AI$4:$AL$4,0)+2,0), ""), "")</f>
        <v/>
      </c>
      <c r="AD823" s="1083"/>
      <c r="AE823" s="424"/>
      <c r="AF823" s="104"/>
      <c r="AG823" s="438" t="str">
        <f>IFERROR(VLOOKUP(O823, 【参考】数式用!$AY$5:$AY$13, 1, FALSE), "")</f>
        <v/>
      </c>
      <c r="AH823" s="439" t="str">
        <f>IFERROR(VLOOKUP(N823, 【参考】数式用!$BA$2:$BB$50, 2, FALSE), "")</f>
        <v/>
      </c>
      <c r="AI823" s="440" t="str">
        <f t="shared" si="27"/>
        <v/>
      </c>
      <c r="AJ823" s="441" t="str">
        <f t="shared" si="28"/>
        <v/>
      </c>
      <c r="AK823" s="139"/>
      <c r="AL823" s="139"/>
      <c r="AM823" s="112"/>
      <c r="AN823" s="112"/>
      <c r="AU823" s="111"/>
      <c r="AV823" s="111"/>
      <c r="AW823" s="111"/>
      <c r="AX823" s="111"/>
      <c r="AY823" s="111"/>
      <c r="AZ823" s="111"/>
    </row>
    <row r="824" spans="1:52" ht="30" customHeight="1" thickBot="1">
      <c r="A824" s="146">
        <v>811</v>
      </c>
      <c r="B824" s="985" t="str">
        <f>IF(基本情報入力シート!C849="","",基本情報入力シート!C849)</f>
        <v/>
      </c>
      <c r="C824" s="986"/>
      <c r="D824" s="986"/>
      <c r="E824" s="986"/>
      <c r="F824" s="986"/>
      <c r="G824" s="986"/>
      <c r="H824" s="986"/>
      <c r="I824" s="987"/>
      <c r="J824" s="420" t="str">
        <f>IF(基本情報入力シート!M849="","",基本情報入力シート!M849)</f>
        <v/>
      </c>
      <c r="K824" s="420" t="str">
        <f>IF(基本情報入力シート!R849="","",基本情報入力シート!R849)</f>
        <v/>
      </c>
      <c r="L824" s="420" t="str">
        <f>IF(基本情報入力シート!W849="","",基本情報入力シート!W849)</f>
        <v/>
      </c>
      <c r="M824" s="420" t="str">
        <f>IF(基本情報入力シート!X849="","",基本情報入力シート!X849)</f>
        <v/>
      </c>
      <c r="N824" s="147" t="str">
        <f>IF(基本情報入力シート!Y849="","",基本情報入力シート!Y849)</f>
        <v/>
      </c>
      <c r="O824" s="154"/>
      <c r="P824" s="53"/>
      <c r="Q824" s="988"/>
      <c r="R824" s="989"/>
      <c r="S824" s="148" t="str">
        <f>IFERROR(ROUNDDOWN(Q824*VLOOKUP(N824,【参考】数式用!$AR$2:$AW$50,MATCH(P824,【参考】数式用!$AT$4:$AW$4)+2,FALSE)*0.5, 0), "")</f>
        <v/>
      </c>
      <c r="T824" s="54"/>
      <c r="U824" s="548" t="str">
        <f>IFERROR(IF(AG824&lt;&gt;"",Q824*VLOOKUP(N824,【参考】数式用!$AG$2:$AL$50,MATCH(P824,【参考】数式用!$AI$4:$AL$4,0)+2,0), ""), "")</f>
        <v/>
      </c>
      <c r="V824" s="44"/>
      <c r="W824" s="990"/>
      <c r="X824" s="991"/>
      <c r="Y824" s="93"/>
      <c r="Z824" s="549"/>
      <c r="AA824" s="149" t="str">
        <f>IFERROR(IF(Y824="ー", "", ROUNDDOWN(Z824*VLOOKUP(N824,【参考】数式用!$AR$2:$AW$50,MATCH(Y824,【参考】数式用!$AT$4:$AW$4)+2,FALSE)*0.5, 0)), "")</f>
        <v/>
      </c>
      <c r="AB824" s="103"/>
      <c r="AC824" s="1083" t="str">
        <f>IFERROR(IF(AG824&lt;&gt;"",Z824*VLOOKUP(N824,【参考】数式用!$AG$2:$AL$50,MATCH(Y824,【参考】数式用!$AI$4:$AL$4,0)+2,0), ""), "")</f>
        <v/>
      </c>
      <c r="AD824" s="1083"/>
      <c r="AE824" s="424"/>
      <c r="AF824" s="104"/>
      <c r="AG824" s="438" t="str">
        <f>IFERROR(VLOOKUP(O824, 【参考】数式用!$AY$5:$AY$13, 1, FALSE), "")</f>
        <v/>
      </c>
      <c r="AH824" s="439" t="str">
        <f>IFERROR(VLOOKUP(N824, 【参考】数式用!$BA$2:$BB$50, 2, FALSE), "")</f>
        <v/>
      </c>
      <c r="AI824" s="440" t="str">
        <f t="shared" si="27"/>
        <v/>
      </c>
      <c r="AJ824" s="441" t="str">
        <f t="shared" si="28"/>
        <v/>
      </c>
      <c r="AK824" s="139"/>
      <c r="AL824" s="139"/>
      <c r="AM824" s="112"/>
      <c r="AN824" s="112"/>
      <c r="AU824" s="111"/>
      <c r="AV824" s="111"/>
      <c r="AW824" s="111"/>
      <c r="AX824" s="111"/>
      <c r="AY824" s="111"/>
      <c r="AZ824" s="111"/>
    </row>
    <row r="825" spans="1:52" ht="30" customHeight="1" thickBot="1">
      <c r="A825" s="146">
        <v>812</v>
      </c>
      <c r="B825" s="985" t="str">
        <f>IF(基本情報入力シート!C850="","",基本情報入力シート!C850)</f>
        <v/>
      </c>
      <c r="C825" s="986"/>
      <c r="D825" s="986"/>
      <c r="E825" s="986"/>
      <c r="F825" s="986"/>
      <c r="G825" s="986"/>
      <c r="H825" s="986"/>
      <c r="I825" s="987"/>
      <c r="J825" s="420" t="str">
        <f>IF(基本情報入力シート!M850="","",基本情報入力シート!M850)</f>
        <v/>
      </c>
      <c r="K825" s="420" t="str">
        <f>IF(基本情報入力シート!R850="","",基本情報入力シート!R850)</f>
        <v/>
      </c>
      <c r="L825" s="420" t="str">
        <f>IF(基本情報入力シート!W850="","",基本情報入力シート!W850)</f>
        <v/>
      </c>
      <c r="M825" s="420" t="str">
        <f>IF(基本情報入力シート!X850="","",基本情報入力シート!X850)</f>
        <v/>
      </c>
      <c r="N825" s="147" t="str">
        <f>IF(基本情報入力シート!Y850="","",基本情報入力シート!Y850)</f>
        <v/>
      </c>
      <c r="O825" s="154"/>
      <c r="P825" s="53"/>
      <c r="Q825" s="988"/>
      <c r="R825" s="989"/>
      <c r="S825" s="148" t="str">
        <f>IFERROR(ROUNDDOWN(Q825*VLOOKUP(N825,【参考】数式用!$AR$2:$AW$50,MATCH(P825,【参考】数式用!$AT$4:$AW$4)+2,FALSE)*0.5, 0), "")</f>
        <v/>
      </c>
      <c r="T825" s="54"/>
      <c r="U825" s="548" t="str">
        <f>IFERROR(IF(AG825&lt;&gt;"",Q825*VLOOKUP(N825,【参考】数式用!$AG$2:$AL$50,MATCH(P825,【参考】数式用!$AI$4:$AL$4,0)+2,0), ""), "")</f>
        <v/>
      </c>
      <c r="V825" s="44"/>
      <c r="W825" s="990"/>
      <c r="X825" s="991"/>
      <c r="Y825" s="93"/>
      <c r="Z825" s="549"/>
      <c r="AA825" s="149" t="str">
        <f>IFERROR(IF(Y825="ー", "", ROUNDDOWN(Z825*VLOOKUP(N825,【参考】数式用!$AR$2:$AW$50,MATCH(Y825,【参考】数式用!$AT$4:$AW$4)+2,FALSE)*0.5, 0)), "")</f>
        <v/>
      </c>
      <c r="AB825" s="103"/>
      <c r="AC825" s="1083" t="str">
        <f>IFERROR(IF(AG825&lt;&gt;"",Z825*VLOOKUP(N825,【参考】数式用!$AG$2:$AL$50,MATCH(Y825,【参考】数式用!$AI$4:$AL$4,0)+2,0), ""), "")</f>
        <v/>
      </c>
      <c r="AD825" s="1083"/>
      <c r="AE825" s="424"/>
      <c r="AF825" s="104"/>
      <c r="AG825" s="438" t="str">
        <f>IFERROR(VLOOKUP(O825, 【参考】数式用!$AY$5:$AY$13, 1, FALSE), "")</f>
        <v/>
      </c>
      <c r="AH825" s="439" t="str">
        <f>IFERROR(VLOOKUP(N825, 【参考】数式用!$BA$2:$BB$50, 2, FALSE), "")</f>
        <v/>
      </c>
      <c r="AI825" s="440" t="str">
        <f t="shared" si="27"/>
        <v/>
      </c>
      <c r="AJ825" s="441" t="str">
        <f t="shared" si="28"/>
        <v/>
      </c>
      <c r="AK825" s="139"/>
      <c r="AL825" s="139"/>
      <c r="AM825" s="112"/>
      <c r="AN825" s="112"/>
      <c r="AU825" s="111"/>
      <c r="AV825" s="111"/>
      <c r="AW825" s="111"/>
      <c r="AX825" s="111"/>
      <c r="AY825" s="111"/>
      <c r="AZ825" s="111"/>
    </row>
    <row r="826" spans="1:52" ht="30" customHeight="1" thickBot="1">
      <c r="A826" s="146">
        <v>813</v>
      </c>
      <c r="B826" s="985" t="str">
        <f>IF(基本情報入力シート!C851="","",基本情報入力シート!C851)</f>
        <v/>
      </c>
      <c r="C826" s="986"/>
      <c r="D826" s="986"/>
      <c r="E826" s="986"/>
      <c r="F826" s="986"/>
      <c r="G826" s="986"/>
      <c r="H826" s="986"/>
      <c r="I826" s="987"/>
      <c r="J826" s="420" t="str">
        <f>IF(基本情報入力シート!M851="","",基本情報入力シート!M851)</f>
        <v/>
      </c>
      <c r="K826" s="420" t="str">
        <f>IF(基本情報入力シート!R851="","",基本情報入力シート!R851)</f>
        <v/>
      </c>
      <c r="L826" s="420" t="str">
        <f>IF(基本情報入力シート!W851="","",基本情報入力シート!W851)</f>
        <v/>
      </c>
      <c r="M826" s="420" t="str">
        <f>IF(基本情報入力シート!X851="","",基本情報入力シート!X851)</f>
        <v/>
      </c>
      <c r="N826" s="147" t="str">
        <f>IF(基本情報入力シート!Y851="","",基本情報入力シート!Y851)</f>
        <v/>
      </c>
      <c r="O826" s="154"/>
      <c r="P826" s="53"/>
      <c r="Q826" s="988"/>
      <c r="R826" s="989"/>
      <c r="S826" s="148" t="str">
        <f>IFERROR(ROUNDDOWN(Q826*VLOOKUP(N826,【参考】数式用!$AR$2:$AW$50,MATCH(P826,【参考】数式用!$AT$4:$AW$4)+2,FALSE)*0.5, 0), "")</f>
        <v/>
      </c>
      <c r="T826" s="54"/>
      <c r="U826" s="548" t="str">
        <f>IFERROR(IF(AG826&lt;&gt;"",Q826*VLOOKUP(N826,【参考】数式用!$AG$2:$AL$50,MATCH(P826,【参考】数式用!$AI$4:$AL$4,0)+2,0), ""), "")</f>
        <v/>
      </c>
      <c r="V826" s="44"/>
      <c r="W826" s="990"/>
      <c r="X826" s="991"/>
      <c r="Y826" s="93"/>
      <c r="Z826" s="549"/>
      <c r="AA826" s="149" t="str">
        <f>IFERROR(IF(Y826="ー", "", ROUNDDOWN(Z826*VLOOKUP(N826,【参考】数式用!$AR$2:$AW$50,MATCH(Y826,【参考】数式用!$AT$4:$AW$4)+2,FALSE)*0.5, 0)), "")</f>
        <v/>
      </c>
      <c r="AB826" s="103"/>
      <c r="AC826" s="1083" t="str">
        <f>IFERROR(IF(AG826&lt;&gt;"",Z826*VLOOKUP(N826,【参考】数式用!$AG$2:$AL$50,MATCH(Y826,【参考】数式用!$AI$4:$AL$4,0)+2,0), ""), "")</f>
        <v/>
      </c>
      <c r="AD826" s="1083"/>
      <c r="AE826" s="424"/>
      <c r="AF826" s="104"/>
      <c r="AG826" s="438" t="str">
        <f>IFERROR(VLOOKUP(O826, 【参考】数式用!$AY$5:$AY$13, 1, FALSE), "")</f>
        <v/>
      </c>
      <c r="AH826" s="439" t="str">
        <f>IFERROR(VLOOKUP(N826, 【参考】数式用!$BA$2:$BB$50, 2, FALSE), "")</f>
        <v/>
      </c>
      <c r="AI826" s="440" t="str">
        <f t="shared" si="27"/>
        <v/>
      </c>
      <c r="AJ826" s="441" t="str">
        <f t="shared" si="28"/>
        <v/>
      </c>
      <c r="AK826" s="139"/>
      <c r="AL826" s="139"/>
      <c r="AM826" s="112"/>
      <c r="AN826" s="112"/>
      <c r="AU826" s="111"/>
      <c r="AV826" s="111"/>
      <c r="AW826" s="111"/>
      <c r="AX826" s="111"/>
      <c r="AY826" s="111"/>
      <c r="AZ826" s="111"/>
    </row>
    <row r="827" spans="1:52" ht="30" customHeight="1" thickBot="1">
      <c r="A827" s="146">
        <v>814</v>
      </c>
      <c r="B827" s="985" t="str">
        <f>IF(基本情報入力シート!C852="","",基本情報入力シート!C852)</f>
        <v/>
      </c>
      <c r="C827" s="986"/>
      <c r="D827" s="986"/>
      <c r="E827" s="986"/>
      <c r="F827" s="986"/>
      <c r="G827" s="986"/>
      <c r="H827" s="986"/>
      <c r="I827" s="987"/>
      <c r="J827" s="420" t="str">
        <f>IF(基本情報入力シート!M852="","",基本情報入力シート!M852)</f>
        <v/>
      </c>
      <c r="K827" s="420" t="str">
        <f>IF(基本情報入力シート!R852="","",基本情報入力シート!R852)</f>
        <v/>
      </c>
      <c r="L827" s="420" t="str">
        <f>IF(基本情報入力シート!W852="","",基本情報入力シート!W852)</f>
        <v/>
      </c>
      <c r="M827" s="420" t="str">
        <f>IF(基本情報入力シート!X852="","",基本情報入力シート!X852)</f>
        <v/>
      </c>
      <c r="N827" s="147" t="str">
        <f>IF(基本情報入力シート!Y852="","",基本情報入力シート!Y852)</f>
        <v/>
      </c>
      <c r="O827" s="154"/>
      <c r="P827" s="53"/>
      <c r="Q827" s="988"/>
      <c r="R827" s="989"/>
      <c r="S827" s="148" t="str">
        <f>IFERROR(ROUNDDOWN(Q827*VLOOKUP(N827,【参考】数式用!$AR$2:$AW$50,MATCH(P827,【参考】数式用!$AT$4:$AW$4)+2,FALSE)*0.5, 0), "")</f>
        <v/>
      </c>
      <c r="T827" s="54"/>
      <c r="U827" s="548" t="str">
        <f>IFERROR(IF(AG827&lt;&gt;"",Q827*VLOOKUP(N827,【参考】数式用!$AG$2:$AL$50,MATCH(P827,【参考】数式用!$AI$4:$AL$4,0)+2,0), ""), "")</f>
        <v/>
      </c>
      <c r="V827" s="44"/>
      <c r="W827" s="990"/>
      <c r="X827" s="991"/>
      <c r="Y827" s="93"/>
      <c r="Z827" s="549"/>
      <c r="AA827" s="149" t="str">
        <f>IFERROR(IF(Y827="ー", "", ROUNDDOWN(Z827*VLOOKUP(N827,【参考】数式用!$AR$2:$AW$50,MATCH(Y827,【参考】数式用!$AT$4:$AW$4)+2,FALSE)*0.5, 0)), "")</f>
        <v/>
      </c>
      <c r="AB827" s="103"/>
      <c r="AC827" s="1083" t="str">
        <f>IFERROR(IF(AG827&lt;&gt;"",Z827*VLOOKUP(N827,【参考】数式用!$AG$2:$AL$50,MATCH(Y827,【参考】数式用!$AI$4:$AL$4,0)+2,0), ""), "")</f>
        <v/>
      </c>
      <c r="AD827" s="1083"/>
      <c r="AE827" s="424"/>
      <c r="AF827" s="104"/>
      <c r="AG827" s="438" t="str">
        <f>IFERROR(VLOOKUP(O827, 【参考】数式用!$AY$5:$AY$13, 1, FALSE), "")</f>
        <v/>
      </c>
      <c r="AH827" s="439" t="str">
        <f>IFERROR(VLOOKUP(N827, 【参考】数式用!$BA$2:$BB$50, 2, FALSE), "")</f>
        <v/>
      </c>
      <c r="AI827" s="440" t="str">
        <f t="shared" si="27"/>
        <v/>
      </c>
      <c r="AJ827" s="441" t="str">
        <f t="shared" si="28"/>
        <v/>
      </c>
      <c r="AK827" s="139"/>
      <c r="AL827" s="139"/>
      <c r="AM827" s="112"/>
      <c r="AN827" s="112"/>
      <c r="AU827" s="111"/>
      <c r="AV827" s="111"/>
      <c r="AW827" s="111"/>
      <c r="AX827" s="111"/>
      <c r="AY827" s="111"/>
      <c r="AZ827" s="111"/>
    </row>
    <row r="828" spans="1:52" ht="30" customHeight="1" thickBot="1">
      <c r="A828" s="146">
        <v>815</v>
      </c>
      <c r="B828" s="985" t="str">
        <f>IF(基本情報入力シート!C853="","",基本情報入力シート!C853)</f>
        <v/>
      </c>
      <c r="C828" s="986"/>
      <c r="D828" s="986"/>
      <c r="E828" s="986"/>
      <c r="F828" s="986"/>
      <c r="G828" s="986"/>
      <c r="H828" s="986"/>
      <c r="I828" s="987"/>
      <c r="J828" s="420" t="str">
        <f>IF(基本情報入力シート!M853="","",基本情報入力シート!M853)</f>
        <v/>
      </c>
      <c r="K828" s="420" t="str">
        <f>IF(基本情報入力シート!R853="","",基本情報入力シート!R853)</f>
        <v/>
      </c>
      <c r="L828" s="420" t="str">
        <f>IF(基本情報入力シート!W853="","",基本情報入力シート!W853)</f>
        <v/>
      </c>
      <c r="M828" s="420" t="str">
        <f>IF(基本情報入力シート!X853="","",基本情報入力シート!X853)</f>
        <v/>
      </c>
      <c r="N828" s="147" t="str">
        <f>IF(基本情報入力シート!Y853="","",基本情報入力シート!Y853)</f>
        <v/>
      </c>
      <c r="O828" s="154"/>
      <c r="P828" s="53"/>
      <c r="Q828" s="988"/>
      <c r="R828" s="989"/>
      <c r="S828" s="148" t="str">
        <f>IFERROR(ROUNDDOWN(Q828*VLOOKUP(N828,【参考】数式用!$AR$2:$AW$50,MATCH(P828,【参考】数式用!$AT$4:$AW$4)+2,FALSE)*0.5, 0), "")</f>
        <v/>
      </c>
      <c r="T828" s="54"/>
      <c r="U828" s="548" t="str">
        <f>IFERROR(IF(AG828&lt;&gt;"",Q828*VLOOKUP(N828,【参考】数式用!$AG$2:$AL$50,MATCH(P828,【参考】数式用!$AI$4:$AL$4,0)+2,0), ""), "")</f>
        <v/>
      </c>
      <c r="V828" s="44"/>
      <c r="W828" s="990"/>
      <c r="X828" s="991"/>
      <c r="Y828" s="93"/>
      <c r="Z828" s="549"/>
      <c r="AA828" s="149" t="str">
        <f>IFERROR(IF(Y828="ー", "", ROUNDDOWN(Z828*VLOOKUP(N828,【参考】数式用!$AR$2:$AW$50,MATCH(Y828,【参考】数式用!$AT$4:$AW$4)+2,FALSE)*0.5, 0)), "")</f>
        <v/>
      </c>
      <c r="AB828" s="103"/>
      <c r="AC828" s="1083" t="str">
        <f>IFERROR(IF(AG828&lt;&gt;"",Z828*VLOOKUP(N828,【参考】数式用!$AG$2:$AL$50,MATCH(Y828,【参考】数式用!$AI$4:$AL$4,0)+2,0), ""), "")</f>
        <v/>
      </c>
      <c r="AD828" s="1083"/>
      <c r="AE828" s="424"/>
      <c r="AF828" s="104"/>
      <c r="AG828" s="438" t="str">
        <f>IFERROR(VLOOKUP(O828, 【参考】数式用!$AY$5:$AY$13, 1, FALSE), "")</f>
        <v/>
      </c>
      <c r="AH828" s="439" t="str">
        <f>IFERROR(VLOOKUP(N828, 【参考】数式用!$BA$2:$BB$50, 2, FALSE), "")</f>
        <v/>
      </c>
      <c r="AI828" s="440" t="str">
        <f t="shared" si="27"/>
        <v/>
      </c>
      <c r="AJ828" s="441" t="str">
        <f t="shared" si="28"/>
        <v/>
      </c>
      <c r="AK828" s="139"/>
      <c r="AL828" s="139"/>
      <c r="AM828" s="112"/>
      <c r="AN828" s="112"/>
      <c r="AU828" s="111"/>
      <c r="AV828" s="111"/>
      <c r="AW828" s="111"/>
      <c r="AX828" s="111"/>
      <c r="AY828" s="111"/>
      <c r="AZ828" s="111"/>
    </row>
    <row r="829" spans="1:52" ht="30" customHeight="1" thickBot="1">
      <c r="A829" s="146">
        <v>816</v>
      </c>
      <c r="B829" s="985" t="str">
        <f>IF(基本情報入力シート!C854="","",基本情報入力シート!C854)</f>
        <v/>
      </c>
      <c r="C829" s="986"/>
      <c r="D829" s="986"/>
      <c r="E829" s="986"/>
      <c r="F829" s="986"/>
      <c r="G829" s="986"/>
      <c r="H829" s="986"/>
      <c r="I829" s="987"/>
      <c r="J829" s="420" t="str">
        <f>IF(基本情報入力シート!M854="","",基本情報入力シート!M854)</f>
        <v/>
      </c>
      <c r="K829" s="420" t="str">
        <f>IF(基本情報入力シート!R854="","",基本情報入力シート!R854)</f>
        <v/>
      </c>
      <c r="L829" s="420" t="str">
        <f>IF(基本情報入力シート!W854="","",基本情報入力シート!W854)</f>
        <v/>
      </c>
      <c r="M829" s="420" t="str">
        <f>IF(基本情報入力シート!X854="","",基本情報入力シート!X854)</f>
        <v/>
      </c>
      <c r="N829" s="147" t="str">
        <f>IF(基本情報入力シート!Y854="","",基本情報入力シート!Y854)</f>
        <v/>
      </c>
      <c r="O829" s="154"/>
      <c r="P829" s="53"/>
      <c r="Q829" s="988"/>
      <c r="R829" s="989"/>
      <c r="S829" s="148" t="str">
        <f>IFERROR(ROUNDDOWN(Q829*VLOOKUP(N829,【参考】数式用!$AR$2:$AW$50,MATCH(P829,【参考】数式用!$AT$4:$AW$4)+2,FALSE)*0.5, 0), "")</f>
        <v/>
      </c>
      <c r="T829" s="54"/>
      <c r="U829" s="548" t="str">
        <f>IFERROR(IF(AG829&lt;&gt;"",Q829*VLOOKUP(N829,【参考】数式用!$AG$2:$AL$50,MATCH(P829,【参考】数式用!$AI$4:$AL$4,0)+2,0), ""), "")</f>
        <v/>
      </c>
      <c r="V829" s="44"/>
      <c r="W829" s="990"/>
      <c r="X829" s="991"/>
      <c r="Y829" s="93"/>
      <c r="Z829" s="549"/>
      <c r="AA829" s="149" t="str">
        <f>IFERROR(IF(Y829="ー", "", ROUNDDOWN(Z829*VLOOKUP(N829,【参考】数式用!$AR$2:$AW$50,MATCH(Y829,【参考】数式用!$AT$4:$AW$4)+2,FALSE)*0.5, 0)), "")</f>
        <v/>
      </c>
      <c r="AB829" s="103"/>
      <c r="AC829" s="1083" t="str">
        <f>IFERROR(IF(AG829&lt;&gt;"",Z829*VLOOKUP(N829,【参考】数式用!$AG$2:$AL$50,MATCH(Y829,【参考】数式用!$AI$4:$AL$4,0)+2,0), ""), "")</f>
        <v/>
      </c>
      <c r="AD829" s="1083"/>
      <c r="AE829" s="424"/>
      <c r="AF829" s="104"/>
      <c r="AG829" s="438" t="str">
        <f>IFERROR(VLOOKUP(O829, 【参考】数式用!$AY$5:$AY$13, 1, FALSE), "")</f>
        <v/>
      </c>
      <c r="AH829" s="439" t="str">
        <f>IFERROR(VLOOKUP(N829, 【参考】数式用!$BA$2:$BB$50, 2, FALSE), "")</f>
        <v/>
      </c>
      <c r="AI829" s="440" t="str">
        <f t="shared" si="27"/>
        <v/>
      </c>
      <c r="AJ829" s="441" t="str">
        <f t="shared" si="28"/>
        <v/>
      </c>
      <c r="AK829" s="139"/>
      <c r="AL829" s="139"/>
      <c r="AM829" s="112"/>
      <c r="AN829" s="112"/>
      <c r="AU829" s="111"/>
      <c r="AV829" s="111"/>
      <c r="AW829" s="111"/>
      <c r="AX829" s="111"/>
      <c r="AY829" s="111"/>
      <c r="AZ829" s="111"/>
    </row>
    <row r="830" spans="1:52" ht="30" customHeight="1" thickBot="1">
      <c r="A830" s="146">
        <v>817</v>
      </c>
      <c r="B830" s="985" t="str">
        <f>IF(基本情報入力シート!C855="","",基本情報入力シート!C855)</f>
        <v/>
      </c>
      <c r="C830" s="986"/>
      <c r="D830" s="986"/>
      <c r="E830" s="986"/>
      <c r="F830" s="986"/>
      <c r="G830" s="986"/>
      <c r="H830" s="986"/>
      <c r="I830" s="987"/>
      <c r="J830" s="420" t="str">
        <f>IF(基本情報入力シート!M855="","",基本情報入力シート!M855)</f>
        <v/>
      </c>
      <c r="K830" s="420" t="str">
        <f>IF(基本情報入力シート!R855="","",基本情報入力シート!R855)</f>
        <v/>
      </c>
      <c r="L830" s="420" t="str">
        <f>IF(基本情報入力シート!W855="","",基本情報入力シート!W855)</f>
        <v/>
      </c>
      <c r="M830" s="420" t="str">
        <f>IF(基本情報入力シート!X855="","",基本情報入力シート!X855)</f>
        <v/>
      </c>
      <c r="N830" s="147" t="str">
        <f>IF(基本情報入力シート!Y855="","",基本情報入力シート!Y855)</f>
        <v/>
      </c>
      <c r="O830" s="154"/>
      <c r="P830" s="53"/>
      <c r="Q830" s="988"/>
      <c r="R830" s="989"/>
      <c r="S830" s="148" t="str">
        <f>IFERROR(ROUNDDOWN(Q830*VLOOKUP(N830,【参考】数式用!$AR$2:$AW$50,MATCH(P830,【参考】数式用!$AT$4:$AW$4)+2,FALSE)*0.5, 0), "")</f>
        <v/>
      </c>
      <c r="T830" s="54"/>
      <c r="U830" s="548" t="str">
        <f>IFERROR(IF(AG830&lt;&gt;"",Q830*VLOOKUP(N830,【参考】数式用!$AG$2:$AL$50,MATCH(P830,【参考】数式用!$AI$4:$AL$4,0)+2,0), ""), "")</f>
        <v/>
      </c>
      <c r="V830" s="44"/>
      <c r="W830" s="990"/>
      <c r="X830" s="991"/>
      <c r="Y830" s="93"/>
      <c r="Z830" s="549"/>
      <c r="AA830" s="149" t="str">
        <f>IFERROR(IF(Y830="ー", "", ROUNDDOWN(Z830*VLOOKUP(N830,【参考】数式用!$AR$2:$AW$50,MATCH(Y830,【参考】数式用!$AT$4:$AW$4)+2,FALSE)*0.5, 0)), "")</f>
        <v/>
      </c>
      <c r="AB830" s="103"/>
      <c r="AC830" s="1083" t="str">
        <f>IFERROR(IF(AG830&lt;&gt;"",Z830*VLOOKUP(N830,【参考】数式用!$AG$2:$AL$50,MATCH(Y830,【参考】数式用!$AI$4:$AL$4,0)+2,0), ""), "")</f>
        <v/>
      </c>
      <c r="AD830" s="1083"/>
      <c r="AE830" s="424"/>
      <c r="AF830" s="104"/>
      <c r="AG830" s="438" t="str">
        <f>IFERROR(VLOOKUP(O830, 【参考】数式用!$AY$5:$AY$13, 1, FALSE), "")</f>
        <v/>
      </c>
      <c r="AH830" s="439" t="str">
        <f>IFERROR(VLOOKUP(N830, 【参考】数式用!$BA$2:$BB$50, 2, FALSE), "")</f>
        <v/>
      </c>
      <c r="AI830" s="440" t="str">
        <f t="shared" si="27"/>
        <v/>
      </c>
      <c r="AJ830" s="441" t="str">
        <f t="shared" si="28"/>
        <v/>
      </c>
      <c r="AK830" s="139"/>
      <c r="AL830" s="139"/>
      <c r="AM830" s="112"/>
      <c r="AN830" s="112"/>
      <c r="AU830" s="111"/>
      <c r="AV830" s="111"/>
      <c r="AW830" s="111"/>
      <c r="AX830" s="111"/>
      <c r="AY830" s="111"/>
      <c r="AZ830" s="111"/>
    </row>
    <row r="831" spans="1:52" ht="30" customHeight="1" thickBot="1">
      <c r="A831" s="146">
        <v>818</v>
      </c>
      <c r="B831" s="985" t="str">
        <f>IF(基本情報入力シート!C856="","",基本情報入力シート!C856)</f>
        <v/>
      </c>
      <c r="C831" s="986"/>
      <c r="D831" s="986"/>
      <c r="E831" s="986"/>
      <c r="F831" s="986"/>
      <c r="G831" s="986"/>
      <c r="H831" s="986"/>
      <c r="I831" s="987"/>
      <c r="J831" s="420" t="str">
        <f>IF(基本情報入力シート!M856="","",基本情報入力シート!M856)</f>
        <v/>
      </c>
      <c r="K831" s="420" t="str">
        <f>IF(基本情報入力シート!R856="","",基本情報入力シート!R856)</f>
        <v/>
      </c>
      <c r="L831" s="420" t="str">
        <f>IF(基本情報入力シート!W856="","",基本情報入力シート!W856)</f>
        <v/>
      </c>
      <c r="M831" s="420" t="str">
        <f>IF(基本情報入力シート!X856="","",基本情報入力シート!X856)</f>
        <v/>
      </c>
      <c r="N831" s="147" t="str">
        <f>IF(基本情報入力シート!Y856="","",基本情報入力シート!Y856)</f>
        <v/>
      </c>
      <c r="O831" s="154"/>
      <c r="P831" s="53"/>
      <c r="Q831" s="988"/>
      <c r="R831" s="989"/>
      <c r="S831" s="148" t="str">
        <f>IFERROR(ROUNDDOWN(Q831*VLOOKUP(N831,【参考】数式用!$AR$2:$AW$50,MATCH(P831,【参考】数式用!$AT$4:$AW$4)+2,FALSE)*0.5, 0), "")</f>
        <v/>
      </c>
      <c r="T831" s="54"/>
      <c r="U831" s="548" t="str">
        <f>IFERROR(IF(AG831&lt;&gt;"",Q831*VLOOKUP(N831,【参考】数式用!$AG$2:$AL$50,MATCH(P831,【参考】数式用!$AI$4:$AL$4,0)+2,0), ""), "")</f>
        <v/>
      </c>
      <c r="V831" s="44"/>
      <c r="W831" s="990"/>
      <c r="X831" s="991"/>
      <c r="Y831" s="93"/>
      <c r="Z831" s="549"/>
      <c r="AA831" s="149" t="str">
        <f>IFERROR(IF(Y831="ー", "", ROUNDDOWN(Z831*VLOOKUP(N831,【参考】数式用!$AR$2:$AW$50,MATCH(Y831,【参考】数式用!$AT$4:$AW$4)+2,FALSE)*0.5, 0)), "")</f>
        <v/>
      </c>
      <c r="AB831" s="103"/>
      <c r="AC831" s="1083" t="str">
        <f>IFERROR(IF(AG831&lt;&gt;"",Z831*VLOOKUP(N831,【参考】数式用!$AG$2:$AL$50,MATCH(Y831,【参考】数式用!$AI$4:$AL$4,0)+2,0), ""), "")</f>
        <v/>
      </c>
      <c r="AD831" s="1083"/>
      <c r="AE831" s="424"/>
      <c r="AF831" s="104"/>
      <c r="AG831" s="438" t="str">
        <f>IFERROR(VLOOKUP(O831, 【参考】数式用!$AY$5:$AY$13, 1, FALSE), "")</f>
        <v/>
      </c>
      <c r="AH831" s="439" t="str">
        <f>IFERROR(VLOOKUP(N831, 【参考】数式用!$BA$2:$BB$50, 2, FALSE), "")</f>
        <v/>
      </c>
      <c r="AI831" s="440" t="str">
        <f t="shared" si="27"/>
        <v/>
      </c>
      <c r="AJ831" s="441" t="str">
        <f t="shared" si="28"/>
        <v/>
      </c>
      <c r="AK831" s="139"/>
      <c r="AL831" s="139"/>
      <c r="AM831" s="112"/>
      <c r="AN831" s="112"/>
      <c r="AU831" s="111"/>
      <c r="AV831" s="111"/>
      <c r="AW831" s="111"/>
      <c r="AX831" s="111"/>
      <c r="AY831" s="111"/>
      <c r="AZ831" s="111"/>
    </row>
    <row r="832" spans="1:52" ht="30" customHeight="1" thickBot="1">
      <c r="A832" s="146">
        <v>819</v>
      </c>
      <c r="B832" s="985" t="str">
        <f>IF(基本情報入力シート!C857="","",基本情報入力シート!C857)</f>
        <v/>
      </c>
      <c r="C832" s="986"/>
      <c r="D832" s="986"/>
      <c r="E832" s="986"/>
      <c r="F832" s="986"/>
      <c r="G832" s="986"/>
      <c r="H832" s="986"/>
      <c r="I832" s="987"/>
      <c r="J832" s="420" t="str">
        <f>IF(基本情報入力シート!M857="","",基本情報入力シート!M857)</f>
        <v/>
      </c>
      <c r="K832" s="420" t="str">
        <f>IF(基本情報入力シート!R857="","",基本情報入力シート!R857)</f>
        <v/>
      </c>
      <c r="L832" s="420" t="str">
        <f>IF(基本情報入力シート!W857="","",基本情報入力シート!W857)</f>
        <v/>
      </c>
      <c r="M832" s="420" t="str">
        <f>IF(基本情報入力シート!X857="","",基本情報入力シート!X857)</f>
        <v/>
      </c>
      <c r="N832" s="147" t="str">
        <f>IF(基本情報入力シート!Y857="","",基本情報入力シート!Y857)</f>
        <v/>
      </c>
      <c r="O832" s="154"/>
      <c r="P832" s="53"/>
      <c r="Q832" s="988"/>
      <c r="R832" s="989"/>
      <c r="S832" s="148" t="str">
        <f>IFERROR(ROUNDDOWN(Q832*VLOOKUP(N832,【参考】数式用!$AR$2:$AW$50,MATCH(P832,【参考】数式用!$AT$4:$AW$4)+2,FALSE)*0.5, 0), "")</f>
        <v/>
      </c>
      <c r="T832" s="54"/>
      <c r="U832" s="548" t="str">
        <f>IFERROR(IF(AG832&lt;&gt;"",Q832*VLOOKUP(N832,【参考】数式用!$AG$2:$AL$50,MATCH(P832,【参考】数式用!$AI$4:$AL$4,0)+2,0), ""), "")</f>
        <v/>
      </c>
      <c r="V832" s="44"/>
      <c r="W832" s="990"/>
      <c r="X832" s="991"/>
      <c r="Y832" s="93"/>
      <c r="Z832" s="549"/>
      <c r="AA832" s="149" t="str">
        <f>IFERROR(IF(Y832="ー", "", ROUNDDOWN(Z832*VLOOKUP(N832,【参考】数式用!$AR$2:$AW$50,MATCH(Y832,【参考】数式用!$AT$4:$AW$4)+2,FALSE)*0.5, 0)), "")</f>
        <v/>
      </c>
      <c r="AB832" s="103"/>
      <c r="AC832" s="1083" t="str">
        <f>IFERROR(IF(AG832&lt;&gt;"",Z832*VLOOKUP(N832,【参考】数式用!$AG$2:$AL$50,MATCH(Y832,【参考】数式用!$AI$4:$AL$4,0)+2,0), ""), "")</f>
        <v/>
      </c>
      <c r="AD832" s="1083"/>
      <c r="AE832" s="424"/>
      <c r="AF832" s="104"/>
      <c r="AG832" s="438" t="str">
        <f>IFERROR(VLOOKUP(O832, 【参考】数式用!$AY$5:$AY$13, 1, FALSE), "")</f>
        <v/>
      </c>
      <c r="AH832" s="439" t="str">
        <f>IFERROR(VLOOKUP(N832, 【参考】数式用!$BA$2:$BB$50, 2, FALSE), "")</f>
        <v/>
      </c>
      <c r="AI832" s="440" t="str">
        <f t="shared" si="27"/>
        <v/>
      </c>
      <c r="AJ832" s="441" t="str">
        <f t="shared" si="28"/>
        <v/>
      </c>
      <c r="AK832" s="139"/>
      <c r="AL832" s="139"/>
      <c r="AM832" s="112"/>
      <c r="AN832" s="112"/>
      <c r="AU832" s="111"/>
      <c r="AV832" s="111"/>
      <c r="AW832" s="111"/>
      <c r="AX832" s="111"/>
      <c r="AY832" s="111"/>
      <c r="AZ832" s="111"/>
    </row>
    <row r="833" spans="1:52" ht="30" customHeight="1" thickBot="1">
      <c r="A833" s="146">
        <v>820</v>
      </c>
      <c r="B833" s="985" t="str">
        <f>IF(基本情報入力シート!C858="","",基本情報入力シート!C858)</f>
        <v/>
      </c>
      <c r="C833" s="986"/>
      <c r="D833" s="986"/>
      <c r="E833" s="986"/>
      <c r="F833" s="986"/>
      <c r="G833" s="986"/>
      <c r="H833" s="986"/>
      <c r="I833" s="987"/>
      <c r="J833" s="420" t="str">
        <f>IF(基本情報入力シート!M858="","",基本情報入力シート!M858)</f>
        <v/>
      </c>
      <c r="K833" s="420" t="str">
        <f>IF(基本情報入力シート!R858="","",基本情報入力シート!R858)</f>
        <v/>
      </c>
      <c r="L833" s="420" t="str">
        <f>IF(基本情報入力シート!W858="","",基本情報入力シート!W858)</f>
        <v/>
      </c>
      <c r="M833" s="420" t="str">
        <f>IF(基本情報入力シート!X858="","",基本情報入力シート!X858)</f>
        <v/>
      </c>
      <c r="N833" s="147" t="str">
        <f>IF(基本情報入力シート!Y858="","",基本情報入力シート!Y858)</f>
        <v/>
      </c>
      <c r="O833" s="154"/>
      <c r="P833" s="53"/>
      <c r="Q833" s="988"/>
      <c r="R833" s="989"/>
      <c r="S833" s="148" t="str">
        <f>IFERROR(ROUNDDOWN(Q833*VLOOKUP(N833,【参考】数式用!$AR$2:$AW$50,MATCH(P833,【参考】数式用!$AT$4:$AW$4)+2,FALSE)*0.5, 0), "")</f>
        <v/>
      </c>
      <c r="T833" s="54"/>
      <c r="U833" s="548" t="str">
        <f>IFERROR(IF(AG833&lt;&gt;"",Q833*VLOOKUP(N833,【参考】数式用!$AG$2:$AL$50,MATCH(P833,【参考】数式用!$AI$4:$AL$4,0)+2,0), ""), "")</f>
        <v/>
      </c>
      <c r="V833" s="44"/>
      <c r="W833" s="990"/>
      <c r="X833" s="991"/>
      <c r="Y833" s="93"/>
      <c r="Z833" s="549"/>
      <c r="AA833" s="149" t="str">
        <f>IFERROR(IF(Y833="ー", "", ROUNDDOWN(Z833*VLOOKUP(N833,【参考】数式用!$AR$2:$AW$50,MATCH(Y833,【参考】数式用!$AT$4:$AW$4)+2,FALSE)*0.5, 0)), "")</f>
        <v/>
      </c>
      <c r="AB833" s="103"/>
      <c r="AC833" s="1083" t="str">
        <f>IFERROR(IF(AG833&lt;&gt;"",Z833*VLOOKUP(N833,【参考】数式用!$AG$2:$AL$50,MATCH(Y833,【参考】数式用!$AI$4:$AL$4,0)+2,0), ""), "")</f>
        <v/>
      </c>
      <c r="AD833" s="1083"/>
      <c r="AE833" s="424"/>
      <c r="AF833" s="104"/>
      <c r="AG833" s="438" t="str">
        <f>IFERROR(VLOOKUP(O833, 【参考】数式用!$AY$5:$AY$13, 1, FALSE), "")</f>
        <v/>
      </c>
      <c r="AH833" s="439" t="str">
        <f>IFERROR(VLOOKUP(N833, 【参考】数式用!$BA$2:$BB$50, 2, FALSE), "")</f>
        <v/>
      </c>
      <c r="AI833" s="440" t="str">
        <f t="shared" si="27"/>
        <v/>
      </c>
      <c r="AJ833" s="441" t="str">
        <f t="shared" si="28"/>
        <v/>
      </c>
      <c r="AK833" s="139"/>
      <c r="AL833" s="139"/>
      <c r="AM833" s="112"/>
      <c r="AN833" s="112"/>
      <c r="AU833" s="111"/>
      <c r="AV833" s="111"/>
      <c r="AW833" s="111"/>
      <c r="AX833" s="111"/>
      <c r="AY833" s="111"/>
      <c r="AZ833" s="111"/>
    </row>
    <row r="834" spans="1:52" ht="30" customHeight="1" thickBot="1">
      <c r="A834" s="146">
        <v>821</v>
      </c>
      <c r="B834" s="985" t="str">
        <f>IF(基本情報入力シート!C859="","",基本情報入力シート!C859)</f>
        <v/>
      </c>
      <c r="C834" s="986"/>
      <c r="D834" s="986"/>
      <c r="E834" s="986"/>
      <c r="F834" s="986"/>
      <c r="G834" s="986"/>
      <c r="H834" s="986"/>
      <c r="I834" s="987"/>
      <c r="J834" s="420" t="str">
        <f>IF(基本情報入力シート!M859="","",基本情報入力シート!M859)</f>
        <v/>
      </c>
      <c r="K834" s="420" t="str">
        <f>IF(基本情報入力シート!R859="","",基本情報入力シート!R859)</f>
        <v/>
      </c>
      <c r="L834" s="420" t="str">
        <f>IF(基本情報入力シート!W859="","",基本情報入力シート!W859)</f>
        <v/>
      </c>
      <c r="M834" s="420" t="str">
        <f>IF(基本情報入力シート!X859="","",基本情報入力シート!X859)</f>
        <v/>
      </c>
      <c r="N834" s="147" t="str">
        <f>IF(基本情報入力シート!Y859="","",基本情報入力シート!Y859)</f>
        <v/>
      </c>
      <c r="O834" s="154"/>
      <c r="P834" s="53"/>
      <c r="Q834" s="988"/>
      <c r="R834" s="989"/>
      <c r="S834" s="148" t="str">
        <f>IFERROR(ROUNDDOWN(Q834*VLOOKUP(N834,【参考】数式用!$AR$2:$AW$50,MATCH(P834,【参考】数式用!$AT$4:$AW$4)+2,FALSE)*0.5, 0), "")</f>
        <v/>
      </c>
      <c r="T834" s="54"/>
      <c r="U834" s="548" t="str">
        <f>IFERROR(IF(AG834&lt;&gt;"",Q834*VLOOKUP(N834,【参考】数式用!$AG$2:$AL$50,MATCH(P834,【参考】数式用!$AI$4:$AL$4,0)+2,0), ""), "")</f>
        <v/>
      </c>
      <c r="V834" s="44"/>
      <c r="W834" s="990"/>
      <c r="X834" s="991"/>
      <c r="Y834" s="93"/>
      <c r="Z834" s="549"/>
      <c r="AA834" s="149" t="str">
        <f>IFERROR(IF(Y834="ー", "", ROUNDDOWN(Z834*VLOOKUP(N834,【参考】数式用!$AR$2:$AW$50,MATCH(Y834,【参考】数式用!$AT$4:$AW$4)+2,FALSE)*0.5, 0)), "")</f>
        <v/>
      </c>
      <c r="AB834" s="103"/>
      <c r="AC834" s="1083" t="str">
        <f>IFERROR(IF(AG834&lt;&gt;"",Z834*VLOOKUP(N834,【参考】数式用!$AG$2:$AL$50,MATCH(Y834,【参考】数式用!$AI$4:$AL$4,0)+2,0), ""), "")</f>
        <v/>
      </c>
      <c r="AD834" s="1083"/>
      <c r="AE834" s="424"/>
      <c r="AF834" s="104"/>
      <c r="AG834" s="438" t="str">
        <f>IFERROR(VLOOKUP(O834, 【参考】数式用!$AY$5:$AY$13, 1, FALSE), "")</f>
        <v/>
      </c>
      <c r="AH834" s="439" t="str">
        <f>IFERROR(VLOOKUP(N834, 【参考】数式用!$BA$2:$BB$50, 2, FALSE), "")</f>
        <v/>
      </c>
      <c r="AI834" s="440" t="str">
        <f t="shared" si="27"/>
        <v/>
      </c>
      <c r="AJ834" s="441" t="str">
        <f t="shared" si="28"/>
        <v/>
      </c>
      <c r="AK834" s="139"/>
      <c r="AL834" s="139"/>
      <c r="AM834" s="112"/>
      <c r="AN834" s="112"/>
      <c r="AU834" s="111"/>
      <c r="AV834" s="111"/>
      <c r="AW834" s="111"/>
      <c r="AX834" s="111"/>
      <c r="AY834" s="111"/>
      <c r="AZ834" s="111"/>
    </row>
    <row r="835" spans="1:52" ht="30" customHeight="1" thickBot="1">
      <c r="A835" s="146">
        <v>822</v>
      </c>
      <c r="B835" s="985" t="str">
        <f>IF(基本情報入力シート!C860="","",基本情報入力シート!C860)</f>
        <v/>
      </c>
      <c r="C835" s="986"/>
      <c r="D835" s="986"/>
      <c r="E835" s="986"/>
      <c r="F835" s="986"/>
      <c r="G835" s="986"/>
      <c r="H835" s="986"/>
      <c r="I835" s="987"/>
      <c r="J835" s="420" t="str">
        <f>IF(基本情報入力シート!M860="","",基本情報入力シート!M860)</f>
        <v/>
      </c>
      <c r="K835" s="420" t="str">
        <f>IF(基本情報入力シート!R860="","",基本情報入力シート!R860)</f>
        <v/>
      </c>
      <c r="L835" s="420" t="str">
        <f>IF(基本情報入力シート!W860="","",基本情報入力シート!W860)</f>
        <v/>
      </c>
      <c r="M835" s="420" t="str">
        <f>IF(基本情報入力シート!X860="","",基本情報入力シート!X860)</f>
        <v/>
      </c>
      <c r="N835" s="147" t="str">
        <f>IF(基本情報入力シート!Y860="","",基本情報入力シート!Y860)</f>
        <v/>
      </c>
      <c r="O835" s="154"/>
      <c r="P835" s="53"/>
      <c r="Q835" s="988"/>
      <c r="R835" s="989"/>
      <c r="S835" s="148" t="str">
        <f>IFERROR(ROUNDDOWN(Q835*VLOOKUP(N835,【参考】数式用!$AR$2:$AW$50,MATCH(P835,【参考】数式用!$AT$4:$AW$4)+2,FALSE)*0.5, 0), "")</f>
        <v/>
      </c>
      <c r="T835" s="54"/>
      <c r="U835" s="548" t="str">
        <f>IFERROR(IF(AG835&lt;&gt;"",Q835*VLOOKUP(N835,【参考】数式用!$AG$2:$AL$50,MATCH(P835,【参考】数式用!$AI$4:$AL$4,0)+2,0), ""), "")</f>
        <v/>
      </c>
      <c r="V835" s="44"/>
      <c r="W835" s="990"/>
      <c r="X835" s="991"/>
      <c r="Y835" s="93"/>
      <c r="Z835" s="549"/>
      <c r="AA835" s="149" t="str">
        <f>IFERROR(IF(Y835="ー", "", ROUNDDOWN(Z835*VLOOKUP(N835,【参考】数式用!$AR$2:$AW$50,MATCH(Y835,【参考】数式用!$AT$4:$AW$4)+2,FALSE)*0.5, 0)), "")</f>
        <v/>
      </c>
      <c r="AB835" s="103"/>
      <c r="AC835" s="1083" t="str">
        <f>IFERROR(IF(AG835&lt;&gt;"",Z835*VLOOKUP(N835,【参考】数式用!$AG$2:$AL$50,MATCH(Y835,【参考】数式用!$AI$4:$AL$4,0)+2,0), ""), "")</f>
        <v/>
      </c>
      <c r="AD835" s="1083"/>
      <c r="AE835" s="424"/>
      <c r="AF835" s="104"/>
      <c r="AG835" s="438" t="str">
        <f>IFERROR(VLOOKUP(O835, 【参考】数式用!$AY$5:$AY$13, 1, FALSE), "")</f>
        <v/>
      </c>
      <c r="AH835" s="439" t="str">
        <f>IFERROR(VLOOKUP(N835, 【参考】数式用!$BA$2:$BB$50, 2, FALSE), "")</f>
        <v/>
      </c>
      <c r="AI835" s="440" t="str">
        <f t="shared" si="27"/>
        <v/>
      </c>
      <c r="AJ835" s="441" t="str">
        <f t="shared" si="28"/>
        <v/>
      </c>
      <c r="AK835" s="139"/>
      <c r="AL835" s="139"/>
      <c r="AM835" s="112"/>
      <c r="AN835" s="112"/>
      <c r="AU835" s="111"/>
      <c r="AV835" s="111"/>
      <c r="AW835" s="111"/>
      <c r="AX835" s="111"/>
      <c r="AY835" s="111"/>
      <c r="AZ835" s="111"/>
    </row>
    <row r="836" spans="1:52" ht="30" customHeight="1" thickBot="1">
      <c r="A836" s="146">
        <v>823</v>
      </c>
      <c r="B836" s="985" t="str">
        <f>IF(基本情報入力シート!C861="","",基本情報入力シート!C861)</f>
        <v/>
      </c>
      <c r="C836" s="986"/>
      <c r="D836" s="986"/>
      <c r="E836" s="986"/>
      <c r="F836" s="986"/>
      <c r="G836" s="986"/>
      <c r="H836" s="986"/>
      <c r="I836" s="987"/>
      <c r="J836" s="420" t="str">
        <f>IF(基本情報入力シート!M861="","",基本情報入力シート!M861)</f>
        <v/>
      </c>
      <c r="K836" s="420" t="str">
        <f>IF(基本情報入力シート!R861="","",基本情報入力シート!R861)</f>
        <v/>
      </c>
      <c r="L836" s="420" t="str">
        <f>IF(基本情報入力シート!W861="","",基本情報入力シート!W861)</f>
        <v/>
      </c>
      <c r="M836" s="420" t="str">
        <f>IF(基本情報入力シート!X861="","",基本情報入力シート!X861)</f>
        <v/>
      </c>
      <c r="N836" s="147" t="str">
        <f>IF(基本情報入力シート!Y861="","",基本情報入力シート!Y861)</f>
        <v/>
      </c>
      <c r="O836" s="154"/>
      <c r="P836" s="53"/>
      <c r="Q836" s="988"/>
      <c r="R836" s="989"/>
      <c r="S836" s="148" t="str">
        <f>IFERROR(ROUNDDOWN(Q836*VLOOKUP(N836,【参考】数式用!$AR$2:$AW$50,MATCH(P836,【参考】数式用!$AT$4:$AW$4)+2,FALSE)*0.5, 0), "")</f>
        <v/>
      </c>
      <c r="T836" s="54"/>
      <c r="U836" s="548" t="str">
        <f>IFERROR(IF(AG836&lt;&gt;"",Q836*VLOOKUP(N836,【参考】数式用!$AG$2:$AL$50,MATCH(P836,【参考】数式用!$AI$4:$AL$4,0)+2,0), ""), "")</f>
        <v/>
      </c>
      <c r="V836" s="44"/>
      <c r="W836" s="990"/>
      <c r="X836" s="991"/>
      <c r="Y836" s="93"/>
      <c r="Z836" s="549"/>
      <c r="AA836" s="149" t="str">
        <f>IFERROR(IF(Y836="ー", "", ROUNDDOWN(Z836*VLOOKUP(N836,【参考】数式用!$AR$2:$AW$50,MATCH(Y836,【参考】数式用!$AT$4:$AW$4)+2,FALSE)*0.5, 0)), "")</f>
        <v/>
      </c>
      <c r="AB836" s="103"/>
      <c r="AC836" s="1083" t="str">
        <f>IFERROR(IF(AG836&lt;&gt;"",Z836*VLOOKUP(N836,【参考】数式用!$AG$2:$AL$50,MATCH(Y836,【参考】数式用!$AI$4:$AL$4,0)+2,0), ""), "")</f>
        <v/>
      </c>
      <c r="AD836" s="1083"/>
      <c r="AE836" s="424"/>
      <c r="AF836" s="104"/>
      <c r="AG836" s="438" t="str">
        <f>IFERROR(VLOOKUP(O836, 【参考】数式用!$AY$5:$AY$13, 1, FALSE), "")</f>
        <v/>
      </c>
      <c r="AH836" s="439" t="str">
        <f>IFERROR(VLOOKUP(N836, 【参考】数式用!$BA$2:$BB$50, 2, FALSE), "")</f>
        <v/>
      </c>
      <c r="AI836" s="440" t="str">
        <f t="shared" si="27"/>
        <v/>
      </c>
      <c r="AJ836" s="441" t="str">
        <f t="shared" si="28"/>
        <v/>
      </c>
      <c r="AK836" s="139"/>
      <c r="AL836" s="139"/>
      <c r="AM836" s="112"/>
      <c r="AN836" s="112"/>
      <c r="AU836" s="111"/>
      <c r="AV836" s="111"/>
      <c r="AW836" s="111"/>
      <c r="AX836" s="111"/>
      <c r="AY836" s="111"/>
      <c r="AZ836" s="111"/>
    </row>
    <row r="837" spans="1:52" ht="30" customHeight="1" thickBot="1">
      <c r="A837" s="146">
        <v>824</v>
      </c>
      <c r="B837" s="985" t="str">
        <f>IF(基本情報入力シート!C862="","",基本情報入力シート!C862)</f>
        <v/>
      </c>
      <c r="C837" s="986"/>
      <c r="D837" s="986"/>
      <c r="E837" s="986"/>
      <c r="F837" s="986"/>
      <c r="G837" s="986"/>
      <c r="H837" s="986"/>
      <c r="I837" s="987"/>
      <c r="J837" s="420" t="str">
        <f>IF(基本情報入力シート!M862="","",基本情報入力シート!M862)</f>
        <v/>
      </c>
      <c r="K837" s="420" t="str">
        <f>IF(基本情報入力シート!R862="","",基本情報入力シート!R862)</f>
        <v/>
      </c>
      <c r="L837" s="420" t="str">
        <f>IF(基本情報入力シート!W862="","",基本情報入力シート!W862)</f>
        <v/>
      </c>
      <c r="M837" s="420" t="str">
        <f>IF(基本情報入力シート!X862="","",基本情報入力シート!X862)</f>
        <v/>
      </c>
      <c r="N837" s="147" t="str">
        <f>IF(基本情報入力シート!Y862="","",基本情報入力シート!Y862)</f>
        <v/>
      </c>
      <c r="O837" s="154"/>
      <c r="P837" s="53"/>
      <c r="Q837" s="988"/>
      <c r="R837" s="989"/>
      <c r="S837" s="148" t="str">
        <f>IFERROR(ROUNDDOWN(Q837*VLOOKUP(N837,【参考】数式用!$AR$2:$AW$50,MATCH(P837,【参考】数式用!$AT$4:$AW$4)+2,FALSE)*0.5, 0), "")</f>
        <v/>
      </c>
      <c r="T837" s="54"/>
      <c r="U837" s="548" t="str">
        <f>IFERROR(IF(AG837&lt;&gt;"",Q837*VLOOKUP(N837,【参考】数式用!$AG$2:$AL$50,MATCH(P837,【参考】数式用!$AI$4:$AL$4,0)+2,0), ""), "")</f>
        <v/>
      </c>
      <c r="V837" s="44"/>
      <c r="W837" s="990"/>
      <c r="X837" s="991"/>
      <c r="Y837" s="93"/>
      <c r="Z837" s="549"/>
      <c r="AA837" s="149" t="str">
        <f>IFERROR(IF(Y837="ー", "", ROUNDDOWN(Z837*VLOOKUP(N837,【参考】数式用!$AR$2:$AW$50,MATCH(Y837,【参考】数式用!$AT$4:$AW$4)+2,FALSE)*0.5, 0)), "")</f>
        <v/>
      </c>
      <c r="AB837" s="103"/>
      <c r="AC837" s="1083" t="str">
        <f>IFERROR(IF(AG837&lt;&gt;"",Z837*VLOOKUP(N837,【参考】数式用!$AG$2:$AL$50,MATCH(Y837,【参考】数式用!$AI$4:$AL$4,0)+2,0), ""), "")</f>
        <v/>
      </c>
      <c r="AD837" s="1083"/>
      <c r="AE837" s="424"/>
      <c r="AF837" s="104"/>
      <c r="AG837" s="438" t="str">
        <f>IFERROR(VLOOKUP(O837, 【参考】数式用!$AY$5:$AY$13, 1, FALSE), "")</f>
        <v/>
      </c>
      <c r="AH837" s="439" t="str">
        <f>IFERROR(VLOOKUP(N837, 【参考】数式用!$BA$2:$BB$50, 2, FALSE), "")</f>
        <v/>
      </c>
      <c r="AI837" s="440" t="str">
        <f t="shared" si="27"/>
        <v/>
      </c>
      <c r="AJ837" s="441" t="str">
        <f t="shared" si="28"/>
        <v/>
      </c>
      <c r="AK837" s="139"/>
      <c r="AL837" s="139"/>
      <c r="AM837" s="112"/>
      <c r="AN837" s="112"/>
      <c r="AU837" s="111"/>
      <c r="AV837" s="111"/>
      <c r="AW837" s="111"/>
      <c r="AX837" s="111"/>
      <c r="AY837" s="111"/>
      <c r="AZ837" s="111"/>
    </row>
    <row r="838" spans="1:52" ht="30" customHeight="1" thickBot="1">
      <c r="A838" s="146">
        <v>825</v>
      </c>
      <c r="B838" s="985" t="str">
        <f>IF(基本情報入力シート!C863="","",基本情報入力シート!C863)</f>
        <v/>
      </c>
      <c r="C838" s="986"/>
      <c r="D838" s="986"/>
      <c r="E838" s="986"/>
      <c r="F838" s="986"/>
      <c r="G838" s="986"/>
      <c r="H838" s="986"/>
      <c r="I838" s="987"/>
      <c r="J838" s="420" t="str">
        <f>IF(基本情報入力シート!M863="","",基本情報入力シート!M863)</f>
        <v/>
      </c>
      <c r="K838" s="420" t="str">
        <f>IF(基本情報入力シート!R863="","",基本情報入力シート!R863)</f>
        <v/>
      </c>
      <c r="L838" s="420" t="str">
        <f>IF(基本情報入力シート!W863="","",基本情報入力シート!W863)</f>
        <v/>
      </c>
      <c r="M838" s="420" t="str">
        <f>IF(基本情報入力シート!X863="","",基本情報入力シート!X863)</f>
        <v/>
      </c>
      <c r="N838" s="147" t="str">
        <f>IF(基本情報入力シート!Y863="","",基本情報入力シート!Y863)</f>
        <v/>
      </c>
      <c r="O838" s="154"/>
      <c r="P838" s="53"/>
      <c r="Q838" s="988"/>
      <c r="R838" s="989"/>
      <c r="S838" s="148" t="str">
        <f>IFERROR(ROUNDDOWN(Q838*VLOOKUP(N838,【参考】数式用!$AR$2:$AW$50,MATCH(P838,【参考】数式用!$AT$4:$AW$4)+2,FALSE)*0.5, 0), "")</f>
        <v/>
      </c>
      <c r="T838" s="54"/>
      <c r="U838" s="548" t="str">
        <f>IFERROR(IF(AG838&lt;&gt;"",Q838*VLOOKUP(N838,【参考】数式用!$AG$2:$AL$50,MATCH(P838,【参考】数式用!$AI$4:$AL$4,0)+2,0), ""), "")</f>
        <v/>
      </c>
      <c r="V838" s="44"/>
      <c r="W838" s="990"/>
      <c r="X838" s="991"/>
      <c r="Y838" s="93"/>
      <c r="Z838" s="549"/>
      <c r="AA838" s="149" t="str">
        <f>IFERROR(IF(Y838="ー", "", ROUNDDOWN(Z838*VLOOKUP(N838,【参考】数式用!$AR$2:$AW$50,MATCH(Y838,【参考】数式用!$AT$4:$AW$4)+2,FALSE)*0.5, 0)), "")</f>
        <v/>
      </c>
      <c r="AB838" s="103"/>
      <c r="AC838" s="1083" t="str">
        <f>IFERROR(IF(AG838&lt;&gt;"",Z838*VLOOKUP(N838,【参考】数式用!$AG$2:$AL$50,MATCH(Y838,【参考】数式用!$AI$4:$AL$4,0)+2,0), ""), "")</f>
        <v/>
      </c>
      <c r="AD838" s="1083"/>
      <c r="AE838" s="424"/>
      <c r="AF838" s="104"/>
      <c r="AG838" s="438" t="str">
        <f>IFERROR(VLOOKUP(O838, 【参考】数式用!$AY$5:$AY$13, 1, FALSE), "")</f>
        <v/>
      </c>
      <c r="AH838" s="439" t="str">
        <f>IFERROR(VLOOKUP(N838, 【参考】数式用!$BA$2:$BB$50, 2, FALSE), "")</f>
        <v/>
      </c>
      <c r="AI838" s="440" t="str">
        <f t="shared" si="27"/>
        <v/>
      </c>
      <c r="AJ838" s="441" t="str">
        <f t="shared" si="28"/>
        <v/>
      </c>
      <c r="AK838" s="139"/>
      <c r="AL838" s="139"/>
      <c r="AM838" s="112"/>
      <c r="AN838" s="112"/>
      <c r="AU838" s="111"/>
      <c r="AV838" s="111"/>
      <c r="AW838" s="111"/>
      <c r="AX838" s="111"/>
      <c r="AY838" s="111"/>
      <c r="AZ838" s="111"/>
    </row>
    <row r="839" spans="1:52" ht="30" customHeight="1" thickBot="1">
      <c r="A839" s="146">
        <v>826</v>
      </c>
      <c r="B839" s="985" t="str">
        <f>IF(基本情報入力シート!C864="","",基本情報入力シート!C864)</f>
        <v/>
      </c>
      <c r="C839" s="986"/>
      <c r="D839" s="986"/>
      <c r="E839" s="986"/>
      <c r="F839" s="986"/>
      <c r="G839" s="986"/>
      <c r="H839" s="986"/>
      <c r="I839" s="987"/>
      <c r="J839" s="420" t="str">
        <f>IF(基本情報入力シート!M864="","",基本情報入力シート!M864)</f>
        <v/>
      </c>
      <c r="K839" s="420" t="str">
        <f>IF(基本情報入力シート!R864="","",基本情報入力シート!R864)</f>
        <v/>
      </c>
      <c r="L839" s="420" t="str">
        <f>IF(基本情報入力シート!W864="","",基本情報入力シート!W864)</f>
        <v/>
      </c>
      <c r="M839" s="420" t="str">
        <f>IF(基本情報入力シート!X864="","",基本情報入力シート!X864)</f>
        <v/>
      </c>
      <c r="N839" s="147" t="str">
        <f>IF(基本情報入力シート!Y864="","",基本情報入力シート!Y864)</f>
        <v/>
      </c>
      <c r="O839" s="154"/>
      <c r="P839" s="53"/>
      <c r="Q839" s="988"/>
      <c r="R839" s="989"/>
      <c r="S839" s="148" t="str">
        <f>IFERROR(ROUNDDOWN(Q839*VLOOKUP(N839,【参考】数式用!$AR$2:$AW$50,MATCH(P839,【参考】数式用!$AT$4:$AW$4)+2,FALSE)*0.5, 0), "")</f>
        <v/>
      </c>
      <c r="T839" s="54"/>
      <c r="U839" s="548" t="str">
        <f>IFERROR(IF(AG839&lt;&gt;"",Q839*VLOOKUP(N839,【参考】数式用!$AG$2:$AL$50,MATCH(P839,【参考】数式用!$AI$4:$AL$4,0)+2,0), ""), "")</f>
        <v/>
      </c>
      <c r="V839" s="44"/>
      <c r="W839" s="990"/>
      <c r="X839" s="991"/>
      <c r="Y839" s="93"/>
      <c r="Z839" s="549"/>
      <c r="AA839" s="149" t="str">
        <f>IFERROR(IF(Y839="ー", "", ROUNDDOWN(Z839*VLOOKUP(N839,【参考】数式用!$AR$2:$AW$50,MATCH(Y839,【参考】数式用!$AT$4:$AW$4)+2,FALSE)*0.5, 0)), "")</f>
        <v/>
      </c>
      <c r="AB839" s="103"/>
      <c r="AC839" s="1083" t="str">
        <f>IFERROR(IF(AG839&lt;&gt;"",Z839*VLOOKUP(N839,【参考】数式用!$AG$2:$AL$50,MATCH(Y839,【参考】数式用!$AI$4:$AL$4,0)+2,0), ""), "")</f>
        <v/>
      </c>
      <c r="AD839" s="1083"/>
      <c r="AE839" s="424"/>
      <c r="AF839" s="104"/>
      <c r="AG839" s="438" t="str">
        <f>IFERROR(VLOOKUP(O839, 【参考】数式用!$AY$5:$AY$13, 1, FALSE), "")</f>
        <v/>
      </c>
      <c r="AH839" s="439" t="str">
        <f>IFERROR(VLOOKUP(N839, 【参考】数式用!$BA$2:$BB$50, 2, FALSE), "")</f>
        <v/>
      </c>
      <c r="AI839" s="440" t="str">
        <f t="shared" si="27"/>
        <v/>
      </c>
      <c r="AJ839" s="441" t="str">
        <f t="shared" si="28"/>
        <v/>
      </c>
      <c r="AK839" s="139"/>
      <c r="AL839" s="139"/>
      <c r="AM839" s="112"/>
      <c r="AN839" s="112"/>
      <c r="AU839" s="111"/>
      <c r="AV839" s="111"/>
      <c r="AW839" s="111"/>
      <c r="AX839" s="111"/>
      <c r="AY839" s="111"/>
      <c r="AZ839" s="111"/>
    </row>
    <row r="840" spans="1:52" ht="30" customHeight="1" thickBot="1">
      <c r="A840" s="146">
        <v>827</v>
      </c>
      <c r="B840" s="985" t="str">
        <f>IF(基本情報入力シート!C865="","",基本情報入力シート!C865)</f>
        <v/>
      </c>
      <c r="C840" s="986"/>
      <c r="D840" s="986"/>
      <c r="E840" s="986"/>
      <c r="F840" s="986"/>
      <c r="G840" s="986"/>
      <c r="H840" s="986"/>
      <c r="I840" s="987"/>
      <c r="J840" s="420" t="str">
        <f>IF(基本情報入力シート!M865="","",基本情報入力シート!M865)</f>
        <v/>
      </c>
      <c r="K840" s="420" t="str">
        <f>IF(基本情報入力シート!R865="","",基本情報入力シート!R865)</f>
        <v/>
      </c>
      <c r="L840" s="420" t="str">
        <f>IF(基本情報入力シート!W865="","",基本情報入力シート!W865)</f>
        <v/>
      </c>
      <c r="M840" s="420" t="str">
        <f>IF(基本情報入力シート!X865="","",基本情報入力シート!X865)</f>
        <v/>
      </c>
      <c r="N840" s="147" t="str">
        <f>IF(基本情報入力シート!Y865="","",基本情報入力シート!Y865)</f>
        <v/>
      </c>
      <c r="O840" s="154"/>
      <c r="P840" s="53"/>
      <c r="Q840" s="988"/>
      <c r="R840" s="989"/>
      <c r="S840" s="148" t="str">
        <f>IFERROR(ROUNDDOWN(Q840*VLOOKUP(N840,【参考】数式用!$AR$2:$AW$50,MATCH(P840,【参考】数式用!$AT$4:$AW$4)+2,FALSE)*0.5, 0), "")</f>
        <v/>
      </c>
      <c r="T840" s="54"/>
      <c r="U840" s="548" t="str">
        <f>IFERROR(IF(AG840&lt;&gt;"",Q840*VLOOKUP(N840,【参考】数式用!$AG$2:$AL$50,MATCH(P840,【参考】数式用!$AI$4:$AL$4,0)+2,0), ""), "")</f>
        <v/>
      </c>
      <c r="V840" s="44"/>
      <c r="W840" s="990"/>
      <c r="X840" s="991"/>
      <c r="Y840" s="93"/>
      <c r="Z840" s="549"/>
      <c r="AA840" s="149" t="str">
        <f>IFERROR(IF(Y840="ー", "", ROUNDDOWN(Z840*VLOOKUP(N840,【参考】数式用!$AR$2:$AW$50,MATCH(Y840,【参考】数式用!$AT$4:$AW$4)+2,FALSE)*0.5, 0)), "")</f>
        <v/>
      </c>
      <c r="AB840" s="103"/>
      <c r="AC840" s="1083" t="str">
        <f>IFERROR(IF(AG840&lt;&gt;"",Z840*VLOOKUP(N840,【参考】数式用!$AG$2:$AL$50,MATCH(Y840,【参考】数式用!$AI$4:$AL$4,0)+2,0), ""), "")</f>
        <v/>
      </c>
      <c r="AD840" s="1083"/>
      <c r="AE840" s="424"/>
      <c r="AF840" s="104"/>
      <c r="AG840" s="438" t="str">
        <f>IFERROR(VLOOKUP(O840, 【参考】数式用!$AY$5:$AY$13, 1, FALSE), "")</f>
        <v/>
      </c>
      <c r="AH840" s="439" t="str">
        <f>IFERROR(VLOOKUP(N840, 【参考】数式用!$BA$2:$BB$50, 2, FALSE), "")</f>
        <v/>
      </c>
      <c r="AI840" s="440" t="str">
        <f t="shared" si="27"/>
        <v/>
      </c>
      <c r="AJ840" s="441" t="str">
        <f t="shared" si="28"/>
        <v/>
      </c>
      <c r="AK840" s="139"/>
      <c r="AL840" s="139"/>
      <c r="AM840" s="112"/>
      <c r="AN840" s="112"/>
      <c r="AU840" s="111"/>
      <c r="AV840" s="111"/>
      <c r="AW840" s="111"/>
      <c r="AX840" s="111"/>
      <c r="AY840" s="111"/>
      <c r="AZ840" s="111"/>
    </row>
    <row r="841" spans="1:52" ht="30" customHeight="1" thickBot="1">
      <c r="A841" s="146">
        <v>828</v>
      </c>
      <c r="B841" s="985" t="str">
        <f>IF(基本情報入力シート!C866="","",基本情報入力シート!C866)</f>
        <v/>
      </c>
      <c r="C841" s="986"/>
      <c r="D841" s="986"/>
      <c r="E841" s="986"/>
      <c r="F841" s="986"/>
      <c r="G841" s="986"/>
      <c r="H841" s="986"/>
      <c r="I841" s="987"/>
      <c r="J841" s="420" t="str">
        <f>IF(基本情報入力シート!M866="","",基本情報入力シート!M866)</f>
        <v/>
      </c>
      <c r="K841" s="420" t="str">
        <f>IF(基本情報入力シート!R866="","",基本情報入力シート!R866)</f>
        <v/>
      </c>
      <c r="L841" s="420" t="str">
        <f>IF(基本情報入力シート!W866="","",基本情報入力シート!W866)</f>
        <v/>
      </c>
      <c r="M841" s="420" t="str">
        <f>IF(基本情報入力シート!X866="","",基本情報入力シート!X866)</f>
        <v/>
      </c>
      <c r="N841" s="147" t="str">
        <f>IF(基本情報入力シート!Y866="","",基本情報入力シート!Y866)</f>
        <v/>
      </c>
      <c r="O841" s="154"/>
      <c r="P841" s="53"/>
      <c r="Q841" s="988"/>
      <c r="R841" s="989"/>
      <c r="S841" s="148" t="str">
        <f>IFERROR(ROUNDDOWN(Q841*VLOOKUP(N841,【参考】数式用!$AR$2:$AW$50,MATCH(P841,【参考】数式用!$AT$4:$AW$4)+2,FALSE)*0.5, 0), "")</f>
        <v/>
      </c>
      <c r="T841" s="54"/>
      <c r="U841" s="548" t="str">
        <f>IFERROR(IF(AG841&lt;&gt;"",Q841*VLOOKUP(N841,【参考】数式用!$AG$2:$AL$50,MATCH(P841,【参考】数式用!$AI$4:$AL$4,0)+2,0), ""), "")</f>
        <v/>
      </c>
      <c r="V841" s="44"/>
      <c r="W841" s="990"/>
      <c r="X841" s="991"/>
      <c r="Y841" s="93"/>
      <c r="Z841" s="549"/>
      <c r="AA841" s="149" t="str">
        <f>IFERROR(IF(Y841="ー", "", ROUNDDOWN(Z841*VLOOKUP(N841,【参考】数式用!$AR$2:$AW$50,MATCH(Y841,【参考】数式用!$AT$4:$AW$4)+2,FALSE)*0.5, 0)), "")</f>
        <v/>
      </c>
      <c r="AB841" s="103"/>
      <c r="AC841" s="1083" t="str">
        <f>IFERROR(IF(AG841&lt;&gt;"",Z841*VLOOKUP(N841,【参考】数式用!$AG$2:$AL$50,MATCH(Y841,【参考】数式用!$AI$4:$AL$4,0)+2,0), ""), "")</f>
        <v/>
      </c>
      <c r="AD841" s="1083"/>
      <c r="AE841" s="424"/>
      <c r="AF841" s="104"/>
      <c r="AG841" s="438" t="str">
        <f>IFERROR(VLOOKUP(O841, 【参考】数式用!$AY$5:$AY$13, 1, FALSE), "")</f>
        <v/>
      </c>
      <c r="AH841" s="439" t="str">
        <f>IFERROR(VLOOKUP(N841, 【参考】数式用!$BA$2:$BB$50, 2, FALSE), "")</f>
        <v/>
      </c>
      <c r="AI841" s="440" t="str">
        <f t="shared" si="27"/>
        <v/>
      </c>
      <c r="AJ841" s="441" t="str">
        <f t="shared" si="28"/>
        <v/>
      </c>
      <c r="AK841" s="139"/>
      <c r="AL841" s="139"/>
      <c r="AM841" s="112"/>
      <c r="AN841" s="112"/>
      <c r="AU841" s="111"/>
      <c r="AV841" s="111"/>
      <c r="AW841" s="111"/>
      <c r="AX841" s="111"/>
      <c r="AY841" s="111"/>
      <c r="AZ841" s="111"/>
    </row>
    <row r="842" spans="1:52" ht="30" customHeight="1" thickBot="1">
      <c r="A842" s="146">
        <v>829</v>
      </c>
      <c r="B842" s="985" t="str">
        <f>IF(基本情報入力シート!C867="","",基本情報入力シート!C867)</f>
        <v/>
      </c>
      <c r="C842" s="986"/>
      <c r="D842" s="986"/>
      <c r="E842" s="986"/>
      <c r="F842" s="986"/>
      <c r="G842" s="986"/>
      <c r="H842" s="986"/>
      <c r="I842" s="987"/>
      <c r="J842" s="420" t="str">
        <f>IF(基本情報入力シート!M867="","",基本情報入力シート!M867)</f>
        <v/>
      </c>
      <c r="K842" s="420" t="str">
        <f>IF(基本情報入力シート!R867="","",基本情報入力シート!R867)</f>
        <v/>
      </c>
      <c r="L842" s="420" t="str">
        <f>IF(基本情報入力シート!W867="","",基本情報入力シート!W867)</f>
        <v/>
      </c>
      <c r="M842" s="420" t="str">
        <f>IF(基本情報入力シート!X867="","",基本情報入力シート!X867)</f>
        <v/>
      </c>
      <c r="N842" s="147" t="str">
        <f>IF(基本情報入力シート!Y867="","",基本情報入力シート!Y867)</f>
        <v/>
      </c>
      <c r="O842" s="154"/>
      <c r="P842" s="53"/>
      <c r="Q842" s="988"/>
      <c r="R842" s="989"/>
      <c r="S842" s="148" t="str">
        <f>IFERROR(ROUNDDOWN(Q842*VLOOKUP(N842,【参考】数式用!$AR$2:$AW$50,MATCH(P842,【参考】数式用!$AT$4:$AW$4)+2,FALSE)*0.5, 0), "")</f>
        <v/>
      </c>
      <c r="T842" s="54"/>
      <c r="U842" s="548" t="str">
        <f>IFERROR(IF(AG842&lt;&gt;"",Q842*VLOOKUP(N842,【参考】数式用!$AG$2:$AL$50,MATCH(P842,【参考】数式用!$AI$4:$AL$4,0)+2,0), ""), "")</f>
        <v/>
      </c>
      <c r="V842" s="44"/>
      <c r="W842" s="990"/>
      <c r="X842" s="991"/>
      <c r="Y842" s="93"/>
      <c r="Z842" s="549"/>
      <c r="AA842" s="149" t="str">
        <f>IFERROR(IF(Y842="ー", "", ROUNDDOWN(Z842*VLOOKUP(N842,【参考】数式用!$AR$2:$AW$50,MATCH(Y842,【参考】数式用!$AT$4:$AW$4)+2,FALSE)*0.5, 0)), "")</f>
        <v/>
      </c>
      <c r="AB842" s="103"/>
      <c r="AC842" s="1083" t="str">
        <f>IFERROR(IF(AG842&lt;&gt;"",Z842*VLOOKUP(N842,【参考】数式用!$AG$2:$AL$50,MATCH(Y842,【参考】数式用!$AI$4:$AL$4,0)+2,0), ""), "")</f>
        <v/>
      </c>
      <c r="AD842" s="1083"/>
      <c r="AE842" s="424"/>
      <c r="AF842" s="104"/>
      <c r="AG842" s="438" t="str">
        <f>IFERROR(VLOOKUP(O842, 【参考】数式用!$AY$5:$AY$13, 1, FALSE), "")</f>
        <v/>
      </c>
      <c r="AH842" s="439" t="str">
        <f>IFERROR(VLOOKUP(N842, 【参考】数式用!$BA$2:$BB$50, 2, FALSE), "")</f>
        <v/>
      </c>
      <c r="AI842" s="440" t="str">
        <f t="shared" si="27"/>
        <v/>
      </c>
      <c r="AJ842" s="441" t="str">
        <f t="shared" si="28"/>
        <v/>
      </c>
      <c r="AK842" s="139"/>
      <c r="AL842" s="139"/>
      <c r="AM842" s="112"/>
      <c r="AN842" s="112"/>
      <c r="AU842" s="111"/>
      <c r="AV842" s="111"/>
      <c r="AW842" s="111"/>
      <c r="AX842" s="111"/>
      <c r="AY842" s="111"/>
      <c r="AZ842" s="111"/>
    </row>
    <row r="843" spans="1:52" ht="30" customHeight="1" thickBot="1">
      <c r="A843" s="146">
        <v>830</v>
      </c>
      <c r="B843" s="985" t="str">
        <f>IF(基本情報入力シート!C868="","",基本情報入力シート!C868)</f>
        <v/>
      </c>
      <c r="C843" s="986"/>
      <c r="D843" s="986"/>
      <c r="E843" s="986"/>
      <c r="F843" s="986"/>
      <c r="G843" s="986"/>
      <c r="H843" s="986"/>
      <c r="I843" s="987"/>
      <c r="J843" s="420" t="str">
        <f>IF(基本情報入力シート!M868="","",基本情報入力シート!M868)</f>
        <v/>
      </c>
      <c r="K843" s="420" t="str">
        <f>IF(基本情報入力シート!R868="","",基本情報入力シート!R868)</f>
        <v/>
      </c>
      <c r="L843" s="420" t="str">
        <f>IF(基本情報入力シート!W868="","",基本情報入力シート!W868)</f>
        <v/>
      </c>
      <c r="M843" s="420" t="str">
        <f>IF(基本情報入力シート!X868="","",基本情報入力シート!X868)</f>
        <v/>
      </c>
      <c r="N843" s="147" t="str">
        <f>IF(基本情報入力シート!Y868="","",基本情報入力シート!Y868)</f>
        <v/>
      </c>
      <c r="O843" s="154"/>
      <c r="P843" s="53"/>
      <c r="Q843" s="988"/>
      <c r="R843" s="989"/>
      <c r="S843" s="148" t="str">
        <f>IFERROR(ROUNDDOWN(Q843*VLOOKUP(N843,【参考】数式用!$AR$2:$AW$50,MATCH(P843,【参考】数式用!$AT$4:$AW$4)+2,FALSE)*0.5, 0), "")</f>
        <v/>
      </c>
      <c r="T843" s="54"/>
      <c r="U843" s="548" t="str">
        <f>IFERROR(IF(AG843&lt;&gt;"",Q843*VLOOKUP(N843,【参考】数式用!$AG$2:$AL$50,MATCH(P843,【参考】数式用!$AI$4:$AL$4,0)+2,0), ""), "")</f>
        <v/>
      </c>
      <c r="V843" s="44"/>
      <c r="W843" s="990"/>
      <c r="X843" s="991"/>
      <c r="Y843" s="93"/>
      <c r="Z843" s="549"/>
      <c r="AA843" s="149" t="str">
        <f>IFERROR(IF(Y843="ー", "", ROUNDDOWN(Z843*VLOOKUP(N843,【参考】数式用!$AR$2:$AW$50,MATCH(Y843,【参考】数式用!$AT$4:$AW$4)+2,FALSE)*0.5, 0)), "")</f>
        <v/>
      </c>
      <c r="AB843" s="103"/>
      <c r="AC843" s="1083" t="str">
        <f>IFERROR(IF(AG843&lt;&gt;"",Z843*VLOOKUP(N843,【参考】数式用!$AG$2:$AL$50,MATCH(Y843,【参考】数式用!$AI$4:$AL$4,0)+2,0), ""), "")</f>
        <v/>
      </c>
      <c r="AD843" s="1083"/>
      <c r="AE843" s="424"/>
      <c r="AF843" s="104"/>
      <c r="AG843" s="438" t="str">
        <f>IFERROR(VLOOKUP(O843, 【参考】数式用!$AY$5:$AY$13, 1, FALSE), "")</f>
        <v/>
      </c>
      <c r="AH843" s="439" t="str">
        <f>IFERROR(VLOOKUP(N843, 【参考】数式用!$BA$2:$BB$50, 2, FALSE), "")</f>
        <v/>
      </c>
      <c r="AI843" s="440" t="str">
        <f t="shared" si="27"/>
        <v/>
      </c>
      <c r="AJ843" s="441" t="str">
        <f t="shared" si="28"/>
        <v/>
      </c>
      <c r="AK843" s="139"/>
      <c r="AL843" s="139"/>
      <c r="AM843" s="112"/>
      <c r="AN843" s="112"/>
      <c r="AU843" s="111"/>
      <c r="AV843" s="111"/>
      <c r="AW843" s="111"/>
      <c r="AX843" s="111"/>
      <c r="AY843" s="111"/>
      <c r="AZ843" s="111"/>
    </row>
    <row r="844" spans="1:52" ht="30" customHeight="1" thickBot="1">
      <c r="A844" s="146">
        <v>831</v>
      </c>
      <c r="B844" s="985" t="str">
        <f>IF(基本情報入力シート!C869="","",基本情報入力シート!C869)</f>
        <v/>
      </c>
      <c r="C844" s="986"/>
      <c r="D844" s="986"/>
      <c r="E844" s="986"/>
      <c r="F844" s="986"/>
      <c r="G844" s="986"/>
      <c r="H844" s="986"/>
      <c r="I844" s="987"/>
      <c r="J844" s="420" t="str">
        <f>IF(基本情報入力シート!M869="","",基本情報入力シート!M869)</f>
        <v/>
      </c>
      <c r="K844" s="420" t="str">
        <f>IF(基本情報入力シート!R869="","",基本情報入力シート!R869)</f>
        <v/>
      </c>
      <c r="L844" s="420" t="str">
        <f>IF(基本情報入力シート!W869="","",基本情報入力シート!W869)</f>
        <v/>
      </c>
      <c r="M844" s="420" t="str">
        <f>IF(基本情報入力シート!X869="","",基本情報入力シート!X869)</f>
        <v/>
      </c>
      <c r="N844" s="147" t="str">
        <f>IF(基本情報入力シート!Y869="","",基本情報入力シート!Y869)</f>
        <v/>
      </c>
      <c r="O844" s="154"/>
      <c r="P844" s="53"/>
      <c r="Q844" s="988"/>
      <c r="R844" s="989"/>
      <c r="S844" s="148" t="str">
        <f>IFERROR(ROUNDDOWN(Q844*VLOOKUP(N844,【参考】数式用!$AR$2:$AW$50,MATCH(P844,【参考】数式用!$AT$4:$AW$4)+2,FALSE)*0.5, 0), "")</f>
        <v/>
      </c>
      <c r="T844" s="54"/>
      <c r="U844" s="548" t="str">
        <f>IFERROR(IF(AG844&lt;&gt;"",Q844*VLOOKUP(N844,【参考】数式用!$AG$2:$AL$50,MATCH(P844,【参考】数式用!$AI$4:$AL$4,0)+2,0), ""), "")</f>
        <v/>
      </c>
      <c r="V844" s="44"/>
      <c r="W844" s="990"/>
      <c r="X844" s="991"/>
      <c r="Y844" s="93"/>
      <c r="Z844" s="549"/>
      <c r="AA844" s="149" t="str">
        <f>IFERROR(IF(Y844="ー", "", ROUNDDOWN(Z844*VLOOKUP(N844,【参考】数式用!$AR$2:$AW$50,MATCH(Y844,【参考】数式用!$AT$4:$AW$4)+2,FALSE)*0.5, 0)), "")</f>
        <v/>
      </c>
      <c r="AB844" s="103"/>
      <c r="AC844" s="1083" t="str">
        <f>IFERROR(IF(AG844&lt;&gt;"",Z844*VLOOKUP(N844,【参考】数式用!$AG$2:$AL$50,MATCH(Y844,【参考】数式用!$AI$4:$AL$4,0)+2,0), ""), "")</f>
        <v/>
      </c>
      <c r="AD844" s="1083"/>
      <c r="AE844" s="424"/>
      <c r="AF844" s="104"/>
      <c r="AG844" s="438" t="str">
        <f>IFERROR(VLOOKUP(O844, 【参考】数式用!$AY$5:$AY$13, 1, FALSE), "")</f>
        <v/>
      </c>
      <c r="AH844" s="439" t="str">
        <f>IFERROR(VLOOKUP(N844, 【参考】数式用!$BA$2:$BB$50, 2, FALSE), "")</f>
        <v/>
      </c>
      <c r="AI844" s="440" t="str">
        <f t="shared" si="27"/>
        <v/>
      </c>
      <c r="AJ844" s="441" t="str">
        <f t="shared" si="28"/>
        <v/>
      </c>
      <c r="AK844" s="139"/>
      <c r="AL844" s="139"/>
      <c r="AM844" s="112"/>
      <c r="AN844" s="112"/>
      <c r="AU844" s="111"/>
      <c r="AV844" s="111"/>
      <c r="AW844" s="111"/>
      <c r="AX844" s="111"/>
      <c r="AY844" s="111"/>
      <c r="AZ844" s="111"/>
    </row>
    <row r="845" spans="1:52" ht="30" customHeight="1" thickBot="1">
      <c r="A845" s="146">
        <v>832</v>
      </c>
      <c r="B845" s="985" t="str">
        <f>IF(基本情報入力シート!C870="","",基本情報入力シート!C870)</f>
        <v/>
      </c>
      <c r="C845" s="986"/>
      <c r="D845" s="986"/>
      <c r="E845" s="986"/>
      <c r="F845" s="986"/>
      <c r="G845" s="986"/>
      <c r="H845" s="986"/>
      <c r="I845" s="987"/>
      <c r="J845" s="420" t="str">
        <f>IF(基本情報入力シート!M870="","",基本情報入力シート!M870)</f>
        <v/>
      </c>
      <c r="K845" s="420" t="str">
        <f>IF(基本情報入力シート!R870="","",基本情報入力シート!R870)</f>
        <v/>
      </c>
      <c r="L845" s="420" t="str">
        <f>IF(基本情報入力シート!W870="","",基本情報入力シート!W870)</f>
        <v/>
      </c>
      <c r="M845" s="420" t="str">
        <f>IF(基本情報入力シート!X870="","",基本情報入力シート!X870)</f>
        <v/>
      </c>
      <c r="N845" s="147" t="str">
        <f>IF(基本情報入力シート!Y870="","",基本情報入力シート!Y870)</f>
        <v/>
      </c>
      <c r="O845" s="154"/>
      <c r="P845" s="53"/>
      <c r="Q845" s="988"/>
      <c r="R845" s="989"/>
      <c r="S845" s="148" t="str">
        <f>IFERROR(ROUNDDOWN(Q845*VLOOKUP(N845,【参考】数式用!$AR$2:$AW$50,MATCH(P845,【参考】数式用!$AT$4:$AW$4)+2,FALSE)*0.5, 0), "")</f>
        <v/>
      </c>
      <c r="T845" s="54"/>
      <c r="U845" s="548" t="str">
        <f>IFERROR(IF(AG845&lt;&gt;"",Q845*VLOOKUP(N845,【参考】数式用!$AG$2:$AL$50,MATCH(P845,【参考】数式用!$AI$4:$AL$4,0)+2,0), ""), "")</f>
        <v/>
      </c>
      <c r="V845" s="44"/>
      <c r="W845" s="990"/>
      <c r="X845" s="991"/>
      <c r="Y845" s="93"/>
      <c r="Z845" s="549"/>
      <c r="AA845" s="149" t="str">
        <f>IFERROR(IF(Y845="ー", "", ROUNDDOWN(Z845*VLOOKUP(N845,【参考】数式用!$AR$2:$AW$50,MATCH(Y845,【参考】数式用!$AT$4:$AW$4)+2,FALSE)*0.5, 0)), "")</f>
        <v/>
      </c>
      <c r="AB845" s="103"/>
      <c r="AC845" s="1083" t="str">
        <f>IFERROR(IF(AG845&lt;&gt;"",Z845*VLOOKUP(N845,【参考】数式用!$AG$2:$AL$50,MATCH(Y845,【参考】数式用!$AI$4:$AL$4,0)+2,0), ""), "")</f>
        <v/>
      </c>
      <c r="AD845" s="1083"/>
      <c r="AE845" s="424"/>
      <c r="AF845" s="104"/>
      <c r="AG845" s="438" t="str">
        <f>IFERROR(VLOOKUP(O845, 【参考】数式用!$AY$5:$AY$13, 1, FALSE), "")</f>
        <v/>
      </c>
      <c r="AH845" s="439" t="str">
        <f>IFERROR(VLOOKUP(N845, 【参考】数式用!$BA$2:$BB$50, 2, FALSE), "")</f>
        <v/>
      </c>
      <c r="AI845" s="440" t="str">
        <f t="shared" si="27"/>
        <v/>
      </c>
      <c r="AJ845" s="441" t="str">
        <f t="shared" si="28"/>
        <v/>
      </c>
      <c r="AK845" s="139"/>
      <c r="AL845" s="139"/>
      <c r="AM845" s="112"/>
      <c r="AN845" s="112"/>
      <c r="AU845" s="111"/>
      <c r="AV845" s="111"/>
      <c r="AW845" s="111"/>
      <c r="AX845" s="111"/>
      <c r="AY845" s="111"/>
      <c r="AZ845" s="111"/>
    </row>
    <row r="846" spans="1:52" ht="30" customHeight="1" thickBot="1">
      <c r="A846" s="146">
        <v>833</v>
      </c>
      <c r="B846" s="985" t="str">
        <f>IF(基本情報入力シート!C871="","",基本情報入力シート!C871)</f>
        <v/>
      </c>
      <c r="C846" s="986"/>
      <c r="D846" s="986"/>
      <c r="E846" s="986"/>
      <c r="F846" s="986"/>
      <c r="G846" s="986"/>
      <c r="H846" s="986"/>
      <c r="I846" s="987"/>
      <c r="J846" s="420" t="str">
        <f>IF(基本情報入力シート!M871="","",基本情報入力シート!M871)</f>
        <v/>
      </c>
      <c r="K846" s="420" t="str">
        <f>IF(基本情報入力シート!R871="","",基本情報入力シート!R871)</f>
        <v/>
      </c>
      <c r="L846" s="420" t="str">
        <f>IF(基本情報入力シート!W871="","",基本情報入力シート!W871)</f>
        <v/>
      </c>
      <c r="M846" s="420" t="str">
        <f>IF(基本情報入力シート!X871="","",基本情報入力シート!X871)</f>
        <v/>
      </c>
      <c r="N846" s="147" t="str">
        <f>IF(基本情報入力シート!Y871="","",基本情報入力シート!Y871)</f>
        <v/>
      </c>
      <c r="O846" s="154"/>
      <c r="P846" s="53"/>
      <c r="Q846" s="988"/>
      <c r="R846" s="989"/>
      <c r="S846" s="148" t="str">
        <f>IFERROR(ROUNDDOWN(Q846*VLOOKUP(N846,【参考】数式用!$AR$2:$AW$50,MATCH(P846,【参考】数式用!$AT$4:$AW$4)+2,FALSE)*0.5, 0), "")</f>
        <v/>
      </c>
      <c r="T846" s="54"/>
      <c r="U846" s="548" t="str">
        <f>IFERROR(IF(AG846&lt;&gt;"",Q846*VLOOKUP(N846,【参考】数式用!$AG$2:$AL$50,MATCH(P846,【参考】数式用!$AI$4:$AL$4,0)+2,0), ""), "")</f>
        <v/>
      </c>
      <c r="V846" s="44"/>
      <c r="W846" s="990"/>
      <c r="X846" s="991"/>
      <c r="Y846" s="93"/>
      <c r="Z846" s="549"/>
      <c r="AA846" s="149" t="str">
        <f>IFERROR(IF(Y846="ー", "", ROUNDDOWN(Z846*VLOOKUP(N846,【参考】数式用!$AR$2:$AW$50,MATCH(Y846,【参考】数式用!$AT$4:$AW$4)+2,FALSE)*0.5, 0)), "")</f>
        <v/>
      </c>
      <c r="AB846" s="103"/>
      <c r="AC846" s="1083" t="str">
        <f>IFERROR(IF(AG846&lt;&gt;"",Z846*VLOOKUP(N846,【参考】数式用!$AG$2:$AL$50,MATCH(Y846,【参考】数式用!$AI$4:$AL$4,0)+2,0), ""), "")</f>
        <v/>
      </c>
      <c r="AD846" s="1083"/>
      <c r="AE846" s="424"/>
      <c r="AF846" s="104"/>
      <c r="AG846" s="438" t="str">
        <f>IFERROR(VLOOKUP(O846, 【参考】数式用!$AY$5:$AY$13, 1, FALSE), "")</f>
        <v/>
      </c>
      <c r="AH846" s="439" t="str">
        <f>IFERROR(VLOOKUP(N846, 【参考】数式用!$BA$2:$BB$50, 2, FALSE), "")</f>
        <v/>
      </c>
      <c r="AI846" s="440" t="str">
        <f t="shared" si="27"/>
        <v/>
      </c>
      <c r="AJ846" s="441" t="str">
        <f t="shared" si="28"/>
        <v/>
      </c>
      <c r="AK846" s="139"/>
      <c r="AL846" s="139"/>
      <c r="AM846" s="112"/>
      <c r="AN846" s="112"/>
      <c r="AU846" s="111"/>
      <c r="AV846" s="111"/>
      <c r="AW846" s="111"/>
      <c r="AX846" s="111"/>
      <c r="AY846" s="111"/>
      <c r="AZ846" s="111"/>
    </row>
    <row r="847" spans="1:52" ht="30" customHeight="1" thickBot="1">
      <c r="A847" s="146">
        <v>834</v>
      </c>
      <c r="B847" s="985" t="str">
        <f>IF(基本情報入力シート!C872="","",基本情報入力シート!C872)</f>
        <v/>
      </c>
      <c r="C847" s="986"/>
      <c r="D847" s="986"/>
      <c r="E847" s="986"/>
      <c r="F847" s="986"/>
      <c r="G847" s="986"/>
      <c r="H847" s="986"/>
      <c r="I847" s="987"/>
      <c r="J847" s="420" t="str">
        <f>IF(基本情報入力シート!M872="","",基本情報入力シート!M872)</f>
        <v/>
      </c>
      <c r="K847" s="420" t="str">
        <f>IF(基本情報入力シート!R872="","",基本情報入力シート!R872)</f>
        <v/>
      </c>
      <c r="L847" s="420" t="str">
        <f>IF(基本情報入力シート!W872="","",基本情報入力シート!W872)</f>
        <v/>
      </c>
      <c r="M847" s="420" t="str">
        <f>IF(基本情報入力シート!X872="","",基本情報入力シート!X872)</f>
        <v/>
      </c>
      <c r="N847" s="147" t="str">
        <f>IF(基本情報入力シート!Y872="","",基本情報入力シート!Y872)</f>
        <v/>
      </c>
      <c r="O847" s="154"/>
      <c r="P847" s="53"/>
      <c r="Q847" s="988"/>
      <c r="R847" s="989"/>
      <c r="S847" s="148" t="str">
        <f>IFERROR(ROUNDDOWN(Q847*VLOOKUP(N847,【参考】数式用!$AR$2:$AW$50,MATCH(P847,【参考】数式用!$AT$4:$AW$4)+2,FALSE)*0.5, 0), "")</f>
        <v/>
      </c>
      <c r="T847" s="54"/>
      <c r="U847" s="548" t="str">
        <f>IFERROR(IF(AG847&lt;&gt;"",Q847*VLOOKUP(N847,【参考】数式用!$AG$2:$AL$50,MATCH(P847,【参考】数式用!$AI$4:$AL$4,0)+2,0), ""), "")</f>
        <v/>
      </c>
      <c r="V847" s="44"/>
      <c r="W847" s="990"/>
      <c r="X847" s="991"/>
      <c r="Y847" s="93"/>
      <c r="Z847" s="549"/>
      <c r="AA847" s="149" t="str">
        <f>IFERROR(IF(Y847="ー", "", ROUNDDOWN(Z847*VLOOKUP(N847,【参考】数式用!$AR$2:$AW$50,MATCH(Y847,【参考】数式用!$AT$4:$AW$4)+2,FALSE)*0.5, 0)), "")</f>
        <v/>
      </c>
      <c r="AB847" s="103"/>
      <c r="AC847" s="1083" t="str">
        <f>IFERROR(IF(AG847&lt;&gt;"",Z847*VLOOKUP(N847,【参考】数式用!$AG$2:$AL$50,MATCH(Y847,【参考】数式用!$AI$4:$AL$4,0)+2,0), ""), "")</f>
        <v/>
      </c>
      <c r="AD847" s="1083"/>
      <c r="AE847" s="424"/>
      <c r="AF847" s="104"/>
      <c r="AG847" s="438" t="str">
        <f>IFERROR(VLOOKUP(O847, 【参考】数式用!$AY$5:$AY$13, 1, FALSE), "")</f>
        <v/>
      </c>
      <c r="AH847" s="439" t="str">
        <f>IFERROR(VLOOKUP(N847, 【参考】数式用!$BA$2:$BB$50, 2, FALSE), "")</f>
        <v/>
      </c>
      <c r="AI847" s="440" t="str">
        <f t="shared" si="27"/>
        <v/>
      </c>
      <c r="AJ847" s="441" t="str">
        <f t="shared" si="28"/>
        <v/>
      </c>
      <c r="AK847" s="139"/>
      <c r="AL847" s="139"/>
      <c r="AM847" s="112"/>
      <c r="AN847" s="112"/>
      <c r="AU847" s="111"/>
      <c r="AV847" s="111"/>
      <c r="AW847" s="111"/>
      <c r="AX847" s="111"/>
      <c r="AY847" s="111"/>
      <c r="AZ847" s="111"/>
    </row>
    <row r="848" spans="1:52" ht="30" customHeight="1" thickBot="1">
      <c r="A848" s="146">
        <v>835</v>
      </c>
      <c r="B848" s="985" t="str">
        <f>IF(基本情報入力シート!C873="","",基本情報入力シート!C873)</f>
        <v/>
      </c>
      <c r="C848" s="986"/>
      <c r="D848" s="986"/>
      <c r="E848" s="986"/>
      <c r="F848" s="986"/>
      <c r="G848" s="986"/>
      <c r="H848" s="986"/>
      <c r="I848" s="987"/>
      <c r="J848" s="420" t="str">
        <f>IF(基本情報入力シート!M873="","",基本情報入力シート!M873)</f>
        <v/>
      </c>
      <c r="K848" s="420" t="str">
        <f>IF(基本情報入力シート!R873="","",基本情報入力シート!R873)</f>
        <v/>
      </c>
      <c r="L848" s="420" t="str">
        <f>IF(基本情報入力シート!W873="","",基本情報入力シート!W873)</f>
        <v/>
      </c>
      <c r="M848" s="420" t="str">
        <f>IF(基本情報入力シート!X873="","",基本情報入力シート!X873)</f>
        <v/>
      </c>
      <c r="N848" s="147" t="str">
        <f>IF(基本情報入力シート!Y873="","",基本情報入力シート!Y873)</f>
        <v/>
      </c>
      <c r="O848" s="154"/>
      <c r="P848" s="53"/>
      <c r="Q848" s="988"/>
      <c r="R848" s="989"/>
      <c r="S848" s="148" t="str">
        <f>IFERROR(ROUNDDOWN(Q848*VLOOKUP(N848,【参考】数式用!$AR$2:$AW$50,MATCH(P848,【参考】数式用!$AT$4:$AW$4)+2,FALSE)*0.5, 0), "")</f>
        <v/>
      </c>
      <c r="T848" s="54"/>
      <c r="U848" s="548" t="str">
        <f>IFERROR(IF(AG848&lt;&gt;"",Q848*VLOOKUP(N848,【参考】数式用!$AG$2:$AL$50,MATCH(P848,【参考】数式用!$AI$4:$AL$4,0)+2,0), ""), "")</f>
        <v/>
      </c>
      <c r="V848" s="44"/>
      <c r="W848" s="990"/>
      <c r="X848" s="991"/>
      <c r="Y848" s="93"/>
      <c r="Z848" s="549"/>
      <c r="AA848" s="149" t="str">
        <f>IFERROR(IF(Y848="ー", "", ROUNDDOWN(Z848*VLOOKUP(N848,【参考】数式用!$AR$2:$AW$50,MATCH(Y848,【参考】数式用!$AT$4:$AW$4)+2,FALSE)*0.5, 0)), "")</f>
        <v/>
      </c>
      <c r="AB848" s="103"/>
      <c r="AC848" s="1083" t="str">
        <f>IFERROR(IF(AG848&lt;&gt;"",Z848*VLOOKUP(N848,【参考】数式用!$AG$2:$AL$50,MATCH(Y848,【参考】数式用!$AI$4:$AL$4,0)+2,0), ""), "")</f>
        <v/>
      </c>
      <c r="AD848" s="1083"/>
      <c r="AE848" s="424"/>
      <c r="AF848" s="104"/>
      <c r="AG848" s="438" t="str">
        <f>IFERROR(VLOOKUP(O848, 【参考】数式用!$AY$5:$AY$13, 1, FALSE), "")</f>
        <v/>
      </c>
      <c r="AH848" s="439" t="str">
        <f>IFERROR(VLOOKUP(N848, 【参考】数式用!$BA$2:$BB$50, 2, FALSE), "")</f>
        <v/>
      </c>
      <c r="AI848" s="440" t="str">
        <f t="shared" si="27"/>
        <v/>
      </c>
      <c r="AJ848" s="441" t="str">
        <f t="shared" si="28"/>
        <v/>
      </c>
      <c r="AK848" s="139"/>
      <c r="AL848" s="139"/>
      <c r="AM848" s="112"/>
      <c r="AN848" s="112"/>
      <c r="AU848" s="111"/>
      <c r="AV848" s="111"/>
      <c r="AW848" s="111"/>
      <c r="AX848" s="111"/>
      <c r="AY848" s="111"/>
      <c r="AZ848" s="111"/>
    </row>
    <row r="849" spans="1:52" ht="30" customHeight="1" thickBot="1">
      <c r="A849" s="146">
        <v>836</v>
      </c>
      <c r="B849" s="985" t="str">
        <f>IF(基本情報入力シート!C874="","",基本情報入力シート!C874)</f>
        <v/>
      </c>
      <c r="C849" s="986"/>
      <c r="D849" s="986"/>
      <c r="E849" s="986"/>
      <c r="F849" s="986"/>
      <c r="G849" s="986"/>
      <c r="H849" s="986"/>
      <c r="I849" s="987"/>
      <c r="J849" s="420" t="str">
        <f>IF(基本情報入力シート!M874="","",基本情報入力シート!M874)</f>
        <v/>
      </c>
      <c r="K849" s="420" t="str">
        <f>IF(基本情報入力シート!R874="","",基本情報入力シート!R874)</f>
        <v/>
      </c>
      <c r="L849" s="420" t="str">
        <f>IF(基本情報入力シート!W874="","",基本情報入力シート!W874)</f>
        <v/>
      </c>
      <c r="M849" s="420" t="str">
        <f>IF(基本情報入力シート!X874="","",基本情報入力シート!X874)</f>
        <v/>
      </c>
      <c r="N849" s="147" t="str">
        <f>IF(基本情報入力シート!Y874="","",基本情報入力シート!Y874)</f>
        <v/>
      </c>
      <c r="O849" s="154"/>
      <c r="P849" s="53"/>
      <c r="Q849" s="988"/>
      <c r="R849" s="989"/>
      <c r="S849" s="148" t="str">
        <f>IFERROR(ROUNDDOWN(Q849*VLOOKUP(N849,【参考】数式用!$AR$2:$AW$50,MATCH(P849,【参考】数式用!$AT$4:$AW$4)+2,FALSE)*0.5, 0), "")</f>
        <v/>
      </c>
      <c r="T849" s="54"/>
      <c r="U849" s="548" t="str">
        <f>IFERROR(IF(AG849&lt;&gt;"",Q849*VLOOKUP(N849,【参考】数式用!$AG$2:$AL$50,MATCH(P849,【参考】数式用!$AI$4:$AL$4,0)+2,0), ""), "")</f>
        <v/>
      </c>
      <c r="V849" s="44"/>
      <c r="W849" s="990"/>
      <c r="X849" s="991"/>
      <c r="Y849" s="93"/>
      <c r="Z849" s="549"/>
      <c r="AA849" s="149" t="str">
        <f>IFERROR(IF(Y849="ー", "", ROUNDDOWN(Z849*VLOOKUP(N849,【参考】数式用!$AR$2:$AW$50,MATCH(Y849,【参考】数式用!$AT$4:$AW$4)+2,FALSE)*0.5, 0)), "")</f>
        <v/>
      </c>
      <c r="AB849" s="103"/>
      <c r="AC849" s="1083" t="str">
        <f>IFERROR(IF(AG849&lt;&gt;"",Z849*VLOOKUP(N849,【参考】数式用!$AG$2:$AL$50,MATCH(Y849,【参考】数式用!$AI$4:$AL$4,0)+2,0), ""), "")</f>
        <v/>
      </c>
      <c r="AD849" s="1083"/>
      <c r="AE849" s="424"/>
      <c r="AF849" s="104"/>
      <c r="AG849" s="438" t="str">
        <f>IFERROR(VLOOKUP(O849, 【参考】数式用!$AY$5:$AY$13, 1, FALSE), "")</f>
        <v/>
      </c>
      <c r="AH849" s="439" t="str">
        <f>IFERROR(VLOOKUP(N849, 【参考】数式用!$BA$2:$BB$50, 2, FALSE), "")</f>
        <v/>
      </c>
      <c r="AI849" s="440" t="str">
        <f t="shared" si="27"/>
        <v/>
      </c>
      <c r="AJ849" s="441" t="str">
        <f t="shared" si="28"/>
        <v/>
      </c>
      <c r="AK849" s="139"/>
      <c r="AL849" s="139"/>
      <c r="AM849" s="112"/>
      <c r="AN849" s="112"/>
      <c r="AU849" s="111"/>
      <c r="AV849" s="111"/>
      <c r="AW849" s="111"/>
      <c r="AX849" s="111"/>
      <c r="AY849" s="111"/>
      <c r="AZ849" s="111"/>
    </row>
    <row r="850" spans="1:52" ht="30" customHeight="1" thickBot="1">
      <c r="A850" s="146">
        <v>837</v>
      </c>
      <c r="B850" s="985" t="str">
        <f>IF(基本情報入力シート!C875="","",基本情報入力シート!C875)</f>
        <v/>
      </c>
      <c r="C850" s="986"/>
      <c r="D850" s="986"/>
      <c r="E850" s="986"/>
      <c r="F850" s="986"/>
      <c r="G850" s="986"/>
      <c r="H850" s="986"/>
      <c r="I850" s="987"/>
      <c r="J850" s="420" t="str">
        <f>IF(基本情報入力シート!M875="","",基本情報入力シート!M875)</f>
        <v/>
      </c>
      <c r="K850" s="420" t="str">
        <f>IF(基本情報入力シート!R875="","",基本情報入力シート!R875)</f>
        <v/>
      </c>
      <c r="L850" s="420" t="str">
        <f>IF(基本情報入力シート!W875="","",基本情報入力シート!W875)</f>
        <v/>
      </c>
      <c r="M850" s="420" t="str">
        <f>IF(基本情報入力シート!X875="","",基本情報入力シート!X875)</f>
        <v/>
      </c>
      <c r="N850" s="147" t="str">
        <f>IF(基本情報入力シート!Y875="","",基本情報入力シート!Y875)</f>
        <v/>
      </c>
      <c r="O850" s="154"/>
      <c r="P850" s="53"/>
      <c r="Q850" s="988"/>
      <c r="R850" s="989"/>
      <c r="S850" s="148" t="str">
        <f>IFERROR(ROUNDDOWN(Q850*VLOOKUP(N850,【参考】数式用!$AR$2:$AW$50,MATCH(P850,【参考】数式用!$AT$4:$AW$4)+2,FALSE)*0.5, 0), "")</f>
        <v/>
      </c>
      <c r="T850" s="54"/>
      <c r="U850" s="548" t="str">
        <f>IFERROR(IF(AG850&lt;&gt;"",Q850*VLOOKUP(N850,【参考】数式用!$AG$2:$AL$50,MATCH(P850,【参考】数式用!$AI$4:$AL$4,0)+2,0), ""), "")</f>
        <v/>
      </c>
      <c r="V850" s="44"/>
      <c r="W850" s="990"/>
      <c r="X850" s="991"/>
      <c r="Y850" s="93"/>
      <c r="Z850" s="549"/>
      <c r="AA850" s="149" t="str">
        <f>IFERROR(IF(Y850="ー", "", ROUNDDOWN(Z850*VLOOKUP(N850,【参考】数式用!$AR$2:$AW$50,MATCH(Y850,【参考】数式用!$AT$4:$AW$4)+2,FALSE)*0.5, 0)), "")</f>
        <v/>
      </c>
      <c r="AB850" s="103"/>
      <c r="AC850" s="1083" t="str">
        <f>IFERROR(IF(AG850&lt;&gt;"",Z850*VLOOKUP(N850,【参考】数式用!$AG$2:$AL$50,MATCH(Y850,【参考】数式用!$AI$4:$AL$4,0)+2,0), ""), "")</f>
        <v/>
      </c>
      <c r="AD850" s="1083"/>
      <c r="AE850" s="424"/>
      <c r="AF850" s="104"/>
      <c r="AG850" s="438" t="str">
        <f>IFERROR(VLOOKUP(O850, 【参考】数式用!$AY$5:$AY$13, 1, FALSE), "")</f>
        <v/>
      </c>
      <c r="AH850" s="439" t="str">
        <f>IFERROR(VLOOKUP(N850, 【参考】数式用!$BA$2:$BB$50, 2, FALSE), "")</f>
        <v/>
      </c>
      <c r="AI850" s="440" t="str">
        <f t="shared" si="27"/>
        <v/>
      </c>
      <c r="AJ850" s="441" t="str">
        <f t="shared" si="28"/>
        <v/>
      </c>
      <c r="AK850" s="139"/>
      <c r="AL850" s="139"/>
      <c r="AM850" s="112"/>
      <c r="AN850" s="112"/>
      <c r="AU850" s="111"/>
      <c r="AV850" s="111"/>
      <c r="AW850" s="111"/>
      <c r="AX850" s="111"/>
      <c r="AY850" s="111"/>
      <c r="AZ850" s="111"/>
    </row>
    <row r="851" spans="1:52" ht="30" customHeight="1" thickBot="1">
      <c r="A851" s="146">
        <v>838</v>
      </c>
      <c r="B851" s="985" t="str">
        <f>IF(基本情報入力シート!C876="","",基本情報入力シート!C876)</f>
        <v/>
      </c>
      <c r="C851" s="986"/>
      <c r="D851" s="986"/>
      <c r="E851" s="986"/>
      <c r="F851" s="986"/>
      <c r="G851" s="986"/>
      <c r="H851" s="986"/>
      <c r="I851" s="987"/>
      <c r="J851" s="420" t="str">
        <f>IF(基本情報入力シート!M876="","",基本情報入力シート!M876)</f>
        <v/>
      </c>
      <c r="K851" s="420" t="str">
        <f>IF(基本情報入力シート!R876="","",基本情報入力シート!R876)</f>
        <v/>
      </c>
      <c r="L851" s="420" t="str">
        <f>IF(基本情報入力シート!W876="","",基本情報入力シート!W876)</f>
        <v/>
      </c>
      <c r="M851" s="420" t="str">
        <f>IF(基本情報入力シート!X876="","",基本情報入力シート!X876)</f>
        <v/>
      </c>
      <c r="N851" s="147" t="str">
        <f>IF(基本情報入力シート!Y876="","",基本情報入力シート!Y876)</f>
        <v/>
      </c>
      <c r="O851" s="154"/>
      <c r="P851" s="53"/>
      <c r="Q851" s="988"/>
      <c r="R851" s="989"/>
      <c r="S851" s="148" t="str">
        <f>IFERROR(ROUNDDOWN(Q851*VLOOKUP(N851,【参考】数式用!$AR$2:$AW$50,MATCH(P851,【参考】数式用!$AT$4:$AW$4)+2,FALSE)*0.5, 0), "")</f>
        <v/>
      </c>
      <c r="T851" s="54"/>
      <c r="U851" s="548" t="str">
        <f>IFERROR(IF(AG851&lt;&gt;"",Q851*VLOOKUP(N851,【参考】数式用!$AG$2:$AL$50,MATCH(P851,【参考】数式用!$AI$4:$AL$4,0)+2,0), ""), "")</f>
        <v/>
      </c>
      <c r="V851" s="44"/>
      <c r="W851" s="990"/>
      <c r="X851" s="991"/>
      <c r="Y851" s="93"/>
      <c r="Z851" s="549"/>
      <c r="AA851" s="149" t="str">
        <f>IFERROR(IF(Y851="ー", "", ROUNDDOWN(Z851*VLOOKUP(N851,【参考】数式用!$AR$2:$AW$50,MATCH(Y851,【参考】数式用!$AT$4:$AW$4)+2,FALSE)*0.5, 0)), "")</f>
        <v/>
      </c>
      <c r="AB851" s="103"/>
      <c r="AC851" s="1083" t="str">
        <f>IFERROR(IF(AG851&lt;&gt;"",Z851*VLOOKUP(N851,【参考】数式用!$AG$2:$AL$50,MATCH(Y851,【参考】数式用!$AI$4:$AL$4,0)+2,0), ""), "")</f>
        <v/>
      </c>
      <c r="AD851" s="1083"/>
      <c r="AE851" s="424"/>
      <c r="AF851" s="104"/>
      <c r="AG851" s="438" t="str">
        <f>IFERROR(VLOOKUP(O851, 【参考】数式用!$AY$5:$AY$13, 1, FALSE), "")</f>
        <v/>
      </c>
      <c r="AH851" s="439" t="str">
        <f>IFERROR(VLOOKUP(N851, 【参考】数式用!$BA$2:$BB$50, 2, FALSE), "")</f>
        <v/>
      </c>
      <c r="AI851" s="440" t="str">
        <f t="shared" si="27"/>
        <v/>
      </c>
      <c r="AJ851" s="441" t="str">
        <f t="shared" si="28"/>
        <v/>
      </c>
      <c r="AK851" s="139"/>
      <c r="AL851" s="139"/>
      <c r="AM851" s="112"/>
      <c r="AN851" s="112"/>
      <c r="AU851" s="111"/>
      <c r="AV851" s="111"/>
      <c r="AW851" s="111"/>
      <c r="AX851" s="111"/>
      <c r="AY851" s="111"/>
      <c r="AZ851" s="111"/>
    </row>
    <row r="852" spans="1:52" ht="30" customHeight="1" thickBot="1">
      <c r="A852" s="146">
        <v>839</v>
      </c>
      <c r="B852" s="985" t="str">
        <f>IF(基本情報入力シート!C877="","",基本情報入力シート!C877)</f>
        <v/>
      </c>
      <c r="C852" s="986"/>
      <c r="D852" s="986"/>
      <c r="E852" s="986"/>
      <c r="F852" s="986"/>
      <c r="G852" s="986"/>
      <c r="H852" s="986"/>
      <c r="I852" s="987"/>
      <c r="J852" s="420" t="str">
        <f>IF(基本情報入力シート!M877="","",基本情報入力シート!M877)</f>
        <v/>
      </c>
      <c r="K852" s="420" t="str">
        <f>IF(基本情報入力シート!R877="","",基本情報入力シート!R877)</f>
        <v/>
      </c>
      <c r="L852" s="420" t="str">
        <f>IF(基本情報入力シート!W877="","",基本情報入力シート!W877)</f>
        <v/>
      </c>
      <c r="M852" s="420" t="str">
        <f>IF(基本情報入力シート!X877="","",基本情報入力シート!X877)</f>
        <v/>
      </c>
      <c r="N852" s="147" t="str">
        <f>IF(基本情報入力シート!Y877="","",基本情報入力シート!Y877)</f>
        <v/>
      </c>
      <c r="O852" s="154"/>
      <c r="P852" s="53"/>
      <c r="Q852" s="988"/>
      <c r="R852" s="989"/>
      <c r="S852" s="148" t="str">
        <f>IFERROR(ROUNDDOWN(Q852*VLOOKUP(N852,【参考】数式用!$AR$2:$AW$50,MATCH(P852,【参考】数式用!$AT$4:$AW$4)+2,FALSE)*0.5, 0), "")</f>
        <v/>
      </c>
      <c r="T852" s="54"/>
      <c r="U852" s="548" t="str">
        <f>IFERROR(IF(AG852&lt;&gt;"",Q852*VLOOKUP(N852,【参考】数式用!$AG$2:$AL$50,MATCH(P852,【参考】数式用!$AI$4:$AL$4,0)+2,0), ""), "")</f>
        <v/>
      </c>
      <c r="V852" s="44"/>
      <c r="W852" s="990"/>
      <c r="X852" s="991"/>
      <c r="Y852" s="93"/>
      <c r="Z852" s="549"/>
      <c r="AA852" s="149" t="str">
        <f>IFERROR(IF(Y852="ー", "", ROUNDDOWN(Z852*VLOOKUP(N852,【参考】数式用!$AR$2:$AW$50,MATCH(Y852,【参考】数式用!$AT$4:$AW$4)+2,FALSE)*0.5, 0)), "")</f>
        <v/>
      </c>
      <c r="AB852" s="103"/>
      <c r="AC852" s="1083" t="str">
        <f>IFERROR(IF(AG852&lt;&gt;"",Z852*VLOOKUP(N852,【参考】数式用!$AG$2:$AL$50,MATCH(Y852,【参考】数式用!$AI$4:$AL$4,0)+2,0), ""), "")</f>
        <v/>
      </c>
      <c r="AD852" s="1083"/>
      <c r="AE852" s="424"/>
      <c r="AF852" s="104"/>
      <c r="AG852" s="438" t="str">
        <f>IFERROR(VLOOKUP(O852, 【参考】数式用!$AY$5:$AY$13, 1, FALSE), "")</f>
        <v/>
      </c>
      <c r="AH852" s="439" t="str">
        <f>IFERROR(VLOOKUP(N852, 【参考】数式用!$BA$2:$BB$50, 2, FALSE), "")</f>
        <v/>
      </c>
      <c r="AI852" s="440" t="str">
        <f t="shared" si="27"/>
        <v/>
      </c>
      <c r="AJ852" s="441" t="str">
        <f t="shared" si="28"/>
        <v/>
      </c>
      <c r="AK852" s="139"/>
      <c r="AL852" s="139"/>
      <c r="AM852" s="112"/>
      <c r="AN852" s="112"/>
      <c r="AU852" s="111"/>
      <c r="AV852" s="111"/>
      <c r="AW852" s="111"/>
      <c r="AX852" s="111"/>
      <c r="AY852" s="111"/>
      <c r="AZ852" s="111"/>
    </row>
    <row r="853" spans="1:52" ht="30" customHeight="1" thickBot="1">
      <c r="A853" s="146">
        <v>840</v>
      </c>
      <c r="B853" s="985" t="str">
        <f>IF(基本情報入力シート!C878="","",基本情報入力シート!C878)</f>
        <v/>
      </c>
      <c r="C853" s="986"/>
      <c r="D853" s="986"/>
      <c r="E853" s="986"/>
      <c r="F853" s="986"/>
      <c r="G853" s="986"/>
      <c r="H853" s="986"/>
      <c r="I853" s="987"/>
      <c r="J853" s="420" t="str">
        <f>IF(基本情報入力シート!M878="","",基本情報入力シート!M878)</f>
        <v/>
      </c>
      <c r="K853" s="420" t="str">
        <f>IF(基本情報入力シート!R878="","",基本情報入力シート!R878)</f>
        <v/>
      </c>
      <c r="L853" s="420" t="str">
        <f>IF(基本情報入力シート!W878="","",基本情報入力シート!W878)</f>
        <v/>
      </c>
      <c r="M853" s="420" t="str">
        <f>IF(基本情報入力シート!X878="","",基本情報入力シート!X878)</f>
        <v/>
      </c>
      <c r="N853" s="147" t="str">
        <f>IF(基本情報入力シート!Y878="","",基本情報入力シート!Y878)</f>
        <v/>
      </c>
      <c r="O853" s="154"/>
      <c r="P853" s="53"/>
      <c r="Q853" s="988"/>
      <c r="R853" s="989"/>
      <c r="S853" s="148" t="str">
        <f>IFERROR(ROUNDDOWN(Q853*VLOOKUP(N853,【参考】数式用!$AR$2:$AW$50,MATCH(P853,【参考】数式用!$AT$4:$AW$4)+2,FALSE)*0.5, 0), "")</f>
        <v/>
      </c>
      <c r="T853" s="54"/>
      <c r="U853" s="548" t="str">
        <f>IFERROR(IF(AG853&lt;&gt;"",Q853*VLOOKUP(N853,【参考】数式用!$AG$2:$AL$50,MATCH(P853,【参考】数式用!$AI$4:$AL$4,0)+2,0), ""), "")</f>
        <v/>
      </c>
      <c r="V853" s="44"/>
      <c r="W853" s="990"/>
      <c r="X853" s="991"/>
      <c r="Y853" s="93"/>
      <c r="Z853" s="549"/>
      <c r="AA853" s="149" t="str">
        <f>IFERROR(IF(Y853="ー", "", ROUNDDOWN(Z853*VLOOKUP(N853,【参考】数式用!$AR$2:$AW$50,MATCH(Y853,【参考】数式用!$AT$4:$AW$4)+2,FALSE)*0.5, 0)), "")</f>
        <v/>
      </c>
      <c r="AB853" s="103"/>
      <c r="AC853" s="1083" t="str">
        <f>IFERROR(IF(AG853&lt;&gt;"",Z853*VLOOKUP(N853,【参考】数式用!$AG$2:$AL$50,MATCH(Y853,【参考】数式用!$AI$4:$AL$4,0)+2,0), ""), "")</f>
        <v/>
      </c>
      <c r="AD853" s="1083"/>
      <c r="AE853" s="424"/>
      <c r="AF853" s="104"/>
      <c r="AG853" s="438" t="str">
        <f>IFERROR(VLOOKUP(O853, 【参考】数式用!$AY$5:$AY$13, 1, FALSE), "")</f>
        <v/>
      </c>
      <c r="AH853" s="439" t="str">
        <f>IFERROR(VLOOKUP(N853, 【参考】数式用!$BA$2:$BB$50, 2, FALSE), "")</f>
        <v/>
      </c>
      <c r="AI853" s="440" t="str">
        <f t="shared" si="27"/>
        <v/>
      </c>
      <c r="AJ853" s="441" t="str">
        <f t="shared" si="28"/>
        <v/>
      </c>
      <c r="AK853" s="139"/>
      <c r="AL853" s="139"/>
      <c r="AM853" s="112"/>
      <c r="AN853" s="112"/>
      <c r="AU853" s="111"/>
      <c r="AV853" s="111"/>
      <c r="AW853" s="111"/>
      <c r="AX853" s="111"/>
      <c r="AY853" s="111"/>
      <c r="AZ853" s="111"/>
    </row>
    <row r="854" spans="1:52" ht="30" customHeight="1" thickBot="1">
      <c r="A854" s="146">
        <v>841</v>
      </c>
      <c r="B854" s="985" t="str">
        <f>IF(基本情報入力シート!C879="","",基本情報入力シート!C879)</f>
        <v/>
      </c>
      <c r="C854" s="986"/>
      <c r="D854" s="986"/>
      <c r="E854" s="986"/>
      <c r="F854" s="986"/>
      <c r="G854" s="986"/>
      <c r="H854" s="986"/>
      <c r="I854" s="987"/>
      <c r="J854" s="420" t="str">
        <f>IF(基本情報入力シート!M879="","",基本情報入力シート!M879)</f>
        <v/>
      </c>
      <c r="K854" s="420" t="str">
        <f>IF(基本情報入力シート!R879="","",基本情報入力シート!R879)</f>
        <v/>
      </c>
      <c r="L854" s="420" t="str">
        <f>IF(基本情報入力シート!W879="","",基本情報入力シート!W879)</f>
        <v/>
      </c>
      <c r="M854" s="420" t="str">
        <f>IF(基本情報入力シート!X879="","",基本情報入力シート!X879)</f>
        <v/>
      </c>
      <c r="N854" s="147" t="str">
        <f>IF(基本情報入力シート!Y879="","",基本情報入力シート!Y879)</f>
        <v/>
      </c>
      <c r="O854" s="154"/>
      <c r="P854" s="53"/>
      <c r="Q854" s="988"/>
      <c r="R854" s="989"/>
      <c r="S854" s="148" t="str">
        <f>IFERROR(ROUNDDOWN(Q854*VLOOKUP(N854,【参考】数式用!$AR$2:$AW$50,MATCH(P854,【参考】数式用!$AT$4:$AW$4)+2,FALSE)*0.5, 0), "")</f>
        <v/>
      </c>
      <c r="T854" s="54"/>
      <c r="U854" s="548" t="str">
        <f>IFERROR(IF(AG854&lt;&gt;"",Q854*VLOOKUP(N854,【参考】数式用!$AG$2:$AL$50,MATCH(P854,【参考】数式用!$AI$4:$AL$4,0)+2,0), ""), "")</f>
        <v/>
      </c>
      <c r="V854" s="44"/>
      <c r="W854" s="990"/>
      <c r="X854" s="991"/>
      <c r="Y854" s="93"/>
      <c r="Z854" s="549"/>
      <c r="AA854" s="149" t="str">
        <f>IFERROR(IF(Y854="ー", "", ROUNDDOWN(Z854*VLOOKUP(N854,【参考】数式用!$AR$2:$AW$50,MATCH(Y854,【参考】数式用!$AT$4:$AW$4)+2,FALSE)*0.5, 0)), "")</f>
        <v/>
      </c>
      <c r="AB854" s="103"/>
      <c r="AC854" s="1083" t="str">
        <f>IFERROR(IF(AG854&lt;&gt;"",Z854*VLOOKUP(N854,【参考】数式用!$AG$2:$AL$50,MATCH(Y854,【参考】数式用!$AI$4:$AL$4,0)+2,0), ""), "")</f>
        <v/>
      </c>
      <c r="AD854" s="1083"/>
      <c r="AE854" s="424"/>
      <c r="AF854" s="104"/>
      <c r="AG854" s="438" t="str">
        <f>IFERROR(VLOOKUP(O854, 【参考】数式用!$AY$5:$AY$13, 1, FALSE), "")</f>
        <v/>
      </c>
      <c r="AH854" s="439" t="str">
        <f>IFERROR(VLOOKUP(N854, 【参考】数式用!$BA$2:$BB$50, 2, FALSE), "")</f>
        <v/>
      </c>
      <c r="AI854" s="440" t="str">
        <f t="shared" si="27"/>
        <v/>
      </c>
      <c r="AJ854" s="441" t="str">
        <f t="shared" si="28"/>
        <v/>
      </c>
      <c r="AK854" s="139"/>
      <c r="AL854" s="139"/>
      <c r="AM854" s="112"/>
      <c r="AN854" s="112"/>
      <c r="AU854" s="111"/>
      <c r="AV854" s="111"/>
      <c r="AW854" s="111"/>
      <c r="AX854" s="111"/>
      <c r="AY854" s="111"/>
      <c r="AZ854" s="111"/>
    </row>
    <row r="855" spans="1:52" ht="30" customHeight="1" thickBot="1">
      <c r="A855" s="146">
        <v>842</v>
      </c>
      <c r="B855" s="985" t="str">
        <f>IF(基本情報入力シート!C880="","",基本情報入力シート!C880)</f>
        <v/>
      </c>
      <c r="C855" s="986"/>
      <c r="D855" s="986"/>
      <c r="E855" s="986"/>
      <c r="F855" s="986"/>
      <c r="G855" s="986"/>
      <c r="H855" s="986"/>
      <c r="I855" s="987"/>
      <c r="J855" s="420" t="str">
        <f>IF(基本情報入力シート!M880="","",基本情報入力シート!M880)</f>
        <v/>
      </c>
      <c r="K855" s="420" t="str">
        <f>IF(基本情報入力シート!R880="","",基本情報入力シート!R880)</f>
        <v/>
      </c>
      <c r="L855" s="420" t="str">
        <f>IF(基本情報入力シート!W880="","",基本情報入力シート!W880)</f>
        <v/>
      </c>
      <c r="M855" s="420" t="str">
        <f>IF(基本情報入力シート!X880="","",基本情報入力シート!X880)</f>
        <v/>
      </c>
      <c r="N855" s="147" t="str">
        <f>IF(基本情報入力シート!Y880="","",基本情報入力シート!Y880)</f>
        <v/>
      </c>
      <c r="O855" s="154"/>
      <c r="P855" s="53"/>
      <c r="Q855" s="988"/>
      <c r="R855" s="989"/>
      <c r="S855" s="148" t="str">
        <f>IFERROR(ROUNDDOWN(Q855*VLOOKUP(N855,【参考】数式用!$AR$2:$AW$50,MATCH(P855,【参考】数式用!$AT$4:$AW$4)+2,FALSE)*0.5, 0), "")</f>
        <v/>
      </c>
      <c r="T855" s="54"/>
      <c r="U855" s="548" t="str">
        <f>IFERROR(IF(AG855&lt;&gt;"",Q855*VLOOKUP(N855,【参考】数式用!$AG$2:$AL$50,MATCH(P855,【参考】数式用!$AI$4:$AL$4,0)+2,0), ""), "")</f>
        <v/>
      </c>
      <c r="V855" s="44"/>
      <c r="W855" s="990"/>
      <c r="X855" s="991"/>
      <c r="Y855" s="93"/>
      <c r="Z855" s="549"/>
      <c r="AA855" s="149" t="str">
        <f>IFERROR(IF(Y855="ー", "", ROUNDDOWN(Z855*VLOOKUP(N855,【参考】数式用!$AR$2:$AW$50,MATCH(Y855,【参考】数式用!$AT$4:$AW$4)+2,FALSE)*0.5, 0)), "")</f>
        <v/>
      </c>
      <c r="AB855" s="103"/>
      <c r="AC855" s="1083" t="str">
        <f>IFERROR(IF(AG855&lt;&gt;"",Z855*VLOOKUP(N855,【参考】数式用!$AG$2:$AL$50,MATCH(Y855,【参考】数式用!$AI$4:$AL$4,0)+2,0), ""), "")</f>
        <v/>
      </c>
      <c r="AD855" s="1083"/>
      <c r="AE855" s="424"/>
      <c r="AF855" s="104"/>
      <c r="AG855" s="438" t="str">
        <f>IFERROR(VLOOKUP(O855, 【参考】数式用!$AY$5:$AY$13, 1, FALSE), "")</f>
        <v/>
      </c>
      <c r="AH855" s="439" t="str">
        <f>IFERROR(VLOOKUP(N855, 【参考】数式用!$BA$2:$BB$50, 2, FALSE), "")</f>
        <v/>
      </c>
      <c r="AI855" s="440" t="str">
        <f t="shared" si="27"/>
        <v/>
      </c>
      <c r="AJ855" s="441" t="str">
        <f t="shared" si="28"/>
        <v/>
      </c>
      <c r="AK855" s="139"/>
      <c r="AL855" s="139"/>
      <c r="AM855" s="112"/>
      <c r="AN855" s="112"/>
      <c r="AU855" s="111"/>
      <c r="AV855" s="111"/>
      <c r="AW855" s="111"/>
      <c r="AX855" s="111"/>
      <c r="AY855" s="111"/>
      <c r="AZ855" s="111"/>
    </row>
    <row r="856" spans="1:52" ht="30" customHeight="1" thickBot="1">
      <c r="A856" s="146">
        <v>843</v>
      </c>
      <c r="B856" s="985" t="str">
        <f>IF(基本情報入力シート!C881="","",基本情報入力シート!C881)</f>
        <v/>
      </c>
      <c r="C856" s="986"/>
      <c r="D856" s="986"/>
      <c r="E856" s="986"/>
      <c r="F856" s="986"/>
      <c r="G856" s="986"/>
      <c r="H856" s="986"/>
      <c r="I856" s="987"/>
      <c r="J856" s="420" t="str">
        <f>IF(基本情報入力シート!M881="","",基本情報入力シート!M881)</f>
        <v/>
      </c>
      <c r="K856" s="420" t="str">
        <f>IF(基本情報入力シート!R881="","",基本情報入力シート!R881)</f>
        <v/>
      </c>
      <c r="L856" s="420" t="str">
        <f>IF(基本情報入力シート!W881="","",基本情報入力シート!W881)</f>
        <v/>
      </c>
      <c r="M856" s="420" t="str">
        <f>IF(基本情報入力シート!X881="","",基本情報入力シート!X881)</f>
        <v/>
      </c>
      <c r="N856" s="147" t="str">
        <f>IF(基本情報入力シート!Y881="","",基本情報入力シート!Y881)</f>
        <v/>
      </c>
      <c r="O856" s="154"/>
      <c r="P856" s="53"/>
      <c r="Q856" s="988"/>
      <c r="R856" s="989"/>
      <c r="S856" s="148" t="str">
        <f>IFERROR(ROUNDDOWN(Q856*VLOOKUP(N856,【参考】数式用!$AR$2:$AW$50,MATCH(P856,【参考】数式用!$AT$4:$AW$4)+2,FALSE)*0.5, 0), "")</f>
        <v/>
      </c>
      <c r="T856" s="54"/>
      <c r="U856" s="548" t="str">
        <f>IFERROR(IF(AG856&lt;&gt;"",Q856*VLOOKUP(N856,【参考】数式用!$AG$2:$AL$50,MATCH(P856,【参考】数式用!$AI$4:$AL$4,0)+2,0), ""), "")</f>
        <v/>
      </c>
      <c r="V856" s="44"/>
      <c r="W856" s="990"/>
      <c r="X856" s="991"/>
      <c r="Y856" s="93"/>
      <c r="Z856" s="549"/>
      <c r="AA856" s="149" t="str">
        <f>IFERROR(IF(Y856="ー", "", ROUNDDOWN(Z856*VLOOKUP(N856,【参考】数式用!$AR$2:$AW$50,MATCH(Y856,【参考】数式用!$AT$4:$AW$4)+2,FALSE)*0.5, 0)), "")</f>
        <v/>
      </c>
      <c r="AB856" s="103"/>
      <c r="AC856" s="1083" t="str">
        <f>IFERROR(IF(AG856&lt;&gt;"",Z856*VLOOKUP(N856,【参考】数式用!$AG$2:$AL$50,MATCH(Y856,【参考】数式用!$AI$4:$AL$4,0)+2,0), ""), "")</f>
        <v/>
      </c>
      <c r="AD856" s="1083"/>
      <c r="AE856" s="424"/>
      <c r="AF856" s="104"/>
      <c r="AG856" s="438" t="str">
        <f>IFERROR(VLOOKUP(O856, 【参考】数式用!$AY$5:$AY$13, 1, FALSE), "")</f>
        <v/>
      </c>
      <c r="AH856" s="439" t="str">
        <f>IFERROR(VLOOKUP(N856, 【参考】数式用!$BA$2:$BB$50, 2, FALSE), "")</f>
        <v/>
      </c>
      <c r="AI856" s="440" t="str">
        <f t="shared" si="27"/>
        <v/>
      </c>
      <c r="AJ856" s="441" t="str">
        <f t="shared" si="28"/>
        <v/>
      </c>
      <c r="AK856" s="139"/>
      <c r="AL856" s="139"/>
      <c r="AM856" s="112"/>
      <c r="AN856" s="112"/>
      <c r="AU856" s="111"/>
      <c r="AV856" s="111"/>
      <c r="AW856" s="111"/>
      <c r="AX856" s="111"/>
      <c r="AY856" s="111"/>
      <c r="AZ856" s="111"/>
    </row>
    <row r="857" spans="1:52" ht="30" customHeight="1" thickBot="1">
      <c r="A857" s="146">
        <v>844</v>
      </c>
      <c r="B857" s="985" t="str">
        <f>IF(基本情報入力シート!C882="","",基本情報入力シート!C882)</f>
        <v/>
      </c>
      <c r="C857" s="986"/>
      <c r="D857" s="986"/>
      <c r="E857" s="986"/>
      <c r="F857" s="986"/>
      <c r="G857" s="986"/>
      <c r="H857" s="986"/>
      <c r="I857" s="987"/>
      <c r="J857" s="420" t="str">
        <f>IF(基本情報入力シート!M882="","",基本情報入力シート!M882)</f>
        <v/>
      </c>
      <c r="K857" s="420" t="str">
        <f>IF(基本情報入力シート!R882="","",基本情報入力シート!R882)</f>
        <v/>
      </c>
      <c r="L857" s="420" t="str">
        <f>IF(基本情報入力シート!W882="","",基本情報入力シート!W882)</f>
        <v/>
      </c>
      <c r="M857" s="420" t="str">
        <f>IF(基本情報入力シート!X882="","",基本情報入力シート!X882)</f>
        <v/>
      </c>
      <c r="N857" s="147" t="str">
        <f>IF(基本情報入力シート!Y882="","",基本情報入力シート!Y882)</f>
        <v/>
      </c>
      <c r="O857" s="154"/>
      <c r="P857" s="53"/>
      <c r="Q857" s="988"/>
      <c r="R857" s="989"/>
      <c r="S857" s="148" t="str">
        <f>IFERROR(ROUNDDOWN(Q857*VLOOKUP(N857,【参考】数式用!$AR$2:$AW$50,MATCH(P857,【参考】数式用!$AT$4:$AW$4)+2,FALSE)*0.5, 0), "")</f>
        <v/>
      </c>
      <c r="T857" s="54"/>
      <c r="U857" s="548" t="str">
        <f>IFERROR(IF(AG857&lt;&gt;"",Q857*VLOOKUP(N857,【参考】数式用!$AG$2:$AL$50,MATCH(P857,【参考】数式用!$AI$4:$AL$4,0)+2,0), ""), "")</f>
        <v/>
      </c>
      <c r="V857" s="44"/>
      <c r="W857" s="990"/>
      <c r="X857" s="991"/>
      <c r="Y857" s="93"/>
      <c r="Z857" s="549"/>
      <c r="AA857" s="149" t="str">
        <f>IFERROR(IF(Y857="ー", "", ROUNDDOWN(Z857*VLOOKUP(N857,【参考】数式用!$AR$2:$AW$50,MATCH(Y857,【参考】数式用!$AT$4:$AW$4)+2,FALSE)*0.5, 0)), "")</f>
        <v/>
      </c>
      <c r="AB857" s="103"/>
      <c r="AC857" s="1083" t="str">
        <f>IFERROR(IF(AG857&lt;&gt;"",Z857*VLOOKUP(N857,【参考】数式用!$AG$2:$AL$50,MATCH(Y857,【参考】数式用!$AI$4:$AL$4,0)+2,0), ""), "")</f>
        <v/>
      </c>
      <c r="AD857" s="1083"/>
      <c r="AE857" s="424"/>
      <c r="AF857" s="104"/>
      <c r="AG857" s="438" t="str">
        <f>IFERROR(VLOOKUP(O857, 【参考】数式用!$AY$5:$AY$13, 1, FALSE), "")</f>
        <v/>
      </c>
      <c r="AH857" s="439" t="str">
        <f>IFERROR(VLOOKUP(N857, 【参考】数式用!$BA$2:$BB$50, 2, FALSE), "")</f>
        <v/>
      </c>
      <c r="AI857" s="440" t="str">
        <f t="shared" si="27"/>
        <v/>
      </c>
      <c r="AJ857" s="441" t="str">
        <f t="shared" si="28"/>
        <v/>
      </c>
      <c r="AK857" s="139"/>
      <c r="AL857" s="139"/>
      <c r="AM857" s="112"/>
      <c r="AN857" s="112"/>
      <c r="AU857" s="111"/>
      <c r="AV857" s="111"/>
      <c r="AW857" s="111"/>
      <c r="AX857" s="111"/>
      <c r="AY857" s="111"/>
      <c r="AZ857" s="111"/>
    </row>
    <row r="858" spans="1:52" ht="30" customHeight="1" thickBot="1">
      <c r="A858" s="146">
        <v>845</v>
      </c>
      <c r="B858" s="985" t="str">
        <f>IF(基本情報入力シート!C883="","",基本情報入力シート!C883)</f>
        <v/>
      </c>
      <c r="C858" s="986"/>
      <c r="D858" s="986"/>
      <c r="E858" s="986"/>
      <c r="F858" s="986"/>
      <c r="G858" s="986"/>
      <c r="H858" s="986"/>
      <c r="I858" s="987"/>
      <c r="J858" s="420" t="str">
        <f>IF(基本情報入力シート!M883="","",基本情報入力シート!M883)</f>
        <v/>
      </c>
      <c r="K858" s="420" t="str">
        <f>IF(基本情報入力シート!R883="","",基本情報入力シート!R883)</f>
        <v/>
      </c>
      <c r="L858" s="420" t="str">
        <f>IF(基本情報入力シート!W883="","",基本情報入力シート!W883)</f>
        <v/>
      </c>
      <c r="M858" s="420" t="str">
        <f>IF(基本情報入力シート!X883="","",基本情報入力シート!X883)</f>
        <v/>
      </c>
      <c r="N858" s="147" t="str">
        <f>IF(基本情報入力シート!Y883="","",基本情報入力シート!Y883)</f>
        <v/>
      </c>
      <c r="O858" s="154"/>
      <c r="P858" s="53"/>
      <c r="Q858" s="988"/>
      <c r="R858" s="989"/>
      <c r="S858" s="148" t="str">
        <f>IFERROR(ROUNDDOWN(Q858*VLOOKUP(N858,【参考】数式用!$AR$2:$AW$50,MATCH(P858,【参考】数式用!$AT$4:$AW$4)+2,FALSE)*0.5, 0), "")</f>
        <v/>
      </c>
      <c r="T858" s="54"/>
      <c r="U858" s="548" t="str">
        <f>IFERROR(IF(AG858&lt;&gt;"",Q858*VLOOKUP(N858,【参考】数式用!$AG$2:$AL$50,MATCH(P858,【参考】数式用!$AI$4:$AL$4,0)+2,0), ""), "")</f>
        <v/>
      </c>
      <c r="V858" s="44"/>
      <c r="W858" s="990"/>
      <c r="X858" s="991"/>
      <c r="Y858" s="93"/>
      <c r="Z858" s="549"/>
      <c r="AA858" s="149" t="str">
        <f>IFERROR(IF(Y858="ー", "", ROUNDDOWN(Z858*VLOOKUP(N858,【参考】数式用!$AR$2:$AW$50,MATCH(Y858,【参考】数式用!$AT$4:$AW$4)+2,FALSE)*0.5, 0)), "")</f>
        <v/>
      </c>
      <c r="AB858" s="103"/>
      <c r="AC858" s="1083" t="str">
        <f>IFERROR(IF(AG858&lt;&gt;"",Z858*VLOOKUP(N858,【参考】数式用!$AG$2:$AL$50,MATCH(Y858,【参考】数式用!$AI$4:$AL$4,0)+2,0), ""), "")</f>
        <v/>
      </c>
      <c r="AD858" s="1083"/>
      <c r="AE858" s="424"/>
      <c r="AF858" s="104"/>
      <c r="AG858" s="438" t="str">
        <f>IFERROR(VLOOKUP(O858, 【参考】数式用!$AY$5:$AY$13, 1, FALSE), "")</f>
        <v/>
      </c>
      <c r="AH858" s="439" t="str">
        <f>IFERROR(VLOOKUP(N858, 【参考】数式用!$BA$2:$BB$50, 2, FALSE), "")</f>
        <v/>
      </c>
      <c r="AI858" s="440" t="str">
        <f t="shared" si="27"/>
        <v/>
      </c>
      <c r="AJ858" s="441" t="str">
        <f t="shared" si="28"/>
        <v/>
      </c>
      <c r="AK858" s="139"/>
      <c r="AL858" s="139"/>
      <c r="AM858" s="112"/>
      <c r="AN858" s="112"/>
      <c r="AU858" s="111"/>
      <c r="AV858" s="111"/>
      <c r="AW858" s="111"/>
      <c r="AX858" s="111"/>
      <c r="AY858" s="111"/>
      <c r="AZ858" s="111"/>
    </row>
    <row r="859" spans="1:52" ht="30" customHeight="1" thickBot="1">
      <c r="A859" s="146">
        <v>846</v>
      </c>
      <c r="B859" s="985" t="str">
        <f>IF(基本情報入力シート!C884="","",基本情報入力シート!C884)</f>
        <v/>
      </c>
      <c r="C859" s="986"/>
      <c r="D859" s="986"/>
      <c r="E859" s="986"/>
      <c r="F859" s="986"/>
      <c r="G859" s="986"/>
      <c r="H859" s="986"/>
      <c r="I859" s="987"/>
      <c r="J859" s="420" t="str">
        <f>IF(基本情報入力シート!M884="","",基本情報入力シート!M884)</f>
        <v/>
      </c>
      <c r="K859" s="420" t="str">
        <f>IF(基本情報入力シート!R884="","",基本情報入力シート!R884)</f>
        <v/>
      </c>
      <c r="L859" s="420" t="str">
        <f>IF(基本情報入力シート!W884="","",基本情報入力シート!W884)</f>
        <v/>
      </c>
      <c r="M859" s="420" t="str">
        <f>IF(基本情報入力シート!X884="","",基本情報入力シート!X884)</f>
        <v/>
      </c>
      <c r="N859" s="147" t="str">
        <f>IF(基本情報入力シート!Y884="","",基本情報入力シート!Y884)</f>
        <v/>
      </c>
      <c r="O859" s="154"/>
      <c r="P859" s="53"/>
      <c r="Q859" s="988"/>
      <c r="R859" s="989"/>
      <c r="S859" s="148" t="str">
        <f>IFERROR(ROUNDDOWN(Q859*VLOOKUP(N859,【参考】数式用!$AR$2:$AW$50,MATCH(P859,【参考】数式用!$AT$4:$AW$4)+2,FALSE)*0.5, 0), "")</f>
        <v/>
      </c>
      <c r="T859" s="54"/>
      <c r="U859" s="548" t="str">
        <f>IFERROR(IF(AG859&lt;&gt;"",Q859*VLOOKUP(N859,【参考】数式用!$AG$2:$AL$50,MATCH(P859,【参考】数式用!$AI$4:$AL$4,0)+2,0), ""), "")</f>
        <v/>
      </c>
      <c r="V859" s="44"/>
      <c r="W859" s="990"/>
      <c r="X859" s="991"/>
      <c r="Y859" s="93"/>
      <c r="Z859" s="549"/>
      <c r="AA859" s="149" t="str">
        <f>IFERROR(IF(Y859="ー", "", ROUNDDOWN(Z859*VLOOKUP(N859,【参考】数式用!$AR$2:$AW$50,MATCH(Y859,【参考】数式用!$AT$4:$AW$4)+2,FALSE)*0.5, 0)), "")</f>
        <v/>
      </c>
      <c r="AB859" s="103"/>
      <c r="AC859" s="1083" t="str">
        <f>IFERROR(IF(AG859&lt;&gt;"",Z859*VLOOKUP(N859,【参考】数式用!$AG$2:$AL$50,MATCH(Y859,【参考】数式用!$AI$4:$AL$4,0)+2,0), ""), "")</f>
        <v/>
      </c>
      <c r="AD859" s="1083"/>
      <c r="AE859" s="424"/>
      <c r="AF859" s="104"/>
      <c r="AG859" s="438" t="str">
        <f>IFERROR(VLOOKUP(O859, 【参考】数式用!$AY$5:$AY$13, 1, FALSE), "")</f>
        <v/>
      </c>
      <c r="AH859" s="439" t="str">
        <f>IFERROR(VLOOKUP(N859, 【参考】数式用!$BA$2:$BB$50, 2, FALSE), "")</f>
        <v/>
      </c>
      <c r="AI859" s="440" t="str">
        <f t="shared" si="27"/>
        <v/>
      </c>
      <c r="AJ859" s="441" t="str">
        <f t="shared" si="28"/>
        <v/>
      </c>
      <c r="AK859" s="139"/>
      <c r="AL859" s="139"/>
      <c r="AM859" s="112"/>
      <c r="AN859" s="112"/>
      <c r="AU859" s="111"/>
      <c r="AV859" s="111"/>
      <c r="AW859" s="111"/>
      <c r="AX859" s="111"/>
      <c r="AY859" s="111"/>
      <c r="AZ859" s="111"/>
    </row>
    <row r="860" spans="1:52" ht="30" customHeight="1" thickBot="1">
      <c r="A860" s="146">
        <v>847</v>
      </c>
      <c r="B860" s="985" t="str">
        <f>IF(基本情報入力シート!C885="","",基本情報入力シート!C885)</f>
        <v/>
      </c>
      <c r="C860" s="986"/>
      <c r="D860" s="986"/>
      <c r="E860" s="986"/>
      <c r="F860" s="986"/>
      <c r="G860" s="986"/>
      <c r="H860" s="986"/>
      <c r="I860" s="987"/>
      <c r="J860" s="420" t="str">
        <f>IF(基本情報入力シート!M885="","",基本情報入力シート!M885)</f>
        <v/>
      </c>
      <c r="K860" s="420" t="str">
        <f>IF(基本情報入力シート!R885="","",基本情報入力シート!R885)</f>
        <v/>
      </c>
      <c r="L860" s="420" t="str">
        <f>IF(基本情報入力シート!W885="","",基本情報入力シート!W885)</f>
        <v/>
      </c>
      <c r="M860" s="420" t="str">
        <f>IF(基本情報入力シート!X885="","",基本情報入力シート!X885)</f>
        <v/>
      </c>
      <c r="N860" s="147" t="str">
        <f>IF(基本情報入力シート!Y885="","",基本情報入力シート!Y885)</f>
        <v/>
      </c>
      <c r="O860" s="154"/>
      <c r="P860" s="53"/>
      <c r="Q860" s="988"/>
      <c r="R860" s="989"/>
      <c r="S860" s="148" t="str">
        <f>IFERROR(ROUNDDOWN(Q860*VLOOKUP(N860,【参考】数式用!$AR$2:$AW$50,MATCH(P860,【参考】数式用!$AT$4:$AW$4)+2,FALSE)*0.5, 0), "")</f>
        <v/>
      </c>
      <c r="T860" s="54"/>
      <c r="U860" s="548" t="str">
        <f>IFERROR(IF(AG860&lt;&gt;"",Q860*VLOOKUP(N860,【参考】数式用!$AG$2:$AL$50,MATCH(P860,【参考】数式用!$AI$4:$AL$4,0)+2,0), ""), "")</f>
        <v/>
      </c>
      <c r="V860" s="44"/>
      <c r="W860" s="990"/>
      <c r="X860" s="991"/>
      <c r="Y860" s="93"/>
      <c r="Z860" s="549"/>
      <c r="AA860" s="149" t="str">
        <f>IFERROR(IF(Y860="ー", "", ROUNDDOWN(Z860*VLOOKUP(N860,【参考】数式用!$AR$2:$AW$50,MATCH(Y860,【参考】数式用!$AT$4:$AW$4)+2,FALSE)*0.5, 0)), "")</f>
        <v/>
      </c>
      <c r="AB860" s="103"/>
      <c r="AC860" s="1083" t="str">
        <f>IFERROR(IF(AG860&lt;&gt;"",Z860*VLOOKUP(N860,【参考】数式用!$AG$2:$AL$50,MATCH(Y860,【参考】数式用!$AI$4:$AL$4,0)+2,0), ""), "")</f>
        <v/>
      </c>
      <c r="AD860" s="1083"/>
      <c r="AE860" s="424"/>
      <c r="AF860" s="104"/>
      <c r="AG860" s="438" t="str">
        <f>IFERROR(VLOOKUP(O860, 【参考】数式用!$AY$5:$AY$13, 1, FALSE), "")</f>
        <v/>
      </c>
      <c r="AH860" s="439" t="str">
        <f>IFERROR(VLOOKUP(N860, 【参考】数式用!$BA$2:$BB$50, 2, FALSE), "")</f>
        <v/>
      </c>
      <c r="AI860" s="440" t="str">
        <f t="shared" si="27"/>
        <v/>
      </c>
      <c r="AJ860" s="441" t="str">
        <f t="shared" si="28"/>
        <v/>
      </c>
      <c r="AK860" s="139"/>
      <c r="AL860" s="139"/>
      <c r="AM860" s="112"/>
      <c r="AN860" s="112"/>
      <c r="AU860" s="111"/>
      <c r="AV860" s="111"/>
      <c r="AW860" s="111"/>
      <c r="AX860" s="111"/>
      <c r="AY860" s="111"/>
      <c r="AZ860" s="111"/>
    </row>
    <row r="861" spans="1:52" ht="30" customHeight="1" thickBot="1">
      <c r="A861" s="146">
        <v>848</v>
      </c>
      <c r="B861" s="985" t="str">
        <f>IF(基本情報入力シート!C886="","",基本情報入力シート!C886)</f>
        <v/>
      </c>
      <c r="C861" s="986"/>
      <c r="D861" s="986"/>
      <c r="E861" s="986"/>
      <c r="F861" s="986"/>
      <c r="G861" s="986"/>
      <c r="H861" s="986"/>
      <c r="I861" s="987"/>
      <c r="J861" s="420" t="str">
        <f>IF(基本情報入力シート!M886="","",基本情報入力シート!M886)</f>
        <v/>
      </c>
      <c r="K861" s="420" t="str">
        <f>IF(基本情報入力シート!R886="","",基本情報入力シート!R886)</f>
        <v/>
      </c>
      <c r="L861" s="420" t="str">
        <f>IF(基本情報入力シート!W886="","",基本情報入力シート!W886)</f>
        <v/>
      </c>
      <c r="M861" s="420" t="str">
        <f>IF(基本情報入力シート!X886="","",基本情報入力シート!X886)</f>
        <v/>
      </c>
      <c r="N861" s="147" t="str">
        <f>IF(基本情報入力シート!Y886="","",基本情報入力シート!Y886)</f>
        <v/>
      </c>
      <c r="O861" s="154"/>
      <c r="P861" s="53"/>
      <c r="Q861" s="988"/>
      <c r="R861" s="989"/>
      <c r="S861" s="148" t="str">
        <f>IFERROR(ROUNDDOWN(Q861*VLOOKUP(N861,【参考】数式用!$AR$2:$AW$50,MATCH(P861,【参考】数式用!$AT$4:$AW$4)+2,FALSE)*0.5, 0), "")</f>
        <v/>
      </c>
      <c r="T861" s="54"/>
      <c r="U861" s="548" t="str">
        <f>IFERROR(IF(AG861&lt;&gt;"",Q861*VLOOKUP(N861,【参考】数式用!$AG$2:$AL$50,MATCH(P861,【参考】数式用!$AI$4:$AL$4,0)+2,0), ""), "")</f>
        <v/>
      </c>
      <c r="V861" s="44"/>
      <c r="W861" s="990"/>
      <c r="X861" s="991"/>
      <c r="Y861" s="93"/>
      <c r="Z861" s="549"/>
      <c r="AA861" s="149" t="str">
        <f>IFERROR(IF(Y861="ー", "", ROUNDDOWN(Z861*VLOOKUP(N861,【参考】数式用!$AR$2:$AW$50,MATCH(Y861,【参考】数式用!$AT$4:$AW$4)+2,FALSE)*0.5, 0)), "")</f>
        <v/>
      </c>
      <c r="AB861" s="103"/>
      <c r="AC861" s="1083" t="str">
        <f>IFERROR(IF(AG861&lt;&gt;"",Z861*VLOOKUP(N861,【参考】数式用!$AG$2:$AL$50,MATCH(Y861,【参考】数式用!$AI$4:$AL$4,0)+2,0), ""), "")</f>
        <v/>
      </c>
      <c r="AD861" s="1083"/>
      <c r="AE861" s="424"/>
      <c r="AF861" s="104"/>
      <c r="AG861" s="438" t="str">
        <f>IFERROR(VLOOKUP(O861, 【参考】数式用!$AY$5:$AY$13, 1, FALSE), "")</f>
        <v/>
      </c>
      <c r="AH861" s="439" t="str">
        <f>IFERROR(VLOOKUP(N861, 【参考】数式用!$BA$2:$BB$50, 2, FALSE), "")</f>
        <v/>
      </c>
      <c r="AI861" s="440" t="str">
        <f t="shared" si="27"/>
        <v/>
      </c>
      <c r="AJ861" s="441" t="str">
        <f t="shared" si="28"/>
        <v/>
      </c>
      <c r="AK861" s="139"/>
      <c r="AL861" s="139"/>
      <c r="AM861" s="112"/>
      <c r="AN861" s="112"/>
      <c r="AU861" s="111"/>
      <c r="AV861" s="111"/>
      <c r="AW861" s="111"/>
      <c r="AX861" s="111"/>
      <c r="AY861" s="111"/>
      <c r="AZ861" s="111"/>
    </row>
    <row r="862" spans="1:52" ht="30" customHeight="1" thickBot="1">
      <c r="A862" s="146">
        <v>849</v>
      </c>
      <c r="B862" s="985" t="str">
        <f>IF(基本情報入力シート!C887="","",基本情報入力シート!C887)</f>
        <v/>
      </c>
      <c r="C862" s="986"/>
      <c r="D862" s="986"/>
      <c r="E862" s="986"/>
      <c r="F862" s="986"/>
      <c r="G862" s="986"/>
      <c r="H862" s="986"/>
      <c r="I862" s="987"/>
      <c r="J862" s="420" t="str">
        <f>IF(基本情報入力シート!M887="","",基本情報入力シート!M887)</f>
        <v/>
      </c>
      <c r="K862" s="420" t="str">
        <f>IF(基本情報入力シート!R887="","",基本情報入力シート!R887)</f>
        <v/>
      </c>
      <c r="L862" s="420" t="str">
        <f>IF(基本情報入力シート!W887="","",基本情報入力シート!W887)</f>
        <v/>
      </c>
      <c r="M862" s="420" t="str">
        <f>IF(基本情報入力シート!X887="","",基本情報入力シート!X887)</f>
        <v/>
      </c>
      <c r="N862" s="147" t="str">
        <f>IF(基本情報入力シート!Y887="","",基本情報入力シート!Y887)</f>
        <v/>
      </c>
      <c r="O862" s="154"/>
      <c r="P862" s="53"/>
      <c r="Q862" s="988"/>
      <c r="R862" s="989"/>
      <c r="S862" s="148" t="str">
        <f>IFERROR(ROUNDDOWN(Q862*VLOOKUP(N862,【参考】数式用!$AR$2:$AW$50,MATCH(P862,【参考】数式用!$AT$4:$AW$4)+2,FALSE)*0.5, 0), "")</f>
        <v/>
      </c>
      <c r="T862" s="54"/>
      <c r="U862" s="548" t="str">
        <f>IFERROR(IF(AG862&lt;&gt;"",Q862*VLOOKUP(N862,【参考】数式用!$AG$2:$AL$50,MATCH(P862,【参考】数式用!$AI$4:$AL$4,0)+2,0), ""), "")</f>
        <v/>
      </c>
      <c r="V862" s="44"/>
      <c r="W862" s="990"/>
      <c r="X862" s="991"/>
      <c r="Y862" s="93"/>
      <c r="Z862" s="549"/>
      <c r="AA862" s="149" t="str">
        <f>IFERROR(IF(Y862="ー", "", ROUNDDOWN(Z862*VLOOKUP(N862,【参考】数式用!$AR$2:$AW$50,MATCH(Y862,【参考】数式用!$AT$4:$AW$4)+2,FALSE)*0.5, 0)), "")</f>
        <v/>
      </c>
      <c r="AB862" s="103"/>
      <c r="AC862" s="1083" t="str">
        <f>IFERROR(IF(AG862&lt;&gt;"",Z862*VLOOKUP(N862,【参考】数式用!$AG$2:$AL$50,MATCH(Y862,【参考】数式用!$AI$4:$AL$4,0)+2,0), ""), "")</f>
        <v/>
      </c>
      <c r="AD862" s="1083"/>
      <c r="AE862" s="424"/>
      <c r="AF862" s="104"/>
      <c r="AG862" s="438" t="str">
        <f>IFERROR(VLOOKUP(O862, 【参考】数式用!$AY$5:$AY$13, 1, FALSE), "")</f>
        <v/>
      </c>
      <c r="AH862" s="439" t="str">
        <f>IFERROR(VLOOKUP(N862, 【参考】数式用!$BA$2:$BB$50, 2, FALSE), "")</f>
        <v/>
      </c>
      <c r="AI862" s="440" t="str">
        <f t="shared" si="27"/>
        <v/>
      </c>
      <c r="AJ862" s="441" t="str">
        <f t="shared" si="28"/>
        <v/>
      </c>
      <c r="AK862" s="139"/>
      <c r="AL862" s="139"/>
      <c r="AM862" s="112"/>
      <c r="AN862" s="112"/>
      <c r="AU862" s="111"/>
      <c r="AV862" s="111"/>
      <c r="AW862" s="111"/>
      <c r="AX862" s="111"/>
      <c r="AY862" s="111"/>
      <c r="AZ862" s="111"/>
    </row>
    <row r="863" spans="1:52" ht="30" customHeight="1" thickBot="1">
      <c r="A863" s="146">
        <v>850</v>
      </c>
      <c r="B863" s="985" t="str">
        <f>IF(基本情報入力シート!C888="","",基本情報入力シート!C888)</f>
        <v/>
      </c>
      <c r="C863" s="986"/>
      <c r="D863" s="986"/>
      <c r="E863" s="986"/>
      <c r="F863" s="986"/>
      <c r="G863" s="986"/>
      <c r="H863" s="986"/>
      <c r="I863" s="987"/>
      <c r="J863" s="420" t="str">
        <f>IF(基本情報入力シート!M888="","",基本情報入力シート!M888)</f>
        <v/>
      </c>
      <c r="K863" s="420" t="str">
        <f>IF(基本情報入力シート!R888="","",基本情報入力シート!R888)</f>
        <v/>
      </c>
      <c r="L863" s="420" t="str">
        <f>IF(基本情報入力シート!W888="","",基本情報入力シート!W888)</f>
        <v/>
      </c>
      <c r="M863" s="420" t="str">
        <f>IF(基本情報入力シート!X888="","",基本情報入力シート!X888)</f>
        <v/>
      </c>
      <c r="N863" s="147" t="str">
        <f>IF(基本情報入力シート!Y888="","",基本情報入力シート!Y888)</f>
        <v/>
      </c>
      <c r="O863" s="154"/>
      <c r="P863" s="53"/>
      <c r="Q863" s="988"/>
      <c r="R863" s="989"/>
      <c r="S863" s="148" t="str">
        <f>IFERROR(ROUNDDOWN(Q863*VLOOKUP(N863,【参考】数式用!$AR$2:$AW$50,MATCH(P863,【参考】数式用!$AT$4:$AW$4)+2,FALSE)*0.5, 0), "")</f>
        <v/>
      </c>
      <c r="T863" s="54"/>
      <c r="U863" s="548" t="str">
        <f>IFERROR(IF(AG863&lt;&gt;"",Q863*VLOOKUP(N863,【参考】数式用!$AG$2:$AL$50,MATCH(P863,【参考】数式用!$AI$4:$AL$4,0)+2,0), ""), "")</f>
        <v/>
      </c>
      <c r="V863" s="44"/>
      <c r="W863" s="990"/>
      <c r="X863" s="991"/>
      <c r="Y863" s="93"/>
      <c r="Z863" s="549"/>
      <c r="AA863" s="149" t="str">
        <f>IFERROR(IF(Y863="ー", "", ROUNDDOWN(Z863*VLOOKUP(N863,【参考】数式用!$AR$2:$AW$50,MATCH(Y863,【参考】数式用!$AT$4:$AW$4)+2,FALSE)*0.5, 0)), "")</f>
        <v/>
      </c>
      <c r="AB863" s="103"/>
      <c r="AC863" s="1083" t="str">
        <f>IFERROR(IF(AG863&lt;&gt;"",Z863*VLOOKUP(N863,【参考】数式用!$AG$2:$AL$50,MATCH(Y863,【参考】数式用!$AI$4:$AL$4,0)+2,0), ""), "")</f>
        <v/>
      </c>
      <c r="AD863" s="1083"/>
      <c r="AE863" s="424"/>
      <c r="AF863" s="104"/>
      <c r="AG863" s="438" t="str">
        <f>IFERROR(VLOOKUP(O863, 【参考】数式用!$AY$5:$AY$13, 1, FALSE), "")</f>
        <v/>
      </c>
      <c r="AH863" s="439" t="str">
        <f>IFERROR(VLOOKUP(N863, 【参考】数式用!$BA$2:$BB$50, 2, FALSE), "")</f>
        <v/>
      </c>
      <c r="AI863" s="440" t="str">
        <f t="shared" si="27"/>
        <v/>
      </c>
      <c r="AJ863" s="441" t="str">
        <f t="shared" si="28"/>
        <v/>
      </c>
      <c r="AK863" s="139"/>
      <c r="AL863" s="139"/>
      <c r="AM863" s="112"/>
      <c r="AN863" s="112"/>
      <c r="AU863" s="111"/>
      <c r="AV863" s="111"/>
      <c r="AW863" s="111"/>
      <c r="AX863" s="111"/>
      <c r="AY863" s="111"/>
      <c r="AZ863" s="111"/>
    </row>
    <row r="864" spans="1:52" ht="30" customHeight="1" thickBot="1">
      <c r="A864" s="146">
        <v>851</v>
      </c>
      <c r="B864" s="985" t="str">
        <f>IF(基本情報入力シート!C889="","",基本情報入力シート!C889)</f>
        <v/>
      </c>
      <c r="C864" s="986"/>
      <c r="D864" s="986"/>
      <c r="E864" s="986"/>
      <c r="F864" s="986"/>
      <c r="G864" s="986"/>
      <c r="H864" s="986"/>
      <c r="I864" s="987"/>
      <c r="J864" s="420" t="str">
        <f>IF(基本情報入力シート!M889="","",基本情報入力シート!M889)</f>
        <v/>
      </c>
      <c r="K864" s="420" t="str">
        <f>IF(基本情報入力シート!R889="","",基本情報入力シート!R889)</f>
        <v/>
      </c>
      <c r="L864" s="420" t="str">
        <f>IF(基本情報入力シート!W889="","",基本情報入力シート!W889)</f>
        <v/>
      </c>
      <c r="M864" s="420" t="str">
        <f>IF(基本情報入力シート!X889="","",基本情報入力シート!X889)</f>
        <v/>
      </c>
      <c r="N864" s="147" t="str">
        <f>IF(基本情報入力シート!Y889="","",基本情報入力シート!Y889)</f>
        <v/>
      </c>
      <c r="O864" s="154"/>
      <c r="P864" s="53"/>
      <c r="Q864" s="988"/>
      <c r="R864" s="989"/>
      <c r="S864" s="148" t="str">
        <f>IFERROR(ROUNDDOWN(Q864*VLOOKUP(N864,【参考】数式用!$AR$2:$AW$50,MATCH(P864,【参考】数式用!$AT$4:$AW$4)+2,FALSE)*0.5, 0), "")</f>
        <v/>
      </c>
      <c r="T864" s="54"/>
      <c r="U864" s="548" t="str">
        <f>IFERROR(IF(AG864&lt;&gt;"",Q864*VLOOKUP(N864,【参考】数式用!$AG$2:$AL$50,MATCH(P864,【参考】数式用!$AI$4:$AL$4,0)+2,0), ""), "")</f>
        <v/>
      </c>
      <c r="V864" s="44"/>
      <c r="W864" s="990"/>
      <c r="X864" s="991"/>
      <c r="Y864" s="93"/>
      <c r="Z864" s="549"/>
      <c r="AA864" s="149" t="str">
        <f>IFERROR(IF(Y864="ー", "", ROUNDDOWN(Z864*VLOOKUP(N864,【参考】数式用!$AR$2:$AW$50,MATCH(Y864,【参考】数式用!$AT$4:$AW$4)+2,FALSE)*0.5, 0)), "")</f>
        <v/>
      </c>
      <c r="AB864" s="103"/>
      <c r="AC864" s="1083" t="str">
        <f>IFERROR(IF(AG864&lt;&gt;"",Z864*VLOOKUP(N864,【参考】数式用!$AG$2:$AL$50,MATCH(Y864,【参考】数式用!$AI$4:$AL$4,0)+2,0), ""), "")</f>
        <v/>
      </c>
      <c r="AD864" s="1083"/>
      <c r="AE864" s="424"/>
      <c r="AF864" s="104"/>
      <c r="AG864" s="438" t="str">
        <f>IFERROR(VLOOKUP(O864, 【参考】数式用!$AY$5:$AY$13, 1, FALSE), "")</f>
        <v/>
      </c>
      <c r="AH864" s="439" t="str">
        <f>IFERROR(VLOOKUP(N864, 【参考】数式用!$BA$2:$BB$50, 2, FALSE), "")</f>
        <v/>
      </c>
      <c r="AI864" s="440" t="str">
        <f t="shared" si="27"/>
        <v/>
      </c>
      <c r="AJ864" s="441" t="str">
        <f t="shared" si="28"/>
        <v/>
      </c>
      <c r="AK864" s="139"/>
      <c r="AL864" s="139"/>
      <c r="AM864" s="112"/>
      <c r="AN864" s="112"/>
      <c r="AU864" s="111"/>
      <c r="AV864" s="111"/>
      <c r="AW864" s="111"/>
      <c r="AX864" s="111"/>
      <c r="AY864" s="111"/>
      <c r="AZ864" s="111"/>
    </row>
    <row r="865" spans="1:52" ht="30" customHeight="1" thickBot="1">
      <c r="A865" s="146">
        <v>852</v>
      </c>
      <c r="B865" s="985" t="str">
        <f>IF(基本情報入力シート!C890="","",基本情報入力シート!C890)</f>
        <v/>
      </c>
      <c r="C865" s="986"/>
      <c r="D865" s="986"/>
      <c r="E865" s="986"/>
      <c r="F865" s="986"/>
      <c r="G865" s="986"/>
      <c r="H865" s="986"/>
      <c r="I865" s="987"/>
      <c r="J865" s="420" t="str">
        <f>IF(基本情報入力シート!M890="","",基本情報入力シート!M890)</f>
        <v/>
      </c>
      <c r="K865" s="420" t="str">
        <f>IF(基本情報入力シート!R890="","",基本情報入力シート!R890)</f>
        <v/>
      </c>
      <c r="L865" s="420" t="str">
        <f>IF(基本情報入力シート!W890="","",基本情報入力シート!W890)</f>
        <v/>
      </c>
      <c r="M865" s="420" t="str">
        <f>IF(基本情報入力シート!X890="","",基本情報入力シート!X890)</f>
        <v/>
      </c>
      <c r="N865" s="147" t="str">
        <f>IF(基本情報入力シート!Y890="","",基本情報入力シート!Y890)</f>
        <v/>
      </c>
      <c r="O865" s="154"/>
      <c r="P865" s="53"/>
      <c r="Q865" s="988"/>
      <c r="R865" s="989"/>
      <c r="S865" s="148" t="str">
        <f>IFERROR(ROUNDDOWN(Q865*VLOOKUP(N865,【参考】数式用!$AR$2:$AW$50,MATCH(P865,【参考】数式用!$AT$4:$AW$4)+2,FALSE)*0.5, 0), "")</f>
        <v/>
      </c>
      <c r="T865" s="54"/>
      <c r="U865" s="548" t="str">
        <f>IFERROR(IF(AG865&lt;&gt;"",Q865*VLOOKUP(N865,【参考】数式用!$AG$2:$AL$50,MATCH(P865,【参考】数式用!$AI$4:$AL$4,0)+2,0), ""), "")</f>
        <v/>
      </c>
      <c r="V865" s="44"/>
      <c r="W865" s="990"/>
      <c r="X865" s="991"/>
      <c r="Y865" s="93"/>
      <c r="Z865" s="549"/>
      <c r="AA865" s="149" t="str">
        <f>IFERROR(IF(Y865="ー", "", ROUNDDOWN(Z865*VLOOKUP(N865,【参考】数式用!$AR$2:$AW$50,MATCH(Y865,【参考】数式用!$AT$4:$AW$4)+2,FALSE)*0.5, 0)), "")</f>
        <v/>
      </c>
      <c r="AB865" s="103"/>
      <c r="AC865" s="1083" t="str">
        <f>IFERROR(IF(AG865&lt;&gt;"",Z865*VLOOKUP(N865,【参考】数式用!$AG$2:$AL$50,MATCH(Y865,【参考】数式用!$AI$4:$AL$4,0)+2,0), ""), "")</f>
        <v/>
      </c>
      <c r="AD865" s="1083"/>
      <c r="AE865" s="424"/>
      <c r="AF865" s="104"/>
      <c r="AG865" s="438" t="str">
        <f>IFERROR(VLOOKUP(O865, 【参考】数式用!$AY$5:$AY$13, 1, FALSE), "")</f>
        <v/>
      </c>
      <c r="AH865" s="439" t="str">
        <f>IFERROR(VLOOKUP(N865, 【参考】数式用!$BA$2:$BB$50, 2, FALSE), "")</f>
        <v/>
      </c>
      <c r="AI865" s="440" t="str">
        <f t="shared" si="27"/>
        <v/>
      </c>
      <c r="AJ865" s="441" t="str">
        <f t="shared" si="28"/>
        <v/>
      </c>
      <c r="AK865" s="139"/>
      <c r="AL865" s="139"/>
      <c r="AM865" s="112"/>
      <c r="AN865" s="112"/>
      <c r="AU865" s="111"/>
      <c r="AV865" s="111"/>
      <c r="AW865" s="111"/>
      <c r="AX865" s="111"/>
      <c r="AY865" s="111"/>
      <c r="AZ865" s="111"/>
    </row>
    <row r="866" spans="1:52" ht="30" customHeight="1" thickBot="1">
      <c r="A866" s="146">
        <v>853</v>
      </c>
      <c r="B866" s="985" t="str">
        <f>IF(基本情報入力シート!C891="","",基本情報入力シート!C891)</f>
        <v/>
      </c>
      <c r="C866" s="986"/>
      <c r="D866" s="986"/>
      <c r="E866" s="986"/>
      <c r="F866" s="986"/>
      <c r="G866" s="986"/>
      <c r="H866" s="986"/>
      <c r="I866" s="987"/>
      <c r="J866" s="420" t="str">
        <f>IF(基本情報入力シート!M891="","",基本情報入力シート!M891)</f>
        <v/>
      </c>
      <c r="K866" s="420" t="str">
        <f>IF(基本情報入力シート!R891="","",基本情報入力シート!R891)</f>
        <v/>
      </c>
      <c r="L866" s="420" t="str">
        <f>IF(基本情報入力シート!W891="","",基本情報入力シート!W891)</f>
        <v/>
      </c>
      <c r="M866" s="420" t="str">
        <f>IF(基本情報入力シート!X891="","",基本情報入力シート!X891)</f>
        <v/>
      </c>
      <c r="N866" s="147" t="str">
        <f>IF(基本情報入力シート!Y891="","",基本情報入力シート!Y891)</f>
        <v/>
      </c>
      <c r="O866" s="154"/>
      <c r="P866" s="53"/>
      <c r="Q866" s="988"/>
      <c r="R866" s="989"/>
      <c r="S866" s="148" t="str">
        <f>IFERROR(ROUNDDOWN(Q866*VLOOKUP(N866,【参考】数式用!$AR$2:$AW$50,MATCH(P866,【参考】数式用!$AT$4:$AW$4)+2,FALSE)*0.5, 0), "")</f>
        <v/>
      </c>
      <c r="T866" s="54"/>
      <c r="U866" s="548" t="str">
        <f>IFERROR(IF(AG866&lt;&gt;"",Q866*VLOOKUP(N866,【参考】数式用!$AG$2:$AL$50,MATCH(P866,【参考】数式用!$AI$4:$AL$4,0)+2,0), ""), "")</f>
        <v/>
      </c>
      <c r="V866" s="44"/>
      <c r="W866" s="990"/>
      <c r="X866" s="991"/>
      <c r="Y866" s="93"/>
      <c r="Z866" s="549"/>
      <c r="AA866" s="149" t="str">
        <f>IFERROR(IF(Y866="ー", "", ROUNDDOWN(Z866*VLOOKUP(N866,【参考】数式用!$AR$2:$AW$50,MATCH(Y866,【参考】数式用!$AT$4:$AW$4)+2,FALSE)*0.5, 0)), "")</f>
        <v/>
      </c>
      <c r="AB866" s="103"/>
      <c r="AC866" s="1083" t="str">
        <f>IFERROR(IF(AG866&lt;&gt;"",Z866*VLOOKUP(N866,【参考】数式用!$AG$2:$AL$50,MATCH(Y866,【参考】数式用!$AI$4:$AL$4,0)+2,0), ""), "")</f>
        <v/>
      </c>
      <c r="AD866" s="1083"/>
      <c r="AE866" s="424"/>
      <c r="AF866" s="104"/>
      <c r="AG866" s="438" t="str">
        <f>IFERROR(VLOOKUP(O866, 【参考】数式用!$AY$5:$AY$13, 1, FALSE), "")</f>
        <v/>
      </c>
      <c r="AH866" s="439" t="str">
        <f>IFERROR(VLOOKUP(N866, 【参考】数式用!$BA$2:$BB$50, 2, FALSE), "")</f>
        <v/>
      </c>
      <c r="AI866" s="440" t="str">
        <f t="shared" si="27"/>
        <v/>
      </c>
      <c r="AJ866" s="441" t="str">
        <f t="shared" si="28"/>
        <v/>
      </c>
      <c r="AK866" s="139"/>
      <c r="AL866" s="139"/>
      <c r="AM866" s="112"/>
      <c r="AN866" s="112"/>
      <c r="AU866" s="111"/>
      <c r="AV866" s="111"/>
      <c r="AW866" s="111"/>
      <c r="AX866" s="111"/>
      <c r="AY866" s="111"/>
      <c r="AZ866" s="111"/>
    </row>
    <row r="867" spans="1:52" ht="30" customHeight="1" thickBot="1">
      <c r="A867" s="146">
        <v>854</v>
      </c>
      <c r="B867" s="985" t="str">
        <f>IF(基本情報入力シート!C892="","",基本情報入力シート!C892)</f>
        <v/>
      </c>
      <c r="C867" s="986"/>
      <c r="D867" s="986"/>
      <c r="E867" s="986"/>
      <c r="F867" s="986"/>
      <c r="G867" s="986"/>
      <c r="H867" s="986"/>
      <c r="I867" s="987"/>
      <c r="J867" s="420" t="str">
        <f>IF(基本情報入力シート!M892="","",基本情報入力シート!M892)</f>
        <v/>
      </c>
      <c r="K867" s="420" t="str">
        <f>IF(基本情報入力シート!R892="","",基本情報入力シート!R892)</f>
        <v/>
      </c>
      <c r="L867" s="420" t="str">
        <f>IF(基本情報入力シート!W892="","",基本情報入力シート!W892)</f>
        <v/>
      </c>
      <c r="M867" s="420" t="str">
        <f>IF(基本情報入力シート!X892="","",基本情報入力シート!X892)</f>
        <v/>
      </c>
      <c r="N867" s="147" t="str">
        <f>IF(基本情報入力シート!Y892="","",基本情報入力シート!Y892)</f>
        <v/>
      </c>
      <c r="O867" s="154"/>
      <c r="P867" s="53"/>
      <c r="Q867" s="988"/>
      <c r="R867" s="989"/>
      <c r="S867" s="148" t="str">
        <f>IFERROR(ROUNDDOWN(Q867*VLOOKUP(N867,【参考】数式用!$AR$2:$AW$50,MATCH(P867,【参考】数式用!$AT$4:$AW$4)+2,FALSE)*0.5, 0), "")</f>
        <v/>
      </c>
      <c r="T867" s="54"/>
      <c r="U867" s="548" t="str">
        <f>IFERROR(IF(AG867&lt;&gt;"",Q867*VLOOKUP(N867,【参考】数式用!$AG$2:$AL$50,MATCH(P867,【参考】数式用!$AI$4:$AL$4,0)+2,0), ""), "")</f>
        <v/>
      </c>
      <c r="V867" s="44"/>
      <c r="W867" s="990"/>
      <c r="X867" s="991"/>
      <c r="Y867" s="93"/>
      <c r="Z867" s="549"/>
      <c r="AA867" s="149" t="str">
        <f>IFERROR(IF(Y867="ー", "", ROUNDDOWN(Z867*VLOOKUP(N867,【参考】数式用!$AR$2:$AW$50,MATCH(Y867,【参考】数式用!$AT$4:$AW$4)+2,FALSE)*0.5, 0)), "")</f>
        <v/>
      </c>
      <c r="AB867" s="103"/>
      <c r="AC867" s="1083" t="str">
        <f>IFERROR(IF(AG867&lt;&gt;"",Z867*VLOOKUP(N867,【参考】数式用!$AG$2:$AL$50,MATCH(Y867,【参考】数式用!$AI$4:$AL$4,0)+2,0), ""), "")</f>
        <v/>
      </c>
      <c r="AD867" s="1083"/>
      <c r="AE867" s="424"/>
      <c r="AF867" s="104"/>
      <c r="AG867" s="438" t="str">
        <f>IFERROR(VLOOKUP(O867, 【参考】数式用!$AY$5:$AY$13, 1, FALSE), "")</f>
        <v/>
      </c>
      <c r="AH867" s="439" t="str">
        <f>IFERROR(VLOOKUP(N867, 【参考】数式用!$BA$2:$BB$50, 2, FALSE), "")</f>
        <v/>
      </c>
      <c r="AI867" s="440" t="str">
        <f t="shared" si="27"/>
        <v/>
      </c>
      <c r="AJ867" s="441" t="str">
        <f t="shared" si="28"/>
        <v/>
      </c>
      <c r="AK867" s="139"/>
      <c r="AL867" s="139"/>
      <c r="AM867" s="112"/>
      <c r="AN867" s="112"/>
      <c r="AU867" s="111"/>
      <c r="AV867" s="111"/>
      <c r="AW867" s="111"/>
      <c r="AX867" s="111"/>
      <c r="AY867" s="111"/>
      <c r="AZ867" s="111"/>
    </row>
    <row r="868" spans="1:52" ht="30" customHeight="1" thickBot="1">
      <c r="A868" s="146">
        <v>855</v>
      </c>
      <c r="B868" s="985" t="str">
        <f>IF(基本情報入力シート!C893="","",基本情報入力シート!C893)</f>
        <v/>
      </c>
      <c r="C868" s="986"/>
      <c r="D868" s="986"/>
      <c r="E868" s="986"/>
      <c r="F868" s="986"/>
      <c r="G868" s="986"/>
      <c r="H868" s="986"/>
      <c r="I868" s="987"/>
      <c r="J868" s="420" t="str">
        <f>IF(基本情報入力シート!M893="","",基本情報入力シート!M893)</f>
        <v/>
      </c>
      <c r="K868" s="420" t="str">
        <f>IF(基本情報入力シート!R893="","",基本情報入力シート!R893)</f>
        <v/>
      </c>
      <c r="L868" s="420" t="str">
        <f>IF(基本情報入力シート!W893="","",基本情報入力シート!W893)</f>
        <v/>
      </c>
      <c r="M868" s="420" t="str">
        <f>IF(基本情報入力シート!X893="","",基本情報入力シート!X893)</f>
        <v/>
      </c>
      <c r="N868" s="147" t="str">
        <f>IF(基本情報入力シート!Y893="","",基本情報入力シート!Y893)</f>
        <v/>
      </c>
      <c r="O868" s="154"/>
      <c r="P868" s="53"/>
      <c r="Q868" s="988"/>
      <c r="R868" s="989"/>
      <c r="S868" s="148" t="str">
        <f>IFERROR(ROUNDDOWN(Q868*VLOOKUP(N868,【参考】数式用!$AR$2:$AW$50,MATCH(P868,【参考】数式用!$AT$4:$AW$4)+2,FALSE)*0.5, 0), "")</f>
        <v/>
      </c>
      <c r="T868" s="54"/>
      <c r="U868" s="548" t="str">
        <f>IFERROR(IF(AG868&lt;&gt;"",Q868*VLOOKUP(N868,【参考】数式用!$AG$2:$AL$50,MATCH(P868,【参考】数式用!$AI$4:$AL$4,0)+2,0), ""), "")</f>
        <v/>
      </c>
      <c r="V868" s="44"/>
      <c r="W868" s="990"/>
      <c r="X868" s="991"/>
      <c r="Y868" s="93"/>
      <c r="Z868" s="549"/>
      <c r="AA868" s="149" t="str">
        <f>IFERROR(IF(Y868="ー", "", ROUNDDOWN(Z868*VLOOKUP(N868,【参考】数式用!$AR$2:$AW$50,MATCH(Y868,【参考】数式用!$AT$4:$AW$4)+2,FALSE)*0.5, 0)), "")</f>
        <v/>
      </c>
      <c r="AB868" s="103"/>
      <c r="AC868" s="1083" t="str">
        <f>IFERROR(IF(AG868&lt;&gt;"",Z868*VLOOKUP(N868,【参考】数式用!$AG$2:$AL$50,MATCH(Y868,【参考】数式用!$AI$4:$AL$4,0)+2,0), ""), "")</f>
        <v/>
      </c>
      <c r="AD868" s="1083"/>
      <c r="AE868" s="424"/>
      <c r="AF868" s="104"/>
      <c r="AG868" s="438" t="str">
        <f>IFERROR(VLOOKUP(O868, 【参考】数式用!$AY$5:$AY$13, 1, FALSE), "")</f>
        <v/>
      </c>
      <c r="AH868" s="439" t="str">
        <f>IFERROR(VLOOKUP(N868, 【参考】数式用!$BA$2:$BB$50, 2, FALSE), "")</f>
        <v/>
      </c>
      <c r="AI868" s="440" t="str">
        <f t="shared" si="27"/>
        <v/>
      </c>
      <c r="AJ868" s="441" t="str">
        <f t="shared" si="28"/>
        <v/>
      </c>
      <c r="AK868" s="139"/>
      <c r="AL868" s="139"/>
      <c r="AM868" s="112"/>
      <c r="AN868" s="112"/>
      <c r="AU868" s="111"/>
      <c r="AV868" s="111"/>
      <c r="AW868" s="111"/>
      <c r="AX868" s="111"/>
      <c r="AY868" s="111"/>
      <c r="AZ868" s="111"/>
    </row>
    <row r="869" spans="1:52" ht="30" customHeight="1" thickBot="1">
      <c r="A869" s="146">
        <v>856</v>
      </c>
      <c r="B869" s="985" t="str">
        <f>IF(基本情報入力シート!C894="","",基本情報入力シート!C894)</f>
        <v/>
      </c>
      <c r="C869" s="986"/>
      <c r="D869" s="986"/>
      <c r="E869" s="986"/>
      <c r="F869" s="986"/>
      <c r="G869" s="986"/>
      <c r="H869" s="986"/>
      <c r="I869" s="987"/>
      <c r="J869" s="420" t="str">
        <f>IF(基本情報入力シート!M894="","",基本情報入力シート!M894)</f>
        <v/>
      </c>
      <c r="K869" s="420" t="str">
        <f>IF(基本情報入力シート!R894="","",基本情報入力シート!R894)</f>
        <v/>
      </c>
      <c r="L869" s="420" t="str">
        <f>IF(基本情報入力シート!W894="","",基本情報入力シート!W894)</f>
        <v/>
      </c>
      <c r="M869" s="420" t="str">
        <f>IF(基本情報入力シート!X894="","",基本情報入力シート!X894)</f>
        <v/>
      </c>
      <c r="N869" s="147" t="str">
        <f>IF(基本情報入力シート!Y894="","",基本情報入力シート!Y894)</f>
        <v/>
      </c>
      <c r="O869" s="154"/>
      <c r="P869" s="53"/>
      <c r="Q869" s="988"/>
      <c r="R869" s="989"/>
      <c r="S869" s="148" t="str">
        <f>IFERROR(ROUNDDOWN(Q869*VLOOKUP(N869,【参考】数式用!$AR$2:$AW$50,MATCH(P869,【参考】数式用!$AT$4:$AW$4)+2,FALSE)*0.5, 0), "")</f>
        <v/>
      </c>
      <c r="T869" s="54"/>
      <c r="U869" s="548" t="str">
        <f>IFERROR(IF(AG869&lt;&gt;"",Q869*VLOOKUP(N869,【参考】数式用!$AG$2:$AL$50,MATCH(P869,【参考】数式用!$AI$4:$AL$4,0)+2,0), ""), "")</f>
        <v/>
      </c>
      <c r="V869" s="44"/>
      <c r="W869" s="990"/>
      <c r="X869" s="991"/>
      <c r="Y869" s="93"/>
      <c r="Z869" s="549"/>
      <c r="AA869" s="149" t="str">
        <f>IFERROR(IF(Y869="ー", "", ROUNDDOWN(Z869*VLOOKUP(N869,【参考】数式用!$AR$2:$AW$50,MATCH(Y869,【参考】数式用!$AT$4:$AW$4)+2,FALSE)*0.5, 0)), "")</f>
        <v/>
      </c>
      <c r="AB869" s="103"/>
      <c r="AC869" s="1083" t="str">
        <f>IFERROR(IF(AG869&lt;&gt;"",Z869*VLOOKUP(N869,【参考】数式用!$AG$2:$AL$50,MATCH(Y869,【参考】数式用!$AI$4:$AL$4,0)+2,0), ""), "")</f>
        <v/>
      </c>
      <c r="AD869" s="1083"/>
      <c r="AE869" s="424"/>
      <c r="AF869" s="104"/>
      <c r="AG869" s="438" t="str">
        <f>IFERROR(VLOOKUP(O869, 【参考】数式用!$AY$5:$AY$13, 1, FALSE), "")</f>
        <v/>
      </c>
      <c r="AH869" s="439" t="str">
        <f>IFERROR(VLOOKUP(N869, 【参考】数式用!$BA$2:$BB$50, 2, FALSE), "")</f>
        <v/>
      </c>
      <c r="AI869" s="440" t="str">
        <f t="shared" si="27"/>
        <v/>
      </c>
      <c r="AJ869" s="441" t="str">
        <f t="shared" si="28"/>
        <v/>
      </c>
      <c r="AK869" s="139"/>
      <c r="AL869" s="139"/>
      <c r="AM869" s="112"/>
      <c r="AN869" s="112"/>
      <c r="AU869" s="111"/>
      <c r="AV869" s="111"/>
      <c r="AW869" s="111"/>
      <c r="AX869" s="111"/>
      <c r="AY869" s="111"/>
      <c r="AZ869" s="111"/>
    </row>
    <row r="870" spans="1:52" ht="30" customHeight="1" thickBot="1">
      <c r="A870" s="146">
        <v>857</v>
      </c>
      <c r="B870" s="985" t="str">
        <f>IF(基本情報入力シート!C895="","",基本情報入力シート!C895)</f>
        <v/>
      </c>
      <c r="C870" s="986"/>
      <c r="D870" s="986"/>
      <c r="E870" s="986"/>
      <c r="F870" s="986"/>
      <c r="G870" s="986"/>
      <c r="H870" s="986"/>
      <c r="I870" s="987"/>
      <c r="J870" s="420" t="str">
        <f>IF(基本情報入力シート!M895="","",基本情報入力シート!M895)</f>
        <v/>
      </c>
      <c r="K870" s="420" t="str">
        <f>IF(基本情報入力シート!R895="","",基本情報入力シート!R895)</f>
        <v/>
      </c>
      <c r="L870" s="420" t="str">
        <f>IF(基本情報入力シート!W895="","",基本情報入力シート!W895)</f>
        <v/>
      </c>
      <c r="M870" s="420" t="str">
        <f>IF(基本情報入力シート!X895="","",基本情報入力シート!X895)</f>
        <v/>
      </c>
      <c r="N870" s="147" t="str">
        <f>IF(基本情報入力シート!Y895="","",基本情報入力シート!Y895)</f>
        <v/>
      </c>
      <c r="O870" s="154"/>
      <c r="P870" s="53"/>
      <c r="Q870" s="988"/>
      <c r="R870" s="989"/>
      <c r="S870" s="148" t="str">
        <f>IFERROR(ROUNDDOWN(Q870*VLOOKUP(N870,【参考】数式用!$AR$2:$AW$50,MATCH(P870,【参考】数式用!$AT$4:$AW$4)+2,FALSE)*0.5, 0), "")</f>
        <v/>
      </c>
      <c r="T870" s="54"/>
      <c r="U870" s="548" t="str">
        <f>IFERROR(IF(AG870&lt;&gt;"",Q870*VLOOKUP(N870,【参考】数式用!$AG$2:$AL$50,MATCH(P870,【参考】数式用!$AI$4:$AL$4,0)+2,0), ""), "")</f>
        <v/>
      </c>
      <c r="V870" s="44"/>
      <c r="W870" s="990"/>
      <c r="X870" s="991"/>
      <c r="Y870" s="93"/>
      <c r="Z870" s="549"/>
      <c r="AA870" s="149" t="str">
        <f>IFERROR(IF(Y870="ー", "", ROUNDDOWN(Z870*VLOOKUP(N870,【参考】数式用!$AR$2:$AW$50,MATCH(Y870,【参考】数式用!$AT$4:$AW$4)+2,FALSE)*0.5, 0)), "")</f>
        <v/>
      </c>
      <c r="AB870" s="103"/>
      <c r="AC870" s="1083" t="str">
        <f>IFERROR(IF(AG870&lt;&gt;"",Z870*VLOOKUP(N870,【参考】数式用!$AG$2:$AL$50,MATCH(Y870,【参考】数式用!$AI$4:$AL$4,0)+2,0), ""), "")</f>
        <v/>
      </c>
      <c r="AD870" s="1083"/>
      <c r="AE870" s="424"/>
      <c r="AF870" s="104"/>
      <c r="AG870" s="438" t="str">
        <f>IFERROR(VLOOKUP(O870, 【参考】数式用!$AY$5:$AY$13, 1, FALSE), "")</f>
        <v/>
      </c>
      <c r="AH870" s="439" t="str">
        <f>IFERROR(VLOOKUP(N870, 【参考】数式用!$BA$2:$BB$50, 2, FALSE), "")</f>
        <v/>
      </c>
      <c r="AI870" s="440" t="str">
        <f t="shared" si="27"/>
        <v/>
      </c>
      <c r="AJ870" s="441" t="str">
        <f t="shared" si="28"/>
        <v/>
      </c>
      <c r="AK870" s="139"/>
      <c r="AL870" s="139"/>
      <c r="AM870" s="112"/>
      <c r="AN870" s="112"/>
      <c r="AU870" s="111"/>
      <c r="AV870" s="111"/>
      <c r="AW870" s="111"/>
      <c r="AX870" s="111"/>
      <c r="AY870" s="111"/>
      <c r="AZ870" s="111"/>
    </row>
    <row r="871" spans="1:52" ht="30" customHeight="1" thickBot="1">
      <c r="A871" s="146">
        <v>858</v>
      </c>
      <c r="B871" s="985" t="str">
        <f>IF(基本情報入力シート!C896="","",基本情報入力シート!C896)</f>
        <v/>
      </c>
      <c r="C871" s="986"/>
      <c r="D871" s="986"/>
      <c r="E871" s="986"/>
      <c r="F871" s="986"/>
      <c r="G871" s="986"/>
      <c r="H871" s="986"/>
      <c r="I871" s="987"/>
      <c r="J871" s="420" t="str">
        <f>IF(基本情報入力シート!M896="","",基本情報入力シート!M896)</f>
        <v/>
      </c>
      <c r="K871" s="420" t="str">
        <f>IF(基本情報入力シート!R896="","",基本情報入力シート!R896)</f>
        <v/>
      </c>
      <c r="L871" s="420" t="str">
        <f>IF(基本情報入力シート!W896="","",基本情報入力シート!W896)</f>
        <v/>
      </c>
      <c r="M871" s="420" t="str">
        <f>IF(基本情報入力シート!X896="","",基本情報入力シート!X896)</f>
        <v/>
      </c>
      <c r="N871" s="147" t="str">
        <f>IF(基本情報入力シート!Y896="","",基本情報入力シート!Y896)</f>
        <v/>
      </c>
      <c r="O871" s="154"/>
      <c r="P871" s="53"/>
      <c r="Q871" s="988"/>
      <c r="R871" s="989"/>
      <c r="S871" s="148" t="str">
        <f>IFERROR(ROUNDDOWN(Q871*VLOOKUP(N871,【参考】数式用!$AR$2:$AW$50,MATCH(P871,【参考】数式用!$AT$4:$AW$4)+2,FALSE)*0.5, 0), "")</f>
        <v/>
      </c>
      <c r="T871" s="54"/>
      <c r="U871" s="548" t="str">
        <f>IFERROR(IF(AG871&lt;&gt;"",Q871*VLOOKUP(N871,【参考】数式用!$AG$2:$AL$50,MATCH(P871,【参考】数式用!$AI$4:$AL$4,0)+2,0), ""), "")</f>
        <v/>
      </c>
      <c r="V871" s="44"/>
      <c r="W871" s="990"/>
      <c r="X871" s="991"/>
      <c r="Y871" s="93"/>
      <c r="Z871" s="549"/>
      <c r="AA871" s="149" t="str">
        <f>IFERROR(IF(Y871="ー", "", ROUNDDOWN(Z871*VLOOKUP(N871,【参考】数式用!$AR$2:$AW$50,MATCH(Y871,【参考】数式用!$AT$4:$AW$4)+2,FALSE)*0.5, 0)), "")</f>
        <v/>
      </c>
      <c r="AB871" s="103"/>
      <c r="AC871" s="1083" t="str">
        <f>IFERROR(IF(AG871&lt;&gt;"",Z871*VLOOKUP(N871,【参考】数式用!$AG$2:$AL$50,MATCH(Y871,【参考】数式用!$AI$4:$AL$4,0)+2,0), ""), "")</f>
        <v/>
      </c>
      <c r="AD871" s="1083"/>
      <c r="AE871" s="424"/>
      <c r="AF871" s="104"/>
      <c r="AG871" s="438" t="str">
        <f>IFERROR(VLOOKUP(O871, 【参考】数式用!$AY$5:$AY$13, 1, FALSE), "")</f>
        <v/>
      </c>
      <c r="AH871" s="439" t="str">
        <f>IFERROR(VLOOKUP(N871, 【参考】数式用!$BA$2:$BB$50, 2, FALSE), "")</f>
        <v/>
      </c>
      <c r="AI871" s="440" t="str">
        <f t="shared" si="27"/>
        <v/>
      </c>
      <c r="AJ871" s="441" t="str">
        <f t="shared" si="28"/>
        <v/>
      </c>
      <c r="AK871" s="139"/>
      <c r="AL871" s="139"/>
      <c r="AM871" s="112"/>
      <c r="AN871" s="112"/>
      <c r="AU871" s="111"/>
      <c r="AV871" s="111"/>
      <c r="AW871" s="111"/>
      <c r="AX871" s="111"/>
      <c r="AY871" s="111"/>
      <c r="AZ871" s="111"/>
    </row>
    <row r="872" spans="1:52" ht="30" customHeight="1" thickBot="1">
      <c r="A872" s="146">
        <v>859</v>
      </c>
      <c r="B872" s="985" t="str">
        <f>IF(基本情報入力シート!C897="","",基本情報入力シート!C897)</f>
        <v/>
      </c>
      <c r="C872" s="986"/>
      <c r="D872" s="986"/>
      <c r="E872" s="986"/>
      <c r="F872" s="986"/>
      <c r="G872" s="986"/>
      <c r="H872" s="986"/>
      <c r="I872" s="987"/>
      <c r="J872" s="420" t="str">
        <f>IF(基本情報入力シート!M897="","",基本情報入力シート!M897)</f>
        <v/>
      </c>
      <c r="K872" s="420" t="str">
        <f>IF(基本情報入力シート!R897="","",基本情報入力シート!R897)</f>
        <v/>
      </c>
      <c r="L872" s="420" t="str">
        <f>IF(基本情報入力シート!W897="","",基本情報入力シート!W897)</f>
        <v/>
      </c>
      <c r="M872" s="420" t="str">
        <f>IF(基本情報入力シート!X897="","",基本情報入力シート!X897)</f>
        <v/>
      </c>
      <c r="N872" s="147" t="str">
        <f>IF(基本情報入力シート!Y897="","",基本情報入力シート!Y897)</f>
        <v/>
      </c>
      <c r="O872" s="154"/>
      <c r="P872" s="53"/>
      <c r="Q872" s="988"/>
      <c r="R872" s="989"/>
      <c r="S872" s="148" t="str">
        <f>IFERROR(ROUNDDOWN(Q872*VLOOKUP(N872,【参考】数式用!$AR$2:$AW$50,MATCH(P872,【参考】数式用!$AT$4:$AW$4)+2,FALSE)*0.5, 0), "")</f>
        <v/>
      </c>
      <c r="T872" s="54"/>
      <c r="U872" s="548" t="str">
        <f>IFERROR(IF(AG872&lt;&gt;"",Q872*VLOOKUP(N872,【参考】数式用!$AG$2:$AL$50,MATCH(P872,【参考】数式用!$AI$4:$AL$4,0)+2,0), ""), "")</f>
        <v/>
      </c>
      <c r="V872" s="44"/>
      <c r="W872" s="990"/>
      <c r="X872" s="991"/>
      <c r="Y872" s="93"/>
      <c r="Z872" s="549"/>
      <c r="AA872" s="149" t="str">
        <f>IFERROR(IF(Y872="ー", "", ROUNDDOWN(Z872*VLOOKUP(N872,【参考】数式用!$AR$2:$AW$50,MATCH(Y872,【参考】数式用!$AT$4:$AW$4)+2,FALSE)*0.5, 0)), "")</f>
        <v/>
      </c>
      <c r="AB872" s="103"/>
      <c r="AC872" s="1083" t="str">
        <f>IFERROR(IF(AG872&lt;&gt;"",Z872*VLOOKUP(N872,【参考】数式用!$AG$2:$AL$50,MATCH(Y872,【参考】数式用!$AI$4:$AL$4,0)+2,0), ""), "")</f>
        <v/>
      </c>
      <c r="AD872" s="1083"/>
      <c r="AE872" s="424"/>
      <c r="AF872" s="104"/>
      <c r="AG872" s="438" t="str">
        <f>IFERROR(VLOOKUP(O872, 【参考】数式用!$AY$5:$AY$13, 1, FALSE), "")</f>
        <v/>
      </c>
      <c r="AH872" s="439" t="str">
        <f>IFERROR(VLOOKUP(N872, 【参考】数式用!$BA$2:$BB$50, 2, FALSE), "")</f>
        <v/>
      </c>
      <c r="AI872" s="440" t="str">
        <f t="shared" si="27"/>
        <v/>
      </c>
      <c r="AJ872" s="441" t="str">
        <f t="shared" si="28"/>
        <v/>
      </c>
      <c r="AK872" s="139"/>
      <c r="AL872" s="139"/>
      <c r="AM872" s="112"/>
      <c r="AN872" s="112"/>
      <c r="AU872" s="111"/>
      <c r="AV872" s="111"/>
      <c r="AW872" s="111"/>
      <c r="AX872" s="111"/>
      <c r="AY872" s="111"/>
      <c r="AZ872" s="111"/>
    </row>
    <row r="873" spans="1:52" ht="30" customHeight="1" thickBot="1">
      <c r="A873" s="146">
        <v>860</v>
      </c>
      <c r="B873" s="985" t="str">
        <f>IF(基本情報入力シート!C898="","",基本情報入力シート!C898)</f>
        <v/>
      </c>
      <c r="C873" s="986"/>
      <c r="D873" s="986"/>
      <c r="E873" s="986"/>
      <c r="F873" s="986"/>
      <c r="G873" s="986"/>
      <c r="H873" s="986"/>
      <c r="I873" s="987"/>
      <c r="J873" s="420" t="str">
        <f>IF(基本情報入力シート!M898="","",基本情報入力シート!M898)</f>
        <v/>
      </c>
      <c r="K873" s="420" t="str">
        <f>IF(基本情報入力シート!R898="","",基本情報入力シート!R898)</f>
        <v/>
      </c>
      <c r="L873" s="420" t="str">
        <f>IF(基本情報入力シート!W898="","",基本情報入力シート!W898)</f>
        <v/>
      </c>
      <c r="M873" s="420" t="str">
        <f>IF(基本情報入力シート!X898="","",基本情報入力シート!X898)</f>
        <v/>
      </c>
      <c r="N873" s="147" t="str">
        <f>IF(基本情報入力シート!Y898="","",基本情報入力シート!Y898)</f>
        <v/>
      </c>
      <c r="O873" s="154"/>
      <c r="P873" s="53"/>
      <c r="Q873" s="988"/>
      <c r="R873" s="989"/>
      <c r="S873" s="148" t="str">
        <f>IFERROR(ROUNDDOWN(Q873*VLOOKUP(N873,【参考】数式用!$AR$2:$AW$50,MATCH(P873,【参考】数式用!$AT$4:$AW$4)+2,FALSE)*0.5, 0), "")</f>
        <v/>
      </c>
      <c r="T873" s="54"/>
      <c r="U873" s="548" t="str">
        <f>IFERROR(IF(AG873&lt;&gt;"",Q873*VLOOKUP(N873,【参考】数式用!$AG$2:$AL$50,MATCH(P873,【参考】数式用!$AI$4:$AL$4,0)+2,0), ""), "")</f>
        <v/>
      </c>
      <c r="V873" s="44"/>
      <c r="W873" s="990"/>
      <c r="X873" s="991"/>
      <c r="Y873" s="93"/>
      <c r="Z873" s="549"/>
      <c r="AA873" s="149" t="str">
        <f>IFERROR(IF(Y873="ー", "", ROUNDDOWN(Z873*VLOOKUP(N873,【参考】数式用!$AR$2:$AW$50,MATCH(Y873,【参考】数式用!$AT$4:$AW$4)+2,FALSE)*0.5, 0)), "")</f>
        <v/>
      </c>
      <c r="AB873" s="103"/>
      <c r="AC873" s="1083" t="str">
        <f>IFERROR(IF(AG873&lt;&gt;"",Z873*VLOOKUP(N873,【参考】数式用!$AG$2:$AL$50,MATCH(Y873,【参考】数式用!$AI$4:$AL$4,0)+2,0), ""), "")</f>
        <v/>
      </c>
      <c r="AD873" s="1083"/>
      <c r="AE873" s="424"/>
      <c r="AF873" s="104"/>
      <c r="AG873" s="438" t="str">
        <f>IFERROR(VLOOKUP(O873, 【参考】数式用!$AY$5:$AY$13, 1, FALSE), "")</f>
        <v/>
      </c>
      <c r="AH873" s="439" t="str">
        <f>IFERROR(VLOOKUP(N873, 【参考】数式用!$BA$2:$BB$50, 2, FALSE), "")</f>
        <v/>
      </c>
      <c r="AI873" s="440" t="str">
        <f t="shared" si="27"/>
        <v/>
      </c>
      <c r="AJ873" s="441" t="str">
        <f t="shared" si="28"/>
        <v/>
      </c>
      <c r="AK873" s="139"/>
      <c r="AL873" s="139"/>
      <c r="AM873" s="112"/>
      <c r="AN873" s="112"/>
      <c r="AU873" s="111"/>
      <c r="AV873" s="111"/>
      <c r="AW873" s="111"/>
      <c r="AX873" s="111"/>
      <c r="AY873" s="111"/>
      <c r="AZ873" s="111"/>
    </row>
    <row r="874" spans="1:52" ht="30" customHeight="1" thickBot="1">
      <c r="A874" s="146">
        <v>861</v>
      </c>
      <c r="B874" s="985" t="str">
        <f>IF(基本情報入力シート!C899="","",基本情報入力シート!C899)</f>
        <v/>
      </c>
      <c r="C874" s="986"/>
      <c r="D874" s="986"/>
      <c r="E874" s="986"/>
      <c r="F874" s="986"/>
      <c r="G874" s="986"/>
      <c r="H874" s="986"/>
      <c r="I874" s="987"/>
      <c r="J874" s="420" t="str">
        <f>IF(基本情報入力シート!M899="","",基本情報入力シート!M899)</f>
        <v/>
      </c>
      <c r="K874" s="420" t="str">
        <f>IF(基本情報入力シート!R899="","",基本情報入力シート!R899)</f>
        <v/>
      </c>
      <c r="L874" s="420" t="str">
        <f>IF(基本情報入力シート!W899="","",基本情報入力シート!W899)</f>
        <v/>
      </c>
      <c r="M874" s="420" t="str">
        <f>IF(基本情報入力シート!X899="","",基本情報入力シート!X899)</f>
        <v/>
      </c>
      <c r="N874" s="147" t="str">
        <f>IF(基本情報入力シート!Y899="","",基本情報入力シート!Y899)</f>
        <v/>
      </c>
      <c r="O874" s="154"/>
      <c r="P874" s="53"/>
      <c r="Q874" s="988"/>
      <c r="R874" s="989"/>
      <c r="S874" s="148" t="str">
        <f>IFERROR(ROUNDDOWN(Q874*VLOOKUP(N874,【参考】数式用!$AR$2:$AW$50,MATCH(P874,【参考】数式用!$AT$4:$AW$4)+2,FALSE)*0.5, 0), "")</f>
        <v/>
      </c>
      <c r="T874" s="54"/>
      <c r="U874" s="548" t="str">
        <f>IFERROR(IF(AG874&lt;&gt;"",Q874*VLOOKUP(N874,【参考】数式用!$AG$2:$AL$50,MATCH(P874,【参考】数式用!$AI$4:$AL$4,0)+2,0), ""), "")</f>
        <v/>
      </c>
      <c r="V874" s="44"/>
      <c r="W874" s="990"/>
      <c r="X874" s="991"/>
      <c r="Y874" s="93"/>
      <c r="Z874" s="549"/>
      <c r="AA874" s="149" t="str">
        <f>IFERROR(IF(Y874="ー", "", ROUNDDOWN(Z874*VLOOKUP(N874,【参考】数式用!$AR$2:$AW$50,MATCH(Y874,【参考】数式用!$AT$4:$AW$4)+2,FALSE)*0.5, 0)), "")</f>
        <v/>
      </c>
      <c r="AB874" s="103"/>
      <c r="AC874" s="1083" t="str">
        <f>IFERROR(IF(AG874&lt;&gt;"",Z874*VLOOKUP(N874,【参考】数式用!$AG$2:$AL$50,MATCH(Y874,【参考】数式用!$AI$4:$AL$4,0)+2,0), ""), "")</f>
        <v/>
      </c>
      <c r="AD874" s="1083"/>
      <c r="AE874" s="424"/>
      <c r="AF874" s="104"/>
      <c r="AG874" s="438" t="str">
        <f>IFERROR(VLOOKUP(O874, 【参考】数式用!$AY$5:$AY$13, 1, FALSE), "")</f>
        <v/>
      </c>
      <c r="AH874" s="439" t="str">
        <f>IFERROR(VLOOKUP(N874, 【参考】数式用!$BA$2:$BB$50, 2, FALSE), "")</f>
        <v/>
      </c>
      <c r="AI874" s="440" t="str">
        <f t="shared" si="27"/>
        <v/>
      </c>
      <c r="AJ874" s="441" t="str">
        <f t="shared" si="28"/>
        <v/>
      </c>
      <c r="AK874" s="139"/>
      <c r="AL874" s="139"/>
      <c r="AM874" s="112"/>
      <c r="AN874" s="112"/>
      <c r="AU874" s="111"/>
      <c r="AV874" s="111"/>
      <c r="AW874" s="111"/>
      <c r="AX874" s="111"/>
      <c r="AY874" s="111"/>
      <c r="AZ874" s="111"/>
    </row>
    <row r="875" spans="1:52" ht="30" customHeight="1" thickBot="1">
      <c r="A875" s="146">
        <v>862</v>
      </c>
      <c r="B875" s="985" t="str">
        <f>IF(基本情報入力シート!C900="","",基本情報入力シート!C900)</f>
        <v/>
      </c>
      <c r="C875" s="986"/>
      <c r="D875" s="986"/>
      <c r="E875" s="986"/>
      <c r="F875" s="986"/>
      <c r="G875" s="986"/>
      <c r="H875" s="986"/>
      <c r="I875" s="987"/>
      <c r="J875" s="420" t="str">
        <f>IF(基本情報入力シート!M900="","",基本情報入力シート!M900)</f>
        <v/>
      </c>
      <c r="K875" s="420" t="str">
        <f>IF(基本情報入力シート!R900="","",基本情報入力シート!R900)</f>
        <v/>
      </c>
      <c r="L875" s="420" t="str">
        <f>IF(基本情報入力シート!W900="","",基本情報入力シート!W900)</f>
        <v/>
      </c>
      <c r="M875" s="420" t="str">
        <f>IF(基本情報入力シート!X900="","",基本情報入力シート!X900)</f>
        <v/>
      </c>
      <c r="N875" s="147" t="str">
        <f>IF(基本情報入力シート!Y900="","",基本情報入力シート!Y900)</f>
        <v/>
      </c>
      <c r="O875" s="154"/>
      <c r="P875" s="53"/>
      <c r="Q875" s="988"/>
      <c r="R875" s="989"/>
      <c r="S875" s="148" t="str">
        <f>IFERROR(ROUNDDOWN(Q875*VLOOKUP(N875,【参考】数式用!$AR$2:$AW$50,MATCH(P875,【参考】数式用!$AT$4:$AW$4)+2,FALSE)*0.5, 0), "")</f>
        <v/>
      </c>
      <c r="T875" s="54"/>
      <c r="U875" s="548" t="str">
        <f>IFERROR(IF(AG875&lt;&gt;"",Q875*VLOOKUP(N875,【参考】数式用!$AG$2:$AL$50,MATCH(P875,【参考】数式用!$AI$4:$AL$4,0)+2,0), ""), "")</f>
        <v/>
      </c>
      <c r="V875" s="44"/>
      <c r="W875" s="990"/>
      <c r="X875" s="991"/>
      <c r="Y875" s="93"/>
      <c r="Z875" s="549"/>
      <c r="AA875" s="149" t="str">
        <f>IFERROR(IF(Y875="ー", "", ROUNDDOWN(Z875*VLOOKUP(N875,【参考】数式用!$AR$2:$AW$50,MATCH(Y875,【参考】数式用!$AT$4:$AW$4)+2,FALSE)*0.5, 0)), "")</f>
        <v/>
      </c>
      <c r="AB875" s="103"/>
      <c r="AC875" s="1083" t="str">
        <f>IFERROR(IF(AG875&lt;&gt;"",Z875*VLOOKUP(N875,【参考】数式用!$AG$2:$AL$50,MATCH(Y875,【参考】数式用!$AI$4:$AL$4,0)+2,0), ""), "")</f>
        <v/>
      </c>
      <c r="AD875" s="1083"/>
      <c r="AE875" s="424"/>
      <c r="AF875" s="104"/>
      <c r="AG875" s="438" t="str">
        <f>IFERROR(VLOOKUP(O875, 【参考】数式用!$AY$5:$AY$13, 1, FALSE), "")</f>
        <v/>
      </c>
      <c r="AH875" s="439" t="str">
        <f>IFERROR(VLOOKUP(N875, 【参考】数式用!$BA$2:$BB$50, 2, FALSE), "")</f>
        <v/>
      </c>
      <c r="AI875" s="440" t="str">
        <f t="shared" si="27"/>
        <v/>
      </c>
      <c r="AJ875" s="441" t="str">
        <f t="shared" si="28"/>
        <v/>
      </c>
      <c r="AK875" s="139"/>
      <c r="AL875" s="139"/>
      <c r="AM875" s="112"/>
      <c r="AN875" s="112"/>
      <c r="AU875" s="111"/>
      <c r="AV875" s="111"/>
      <c r="AW875" s="111"/>
      <c r="AX875" s="111"/>
      <c r="AY875" s="111"/>
      <c r="AZ875" s="111"/>
    </row>
    <row r="876" spans="1:52" ht="30" customHeight="1" thickBot="1">
      <c r="A876" s="146">
        <v>863</v>
      </c>
      <c r="B876" s="985" t="str">
        <f>IF(基本情報入力シート!C901="","",基本情報入力シート!C901)</f>
        <v/>
      </c>
      <c r="C876" s="986"/>
      <c r="D876" s="986"/>
      <c r="E876" s="986"/>
      <c r="F876" s="986"/>
      <c r="G876" s="986"/>
      <c r="H876" s="986"/>
      <c r="I876" s="987"/>
      <c r="J876" s="420" t="str">
        <f>IF(基本情報入力シート!M901="","",基本情報入力シート!M901)</f>
        <v/>
      </c>
      <c r="K876" s="420" t="str">
        <f>IF(基本情報入力シート!R901="","",基本情報入力シート!R901)</f>
        <v/>
      </c>
      <c r="L876" s="420" t="str">
        <f>IF(基本情報入力シート!W901="","",基本情報入力シート!W901)</f>
        <v/>
      </c>
      <c r="M876" s="420" t="str">
        <f>IF(基本情報入力シート!X901="","",基本情報入力シート!X901)</f>
        <v/>
      </c>
      <c r="N876" s="147" t="str">
        <f>IF(基本情報入力シート!Y901="","",基本情報入力シート!Y901)</f>
        <v/>
      </c>
      <c r="O876" s="154"/>
      <c r="P876" s="53"/>
      <c r="Q876" s="988"/>
      <c r="R876" s="989"/>
      <c r="S876" s="148" t="str">
        <f>IFERROR(ROUNDDOWN(Q876*VLOOKUP(N876,【参考】数式用!$AR$2:$AW$50,MATCH(P876,【参考】数式用!$AT$4:$AW$4)+2,FALSE)*0.5, 0), "")</f>
        <v/>
      </c>
      <c r="T876" s="54"/>
      <c r="U876" s="548" t="str">
        <f>IFERROR(IF(AG876&lt;&gt;"",Q876*VLOOKUP(N876,【参考】数式用!$AG$2:$AL$50,MATCH(P876,【参考】数式用!$AI$4:$AL$4,0)+2,0), ""), "")</f>
        <v/>
      </c>
      <c r="V876" s="44"/>
      <c r="W876" s="990"/>
      <c r="X876" s="991"/>
      <c r="Y876" s="93"/>
      <c r="Z876" s="549"/>
      <c r="AA876" s="149" t="str">
        <f>IFERROR(IF(Y876="ー", "", ROUNDDOWN(Z876*VLOOKUP(N876,【参考】数式用!$AR$2:$AW$50,MATCH(Y876,【参考】数式用!$AT$4:$AW$4)+2,FALSE)*0.5, 0)), "")</f>
        <v/>
      </c>
      <c r="AB876" s="103"/>
      <c r="AC876" s="1083" t="str">
        <f>IFERROR(IF(AG876&lt;&gt;"",Z876*VLOOKUP(N876,【参考】数式用!$AG$2:$AL$50,MATCH(Y876,【参考】数式用!$AI$4:$AL$4,0)+2,0), ""), "")</f>
        <v/>
      </c>
      <c r="AD876" s="1083"/>
      <c r="AE876" s="424"/>
      <c r="AF876" s="104"/>
      <c r="AG876" s="438" t="str">
        <f>IFERROR(VLOOKUP(O876, 【参考】数式用!$AY$5:$AY$13, 1, FALSE), "")</f>
        <v/>
      </c>
      <c r="AH876" s="439" t="str">
        <f>IFERROR(VLOOKUP(N876, 【参考】数式用!$BA$2:$BB$50, 2, FALSE), "")</f>
        <v/>
      </c>
      <c r="AI876" s="440" t="str">
        <f t="shared" si="27"/>
        <v/>
      </c>
      <c r="AJ876" s="441" t="str">
        <f t="shared" si="28"/>
        <v/>
      </c>
      <c r="AK876" s="139"/>
      <c r="AL876" s="139"/>
      <c r="AM876" s="112"/>
      <c r="AN876" s="112"/>
      <c r="AU876" s="111"/>
      <c r="AV876" s="111"/>
      <c r="AW876" s="111"/>
      <c r="AX876" s="111"/>
      <c r="AY876" s="111"/>
      <c r="AZ876" s="111"/>
    </row>
    <row r="877" spans="1:52" ht="30" customHeight="1" thickBot="1">
      <c r="A877" s="146">
        <v>864</v>
      </c>
      <c r="B877" s="985" t="str">
        <f>IF(基本情報入力シート!C902="","",基本情報入力シート!C902)</f>
        <v/>
      </c>
      <c r="C877" s="986"/>
      <c r="D877" s="986"/>
      <c r="E877" s="986"/>
      <c r="F877" s="986"/>
      <c r="G877" s="986"/>
      <c r="H877" s="986"/>
      <c r="I877" s="987"/>
      <c r="J877" s="420" t="str">
        <f>IF(基本情報入力シート!M902="","",基本情報入力シート!M902)</f>
        <v/>
      </c>
      <c r="K877" s="420" t="str">
        <f>IF(基本情報入力シート!R902="","",基本情報入力シート!R902)</f>
        <v/>
      </c>
      <c r="L877" s="420" t="str">
        <f>IF(基本情報入力シート!W902="","",基本情報入力シート!W902)</f>
        <v/>
      </c>
      <c r="M877" s="420" t="str">
        <f>IF(基本情報入力シート!X902="","",基本情報入力シート!X902)</f>
        <v/>
      </c>
      <c r="N877" s="147" t="str">
        <f>IF(基本情報入力シート!Y902="","",基本情報入力シート!Y902)</f>
        <v/>
      </c>
      <c r="O877" s="154"/>
      <c r="P877" s="53"/>
      <c r="Q877" s="988"/>
      <c r="R877" s="989"/>
      <c r="S877" s="148" t="str">
        <f>IFERROR(ROUNDDOWN(Q877*VLOOKUP(N877,【参考】数式用!$AR$2:$AW$50,MATCH(P877,【参考】数式用!$AT$4:$AW$4)+2,FALSE)*0.5, 0), "")</f>
        <v/>
      </c>
      <c r="T877" s="54"/>
      <c r="U877" s="548" t="str">
        <f>IFERROR(IF(AG877&lt;&gt;"",Q877*VLOOKUP(N877,【参考】数式用!$AG$2:$AL$50,MATCH(P877,【参考】数式用!$AI$4:$AL$4,0)+2,0), ""), "")</f>
        <v/>
      </c>
      <c r="V877" s="44"/>
      <c r="W877" s="990"/>
      <c r="X877" s="991"/>
      <c r="Y877" s="93"/>
      <c r="Z877" s="549"/>
      <c r="AA877" s="149" t="str">
        <f>IFERROR(IF(Y877="ー", "", ROUNDDOWN(Z877*VLOOKUP(N877,【参考】数式用!$AR$2:$AW$50,MATCH(Y877,【参考】数式用!$AT$4:$AW$4)+2,FALSE)*0.5, 0)), "")</f>
        <v/>
      </c>
      <c r="AB877" s="103"/>
      <c r="AC877" s="1083" t="str">
        <f>IFERROR(IF(AG877&lt;&gt;"",Z877*VLOOKUP(N877,【参考】数式用!$AG$2:$AL$50,MATCH(Y877,【参考】数式用!$AI$4:$AL$4,0)+2,0), ""), "")</f>
        <v/>
      </c>
      <c r="AD877" s="1083"/>
      <c r="AE877" s="424"/>
      <c r="AF877" s="104"/>
      <c r="AG877" s="438" t="str">
        <f>IFERROR(VLOOKUP(O877, 【参考】数式用!$AY$5:$AY$13, 1, FALSE), "")</f>
        <v/>
      </c>
      <c r="AH877" s="439" t="str">
        <f>IFERROR(VLOOKUP(N877, 【参考】数式用!$BA$2:$BB$50, 2, FALSE), "")</f>
        <v/>
      </c>
      <c r="AI877" s="440" t="str">
        <f t="shared" si="27"/>
        <v/>
      </c>
      <c r="AJ877" s="441" t="str">
        <f t="shared" si="28"/>
        <v/>
      </c>
      <c r="AK877" s="139"/>
      <c r="AL877" s="139"/>
      <c r="AM877" s="112"/>
      <c r="AN877" s="112"/>
      <c r="AU877" s="111"/>
      <c r="AV877" s="111"/>
      <c r="AW877" s="111"/>
      <c r="AX877" s="111"/>
      <c r="AY877" s="111"/>
      <c r="AZ877" s="111"/>
    </row>
    <row r="878" spans="1:52" ht="30" customHeight="1" thickBot="1">
      <c r="A878" s="146">
        <v>865</v>
      </c>
      <c r="B878" s="985" t="str">
        <f>IF(基本情報入力シート!C903="","",基本情報入力シート!C903)</f>
        <v/>
      </c>
      <c r="C878" s="986"/>
      <c r="D878" s="986"/>
      <c r="E878" s="986"/>
      <c r="F878" s="986"/>
      <c r="G878" s="986"/>
      <c r="H878" s="986"/>
      <c r="I878" s="987"/>
      <c r="J878" s="420" t="str">
        <f>IF(基本情報入力シート!M903="","",基本情報入力シート!M903)</f>
        <v/>
      </c>
      <c r="K878" s="420" t="str">
        <f>IF(基本情報入力シート!R903="","",基本情報入力シート!R903)</f>
        <v/>
      </c>
      <c r="L878" s="420" t="str">
        <f>IF(基本情報入力シート!W903="","",基本情報入力シート!W903)</f>
        <v/>
      </c>
      <c r="M878" s="420" t="str">
        <f>IF(基本情報入力シート!X903="","",基本情報入力シート!X903)</f>
        <v/>
      </c>
      <c r="N878" s="147" t="str">
        <f>IF(基本情報入力シート!Y903="","",基本情報入力シート!Y903)</f>
        <v/>
      </c>
      <c r="O878" s="154"/>
      <c r="P878" s="53"/>
      <c r="Q878" s="988"/>
      <c r="R878" s="989"/>
      <c r="S878" s="148" t="str">
        <f>IFERROR(ROUNDDOWN(Q878*VLOOKUP(N878,【参考】数式用!$AR$2:$AW$50,MATCH(P878,【参考】数式用!$AT$4:$AW$4)+2,FALSE)*0.5, 0), "")</f>
        <v/>
      </c>
      <c r="T878" s="54"/>
      <c r="U878" s="548" t="str">
        <f>IFERROR(IF(AG878&lt;&gt;"",Q878*VLOOKUP(N878,【参考】数式用!$AG$2:$AL$50,MATCH(P878,【参考】数式用!$AI$4:$AL$4,0)+2,0), ""), "")</f>
        <v/>
      </c>
      <c r="V878" s="44"/>
      <c r="W878" s="990"/>
      <c r="X878" s="991"/>
      <c r="Y878" s="93"/>
      <c r="Z878" s="549"/>
      <c r="AA878" s="149" t="str">
        <f>IFERROR(IF(Y878="ー", "", ROUNDDOWN(Z878*VLOOKUP(N878,【参考】数式用!$AR$2:$AW$50,MATCH(Y878,【参考】数式用!$AT$4:$AW$4)+2,FALSE)*0.5, 0)), "")</f>
        <v/>
      </c>
      <c r="AB878" s="103"/>
      <c r="AC878" s="1083" t="str">
        <f>IFERROR(IF(AG878&lt;&gt;"",Z878*VLOOKUP(N878,【参考】数式用!$AG$2:$AL$50,MATCH(Y878,【参考】数式用!$AI$4:$AL$4,0)+2,0), ""), "")</f>
        <v/>
      </c>
      <c r="AD878" s="1083"/>
      <c r="AE878" s="424"/>
      <c r="AF878" s="104"/>
      <c r="AG878" s="438" t="str">
        <f>IFERROR(VLOOKUP(O878, 【参考】数式用!$AY$5:$AY$13, 1, FALSE), "")</f>
        <v/>
      </c>
      <c r="AH878" s="439" t="str">
        <f>IFERROR(VLOOKUP(N878, 【参考】数式用!$BA$2:$BB$50, 2, FALSE), "")</f>
        <v/>
      </c>
      <c r="AI878" s="440" t="str">
        <f t="shared" si="27"/>
        <v/>
      </c>
      <c r="AJ878" s="441" t="str">
        <f t="shared" si="28"/>
        <v/>
      </c>
      <c r="AK878" s="139"/>
      <c r="AL878" s="139"/>
      <c r="AM878" s="112"/>
      <c r="AN878" s="112"/>
      <c r="AU878" s="111"/>
      <c r="AV878" s="111"/>
      <c r="AW878" s="111"/>
      <c r="AX878" s="111"/>
      <c r="AY878" s="111"/>
      <c r="AZ878" s="111"/>
    </row>
    <row r="879" spans="1:52" ht="30" customHeight="1" thickBot="1">
      <c r="A879" s="146">
        <v>866</v>
      </c>
      <c r="B879" s="985" t="str">
        <f>IF(基本情報入力シート!C904="","",基本情報入力シート!C904)</f>
        <v/>
      </c>
      <c r="C879" s="986"/>
      <c r="D879" s="986"/>
      <c r="E879" s="986"/>
      <c r="F879" s="986"/>
      <c r="G879" s="986"/>
      <c r="H879" s="986"/>
      <c r="I879" s="987"/>
      <c r="J879" s="420" t="str">
        <f>IF(基本情報入力シート!M904="","",基本情報入力シート!M904)</f>
        <v/>
      </c>
      <c r="K879" s="420" t="str">
        <f>IF(基本情報入力シート!R904="","",基本情報入力シート!R904)</f>
        <v/>
      </c>
      <c r="L879" s="420" t="str">
        <f>IF(基本情報入力シート!W904="","",基本情報入力シート!W904)</f>
        <v/>
      </c>
      <c r="M879" s="420" t="str">
        <f>IF(基本情報入力シート!X904="","",基本情報入力シート!X904)</f>
        <v/>
      </c>
      <c r="N879" s="147" t="str">
        <f>IF(基本情報入力シート!Y904="","",基本情報入力シート!Y904)</f>
        <v/>
      </c>
      <c r="O879" s="154"/>
      <c r="P879" s="53"/>
      <c r="Q879" s="988"/>
      <c r="R879" s="989"/>
      <c r="S879" s="148" t="str">
        <f>IFERROR(ROUNDDOWN(Q879*VLOOKUP(N879,【参考】数式用!$AR$2:$AW$50,MATCH(P879,【参考】数式用!$AT$4:$AW$4)+2,FALSE)*0.5, 0), "")</f>
        <v/>
      </c>
      <c r="T879" s="54"/>
      <c r="U879" s="548" t="str">
        <f>IFERROR(IF(AG879&lt;&gt;"",Q879*VLOOKUP(N879,【参考】数式用!$AG$2:$AL$50,MATCH(P879,【参考】数式用!$AI$4:$AL$4,0)+2,0), ""), "")</f>
        <v/>
      </c>
      <c r="V879" s="44"/>
      <c r="W879" s="990"/>
      <c r="X879" s="991"/>
      <c r="Y879" s="93"/>
      <c r="Z879" s="549"/>
      <c r="AA879" s="149" t="str">
        <f>IFERROR(IF(Y879="ー", "", ROUNDDOWN(Z879*VLOOKUP(N879,【参考】数式用!$AR$2:$AW$50,MATCH(Y879,【参考】数式用!$AT$4:$AW$4)+2,FALSE)*0.5, 0)), "")</f>
        <v/>
      </c>
      <c r="AB879" s="103"/>
      <c r="AC879" s="1083" t="str">
        <f>IFERROR(IF(AG879&lt;&gt;"",Z879*VLOOKUP(N879,【参考】数式用!$AG$2:$AL$50,MATCH(Y879,【参考】数式用!$AI$4:$AL$4,0)+2,0), ""), "")</f>
        <v/>
      </c>
      <c r="AD879" s="1083"/>
      <c r="AE879" s="424"/>
      <c r="AF879" s="104"/>
      <c r="AG879" s="438" t="str">
        <f>IFERROR(VLOOKUP(O879, 【参考】数式用!$AY$5:$AY$13, 1, FALSE), "")</f>
        <v/>
      </c>
      <c r="AH879" s="439" t="str">
        <f>IFERROR(VLOOKUP(N879, 【参考】数式用!$BA$2:$BB$50, 2, FALSE), "")</f>
        <v/>
      </c>
      <c r="AI879" s="440" t="str">
        <f t="shared" si="27"/>
        <v/>
      </c>
      <c r="AJ879" s="441" t="str">
        <f t="shared" si="28"/>
        <v/>
      </c>
      <c r="AK879" s="139"/>
      <c r="AL879" s="139"/>
      <c r="AM879" s="112"/>
      <c r="AN879" s="112"/>
      <c r="AU879" s="111"/>
      <c r="AV879" s="111"/>
      <c r="AW879" s="111"/>
      <c r="AX879" s="111"/>
      <c r="AY879" s="111"/>
      <c r="AZ879" s="111"/>
    </row>
    <row r="880" spans="1:52" ht="30" customHeight="1" thickBot="1">
      <c r="A880" s="146">
        <v>867</v>
      </c>
      <c r="B880" s="985" t="str">
        <f>IF(基本情報入力シート!C905="","",基本情報入力シート!C905)</f>
        <v/>
      </c>
      <c r="C880" s="986"/>
      <c r="D880" s="986"/>
      <c r="E880" s="986"/>
      <c r="F880" s="986"/>
      <c r="G880" s="986"/>
      <c r="H880" s="986"/>
      <c r="I880" s="987"/>
      <c r="J880" s="420" t="str">
        <f>IF(基本情報入力シート!M905="","",基本情報入力シート!M905)</f>
        <v/>
      </c>
      <c r="K880" s="420" t="str">
        <f>IF(基本情報入力シート!R905="","",基本情報入力シート!R905)</f>
        <v/>
      </c>
      <c r="L880" s="420" t="str">
        <f>IF(基本情報入力シート!W905="","",基本情報入力シート!W905)</f>
        <v/>
      </c>
      <c r="M880" s="420" t="str">
        <f>IF(基本情報入力シート!X905="","",基本情報入力シート!X905)</f>
        <v/>
      </c>
      <c r="N880" s="147" t="str">
        <f>IF(基本情報入力シート!Y905="","",基本情報入力シート!Y905)</f>
        <v/>
      </c>
      <c r="O880" s="154"/>
      <c r="P880" s="53"/>
      <c r="Q880" s="988"/>
      <c r="R880" s="989"/>
      <c r="S880" s="148" t="str">
        <f>IFERROR(ROUNDDOWN(Q880*VLOOKUP(N880,【参考】数式用!$AR$2:$AW$50,MATCH(P880,【参考】数式用!$AT$4:$AW$4)+2,FALSE)*0.5, 0), "")</f>
        <v/>
      </c>
      <c r="T880" s="54"/>
      <c r="U880" s="548" t="str">
        <f>IFERROR(IF(AG880&lt;&gt;"",Q880*VLOOKUP(N880,【参考】数式用!$AG$2:$AL$50,MATCH(P880,【参考】数式用!$AI$4:$AL$4,0)+2,0), ""), "")</f>
        <v/>
      </c>
      <c r="V880" s="44"/>
      <c r="W880" s="990"/>
      <c r="X880" s="991"/>
      <c r="Y880" s="93"/>
      <c r="Z880" s="549"/>
      <c r="AA880" s="149" t="str">
        <f>IFERROR(IF(Y880="ー", "", ROUNDDOWN(Z880*VLOOKUP(N880,【参考】数式用!$AR$2:$AW$50,MATCH(Y880,【参考】数式用!$AT$4:$AW$4)+2,FALSE)*0.5, 0)), "")</f>
        <v/>
      </c>
      <c r="AB880" s="103"/>
      <c r="AC880" s="1083" t="str">
        <f>IFERROR(IF(AG880&lt;&gt;"",Z880*VLOOKUP(N880,【参考】数式用!$AG$2:$AL$50,MATCH(Y880,【参考】数式用!$AI$4:$AL$4,0)+2,0), ""), "")</f>
        <v/>
      </c>
      <c r="AD880" s="1083"/>
      <c r="AE880" s="424"/>
      <c r="AF880" s="104"/>
      <c r="AG880" s="438" t="str">
        <f>IFERROR(VLOOKUP(O880, 【参考】数式用!$AY$5:$AY$13, 1, FALSE), "")</f>
        <v/>
      </c>
      <c r="AH880" s="439" t="str">
        <f>IFERROR(VLOOKUP(N880, 【参考】数式用!$BA$2:$BB$50, 2, FALSE), "")</f>
        <v/>
      </c>
      <c r="AI880" s="440" t="str">
        <f t="shared" si="27"/>
        <v/>
      </c>
      <c r="AJ880" s="441" t="str">
        <f t="shared" si="28"/>
        <v/>
      </c>
      <c r="AK880" s="139"/>
      <c r="AL880" s="139"/>
      <c r="AM880" s="112"/>
      <c r="AN880" s="112"/>
      <c r="AU880" s="111"/>
      <c r="AV880" s="111"/>
      <c r="AW880" s="111"/>
      <c r="AX880" s="111"/>
      <c r="AY880" s="111"/>
      <c r="AZ880" s="111"/>
    </row>
    <row r="881" spans="1:52" ht="30" customHeight="1" thickBot="1">
      <c r="A881" s="146">
        <v>868</v>
      </c>
      <c r="B881" s="985" t="str">
        <f>IF(基本情報入力シート!C906="","",基本情報入力シート!C906)</f>
        <v/>
      </c>
      <c r="C881" s="986"/>
      <c r="D881" s="986"/>
      <c r="E881" s="986"/>
      <c r="F881" s="986"/>
      <c r="G881" s="986"/>
      <c r="H881" s="986"/>
      <c r="I881" s="987"/>
      <c r="J881" s="420" t="str">
        <f>IF(基本情報入力シート!M906="","",基本情報入力シート!M906)</f>
        <v/>
      </c>
      <c r="K881" s="420" t="str">
        <f>IF(基本情報入力シート!R906="","",基本情報入力シート!R906)</f>
        <v/>
      </c>
      <c r="L881" s="420" t="str">
        <f>IF(基本情報入力シート!W906="","",基本情報入力シート!W906)</f>
        <v/>
      </c>
      <c r="M881" s="420" t="str">
        <f>IF(基本情報入力シート!X906="","",基本情報入力シート!X906)</f>
        <v/>
      </c>
      <c r="N881" s="147" t="str">
        <f>IF(基本情報入力シート!Y906="","",基本情報入力シート!Y906)</f>
        <v/>
      </c>
      <c r="O881" s="154"/>
      <c r="P881" s="53"/>
      <c r="Q881" s="988"/>
      <c r="R881" s="989"/>
      <c r="S881" s="148" t="str">
        <f>IFERROR(ROUNDDOWN(Q881*VLOOKUP(N881,【参考】数式用!$AR$2:$AW$50,MATCH(P881,【参考】数式用!$AT$4:$AW$4)+2,FALSE)*0.5, 0), "")</f>
        <v/>
      </c>
      <c r="T881" s="54"/>
      <c r="U881" s="548" t="str">
        <f>IFERROR(IF(AG881&lt;&gt;"",Q881*VLOOKUP(N881,【参考】数式用!$AG$2:$AL$50,MATCH(P881,【参考】数式用!$AI$4:$AL$4,0)+2,0), ""), "")</f>
        <v/>
      </c>
      <c r="V881" s="44"/>
      <c r="W881" s="990"/>
      <c r="X881" s="991"/>
      <c r="Y881" s="93"/>
      <c r="Z881" s="549"/>
      <c r="AA881" s="149" t="str">
        <f>IFERROR(IF(Y881="ー", "", ROUNDDOWN(Z881*VLOOKUP(N881,【参考】数式用!$AR$2:$AW$50,MATCH(Y881,【参考】数式用!$AT$4:$AW$4)+2,FALSE)*0.5, 0)), "")</f>
        <v/>
      </c>
      <c r="AB881" s="103"/>
      <c r="AC881" s="1083" t="str">
        <f>IFERROR(IF(AG881&lt;&gt;"",Z881*VLOOKUP(N881,【参考】数式用!$AG$2:$AL$50,MATCH(Y881,【参考】数式用!$AI$4:$AL$4,0)+2,0), ""), "")</f>
        <v/>
      </c>
      <c r="AD881" s="1083"/>
      <c r="AE881" s="424"/>
      <c r="AF881" s="104"/>
      <c r="AG881" s="438" t="str">
        <f>IFERROR(VLOOKUP(O881, 【参考】数式用!$AY$5:$AY$13, 1, FALSE), "")</f>
        <v/>
      </c>
      <c r="AH881" s="439" t="str">
        <f>IFERROR(VLOOKUP(N881, 【参考】数式用!$BA$2:$BB$50, 2, FALSE), "")</f>
        <v/>
      </c>
      <c r="AI881" s="440" t="str">
        <f t="shared" si="27"/>
        <v/>
      </c>
      <c r="AJ881" s="441" t="str">
        <f t="shared" si="28"/>
        <v/>
      </c>
      <c r="AK881" s="139"/>
      <c r="AL881" s="139"/>
      <c r="AM881" s="112"/>
      <c r="AN881" s="112"/>
      <c r="AU881" s="111"/>
      <c r="AV881" s="111"/>
      <c r="AW881" s="111"/>
      <c r="AX881" s="111"/>
      <c r="AY881" s="111"/>
      <c r="AZ881" s="111"/>
    </row>
    <row r="882" spans="1:52" ht="30" customHeight="1" thickBot="1">
      <c r="A882" s="146">
        <v>869</v>
      </c>
      <c r="B882" s="985" t="str">
        <f>IF(基本情報入力シート!C907="","",基本情報入力シート!C907)</f>
        <v/>
      </c>
      <c r="C882" s="986"/>
      <c r="D882" s="986"/>
      <c r="E882" s="986"/>
      <c r="F882" s="986"/>
      <c r="G882" s="986"/>
      <c r="H882" s="986"/>
      <c r="I882" s="987"/>
      <c r="J882" s="420" t="str">
        <f>IF(基本情報入力シート!M907="","",基本情報入力シート!M907)</f>
        <v/>
      </c>
      <c r="K882" s="420" t="str">
        <f>IF(基本情報入力シート!R907="","",基本情報入力シート!R907)</f>
        <v/>
      </c>
      <c r="L882" s="420" t="str">
        <f>IF(基本情報入力シート!W907="","",基本情報入力シート!W907)</f>
        <v/>
      </c>
      <c r="M882" s="420" t="str">
        <f>IF(基本情報入力シート!X907="","",基本情報入力シート!X907)</f>
        <v/>
      </c>
      <c r="N882" s="147" t="str">
        <f>IF(基本情報入力シート!Y907="","",基本情報入力シート!Y907)</f>
        <v/>
      </c>
      <c r="O882" s="154"/>
      <c r="P882" s="53"/>
      <c r="Q882" s="988"/>
      <c r="R882" s="989"/>
      <c r="S882" s="148" t="str">
        <f>IFERROR(ROUNDDOWN(Q882*VLOOKUP(N882,【参考】数式用!$AR$2:$AW$50,MATCH(P882,【参考】数式用!$AT$4:$AW$4)+2,FALSE)*0.5, 0), "")</f>
        <v/>
      </c>
      <c r="T882" s="54"/>
      <c r="U882" s="548" t="str">
        <f>IFERROR(IF(AG882&lt;&gt;"",Q882*VLOOKUP(N882,【参考】数式用!$AG$2:$AL$50,MATCH(P882,【参考】数式用!$AI$4:$AL$4,0)+2,0), ""), "")</f>
        <v/>
      </c>
      <c r="V882" s="44"/>
      <c r="W882" s="990"/>
      <c r="X882" s="991"/>
      <c r="Y882" s="93"/>
      <c r="Z882" s="549"/>
      <c r="AA882" s="149" t="str">
        <f>IFERROR(IF(Y882="ー", "", ROUNDDOWN(Z882*VLOOKUP(N882,【参考】数式用!$AR$2:$AW$50,MATCH(Y882,【参考】数式用!$AT$4:$AW$4)+2,FALSE)*0.5, 0)), "")</f>
        <v/>
      </c>
      <c r="AB882" s="103"/>
      <c r="AC882" s="1083" t="str">
        <f>IFERROR(IF(AG882&lt;&gt;"",Z882*VLOOKUP(N882,【参考】数式用!$AG$2:$AL$50,MATCH(Y882,【参考】数式用!$AI$4:$AL$4,0)+2,0), ""), "")</f>
        <v/>
      </c>
      <c r="AD882" s="1083"/>
      <c r="AE882" s="424"/>
      <c r="AF882" s="104"/>
      <c r="AG882" s="438" t="str">
        <f>IFERROR(VLOOKUP(O882, 【参考】数式用!$AY$5:$AY$13, 1, FALSE), "")</f>
        <v/>
      </c>
      <c r="AH882" s="439" t="str">
        <f>IFERROR(VLOOKUP(N882, 【参考】数式用!$BA$2:$BB$50, 2, FALSE), "")</f>
        <v/>
      </c>
      <c r="AI882" s="440" t="str">
        <f t="shared" ref="AI882:AI945" si="29">IF(AND(OR(P882="処遇加算Ⅰ",P882="処遇加算Ⅱ"),AH882="対象"), 1,"")</f>
        <v/>
      </c>
      <c r="AJ882" s="441" t="str">
        <f t="shared" ref="AJ882:AJ945" si="30">IF(OR(Y882="処遇加算Ⅰ",Y882="処遇加算Ⅱ"),1,"")</f>
        <v/>
      </c>
      <c r="AK882" s="139"/>
      <c r="AL882" s="139"/>
      <c r="AM882" s="112"/>
      <c r="AN882" s="112"/>
      <c r="AU882" s="111"/>
      <c r="AV882" s="111"/>
      <c r="AW882" s="111"/>
      <c r="AX882" s="111"/>
      <c r="AY882" s="111"/>
      <c r="AZ882" s="111"/>
    </row>
    <row r="883" spans="1:52" ht="30" customHeight="1" thickBot="1">
      <c r="A883" s="146">
        <v>870</v>
      </c>
      <c r="B883" s="985" t="str">
        <f>IF(基本情報入力シート!C908="","",基本情報入力シート!C908)</f>
        <v/>
      </c>
      <c r="C883" s="986"/>
      <c r="D883" s="986"/>
      <c r="E883" s="986"/>
      <c r="F883" s="986"/>
      <c r="G883" s="986"/>
      <c r="H883" s="986"/>
      <c r="I883" s="987"/>
      <c r="J883" s="420" t="str">
        <f>IF(基本情報入力シート!M908="","",基本情報入力シート!M908)</f>
        <v/>
      </c>
      <c r="K883" s="420" t="str">
        <f>IF(基本情報入力シート!R908="","",基本情報入力シート!R908)</f>
        <v/>
      </c>
      <c r="L883" s="420" t="str">
        <f>IF(基本情報入力シート!W908="","",基本情報入力シート!W908)</f>
        <v/>
      </c>
      <c r="M883" s="420" t="str">
        <f>IF(基本情報入力シート!X908="","",基本情報入力シート!X908)</f>
        <v/>
      </c>
      <c r="N883" s="147" t="str">
        <f>IF(基本情報入力シート!Y908="","",基本情報入力シート!Y908)</f>
        <v/>
      </c>
      <c r="O883" s="154"/>
      <c r="P883" s="53"/>
      <c r="Q883" s="988"/>
      <c r="R883" s="989"/>
      <c r="S883" s="148" t="str">
        <f>IFERROR(ROUNDDOWN(Q883*VLOOKUP(N883,【参考】数式用!$AR$2:$AW$50,MATCH(P883,【参考】数式用!$AT$4:$AW$4)+2,FALSE)*0.5, 0), "")</f>
        <v/>
      </c>
      <c r="T883" s="54"/>
      <c r="U883" s="548" t="str">
        <f>IFERROR(IF(AG883&lt;&gt;"",Q883*VLOOKUP(N883,【参考】数式用!$AG$2:$AL$50,MATCH(P883,【参考】数式用!$AI$4:$AL$4,0)+2,0), ""), "")</f>
        <v/>
      </c>
      <c r="V883" s="44"/>
      <c r="W883" s="990"/>
      <c r="X883" s="991"/>
      <c r="Y883" s="93"/>
      <c r="Z883" s="549"/>
      <c r="AA883" s="149" t="str">
        <f>IFERROR(IF(Y883="ー", "", ROUNDDOWN(Z883*VLOOKUP(N883,【参考】数式用!$AR$2:$AW$50,MATCH(Y883,【参考】数式用!$AT$4:$AW$4)+2,FALSE)*0.5, 0)), "")</f>
        <v/>
      </c>
      <c r="AB883" s="103"/>
      <c r="AC883" s="1083" t="str">
        <f>IFERROR(IF(AG883&lt;&gt;"",Z883*VLOOKUP(N883,【参考】数式用!$AG$2:$AL$50,MATCH(Y883,【参考】数式用!$AI$4:$AL$4,0)+2,0), ""), "")</f>
        <v/>
      </c>
      <c r="AD883" s="1083"/>
      <c r="AE883" s="424"/>
      <c r="AF883" s="104"/>
      <c r="AG883" s="438" t="str">
        <f>IFERROR(VLOOKUP(O883, 【参考】数式用!$AY$5:$AY$13, 1, FALSE), "")</f>
        <v/>
      </c>
      <c r="AH883" s="439" t="str">
        <f>IFERROR(VLOOKUP(N883, 【参考】数式用!$BA$2:$BB$50, 2, FALSE), "")</f>
        <v/>
      </c>
      <c r="AI883" s="440" t="str">
        <f t="shared" si="29"/>
        <v/>
      </c>
      <c r="AJ883" s="441" t="str">
        <f t="shared" si="30"/>
        <v/>
      </c>
      <c r="AK883" s="139"/>
      <c r="AL883" s="139"/>
      <c r="AM883" s="112"/>
      <c r="AN883" s="112"/>
      <c r="AU883" s="111"/>
      <c r="AV883" s="111"/>
      <c r="AW883" s="111"/>
      <c r="AX883" s="111"/>
      <c r="AY883" s="111"/>
      <c r="AZ883" s="111"/>
    </row>
    <row r="884" spans="1:52" ht="30" customHeight="1" thickBot="1">
      <c r="A884" s="146">
        <v>871</v>
      </c>
      <c r="B884" s="985" t="str">
        <f>IF(基本情報入力シート!C909="","",基本情報入力シート!C909)</f>
        <v/>
      </c>
      <c r="C884" s="986"/>
      <c r="D884" s="986"/>
      <c r="E884" s="986"/>
      <c r="F884" s="986"/>
      <c r="G884" s="986"/>
      <c r="H884" s="986"/>
      <c r="I884" s="987"/>
      <c r="J884" s="420" t="str">
        <f>IF(基本情報入力シート!M909="","",基本情報入力シート!M909)</f>
        <v/>
      </c>
      <c r="K884" s="420" t="str">
        <f>IF(基本情報入力シート!R909="","",基本情報入力シート!R909)</f>
        <v/>
      </c>
      <c r="L884" s="420" t="str">
        <f>IF(基本情報入力シート!W909="","",基本情報入力シート!W909)</f>
        <v/>
      </c>
      <c r="M884" s="420" t="str">
        <f>IF(基本情報入力シート!X909="","",基本情報入力シート!X909)</f>
        <v/>
      </c>
      <c r="N884" s="147" t="str">
        <f>IF(基本情報入力シート!Y909="","",基本情報入力シート!Y909)</f>
        <v/>
      </c>
      <c r="O884" s="154"/>
      <c r="P884" s="53"/>
      <c r="Q884" s="988"/>
      <c r="R884" s="989"/>
      <c r="S884" s="148" t="str">
        <f>IFERROR(ROUNDDOWN(Q884*VLOOKUP(N884,【参考】数式用!$AR$2:$AW$50,MATCH(P884,【参考】数式用!$AT$4:$AW$4)+2,FALSE)*0.5, 0), "")</f>
        <v/>
      </c>
      <c r="T884" s="54"/>
      <c r="U884" s="548" t="str">
        <f>IFERROR(IF(AG884&lt;&gt;"",Q884*VLOOKUP(N884,【参考】数式用!$AG$2:$AL$50,MATCH(P884,【参考】数式用!$AI$4:$AL$4,0)+2,0), ""), "")</f>
        <v/>
      </c>
      <c r="V884" s="44"/>
      <c r="W884" s="990"/>
      <c r="X884" s="991"/>
      <c r="Y884" s="93"/>
      <c r="Z884" s="549"/>
      <c r="AA884" s="149" t="str">
        <f>IFERROR(IF(Y884="ー", "", ROUNDDOWN(Z884*VLOOKUP(N884,【参考】数式用!$AR$2:$AW$50,MATCH(Y884,【参考】数式用!$AT$4:$AW$4)+2,FALSE)*0.5, 0)), "")</f>
        <v/>
      </c>
      <c r="AB884" s="103"/>
      <c r="AC884" s="1083" t="str">
        <f>IFERROR(IF(AG884&lt;&gt;"",Z884*VLOOKUP(N884,【参考】数式用!$AG$2:$AL$50,MATCH(Y884,【参考】数式用!$AI$4:$AL$4,0)+2,0), ""), "")</f>
        <v/>
      </c>
      <c r="AD884" s="1083"/>
      <c r="AE884" s="424"/>
      <c r="AF884" s="104"/>
      <c r="AG884" s="438" t="str">
        <f>IFERROR(VLOOKUP(O884, 【参考】数式用!$AY$5:$AY$13, 1, FALSE), "")</f>
        <v/>
      </c>
      <c r="AH884" s="439" t="str">
        <f>IFERROR(VLOOKUP(N884, 【参考】数式用!$BA$2:$BB$50, 2, FALSE), "")</f>
        <v/>
      </c>
      <c r="AI884" s="440" t="str">
        <f t="shared" si="29"/>
        <v/>
      </c>
      <c r="AJ884" s="441" t="str">
        <f t="shared" si="30"/>
        <v/>
      </c>
      <c r="AK884" s="139"/>
      <c r="AL884" s="139"/>
      <c r="AM884" s="112"/>
      <c r="AN884" s="112"/>
      <c r="AU884" s="111"/>
      <c r="AV884" s="111"/>
      <c r="AW884" s="111"/>
      <c r="AX884" s="111"/>
      <c r="AY884" s="111"/>
      <c r="AZ884" s="111"/>
    </row>
    <row r="885" spans="1:52" ht="30" customHeight="1" thickBot="1">
      <c r="A885" s="146">
        <v>872</v>
      </c>
      <c r="B885" s="985" t="str">
        <f>IF(基本情報入力シート!C910="","",基本情報入力シート!C910)</f>
        <v/>
      </c>
      <c r="C885" s="986"/>
      <c r="D885" s="986"/>
      <c r="E885" s="986"/>
      <c r="F885" s="986"/>
      <c r="G885" s="986"/>
      <c r="H885" s="986"/>
      <c r="I885" s="987"/>
      <c r="J885" s="420" t="str">
        <f>IF(基本情報入力シート!M910="","",基本情報入力シート!M910)</f>
        <v/>
      </c>
      <c r="K885" s="420" t="str">
        <f>IF(基本情報入力シート!R910="","",基本情報入力シート!R910)</f>
        <v/>
      </c>
      <c r="L885" s="420" t="str">
        <f>IF(基本情報入力シート!W910="","",基本情報入力シート!W910)</f>
        <v/>
      </c>
      <c r="M885" s="420" t="str">
        <f>IF(基本情報入力シート!X910="","",基本情報入力シート!X910)</f>
        <v/>
      </c>
      <c r="N885" s="147" t="str">
        <f>IF(基本情報入力シート!Y910="","",基本情報入力シート!Y910)</f>
        <v/>
      </c>
      <c r="O885" s="154"/>
      <c r="P885" s="53"/>
      <c r="Q885" s="988"/>
      <c r="R885" s="989"/>
      <c r="S885" s="148" t="str">
        <f>IFERROR(ROUNDDOWN(Q885*VLOOKUP(N885,【参考】数式用!$AR$2:$AW$50,MATCH(P885,【参考】数式用!$AT$4:$AW$4)+2,FALSE)*0.5, 0), "")</f>
        <v/>
      </c>
      <c r="T885" s="54"/>
      <c r="U885" s="548" t="str">
        <f>IFERROR(IF(AG885&lt;&gt;"",Q885*VLOOKUP(N885,【参考】数式用!$AG$2:$AL$50,MATCH(P885,【参考】数式用!$AI$4:$AL$4,0)+2,0), ""), "")</f>
        <v/>
      </c>
      <c r="V885" s="44"/>
      <c r="W885" s="990"/>
      <c r="X885" s="991"/>
      <c r="Y885" s="93"/>
      <c r="Z885" s="549"/>
      <c r="AA885" s="149" t="str">
        <f>IFERROR(IF(Y885="ー", "", ROUNDDOWN(Z885*VLOOKUP(N885,【参考】数式用!$AR$2:$AW$50,MATCH(Y885,【参考】数式用!$AT$4:$AW$4)+2,FALSE)*0.5, 0)), "")</f>
        <v/>
      </c>
      <c r="AB885" s="103"/>
      <c r="AC885" s="1083" t="str">
        <f>IFERROR(IF(AG885&lt;&gt;"",Z885*VLOOKUP(N885,【参考】数式用!$AG$2:$AL$50,MATCH(Y885,【参考】数式用!$AI$4:$AL$4,0)+2,0), ""), "")</f>
        <v/>
      </c>
      <c r="AD885" s="1083"/>
      <c r="AE885" s="424"/>
      <c r="AF885" s="104"/>
      <c r="AG885" s="438" t="str">
        <f>IFERROR(VLOOKUP(O885, 【参考】数式用!$AY$5:$AY$13, 1, FALSE), "")</f>
        <v/>
      </c>
      <c r="AH885" s="439" t="str">
        <f>IFERROR(VLOOKUP(N885, 【参考】数式用!$BA$2:$BB$50, 2, FALSE), "")</f>
        <v/>
      </c>
      <c r="AI885" s="440" t="str">
        <f t="shared" si="29"/>
        <v/>
      </c>
      <c r="AJ885" s="441" t="str">
        <f t="shared" si="30"/>
        <v/>
      </c>
      <c r="AK885" s="139"/>
      <c r="AL885" s="139"/>
      <c r="AM885" s="112"/>
      <c r="AN885" s="112"/>
      <c r="AU885" s="111"/>
      <c r="AV885" s="111"/>
      <c r="AW885" s="111"/>
      <c r="AX885" s="111"/>
      <c r="AY885" s="111"/>
      <c r="AZ885" s="111"/>
    </row>
    <row r="886" spans="1:52" ht="30" customHeight="1" thickBot="1">
      <c r="A886" s="146">
        <v>873</v>
      </c>
      <c r="B886" s="985" t="str">
        <f>IF(基本情報入力シート!C911="","",基本情報入力シート!C911)</f>
        <v/>
      </c>
      <c r="C886" s="986"/>
      <c r="D886" s="986"/>
      <c r="E886" s="986"/>
      <c r="F886" s="986"/>
      <c r="G886" s="986"/>
      <c r="H886" s="986"/>
      <c r="I886" s="987"/>
      <c r="J886" s="420" t="str">
        <f>IF(基本情報入力シート!M911="","",基本情報入力シート!M911)</f>
        <v/>
      </c>
      <c r="K886" s="420" t="str">
        <f>IF(基本情報入力シート!R911="","",基本情報入力シート!R911)</f>
        <v/>
      </c>
      <c r="L886" s="420" t="str">
        <f>IF(基本情報入力シート!W911="","",基本情報入力シート!W911)</f>
        <v/>
      </c>
      <c r="M886" s="420" t="str">
        <f>IF(基本情報入力シート!X911="","",基本情報入力シート!X911)</f>
        <v/>
      </c>
      <c r="N886" s="147" t="str">
        <f>IF(基本情報入力シート!Y911="","",基本情報入力シート!Y911)</f>
        <v/>
      </c>
      <c r="O886" s="154"/>
      <c r="P886" s="53"/>
      <c r="Q886" s="988"/>
      <c r="R886" s="989"/>
      <c r="S886" s="148" t="str">
        <f>IFERROR(ROUNDDOWN(Q886*VLOOKUP(N886,【参考】数式用!$AR$2:$AW$50,MATCH(P886,【参考】数式用!$AT$4:$AW$4)+2,FALSE)*0.5, 0), "")</f>
        <v/>
      </c>
      <c r="T886" s="54"/>
      <c r="U886" s="548" t="str">
        <f>IFERROR(IF(AG886&lt;&gt;"",Q886*VLOOKUP(N886,【参考】数式用!$AG$2:$AL$50,MATCH(P886,【参考】数式用!$AI$4:$AL$4,0)+2,0), ""), "")</f>
        <v/>
      </c>
      <c r="V886" s="44"/>
      <c r="W886" s="990"/>
      <c r="X886" s="991"/>
      <c r="Y886" s="93"/>
      <c r="Z886" s="549"/>
      <c r="AA886" s="149" t="str">
        <f>IFERROR(IF(Y886="ー", "", ROUNDDOWN(Z886*VLOOKUP(N886,【参考】数式用!$AR$2:$AW$50,MATCH(Y886,【参考】数式用!$AT$4:$AW$4)+2,FALSE)*0.5, 0)), "")</f>
        <v/>
      </c>
      <c r="AB886" s="103"/>
      <c r="AC886" s="1083" t="str">
        <f>IFERROR(IF(AG886&lt;&gt;"",Z886*VLOOKUP(N886,【参考】数式用!$AG$2:$AL$50,MATCH(Y886,【参考】数式用!$AI$4:$AL$4,0)+2,0), ""), "")</f>
        <v/>
      </c>
      <c r="AD886" s="1083"/>
      <c r="AE886" s="424"/>
      <c r="AF886" s="104"/>
      <c r="AG886" s="438" t="str">
        <f>IFERROR(VLOOKUP(O886, 【参考】数式用!$AY$5:$AY$13, 1, FALSE), "")</f>
        <v/>
      </c>
      <c r="AH886" s="439" t="str">
        <f>IFERROR(VLOOKUP(N886, 【参考】数式用!$BA$2:$BB$50, 2, FALSE), "")</f>
        <v/>
      </c>
      <c r="AI886" s="440" t="str">
        <f t="shared" si="29"/>
        <v/>
      </c>
      <c r="AJ886" s="441" t="str">
        <f t="shared" si="30"/>
        <v/>
      </c>
      <c r="AK886" s="139"/>
      <c r="AL886" s="139"/>
      <c r="AM886" s="112"/>
      <c r="AN886" s="112"/>
      <c r="AU886" s="111"/>
      <c r="AV886" s="111"/>
      <c r="AW886" s="111"/>
      <c r="AX886" s="111"/>
      <c r="AY886" s="111"/>
      <c r="AZ886" s="111"/>
    </row>
    <row r="887" spans="1:52" ht="30" customHeight="1" thickBot="1">
      <c r="A887" s="146">
        <v>874</v>
      </c>
      <c r="B887" s="985" t="str">
        <f>IF(基本情報入力シート!C912="","",基本情報入力シート!C912)</f>
        <v/>
      </c>
      <c r="C887" s="986"/>
      <c r="D887" s="986"/>
      <c r="E887" s="986"/>
      <c r="F887" s="986"/>
      <c r="G887" s="986"/>
      <c r="H887" s="986"/>
      <c r="I887" s="987"/>
      <c r="J887" s="420" t="str">
        <f>IF(基本情報入力シート!M912="","",基本情報入力シート!M912)</f>
        <v/>
      </c>
      <c r="K887" s="420" t="str">
        <f>IF(基本情報入力シート!R912="","",基本情報入力シート!R912)</f>
        <v/>
      </c>
      <c r="L887" s="420" t="str">
        <f>IF(基本情報入力シート!W912="","",基本情報入力シート!W912)</f>
        <v/>
      </c>
      <c r="M887" s="420" t="str">
        <f>IF(基本情報入力シート!X912="","",基本情報入力シート!X912)</f>
        <v/>
      </c>
      <c r="N887" s="147" t="str">
        <f>IF(基本情報入力シート!Y912="","",基本情報入力シート!Y912)</f>
        <v/>
      </c>
      <c r="O887" s="154"/>
      <c r="P887" s="53"/>
      <c r="Q887" s="988"/>
      <c r="R887" s="989"/>
      <c r="S887" s="148" t="str">
        <f>IFERROR(ROUNDDOWN(Q887*VLOOKUP(N887,【参考】数式用!$AR$2:$AW$50,MATCH(P887,【参考】数式用!$AT$4:$AW$4)+2,FALSE)*0.5, 0), "")</f>
        <v/>
      </c>
      <c r="T887" s="54"/>
      <c r="U887" s="548" t="str">
        <f>IFERROR(IF(AG887&lt;&gt;"",Q887*VLOOKUP(N887,【参考】数式用!$AG$2:$AL$50,MATCH(P887,【参考】数式用!$AI$4:$AL$4,0)+2,0), ""), "")</f>
        <v/>
      </c>
      <c r="V887" s="44"/>
      <c r="W887" s="990"/>
      <c r="X887" s="991"/>
      <c r="Y887" s="93"/>
      <c r="Z887" s="549"/>
      <c r="AA887" s="149" t="str">
        <f>IFERROR(IF(Y887="ー", "", ROUNDDOWN(Z887*VLOOKUP(N887,【参考】数式用!$AR$2:$AW$50,MATCH(Y887,【参考】数式用!$AT$4:$AW$4)+2,FALSE)*0.5, 0)), "")</f>
        <v/>
      </c>
      <c r="AB887" s="103"/>
      <c r="AC887" s="1083" t="str">
        <f>IFERROR(IF(AG887&lt;&gt;"",Z887*VLOOKUP(N887,【参考】数式用!$AG$2:$AL$50,MATCH(Y887,【参考】数式用!$AI$4:$AL$4,0)+2,0), ""), "")</f>
        <v/>
      </c>
      <c r="AD887" s="1083"/>
      <c r="AE887" s="424"/>
      <c r="AF887" s="104"/>
      <c r="AG887" s="438" t="str">
        <f>IFERROR(VLOOKUP(O887, 【参考】数式用!$AY$5:$AY$13, 1, FALSE), "")</f>
        <v/>
      </c>
      <c r="AH887" s="439" t="str">
        <f>IFERROR(VLOOKUP(N887, 【参考】数式用!$BA$2:$BB$50, 2, FALSE), "")</f>
        <v/>
      </c>
      <c r="AI887" s="440" t="str">
        <f t="shared" si="29"/>
        <v/>
      </c>
      <c r="AJ887" s="441" t="str">
        <f t="shared" si="30"/>
        <v/>
      </c>
      <c r="AK887" s="139"/>
      <c r="AL887" s="139"/>
      <c r="AM887" s="112"/>
      <c r="AN887" s="112"/>
      <c r="AU887" s="111"/>
      <c r="AV887" s="111"/>
      <c r="AW887" s="111"/>
      <c r="AX887" s="111"/>
      <c r="AY887" s="111"/>
      <c r="AZ887" s="111"/>
    </row>
    <row r="888" spans="1:52" ht="30" customHeight="1" thickBot="1">
      <c r="A888" s="146">
        <v>875</v>
      </c>
      <c r="B888" s="985" t="str">
        <f>IF(基本情報入力シート!C913="","",基本情報入力シート!C913)</f>
        <v/>
      </c>
      <c r="C888" s="986"/>
      <c r="D888" s="986"/>
      <c r="E888" s="986"/>
      <c r="F888" s="986"/>
      <c r="G888" s="986"/>
      <c r="H888" s="986"/>
      <c r="I888" s="987"/>
      <c r="J888" s="420" t="str">
        <f>IF(基本情報入力シート!M913="","",基本情報入力シート!M913)</f>
        <v/>
      </c>
      <c r="K888" s="420" t="str">
        <f>IF(基本情報入力シート!R913="","",基本情報入力シート!R913)</f>
        <v/>
      </c>
      <c r="L888" s="420" t="str">
        <f>IF(基本情報入力シート!W913="","",基本情報入力シート!W913)</f>
        <v/>
      </c>
      <c r="M888" s="420" t="str">
        <f>IF(基本情報入力シート!X913="","",基本情報入力シート!X913)</f>
        <v/>
      </c>
      <c r="N888" s="147" t="str">
        <f>IF(基本情報入力シート!Y913="","",基本情報入力シート!Y913)</f>
        <v/>
      </c>
      <c r="O888" s="154"/>
      <c r="P888" s="53"/>
      <c r="Q888" s="988"/>
      <c r="R888" s="989"/>
      <c r="S888" s="148" t="str">
        <f>IFERROR(ROUNDDOWN(Q888*VLOOKUP(N888,【参考】数式用!$AR$2:$AW$50,MATCH(P888,【参考】数式用!$AT$4:$AW$4)+2,FALSE)*0.5, 0), "")</f>
        <v/>
      </c>
      <c r="T888" s="54"/>
      <c r="U888" s="548" t="str">
        <f>IFERROR(IF(AG888&lt;&gt;"",Q888*VLOOKUP(N888,【参考】数式用!$AG$2:$AL$50,MATCH(P888,【参考】数式用!$AI$4:$AL$4,0)+2,0), ""), "")</f>
        <v/>
      </c>
      <c r="V888" s="44"/>
      <c r="W888" s="990"/>
      <c r="X888" s="991"/>
      <c r="Y888" s="93"/>
      <c r="Z888" s="549"/>
      <c r="AA888" s="149" t="str">
        <f>IFERROR(IF(Y888="ー", "", ROUNDDOWN(Z888*VLOOKUP(N888,【参考】数式用!$AR$2:$AW$50,MATCH(Y888,【参考】数式用!$AT$4:$AW$4)+2,FALSE)*0.5, 0)), "")</f>
        <v/>
      </c>
      <c r="AB888" s="103"/>
      <c r="AC888" s="1083" t="str">
        <f>IFERROR(IF(AG888&lt;&gt;"",Z888*VLOOKUP(N888,【参考】数式用!$AG$2:$AL$50,MATCH(Y888,【参考】数式用!$AI$4:$AL$4,0)+2,0), ""), "")</f>
        <v/>
      </c>
      <c r="AD888" s="1083"/>
      <c r="AE888" s="424"/>
      <c r="AF888" s="104"/>
      <c r="AG888" s="438" t="str">
        <f>IFERROR(VLOOKUP(O888, 【参考】数式用!$AY$5:$AY$13, 1, FALSE), "")</f>
        <v/>
      </c>
      <c r="AH888" s="439" t="str">
        <f>IFERROR(VLOOKUP(N888, 【参考】数式用!$BA$2:$BB$50, 2, FALSE), "")</f>
        <v/>
      </c>
      <c r="AI888" s="440" t="str">
        <f t="shared" si="29"/>
        <v/>
      </c>
      <c r="AJ888" s="441" t="str">
        <f t="shared" si="30"/>
        <v/>
      </c>
      <c r="AK888" s="139"/>
      <c r="AL888" s="139"/>
      <c r="AM888" s="112"/>
      <c r="AN888" s="112"/>
      <c r="AU888" s="111"/>
      <c r="AV888" s="111"/>
      <c r="AW888" s="111"/>
      <c r="AX888" s="111"/>
      <c r="AY888" s="111"/>
      <c r="AZ888" s="111"/>
    </row>
    <row r="889" spans="1:52" ht="30" customHeight="1" thickBot="1">
      <c r="A889" s="146">
        <v>876</v>
      </c>
      <c r="B889" s="985" t="str">
        <f>IF(基本情報入力シート!C914="","",基本情報入力シート!C914)</f>
        <v/>
      </c>
      <c r="C889" s="986"/>
      <c r="D889" s="986"/>
      <c r="E889" s="986"/>
      <c r="F889" s="986"/>
      <c r="G889" s="986"/>
      <c r="H889" s="986"/>
      <c r="I889" s="987"/>
      <c r="J889" s="420" t="str">
        <f>IF(基本情報入力シート!M914="","",基本情報入力シート!M914)</f>
        <v/>
      </c>
      <c r="K889" s="420" t="str">
        <f>IF(基本情報入力シート!R914="","",基本情報入力シート!R914)</f>
        <v/>
      </c>
      <c r="L889" s="420" t="str">
        <f>IF(基本情報入力シート!W914="","",基本情報入力シート!W914)</f>
        <v/>
      </c>
      <c r="M889" s="420" t="str">
        <f>IF(基本情報入力シート!X914="","",基本情報入力シート!X914)</f>
        <v/>
      </c>
      <c r="N889" s="147" t="str">
        <f>IF(基本情報入力シート!Y914="","",基本情報入力シート!Y914)</f>
        <v/>
      </c>
      <c r="O889" s="154"/>
      <c r="P889" s="53"/>
      <c r="Q889" s="988"/>
      <c r="R889" s="989"/>
      <c r="S889" s="148" t="str">
        <f>IFERROR(ROUNDDOWN(Q889*VLOOKUP(N889,【参考】数式用!$AR$2:$AW$50,MATCH(P889,【参考】数式用!$AT$4:$AW$4)+2,FALSE)*0.5, 0), "")</f>
        <v/>
      </c>
      <c r="T889" s="54"/>
      <c r="U889" s="548" t="str">
        <f>IFERROR(IF(AG889&lt;&gt;"",Q889*VLOOKUP(N889,【参考】数式用!$AG$2:$AL$50,MATCH(P889,【参考】数式用!$AI$4:$AL$4,0)+2,0), ""), "")</f>
        <v/>
      </c>
      <c r="V889" s="44"/>
      <c r="W889" s="990"/>
      <c r="X889" s="991"/>
      <c r="Y889" s="93"/>
      <c r="Z889" s="549"/>
      <c r="AA889" s="149" t="str">
        <f>IFERROR(IF(Y889="ー", "", ROUNDDOWN(Z889*VLOOKUP(N889,【参考】数式用!$AR$2:$AW$50,MATCH(Y889,【参考】数式用!$AT$4:$AW$4)+2,FALSE)*0.5, 0)), "")</f>
        <v/>
      </c>
      <c r="AB889" s="103"/>
      <c r="AC889" s="1083" t="str">
        <f>IFERROR(IF(AG889&lt;&gt;"",Z889*VLOOKUP(N889,【参考】数式用!$AG$2:$AL$50,MATCH(Y889,【参考】数式用!$AI$4:$AL$4,0)+2,0), ""), "")</f>
        <v/>
      </c>
      <c r="AD889" s="1083"/>
      <c r="AE889" s="424"/>
      <c r="AF889" s="104"/>
      <c r="AG889" s="438" t="str">
        <f>IFERROR(VLOOKUP(O889, 【参考】数式用!$AY$5:$AY$13, 1, FALSE), "")</f>
        <v/>
      </c>
      <c r="AH889" s="439" t="str">
        <f>IFERROR(VLOOKUP(N889, 【参考】数式用!$BA$2:$BB$50, 2, FALSE), "")</f>
        <v/>
      </c>
      <c r="AI889" s="440" t="str">
        <f t="shared" si="29"/>
        <v/>
      </c>
      <c r="AJ889" s="441" t="str">
        <f t="shared" si="30"/>
        <v/>
      </c>
      <c r="AK889" s="139"/>
      <c r="AL889" s="139"/>
      <c r="AM889" s="112"/>
      <c r="AN889" s="112"/>
      <c r="AU889" s="111"/>
      <c r="AV889" s="111"/>
      <c r="AW889" s="111"/>
      <c r="AX889" s="111"/>
      <c r="AY889" s="111"/>
      <c r="AZ889" s="111"/>
    </row>
    <row r="890" spans="1:52" ht="30" customHeight="1" thickBot="1">
      <c r="A890" s="146">
        <v>877</v>
      </c>
      <c r="B890" s="985" t="str">
        <f>IF(基本情報入力シート!C915="","",基本情報入力シート!C915)</f>
        <v/>
      </c>
      <c r="C890" s="986"/>
      <c r="D890" s="986"/>
      <c r="E890" s="986"/>
      <c r="F890" s="986"/>
      <c r="G890" s="986"/>
      <c r="H890" s="986"/>
      <c r="I890" s="987"/>
      <c r="J890" s="420" t="str">
        <f>IF(基本情報入力シート!M915="","",基本情報入力シート!M915)</f>
        <v/>
      </c>
      <c r="K890" s="420" t="str">
        <f>IF(基本情報入力シート!R915="","",基本情報入力シート!R915)</f>
        <v/>
      </c>
      <c r="L890" s="420" t="str">
        <f>IF(基本情報入力シート!W915="","",基本情報入力シート!W915)</f>
        <v/>
      </c>
      <c r="M890" s="420" t="str">
        <f>IF(基本情報入力シート!X915="","",基本情報入力シート!X915)</f>
        <v/>
      </c>
      <c r="N890" s="147" t="str">
        <f>IF(基本情報入力シート!Y915="","",基本情報入力シート!Y915)</f>
        <v/>
      </c>
      <c r="O890" s="154"/>
      <c r="P890" s="53"/>
      <c r="Q890" s="988"/>
      <c r="R890" s="989"/>
      <c r="S890" s="148" t="str">
        <f>IFERROR(ROUNDDOWN(Q890*VLOOKUP(N890,【参考】数式用!$AR$2:$AW$50,MATCH(P890,【参考】数式用!$AT$4:$AW$4)+2,FALSE)*0.5, 0), "")</f>
        <v/>
      </c>
      <c r="T890" s="54"/>
      <c r="U890" s="548" t="str">
        <f>IFERROR(IF(AG890&lt;&gt;"",Q890*VLOOKUP(N890,【参考】数式用!$AG$2:$AL$50,MATCH(P890,【参考】数式用!$AI$4:$AL$4,0)+2,0), ""), "")</f>
        <v/>
      </c>
      <c r="V890" s="44"/>
      <c r="W890" s="990"/>
      <c r="X890" s="991"/>
      <c r="Y890" s="93"/>
      <c r="Z890" s="549"/>
      <c r="AA890" s="149" t="str">
        <f>IFERROR(IF(Y890="ー", "", ROUNDDOWN(Z890*VLOOKUP(N890,【参考】数式用!$AR$2:$AW$50,MATCH(Y890,【参考】数式用!$AT$4:$AW$4)+2,FALSE)*0.5, 0)), "")</f>
        <v/>
      </c>
      <c r="AB890" s="103"/>
      <c r="AC890" s="1083" t="str">
        <f>IFERROR(IF(AG890&lt;&gt;"",Z890*VLOOKUP(N890,【参考】数式用!$AG$2:$AL$50,MATCH(Y890,【参考】数式用!$AI$4:$AL$4,0)+2,0), ""), "")</f>
        <v/>
      </c>
      <c r="AD890" s="1083"/>
      <c r="AE890" s="424"/>
      <c r="AF890" s="104"/>
      <c r="AG890" s="438" t="str">
        <f>IFERROR(VLOOKUP(O890, 【参考】数式用!$AY$5:$AY$13, 1, FALSE), "")</f>
        <v/>
      </c>
      <c r="AH890" s="439" t="str">
        <f>IFERROR(VLOOKUP(N890, 【参考】数式用!$BA$2:$BB$50, 2, FALSE), "")</f>
        <v/>
      </c>
      <c r="AI890" s="440" t="str">
        <f t="shared" si="29"/>
        <v/>
      </c>
      <c r="AJ890" s="441" t="str">
        <f t="shared" si="30"/>
        <v/>
      </c>
      <c r="AK890" s="139"/>
      <c r="AL890" s="139"/>
      <c r="AM890" s="112"/>
      <c r="AN890" s="112"/>
      <c r="AU890" s="111"/>
      <c r="AV890" s="111"/>
      <c r="AW890" s="111"/>
      <c r="AX890" s="111"/>
      <c r="AY890" s="111"/>
      <c r="AZ890" s="111"/>
    </row>
    <row r="891" spans="1:52" ht="30" customHeight="1" thickBot="1">
      <c r="A891" s="146">
        <v>878</v>
      </c>
      <c r="B891" s="985" t="str">
        <f>IF(基本情報入力シート!C916="","",基本情報入力シート!C916)</f>
        <v/>
      </c>
      <c r="C891" s="986"/>
      <c r="D891" s="986"/>
      <c r="E891" s="986"/>
      <c r="F891" s="986"/>
      <c r="G891" s="986"/>
      <c r="H891" s="986"/>
      <c r="I891" s="987"/>
      <c r="J891" s="420" t="str">
        <f>IF(基本情報入力シート!M916="","",基本情報入力シート!M916)</f>
        <v/>
      </c>
      <c r="K891" s="420" t="str">
        <f>IF(基本情報入力シート!R916="","",基本情報入力シート!R916)</f>
        <v/>
      </c>
      <c r="L891" s="420" t="str">
        <f>IF(基本情報入力シート!W916="","",基本情報入力シート!W916)</f>
        <v/>
      </c>
      <c r="M891" s="420" t="str">
        <f>IF(基本情報入力シート!X916="","",基本情報入力シート!X916)</f>
        <v/>
      </c>
      <c r="N891" s="147" t="str">
        <f>IF(基本情報入力シート!Y916="","",基本情報入力シート!Y916)</f>
        <v/>
      </c>
      <c r="O891" s="154"/>
      <c r="P891" s="53"/>
      <c r="Q891" s="988"/>
      <c r="R891" s="989"/>
      <c r="S891" s="148" t="str">
        <f>IFERROR(ROUNDDOWN(Q891*VLOOKUP(N891,【参考】数式用!$AR$2:$AW$50,MATCH(P891,【参考】数式用!$AT$4:$AW$4)+2,FALSE)*0.5, 0), "")</f>
        <v/>
      </c>
      <c r="T891" s="54"/>
      <c r="U891" s="548" t="str">
        <f>IFERROR(IF(AG891&lt;&gt;"",Q891*VLOOKUP(N891,【参考】数式用!$AG$2:$AL$50,MATCH(P891,【参考】数式用!$AI$4:$AL$4,0)+2,0), ""), "")</f>
        <v/>
      </c>
      <c r="V891" s="44"/>
      <c r="W891" s="990"/>
      <c r="X891" s="991"/>
      <c r="Y891" s="93"/>
      <c r="Z891" s="549"/>
      <c r="AA891" s="149" t="str">
        <f>IFERROR(IF(Y891="ー", "", ROUNDDOWN(Z891*VLOOKUP(N891,【参考】数式用!$AR$2:$AW$50,MATCH(Y891,【参考】数式用!$AT$4:$AW$4)+2,FALSE)*0.5, 0)), "")</f>
        <v/>
      </c>
      <c r="AB891" s="103"/>
      <c r="AC891" s="1083" t="str">
        <f>IFERROR(IF(AG891&lt;&gt;"",Z891*VLOOKUP(N891,【参考】数式用!$AG$2:$AL$50,MATCH(Y891,【参考】数式用!$AI$4:$AL$4,0)+2,0), ""), "")</f>
        <v/>
      </c>
      <c r="AD891" s="1083"/>
      <c r="AE891" s="424"/>
      <c r="AF891" s="104"/>
      <c r="AG891" s="438" t="str">
        <f>IFERROR(VLOOKUP(O891, 【参考】数式用!$AY$5:$AY$13, 1, FALSE), "")</f>
        <v/>
      </c>
      <c r="AH891" s="439" t="str">
        <f>IFERROR(VLOOKUP(N891, 【参考】数式用!$BA$2:$BB$50, 2, FALSE), "")</f>
        <v/>
      </c>
      <c r="AI891" s="440" t="str">
        <f t="shared" si="29"/>
        <v/>
      </c>
      <c r="AJ891" s="441" t="str">
        <f t="shared" si="30"/>
        <v/>
      </c>
      <c r="AK891" s="139"/>
      <c r="AL891" s="139"/>
      <c r="AM891" s="112"/>
      <c r="AN891" s="112"/>
      <c r="AU891" s="111"/>
      <c r="AV891" s="111"/>
      <c r="AW891" s="111"/>
      <c r="AX891" s="111"/>
      <c r="AY891" s="111"/>
      <c r="AZ891" s="111"/>
    </row>
    <row r="892" spans="1:52" ht="30" customHeight="1" thickBot="1">
      <c r="A892" s="146">
        <v>879</v>
      </c>
      <c r="B892" s="985" t="str">
        <f>IF(基本情報入力シート!C917="","",基本情報入力シート!C917)</f>
        <v/>
      </c>
      <c r="C892" s="986"/>
      <c r="D892" s="986"/>
      <c r="E892" s="986"/>
      <c r="F892" s="986"/>
      <c r="G892" s="986"/>
      <c r="H892" s="986"/>
      <c r="I892" s="987"/>
      <c r="J892" s="420" t="str">
        <f>IF(基本情報入力シート!M917="","",基本情報入力シート!M917)</f>
        <v/>
      </c>
      <c r="K892" s="420" t="str">
        <f>IF(基本情報入力シート!R917="","",基本情報入力シート!R917)</f>
        <v/>
      </c>
      <c r="L892" s="420" t="str">
        <f>IF(基本情報入力シート!W917="","",基本情報入力シート!W917)</f>
        <v/>
      </c>
      <c r="M892" s="420" t="str">
        <f>IF(基本情報入力シート!X917="","",基本情報入力シート!X917)</f>
        <v/>
      </c>
      <c r="N892" s="147" t="str">
        <f>IF(基本情報入力シート!Y917="","",基本情報入力シート!Y917)</f>
        <v/>
      </c>
      <c r="O892" s="154"/>
      <c r="P892" s="53"/>
      <c r="Q892" s="988"/>
      <c r="R892" s="989"/>
      <c r="S892" s="148" t="str">
        <f>IFERROR(ROUNDDOWN(Q892*VLOOKUP(N892,【参考】数式用!$AR$2:$AW$50,MATCH(P892,【参考】数式用!$AT$4:$AW$4)+2,FALSE)*0.5, 0), "")</f>
        <v/>
      </c>
      <c r="T892" s="54"/>
      <c r="U892" s="548" t="str">
        <f>IFERROR(IF(AG892&lt;&gt;"",Q892*VLOOKUP(N892,【参考】数式用!$AG$2:$AL$50,MATCH(P892,【参考】数式用!$AI$4:$AL$4,0)+2,0), ""), "")</f>
        <v/>
      </c>
      <c r="V892" s="44"/>
      <c r="W892" s="990"/>
      <c r="X892" s="991"/>
      <c r="Y892" s="93"/>
      <c r="Z892" s="549"/>
      <c r="AA892" s="149" t="str">
        <f>IFERROR(IF(Y892="ー", "", ROUNDDOWN(Z892*VLOOKUP(N892,【参考】数式用!$AR$2:$AW$50,MATCH(Y892,【参考】数式用!$AT$4:$AW$4)+2,FALSE)*0.5, 0)), "")</f>
        <v/>
      </c>
      <c r="AB892" s="103"/>
      <c r="AC892" s="1083" t="str">
        <f>IFERROR(IF(AG892&lt;&gt;"",Z892*VLOOKUP(N892,【参考】数式用!$AG$2:$AL$50,MATCH(Y892,【参考】数式用!$AI$4:$AL$4,0)+2,0), ""), "")</f>
        <v/>
      </c>
      <c r="AD892" s="1083"/>
      <c r="AE892" s="424"/>
      <c r="AF892" s="104"/>
      <c r="AG892" s="438" t="str">
        <f>IFERROR(VLOOKUP(O892, 【参考】数式用!$AY$5:$AY$13, 1, FALSE), "")</f>
        <v/>
      </c>
      <c r="AH892" s="439" t="str">
        <f>IFERROR(VLOOKUP(N892, 【参考】数式用!$BA$2:$BB$50, 2, FALSE), "")</f>
        <v/>
      </c>
      <c r="AI892" s="440" t="str">
        <f t="shared" si="29"/>
        <v/>
      </c>
      <c r="AJ892" s="441" t="str">
        <f t="shared" si="30"/>
        <v/>
      </c>
      <c r="AK892" s="139"/>
      <c r="AL892" s="139"/>
      <c r="AM892" s="112"/>
      <c r="AN892" s="112"/>
      <c r="AU892" s="111"/>
      <c r="AV892" s="111"/>
      <c r="AW892" s="111"/>
      <c r="AX892" s="111"/>
      <c r="AY892" s="111"/>
      <c r="AZ892" s="111"/>
    </row>
    <row r="893" spans="1:52" ht="30" customHeight="1" thickBot="1">
      <c r="A893" s="146">
        <v>880</v>
      </c>
      <c r="B893" s="985" t="str">
        <f>IF(基本情報入力シート!C918="","",基本情報入力シート!C918)</f>
        <v/>
      </c>
      <c r="C893" s="986"/>
      <c r="D893" s="986"/>
      <c r="E893" s="986"/>
      <c r="F893" s="986"/>
      <c r="G893" s="986"/>
      <c r="H893" s="986"/>
      <c r="I893" s="987"/>
      <c r="J893" s="420" t="str">
        <f>IF(基本情報入力シート!M918="","",基本情報入力シート!M918)</f>
        <v/>
      </c>
      <c r="K893" s="420" t="str">
        <f>IF(基本情報入力シート!R918="","",基本情報入力シート!R918)</f>
        <v/>
      </c>
      <c r="L893" s="420" t="str">
        <f>IF(基本情報入力シート!W918="","",基本情報入力シート!W918)</f>
        <v/>
      </c>
      <c r="M893" s="420" t="str">
        <f>IF(基本情報入力シート!X918="","",基本情報入力シート!X918)</f>
        <v/>
      </c>
      <c r="N893" s="147" t="str">
        <f>IF(基本情報入力シート!Y918="","",基本情報入力シート!Y918)</f>
        <v/>
      </c>
      <c r="O893" s="154"/>
      <c r="P893" s="53"/>
      <c r="Q893" s="988"/>
      <c r="R893" s="989"/>
      <c r="S893" s="148" t="str">
        <f>IFERROR(ROUNDDOWN(Q893*VLOOKUP(N893,【参考】数式用!$AR$2:$AW$50,MATCH(P893,【参考】数式用!$AT$4:$AW$4)+2,FALSE)*0.5, 0), "")</f>
        <v/>
      </c>
      <c r="T893" s="54"/>
      <c r="U893" s="548" t="str">
        <f>IFERROR(IF(AG893&lt;&gt;"",Q893*VLOOKUP(N893,【参考】数式用!$AG$2:$AL$50,MATCH(P893,【参考】数式用!$AI$4:$AL$4,0)+2,0), ""), "")</f>
        <v/>
      </c>
      <c r="V893" s="44"/>
      <c r="W893" s="990"/>
      <c r="X893" s="991"/>
      <c r="Y893" s="93"/>
      <c r="Z893" s="549"/>
      <c r="AA893" s="149" t="str">
        <f>IFERROR(IF(Y893="ー", "", ROUNDDOWN(Z893*VLOOKUP(N893,【参考】数式用!$AR$2:$AW$50,MATCH(Y893,【参考】数式用!$AT$4:$AW$4)+2,FALSE)*0.5, 0)), "")</f>
        <v/>
      </c>
      <c r="AB893" s="103"/>
      <c r="AC893" s="1083" t="str">
        <f>IFERROR(IF(AG893&lt;&gt;"",Z893*VLOOKUP(N893,【参考】数式用!$AG$2:$AL$50,MATCH(Y893,【参考】数式用!$AI$4:$AL$4,0)+2,0), ""), "")</f>
        <v/>
      </c>
      <c r="AD893" s="1083"/>
      <c r="AE893" s="424"/>
      <c r="AF893" s="104"/>
      <c r="AG893" s="438" t="str">
        <f>IFERROR(VLOOKUP(O893, 【参考】数式用!$AY$5:$AY$13, 1, FALSE), "")</f>
        <v/>
      </c>
      <c r="AH893" s="439" t="str">
        <f>IFERROR(VLOOKUP(N893, 【参考】数式用!$BA$2:$BB$50, 2, FALSE), "")</f>
        <v/>
      </c>
      <c r="AI893" s="440" t="str">
        <f t="shared" si="29"/>
        <v/>
      </c>
      <c r="AJ893" s="441" t="str">
        <f t="shared" si="30"/>
        <v/>
      </c>
      <c r="AK893" s="139"/>
      <c r="AL893" s="139"/>
      <c r="AM893" s="112"/>
      <c r="AN893" s="112"/>
      <c r="AU893" s="111"/>
      <c r="AV893" s="111"/>
      <c r="AW893" s="111"/>
      <c r="AX893" s="111"/>
      <c r="AY893" s="111"/>
      <c r="AZ893" s="111"/>
    </row>
    <row r="894" spans="1:52" ht="30" customHeight="1" thickBot="1">
      <c r="A894" s="146">
        <v>881</v>
      </c>
      <c r="B894" s="985" t="str">
        <f>IF(基本情報入力シート!C919="","",基本情報入力シート!C919)</f>
        <v/>
      </c>
      <c r="C894" s="986"/>
      <c r="D894" s="986"/>
      <c r="E894" s="986"/>
      <c r="F894" s="986"/>
      <c r="G894" s="986"/>
      <c r="H894" s="986"/>
      <c r="I894" s="987"/>
      <c r="J894" s="420" t="str">
        <f>IF(基本情報入力シート!M919="","",基本情報入力シート!M919)</f>
        <v/>
      </c>
      <c r="K894" s="420" t="str">
        <f>IF(基本情報入力シート!R919="","",基本情報入力シート!R919)</f>
        <v/>
      </c>
      <c r="L894" s="420" t="str">
        <f>IF(基本情報入力シート!W919="","",基本情報入力シート!W919)</f>
        <v/>
      </c>
      <c r="M894" s="420" t="str">
        <f>IF(基本情報入力シート!X919="","",基本情報入力シート!X919)</f>
        <v/>
      </c>
      <c r="N894" s="147" t="str">
        <f>IF(基本情報入力シート!Y919="","",基本情報入力シート!Y919)</f>
        <v/>
      </c>
      <c r="O894" s="154"/>
      <c r="P894" s="53"/>
      <c r="Q894" s="988"/>
      <c r="R894" s="989"/>
      <c r="S894" s="148" t="str">
        <f>IFERROR(ROUNDDOWN(Q894*VLOOKUP(N894,【参考】数式用!$AR$2:$AW$50,MATCH(P894,【参考】数式用!$AT$4:$AW$4)+2,FALSE)*0.5, 0), "")</f>
        <v/>
      </c>
      <c r="T894" s="54"/>
      <c r="U894" s="548" t="str">
        <f>IFERROR(IF(AG894&lt;&gt;"",Q894*VLOOKUP(N894,【参考】数式用!$AG$2:$AL$50,MATCH(P894,【参考】数式用!$AI$4:$AL$4,0)+2,0), ""), "")</f>
        <v/>
      </c>
      <c r="V894" s="44"/>
      <c r="W894" s="990"/>
      <c r="X894" s="991"/>
      <c r="Y894" s="93"/>
      <c r="Z894" s="549"/>
      <c r="AA894" s="149" t="str">
        <f>IFERROR(IF(Y894="ー", "", ROUNDDOWN(Z894*VLOOKUP(N894,【参考】数式用!$AR$2:$AW$50,MATCH(Y894,【参考】数式用!$AT$4:$AW$4)+2,FALSE)*0.5, 0)), "")</f>
        <v/>
      </c>
      <c r="AB894" s="103"/>
      <c r="AC894" s="1083" t="str">
        <f>IFERROR(IF(AG894&lt;&gt;"",Z894*VLOOKUP(N894,【参考】数式用!$AG$2:$AL$50,MATCH(Y894,【参考】数式用!$AI$4:$AL$4,0)+2,0), ""), "")</f>
        <v/>
      </c>
      <c r="AD894" s="1083"/>
      <c r="AE894" s="424"/>
      <c r="AF894" s="104"/>
      <c r="AG894" s="438" t="str">
        <f>IFERROR(VLOOKUP(O894, 【参考】数式用!$AY$5:$AY$13, 1, FALSE), "")</f>
        <v/>
      </c>
      <c r="AH894" s="439" t="str">
        <f>IFERROR(VLOOKUP(N894, 【参考】数式用!$BA$2:$BB$50, 2, FALSE), "")</f>
        <v/>
      </c>
      <c r="AI894" s="440" t="str">
        <f t="shared" si="29"/>
        <v/>
      </c>
      <c r="AJ894" s="441" t="str">
        <f t="shared" si="30"/>
        <v/>
      </c>
      <c r="AK894" s="139"/>
      <c r="AL894" s="139"/>
      <c r="AM894" s="112"/>
      <c r="AN894" s="112"/>
      <c r="AU894" s="111"/>
      <c r="AV894" s="111"/>
      <c r="AW894" s="111"/>
      <c r="AX894" s="111"/>
      <c r="AY894" s="111"/>
      <c r="AZ894" s="111"/>
    </row>
    <row r="895" spans="1:52" ht="30" customHeight="1" thickBot="1">
      <c r="A895" s="146">
        <v>882</v>
      </c>
      <c r="B895" s="985" t="str">
        <f>IF(基本情報入力シート!C920="","",基本情報入力シート!C920)</f>
        <v/>
      </c>
      <c r="C895" s="986"/>
      <c r="D895" s="986"/>
      <c r="E895" s="986"/>
      <c r="F895" s="986"/>
      <c r="G895" s="986"/>
      <c r="H895" s="986"/>
      <c r="I895" s="987"/>
      <c r="J895" s="420" t="str">
        <f>IF(基本情報入力シート!M920="","",基本情報入力シート!M920)</f>
        <v/>
      </c>
      <c r="K895" s="420" t="str">
        <f>IF(基本情報入力シート!R920="","",基本情報入力シート!R920)</f>
        <v/>
      </c>
      <c r="L895" s="420" t="str">
        <f>IF(基本情報入力シート!W920="","",基本情報入力シート!W920)</f>
        <v/>
      </c>
      <c r="M895" s="420" t="str">
        <f>IF(基本情報入力シート!X920="","",基本情報入力シート!X920)</f>
        <v/>
      </c>
      <c r="N895" s="147" t="str">
        <f>IF(基本情報入力シート!Y920="","",基本情報入力シート!Y920)</f>
        <v/>
      </c>
      <c r="O895" s="154"/>
      <c r="P895" s="53"/>
      <c r="Q895" s="988"/>
      <c r="R895" s="989"/>
      <c r="S895" s="148" t="str">
        <f>IFERROR(ROUNDDOWN(Q895*VLOOKUP(N895,【参考】数式用!$AR$2:$AW$50,MATCH(P895,【参考】数式用!$AT$4:$AW$4)+2,FALSE)*0.5, 0), "")</f>
        <v/>
      </c>
      <c r="T895" s="54"/>
      <c r="U895" s="548" t="str">
        <f>IFERROR(IF(AG895&lt;&gt;"",Q895*VLOOKUP(N895,【参考】数式用!$AG$2:$AL$50,MATCH(P895,【参考】数式用!$AI$4:$AL$4,0)+2,0), ""), "")</f>
        <v/>
      </c>
      <c r="V895" s="44"/>
      <c r="W895" s="990"/>
      <c r="X895" s="991"/>
      <c r="Y895" s="93"/>
      <c r="Z895" s="549"/>
      <c r="AA895" s="149" t="str">
        <f>IFERROR(IF(Y895="ー", "", ROUNDDOWN(Z895*VLOOKUP(N895,【参考】数式用!$AR$2:$AW$50,MATCH(Y895,【参考】数式用!$AT$4:$AW$4)+2,FALSE)*0.5, 0)), "")</f>
        <v/>
      </c>
      <c r="AB895" s="103"/>
      <c r="AC895" s="1083" t="str">
        <f>IFERROR(IF(AG895&lt;&gt;"",Z895*VLOOKUP(N895,【参考】数式用!$AG$2:$AL$50,MATCH(Y895,【参考】数式用!$AI$4:$AL$4,0)+2,0), ""), "")</f>
        <v/>
      </c>
      <c r="AD895" s="1083"/>
      <c r="AE895" s="424"/>
      <c r="AF895" s="104"/>
      <c r="AG895" s="438" t="str">
        <f>IFERROR(VLOOKUP(O895, 【参考】数式用!$AY$5:$AY$13, 1, FALSE), "")</f>
        <v/>
      </c>
      <c r="AH895" s="439" t="str">
        <f>IFERROR(VLOOKUP(N895, 【参考】数式用!$BA$2:$BB$50, 2, FALSE), "")</f>
        <v/>
      </c>
      <c r="AI895" s="440" t="str">
        <f t="shared" si="29"/>
        <v/>
      </c>
      <c r="AJ895" s="441" t="str">
        <f t="shared" si="30"/>
        <v/>
      </c>
      <c r="AK895" s="139"/>
      <c r="AL895" s="139"/>
      <c r="AM895" s="112"/>
      <c r="AN895" s="112"/>
      <c r="AU895" s="111"/>
      <c r="AV895" s="111"/>
      <c r="AW895" s="111"/>
      <c r="AX895" s="111"/>
      <c r="AY895" s="111"/>
      <c r="AZ895" s="111"/>
    </row>
    <row r="896" spans="1:52" ht="30" customHeight="1" thickBot="1">
      <c r="A896" s="146">
        <v>883</v>
      </c>
      <c r="B896" s="985" t="str">
        <f>IF(基本情報入力シート!C921="","",基本情報入力シート!C921)</f>
        <v/>
      </c>
      <c r="C896" s="986"/>
      <c r="D896" s="986"/>
      <c r="E896" s="986"/>
      <c r="F896" s="986"/>
      <c r="G896" s="986"/>
      <c r="H896" s="986"/>
      <c r="I896" s="987"/>
      <c r="J896" s="420" t="str">
        <f>IF(基本情報入力シート!M921="","",基本情報入力シート!M921)</f>
        <v/>
      </c>
      <c r="K896" s="420" t="str">
        <f>IF(基本情報入力シート!R921="","",基本情報入力シート!R921)</f>
        <v/>
      </c>
      <c r="L896" s="420" t="str">
        <f>IF(基本情報入力シート!W921="","",基本情報入力シート!W921)</f>
        <v/>
      </c>
      <c r="M896" s="420" t="str">
        <f>IF(基本情報入力シート!X921="","",基本情報入力シート!X921)</f>
        <v/>
      </c>
      <c r="N896" s="147" t="str">
        <f>IF(基本情報入力シート!Y921="","",基本情報入力シート!Y921)</f>
        <v/>
      </c>
      <c r="O896" s="154"/>
      <c r="P896" s="53"/>
      <c r="Q896" s="988"/>
      <c r="R896" s="989"/>
      <c r="S896" s="148" t="str">
        <f>IFERROR(ROUNDDOWN(Q896*VLOOKUP(N896,【参考】数式用!$AR$2:$AW$50,MATCH(P896,【参考】数式用!$AT$4:$AW$4)+2,FALSE)*0.5, 0), "")</f>
        <v/>
      </c>
      <c r="T896" s="54"/>
      <c r="U896" s="548" t="str">
        <f>IFERROR(IF(AG896&lt;&gt;"",Q896*VLOOKUP(N896,【参考】数式用!$AG$2:$AL$50,MATCH(P896,【参考】数式用!$AI$4:$AL$4,0)+2,0), ""), "")</f>
        <v/>
      </c>
      <c r="V896" s="44"/>
      <c r="W896" s="990"/>
      <c r="X896" s="991"/>
      <c r="Y896" s="93"/>
      <c r="Z896" s="549"/>
      <c r="AA896" s="149" t="str">
        <f>IFERROR(IF(Y896="ー", "", ROUNDDOWN(Z896*VLOOKUP(N896,【参考】数式用!$AR$2:$AW$50,MATCH(Y896,【参考】数式用!$AT$4:$AW$4)+2,FALSE)*0.5, 0)), "")</f>
        <v/>
      </c>
      <c r="AB896" s="103"/>
      <c r="AC896" s="1083" t="str">
        <f>IFERROR(IF(AG896&lt;&gt;"",Z896*VLOOKUP(N896,【参考】数式用!$AG$2:$AL$50,MATCH(Y896,【参考】数式用!$AI$4:$AL$4,0)+2,0), ""), "")</f>
        <v/>
      </c>
      <c r="AD896" s="1083"/>
      <c r="AE896" s="424"/>
      <c r="AF896" s="104"/>
      <c r="AG896" s="438" t="str">
        <f>IFERROR(VLOOKUP(O896, 【参考】数式用!$AY$5:$AY$13, 1, FALSE), "")</f>
        <v/>
      </c>
      <c r="AH896" s="439" t="str">
        <f>IFERROR(VLOOKUP(N896, 【参考】数式用!$BA$2:$BB$50, 2, FALSE), "")</f>
        <v/>
      </c>
      <c r="AI896" s="440" t="str">
        <f t="shared" si="29"/>
        <v/>
      </c>
      <c r="AJ896" s="441" t="str">
        <f t="shared" si="30"/>
        <v/>
      </c>
      <c r="AK896" s="139"/>
      <c r="AL896" s="139"/>
      <c r="AM896" s="112"/>
      <c r="AN896" s="112"/>
      <c r="AU896" s="111"/>
      <c r="AV896" s="111"/>
      <c r="AW896" s="111"/>
      <c r="AX896" s="111"/>
      <c r="AY896" s="111"/>
      <c r="AZ896" s="111"/>
    </row>
    <row r="897" spans="1:52" ht="30" customHeight="1" thickBot="1">
      <c r="A897" s="146">
        <v>884</v>
      </c>
      <c r="B897" s="985" t="str">
        <f>IF(基本情報入力シート!C922="","",基本情報入力シート!C922)</f>
        <v/>
      </c>
      <c r="C897" s="986"/>
      <c r="D897" s="986"/>
      <c r="E897" s="986"/>
      <c r="F897" s="986"/>
      <c r="G897" s="986"/>
      <c r="H897" s="986"/>
      <c r="I897" s="987"/>
      <c r="J897" s="420" t="str">
        <f>IF(基本情報入力シート!M922="","",基本情報入力シート!M922)</f>
        <v/>
      </c>
      <c r="K897" s="420" t="str">
        <f>IF(基本情報入力シート!R922="","",基本情報入力シート!R922)</f>
        <v/>
      </c>
      <c r="L897" s="420" t="str">
        <f>IF(基本情報入力シート!W922="","",基本情報入力シート!W922)</f>
        <v/>
      </c>
      <c r="M897" s="420" t="str">
        <f>IF(基本情報入力シート!X922="","",基本情報入力シート!X922)</f>
        <v/>
      </c>
      <c r="N897" s="147" t="str">
        <f>IF(基本情報入力シート!Y922="","",基本情報入力シート!Y922)</f>
        <v/>
      </c>
      <c r="O897" s="154"/>
      <c r="P897" s="53"/>
      <c r="Q897" s="988"/>
      <c r="R897" s="989"/>
      <c r="S897" s="148" t="str">
        <f>IFERROR(ROUNDDOWN(Q897*VLOOKUP(N897,【参考】数式用!$AR$2:$AW$50,MATCH(P897,【参考】数式用!$AT$4:$AW$4)+2,FALSE)*0.5, 0), "")</f>
        <v/>
      </c>
      <c r="T897" s="54"/>
      <c r="U897" s="548" t="str">
        <f>IFERROR(IF(AG897&lt;&gt;"",Q897*VLOOKUP(N897,【参考】数式用!$AG$2:$AL$50,MATCH(P897,【参考】数式用!$AI$4:$AL$4,0)+2,0), ""), "")</f>
        <v/>
      </c>
      <c r="V897" s="44"/>
      <c r="W897" s="990"/>
      <c r="X897" s="991"/>
      <c r="Y897" s="93"/>
      <c r="Z897" s="549"/>
      <c r="AA897" s="149" t="str">
        <f>IFERROR(IF(Y897="ー", "", ROUNDDOWN(Z897*VLOOKUP(N897,【参考】数式用!$AR$2:$AW$50,MATCH(Y897,【参考】数式用!$AT$4:$AW$4)+2,FALSE)*0.5, 0)), "")</f>
        <v/>
      </c>
      <c r="AB897" s="103"/>
      <c r="AC897" s="1083" t="str">
        <f>IFERROR(IF(AG897&lt;&gt;"",Z897*VLOOKUP(N897,【参考】数式用!$AG$2:$AL$50,MATCH(Y897,【参考】数式用!$AI$4:$AL$4,0)+2,0), ""), "")</f>
        <v/>
      </c>
      <c r="AD897" s="1083"/>
      <c r="AE897" s="424"/>
      <c r="AF897" s="104"/>
      <c r="AG897" s="438" t="str">
        <f>IFERROR(VLOOKUP(O897, 【参考】数式用!$AY$5:$AY$13, 1, FALSE), "")</f>
        <v/>
      </c>
      <c r="AH897" s="439" t="str">
        <f>IFERROR(VLOOKUP(N897, 【参考】数式用!$BA$2:$BB$50, 2, FALSE), "")</f>
        <v/>
      </c>
      <c r="AI897" s="440" t="str">
        <f t="shared" si="29"/>
        <v/>
      </c>
      <c r="AJ897" s="441" t="str">
        <f t="shared" si="30"/>
        <v/>
      </c>
      <c r="AK897" s="139"/>
      <c r="AL897" s="139"/>
      <c r="AM897" s="112"/>
      <c r="AN897" s="112"/>
      <c r="AU897" s="111"/>
      <c r="AV897" s="111"/>
      <c r="AW897" s="111"/>
      <c r="AX897" s="111"/>
      <c r="AY897" s="111"/>
      <c r="AZ897" s="111"/>
    </row>
    <row r="898" spans="1:52" ht="30" customHeight="1" thickBot="1">
      <c r="A898" s="146">
        <v>885</v>
      </c>
      <c r="B898" s="985" t="str">
        <f>IF(基本情報入力シート!C923="","",基本情報入力シート!C923)</f>
        <v/>
      </c>
      <c r="C898" s="986"/>
      <c r="D898" s="986"/>
      <c r="E898" s="986"/>
      <c r="F898" s="986"/>
      <c r="G898" s="986"/>
      <c r="H898" s="986"/>
      <c r="I898" s="987"/>
      <c r="J898" s="420" t="str">
        <f>IF(基本情報入力シート!M923="","",基本情報入力シート!M923)</f>
        <v/>
      </c>
      <c r="K898" s="420" t="str">
        <f>IF(基本情報入力シート!R923="","",基本情報入力シート!R923)</f>
        <v/>
      </c>
      <c r="L898" s="420" t="str">
        <f>IF(基本情報入力シート!W923="","",基本情報入力シート!W923)</f>
        <v/>
      </c>
      <c r="M898" s="420" t="str">
        <f>IF(基本情報入力シート!X923="","",基本情報入力シート!X923)</f>
        <v/>
      </c>
      <c r="N898" s="147" t="str">
        <f>IF(基本情報入力シート!Y923="","",基本情報入力シート!Y923)</f>
        <v/>
      </c>
      <c r="O898" s="154"/>
      <c r="P898" s="53"/>
      <c r="Q898" s="988"/>
      <c r="R898" s="989"/>
      <c r="S898" s="148" t="str">
        <f>IFERROR(ROUNDDOWN(Q898*VLOOKUP(N898,【参考】数式用!$AR$2:$AW$50,MATCH(P898,【参考】数式用!$AT$4:$AW$4)+2,FALSE)*0.5, 0), "")</f>
        <v/>
      </c>
      <c r="T898" s="54"/>
      <c r="U898" s="548" t="str">
        <f>IFERROR(IF(AG898&lt;&gt;"",Q898*VLOOKUP(N898,【参考】数式用!$AG$2:$AL$50,MATCH(P898,【参考】数式用!$AI$4:$AL$4,0)+2,0), ""), "")</f>
        <v/>
      </c>
      <c r="V898" s="44"/>
      <c r="W898" s="990"/>
      <c r="X898" s="991"/>
      <c r="Y898" s="93"/>
      <c r="Z898" s="549"/>
      <c r="AA898" s="149" t="str">
        <f>IFERROR(IF(Y898="ー", "", ROUNDDOWN(Z898*VLOOKUP(N898,【参考】数式用!$AR$2:$AW$50,MATCH(Y898,【参考】数式用!$AT$4:$AW$4)+2,FALSE)*0.5, 0)), "")</f>
        <v/>
      </c>
      <c r="AB898" s="103"/>
      <c r="AC898" s="1083" t="str">
        <f>IFERROR(IF(AG898&lt;&gt;"",Z898*VLOOKUP(N898,【参考】数式用!$AG$2:$AL$50,MATCH(Y898,【参考】数式用!$AI$4:$AL$4,0)+2,0), ""), "")</f>
        <v/>
      </c>
      <c r="AD898" s="1083"/>
      <c r="AE898" s="424"/>
      <c r="AF898" s="104"/>
      <c r="AG898" s="438" t="str">
        <f>IFERROR(VLOOKUP(O898, 【参考】数式用!$AY$5:$AY$13, 1, FALSE), "")</f>
        <v/>
      </c>
      <c r="AH898" s="439" t="str">
        <f>IFERROR(VLOOKUP(N898, 【参考】数式用!$BA$2:$BB$50, 2, FALSE), "")</f>
        <v/>
      </c>
      <c r="AI898" s="440" t="str">
        <f t="shared" si="29"/>
        <v/>
      </c>
      <c r="AJ898" s="441" t="str">
        <f t="shared" si="30"/>
        <v/>
      </c>
      <c r="AK898" s="139"/>
      <c r="AL898" s="139"/>
      <c r="AM898" s="112"/>
      <c r="AN898" s="112"/>
      <c r="AU898" s="111"/>
      <c r="AV898" s="111"/>
      <c r="AW898" s="111"/>
      <c r="AX898" s="111"/>
      <c r="AY898" s="111"/>
      <c r="AZ898" s="111"/>
    </row>
    <row r="899" spans="1:52" ht="30" customHeight="1" thickBot="1">
      <c r="A899" s="146">
        <v>886</v>
      </c>
      <c r="B899" s="985" t="str">
        <f>IF(基本情報入力シート!C924="","",基本情報入力シート!C924)</f>
        <v/>
      </c>
      <c r="C899" s="986"/>
      <c r="D899" s="986"/>
      <c r="E899" s="986"/>
      <c r="F899" s="986"/>
      <c r="G899" s="986"/>
      <c r="H899" s="986"/>
      <c r="I899" s="987"/>
      <c r="J899" s="420" t="str">
        <f>IF(基本情報入力シート!M924="","",基本情報入力シート!M924)</f>
        <v/>
      </c>
      <c r="K899" s="420" t="str">
        <f>IF(基本情報入力シート!R924="","",基本情報入力シート!R924)</f>
        <v/>
      </c>
      <c r="L899" s="420" t="str">
        <f>IF(基本情報入力シート!W924="","",基本情報入力シート!W924)</f>
        <v/>
      </c>
      <c r="M899" s="420" t="str">
        <f>IF(基本情報入力シート!X924="","",基本情報入力シート!X924)</f>
        <v/>
      </c>
      <c r="N899" s="147" t="str">
        <f>IF(基本情報入力シート!Y924="","",基本情報入力シート!Y924)</f>
        <v/>
      </c>
      <c r="O899" s="154"/>
      <c r="P899" s="53"/>
      <c r="Q899" s="988"/>
      <c r="R899" s="989"/>
      <c r="S899" s="148" t="str">
        <f>IFERROR(ROUNDDOWN(Q899*VLOOKUP(N899,【参考】数式用!$AR$2:$AW$50,MATCH(P899,【参考】数式用!$AT$4:$AW$4)+2,FALSE)*0.5, 0), "")</f>
        <v/>
      </c>
      <c r="T899" s="54"/>
      <c r="U899" s="548" t="str">
        <f>IFERROR(IF(AG899&lt;&gt;"",Q899*VLOOKUP(N899,【参考】数式用!$AG$2:$AL$50,MATCH(P899,【参考】数式用!$AI$4:$AL$4,0)+2,0), ""), "")</f>
        <v/>
      </c>
      <c r="V899" s="44"/>
      <c r="W899" s="990"/>
      <c r="X899" s="991"/>
      <c r="Y899" s="93"/>
      <c r="Z899" s="549"/>
      <c r="AA899" s="149" t="str">
        <f>IFERROR(IF(Y899="ー", "", ROUNDDOWN(Z899*VLOOKUP(N899,【参考】数式用!$AR$2:$AW$50,MATCH(Y899,【参考】数式用!$AT$4:$AW$4)+2,FALSE)*0.5, 0)), "")</f>
        <v/>
      </c>
      <c r="AB899" s="103"/>
      <c r="AC899" s="1083" t="str">
        <f>IFERROR(IF(AG899&lt;&gt;"",Z899*VLOOKUP(N899,【参考】数式用!$AG$2:$AL$50,MATCH(Y899,【参考】数式用!$AI$4:$AL$4,0)+2,0), ""), "")</f>
        <v/>
      </c>
      <c r="AD899" s="1083"/>
      <c r="AE899" s="424"/>
      <c r="AF899" s="104"/>
      <c r="AG899" s="438" t="str">
        <f>IFERROR(VLOOKUP(O899, 【参考】数式用!$AY$5:$AY$13, 1, FALSE), "")</f>
        <v/>
      </c>
      <c r="AH899" s="439" t="str">
        <f>IFERROR(VLOOKUP(N899, 【参考】数式用!$BA$2:$BB$50, 2, FALSE), "")</f>
        <v/>
      </c>
      <c r="AI899" s="440" t="str">
        <f t="shared" si="29"/>
        <v/>
      </c>
      <c r="AJ899" s="441" t="str">
        <f t="shared" si="30"/>
        <v/>
      </c>
      <c r="AK899" s="139"/>
      <c r="AL899" s="139"/>
      <c r="AM899" s="112"/>
      <c r="AN899" s="112"/>
      <c r="AU899" s="111"/>
      <c r="AV899" s="111"/>
      <c r="AW899" s="111"/>
      <c r="AX899" s="111"/>
      <c r="AY899" s="111"/>
      <c r="AZ899" s="111"/>
    </row>
    <row r="900" spans="1:52" ht="30" customHeight="1" thickBot="1">
      <c r="A900" s="146">
        <v>887</v>
      </c>
      <c r="B900" s="985" t="str">
        <f>IF(基本情報入力シート!C925="","",基本情報入力シート!C925)</f>
        <v/>
      </c>
      <c r="C900" s="986"/>
      <c r="D900" s="986"/>
      <c r="E900" s="986"/>
      <c r="F900" s="986"/>
      <c r="G900" s="986"/>
      <c r="H900" s="986"/>
      <c r="I900" s="987"/>
      <c r="J900" s="420" t="str">
        <f>IF(基本情報入力シート!M925="","",基本情報入力シート!M925)</f>
        <v/>
      </c>
      <c r="K900" s="420" t="str">
        <f>IF(基本情報入力シート!R925="","",基本情報入力シート!R925)</f>
        <v/>
      </c>
      <c r="L900" s="420" t="str">
        <f>IF(基本情報入力シート!W925="","",基本情報入力シート!W925)</f>
        <v/>
      </c>
      <c r="M900" s="420" t="str">
        <f>IF(基本情報入力シート!X925="","",基本情報入力シート!X925)</f>
        <v/>
      </c>
      <c r="N900" s="147" t="str">
        <f>IF(基本情報入力シート!Y925="","",基本情報入力シート!Y925)</f>
        <v/>
      </c>
      <c r="O900" s="154"/>
      <c r="P900" s="53"/>
      <c r="Q900" s="988"/>
      <c r="R900" s="989"/>
      <c r="S900" s="148" t="str">
        <f>IFERROR(ROUNDDOWN(Q900*VLOOKUP(N900,【参考】数式用!$AR$2:$AW$50,MATCH(P900,【参考】数式用!$AT$4:$AW$4)+2,FALSE)*0.5, 0), "")</f>
        <v/>
      </c>
      <c r="T900" s="54"/>
      <c r="U900" s="548" t="str">
        <f>IFERROR(IF(AG900&lt;&gt;"",Q900*VLOOKUP(N900,【参考】数式用!$AG$2:$AL$50,MATCH(P900,【参考】数式用!$AI$4:$AL$4,0)+2,0), ""), "")</f>
        <v/>
      </c>
      <c r="V900" s="44"/>
      <c r="W900" s="990"/>
      <c r="X900" s="991"/>
      <c r="Y900" s="93"/>
      <c r="Z900" s="549"/>
      <c r="AA900" s="149" t="str">
        <f>IFERROR(IF(Y900="ー", "", ROUNDDOWN(Z900*VLOOKUP(N900,【参考】数式用!$AR$2:$AW$50,MATCH(Y900,【参考】数式用!$AT$4:$AW$4)+2,FALSE)*0.5, 0)), "")</f>
        <v/>
      </c>
      <c r="AB900" s="103"/>
      <c r="AC900" s="1083" t="str">
        <f>IFERROR(IF(AG900&lt;&gt;"",Z900*VLOOKUP(N900,【参考】数式用!$AG$2:$AL$50,MATCH(Y900,【参考】数式用!$AI$4:$AL$4,0)+2,0), ""), "")</f>
        <v/>
      </c>
      <c r="AD900" s="1083"/>
      <c r="AE900" s="424"/>
      <c r="AF900" s="104"/>
      <c r="AG900" s="438" t="str">
        <f>IFERROR(VLOOKUP(O900, 【参考】数式用!$AY$5:$AY$13, 1, FALSE), "")</f>
        <v/>
      </c>
      <c r="AH900" s="439" t="str">
        <f>IFERROR(VLOOKUP(N900, 【参考】数式用!$BA$2:$BB$50, 2, FALSE), "")</f>
        <v/>
      </c>
      <c r="AI900" s="440" t="str">
        <f t="shared" si="29"/>
        <v/>
      </c>
      <c r="AJ900" s="441" t="str">
        <f t="shared" si="30"/>
        <v/>
      </c>
      <c r="AK900" s="139"/>
      <c r="AL900" s="139"/>
      <c r="AM900" s="112"/>
      <c r="AN900" s="112"/>
      <c r="AU900" s="111"/>
      <c r="AV900" s="111"/>
      <c r="AW900" s="111"/>
      <c r="AX900" s="111"/>
      <c r="AY900" s="111"/>
      <c r="AZ900" s="111"/>
    </row>
    <row r="901" spans="1:52" ht="30" customHeight="1" thickBot="1">
      <c r="A901" s="146">
        <v>888</v>
      </c>
      <c r="B901" s="985" t="str">
        <f>IF(基本情報入力シート!C926="","",基本情報入力シート!C926)</f>
        <v/>
      </c>
      <c r="C901" s="986"/>
      <c r="D901" s="986"/>
      <c r="E901" s="986"/>
      <c r="F901" s="986"/>
      <c r="G901" s="986"/>
      <c r="H901" s="986"/>
      <c r="I901" s="987"/>
      <c r="J901" s="420" t="str">
        <f>IF(基本情報入力シート!M926="","",基本情報入力シート!M926)</f>
        <v/>
      </c>
      <c r="K901" s="420" t="str">
        <f>IF(基本情報入力シート!R926="","",基本情報入力シート!R926)</f>
        <v/>
      </c>
      <c r="L901" s="420" t="str">
        <f>IF(基本情報入力シート!W926="","",基本情報入力シート!W926)</f>
        <v/>
      </c>
      <c r="M901" s="420" t="str">
        <f>IF(基本情報入力シート!X926="","",基本情報入力シート!X926)</f>
        <v/>
      </c>
      <c r="N901" s="147" t="str">
        <f>IF(基本情報入力シート!Y926="","",基本情報入力シート!Y926)</f>
        <v/>
      </c>
      <c r="O901" s="154"/>
      <c r="P901" s="53"/>
      <c r="Q901" s="988"/>
      <c r="R901" s="989"/>
      <c r="S901" s="148" t="str">
        <f>IFERROR(ROUNDDOWN(Q901*VLOOKUP(N901,【参考】数式用!$AR$2:$AW$50,MATCH(P901,【参考】数式用!$AT$4:$AW$4)+2,FALSE)*0.5, 0), "")</f>
        <v/>
      </c>
      <c r="T901" s="54"/>
      <c r="U901" s="548" t="str">
        <f>IFERROR(IF(AG901&lt;&gt;"",Q901*VLOOKUP(N901,【参考】数式用!$AG$2:$AL$50,MATCH(P901,【参考】数式用!$AI$4:$AL$4,0)+2,0), ""), "")</f>
        <v/>
      </c>
      <c r="V901" s="44"/>
      <c r="W901" s="990"/>
      <c r="X901" s="991"/>
      <c r="Y901" s="93"/>
      <c r="Z901" s="549"/>
      <c r="AA901" s="149" t="str">
        <f>IFERROR(IF(Y901="ー", "", ROUNDDOWN(Z901*VLOOKUP(N901,【参考】数式用!$AR$2:$AW$50,MATCH(Y901,【参考】数式用!$AT$4:$AW$4)+2,FALSE)*0.5, 0)), "")</f>
        <v/>
      </c>
      <c r="AB901" s="103"/>
      <c r="AC901" s="1083" t="str">
        <f>IFERROR(IF(AG901&lt;&gt;"",Z901*VLOOKUP(N901,【参考】数式用!$AG$2:$AL$50,MATCH(Y901,【参考】数式用!$AI$4:$AL$4,0)+2,0), ""), "")</f>
        <v/>
      </c>
      <c r="AD901" s="1083"/>
      <c r="AE901" s="424"/>
      <c r="AF901" s="104"/>
      <c r="AG901" s="438" t="str">
        <f>IFERROR(VLOOKUP(O901, 【参考】数式用!$AY$5:$AY$13, 1, FALSE), "")</f>
        <v/>
      </c>
      <c r="AH901" s="439" t="str">
        <f>IFERROR(VLOOKUP(N901, 【参考】数式用!$BA$2:$BB$50, 2, FALSE), "")</f>
        <v/>
      </c>
      <c r="AI901" s="440" t="str">
        <f t="shared" si="29"/>
        <v/>
      </c>
      <c r="AJ901" s="441" t="str">
        <f t="shared" si="30"/>
        <v/>
      </c>
      <c r="AK901" s="139"/>
      <c r="AL901" s="139"/>
      <c r="AM901" s="112"/>
      <c r="AN901" s="112"/>
      <c r="AU901" s="111"/>
      <c r="AV901" s="111"/>
      <c r="AW901" s="111"/>
      <c r="AX901" s="111"/>
      <c r="AY901" s="111"/>
      <c r="AZ901" s="111"/>
    </row>
    <row r="902" spans="1:52" ht="30" customHeight="1" thickBot="1">
      <c r="A902" s="146">
        <v>889</v>
      </c>
      <c r="B902" s="985" t="str">
        <f>IF(基本情報入力シート!C927="","",基本情報入力シート!C927)</f>
        <v/>
      </c>
      <c r="C902" s="986"/>
      <c r="D902" s="986"/>
      <c r="E902" s="986"/>
      <c r="F902" s="986"/>
      <c r="G902" s="986"/>
      <c r="H902" s="986"/>
      <c r="I902" s="987"/>
      <c r="J902" s="420" t="str">
        <f>IF(基本情報入力シート!M927="","",基本情報入力シート!M927)</f>
        <v/>
      </c>
      <c r="K902" s="420" t="str">
        <f>IF(基本情報入力シート!R927="","",基本情報入力シート!R927)</f>
        <v/>
      </c>
      <c r="L902" s="420" t="str">
        <f>IF(基本情報入力シート!W927="","",基本情報入力シート!W927)</f>
        <v/>
      </c>
      <c r="M902" s="420" t="str">
        <f>IF(基本情報入力シート!X927="","",基本情報入力シート!X927)</f>
        <v/>
      </c>
      <c r="N902" s="147" t="str">
        <f>IF(基本情報入力シート!Y927="","",基本情報入力シート!Y927)</f>
        <v/>
      </c>
      <c r="O902" s="154"/>
      <c r="P902" s="53"/>
      <c r="Q902" s="988"/>
      <c r="R902" s="989"/>
      <c r="S902" s="148" t="str">
        <f>IFERROR(ROUNDDOWN(Q902*VLOOKUP(N902,【参考】数式用!$AR$2:$AW$50,MATCH(P902,【参考】数式用!$AT$4:$AW$4)+2,FALSE)*0.5, 0), "")</f>
        <v/>
      </c>
      <c r="T902" s="54"/>
      <c r="U902" s="548" t="str">
        <f>IFERROR(IF(AG902&lt;&gt;"",Q902*VLOOKUP(N902,【参考】数式用!$AG$2:$AL$50,MATCH(P902,【参考】数式用!$AI$4:$AL$4,0)+2,0), ""), "")</f>
        <v/>
      </c>
      <c r="V902" s="44"/>
      <c r="W902" s="990"/>
      <c r="X902" s="991"/>
      <c r="Y902" s="93"/>
      <c r="Z902" s="549"/>
      <c r="AA902" s="149" t="str">
        <f>IFERROR(IF(Y902="ー", "", ROUNDDOWN(Z902*VLOOKUP(N902,【参考】数式用!$AR$2:$AW$50,MATCH(Y902,【参考】数式用!$AT$4:$AW$4)+2,FALSE)*0.5, 0)), "")</f>
        <v/>
      </c>
      <c r="AB902" s="103"/>
      <c r="AC902" s="1083" t="str">
        <f>IFERROR(IF(AG902&lt;&gt;"",Z902*VLOOKUP(N902,【参考】数式用!$AG$2:$AL$50,MATCH(Y902,【参考】数式用!$AI$4:$AL$4,0)+2,0), ""), "")</f>
        <v/>
      </c>
      <c r="AD902" s="1083"/>
      <c r="AE902" s="424"/>
      <c r="AF902" s="104"/>
      <c r="AG902" s="438" t="str">
        <f>IFERROR(VLOOKUP(O902, 【参考】数式用!$AY$5:$AY$13, 1, FALSE), "")</f>
        <v/>
      </c>
      <c r="AH902" s="439" t="str">
        <f>IFERROR(VLOOKUP(N902, 【参考】数式用!$BA$2:$BB$50, 2, FALSE), "")</f>
        <v/>
      </c>
      <c r="AI902" s="440" t="str">
        <f t="shared" si="29"/>
        <v/>
      </c>
      <c r="AJ902" s="441" t="str">
        <f t="shared" si="30"/>
        <v/>
      </c>
      <c r="AK902" s="139"/>
      <c r="AL902" s="139"/>
      <c r="AM902" s="112"/>
      <c r="AN902" s="112"/>
      <c r="AU902" s="111"/>
      <c r="AV902" s="111"/>
      <c r="AW902" s="111"/>
      <c r="AX902" s="111"/>
      <c r="AY902" s="111"/>
      <c r="AZ902" s="111"/>
    </row>
    <row r="903" spans="1:52" ht="30" customHeight="1" thickBot="1">
      <c r="A903" s="146">
        <v>890</v>
      </c>
      <c r="B903" s="985" t="str">
        <f>IF(基本情報入力シート!C928="","",基本情報入力シート!C928)</f>
        <v/>
      </c>
      <c r="C903" s="986"/>
      <c r="D903" s="986"/>
      <c r="E903" s="986"/>
      <c r="F903" s="986"/>
      <c r="G903" s="986"/>
      <c r="H903" s="986"/>
      <c r="I903" s="987"/>
      <c r="J903" s="420" t="str">
        <f>IF(基本情報入力シート!M928="","",基本情報入力シート!M928)</f>
        <v/>
      </c>
      <c r="K903" s="420" t="str">
        <f>IF(基本情報入力シート!R928="","",基本情報入力シート!R928)</f>
        <v/>
      </c>
      <c r="L903" s="420" t="str">
        <f>IF(基本情報入力シート!W928="","",基本情報入力シート!W928)</f>
        <v/>
      </c>
      <c r="M903" s="420" t="str">
        <f>IF(基本情報入力シート!X928="","",基本情報入力シート!X928)</f>
        <v/>
      </c>
      <c r="N903" s="147" t="str">
        <f>IF(基本情報入力シート!Y928="","",基本情報入力シート!Y928)</f>
        <v/>
      </c>
      <c r="O903" s="154"/>
      <c r="P903" s="53"/>
      <c r="Q903" s="988"/>
      <c r="R903" s="989"/>
      <c r="S903" s="148" t="str">
        <f>IFERROR(ROUNDDOWN(Q903*VLOOKUP(N903,【参考】数式用!$AR$2:$AW$50,MATCH(P903,【参考】数式用!$AT$4:$AW$4)+2,FALSE)*0.5, 0), "")</f>
        <v/>
      </c>
      <c r="T903" s="54"/>
      <c r="U903" s="548" t="str">
        <f>IFERROR(IF(AG903&lt;&gt;"",Q903*VLOOKUP(N903,【参考】数式用!$AG$2:$AL$50,MATCH(P903,【参考】数式用!$AI$4:$AL$4,0)+2,0), ""), "")</f>
        <v/>
      </c>
      <c r="V903" s="44"/>
      <c r="W903" s="990"/>
      <c r="X903" s="991"/>
      <c r="Y903" s="93"/>
      <c r="Z903" s="549"/>
      <c r="AA903" s="149" t="str">
        <f>IFERROR(IF(Y903="ー", "", ROUNDDOWN(Z903*VLOOKUP(N903,【参考】数式用!$AR$2:$AW$50,MATCH(Y903,【参考】数式用!$AT$4:$AW$4)+2,FALSE)*0.5, 0)), "")</f>
        <v/>
      </c>
      <c r="AB903" s="103"/>
      <c r="AC903" s="1083" t="str">
        <f>IFERROR(IF(AG903&lt;&gt;"",Z903*VLOOKUP(N903,【参考】数式用!$AG$2:$AL$50,MATCH(Y903,【参考】数式用!$AI$4:$AL$4,0)+2,0), ""), "")</f>
        <v/>
      </c>
      <c r="AD903" s="1083"/>
      <c r="AE903" s="424"/>
      <c r="AF903" s="104"/>
      <c r="AG903" s="438" t="str">
        <f>IFERROR(VLOOKUP(O903, 【参考】数式用!$AY$5:$AY$13, 1, FALSE), "")</f>
        <v/>
      </c>
      <c r="AH903" s="439" t="str">
        <f>IFERROR(VLOOKUP(N903, 【参考】数式用!$BA$2:$BB$50, 2, FALSE), "")</f>
        <v/>
      </c>
      <c r="AI903" s="440" t="str">
        <f t="shared" si="29"/>
        <v/>
      </c>
      <c r="AJ903" s="441" t="str">
        <f t="shared" si="30"/>
        <v/>
      </c>
      <c r="AK903" s="139"/>
      <c r="AL903" s="139"/>
      <c r="AM903" s="112"/>
      <c r="AN903" s="112"/>
      <c r="AU903" s="111"/>
      <c r="AV903" s="111"/>
      <c r="AW903" s="111"/>
      <c r="AX903" s="111"/>
      <c r="AY903" s="111"/>
      <c r="AZ903" s="111"/>
    </row>
    <row r="904" spans="1:52" ht="30" customHeight="1" thickBot="1">
      <c r="A904" s="146">
        <v>891</v>
      </c>
      <c r="B904" s="985" t="str">
        <f>IF(基本情報入力シート!C929="","",基本情報入力シート!C929)</f>
        <v/>
      </c>
      <c r="C904" s="986"/>
      <c r="D904" s="986"/>
      <c r="E904" s="986"/>
      <c r="F904" s="986"/>
      <c r="G904" s="986"/>
      <c r="H904" s="986"/>
      <c r="I904" s="987"/>
      <c r="J904" s="420" t="str">
        <f>IF(基本情報入力シート!M929="","",基本情報入力シート!M929)</f>
        <v/>
      </c>
      <c r="K904" s="420" t="str">
        <f>IF(基本情報入力シート!R929="","",基本情報入力シート!R929)</f>
        <v/>
      </c>
      <c r="L904" s="420" t="str">
        <f>IF(基本情報入力シート!W929="","",基本情報入力シート!W929)</f>
        <v/>
      </c>
      <c r="M904" s="420" t="str">
        <f>IF(基本情報入力シート!X929="","",基本情報入力シート!X929)</f>
        <v/>
      </c>
      <c r="N904" s="147" t="str">
        <f>IF(基本情報入力シート!Y929="","",基本情報入力シート!Y929)</f>
        <v/>
      </c>
      <c r="O904" s="154"/>
      <c r="P904" s="53"/>
      <c r="Q904" s="988"/>
      <c r="R904" s="989"/>
      <c r="S904" s="148" t="str">
        <f>IFERROR(ROUNDDOWN(Q904*VLOOKUP(N904,【参考】数式用!$AR$2:$AW$50,MATCH(P904,【参考】数式用!$AT$4:$AW$4)+2,FALSE)*0.5, 0), "")</f>
        <v/>
      </c>
      <c r="T904" s="54"/>
      <c r="U904" s="548" t="str">
        <f>IFERROR(IF(AG904&lt;&gt;"",Q904*VLOOKUP(N904,【参考】数式用!$AG$2:$AL$50,MATCH(P904,【参考】数式用!$AI$4:$AL$4,0)+2,0), ""), "")</f>
        <v/>
      </c>
      <c r="V904" s="44"/>
      <c r="W904" s="990"/>
      <c r="X904" s="991"/>
      <c r="Y904" s="93"/>
      <c r="Z904" s="549"/>
      <c r="AA904" s="149" t="str">
        <f>IFERROR(IF(Y904="ー", "", ROUNDDOWN(Z904*VLOOKUP(N904,【参考】数式用!$AR$2:$AW$50,MATCH(Y904,【参考】数式用!$AT$4:$AW$4)+2,FALSE)*0.5, 0)), "")</f>
        <v/>
      </c>
      <c r="AB904" s="103"/>
      <c r="AC904" s="1083" t="str">
        <f>IFERROR(IF(AG904&lt;&gt;"",Z904*VLOOKUP(N904,【参考】数式用!$AG$2:$AL$50,MATCH(Y904,【参考】数式用!$AI$4:$AL$4,0)+2,0), ""), "")</f>
        <v/>
      </c>
      <c r="AD904" s="1083"/>
      <c r="AE904" s="424"/>
      <c r="AF904" s="104"/>
      <c r="AG904" s="438" t="str">
        <f>IFERROR(VLOOKUP(O904, 【参考】数式用!$AY$5:$AY$13, 1, FALSE), "")</f>
        <v/>
      </c>
      <c r="AH904" s="439" t="str">
        <f>IFERROR(VLOOKUP(N904, 【参考】数式用!$BA$2:$BB$50, 2, FALSE), "")</f>
        <v/>
      </c>
      <c r="AI904" s="440" t="str">
        <f t="shared" si="29"/>
        <v/>
      </c>
      <c r="AJ904" s="441" t="str">
        <f t="shared" si="30"/>
        <v/>
      </c>
      <c r="AK904" s="139"/>
      <c r="AL904" s="139"/>
      <c r="AM904" s="112"/>
      <c r="AN904" s="112"/>
      <c r="AU904" s="111"/>
      <c r="AV904" s="111"/>
      <c r="AW904" s="111"/>
      <c r="AX904" s="111"/>
      <c r="AY904" s="111"/>
      <c r="AZ904" s="111"/>
    </row>
    <row r="905" spans="1:52" ht="30" customHeight="1" thickBot="1">
      <c r="A905" s="146">
        <v>892</v>
      </c>
      <c r="B905" s="985" t="str">
        <f>IF(基本情報入力シート!C930="","",基本情報入力シート!C930)</f>
        <v/>
      </c>
      <c r="C905" s="986"/>
      <c r="D905" s="986"/>
      <c r="E905" s="986"/>
      <c r="F905" s="986"/>
      <c r="G905" s="986"/>
      <c r="H905" s="986"/>
      <c r="I905" s="987"/>
      <c r="J905" s="420" t="str">
        <f>IF(基本情報入力シート!M930="","",基本情報入力シート!M930)</f>
        <v/>
      </c>
      <c r="K905" s="420" t="str">
        <f>IF(基本情報入力シート!R930="","",基本情報入力シート!R930)</f>
        <v/>
      </c>
      <c r="L905" s="420" t="str">
        <f>IF(基本情報入力シート!W930="","",基本情報入力シート!W930)</f>
        <v/>
      </c>
      <c r="M905" s="420" t="str">
        <f>IF(基本情報入力シート!X930="","",基本情報入力シート!X930)</f>
        <v/>
      </c>
      <c r="N905" s="147" t="str">
        <f>IF(基本情報入力シート!Y930="","",基本情報入力シート!Y930)</f>
        <v/>
      </c>
      <c r="O905" s="154"/>
      <c r="P905" s="53"/>
      <c r="Q905" s="988"/>
      <c r="R905" s="989"/>
      <c r="S905" s="148" t="str">
        <f>IFERROR(ROUNDDOWN(Q905*VLOOKUP(N905,【参考】数式用!$AR$2:$AW$50,MATCH(P905,【参考】数式用!$AT$4:$AW$4)+2,FALSE)*0.5, 0), "")</f>
        <v/>
      </c>
      <c r="T905" s="54"/>
      <c r="U905" s="548" t="str">
        <f>IFERROR(IF(AG905&lt;&gt;"",Q905*VLOOKUP(N905,【参考】数式用!$AG$2:$AL$50,MATCH(P905,【参考】数式用!$AI$4:$AL$4,0)+2,0), ""), "")</f>
        <v/>
      </c>
      <c r="V905" s="44"/>
      <c r="W905" s="990"/>
      <c r="X905" s="991"/>
      <c r="Y905" s="93"/>
      <c r="Z905" s="549"/>
      <c r="AA905" s="149" t="str">
        <f>IFERROR(IF(Y905="ー", "", ROUNDDOWN(Z905*VLOOKUP(N905,【参考】数式用!$AR$2:$AW$50,MATCH(Y905,【参考】数式用!$AT$4:$AW$4)+2,FALSE)*0.5, 0)), "")</f>
        <v/>
      </c>
      <c r="AB905" s="103"/>
      <c r="AC905" s="1083" t="str">
        <f>IFERROR(IF(AG905&lt;&gt;"",Z905*VLOOKUP(N905,【参考】数式用!$AG$2:$AL$50,MATCH(Y905,【参考】数式用!$AI$4:$AL$4,0)+2,0), ""), "")</f>
        <v/>
      </c>
      <c r="AD905" s="1083"/>
      <c r="AE905" s="424"/>
      <c r="AF905" s="104"/>
      <c r="AG905" s="438" t="str">
        <f>IFERROR(VLOOKUP(O905, 【参考】数式用!$AY$5:$AY$13, 1, FALSE), "")</f>
        <v/>
      </c>
      <c r="AH905" s="439" t="str">
        <f>IFERROR(VLOOKUP(N905, 【参考】数式用!$BA$2:$BB$50, 2, FALSE), "")</f>
        <v/>
      </c>
      <c r="AI905" s="440" t="str">
        <f t="shared" si="29"/>
        <v/>
      </c>
      <c r="AJ905" s="441" t="str">
        <f t="shared" si="30"/>
        <v/>
      </c>
      <c r="AK905" s="139"/>
      <c r="AL905" s="139"/>
      <c r="AM905" s="112"/>
      <c r="AN905" s="112"/>
      <c r="AU905" s="111"/>
      <c r="AV905" s="111"/>
      <c r="AW905" s="111"/>
      <c r="AX905" s="111"/>
      <c r="AY905" s="111"/>
      <c r="AZ905" s="111"/>
    </row>
    <row r="906" spans="1:52" ht="30" customHeight="1" thickBot="1">
      <c r="A906" s="146">
        <v>893</v>
      </c>
      <c r="B906" s="985" t="str">
        <f>IF(基本情報入力シート!C931="","",基本情報入力シート!C931)</f>
        <v/>
      </c>
      <c r="C906" s="986"/>
      <c r="D906" s="986"/>
      <c r="E906" s="986"/>
      <c r="F906" s="986"/>
      <c r="G906" s="986"/>
      <c r="H906" s="986"/>
      <c r="I906" s="987"/>
      <c r="J906" s="420" t="str">
        <f>IF(基本情報入力シート!M931="","",基本情報入力シート!M931)</f>
        <v/>
      </c>
      <c r="K906" s="420" t="str">
        <f>IF(基本情報入力シート!R931="","",基本情報入力シート!R931)</f>
        <v/>
      </c>
      <c r="L906" s="420" t="str">
        <f>IF(基本情報入力シート!W931="","",基本情報入力シート!W931)</f>
        <v/>
      </c>
      <c r="M906" s="420" t="str">
        <f>IF(基本情報入力シート!X931="","",基本情報入力シート!X931)</f>
        <v/>
      </c>
      <c r="N906" s="147" t="str">
        <f>IF(基本情報入力シート!Y931="","",基本情報入力シート!Y931)</f>
        <v/>
      </c>
      <c r="O906" s="154"/>
      <c r="P906" s="53"/>
      <c r="Q906" s="988"/>
      <c r="R906" s="989"/>
      <c r="S906" s="148" t="str">
        <f>IFERROR(ROUNDDOWN(Q906*VLOOKUP(N906,【参考】数式用!$AR$2:$AW$50,MATCH(P906,【参考】数式用!$AT$4:$AW$4)+2,FALSE)*0.5, 0), "")</f>
        <v/>
      </c>
      <c r="T906" s="54"/>
      <c r="U906" s="548" t="str">
        <f>IFERROR(IF(AG906&lt;&gt;"",Q906*VLOOKUP(N906,【参考】数式用!$AG$2:$AL$50,MATCH(P906,【参考】数式用!$AI$4:$AL$4,0)+2,0), ""), "")</f>
        <v/>
      </c>
      <c r="V906" s="44"/>
      <c r="W906" s="990"/>
      <c r="X906" s="991"/>
      <c r="Y906" s="93"/>
      <c r="Z906" s="549"/>
      <c r="AA906" s="149" t="str">
        <f>IFERROR(IF(Y906="ー", "", ROUNDDOWN(Z906*VLOOKUP(N906,【参考】数式用!$AR$2:$AW$50,MATCH(Y906,【参考】数式用!$AT$4:$AW$4)+2,FALSE)*0.5, 0)), "")</f>
        <v/>
      </c>
      <c r="AB906" s="103"/>
      <c r="AC906" s="1083" t="str">
        <f>IFERROR(IF(AG906&lt;&gt;"",Z906*VLOOKUP(N906,【参考】数式用!$AG$2:$AL$50,MATCH(Y906,【参考】数式用!$AI$4:$AL$4,0)+2,0), ""), "")</f>
        <v/>
      </c>
      <c r="AD906" s="1083"/>
      <c r="AE906" s="424"/>
      <c r="AF906" s="104"/>
      <c r="AG906" s="438" t="str">
        <f>IFERROR(VLOOKUP(O906, 【参考】数式用!$AY$5:$AY$13, 1, FALSE), "")</f>
        <v/>
      </c>
      <c r="AH906" s="439" t="str">
        <f>IFERROR(VLOOKUP(N906, 【参考】数式用!$BA$2:$BB$50, 2, FALSE), "")</f>
        <v/>
      </c>
      <c r="AI906" s="440" t="str">
        <f t="shared" si="29"/>
        <v/>
      </c>
      <c r="AJ906" s="441" t="str">
        <f t="shared" si="30"/>
        <v/>
      </c>
      <c r="AK906" s="139"/>
      <c r="AL906" s="139"/>
      <c r="AM906" s="112"/>
      <c r="AN906" s="112"/>
      <c r="AU906" s="111"/>
      <c r="AV906" s="111"/>
      <c r="AW906" s="111"/>
      <c r="AX906" s="111"/>
      <c r="AY906" s="111"/>
      <c r="AZ906" s="111"/>
    </row>
    <row r="907" spans="1:52" ht="30" customHeight="1" thickBot="1">
      <c r="A907" s="146">
        <v>894</v>
      </c>
      <c r="B907" s="985" t="str">
        <f>IF(基本情報入力シート!C932="","",基本情報入力シート!C932)</f>
        <v/>
      </c>
      <c r="C907" s="986"/>
      <c r="D907" s="986"/>
      <c r="E907" s="986"/>
      <c r="F907" s="986"/>
      <c r="G907" s="986"/>
      <c r="H907" s="986"/>
      <c r="I907" s="987"/>
      <c r="J907" s="420" t="str">
        <f>IF(基本情報入力シート!M932="","",基本情報入力シート!M932)</f>
        <v/>
      </c>
      <c r="K907" s="420" t="str">
        <f>IF(基本情報入力シート!R932="","",基本情報入力シート!R932)</f>
        <v/>
      </c>
      <c r="L907" s="420" t="str">
        <f>IF(基本情報入力シート!W932="","",基本情報入力シート!W932)</f>
        <v/>
      </c>
      <c r="M907" s="420" t="str">
        <f>IF(基本情報入力シート!X932="","",基本情報入力シート!X932)</f>
        <v/>
      </c>
      <c r="N907" s="147" t="str">
        <f>IF(基本情報入力シート!Y932="","",基本情報入力シート!Y932)</f>
        <v/>
      </c>
      <c r="O907" s="154"/>
      <c r="P907" s="53"/>
      <c r="Q907" s="988"/>
      <c r="R907" s="989"/>
      <c r="S907" s="148" t="str">
        <f>IFERROR(ROUNDDOWN(Q907*VLOOKUP(N907,【参考】数式用!$AR$2:$AW$50,MATCH(P907,【参考】数式用!$AT$4:$AW$4)+2,FALSE)*0.5, 0), "")</f>
        <v/>
      </c>
      <c r="T907" s="54"/>
      <c r="U907" s="548" t="str">
        <f>IFERROR(IF(AG907&lt;&gt;"",Q907*VLOOKUP(N907,【参考】数式用!$AG$2:$AL$50,MATCH(P907,【参考】数式用!$AI$4:$AL$4,0)+2,0), ""), "")</f>
        <v/>
      </c>
      <c r="V907" s="44"/>
      <c r="W907" s="990"/>
      <c r="X907" s="991"/>
      <c r="Y907" s="93"/>
      <c r="Z907" s="549"/>
      <c r="AA907" s="149" t="str">
        <f>IFERROR(IF(Y907="ー", "", ROUNDDOWN(Z907*VLOOKUP(N907,【参考】数式用!$AR$2:$AW$50,MATCH(Y907,【参考】数式用!$AT$4:$AW$4)+2,FALSE)*0.5, 0)), "")</f>
        <v/>
      </c>
      <c r="AB907" s="103"/>
      <c r="AC907" s="1083" t="str">
        <f>IFERROR(IF(AG907&lt;&gt;"",Z907*VLOOKUP(N907,【参考】数式用!$AG$2:$AL$50,MATCH(Y907,【参考】数式用!$AI$4:$AL$4,0)+2,0), ""), "")</f>
        <v/>
      </c>
      <c r="AD907" s="1083"/>
      <c r="AE907" s="424"/>
      <c r="AF907" s="104"/>
      <c r="AG907" s="438" t="str">
        <f>IFERROR(VLOOKUP(O907, 【参考】数式用!$AY$5:$AY$13, 1, FALSE), "")</f>
        <v/>
      </c>
      <c r="AH907" s="439" t="str">
        <f>IFERROR(VLOOKUP(N907, 【参考】数式用!$BA$2:$BB$50, 2, FALSE), "")</f>
        <v/>
      </c>
      <c r="AI907" s="440" t="str">
        <f t="shared" si="29"/>
        <v/>
      </c>
      <c r="AJ907" s="441" t="str">
        <f t="shared" si="30"/>
        <v/>
      </c>
      <c r="AK907" s="139"/>
      <c r="AL907" s="139"/>
      <c r="AM907" s="112"/>
      <c r="AN907" s="112"/>
      <c r="AU907" s="111"/>
      <c r="AV907" s="111"/>
      <c r="AW907" s="111"/>
      <c r="AX907" s="111"/>
      <c r="AY907" s="111"/>
      <c r="AZ907" s="111"/>
    </row>
    <row r="908" spans="1:52" ht="30" customHeight="1" thickBot="1">
      <c r="A908" s="146">
        <v>895</v>
      </c>
      <c r="B908" s="985" t="str">
        <f>IF(基本情報入力シート!C933="","",基本情報入力シート!C933)</f>
        <v/>
      </c>
      <c r="C908" s="986"/>
      <c r="D908" s="986"/>
      <c r="E908" s="986"/>
      <c r="F908" s="986"/>
      <c r="G908" s="986"/>
      <c r="H908" s="986"/>
      <c r="I908" s="987"/>
      <c r="J908" s="420" t="str">
        <f>IF(基本情報入力シート!M933="","",基本情報入力シート!M933)</f>
        <v/>
      </c>
      <c r="K908" s="420" t="str">
        <f>IF(基本情報入力シート!R933="","",基本情報入力シート!R933)</f>
        <v/>
      </c>
      <c r="L908" s="420" t="str">
        <f>IF(基本情報入力シート!W933="","",基本情報入力シート!W933)</f>
        <v/>
      </c>
      <c r="M908" s="420" t="str">
        <f>IF(基本情報入力シート!X933="","",基本情報入力シート!X933)</f>
        <v/>
      </c>
      <c r="N908" s="147" t="str">
        <f>IF(基本情報入力シート!Y933="","",基本情報入力シート!Y933)</f>
        <v/>
      </c>
      <c r="O908" s="154"/>
      <c r="P908" s="53"/>
      <c r="Q908" s="988"/>
      <c r="R908" s="989"/>
      <c r="S908" s="148" t="str">
        <f>IFERROR(ROUNDDOWN(Q908*VLOOKUP(N908,【参考】数式用!$AR$2:$AW$50,MATCH(P908,【参考】数式用!$AT$4:$AW$4)+2,FALSE)*0.5, 0), "")</f>
        <v/>
      </c>
      <c r="T908" s="54"/>
      <c r="U908" s="548" t="str">
        <f>IFERROR(IF(AG908&lt;&gt;"",Q908*VLOOKUP(N908,【参考】数式用!$AG$2:$AL$50,MATCH(P908,【参考】数式用!$AI$4:$AL$4,0)+2,0), ""), "")</f>
        <v/>
      </c>
      <c r="V908" s="44"/>
      <c r="W908" s="990"/>
      <c r="X908" s="991"/>
      <c r="Y908" s="93"/>
      <c r="Z908" s="549"/>
      <c r="AA908" s="149" t="str">
        <f>IFERROR(IF(Y908="ー", "", ROUNDDOWN(Z908*VLOOKUP(N908,【参考】数式用!$AR$2:$AW$50,MATCH(Y908,【参考】数式用!$AT$4:$AW$4)+2,FALSE)*0.5, 0)), "")</f>
        <v/>
      </c>
      <c r="AB908" s="103"/>
      <c r="AC908" s="1083" t="str">
        <f>IFERROR(IF(AG908&lt;&gt;"",Z908*VLOOKUP(N908,【参考】数式用!$AG$2:$AL$50,MATCH(Y908,【参考】数式用!$AI$4:$AL$4,0)+2,0), ""), "")</f>
        <v/>
      </c>
      <c r="AD908" s="1083"/>
      <c r="AE908" s="424"/>
      <c r="AF908" s="104"/>
      <c r="AG908" s="438" t="str">
        <f>IFERROR(VLOOKUP(O908, 【参考】数式用!$AY$5:$AY$13, 1, FALSE), "")</f>
        <v/>
      </c>
      <c r="AH908" s="439" t="str">
        <f>IFERROR(VLOOKUP(N908, 【参考】数式用!$BA$2:$BB$50, 2, FALSE), "")</f>
        <v/>
      </c>
      <c r="AI908" s="440" t="str">
        <f t="shared" si="29"/>
        <v/>
      </c>
      <c r="AJ908" s="441" t="str">
        <f t="shared" si="30"/>
        <v/>
      </c>
      <c r="AK908" s="139"/>
      <c r="AL908" s="139"/>
      <c r="AM908" s="112"/>
      <c r="AN908" s="112"/>
      <c r="AU908" s="111"/>
      <c r="AV908" s="111"/>
      <c r="AW908" s="111"/>
      <c r="AX908" s="111"/>
      <c r="AY908" s="111"/>
      <c r="AZ908" s="111"/>
    </row>
    <row r="909" spans="1:52" ht="30" customHeight="1" thickBot="1">
      <c r="A909" s="146">
        <v>896</v>
      </c>
      <c r="B909" s="985" t="str">
        <f>IF(基本情報入力シート!C934="","",基本情報入力シート!C934)</f>
        <v/>
      </c>
      <c r="C909" s="986"/>
      <c r="D909" s="986"/>
      <c r="E909" s="986"/>
      <c r="F909" s="986"/>
      <c r="G909" s="986"/>
      <c r="H909" s="986"/>
      <c r="I909" s="987"/>
      <c r="J909" s="420" t="str">
        <f>IF(基本情報入力シート!M934="","",基本情報入力シート!M934)</f>
        <v/>
      </c>
      <c r="K909" s="420" t="str">
        <f>IF(基本情報入力シート!R934="","",基本情報入力シート!R934)</f>
        <v/>
      </c>
      <c r="L909" s="420" t="str">
        <f>IF(基本情報入力シート!W934="","",基本情報入力シート!W934)</f>
        <v/>
      </c>
      <c r="M909" s="420" t="str">
        <f>IF(基本情報入力シート!X934="","",基本情報入力シート!X934)</f>
        <v/>
      </c>
      <c r="N909" s="147" t="str">
        <f>IF(基本情報入力シート!Y934="","",基本情報入力シート!Y934)</f>
        <v/>
      </c>
      <c r="O909" s="154"/>
      <c r="P909" s="53"/>
      <c r="Q909" s="988"/>
      <c r="R909" s="989"/>
      <c r="S909" s="148" t="str">
        <f>IFERROR(ROUNDDOWN(Q909*VLOOKUP(N909,【参考】数式用!$AR$2:$AW$50,MATCH(P909,【参考】数式用!$AT$4:$AW$4)+2,FALSE)*0.5, 0), "")</f>
        <v/>
      </c>
      <c r="T909" s="54"/>
      <c r="U909" s="548" t="str">
        <f>IFERROR(IF(AG909&lt;&gt;"",Q909*VLOOKUP(N909,【参考】数式用!$AG$2:$AL$50,MATCH(P909,【参考】数式用!$AI$4:$AL$4,0)+2,0), ""), "")</f>
        <v/>
      </c>
      <c r="V909" s="44"/>
      <c r="W909" s="990"/>
      <c r="X909" s="991"/>
      <c r="Y909" s="93"/>
      <c r="Z909" s="549"/>
      <c r="AA909" s="149" t="str">
        <f>IFERROR(IF(Y909="ー", "", ROUNDDOWN(Z909*VLOOKUP(N909,【参考】数式用!$AR$2:$AW$50,MATCH(Y909,【参考】数式用!$AT$4:$AW$4)+2,FALSE)*0.5, 0)), "")</f>
        <v/>
      </c>
      <c r="AB909" s="103"/>
      <c r="AC909" s="1083" t="str">
        <f>IFERROR(IF(AG909&lt;&gt;"",Z909*VLOOKUP(N909,【参考】数式用!$AG$2:$AL$50,MATCH(Y909,【参考】数式用!$AI$4:$AL$4,0)+2,0), ""), "")</f>
        <v/>
      </c>
      <c r="AD909" s="1083"/>
      <c r="AE909" s="424"/>
      <c r="AF909" s="104"/>
      <c r="AG909" s="438" t="str">
        <f>IFERROR(VLOOKUP(O909, 【参考】数式用!$AY$5:$AY$13, 1, FALSE), "")</f>
        <v/>
      </c>
      <c r="AH909" s="439" t="str">
        <f>IFERROR(VLOOKUP(N909, 【参考】数式用!$BA$2:$BB$50, 2, FALSE), "")</f>
        <v/>
      </c>
      <c r="AI909" s="440" t="str">
        <f t="shared" si="29"/>
        <v/>
      </c>
      <c r="AJ909" s="441" t="str">
        <f t="shared" si="30"/>
        <v/>
      </c>
      <c r="AK909" s="139"/>
      <c r="AL909" s="139"/>
      <c r="AM909" s="112"/>
      <c r="AN909" s="112"/>
      <c r="AU909" s="111"/>
      <c r="AV909" s="111"/>
      <c r="AW909" s="111"/>
      <c r="AX909" s="111"/>
      <c r="AY909" s="111"/>
      <c r="AZ909" s="111"/>
    </row>
    <row r="910" spans="1:52" ht="30" customHeight="1" thickBot="1">
      <c r="A910" s="146">
        <v>897</v>
      </c>
      <c r="B910" s="985" t="str">
        <f>IF(基本情報入力シート!C935="","",基本情報入力シート!C935)</f>
        <v/>
      </c>
      <c r="C910" s="986"/>
      <c r="D910" s="986"/>
      <c r="E910" s="986"/>
      <c r="F910" s="986"/>
      <c r="G910" s="986"/>
      <c r="H910" s="986"/>
      <c r="I910" s="987"/>
      <c r="J910" s="420" t="str">
        <f>IF(基本情報入力シート!M935="","",基本情報入力シート!M935)</f>
        <v/>
      </c>
      <c r="K910" s="420" t="str">
        <f>IF(基本情報入力シート!R935="","",基本情報入力シート!R935)</f>
        <v/>
      </c>
      <c r="L910" s="420" t="str">
        <f>IF(基本情報入力シート!W935="","",基本情報入力シート!W935)</f>
        <v/>
      </c>
      <c r="M910" s="420" t="str">
        <f>IF(基本情報入力シート!X935="","",基本情報入力シート!X935)</f>
        <v/>
      </c>
      <c r="N910" s="147" t="str">
        <f>IF(基本情報入力シート!Y935="","",基本情報入力シート!Y935)</f>
        <v/>
      </c>
      <c r="O910" s="154"/>
      <c r="P910" s="53"/>
      <c r="Q910" s="988"/>
      <c r="R910" s="989"/>
      <c r="S910" s="148" t="str">
        <f>IFERROR(ROUNDDOWN(Q910*VLOOKUP(N910,【参考】数式用!$AR$2:$AW$50,MATCH(P910,【参考】数式用!$AT$4:$AW$4)+2,FALSE)*0.5, 0), "")</f>
        <v/>
      </c>
      <c r="T910" s="54"/>
      <c r="U910" s="548" t="str">
        <f>IFERROR(IF(AG910&lt;&gt;"",Q910*VLOOKUP(N910,【参考】数式用!$AG$2:$AL$50,MATCH(P910,【参考】数式用!$AI$4:$AL$4,0)+2,0), ""), "")</f>
        <v/>
      </c>
      <c r="V910" s="44"/>
      <c r="W910" s="990"/>
      <c r="X910" s="991"/>
      <c r="Y910" s="93"/>
      <c r="Z910" s="549"/>
      <c r="AA910" s="149" t="str">
        <f>IFERROR(IF(Y910="ー", "", ROUNDDOWN(Z910*VLOOKUP(N910,【参考】数式用!$AR$2:$AW$50,MATCH(Y910,【参考】数式用!$AT$4:$AW$4)+2,FALSE)*0.5, 0)), "")</f>
        <v/>
      </c>
      <c r="AB910" s="103"/>
      <c r="AC910" s="1083" t="str">
        <f>IFERROR(IF(AG910&lt;&gt;"",Z910*VLOOKUP(N910,【参考】数式用!$AG$2:$AL$50,MATCH(Y910,【参考】数式用!$AI$4:$AL$4,0)+2,0), ""), "")</f>
        <v/>
      </c>
      <c r="AD910" s="1083"/>
      <c r="AE910" s="424"/>
      <c r="AF910" s="104"/>
      <c r="AG910" s="438" t="str">
        <f>IFERROR(VLOOKUP(O910, 【参考】数式用!$AY$5:$AY$13, 1, FALSE), "")</f>
        <v/>
      </c>
      <c r="AH910" s="439" t="str">
        <f>IFERROR(VLOOKUP(N910, 【参考】数式用!$BA$2:$BB$50, 2, FALSE), "")</f>
        <v/>
      </c>
      <c r="AI910" s="440" t="str">
        <f t="shared" si="29"/>
        <v/>
      </c>
      <c r="AJ910" s="441" t="str">
        <f t="shared" si="30"/>
        <v/>
      </c>
      <c r="AK910" s="139"/>
      <c r="AL910" s="139"/>
      <c r="AM910" s="112"/>
      <c r="AN910" s="112"/>
      <c r="AU910" s="111"/>
      <c r="AV910" s="111"/>
      <c r="AW910" s="111"/>
      <c r="AX910" s="111"/>
      <c r="AY910" s="111"/>
      <c r="AZ910" s="111"/>
    </row>
    <row r="911" spans="1:52" ht="30" customHeight="1" thickBot="1">
      <c r="A911" s="146">
        <v>898</v>
      </c>
      <c r="B911" s="985" t="str">
        <f>IF(基本情報入力シート!C936="","",基本情報入力シート!C936)</f>
        <v/>
      </c>
      <c r="C911" s="986"/>
      <c r="D911" s="986"/>
      <c r="E911" s="986"/>
      <c r="F911" s="986"/>
      <c r="G911" s="986"/>
      <c r="H911" s="986"/>
      <c r="I911" s="987"/>
      <c r="J911" s="420" t="str">
        <f>IF(基本情報入力シート!M936="","",基本情報入力シート!M936)</f>
        <v/>
      </c>
      <c r="K911" s="420" t="str">
        <f>IF(基本情報入力シート!R936="","",基本情報入力シート!R936)</f>
        <v/>
      </c>
      <c r="L911" s="420" t="str">
        <f>IF(基本情報入力シート!W936="","",基本情報入力シート!W936)</f>
        <v/>
      </c>
      <c r="M911" s="420" t="str">
        <f>IF(基本情報入力シート!X936="","",基本情報入力シート!X936)</f>
        <v/>
      </c>
      <c r="N911" s="147" t="str">
        <f>IF(基本情報入力シート!Y936="","",基本情報入力シート!Y936)</f>
        <v/>
      </c>
      <c r="O911" s="154"/>
      <c r="P911" s="53"/>
      <c r="Q911" s="988"/>
      <c r="R911" s="989"/>
      <c r="S911" s="148" t="str">
        <f>IFERROR(ROUNDDOWN(Q911*VLOOKUP(N911,【参考】数式用!$AR$2:$AW$50,MATCH(P911,【参考】数式用!$AT$4:$AW$4)+2,FALSE)*0.5, 0), "")</f>
        <v/>
      </c>
      <c r="T911" s="54"/>
      <c r="U911" s="548" t="str">
        <f>IFERROR(IF(AG911&lt;&gt;"",Q911*VLOOKUP(N911,【参考】数式用!$AG$2:$AL$50,MATCH(P911,【参考】数式用!$AI$4:$AL$4,0)+2,0), ""), "")</f>
        <v/>
      </c>
      <c r="V911" s="44"/>
      <c r="W911" s="990"/>
      <c r="X911" s="991"/>
      <c r="Y911" s="93"/>
      <c r="Z911" s="549"/>
      <c r="AA911" s="149" t="str">
        <f>IFERROR(IF(Y911="ー", "", ROUNDDOWN(Z911*VLOOKUP(N911,【参考】数式用!$AR$2:$AW$50,MATCH(Y911,【参考】数式用!$AT$4:$AW$4)+2,FALSE)*0.5, 0)), "")</f>
        <v/>
      </c>
      <c r="AB911" s="103"/>
      <c r="AC911" s="1083" t="str">
        <f>IFERROR(IF(AG911&lt;&gt;"",Z911*VLOOKUP(N911,【参考】数式用!$AG$2:$AL$50,MATCH(Y911,【参考】数式用!$AI$4:$AL$4,0)+2,0), ""), "")</f>
        <v/>
      </c>
      <c r="AD911" s="1083"/>
      <c r="AE911" s="424"/>
      <c r="AF911" s="104"/>
      <c r="AG911" s="438" t="str">
        <f>IFERROR(VLOOKUP(O911, 【参考】数式用!$AY$5:$AY$13, 1, FALSE), "")</f>
        <v/>
      </c>
      <c r="AH911" s="439" t="str">
        <f>IFERROR(VLOOKUP(N911, 【参考】数式用!$BA$2:$BB$50, 2, FALSE), "")</f>
        <v/>
      </c>
      <c r="AI911" s="440" t="str">
        <f t="shared" si="29"/>
        <v/>
      </c>
      <c r="AJ911" s="441" t="str">
        <f t="shared" si="30"/>
        <v/>
      </c>
      <c r="AK911" s="139"/>
      <c r="AL911" s="139"/>
      <c r="AM911" s="112"/>
      <c r="AN911" s="112"/>
      <c r="AU911" s="111"/>
      <c r="AV911" s="111"/>
      <c r="AW911" s="111"/>
      <c r="AX911" s="111"/>
      <c r="AY911" s="111"/>
      <c r="AZ911" s="111"/>
    </row>
    <row r="912" spans="1:52" ht="30" customHeight="1" thickBot="1">
      <c r="A912" s="146">
        <v>899</v>
      </c>
      <c r="B912" s="985" t="str">
        <f>IF(基本情報入力シート!C937="","",基本情報入力シート!C937)</f>
        <v/>
      </c>
      <c r="C912" s="986"/>
      <c r="D912" s="986"/>
      <c r="E912" s="986"/>
      <c r="F912" s="986"/>
      <c r="G912" s="986"/>
      <c r="H912" s="986"/>
      <c r="I912" s="987"/>
      <c r="J912" s="420" t="str">
        <f>IF(基本情報入力シート!M937="","",基本情報入力シート!M937)</f>
        <v/>
      </c>
      <c r="K912" s="420" t="str">
        <f>IF(基本情報入力シート!R937="","",基本情報入力シート!R937)</f>
        <v/>
      </c>
      <c r="L912" s="420" t="str">
        <f>IF(基本情報入力シート!W937="","",基本情報入力シート!W937)</f>
        <v/>
      </c>
      <c r="M912" s="420" t="str">
        <f>IF(基本情報入力シート!X937="","",基本情報入力シート!X937)</f>
        <v/>
      </c>
      <c r="N912" s="147" t="str">
        <f>IF(基本情報入力シート!Y937="","",基本情報入力シート!Y937)</f>
        <v/>
      </c>
      <c r="O912" s="154"/>
      <c r="P912" s="53"/>
      <c r="Q912" s="988"/>
      <c r="R912" s="989"/>
      <c r="S912" s="148" t="str">
        <f>IFERROR(ROUNDDOWN(Q912*VLOOKUP(N912,【参考】数式用!$AR$2:$AW$50,MATCH(P912,【参考】数式用!$AT$4:$AW$4)+2,FALSE)*0.5, 0), "")</f>
        <v/>
      </c>
      <c r="T912" s="54"/>
      <c r="U912" s="548" t="str">
        <f>IFERROR(IF(AG912&lt;&gt;"",Q912*VLOOKUP(N912,【参考】数式用!$AG$2:$AL$50,MATCH(P912,【参考】数式用!$AI$4:$AL$4,0)+2,0), ""), "")</f>
        <v/>
      </c>
      <c r="V912" s="44"/>
      <c r="W912" s="990"/>
      <c r="X912" s="991"/>
      <c r="Y912" s="93"/>
      <c r="Z912" s="549"/>
      <c r="AA912" s="149" t="str">
        <f>IFERROR(IF(Y912="ー", "", ROUNDDOWN(Z912*VLOOKUP(N912,【参考】数式用!$AR$2:$AW$50,MATCH(Y912,【参考】数式用!$AT$4:$AW$4)+2,FALSE)*0.5, 0)), "")</f>
        <v/>
      </c>
      <c r="AB912" s="103"/>
      <c r="AC912" s="1083" t="str">
        <f>IFERROR(IF(AG912&lt;&gt;"",Z912*VLOOKUP(N912,【参考】数式用!$AG$2:$AL$50,MATCH(Y912,【参考】数式用!$AI$4:$AL$4,0)+2,0), ""), "")</f>
        <v/>
      </c>
      <c r="AD912" s="1083"/>
      <c r="AE912" s="424"/>
      <c r="AF912" s="104"/>
      <c r="AG912" s="438" t="str">
        <f>IFERROR(VLOOKUP(O912, 【参考】数式用!$AY$5:$AY$13, 1, FALSE), "")</f>
        <v/>
      </c>
      <c r="AH912" s="439" t="str">
        <f>IFERROR(VLOOKUP(N912, 【参考】数式用!$BA$2:$BB$50, 2, FALSE), "")</f>
        <v/>
      </c>
      <c r="AI912" s="440" t="str">
        <f t="shared" si="29"/>
        <v/>
      </c>
      <c r="AJ912" s="441" t="str">
        <f t="shared" si="30"/>
        <v/>
      </c>
      <c r="AK912" s="139"/>
      <c r="AL912" s="139"/>
      <c r="AM912" s="112"/>
      <c r="AN912" s="112"/>
      <c r="AU912" s="111"/>
      <c r="AV912" s="111"/>
      <c r="AW912" s="111"/>
      <c r="AX912" s="111"/>
      <c r="AY912" s="111"/>
      <c r="AZ912" s="111"/>
    </row>
    <row r="913" spans="1:52" ht="30" customHeight="1" thickBot="1">
      <c r="A913" s="146">
        <v>900</v>
      </c>
      <c r="B913" s="985" t="str">
        <f>IF(基本情報入力シート!C938="","",基本情報入力シート!C938)</f>
        <v/>
      </c>
      <c r="C913" s="986"/>
      <c r="D913" s="986"/>
      <c r="E913" s="986"/>
      <c r="F913" s="986"/>
      <c r="G913" s="986"/>
      <c r="H913" s="986"/>
      <c r="I913" s="987"/>
      <c r="J913" s="420" t="str">
        <f>IF(基本情報入力シート!M938="","",基本情報入力シート!M938)</f>
        <v/>
      </c>
      <c r="K913" s="420" t="str">
        <f>IF(基本情報入力シート!R938="","",基本情報入力シート!R938)</f>
        <v/>
      </c>
      <c r="L913" s="420" t="str">
        <f>IF(基本情報入力シート!W938="","",基本情報入力シート!W938)</f>
        <v/>
      </c>
      <c r="M913" s="420" t="str">
        <f>IF(基本情報入力シート!X938="","",基本情報入力シート!X938)</f>
        <v/>
      </c>
      <c r="N913" s="147" t="str">
        <f>IF(基本情報入力シート!Y938="","",基本情報入力シート!Y938)</f>
        <v/>
      </c>
      <c r="O913" s="154"/>
      <c r="P913" s="53"/>
      <c r="Q913" s="988"/>
      <c r="R913" s="989"/>
      <c r="S913" s="148" t="str">
        <f>IFERROR(ROUNDDOWN(Q913*VLOOKUP(N913,【参考】数式用!$AR$2:$AW$50,MATCH(P913,【参考】数式用!$AT$4:$AW$4)+2,FALSE)*0.5, 0), "")</f>
        <v/>
      </c>
      <c r="T913" s="54"/>
      <c r="U913" s="548" t="str">
        <f>IFERROR(IF(AG913&lt;&gt;"",Q913*VLOOKUP(N913,【参考】数式用!$AG$2:$AL$50,MATCH(P913,【参考】数式用!$AI$4:$AL$4,0)+2,0), ""), "")</f>
        <v/>
      </c>
      <c r="V913" s="44"/>
      <c r="W913" s="990"/>
      <c r="X913" s="991"/>
      <c r="Y913" s="93"/>
      <c r="Z913" s="549"/>
      <c r="AA913" s="149" t="str">
        <f>IFERROR(IF(Y913="ー", "", ROUNDDOWN(Z913*VLOOKUP(N913,【参考】数式用!$AR$2:$AW$50,MATCH(Y913,【参考】数式用!$AT$4:$AW$4)+2,FALSE)*0.5, 0)), "")</f>
        <v/>
      </c>
      <c r="AB913" s="103"/>
      <c r="AC913" s="1083" t="str">
        <f>IFERROR(IF(AG913&lt;&gt;"",Z913*VLOOKUP(N913,【参考】数式用!$AG$2:$AL$50,MATCH(Y913,【参考】数式用!$AI$4:$AL$4,0)+2,0), ""), "")</f>
        <v/>
      </c>
      <c r="AD913" s="1083"/>
      <c r="AE913" s="424"/>
      <c r="AF913" s="104"/>
      <c r="AG913" s="438" t="str">
        <f>IFERROR(VLOOKUP(O913, 【参考】数式用!$AY$5:$AY$13, 1, FALSE), "")</f>
        <v/>
      </c>
      <c r="AH913" s="439" t="str">
        <f>IFERROR(VLOOKUP(N913, 【参考】数式用!$BA$2:$BB$50, 2, FALSE), "")</f>
        <v/>
      </c>
      <c r="AI913" s="440" t="str">
        <f t="shared" si="29"/>
        <v/>
      </c>
      <c r="AJ913" s="441" t="str">
        <f t="shared" si="30"/>
        <v/>
      </c>
      <c r="AK913" s="139"/>
      <c r="AL913" s="139"/>
      <c r="AM913" s="112"/>
      <c r="AN913" s="112"/>
      <c r="AU913" s="111"/>
      <c r="AV913" s="111"/>
      <c r="AW913" s="111"/>
      <c r="AX913" s="111"/>
      <c r="AY913" s="111"/>
      <c r="AZ913" s="111"/>
    </row>
    <row r="914" spans="1:52" ht="30" customHeight="1" thickBot="1">
      <c r="A914" s="146">
        <v>901</v>
      </c>
      <c r="B914" s="985" t="str">
        <f>IF(基本情報入力シート!C939="","",基本情報入力シート!C939)</f>
        <v/>
      </c>
      <c r="C914" s="986"/>
      <c r="D914" s="986"/>
      <c r="E914" s="986"/>
      <c r="F914" s="986"/>
      <c r="G914" s="986"/>
      <c r="H914" s="986"/>
      <c r="I914" s="987"/>
      <c r="J914" s="420" t="str">
        <f>IF(基本情報入力シート!M939="","",基本情報入力シート!M939)</f>
        <v/>
      </c>
      <c r="K914" s="420" t="str">
        <f>IF(基本情報入力シート!R939="","",基本情報入力シート!R939)</f>
        <v/>
      </c>
      <c r="L914" s="420" t="str">
        <f>IF(基本情報入力シート!W939="","",基本情報入力シート!W939)</f>
        <v/>
      </c>
      <c r="M914" s="420" t="str">
        <f>IF(基本情報入力シート!X939="","",基本情報入力シート!X939)</f>
        <v/>
      </c>
      <c r="N914" s="147" t="str">
        <f>IF(基本情報入力シート!Y939="","",基本情報入力シート!Y939)</f>
        <v/>
      </c>
      <c r="O914" s="154"/>
      <c r="P914" s="53"/>
      <c r="Q914" s="988"/>
      <c r="R914" s="989"/>
      <c r="S914" s="148" t="str">
        <f>IFERROR(ROUNDDOWN(Q914*VLOOKUP(N914,【参考】数式用!$AR$2:$AW$50,MATCH(P914,【参考】数式用!$AT$4:$AW$4)+2,FALSE)*0.5, 0), "")</f>
        <v/>
      </c>
      <c r="T914" s="54"/>
      <c r="U914" s="548" t="str">
        <f>IFERROR(IF(AG914&lt;&gt;"",Q914*VLOOKUP(N914,【参考】数式用!$AG$2:$AL$50,MATCH(P914,【参考】数式用!$AI$4:$AL$4,0)+2,0), ""), "")</f>
        <v/>
      </c>
      <c r="V914" s="44"/>
      <c r="W914" s="990"/>
      <c r="X914" s="991"/>
      <c r="Y914" s="93"/>
      <c r="Z914" s="549"/>
      <c r="AA914" s="149" t="str">
        <f>IFERROR(IF(Y914="ー", "", ROUNDDOWN(Z914*VLOOKUP(N914,【参考】数式用!$AR$2:$AW$50,MATCH(Y914,【参考】数式用!$AT$4:$AW$4)+2,FALSE)*0.5, 0)), "")</f>
        <v/>
      </c>
      <c r="AB914" s="103"/>
      <c r="AC914" s="1083" t="str">
        <f>IFERROR(IF(AG914&lt;&gt;"",Z914*VLOOKUP(N914,【参考】数式用!$AG$2:$AL$50,MATCH(Y914,【参考】数式用!$AI$4:$AL$4,0)+2,0), ""), "")</f>
        <v/>
      </c>
      <c r="AD914" s="1083"/>
      <c r="AE914" s="424"/>
      <c r="AF914" s="104"/>
      <c r="AG914" s="438" t="str">
        <f>IFERROR(VLOOKUP(O914, 【参考】数式用!$AY$5:$AY$13, 1, FALSE), "")</f>
        <v/>
      </c>
      <c r="AH914" s="439" t="str">
        <f>IFERROR(VLOOKUP(N914, 【参考】数式用!$BA$2:$BB$50, 2, FALSE), "")</f>
        <v/>
      </c>
      <c r="AI914" s="440" t="str">
        <f t="shared" si="29"/>
        <v/>
      </c>
      <c r="AJ914" s="441" t="str">
        <f t="shared" si="30"/>
        <v/>
      </c>
      <c r="AK914" s="139"/>
      <c r="AL914" s="139"/>
      <c r="AM914" s="112"/>
      <c r="AN914" s="112"/>
      <c r="AU914" s="111"/>
      <c r="AV914" s="111"/>
      <c r="AW914" s="111"/>
      <c r="AX914" s="111"/>
      <c r="AY914" s="111"/>
      <c r="AZ914" s="111"/>
    </row>
    <row r="915" spans="1:52" ht="30" customHeight="1" thickBot="1">
      <c r="A915" s="146">
        <v>902</v>
      </c>
      <c r="B915" s="985" t="str">
        <f>IF(基本情報入力シート!C940="","",基本情報入力シート!C940)</f>
        <v/>
      </c>
      <c r="C915" s="986"/>
      <c r="D915" s="986"/>
      <c r="E915" s="986"/>
      <c r="F915" s="986"/>
      <c r="G915" s="986"/>
      <c r="H915" s="986"/>
      <c r="I915" s="987"/>
      <c r="J915" s="420" t="str">
        <f>IF(基本情報入力シート!M940="","",基本情報入力シート!M940)</f>
        <v/>
      </c>
      <c r="K915" s="420" t="str">
        <f>IF(基本情報入力シート!R940="","",基本情報入力シート!R940)</f>
        <v/>
      </c>
      <c r="L915" s="420" t="str">
        <f>IF(基本情報入力シート!W940="","",基本情報入力シート!W940)</f>
        <v/>
      </c>
      <c r="M915" s="420" t="str">
        <f>IF(基本情報入力シート!X940="","",基本情報入力シート!X940)</f>
        <v/>
      </c>
      <c r="N915" s="147" t="str">
        <f>IF(基本情報入力シート!Y940="","",基本情報入力シート!Y940)</f>
        <v/>
      </c>
      <c r="O915" s="154"/>
      <c r="P915" s="53"/>
      <c r="Q915" s="988"/>
      <c r="R915" s="989"/>
      <c r="S915" s="148" t="str">
        <f>IFERROR(ROUNDDOWN(Q915*VLOOKUP(N915,【参考】数式用!$AR$2:$AW$50,MATCH(P915,【参考】数式用!$AT$4:$AW$4)+2,FALSE)*0.5, 0), "")</f>
        <v/>
      </c>
      <c r="T915" s="54"/>
      <c r="U915" s="548" t="str">
        <f>IFERROR(IF(AG915&lt;&gt;"",Q915*VLOOKUP(N915,【参考】数式用!$AG$2:$AL$50,MATCH(P915,【参考】数式用!$AI$4:$AL$4,0)+2,0), ""), "")</f>
        <v/>
      </c>
      <c r="V915" s="44"/>
      <c r="W915" s="990"/>
      <c r="X915" s="991"/>
      <c r="Y915" s="93"/>
      <c r="Z915" s="549"/>
      <c r="AA915" s="149" t="str">
        <f>IFERROR(IF(Y915="ー", "", ROUNDDOWN(Z915*VLOOKUP(N915,【参考】数式用!$AR$2:$AW$50,MATCH(Y915,【参考】数式用!$AT$4:$AW$4)+2,FALSE)*0.5, 0)), "")</f>
        <v/>
      </c>
      <c r="AB915" s="103"/>
      <c r="AC915" s="1083" t="str">
        <f>IFERROR(IF(AG915&lt;&gt;"",Z915*VLOOKUP(N915,【参考】数式用!$AG$2:$AL$50,MATCH(Y915,【参考】数式用!$AI$4:$AL$4,0)+2,0), ""), "")</f>
        <v/>
      </c>
      <c r="AD915" s="1083"/>
      <c r="AE915" s="424"/>
      <c r="AF915" s="104"/>
      <c r="AG915" s="438" t="str">
        <f>IFERROR(VLOOKUP(O915, 【参考】数式用!$AY$5:$AY$13, 1, FALSE), "")</f>
        <v/>
      </c>
      <c r="AH915" s="439" t="str">
        <f>IFERROR(VLOOKUP(N915, 【参考】数式用!$BA$2:$BB$50, 2, FALSE), "")</f>
        <v/>
      </c>
      <c r="AI915" s="440" t="str">
        <f t="shared" si="29"/>
        <v/>
      </c>
      <c r="AJ915" s="441" t="str">
        <f t="shared" si="30"/>
        <v/>
      </c>
      <c r="AK915" s="139"/>
      <c r="AL915" s="139"/>
      <c r="AM915" s="112"/>
      <c r="AN915" s="112"/>
      <c r="AU915" s="111"/>
      <c r="AV915" s="111"/>
      <c r="AW915" s="111"/>
      <c r="AX915" s="111"/>
      <c r="AY915" s="111"/>
      <c r="AZ915" s="111"/>
    </row>
    <row r="916" spans="1:52" ht="30" customHeight="1" thickBot="1">
      <c r="A916" s="146">
        <v>903</v>
      </c>
      <c r="B916" s="985" t="str">
        <f>IF(基本情報入力シート!C941="","",基本情報入力シート!C941)</f>
        <v/>
      </c>
      <c r="C916" s="986"/>
      <c r="D916" s="986"/>
      <c r="E916" s="986"/>
      <c r="F916" s="986"/>
      <c r="G916" s="986"/>
      <c r="H916" s="986"/>
      <c r="I916" s="987"/>
      <c r="J916" s="420" t="str">
        <f>IF(基本情報入力シート!M941="","",基本情報入力シート!M941)</f>
        <v/>
      </c>
      <c r="K916" s="420" t="str">
        <f>IF(基本情報入力シート!R941="","",基本情報入力シート!R941)</f>
        <v/>
      </c>
      <c r="L916" s="420" t="str">
        <f>IF(基本情報入力シート!W941="","",基本情報入力シート!W941)</f>
        <v/>
      </c>
      <c r="M916" s="420" t="str">
        <f>IF(基本情報入力シート!X941="","",基本情報入力シート!X941)</f>
        <v/>
      </c>
      <c r="N916" s="147" t="str">
        <f>IF(基本情報入力シート!Y941="","",基本情報入力シート!Y941)</f>
        <v/>
      </c>
      <c r="O916" s="154"/>
      <c r="P916" s="53"/>
      <c r="Q916" s="988"/>
      <c r="R916" s="989"/>
      <c r="S916" s="148" t="str">
        <f>IFERROR(ROUNDDOWN(Q916*VLOOKUP(N916,【参考】数式用!$AR$2:$AW$50,MATCH(P916,【参考】数式用!$AT$4:$AW$4)+2,FALSE)*0.5, 0), "")</f>
        <v/>
      </c>
      <c r="T916" s="54"/>
      <c r="U916" s="548" t="str">
        <f>IFERROR(IF(AG916&lt;&gt;"",Q916*VLOOKUP(N916,【参考】数式用!$AG$2:$AL$50,MATCH(P916,【参考】数式用!$AI$4:$AL$4,0)+2,0), ""), "")</f>
        <v/>
      </c>
      <c r="V916" s="44"/>
      <c r="W916" s="990"/>
      <c r="X916" s="991"/>
      <c r="Y916" s="93"/>
      <c r="Z916" s="549"/>
      <c r="AA916" s="149" t="str">
        <f>IFERROR(IF(Y916="ー", "", ROUNDDOWN(Z916*VLOOKUP(N916,【参考】数式用!$AR$2:$AW$50,MATCH(Y916,【参考】数式用!$AT$4:$AW$4)+2,FALSE)*0.5, 0)), "")</f>
        <v/>
      </c>
      <c r="AB916" s="103"/>
      <c r="AC916" s="1083" t="str">
        <f>IFERROR(IF(AG916&lt;&gt;"",Z916*VLOOKUP(N916,【参考】数式用!$AG$2:$AL$50,MATCH(Y916,【参考】数式用!$AI$4:$AL$4,0)+2,0), ""), "")</f>
        <v/>
      </c>
      <c r="AD916" s="1083"/>
      <c r="AE916" s="424"/>
      <c r="AF916" s="104"/>
      <c r="AG916" s="438" t="str">
        <f>IFERROR(VLOOKUP(O916, 【参考】数式用!$AY$5:$AY$13, 1, FALSE), "")</f>
        <v/>
      </c>
      <c r="AH916" s="439" t="str">
        <f>IFERROR(VLOOKUP(N916, 【参考】数式用!$BA$2:$BB$50, 2, FALSE), "")</f>
        <v/>
      </c>
      <c r="AI916" s="440" t="str">
        <f t="shared" si="29"/>
        <v/>
      </c>
      <c r="AJ916" s="441" t="str">
        <f t="shared" si="30"/>
        <v/>
      </c>
      <c r="AK916" s="139"/>
      <c r="AL916" s="139"/>
      <c r="AM916" s="112"/>
      <c r="AN916" s="112"/>
      <c r="AU916" s="111"/>
      <c r="AV916" s="111"/>
      <c r="AW916" s="111"/>
      <c r="AX916" s="111"/>
      <c r="AY916" s="111"/>
      <c r="AZ916" s="111"/>
    </row>
    <row r="917" spans="1:52" ht="30" customHeight="1" thickBot="1">
      <c r="A917" s="146">
        <v>904</v>
      </c>
      <c r="B917" s="985" t="str">
        <f>IF(基本情報入力シート!C942="","",基本情報入力シート!C942)</f>
        <v/>
      </c>
      <c r="C917" s="986"/>
      <c r="D917" s="986"/>
      <c r="E917" s="986"/>
      <c r="F917" s="986"/>
      <c r="G917" s="986"/>
      <c r="H917" s="986"/>
      <c r="I917" s="987"/>
      <c r="J917" s="420" t="str">
        <f>IF(基本情報入力シート!M942="","",基本情報入力シート!M942)</f>
        <v/>
      </c>
      <c r="K917" s="420" t="str">
        <f>IF(基本情報入力シート!R942="","",基本情報入力シート!R942)</f>
        <v/>
      </c>
      <c r="L917" s="420" t="str">
        <f>IF(基本情報入力シート!W942="","",基本情報入力シート!W942)</f>
        <v/>
      </c>
      <c r="M917" s="420" t="str">
        <f>IF(基本情報入力シート!X942="","",基本情報入力シート!X942)</f>
        <v/>
      </c>
      <c r="N917" s="147" t="str">
        <f>IF(基本情報入力シート!Y942="","",基本情報入力シート!Y942)</f>
        <v/>
      </c>
      <c r="O917" s="154"/>
      <c r="P917" s="53"/>
      <c r="Q917" s="988"/>
      <c r="R917" s="989"/>
      <c r="S917" s="148" t="str">
        <f>IFERROR(ROUNDDOWN(Q917*VLOOKUP(N917,【参考】数式用!$AR$2:$AW$50,MATCH(P917,【参考】数式用!$AT$4:$AW$4)+2,FALSE)*0.5, 0), "")</f>
        <v/>
      </c>
      <c r="T917" s="54"/>
      <c r="U917" s="548" t="str">
        <f>IFERROR(IF(AG917&lt;&gt;"",Q917*VLOOKUP(N917,【参考】数式用!$AG$2:$AL$50,MATCH(P917,【参考】数式用!$AI$4:$AL$4,0)+2,0), ""), "")</f>
        <v/>
      </c>
      <c r="V917" s="44"/>
      <c r="W917" s="990"/>
      <c r="X917" s="991"/>
      <c r="Y917" s="93"/>
      <c r="Z917" s="549"/>
      <c r="AA917" s="149" t="str">
        <f>IFERROR(IF(Y917="ー", "", ROUNDDOWN(Z917*VLOOKUP(N917,【参考】数式用!$AR$2:$AW$50,MATCH(Y917,【参考】数式用!$AT$4:$AW$4)+2,FALSE)*0.5, 0)), "")</f>
        <v/>
      </c>
      <c r="AB917" s="103"/>
      <c r="AC917" s="1083" t="str">
        <f>IFERROR(IF(AG917&lt;&gt;"",Z917*VLOOKUP(N917,【参考】数式用!$AG$2:$AL$50,MATCH(Y917,【参考】数式用!$AI$4:$AL$4,0)+2,0), ""), "")</f>
        <v/>
      </c>
      <c r="AD917" s="1083"/>
      <c r="AE917" s="424"/>
      <c r="AF917" s="104"/>
      <c r="AG917" s="438" t="str">
        <f>IFERROR(VLOOKUP(O917, 【参考】数式用!$AY$5:$AY$13, 1, FALSE), "")</f>
        <v/>
      </c>
      <c r="AH917" s="439" t="str">
        <f>IFERROR(VLOOKUP(N917, 【参考】数式用!$BA$2:$BB$50, 2, FALSE), "")</f>
        <v/>
      </c>
      <c r="AI917" s="440" t="str">
        <f t="shared" si="29"/>
        <v/>
      </c>
      <c r="AJ917" s="441" t="str">
        <f t="shared" si="30"/>
        <v/>
      </c>
      <c r="AK917" s="139"/>
      <c r="AL917" s="139"/>
      <c r="AM917" s="112"/>
      <c r="AN917" s="112"/>
      <c r="AU917" s="111"/>
      <c r="AV917" s="111"/>
      <c r="AW917" s="111"/>
      <c r="AX917" s="111"/>
      <c r="AY917" s="111"/>
      <c r="AZ917" s="111"/>
    </row>
    <row r="918" spans="1:52" ht="30" customHeight="1" thickBot="1">
      <c r="A918" s="146">
        <v>905</v>
      </c>
      <c r="B918" s="985" t="str">
        <f>IF(基本情報入力シート!C943="","",基本情報入力シート!C943)</f>
        <v/>
      </c>
      <c r="C918" s="986"/>
      <c r="D918" s="986"/>
      <c r="E918" s="986"/>
      <c r="F918" s="986"/>
      <c r="G918" s="986"/>
      <c r="H918" s="986"/>
      <c r="I918" s="987"/>
      <c r="J918" s="420" t="str">
        <f>IF(基本情報入力シート!M943="","",基本情報入力シート!M943)</f>
        <v/>
      </c>
      <c r="K918" s="420" t="str">
        <f>IF(基本情報入力シート!R943="","",基本情報入力シート!R943)</f>
        <v/>
      </c>
      <c r="L918" s="420" t="str">
        <f>IF(基本情報入力シート!W943="","",基本情報入力シート!W943)</f>
        <v/>
      </c>
      <c r="M918" s="420" t="str">
        <f>IF(基本情報入力シート!X943="","",基本情報入力シート!X943)</f>
        <v/>
      </c>
      <c r="N918" s="147" t="str">
        <f>IF(基本情報入力シート!Y943="","",基本情報入力シート!Y943)</f>
        <v/>
      </c>
      <c r="O918" s="154"/>
      <c r="P918" s="53"/>
      <c r="Q918" s="988"/>
      <c r="R918" s="989"/>
      <c r="S918" s="148" t="str">
        <f>IFERROR(ROUNDDOWN(Q918*VLOOKUP(N918,【参考】数式用!$AR$2:$AW$50,MATCH(P918,【参考】数式用!$AT$4:$AW$4)+2,FALSE)*0.5, 0), "")</f>
        <v/>
      </c>
      <c r="T918" s="54"/>
      <c r="U918" s="548" t="str">
        <f>IFERROR(IF(AG918&lt;&gt;"",Q918*VLOOKUP(N918,【参考】数式用!$AG$2:$AL$50,MATCH(P918,【参考】数式用!$AI$4:$AL$4,0)+2,0), ""), "")</f>
        <v/>
      </c>
      <c r="V918" s="44"/>
      <c r="W918" s="990"/>
      <c r="X918" s="991"/>
      <c r="Y918" s="93"/>
      <c r="Z918" s="549"/>
      <c r="AA918" s="149" t="str">
        <f>IFERROR(IF(Y918="ー", "", ROUNDDOWN(Z918*VLOOKUP(N918,【参考】数式用!$AR$2:$AW$50,MATCH(Y918,【参考】数式用!$AT$4:$AW$4)+2,FALSE)*0.5, 0)), "")</f>
        <v/>
      </c>
      <c r="AB918" s="103"/>
      <c r="AC918" s="1083" t="str">
        <f>IFERROR(IF(AG918&lt;&gt;"",Z918*VLOOKUP(N918,【参考】数式用!$AG$2:$AL$50,MATCH(Y918,【参考】数式用!$AI$4:$AL$4,0)+2,0), ""), "")</f>
        <v/>
      </c>
      <c r="AD918" s="1083"/>
      <c r="AE918" s="424"/>
      <c r="AF918" s="104"/>
      <c r="AG918" s="438" t="str">
        <f>IFERROR(VLOOKUP(O918, 【参考】数式用!$AY$5:$AY$13, 1, FALSE), "")</f>
        <v/>
      </c>
      <c r="AH918" s="439" t="str">
        <f>IFERROR(VLOOKUP(N918, 【参考】数式用!$BA$2:$BB$50, 2, FALSE), "")</f>
        <v/>
      </c>
      <c r="AI918" s="440" t="str">
        <f t="shared" si="29"/>
        <v/>
      </c>
      <c r="AJ918" s="441" t="str">
        <f t="shared" si="30"/>
        <v/>
      </c>
      <c r="AK918" s="139"/>
      <c r="AL918" s="139"/>
      <c r="AM918" s="112"/>
      <c r="AN918" s="112"/>
      <c r="AU918" s="111"/>
      <c r="AV918" s="111"/>
      <c r="AW918" s="111"/>
      <c r="AX918" s="111"/>
      <c r="AY918" s="111"/>
      <c r="AZ918" s="111"/>
    </row>
    <row r="919" spans="1:52" ht="30" customHeight="1" thickBot="1">
      <c r="A919" s="146">
        <v>906</v>
      </c>
      <c r="B919" s="985" t="str">
        <f>IF(基本情報入力シート!C944="","",基本情報入力シート!C944)</f>
        <v/>
      </c>
      <c r="C919" s="986"/>
      <c r="D919" s="986"/>
      <c r="E919" s="986"/>
      <c r="F919" s="986"/>
      <c r="G919" s="986"/>
      <c r="H919" s="986"/>
      <c r="I919" s="987"/>
      <c r="J919" s="420" t="str">
        <f>IF(基本情報入力シート!M944="","",基本情報入力シート!M944)</f>
        <v/>
      </c>
      <c r="K919" s="420" t="str">
        <f>IF(基本情報入力シート!R944="","",基本情報入力シート!R944)</f>
        <v/>
      </c>
      <c r="L919" s="420" t="str">
        <f>IF(基本情報入力シート!W944="","",基本情報入力シート!W944)</f>
        <v/>
      </c>
      <c r="M919" s="420" t="str">
        <f>IF(基本情報入力シート!X944="","",基本情報入力シート!X944)</f>
        <v/>
      </c>
      <c r="N919" s="147" t="str">
        <f>IF(基本情報入力シート!Y944="","",基本情報入力シート!Y944)</f>
        <v/>
      </c>
      <c r="O919" s="154"/>
      <c r="P919" s="53"/>
      <c r="Q919" s="988"/>
      <c r="R919" s="989"/>
      <c r="S919" s="148" t="str">
        <f>IFERROR(ROUNDDOWN(Q919*VLOOKUP(N919,【参考】数式用!$AR$2:$AW$50,MATCH(P919,【参考】数式用!$AT$4:$AW$4)+2,FALSE)*0.5, 0), "")</f>
        <v/>
      </c>
      <c r="T919" s="54"/>
      <c r="U919" s="548" t="str">
        <f>IFERROR(IF(AG919&lt;&gt;"",Q919*VLOOKUP(N919,【参考】数式用!$AG$2:$AL$50,MATCH(P919,【参考】数式用!$AI$4:$AL$4,0)+2,0), ""), "")</f>
        <v/>
      </c>
      <c r="V919" s="44"/>
      <c r="W919" s="990"/>
      <c r="X919" s="991"/>
      <c r="Y919" s="93"/>
      <c r="Z919" s="549"/>
      <c r="AA919" s="149" t="str">
        <f>IFERROR(IF(Y919="ー", "", ROUNDDOWN(Z919*VLOOKUP(N919,【参考】数式用!$AR$2:$AW$50,MATCH(Y919,【参考】数式用!$AT$4:$AW$4)+2,FALSE)*0.5, 0)), "")</f>
        <v/>
      </c>
      <c r="AB919" s="103"/>
      <c r="AC919" s="1083" t="str">
        <f>IFERROR(IF(AG919&lt;&gt;"",Z919*VLOOKUP(N919,【参考】数式用!$AG$2:$AL$50,MATCH(Y919,【参考】数式用!$AI$4:$AL$4,0)+2,0), ""), "")</f>
        <v/>
      </c>
      <c r="AD919" s="1083"/>
      <c r="AE919" s="424"/>
      <c r="AF919" s="104"/>
      <c r="AG919" s="438" t="str">
        <f>IFERROR(VLOOKUP(O919, 【参考】数式用!$AY$5:$AY$13, 1, FALSE), "")</f>
        <v/>
      </c>
      <c r="AH919" s="439" t="str">
        <f>IFERROR(VLOOKUP(N919, 【参考】数式用!$BA$2:$BB$50, 2, FALSE), "")</f>
        <v/>
      </c>
      <c r="AI919" s="440" t="str">
        <f t="shared" si="29"/>
        <v/>
      </c>
      <c r="AJ919" s="441" t="str">
        <f t="shared" si="30"/>
        <v/>
      </c>
      <c r="AK919" s="139"/>
      <c r="AL919" s="139"/>
      <c r="AM919" s="112"/>
      <c r="AN919" s="112"/>
      <c r="AU919" s="111"/>
      <c r="AV919" s="111"/>
      <c r="AW919" s="111"/>
      <c r="AX919" s="111"/>
      <c r="AY919" s="111"/>
      <c r="AZ919" s="111"/>
    </row>
    <row r="920" spans="1:52" ht="30" customHeight="1" thickBot="1">
      <c r="A920" s="146">
        <v>907</v>
      </c>
      <c r="B920" s="985" t="str">
        <f>IF(基本情報入力シート!C945="","",基本情報入力シート!C945)</f>
        <v/>
      </c>
      <c r="C920" s="986"/>
      <c r="D920" s="986"/>
      <c r="E920" s="986"/>
      <c r="F920" s="986"/>
      <c r="G920" s="986"/>
      <c r="H920" s="986"/>
      <c r="I920" s="987"/>
      <c r="J920" s="420" t="str">
        <f>IF(基本情報入力シート!M945="","",基本情報入力シート!M945)</f>
        <v/>
      </c>
      <c r="K920" s="420" t="str">
        <f>IF(基本情報入力シート!R945="","",基本情報入力シート!R945)</f>
        <v/>
      </c>
      <c r="L920" s="420" t="str">
        <f>IF(基本情報入力シート!W945="","",基本情報入力シート!W945)</f>
        <v/>
      </c>
      <c r="M920" s="420" t="str">
        <f>IF(基本情報入力シート!X945="","",基本情報入力シート!X945)</f>
        <v/>
      </c>
      <c r="N920" s="147" t="str">
        <f>IF(基本情報入力シート!Y945="","",基本情報入力シート!Y945)</f>
        <v/>
      </c>
      <c r="O920" s="154"/>
      <c r="P920" s="53"/>
      <c r="Q920" s="988"/>
      <c r="R920" s="989"/>
      <c r="S920" s="148" t="str">
        <f>IFERROR(ROUNDDOWN(Q920*VLOOKUP(N920,【参考】数式用!$AR$2:$AW$50,MATCH(P920,【参考】数式用!$AT$4:$AW$4)+2,FALSE)*0.5, 0), "")</f>
        <v/>
      </c>
      <c r="T920" s="54"/>
      <c r="U920" s="548" t="str">
        <f>IFERROR(IF(AG920&lt;&gt;"",Q920*VLOOKUP(N920,【参考】数式用!$AG$2:$AL$50,MATCH(P920,【参考】数式用!$AI$4:$AL$4,0)+2,0), ""), "")</f>
        <v/>
      </c>
      <c r="V920" s="44"/>
      <c r="W920" s="990"/>
      <c r="X920" s="991"/>
      <c r="Y920" s="93"/>
      <c r="Z920" s="549"/>
      <c r="AA920" s="149" t="str">
        <f>IFERROR(IF(Y920="ー", "", ROUNDDOWN(Z920*VLOOKUP(N920,【参考】数式用!$AR$2:$AW$50,MATCH(Y920,【参考】数式用!$AT$4:$AW$4)+2,FALSE)*0.5, 0)), "")</f>
        <v/>
      </c>
      <c r="AB920" s="103"/>
      <c r="AC920" s="1083" t="str">
        <f>IFERROR(IF(AG920&lt;&gt;"",Z920*VLOOKUP(N920,【参考】数式用!$AG$2:$AL$50,MATCH(Y920,【参考】数式用!$AI$4:$AL$4,0)+2,0), ""), "")</f>
        <v/>
      </c>
      <c r="AD920" s="1083"/>
      <c r="AE920" s="424"/>
      <c r="AF920" s="104"/>
      <c r="AG920" s="438" t="str">
        <f>IFERROR(VLOOKUP(O920, 【参考】数式用!$AY$5:$AY$13, 1, FALSE), "")</f>
        <v/>
      </c>
      <c r="AH920" s="439" t="str">
        <f>IFERROR(VLOOKUP(N920, 【参考】数式用!$BA$2:$BB$50, 2, FALSE), "")</f>
        <v/>
      </c>
      <c r="AI920" s="440" t="str">
        <f t="shared" si="29"/>
        <v/>
      </c>
      <c r="AJ920" s="441" t="str">
        <f t="shared" si="30"/>
        <v/>
      </c>
      <c r="AK920" s="139"/>
      <c r="AL920" s="139"/>
      <c r="AM920" s="112"/>
      <c r="AN920" s="112"/>
      <c r="AU920" s="111"/>
      <c r="AV920" s="111"/>
      <c r="AW920" s="111"/>
      <c r="AX920" s="111"/>
      <c r="AY920" s="111"/>
      <c r="AZ920" s="111"/>
    </row>
    <row r="921" spans="1:52" ht="30" customHeight="1" thickBot="1">
      <c r="A921" s="146">
        <v>908</v>
      </c>
      <c r="B921" s="985" t="str">
        <f>IF(基本情報入力シート!C946="","",基本情報入力シート!C946)</f>
        <v/>
      </c>
      <c r="C921" s="986"/>
      <c r="D921" s="986"/>
      <c r="E921" s="986"/>
      <c r="F921" s="986"/>
      <c r="G921" s="986"/>
      <c r="H921" s="986"/>
      <c r="I921" s="987"/>
      <c r="J921" s="420" t="str">
        <f>IF(基本情報入力シート!M946="","",基本情報入力シート!M946)</f>
        <v/>
      </c>
      <c r="K921" s="420" t="str">
        <f>IF(基本情報入力シート!R946="","",基本情報入力シート!R946)</f>
        <v/>
      </c>
      <c r="L921" s="420" t="str">
        <f>IF(基本情報入力シート!W946="","",基本情報入力シート!W946)</f>
        <v/>
      </c>
      <c r="M921" s="420" t="str">
        <f>IF(基本情報入力シート!X946="","",基本情報入力シート!X946)</f>
        <v/>
      </c>
      <c r="N921" s="147" t="str">
        <f>IF(基本情報入力シート!Y946="","",基本情報入力シート!Y946)</f>
        <v/>
      </c>
      <c r="O921" s="154"/>
      <c r="P921" s="53"/>
      <c r="Q921" s="988"/>
      <c r="R921" s="989"/>
      <c r="S921" s="148" t="str">
        <f>IFERROR(ROUNDDOWN(Q921*VLOOKUP(N921,【参考】数式用!$AR$2:$AW$50,MATCH(P921,【参考】数式用!$AT$4:$AW$4)+2,FALSE)*0.5, 0), "")</f>
        <v/>
      </c>
      <c r="T921" s="54"/>
      <c r="U921" s="548" t="str">
        <f>IFERROR(IF(AG921&lt;&gt;"",Q921*VLOOKUP(N921,【参考】数式用!$AG$2:$AL$50,MATCH(P921,【参考】数式用!$AI$4:$AL$4,0)+2,0), ""), "")</f>
        <v/>
      </c>
      <c r="V921" s="44"/>
      <c r="W921" s="990"/>
      <c r="X921" s="991"/>
      <c r="Y921" s="93"/>
      <c r="Z921" s="549"/>
      <c r="AA921" s="149" t="str">
        <f>IFERROR(IF(Y921="ー", "", ROUNDDOWN(Z921*VLOOKUP(N921,【参考】数式用!$AR$2:$AW$50,MATCH(Y921,【参考】数式用!$AT$4:$AW$4)+2,FALSE)*0.5, 0)), "")</f>
        <v/>
      </c>
      <c r="AB921" s="103"/>
      <c r="AC921" s="1083" t="str">
        <f>IFERROR(IF(AG921&lt;&gt;"",Z921*VLOOKUP(N921,【参考】数式用!$AG$2:$AL$50,MATCH(Y921,【参考】数式用!$AI$4:$AL$4,0)+2,0), ""), "")</f>
        <v/>
      </c>
      <c r="AD921" s="1083"/>
      <c r="AE921" s="424"/>
      <c r="AF921" s="104"/>
      <c r="AG921" s="438" t="str">
        <f>IFERROR(VLOOKUP(O921, 【参考】数式用!$AY$5:$AY$13, 1, FALSE), "")</f>
        <v/>
      </c>
      <c r="AH921" s="439" t="str">
        <f>IFERROR(VLOOKUP(N921, 【参考】数式用!$BA$2:$BB$50, 2, FALSE), "")</f>
        <v/>
      </c>
      <c r="AI921" s="440" t="str">
        <f t="shared" si="29"/>
        <v/>
      </c>
      <c r="AJ921" s="441" t="str">
        <f t="shared" si="30"/>
        <v/>
      </c>
      <c r="AK921" s="139"/>
      <c r="AL921" s="139"/>
      <c r="AM921" s="112"/>
      <c r="AN921" s="112"/>
      <c r="AU921" s="111"/>
      <c r="AV921" s="111"/>
      <c r="AW921" s="111"/>
      <c r="AX921" s="111"/>
      <c r="AY921" s="111"/>
      <c r="AZ921" s="111"/>
    </row>
    <row r="922" spans="1:52" ht="30" customHeight="1" thickBot="1">
      <c r="A922" s="146">
        <v>909</v>
      </c>
      <c r="B922" s="985" t="str">
        <f>IF(基本情報入力シート!C947="","",基本情報入力シート!C947)</f>
        <v/>
      </c>
      <c r="C922" s="986"/>
      <c r="D922" s="986"/>
      <c r="E922" s="986"/>
      <c r="F922" s="986"/>
      <c r="G922" s="986"/>
      <c r="H922" s="986"/>
      <c r="I922" s="987"/>
      <c r="J922" s="420" t="str">
        <f>IF(基本情報入力シート!M947="","",基本情報入力シート!M947)</f>
        <v/>
      </c>
      <c r="K922" s="420" t="str">
        <f>IF(基本情報入力シート!R947="","",基本情報入力シート!R947)</f>
        <v/>
      </c>
      <c r="L922" s="420" t="str">
        <f>IF(基本情報入力シート!W947="","",基本情報入力シート!W947)</f>
        <v/>
      </c>
      <c r="M922" s="420" t="str">
        <f>IF(基本情報入力シート!X947="","",基本情報入力シート!X947)</f>
        <v/>
      </c>
      <c r="N922" s="147" t="str">
        <f>IF(基本情報入力シート!Y947="","",基本情報入力シート!Y947)</f>
        <v/>
      </c>
      <c r="O922" s="154"/>
      <c r="P922" s="53"/>
      <c r="Q922" s="988"/>
      <c r="R922" s="989"/>
      <c r="S922" s="148" t="str">
        <f>IFERROR(ROUNDDOWN(Q922*VLOOKUP(N922,【参考】数式用!$AR$2:$AW$50,MATCH(P922,【参考】数式用!$AT$4:$AW$4)+2,FALSE)*0.5, 0), "")</f>
        <v/>
      </c>
      <c r="T922" s="54"/>
      <c r="U922" s="548" t="str">
        <f>IFERROR(IF(AG922&lt;&gt;"",Q922*VLOOKUP(N922,【参考】数式用!$AG$2:$AL$50,MATCH(P922,【参考】数式用!$AI$4:$AL$4,0)+2,0), ""), "")</f>
        <v/>
      </c>
      <c r="V922" s="44"/>
      <c r="W922" s="990"/>
      <c r="X922" s="991"/>
      <c r="Y922" s="93"/>
      <c r="Z922" s="549"/>
      <c r="AA922" s="149" t="str">
        <f>IFERROR(IF(Y922="ー", "", ROUNDDOWN(Z922*VLOOKUP(N922,【参考】数式用!$AR$2:$AW$50,MATCH(Y922,【参考】数式用!$AT$4:$AW$4)+2,FALSE)*0.5, 0)), "")</f>
        <v/>
      </c>
      <c r="AB922" s="103"/>
      <c r="AC922" s="1083" t="str">
        <f>IFERROR(IF(AG922&lt;&gt;"",Z922*VLOOKUP(N922,【参考】数式用!$AG$2:$AL$50,MATCH(Y922,【参考】数式用!$AI$4:$AL$4,0)+2,0), ""), "")</f>
        <v/>
      </c>
      <c r="AD922" s="1083"/>
      <c r="AE922" s="424"/>
      <c r="AF922" s="104"/>
      <c r="AG922" s="438" t="str">
        <f>IFERROR(VLOOKUP(O922, 【参考】数式用!$AY$5:$AY$13, 1, FALSE), "")</f>
        <v/>
      </c>
      <c r="AH922" s="439" t="str">
        <f>IFERROR(VLOOKUP(N922, 【参考】数式用!$BA$2:$BB$50, 2, FALSE), "")</f>
        <v/>
      </c>
      <c r="AI922" s="440" t="str">
        <f t="shared" si="29"/>
        <v/>
      </c>
      <c r="AJ922" s="441" t="str">
        <f t="shared" si="30"/>
        <v/>
      </c>
      <c r="AK922" s="139"/>
      <c r="AL922" s="139"/>
      <c r="AM922" s="112"/>
      <c r="AN922" s="112"/>
      <c r="AU922" s="111"/>
      <c r="AV922" s="111"/>
      <c r="AW922" s="111"/>
      <c r="AX922" s="111"/>
      <c r="AY922" s="111"/>
      <c r="AZ922" s="111"/>
    </row>
    <row r="923" spans="1:52" ht="30" customHeight="1" thickBot="1">
      <c r="A923" s="146">
        <v>910</v>
      </c>
      <c r="B923" s="985" t="str">
        <f>IF(基本情報入力シート!C948="","",基本情報入力シート!C948)</f>
        <v/>
      </c>
      <c r="C923" s="986"/>
      <c r="D923" s="986"/>
      <c r="E923" s="986"/>
      <c r="F923" s="986"/>
      <c r="G923" s="986"/>
      <c r="H923" s="986"/>
      <c r="I923" s="987"/>
      <c r="J923" s="420" t="str">
        <f>IF(基本情報入力シート!M948="","",基本情報入力シート!M948)</f>
        <v/>
      </c>
      <c r="K923" s="420" t="str">
        <f>IF(基本情報入力シート!R948="","",基本情報入力シート!R948)</f>
        <v/>
      </c>
      <c r="L923" s="420" t="str">
        <f>IF(基本情報入力シート!W948="","",基本情報入力シート!W948)</f>
        <v/>
      </c>
      <c r="M923" s="420" t="str">
        <f>IF(基本情報入力シート!X948="","",基本情報入力シート!X948)</f>
        <v/>
      </c>
      <c r="N923" s="147" t="str">
        <f>IF(基本情報入力シート!Y948="","",基本情報入力シート!Y948)</f>
        <v/>
      </c>
      <c r="O923" s="154"/>
      <c r="P923" s="53"/>
      <c r="Q923" s="988"/>
      <c r="R923" s="989"/>
      <c r="S923" s="148" t="str">
        <f>IFERROR(ROUNDDOWN(Q923*VLOOKUP(N923,【参考】数式用!$AR$2:$AW$50,MATCH(P923,【参考】数式用!$AT$4:$AW$4)+2,FALSE)*0.5, 0), "")</f>
        <v/>
      </c>
      <c r="T923" s="54"/>
      <c r="U923" s="548" t="str">
        <f>IFERROR(IF(AG923&lt;&gt;"",Q923*VLOOKUP(N923,【参考】数式用!$AG$2:$AL$50,MATCH(P923,【参考】数式用!$AI$4:$AL$4,0)+2,0), ""), "")</f>
        <v/>
      </c>
      <c r="V923" s="44"/>
      <c r="W923" s="990"/>
      <c r="X923" s="991"/>
      <c r="Y923" s="93"/>
      <c r="Z923" s="549"/>
      <c r="AA923" s="149" t="str">
        <f>IFERROR(IF(Y923="ー", "", ROUNDDOWN(Z923*VLOOKUP(N923,【参考】数式用!$AR$2:$AW$50,MATCH(Y923,【参考】数式用!$AT$4:$AW$4)+2,FALSE)*0.5, 0)), "")</f>
        <v/>
      </c>
      <c r="AB923" s="103"/>
      <c r="AC923" s="1083" t="str">
        <f>IFERROR(IF(AG923&lt;&gt;"",Z923*VLOOKUP(N923,【参考】数式用!$AG$2:$AL$50,MATCH(Y923,【参考】数式用!$AI$4:$AL$4,0)+2,0), ""), "")</f>
        <v/>
      </c>
      <c r="AD923" s="1083"/>
      <c r="AE923" s="424"/>
      <c r="AF923" s="104"/>
      <c r="AG923" s="438" t="str">
        <f>IFERROR(VLOOKUP(O923, 【参考】数式用!$AY$5:$AY$13, 1, FALSE), "")</f>
        <v/>
      </c>
      <c r="AH923" s="439" t="str">
        <f>IFERROR(VLOOKUP(N923, 【参考】数式用!$BA$2:$BB$50, 2, FALSE), "")</f>
        <v/>
      </c>
      <c r="AI923" s="440" t="str">
        <f t="shared" si="29"/>
        <v/>
      </c>
      <c r="AJ923" s="441" t="str">
        <f t="shared" si="30"/>
        <v/>
      </c>
      <c r="AK923" s="139"/>
      <c r="AL923" s="139"/>
      <c r="AM923" s="112"/>
      <c r="AN923" s="112"/>
      <c r="AU923" s="111"/>
      <c r="AV923" s="111"/>
      <c r="AW923" s="111"/>
      <c r="AX923" s="111"/>
      <c r="AY923" s="111"/>
      <c r="AZ923" s="111"/>
    </row>
    <row r="924" spans="1:52" ht="30" customHeight="1" thickBot="1">
      <c r="A924" s="146">
        <v>911</v>
      </c>
      <c r="B924" s="985" t="str">
        <f>IF(基本情報入力シート!C949="","",基本情報入力シート!C949)</f>
        <v/>
      </c>
      <c r="C924" s="986"/>
      <c r="D924" s="986"/>
      <c r="E924" s="986"/>
      <c r="F924" s="986"/>
      <c r="G924" s="986"/>
      <c r="H924" s="986"/>
      <c r="I924" s="987"/>
      <c r="J924" s="420" t="str">
        <f>IF(基本情報入力シート!M949="","",基本情報入力シート!M949)</f>
        <v/>
      </c>
      <c r="K924" s="420" t="str">
        <f>IF(基本情報入力シート!R949="","",基本情報入力シート!R949)</f>
        <v/>
      </c>
      <c r="L924" s="420" t="str">
        <f>IF(基本情報入力シート!W949="","",基本情報入力シート!W949)</f>
        <v/>
      </c>
      <c r="M924" s="420" t="str">
        <f>IF(基本情報入力シート!X949="","",基本情報入力シート!X949)</f>
        <v/>
      </c>
      <c r="N924" s="147" t="str">
        <f>IF(基本情報入力シート!Y949="","",基本情報入力シート!Y949)</f>
        <v/>
      </c>
      <c r="O924" s="154"/>
      <c r="P924" s="53"/>
      <c r="Q924" s="988"/>
      <c r="R924" s="989"/>
      <c r="S924" s="148" t="str">
        <f>IFERROR(ROUNDDOWN(Q924*VLOOKUP(N924,【参考】数式用!$AR$2:$AW$50,MATCH(P924,【参考】数式用!$AT$4:$AW$4)+2,FALSE)*0.5, 0), "")</f>
        <v/>
      </c>
      <c r="T924" s="54"/>
      <c r="U924" s="548" t="str">
        <f>IFERROR(IF(AG924&lt;&gt;"",Q924*VLOOKUP(N924,【参考】数式用!$AG$2:$AL$50,MATCH(P924,【参考】数式用!$AI$4:$AL$4,0)+2,0), ""), "")</f>
        <v/>
      </c>
      <c r="V924" s="44"/>
      <c r="W924" s="990"/>
      <c r="X924" s="991"/>
      <c r="Y924" s="93"/>
      <c r="Z924" s="549"/>
      <c r="AA924" s="149" t="str">
        <f>IFERROR(IF(Y924="ー", "", ROUNDDOWN(Z924*VLOOKUP(N924,【参考】数式用!$AR$2:$AW$50,MATCH(Y924,【参考】数式用!$AT$4:$AW$4)+2,FALSE)*0.5, 0)), "")</f>
        <v/>
      </c>
      <c r="AB924" s="103"/>
      <c r="AC924" s="1083" t="str">
        <f>IFERROR(IF(AG924&lt;&gt;"",Z924*VLOOKUP(N924,【参考】数式用!$AG$2:$AL$50,MATCH(Y924,【参考】数式用!$AI$4:$AL$4,0)+2,0), ""), "")</f>
        <v/>
      </c>
      <c r="AD924" s="1083"/>
      <c r="AE924" s="424"/>
      <c r="AF924" s="104"/>
      <c r="AG924" s="438" t="str">
        <f>IFERROR(VLOOKUP(O924, 【参考】数式用!$AY$5:$AY$13, 1, FALSE), "")</f>
        <v/>
      </c>
      <c r="AH924" s="439" t="str">
        <f>IFERROR(VLOOKUP(N924, 【参考】数式用!$BA$2:$BB$50, 2, FALSE), "")</f>
        <v/>
      </c>
      <c r="AI924" s="440" t="str">
        <f t="shared" si="29"/>
        <v/>
      </c>
      <c r="AJ924" s="441" t="str">
        <f t="shared" si="30"/>
        <v/>
      </c>
      <c r="AK924" s="139"/>
      <c r="AL924" s="139"/>
      <c r="AM924" s="112"/>
      <c r="AN924" s="112"/>
      <c r="AU924" s="111"/>
      <c r="AV924" s="111"/>
      <c r="AW924" s="111"/>
      <c r="AX924" s="111"/>
      <c r="AY924" s="111"/>
      <c r="AZ924" s="111"/>
    </row>
    <row r="925" spans="1:52" ht="30" customHeight="1" thickBot="1">
      <c r="A925" s="146">
        <v>912</v>
      </c>
      <c r="B925" s="985" t="str">
        <f>IF(基本情報入力シート!C950="","",基本情報入力シート!C950)</f>
        <v/>
      </c>
      <c r="C925" s="986"/>
      <c r="D925" s="986"/>
      <c r="E925" s="986"/>
      <c r="F925" s="986"/>
      <c r="G925" s="986"/>
      <c r="H925" s="986"/>
      <c r="I925" s="987"/>
      <c r="J925" s="420" t="str">
        <f>IF(基本情報入力シート!M950="","",基本情報入力シート!M950)</f>
        <v/>
      </c>
      <c r="K925" s="420" t="str">
        <f>IF(基本情報入力シート!R950="","",基本情報入力シート!R950)</f>
        <v/>
      </c>
      <c r="L925" s="420" t="str">
        <f>IF(基本情報入力シート!W950="","",基本情報入力シート!W950)</f>
        <v/>
      </c>
      <c r="M925" s="420" t="str">
        <f>IF(基本情報入力シート!X950="","",基本情報入力シート!X950)</f>
        <v/>
      </c>
      <c r="N925" s="147" t="str">
        <f>IF(基本情報入力シート!Y950="","",基本情報入力シート!Y950)</f>
        <v/>
      </c>
      <c r="O925" s="154"/>
      <c r="P925" s="53"/>
      <c r="Q925" s="988"/>
      <c r="R925" s="989"/>
      <c r="S925" s="148" t="str">
        <f>IFERROR(ROUNDDOWN(Q925*VLOOKUP(N925,【参考】数式用!$AR$2:$AW$50,MATCH(P925,【参考】数式用!$AT$4:$AW$4)+2,FALSE)*0.5, 0), "")</f>
        <v/>
      </c>
      <c r="T925" s="54"/>
      <c r="U925" s="548" t="str">
        <f>IFERROR(IF(AG925&lt;&gt;"",Q925*VLOOKUP(N925,【参考】数式用!$AG$2:$AL$50,MATCH(P925,【参考】数式用!$AI$4:$AL$4,0)+2,0), ""), "")</f>
        <v/>
      </c>
      <c r="V925" s="44"/>
      <c r="W925" s="990"/>
      <c r="X925" s="991"/>
      <c r="Y925" s="93"/>
      <c r="Z925" s="549"/>
      <c r="AA925" s="149" t="str">
        <f>IFERROR(IF(Y925="ー", "", ROUNDDOWN(Z925*VLOOKUP(N925,【参考】数式用!$AR$2:$AW$50,MATCH(Y925,【参考】数式用!$AT$4:$AW$4)+2,FALSE)*0.5, 0)), "")</f>
        <v/>
      </c>
      <c r="AB925" s="103"/>
      <c r="AC925" s="1083" t="str">
        <f>IFERROR(IF(AG925&lt;&gt;"",Z925*VLOOKUP(N925,【参考】数式用!$AG$2:$AL$50,MATCH(Y925,【参考】数式用!$AI$4:$AL$4,0)+2,0), ""), "")</f>
        <v/>
      </c>
      <c r="AD925" s="1083"/>
      <c r="AE925" s="424"/>
      <c r="AF925" s="104"/>
      <c r="AG925" s="438" t="str">
        <f>IFERROR(VLOOKUP(O925, 【参考】数式用!$AY$5:$AY$13, 1, FALSE), "")</f>
        <v/>
      </c>
      <c r="AH925" s="439" t="str">
        <f>IFERROR(VLOOKUP(N925, 【参考】数式用!$BA$2:$BB$50, 2, FALSE), "")</f>
        <v/>
      </c>
      <c r="AI925" s="440" t="str">
        <f t="shared" si="29"/>
        <v/>
      </c>
      <c r="AJ925" s="441" t="str">
        <f t="shared" si="30"/>
        <v/>
      </c>
      <c r="AK925" s="139"/>
      <c r="AL925" s="139"/>
      <c r="AM925" s="112"/>
      <c r="AN925" s="112"/>
      <c r="AU925" s="111"/>
      <c r="AV925" s="111"/>
      <c r="AW925" s="111"/>
      <c r="AX925" s="111"/>
      <c r="AY925" s="111"/>
      <c r="AZ925" s="111"/>
    </row>
    <row r="926" spans="1:52" ht="30" customHeight="1" thickBot="1">
      <c r="A926" s="146">
        <v>913</v>
      </c>
      <c r="B926" s="985" t="str">
        <f>IF(基本情報入力シート!C951="","",基本情報入力シート!C951)</f>
        <v/>
      </c>
      <c r="C926" s="986"/>
      <c r="D926" s="986"/>
      <c r="E926" s="986"/>
      <c r="F926" s="986"/>
      <c r="G926" s="986"/>
      <c r="H926" s="986"/>
      <c r="I926" s="987"/>
      <c r="J926" s="420" t="str">
        <f>IF(基本情報入力シート!M951="","",基本情報入力シート!M951)</f>
        <v/>
      </c>
      <c r="K926" s="420" t="str">
        <f>IF(基本情報入力シート!R951="","",基本情報入力シート!R951)</f>
        <v/>
      </c>
      <c r="L926" s="420" t="str">
        <f>IF(基本情報入力シート!W951="","",基本情報入力シート!W951)</f>
        <v/>
      </c>
      <c r="M926" s="420" t="str">
        <f>IF(基本情報入力シート!X951="","",基本情報入力シート!X951)</f>
        <v/>
      </c>
      <c r="N926" s="147" t="str">
        <f>IF(基本情報入力シート!Y951="","",基本情報入力シート!Y951)</f>
        <v/>
      </c>
      <c r="O926" s="154"/>
      <c r="P926" s="53"/>
      <c r="Q926" s="988"/>
      <c r="R926" s="989"/>
      <c r="S926" s="148" t="str">
        <f>IFERROR(ROUNDDOWN(Q926*VLOOKUP(N926,【参考】数式用!$AR$2:$AW$50,MATCH(P926,【参考】数式用!$AT$4:$AW$4)+2,FALSE)*0.5, 0), "")</f>
        <v/>
      </c>
      <c r="T926" s="54"/>
      <c r="U926" s="548" t="str">
        <f>IFERROR(IF(AG926&lt;&gt;"",Q926*VLOOKUP(N926,【参考】数式用!$AG$2:$AL$50,MATCH(P926,【参考】数式用!$AI$4:$AL$4,0)+2,0), ""), "")</f>
        <v/>
      </c>
      <c r="V926" s="44"/>
      <c r="W926" s="990"/>
      <c r="X926" s="991"/>
      <c r="Y926" s="93"/>
      <c r="Z926" s="549"/>
      <c r="AA926" s="149" t="str">
        <f>IFERROR(IF(Y926="ー", "", ROUNDDOWN(Z926*VLOOKUP(N926,【参考】数式用!$AR$2:$AW$50,MATCH(Y926,【参考】数式用!$AT$4:$AW$4)+2,FALSE)*0.5, 0)), "")</f>
        <v/>
      </c>
      <c r="AB926" s="103"/>
      <c r="AC926" s="1083" t="str">
        <f>IFERROR(IF(AG926&lt;&gt;"",Z926*VLOOKUP(N926,【参考】数式用!$AG$2:$AL$50,MATCH(Y926,【参考】数式用!$AI$4:$AL$4,0)+2,0), ""), "")</f>
        <v/>
      </c>
      <c r="AD926" s="1083"/>
      <c r="AE926" s="424"/>
      <c r="AF926" s="104"/>
      <c r="AG926" s="438" t="str">
        <f>IFERROR(VLOOKUP(O926, 【参考】数式用!$AY$5:$AY$13, 1, FALSE), "")</f>
        <v/>
      </c>
      <c r="AH926" s="439" t="str">
        <f>IFERROR(VLOOKUP(N926, 【参考】数式用!$BA$2:$BB$50, 2, FALSE), "")</f>
        <v/>
      </c>
      <c r="AI926" s="440" t="str">
        <f t="shared" si="29"/>
        <v/>
      </c>
      <c r="AJ926" s="441" t="str">
        <f t="shared" si="30"/>
        <v/>
      </c>
      <c r="AK926" s="139"/>
      <c r="AL926" s="139"/>
      <c r="AM926" s="112"/>
      <c r="AN926" s="112"/>
      <c r="AU926" s="111"/>
      <c r="AV926" s="111"/>
      <c r="AW926" s="111"/>
      <c r="AX926" s="111"/>
      <c r="AY926" s="111"/>
      <c r="AZ926" s="111"/>
    </row>
    <row r="927" spans="1:52" ht="30" customHeight="1" thickBot="1">
      <c r="A927" s="146">
        <v>914</v>
      </c>
      <c r="B927" s="985" t="str">
        <f>IF(基本情報入力シート!C952="","",基本情報入力シート!C952)</f>
        <v/>
      </c>
      <c r="C927" s="986"/>
      <c r="D927" s="986"/>
      <c r="E927" s="986"/>
      <c r="F927" s="986"/>
      <c r="G927" s="986"/>
      <c r="H927" s="986"/>
      <c r="I927" s="987"/>
      <c r="J927" s="420" t="str">
        <f>IF(基本情報入力シート!M952="","",基本情報入力シート!M952)</f>
        <v/>
      </c>
      <c r="K927" s="420" t="str">
        <f>IF(基本情報入力シート!R952="","",基本情報入力シート!R952)</f>
        <v/>
      </c>
      <c r="L927" s="420" t="str">
        <f>IF(基本情報入力シート!W952="","",基本情報入力シート!W952)</f>
        <v/>
      </c>
      <c r="M927" s="420" t="str">
        <f>IF(基本情報入力シート!X952="","",基本情報入力シート!X952)</f>
        <v/>
      </c>
      <c r="N927" s="147" t="str">
        <f>IF(基本情報入力シート!Y952="","",基本情報入力シート!Y952)</f>
        <v/>
      </c>
      <c r="O927" s="154"/>
      <c r="P927" s="53"/>
      <c r="Q927" s="988"/>
      <c r="R927" s="989"/>
      <c r="S927" s="148" t="str">
        <f>IFERROR(ROUNDDOWN(Q927*VLOOKUP(N927,【参考】数式用!$AR$2:$AW$50,MATCH(P927,【参考】数式用!$AT$4:$AW$4)+2,FALSE)*0.5, 0), "")</f>
        <v/>
      </c>
      <c r="T927" s="54"/>
      <c r="U927" s="548" t="str">
        <f>IFERROR(IF(AG927&lt;&gt;"",Q927*VLOOKUP(N927,【参考】数式用!$AG$2:$AL$50,MATCH(P927,【参考】数式用!$AI$4:$AL$4,0)+2,0), ""), "")</f>
        <v/>
      </c>
      <c r="V927" s="44"/>
      <c r="W927" s="990"/>
      <c r="X927" s="991"/>
      <c r="Y927" s="93"/>
      <c r="Z927" s="549"/>
      <c r="AA927" s="149" t="str">
        <f>IFERROR(IF(Y927="ー", "", ROUNDDOWN(Z927*VLOOKUP(N927,【参考】数式用!$AR$2:$AW$50,MATCH(Y927,【参考】数式用!$AT$4:$AW$4)+2,FALSE)*0.5, 0)), "")</f>
        <v/>
      </c>
      <c r="AB927" s="103"/>
      <c r="AC927" s="1083" t="str">
        <f>IFERROR(IF(AG927&lt;&gt;"",Z927*VLOOKUP(N927,【参考】数式用!$AG$2:$AL$50,MATCH(Y927,【参考】数式用!$AI$4:$AL$4,0)+2,0), ""), "")</f>
        <v/>
      </c>
      <c r="AD927" s="1083"/>
      <c r="AE927" s="424"/>
      <c r="AF927" s="104"/>
      <c r="AG927" s="438" t="str">
        <f>IFERROR(VLOOKUP(O927, 【参考】数式用!$AY$5:$AY$13, 1, FALSE), "")</f>
        <v/>
      </c>
      <c r="AH927" s="439" t="str">
        <f>IFERROR(VLOOKUP(N927, 【参考】数式用!$BA$2:$BB$50, 2, FALSE), "")</f>
        <v/>
      </c>
      <c r="AI927" s="440" t="str">
        <f t="shared" si="29"/>
        <v/>
      </c>
      <c r="AJ927" s="441" t="str">
        <f t="shared" si="30"/>
        <v/>
      </c>
      <c r="AK927" s="139"/>
      <c r="AL927" s="139"/>
      <c r="AM927" s="112"/>
      <c r="AN927" s="112"/>
      <c r="AU927" s="111"/>
      <c r="AV927" s="111"/>
      <c r="AW927" s="111"/>
      <c r="AX927" s="111"/>
      <c r="AY927" s="111"/>
      <c r="AZ927" s="111"/>
    </row>
    <row r="928" spans="1:52" ht="30" customHeight="1" thickBot="1">
      <c r="A928" s="146">
        <v>915</v>
      </c>
      <c r="B928" s="985" t="str">
        <f>IF(基本情報入力シート!C953="","",基本情報入力シート!C953)</f>
        <v/>
      </c>
      <c r="C928" s="986"/>
      <c r="D928" s="986"/>
      <c r="E928" s="986"/>
      <c r="F928" s="986"/>
      <c r="G928" s="986"/>
      <c r="H928" s="986"/>
      <c r="I928" s="987"/>
      <c r="J928" s="420" t="str">
        <f>IF(基本情報入力シート!M953="","",基本情報入力シート!M953)</f>
        <v/>
      </c>
      <c r="K928" s="420" t="str">
        <f>IF(基本情報入力シート!R953="","",基本情報入力シート!R953)</f>
        <v/>
      </c>
      <c r="L928" s="420" t="str">
        <f>IF(基本情報入力シート!W953="","",基本情報入力シート!W953)</f>
        <v/>
      </c>
      <c r="M928" s="420" t="str">
        <f>IF(基本情報入力シート!X953="","",基本情報入力シート!X953)</f>
        <v/>
      </c>
      <c r="N928" s="147" t="str">
        <f>IF(基本情報入力シート!Y953="","",基本情報入力シート!Y953)</f>
        <v/>
      </c>
      <c r="O928" s="154"/>
      <c r="P928" s="53"/>
      <c r="Q928" s="988"/>
      <c r="R928" s="989"/>
      <c r="S928" s="148" t="str">
        <f>IFERROR(ROUNDDOWN(Q928*VLOOKUP(N928,【参考】数式用!$AR$2:$AW$50,MATCH(P928,【参考】数式用!$AT$4:$AW$4)+2,FALSE)*0.5, 0), "")</f>
        <v/>
      </c>
      <c r="T928" s="54"/>
      <c r="U928" s="548" t="str">
        <f>IFERROR(IF(AG928&lt;&gt;"",Q928*VLOOKUP(N928,【参考】数式用!$AG$2:$AL$50,MATCH(P928,【参考】数式用!$AI$4:$AL$4,0)+2,0), ""), "")</f>
        <v/>
      </c>
      <c r="V928" s="44"/>
      <c r="W928" s="990"/>
      <c r="X928" s="991"/>
      <c r="Y928" s="93"/>
      <c r="Z928" s="549"/>
      <c r="AA928" s="149" t="str">
        <f>IFERROR(IF(Y928="ー", "", ROUNDDOWN(Z928*VLOOKUP(N928,【参考】数式用!$AR$2:$AW$50,MATCH(Y928,【参考】数式用!$AT$4:$AW$4)+2,FALSE)*0.5, 0)), "")</f>
        <v/>
      </c>
      <c r="AB928" s="103"/>
      <c r="AC928" s="1083" t="str">
        <f>IFERROR(IF(AG928&lt;&gt;"",Z928*VLOOKUP(N928,【参考】数式用!$AG$2:$AL$50,MATCH(Y928,【参考】数式用!$AI$4:$AL$4,0)+2,0), ""), "")</f>
        <v/>
      </c>
      <c r="AD928" s="1083"/>
      <c r="AE928" s="424"/>
      <c r="AF928" s="104"/>
      <c r="AG928" s="438" t="str">
        <f>IFERROR(VLOOKUP(O928, 【参考】数式用!$AY$5:$AY$13, 1, FALSE), "")</f>
        <v/>
      </c>
      <c r="AH928" s="439" t="str">
        <f>IFERROR(VLOOKUP(N928, 【参考】数式用!$BA$2:$BB$50, 2, FALSE), "")</f>
        <v/>
      </c>
      <c r="AI928" s="440" t="str">
        <f t="shared" si="29"/>
        <v/>
      </c>
      <c r="AJ928" s="441" t="str">
        <f t="shared" si="30"/>
        <v/>
      </c>
      <c r="AK928" s="139"/>
      <c r="AL928" s="139"/>
      <c r="AM928" s="112"/>
      <c r="AN928" s="112"/>
      <c r="AU928" s="111"/>
      <c r="AV928" s="111"/>
      <c r="AW928" s="111"/>
      <c r="AX928" s="111"/>
      <c r="AY928" s="111"/>
      <c r="AZ928" s="111"/>
    </row>
    <row r="929" spans="1:52" ht="30" customHeight="1" thickBot="1">
      <c r="A929" s="146">
        <v>916</v>
      </c>
      <c r="B929" s="985" t="str">
        <f>IF(基本情報入力シート!C954="","",基本情報入力シート!C954)</f>
        <v/>
      </c>
      <c r="C929" s="986"/>
      <c r="D929" s="986"/>
      <c r="E929" s="986"/>
      <c r="F929" s="986"/>
      <c r="G929" s="986"/>
      <c r="H929" s="986"/>
      <c r="I929" s="987"/>
      <c r="J929" s="420" t="str">
        <f>IF(基本情報入力シート!M954="","",基本情報入力シート!M954)</f>
        <v/>
      </c>
      <c r="K929" s="420" t="str">
        <f>IF(基本情報入力シート!R954="","",基本情報入力シート!R954)</f>
        <v/>
      </c>
      <c r="L929" s="420" t="str">
        <f>IF(基本情報入力シート!W954="","",基本情報入力シート!W954)</f>
        <v/>
      </c>
      <c r="M929" s="420" t="str">
        <f>IF(基本情報入力シート!X954="","",基本情報入力シート!X954)</f>
        <v/>
      </c>
      <c r="N929" s="147" t="str">
        <f>IF(基本情報入力シート!Y954="","",基本情報入力シート!Y954)</f>
        <v/>
      </c>
      <c r="O929" s="154"/>
      <c r="P929" s="53"/>
      <c r="Q929" s="988"/>
      <c r="R929" s="989"/>
      <c r="S929" s="148" t="str">
        <f>IFERROR(ROUNDDOWN(Q929*VLOOKUP(N929,【参考】数式用!$AR$2:$AW$50,MATCH(P929,【参考】数式用!$AT$4:$AW$4)+2,FALSE)*0.5, 0), "")</f>
        <v/>
      </c>
      <c r="T929" s="54"/>
      <c r="U929" s="548" t="str">
        <f>IFERROR(IF(AG929&lt;&gt;"",Q929*VLOOKUP(N929,【参考】数式用!$AG$2:$AL$50,MATCH(P929,【参考】数式用!$AI$4:$AL$4,0)+2,0), ""), "")</f>
        <v/>
      </c>
      <c r="V929" s="44"/>
      <c r="W929" s="990"/>
      <c r="X929" s="991"/>
      <c r="Y929" s="93"/>
      <c r="Z929" s="549"/>
      <c r="AA929" s="149" t="str">
        <f>IFERROR(IF(Y929="ー", "", ROUNDDOWN(Z929*VLOOKUP(N929,【参考】数式用!$AR$2:$AW$50,MATCH(Y929,【参考】数式用!$AT$4:$AW$4)+2,FALSE)*0.5, 0)), "")</f>
        <v/>
      </c>
      <c r="AB929" s="103"/>
      <c r="AC929" s="1083" t="str">
        <f>IFERROR(IF(AG929&lt;&gt;"",Z929*VLOOKUP(N929,【参考】数式用!$AG$2:$AL$50,MATCH(Y929,【参考】数式用!$AI$4:$AL$4,0)+2,0), ""), "")</f>
        <v/>
      </c>
      <c r="AD929" s="1083"/>
      <c r="AE929" s="424"/>
      <c r="AF929" s="104"/>
      <c r="AG929" s="438" t="str">
        <f>IFERROR(VLOOKUP(O929, 【参考】数式用!$AY$5:$AY$13, 1, FALSE), "")</f>
        <v/>
      </c>
      <c r="AH929" s="439" t="str">
        <f>IFERROR(VLOOKUP(N929, 【参考】数式用!$BA$2:$BB$50, 2, FALSE), "")</f>
        <v/>
      </c>
      <c r="AI929" s="440" t="str">
        <f t="shared" si="29"/>
        <v/>
      </c>
      <c r="AJ929" s="441" t="str">
        <f t="shared" si="30"/>
        <v/>
      </c>
      <c r="AK929" s="139"/>
      <c r="AL929" s="139"/>
      <c r="AM929" s="112"/>
      <c r="AN929" s="112"/>
      <c r="AU929" s="111"/>
      <c r="AV929" s="111"/>
      <c r="AW929" s="111"/>
      <c r="AX929" s="111"/>
      <c r="AY929" s="111"/>
      <c r="AZ929" s="111"/>
    </row>
    <row r="930" spans="1:52" ht="30" customHeight="1" thickBot="1">
      <c r="A930" s="146">
        <v>917</v>
      </c>
      <c r="B930" s="985" t="str">
        <f>IF(基本情報入力シート!C955="","",基本情報入力シート!C955)</f>
        <v/>
      </c>
      <c r="C930" s="986"/>
      <c r="D930" s="986"/>
      <c r="E930" s="986"/>
      <c r="F930" s="986"/>
      <c r="G930" s="986"/>
      <c r="H930" s="986"/>
      <c r="I930" s="987"/>
      <c r="J930" s="420" t="str">
        <f>IF(基本情報入力シート!M955="","",基本情報入力シート!M955)</f>
        <v/>
      </c>
      <c r="K930" s="420" t="str">
        <f>IF(基本情報入力シート!R955="","",基本情報入力シート!R955)</f>
        <v/>
      </c>
      <c r="L930" s="420" t="str">
        <f>IF(基本情報入力シート!W955="","",基本情報入力シート!W955)</f>
        <v/>
      </c>
      <c r="M930" s="420" t="str">
        <f>IF(基本情報入力シート!X955="","",基本情報入力シート!X955)</f>
        <v/>
      </c>
      <c r="N930" s="147" t="str">
        <f>IF(基本情報入力シート!Y955="","",基本情報入力シート!Y955)</f>
        <v/>
      </c>
      <c r="O930" s="154"/>
      <c r="P930" s="53"/>
      <c r="Q930" s="988"/>
      <c r="R930" s="989"/>
      <c r="S930" s="148" t="str">
        <f>IFERROR(ROUNDDOWN(Q930*VLOOKUP(N930,【参考】数式用!$AR$2:$AW$50,MATCH(P930,【参考】数式用!$AT$4:$AW$4)+2,FALSE)*0.5, 0), "")</f>
        <v/>
      </c>
      <c r="T930" s="54"/>
      <c r="U930" s="548" t="str">
        <f>IFERROR(IF(AG930&lt;&gt;"",Q930*VLOOKUP(N930,【参考】数式用!$AG$2:$AL$50,MATCH(P930,【参考】数式用!$AI$4:$AL$4,0)+2,0), ""), "")</f>
        <v/>
      </c>
      <c r="V930" s="44"/>
      <c r="W930" s="990"/>
      <c r="X930" s="991"/>
      <c r="Y930" s="93"/>
      <c r="Z930" s="549"/>
      <c r="AA930" s="149" t="str">
        <f>IFERROR(IF(Y930="ー", "", ROUNDDOWN(Z930*VLOOKUP(N930,【参考】数式用!$AR$2:$AW$50,MATCH(Y930,【参考】数式用!$AT$4:$AW$4)+2,FALSE)*0.5, 0)), "")</f>
        <v/>
      </c>
      <c r="AB930" s="103"/>
      <c r="AC930" s="1083" t="str">
        <f>IFERROR(IF(AG930&lt;&gt;"",Z930*VLOOKUP(N930,【参考】数式用!$AG$2:$AL$50,MATCH(Y930,【参考】数式用!$AI$4:$AL$4,0)+2,0), ""), "")</f>
        <v/>
      </c>
      <c r="AD930" s="1083"/>
      <c r="AE930" s="424"/>
      <c r="AF930" s="104"/>
      <c r="AG930" s="438" t="str">
        <f>IFERROR(VLOOKUP(O930, 【参考】数式用!$AY$5:$AY$13, 1, FALSE), "")</f>
        <v/>
      </c>
      <c r="AH930" s="439" t="str">
        <f>IFERROR(VLOOKUP(N930, 【参考】数式用!$BA$2:$BB$50, 2, FALSE), "")</f>
        <v/>
      </c>
      <c r="AI930" s="440" t="str">
        <f t="shared" si="29"/>
        <v/>
      </c>
      <c r="AJ930" s="441" t="str">
        <f t="shared" si="30"/>
        <v/>
      </c>
      <c r="AK930" s="139"/>
      <c r="AL930" s="139"/>
      <c r="AM930" s="112"/>
      <c r="AN930" s="112"/>
      <c r="AU930" s="111"/>
      <c r="AV930" s="111"/>
      <c r="AW930" s="111"/>
      <c r="AX930" s="111"/>
      <c r="AY930" s="111"/>
      <c r="AZ930" s="111"/>
    </row>
    <row r="931" spans="1:52" ht="30" customHeight="1" thickBot="1">
      <c r="A931" s="146">
        <v>918</v>
      </c>
      <c r="B931" s="985" t="str">
        <f>IF(基本情報入力シート!C956="","",基本情報入力シート!C956)</f>
        <v/>
      </c>
      <c r="C931" s="986"/>
      <c r="D931" s="986"/>
      <c r="E931" s="986"/>
      <c r="F931" s="986"/>
      <c r="G931" s="986"/>
      <c r="H931" s="986"/>
      <c r="I931" s="987"/>
      <c r="J931" s="420" t="str">
        <f>IF(基本情報入力シート!M956="","",基本情報入力シート!M956)</f>
        <v/>
      </c>
      <c r="K931" s="420" t="str">
        <f>IF(基本情報入力シート!R956="","",基本情報入力シート!R956)</f>
        <v/>
      </c>
      <c r="L931" s="420" t="str">
        <f>IF(基本情報入力シート!W956="","",基本情報入力シート!W956)</f>
        <v/>
      </c>
      <c r="M931" s="420" t="str">
        <f>IF(基本情報入力シート!X956="","",基本情報入力シート!X956)</f>
        <v/>
      </c>
      <c r="N931" s="147" t="str">
        <f>IF(基本情報入力シート!Y956="","",基本情報入力シート!Y956)</f>
        <v/>
      </c>
      <c r="O931" s="154"/>
      <c r="P931" s="53"/>
      <c r="Q931" s="988"/>
      <c r="R931" s="989"/>
      <c r="S931" s="148" t="str">
        <f>IFERROR(ROUNDDOWN(Q931*VLOOKUP(N931,【参考】数式用!$AR$2:$AW$50,MATCH(P931,【参考】数式用!$AT$4:$AW$4)+2,FALSE)*0.5, 0), "")</f>
        <v/>
      </c>
      <c r="T931" s="54"/>
      <c r="U931" s="548" t="str">
        <f>IFERROR(IF(AG931&lt;&gt;"",Q931*VLOOKUP(N931,【参考】数式用!$AG$2:$AL$50,MATCH(P931,【参考】数式用!$AI$4:$AL$4,0)+2,0), ""), "")</f>
        <v/>
      </c>
      <c r="V931" s="44"/>
      <c r="W931" s="990"/>
      <c r="X931" s="991"/>
      <c r="Y931" s="93"/>
      <c r="Z931" s="549"/>
      <c r="AA931" s="149" t="str">
        <f>IFERROR(IF(Y931="ー", "", ROUNDDOWN(Z931*VLOOKUP(N931,【参考】数式用!$AR$2:$AW$50,MATCH(Y931,【参考】数式用!$AT$4:$AW$4)+2,FALSE)*0.5, 0)), "")</f>
        <v/>
      </c>
      <c r="AB931" s="103"/>
      <c r="AC931" s="1083" t="str">
        <f>IFERROR(IF(AG931&lt;&gt;"",Z931*VLOOKUP(N931,【参考】数式用!$AG$2:$AL$50,MATCH(Y931,【参考】数式用!$AI$4:$AL$4,0)+2,0), ""), "")</f>
        <v/>
      </c>
      <c r="AD931" s="1083"/>
      <c r="AE931" s="424"/>
      <c r="AF931" s="104"/>
      <c r="AG931" s="438" t="str">
        <f>IFERROR(VLOOKUP(O931, 【参考】数式用!$AY$5:$AY$13, 1, FALSE), "")</f>
        <v/>
      </c>
      <c r="AH931" s="439" t="str">
        <f>IFERROR(VLOOKUP(N931, 【参考】数式用!$BA$2:$BB$50, 2, FALSE), "")</f>
        <v/>
      </c>
      <c r="AI931" s="440" t="str">
        <f t="shared" si="29"/>
        <v/>
      </c>
      <c r="AJ931" s="441" t="str">
        <f t="shared" si="30"/>
        <v/>
      </c>
      <c r="AK931" s="139"/>
      <c r="AL931" s="139"/>
      <c r="AM931" s="112"/>
      <c r="AN931" s="112"/>
      <c r="AU931" s="111"/>
      <c r="AV931" s="111"/>
      <c r="AW931" s="111"/>
      <c r="AX931" s="111"/>
      <c r="AY931" s="111"/>
      <c r="AZ931" s="111"/>
    </row>
    <row r="932" spans="1:52" ht="30" customHeight="1" thickBot="1">
      <c r="A932" s="146">
        <v>919</v>
      </c>
      <c r="B932" s="985" t="str">
        <f>IF(基本情報入力シート!C957="","",基本情報入力シート!C957)</f>
        <v/>
      </c>
      <c r="C932" s="986"/>
      <c r="D932" s="986"/>
      <c r="E932" s="986"/>
      <c r="F932" s="986"/>
      <c r="G932" s="986"/>
      <c r="H932" s="986"/>
      <c r="I932" s="987"/>
      <c r="J932" s="420" t="str">
        <f>IF(基本情報入力シート!M957="","",基本情報入力シート!M957)</f>
        <v/>
      </c>
      <c r="K932" s="420" t="str">
        <f>IF(基本情報入力シート!R957="","",基本情報入力シート!R957)</f>
        <v/>
      </c>
      <c r="L932" s="420" t="str">
        <f>IF(基本情報入力シート!W957="","",基本情報入力シート!W957)</f>
        <v/>
      </c>
      <c r="M932" s="420" t="str">
        <f>IF(基本情報入力シート!X957="","",基本情報入力シート!X957)</f>
        <v/>
      </c>
      <c r="N932" s="147" t="str">
        <f>IF(基本情報入力シート!Y957="","",基本情報入力シート!Y957)</f>
        <v/>
      </c>
      <c r="O932" s="154"/>
      <c r="P932" s="53"/>
      <c r="Q932" s="988"/>
      <c r="R932" s="989"/>
      <c r="S932" s="148" t="str">
        <f>IFERROR(ROUNDDOWN(Q932*VLOOKUP(N932,【参考】数式用!$AR$2:$AW$50,MATCH(P932,【参考】数式用!$AT$4:$AW$4)+2,FALSE)*0.5, 0), "")</f>
        <v/>
      </c>
      <c r="T932" s="54"/>
      <c r="U932" s="548" t="str">
        <f>IFERROR(IF(AG932&lt;&gt;"",Q932*VLOOKUP(N932,【参考】数式用!$AG$2:$AL$50,MATCH(P932,【参考】数式用!$AI$4:$AL$4,0)+2,0), ""), "")</f>
        <v/>
      </c>
      <c r="V932" s="44"/>
      <c r="W932" s="990"/>
      <c r="X932" s="991"/>
      <c r="Y932" s="93"/>
      <c r="Z932" s="549"/>
      <c r="AA932" s="149" t="str">
        <f>IFERROR(IF(Y932="ー", "", ROUNDDOWN(Z932*VLOOKUP(N932,【参考】数式用!$AR$2:$AW$50,MATCH(Y932,【参考】数式用!$AT$4:$AW$4)+2,FALSE)*0.5, 0)), "")</f>
        <v/>
      </c>
      <c r="AB932" s="103"/>
      <c r="AC932" s="1083" t="str">
        <f>IFERROR(IF(AG932&lt;&gt;"",Z932*VLOOKUP(N932,【参考】数式用!$AG$2:$AL$50,MATCH(Y932,【参考】数式用!$AI$4:$AL$4,0)+2,0), ""), "")</f>
        <v/>
      </c>
      <c r="AD932" s="1083"/>
      <c r="AE932" s="424"/>
      <c r="AF932" s="104"/>
      <c r="AG932" s="438" t="str">
        <f>IFERROR(VLOOKUP(O932, 【参考】数式用!$AY$5:$AY$13, 1, FALSE), "")</f>
        <v/>
      </c>
      <c r="AH932" s="439" t="str">
        <f>IFERROR(VLOOKUP(N932, 【参考】数式用!$BA$2:$BB$50, 2, FALSE), "")</f>
        <v/>
      </c>
      <c r="AI932" s="440" t="str">
        <f t="shared" si="29"/>
        <v/>
      </c>
      <c r="AJ932" s="441" t="str">
        <f t="shared" si="30"/>
        <v/>
      </c>
      <c r="AK932" s="139"/>
      <c r="AL932" s="139"/>
      <c r="AM932" s="112"/>
      <c r="AN932" s="112"/>
      <c r="AU932" s="111"/>
      <c r="AV932" s="111"/>
      <c r="AW932" s="111"/>
      <c r="AX932" s="111"/>
      <c r="AY932" s="111"/>
      <c r="AZ932" s="111"/>
    </row>
    <row r="933" spans="1:52" ht="30" customHeight="1" thickBot="1">
      <c r="A933" s="146">
        <v>920</v>
      </c>
      <c r="B933" s="985" t="str">
        <f>IF(基本情報入力シート!C958="","",基本情報入力シート!C958)</f>
        <v/>
      </c>
      <c r="C933" s="986"/>
      <c r="D933" s="986"/>
      <c r="E933" s="986"/>
      <c r="F933" s="986"/>
      <c r="G933" s="986"/>
      <c r="H933" s="986"/>
      <c r="I933" s="987"/>
      <c r="J933" s="420" t="str">
        <f>IF(基本情報入力シート!M958="","",基本情報入力シート!M958)</f>
        <v/>
      </c>
      <c r="K933" s="420" t="str">
        <f>IF(基本情報入力シート!R958="","",基本情報入力シート!R958)</f>
        <v/>
      </c>
      <c r="L933" s="420" t="str">
        <f>IF(基本情報入力シート!W958="","",基本情報入力シート!W958)</f>
        <v/>
      </c>
      <c r="M933" s="420" t="str">
        <f>IF(基本情報入力シート!X958="","",基本情報入力シート!X958)</f>
        <v/>
      </c>
      <c r="N933" s="147" t="str">
        <f>IF(基本情報入力シート!Y958="","",基本情報入力シート!Y958)</f>
        <v/>
      </c>
      <c r="O933" s="154"/>
      <c r="P933" s="53"/>
      <c r="Q933" s="988"/>
      <c r="R933" s="989"/>
      <c r="S933" s="148" t="str">
        <f>IFERROR(ROUNDDOWN(Q933*VLOOKUP(N933,【参考】数式用!$AR$2:$AW$50,MATCH(P933,【参考】数式用!$AT$4:$AW$4)+2,FALSE)*0.5, 0), "")</f>
        <v/>
      </c>
      <c r="T933" s="54"/>
      <c r="U933" s="548" t="str">
        <f>IFERROR(IF(AG933&lt;&gt;"",Q933*VLOOKUP(N933,【参考】数式用!$AG$2:$AL$50,MATCH(P933,【参考】数式用!$AI$4:$AL$4,0)+2,0), ""), "")</f>
        <v/>
      </c>
      <c r="V933" s="44"/>
      <c r="W933" s="990"/>
      <c r="X933" s="991"/>
      <c r="Y933" s="93"/>
      <c r="Z933" s="549"/>
      <c r="AA933" s="149" t="str">
        <f>IFERROR(IF(Y933="ー", "", ROUNDDOWN(Z933*VLOOKUP(N933,【参考】数式用!$AR$2:$AW$50,MATCH(Y933,【参考】数式用!$AT$4:$AW$4)+2,FALSE)*0.5, 0)), "")</f>
        <v/>
      </c>
      <c r="AB933" s="103"/>
      <c r="AC933" s="1083" t="str">
        <f>IFERROR(IF(AG933&lt;&gt;"",Z933*VLOOKUP(N933,【参考】数式用!$AG$2:$AL$50,MATCH(Y933,【参考】数式用!$AI$4:$AL$4,0)+2,0), ""), "")</f>
        <v/>
      </c>
      <c r="AD933" s="1083"/>
      <c r="AE933" s="424"/>
      <c r="AF933" s="104"/>
      <c r="AG933" s="438" t="str">
        <f>IFERROR(VLOOKUP(O933, 【参考】数式用!$AY$5:$AY$13, 1, FALSE), "")</f>
        <v/>
      </c>
      <c r="AH933" s="439" t="str">
        <f>IFERROR(VLOOKUP(N933, 【参考】数式用!$BA$2:$BB$50, 2, FALSE), "")</f>
        <v/>
      </c>
      <c r="AI933" s="440" t="str">
        <f t="shared" si="29"/>
        <v/>
      </c>
      <c r="AJ933" s="441" t="str">
        <f t="shared" si="30"/>
        <v/>
      </c>
      <c r="AK933" s="139"/>
      <c r="AL933" s="139"/>
      <c r="AM933" s="112"/>
      <c r="AN933" s="112"/>
      <c r="AU933" s="111"/>
      <c r="AV933" s="111"/>
      <c r="AW933" s="111"/>
      <c r="AX933" s="111"/>
      <c r="AY933" s="111"/>
      <c r="AZ933" s="111"/>
    </row>
    <row r="934" spans="1:52" ht="30" customHeight="1" thickBot="1">
      <c r="A934" s="146">
        <v>921</v>
      </c>
      <c r="B934" s="985" t="str">
        <f>IF(基本情報入力シート!C959="","",基本情報入力シート!C959)</f>
        <v/>
      </c>
      <c r="C934" s="986"/>
      <c r="D934" s="986"/>
      <c r="E934" s="986"/>
      <c r="F934" s="986"/>
      <c r="G934" s="986"/>
      <c r="H934" s="986"/>
      <c r="I934" s="987"/>
      <c r="J934" s="420" t="str">
        <f>IF(基本情報入力シート!M959="","",基本情報入力シート!M959)</f>
        <v/>
      </c>
      <c r="K934" s="420" t="str">
        <f>IF(基本情報入力シート!R959="","",基本情報入力シート!R959)</f>
        <v/>
      </c>
      <c r="L934" s="420" t="str">
        <f>IF(基本情報入力シート!W959="","",基本情報入力シート!W959)</f>
        <v/>
      </c>
      <c r="M934" s="420" t="str">
        <f>IF(基本情報入力シート!X959="","",基本情報入力シート!X959)</f>
        <v/>
      </c>
      <c r="N934" s="147" t="str">
        <f>IF(基本情報入力シート!Y959="","",基本情報入力シート!Y959)</f>
        <v/>
      </c>
      <c r="O934" s="154"/>
      <c r="P934" s="53"/>
      <c r="Q934" s="988"/>
      <c r="R934" s="989"/>
      <c r="S934" s="148" t="str">
        <f>IFERROR(ROUNDDOWN(Q934*VLOOKUP(N934,【参考】数式用!$AR$2:$AW$50,MATCH(P934,【参考】数式用!$AT$4:$AW$4)+2,FALSE)*0.5, 0), "")</f>
        <v/>
      </c>
      <c r="T934" s="54"/>
      <c r="U934" s="548" t="str">
        <f>IFERROR(IF(AG934&lt;&gt;"",Q934*VLOOKUP(N934,【参考】数式用!$AG$2:$AL$50,MATCH(P934,【参考】数式用!$AI$4:$AL$4,0)+2,0), ""), "")</f>
        <v/>
      </c>
      <c r="V934" s="44"/>
      <c r="W934" s="990"/>
      <c r="X934" s="991"/>
      <c r="Y934" s="93"/>
      <c r="Z934" s="549"/>
      <c r="AA934" s="149" t="str">
        <f>IFERROR(IF(Y934="ー", "", ROUNDDOWN(Z934*VLOOKUP(N934,【参考】数式用!$AR$2:$AW$50,MATCH(Y934,【参考】数式用!$AT$4:$AW$4)+2,FALSE)*0.5, 0)), "")</f>
        <v/>
      </c>
      <c r="AB934" s="103"/>
      <c r="AC934" s="1083" t="str">
        <f>IFERROR(IF(AG934&lt;&gt;"",Z934*VLOOKUP(N934,【参考】数式用!$AG$2:$AL$50,MATCH(Y934,【参考】数式用!$AI$4:$AL$4,0)+2,0), ""), "")</f>
        <v/>
      </c>
      <c r="AD934" s="1083"/>
      <c r="AE934" s="424"/>
      <c r="AF934" s="104"/>
      <c r="AG934" s="438" t="str">
        <f>IFERROR(VLOOKUP(O934, 【参考】数式用!$AY$5:$AY$13, 1, FALSE), "")</f>
        <v/>
      </c>
      <c r="AH934" s="439" t="str">
        <f>IFERROR(VLOOKUP(N934, 【参考】数式用!$BA$2:$BB$50, 2, FALSE), "")</f>
        <v/>
      </c>
      <c r="AI934" s="440" t="str">
        <f t="shared" si="29"/>
        <v/>
      </c>
      <c r="AJ934" s="441" t="str">
        <f t="shared" si="30"/>
        <v/>
      </c>
      <c r="AK934" s="139"/>
      <c r="AL934" s="139"/>
      <c r="AM934" s="112"/>
      <c r="AN934" s="112"/>
      <c r="AU934" s="111"/>
      <c r="AV934" s="111"/>
      <c r="AW934" s="111"/>
      <c r="AX934" s="111"/>
      <c r="AY934" s="111"/>
      <c r="AZ934" s="111"/>
    </row>
    <row r="935" spans="1:52" ht="30" customHeight="1" thickBot="1">
      <c r="A935" s="146">
        <v>922</v>
      </c>
      <c r="B935" s="985" t="str">
        <f>IF(基本情報入力シート!C960="","",基本情報入力シート!C960)</f>
        <v/>
      </c>
      <c r="C935" s="986"/>
      <c r="D935" s="986"/>
      <c r="E935" s="986"/>
      <c r="F935" s="986"/>
      <c r="G935" s="986"/>
      <c r="H935" s="986"/>
      <c r="I935" s="987"/>
      <c r="J935" s="420" t="str">
        <f>IF(基本情報入力シート!M960="","",基本情報入力シート!M960)</f>
        <v/>
      </c>
      <c r="K935" s="420" t="str">
        <f>IF(基本情報入力シート!R960="","",基本情報入力シート!R960)</f>
        <v/>
      </c>
      <c r="L935" s="420" t="str">
        <f>IF(基本情報入力シート!W960="","",基本情報入力シート!W960)</f>
        <v/>
      </c>
      <c r="M935" s="420" t="str">
        <f>IF(基本情報入力シート!X960="","",基本情報入力シート!X960)</f>
        <v/>
      </c>
      <c r="N935" s="147" t="str">
        <f>IF(基本情報入力シート!Y960="","",基本情報入力シート!Y960)</f>
        <v/>
      </c>
      <c r="O935" s="154"/>
      <c r="P935" s="53"/>
      <c r="Q935" s="988"/>
      <c r="R935" s="989"/>
      <c r="S935" s="148" t="str">
        <f>IFERROR(ROUNDDOWN(Q935*VLOOKUP(N935,【参考】数式用!$AR$2:$AW$50,MATCH(P935,【参考】数式用!$AT$4:$AW$4)+2,FALSE)*0.5, 0), "")</f>
        <v/>
      </c>
      <c r="T935" s="54"/>
      <c r="U935" s="548" t="str">
        <f>IFERROR(IF(AG935&lt;&gt;"",Q935*VLOOKUP(N935,【参考】数式用!$AG$2:$AL$50,MATCH(P935,【参考】数式用!$AI$4:$AL$4,0)+2,0), ""), "")</f>
        <v/>
      </c>
      <c r="V935" s="44"/>
      <c r="W935" s="990"/>
      <c r="X935" s="991"/>
      <c r="Y935" s="93"/>
      <c r="Z935" s="549"/>
      <c r="AA935" s="149" t="str">
        <f>IFERROR(IF(Y935="ー", "", ROUNDDOWN(Z935*VLOOKUP(N935,【参考】数式用!$AR$2:$AW$50,MATCH(Y935,【参考】数式用!$AT$4:$AW$4)+2,FALSE)*0.5, 0)), "")</f>
        <v/>
      </c>
      <c r="AB935" s="103"/>
      <c r="AC935" s="1083" t="str">
        <f>IFERROR(IF(AG935&lt;&gt;"",Z935*VLOOKUP(N935,【参考】数式用!$AG$2:$AL$50,MATCH(Y935,【参考】数式用!$AI$4:$AL$4,0)+2,0), ""), "")</f>
        <v/>
      </c>
      <c r="AD935" s="1083"/>
      <c r="AE935" s="424"/>
      <c r="AF935" s="104"/>
      <c r="AG935" s="438" t="str">
        <f>IFERROR(VLOOKUP(O935, 【参考】数式用!$AY$5:$AY$13, 1, FALSE), "")</f>
        <v/>
      </c>
      <c r="AH935" s="439" t="str">
        <f>IFERROR(VLOOKUP(N935, 【参考】数式用!$BA$2:$BB$50, 2, FALSE), "")</f>
        <v/>
      </c>
      <c r="AI935" s="440" t="str">
        <f t="shared" si="29"/>
        <v/>
      </c>
      <c r="AJ935" s="441" t="str">
        <f t="shared" si="30"/>
        <v/>
      </c>
      <c r="AK935" s="139"/>
      <c r="AL935" s="139"/>
      <c r="AM935" s="112"/>
      <c r="AN935" s="112"/>
      <c r="AU935" s="111"/>
      <c r="AV935" s="111"/>
      <c r="AW935" s="111"/>
      <c r="AX935" s="111"/>
      <c r="AY935" s="111"/>
      <c r="AZ935" s="111"/>
    </row>
    <row r="936" spans="1:52" ht="30" customHeight="1" thickBot="1">
      <c r="A936" s="146">
        <v>923</v>
      </c>
      <c r="B936" s="985" t="str">
        <f>IF(基本情報入力シート!C961="","",基本情報入力シート!C961)</f>
        <v/>
      </c>
      <c r="C936" s="986"/>
      <c r="D936" s="986"/>
      <c r="E936" s="986"/>
      <c r="F936" s="986"/>
      <c r="G936" s="986"/>
      <c r="H936" s="986"/>
      <c r="I936" s="987"/>
      <c r="J936" s="420" t="str">
        <f>IF(基本情報入力シート!M961="","",基本情報入力シート!M961)</f>
        <v/>
      </c>
      <c r="K936" s="420" t="str">
        <f>IF(基本情報入力シート!R961="","",基本情報入力シート!R961)</f>
        <v/>
      </c>
      <c r="L936" s="420" t="str">
        <f>IF(基本情報入力シート!W961="","",基本情報入力シート!W961)</f>
        <v/>
      </c>
      <c r="M936" s="420" t="str">
        <f>IF(基本情報入力シート!X961="","",基本情報入力シート!X961)</f>
        <v/>
      </c>
      <c r="N936" s="147" t="str">
        <f>IF(基本情報入力シート!Y961="","",基本情報入力シート!Y961)</f>
        <v/>
      </c>
      <c r="O936" s="154"/>
      <c r="P936" s="53"/>
      <c r="Q936" s="988"/>
      <c r="R936" s="989"/>
      <c r="S936" s="148" t="str">
        <f>IFERROR(ROUNDDOWN(Q936*VLOOKUP(N936,【参考】数式用!$AR$2:$AW$50,MATCH(P936,【参考】数式用!$AT$4:$AW$4)+2,FALSE)*0.5, 0), "")</f>
        <v/>
      </c>
      <c r="T936" s="54"/>
      <c r="U936" s="548" t="str">
        <f>IFERROR(IF(AG936&lt;&gt;"",Q936*VLOOKUP(N936,【参考】数式用!$AG$2:$AL$50,MATCH(P936,【参考】数式用!$AI$4:$AL$4,0)+2,0), ""), "")</f>
        <v/>
      </c>
      <c r="V936" s="44"/>
      <c r="W936" s="990"/>
      <c r="X936" s="991"/>
      <c r="Y936" s="93"/>
      <c r="Z936" s="549"/>
      <c r="AA936" s="149" t="str">
        <f>IFERROR(IF(Y936="ー", "", ROUNDDOWN(Z936*VLOOKUP(N936,【参考】数式用!$AR$2:$AW$50,MATCH(Y936,【参考】数式用!$AT$4:$AW$4)+2,FALSE)*0.5, 0)), "")</f>
        <v/>
      </c>
      <c r="AB936" s="103"/>
      <c r="AC936" s="1083" t="str">
        <f>IFERROR(IF(AG936&lt;&gt;"",Z936*VLOOKUP(N936,【参考】数式用!$AG$2:$AL$50,MATCH(Y936,【参考】数式用!$AI$4:$AL$4,0)+2,0), ""), "")</f>
        <v/>
      </c>
      <c r="AD936" s="1083"/>
      <c r="AE936" s="424"/>
      <c r="AF936" s="104"/>
      <c r="AG936" s="438" t="str">
        <f>IFERROR(VLOOKUP(O936, 【参考】数式用!$AY$5:$AY$13, 1, FALSE), "")</f>
        <v/>
      </c>
      <c r="AH936" s="439" t="str">
        <f>IFERROR(VLOOKUP(N936, 【参考】数式用!$BA$2:$BB$50, 2, FALSE), "")</f>
        <v/>
      </c>
      <c r="AI936" s="440" t="str">
        <f t="shared" si="29"/>
        <v/>
      </c>
      <c r="AJ936" s="441" t="str">
        <f t="shared" si="30"/>
        <v/>
      </c>
      <c r="AK936" s="139"/>
      <c r="AL936" s="139"/>
      <c r="AM936" s="112"/>
      <c r="AN936" s="112"/>
      <c r="AU936" s="111"/>
      <c r="AV936" s="111"/>
      <c r="AW936" s="111"/>
      <c r="AX936" s="111"/>
      <c r="AY936" s="111"/>
      <c r="AZ936" s="111"/>
    </row>
    <row r="937" spans="1:52" ht="30" customHeight="1" thickBot="1">
      <c r="A937" s="146">
        <v>924</v>
      </c>
      <c r="B937" s="985" t="str">
        <f>IF(基本情報入力シート!C962="","",基本情報入力シート!C962)</f>
        <v/>
      </c>
      <c r="C937" s="986"/>
      <c r="D937" s="986"/>
      <c r="E937" s="986"/>
      <c r="F937" s="986"/>
      <c r="G937" s="986"/>
      <c r="H937" s="986"/>
      <c r="I937" s="987"/>
      <c r="J937" s="420" t="str">
        <f>IF(基本情報入力シート!M962="","",基本情報入力シート!M962)</f>
        <v/>
      </c>
      <c r="K937" s="420" t="str">
        <f>IF(基本情報入力シート!R962="","",基本情報入力シート!R962)</f>
        <v/>
      </c>
      <c r="L937" s="420" t="str">
        <f>IF(基本情報入力シート!W962="","",基本情報入力シート!W962)</f>
        <v/>
      </c>
      <c r="M937" s="420" t="str">
        <f>IF(基本情報入力シート!X962="","",基本情報入力シート!X962)</f>
        <v/>
      </c>
      <c r="N937" s="147" t="str">
        <f>IF(基本情報入力シート!Y962="","",基本情報入力シート!Y962)</f>
        <v/>
      </c>
      <c r="O937" s="154"/>
      <c r="P937" s="53"/>
      <c r="Q937" s="988"/>
      <c r="R937" s="989"/>
      <c r="S937" s="148" t="str">
        <f>IFERROR(ROUNDDOWN(Q937*VLOOKUP(N937,【参考】数式用!$AR$2:$AW$50,MATCH(P937,【参考】数式用!$AT$4:$AW$4)+2,FALSE)*0.5, 0), "")</f>
        <v/>
      </c>
      <c r="T937" s="54"/>
      <c r="U937" s="548" t="str">
        <f>IFERROR(IF(AG937&lt;&gt;"",Q937*VLOOKUP(N937,【参考】数式用!$AG$2:$AL$50,MATCH(P937,【参考】数式用!$AI$4:$AL$4,0)+2,0), ""), "")</f>
        <v/>
      </c>
      <c r="V937" s="44"/>
      <c r="W937" s="990"/>
      <c r="X937" s="991"/>
      <c r="Y937" s="93"/>
      <c r="Z937" s="549"/>
      <c r="AA937" s="149" t="str">
        <f>IFERROR(IF(Y937="ー", "", ROUNDDOWN(Z937*VLOOKUP(N937,【参考】数式用!$AR$2:$AW$50,MATCH(Y937,【参考】数式用!$AT$4:$AW$4)+2,FALSE)*0.5, 0)), "")</f>
        <v/>
      </c>
      <c r="AB937" s="103"/>
      <c r="AC937" s="1083" t="str">
        <f>IFERROR(IF(AG937&lt;&gt;"",Z937*VLOOKUP(N937,【参考】数式用!$AG$2:$AL$50,MATCH(Y937,【参考】数式用!$AI$4:$AL$4,0)+2,0), ""), "")</f>
        <v/>
      </c>
      <c r="AD937" s="1083"/>
      <c r="AE937" s="424"/>
      <c r="AF937" s="104"/>
      <c r="AG937" s="438" t="str">
        <f>IFERROR(VLOOKUP(O937, 【参考】数式用!$AY$5:$AY$13, 1, FALSE), "")</f>
        <v/>
      </c>
      <c r="AH937" s="439" t="str">
        <f>IFERROR(VLOOKUP(N937, 【参考】数式用!$BA$2:$BB$50, 2, FALSE), "")</f>
        <v/>
      </c>
      <c r="AI937" s="440" t="str">
        <f t="shared" si="29"/>
        <v/>
      </c>
      <c r="AJ937" s="441" t="str">
        <f t="shared" si="30"/>
        <v/>
      </c>
      <c r="AK937" s="139"/>
      <c r="AL937" s="139"/>
      <c r="AM937" s="112"/>
      <c r="AN937" s="112"/>
      <c r="AU937" s="111"/>
      <c r="AV937" s="111"/>
      <c r="AW937" s="111"/>
      <c r="AX937" s="111"/>
      <c r="AY937" s="111"/>
      <c r="AZ937" s="111"/>
    </row>
    <row r="938" spans="1:52" ht="30" customHeight="1" thickBot="1">
      <c r="A938" s="146">
        <v>925</v>
      </c>
      <c r="B938" s="985" t="str">
        <f>IF(基本情報入力シート!C963="","",基本情報入力シート!C963)</f>
        <v/>
      </c>
      <c r="C938" s="986"/>
      <c r="D938" s="986"/>
      <c r="E938" s="986"/>
      <c r="F938" s="986"/>
      <c r="G938" s="986"/>
      <c r="H938" s="986"/>
      <c r="I938" s="987"/>
      <c r="J938" s="420" t="str">
        <f>IF(基本情報入力シート!M963="","",基本情報入力シート!M963)</f>
        <v/>
      </c>
      <c r="K938" s="420" t="str">
        <f>IF(基本情報入力シート!R963="","",基本情報入力シート!R963)</f>
        <v/>
      </c>
      <c r="L938" s="420" t="str">
        <f>IF(基本情報入力シート!W963="","",基本情報入力シート!W963)</f>
        <v/>
      </c>
      <c r="M938" s="420" t="str">
        <f>IF(基本情報入力シート!X963="","",基本情報入力シート!X963)</f>
        <v/>
      </c>
      <c r="N938" s="147" t="str">
        <f>IF(基本情報入力シート!Y963="","",基本情報入力シート!Y963)</f>
        <v/>
      </c>
      <c r="O938" s="154"/>
      <c r="P938" s="53"/>
      <c r="Q938" s="988"/>
      <c r="R938" s="989"/>
      <c r="S938" s="148" t="str">
        <f>IFERROR(ROUNDDOWN(Q938*VLOOKUP(N938,【参考】数式用!$AR$2:$AW$50,MATCH(P938,【参考】数式用!$AT$4:$AW$4)+2,FALSE)*0.5, 0), "")</f>
        <v/>
      </c>
      <c r="T938" s="54"/>
      <c r="U938" s="548" t="str">
        <f>IFERROR(IF(AG938&lt;&gt;"",Q938*VLOOKUP(N938,【参考】数式用!$AG$2:$AL$50,MATCH(P938,【参考】数式用!$AI$4:$AL$4,0)+2,0), ""), "")</f>
        <v/>
      </c>
      <c r="V938" s="44"/>
      <c r="W938" s="990"/>
      <c r="X938" s="991"/>
      <c r="Y938" s="93"/>
      <c r="Z938" s="549"/>
      <c r="AA938" s="149" t="str">
        <f>IFERROR(IF(Y938="ー", "", ROUNDDOWN(Z938*VLOOKUP(N938,【参考】数式用!$AR$2:$AW$50,MATCH(Y938,【参考】数式用!$AT$4:$AW$4)+2,FALSE)*0.5, 0)), "")</f>
        <v/>
      </c>
      <c r="AB938" s="103"/>
      <c r="AC938" s="1083" t="str">
        <f>IFERROR(IF(AG938&lt;&gt;"",Z938*VLOOKUP(N938,【参考】数式用!$AG$2:$AL$50,MATCH(Y938,【参考】数式用!$AI$4:$AL$4,0)+2,0), ""), "")</f>
        <v/>
      </c>
      <c r="AD938" s="1083"/>
      <c r="AE938" s="424"/>
      <c r="AF938" s="104"/>
      <c r="AG938" s="438" t="str">
        <f>IFERROR(VLOOKUP(O938, 【参考】数式用!$AY$5:$AY$13, 1, FALSE), "")</f>
        <v/>
      </c>
      <c r="AH938" s="439" t="str">
        <f>IFERROR(VLOOKUP(N938, 【参考】数式用!$BA$2:$BB$50, 2, FALSE), "")</f>
        <v/>
      </c>
      <c r="AI938" s="440" t="str">
        <f t="shared" si="29"/>
        <v/>
      </c>
      <c r="AJ938" s="441" t="str">
        <f t="shared" si="30"/>
        <v/>
      </c>
      <c r="AK938" s="139"/>
      <c r="AL938" s="139"/>
      <c r="AM938" s="112"/>
      <c r="AN938" s="112"/>
      <c r="AU938" s="111"/>
      <c r="AV938" s="111"/>
      <c r="AW938" s="111"/>
      <c r="AX938" s="111"/>
      <c r="AY938" s="111"/>
      <c r="AZ938" s="111"/>
    </row>
    <row r="939" spans="1:52" ht="30" customHeight="1" thickBot="1">
      <c r="A939" s="146">
        <v>926</v>
      </c>
      <c r="B939" s="985" t="str">
        <f>IF(基本情報入力シート!C964="","",基本情報入力シート!C964)</f>
        <v/>
      </c>
      <c r="C939" s="986"/>
      <c r="D939" s="986"/>
      <c r="E939" s="986"/>
      <c r="F939" s="986"/>
      <c r="G939" s="986"/>
      <c r="H939" s="986"/>
      <c r="I939" s="987"/>
      <c r="J939" s="420" t="str">
        <f>IF(基本情報入力シート!M964="","",基本情報入力シート!M964)</f>
        <v/>
      </c>
      <c r="K939" s="420" t="str">
        <f>IF(基本情報入力シート!R964="","",基本情報入力シート!R964)</f>
        <v/>
      </c>
      <c r="L939" s="420" t="str">
        <f>IF(基本情報入力シート!W964="","",基本情報入力シート!W964)</f>
        <v/>
      </c>
      <c r="M939" s="420" t="str">
        <f>IF(基本情報入力シート!X964="","",基本情報入力シート!X964)</f>
        <v/>
      </c>
      <c r="N939" s="147" t="str">
        <f>IF(基本情報入力シート!Y964="","",基本情報入力シート!Y964)</f>
        <v/>
      </c>
      <c r="O939" s="154"/>
      <c r="P939" s="53"/>
      <c r="Q939" s="988"/>
      <c r="R939" s="989"/>
      <c r="S939" s="148" t="str">
        <f>IFERROR(ROUNDDOWN(Q939*VLOOKUP(N939,【参考】数式用!$AR$2:$AW$50,MATCH(P939,【参考】数式用!$AT$4:$AW$4)+2,FALSE)*0.5, 0), "")</f>
        <v/>
      </c>
      <c r="T939" s="54"/>
      <c r="U939" s="548" t="str">
        <f>IFERROR(IF(AG939&lt;&gt;"",Q939*VLOOKUP(N939,【参考】数式用!$AG$2:$AL$50,MATCH(P939,【参考】数式用!$AI$4:$AL$4,0)+2,0), ""), "")</f>
        <v/>
      </c>
      <c r="V939" s="44"/>
      <c r="W939" s="990"/>
      <c r="X939" s="991"/>
      <c r="Y939" s="93"/>
      <c r="Z939" s="549"/>
      <c r="AA939" s="149" t="str">
        <f>IFERROR(IF(Y939="ー", "", ROUNDDOWN(Z939*VLOOKUP(N939,【参考】数式用!$AR$2:$AW$50,MATCH(Y939,【参考】数式用!$AT$4:$AW$4)+2,FALSE)*0.5, 0)), "")</f>
        <v/>
      </c>
      <c r="AB939" s="103"/>
      <c r="AC939" s="1083" t="str">
        <f>IFERROR(IF(AG939&lt;&gt;"",Z939*VLOOKUP(N939,【参考】数式用!$AG$2:$AL$50,MATCH(Y939,【参考】数式用!$AI$4:$AL$4,0)+2,0), ""), "")</f>
        <v/>
      </c>
      <c r="AD939" s="1083"/>
      <c r="AE939" s="424"/>
      <c r="AF939" s="104"/>
      <c r="AG939" s="438" t="str">
        <f>IFERROR(VLOOKUP(O939, 【参考】数式用!$AY$5:$AY$13, 1, FALSE), "")</f>
        <v/>
      </c>
      <c r="AH939" s="439" t="str">
        <f>IFERROR(VLOOKUP(N939, 【参考】数式用!$BA$2:$BB$50, 2, FALSE), "")</f>
        <v/>
      </c>
      <c r="AI939" s="440" t="str">
        <f t="shared" si="29"/>
        <v/>
      </c>
      <c r="AJ939" s="441" t="str">
        <f t="shared" si="30"/>
        <v/>
      </c>
      <c r="AK939" s="139"/>
      <c r="AL939" s="139"/>
      <c r="AM939" s="112"/>
      <c r="AN939" s="112"/>
      <c r="AU939" s="111"/>
      <c r="AV939" s="111"/>
      <c r="AW939" s="111"/>
      <c r="AX939" s="111"/>
      <c r="AY939" s="111"/>
      <c r="AZ939" s="111"/>
    </row>
    <row r="940" spans="1:52" ht="30" customHeight="1" thickBot="1">
      <c r="A940" s="146">
        <v>927</v>
      </c>
      <c r="B940" s="985" t="str">
        <f>IF(基本情報入力シート!C965="","",基本情報入力シート!C965)</f>
        <v/>
      </c>
      <c r="C940" s="986"/>
      <c r="D940" s="986"/>
      <c r="E940" s="986"/>
      <c r="F940" s="986"/>
      <c r="G940" s="986"/>
      <c r="H940" s="986"/>
      <c r="I940" s="987"/>
      <c r="J940" s="420" t="str">
        <f>IF(基本情報入力シート!M965="","",基本情報入力シート!M965)</f>
        <v/>
      </c>
      <c r="K940" s="420" t="str">
        <f>IF(基本情報入力シート!R965="","",基本情報入力シート!R965)</f>
        <v/>
      </c>
      <c r="L940" s="420" t="str">
        <f>IF(基本情報入力シート!W965="","",基本情報入力シート!W965)</f>
        <v/>
      </c>
      <c r="M940" s="420" t="str">
        <f>IF(基本情報入力シート!X965="","",基本情報入力シート!X965)</f>
        <v/>
      </c>
      <c r="N940" s="147" t="str">
        <f>IF(基本情報入力シート!Y965="","",基本情報入力シート!Y965)</f>
        <v/>
      </c>
      <c r="O940" s="154"/>
      <c r="P940" s="53"/>
      <c r="Q940" s="988"/>
      <c r="R940" s="989"/>
      <c r="S940" s="148" t="str">
        <f>IFERROR(ROUNDDOWN(Q940*VLOOKUP(N940,【参考】数式用!$AR$2:$AW$50,MATCH(P940,【参考】数式用!$AT$4:$AW$4)+2,FALSE)*0.5, 0), "")</f>
        <v/>
      </c>
      <c r="T940" s="54"/>
      <c r="U940" s="548" t="str">
        <f>IFERROR(IF(AG940&lt;&gt;"",Q940*VLOOKUP(N940,【参考】数式用!$AG$2:$AL$50,MATCH(P940,【参考】数式用!$AI$4:$AL$4,0)+2,0), ""), "")</f>
        <v/>
      </c>
      <c r="V940" s="44"/>
      <c r="W940" s="990"/>
      <c r="X940" s="991"/>
      <c r="Y940" s="93"/>
      <c r="Z940" s="549"/>
      <c r="AA940" s="149" t="str">
        <f>IFERROR(IF(Y940="ー", "", ROUNDDOWN(Z940*VLOOKUP(N940,【参考】数式用!$AR$2:$AW$50,MATCH(Y940,【参考】数式用!$AT$4:$AW$4)+2,FALSE)*0.5, 0)), "")</f>
        <v/>
      </c>
      <c r="AB940" s="103"/>
      <c r="AC940" s="1083" t="str">
        <f>IFERROR(IF(AG940&lt;&gt;"",Z940*VLOOKUP(N940,【参考】数式用!$AG$2:$AL$50,MATCH(Y940,【参考】数式用!$AI$4:$AL$4,0)+2,0), ""), "")</f>
        <v/>
      </c>
      <c r="AD940" s="1083"/>
      <c r="AE940" s="424"/>
      <c r="AF940" s="104"/>
      <c r="AG940" s="438" t="str">
        <f>IFERROR(VLOOKUP(O940, 【参考】数式用!$AY$5:$AY$13, 1, FALSE), "")</f>
        <v/>
      </c>
      <c r="AH940" s="439" t="str">
        <f>IFERROR(VLOOKUP(N940, 【参考】数式用!$BA$2:$BB$50, 2, FALSE), "")</f>
        <v/>
      </c>
      <c r="AI940" s="440" t="str">
        <f t="shared" si="29"/>
        <v/>
      </c>
      <c r="AJ940" s="441" t="str">
        <f t="shared" si="30"/>
        <v/>
      </c>
      <c r="AK940" s="139"/>
      <c r="AL940" s="139"/>
      <c r="AM940" s="112"/>
      <c r="AN940" s="112"/>
      <c r="AU940" s="111"/>
      <c r="AV940" s="111"/>
      <c r="AW940" s="111"/>
      <c r="AX940" s="111"/>
      <c r="AY940" s="111"/>
      <c r="AZ940" s="111"/>
    </row>
    <row r="941" spans="1:52" ht="30" customHeight="1" thickBot="1">
      <c r="A941" s="146">
        <v>928</v>
      </c>
      <c r="B941" s="985" t="str">
        <f>IF(基本情報入力シート!C966="","",基本情報入力シート!C966)</f>
        <v/>
      </c>
      <c r="C941" s="986"/>
      <c r="D941" s="986"/>
      <c r="E941" s="986"/>
      <c r="F941" s="986"/>
      <c r="G941" s="986"/>
      <c r="H941" s="986"/>
      <c r="I941" s="987"/>
      <c r="J941" s="420" t="str">
        <f>IF(基本情報入力シート!M966="","",基本情報入力シート!M966)</f>
        <v/>
      </c>
      <c r="K941" s="420" t="str">
        <f>IF(基本情報入力シート!R966="","",基本情報入力シート!R966)</f>
        <v/>
      </c>
      <c r="L941" s="420" t="str">
        <f>IF(基本情報入力シート!W966="","",基本情報入力シート!W966)</f>
        <v/>
      </c>
      <c r="M941" s="420" t="str">
        <f>IF(基本情報入力シート!X966="","",基本情報入力シート!X966)</f>
        <v/>
      </c>
      <c r="N941" s="147" t="str">
        <f>IF(基本情報入力シート!Y966="","",基本情報入力シート!Y966)</f>
        <v/>
      </c>
      <c r="O941" s="154"/>
      <c r="P941" s="53"/>
      <c r="Q941" s="988"/>
      <c r="R941" s="989"/>
      <c r="S941" s="148" t="str">
        <f>IFERROR(ROUNDDOWN(Q941*VLOOKUP(N941,【参考】数式用!$AR$2:$AW$50,MATCH(P941,【参考】数式用!$AT$4:$AW$4)+2,FALSE)*0.5, 0), "")</f>
        <v/>
      </c>
      <c r="T941" s="54"/>
      <c r="U941" s="548" t="str">
        <f>IFERROR(IF(AG941&lt;&gt;"",Q941*VLOOKUP(N941,【参考】数式用!$AG$2:$AL$50,MATCH(P941,【参考】数式用!$AI$4:$AL$4,0)+2,0), ""), "")</f>
        <v/>
      </c>
      <c r="V941" s="44"/>
      <c r="W941" s="990"/>
      <c r="X941" s="991"/>
      <c r="Y941" s="93"/>
      <c r="Z941" s="549"/>
      <c r="AA941" s="149" t="str">
        <f>IFERROR(IF(Y941="ー", "", ROUNDDOWN(Z941*VLOOKUP(N941,【参考】数式用!$AR$2:$AW$50,MATCH(Y941,【参考】数式用!$AT$4:$AW$4)+2,FALSE)*0.5, 0)), "")</f>
        <v/>
      </c>
      <c r="AB941" s="103"/>
      <c r="AC941" s="1083" t="str">
        <f>IFERROR(IF(AG941&lt;&gt;"",Z941*VLOOKUP(N941,【参考】数式用!$AG$2:$AL$50,MATCH(Y941,【参考】数式用!$AI$4:$AL$4,0)+2,0), ""), "")</f>
        <v/>
      </c>
      <c r="AD941" s="1083"/>
      <c r="AE941" s="424"/>
      <c r="AF941" s="104"/>
      <c r="AG941" s="438" t="str">
        <f>IFERROR(VLOOKUP(O941, 【参考】数式用!$AY$5:$AY$13, 1, FALSE), "")</f>
        <v/>
      </c>
      <c r="AH941" s="439" t="str">
        <f>IFERROR(VLOOKUP(N941, 【参考】数式用!$BA$2:$BB$50, 2, FALSE), "")</f>
        <v/>
      </c>
      <c r="AI941" s="440" t="str">
        <f t="shared" si="29"/>
        <v/>
      </c>
      <c r="AJ941" s="441" t="str">
        <f t="shared" si="30"/>
        <v/>
      </c>
      <c r="AK941" s="139"/>
      <c r="AL941" s="139"/>
      <c r="AM941" s="112"/>
      <c r="AN941" s="112"/>
      <c r="AU941" s="111"/>
      <c r="AV941" s="111"/>
      <c r="AW941" s="111"/>
      <c r="AX941" s="111"/>
      <c r="AY941" s="111"/>
      <c r="AZ941" s="111"/>
    </row>
    <row r="942" spans="1:52" ht="30" customHeight="1" thickBot="1">
      <c r="A942" s="146">
        <v>929</v>
      </c>
      <c r="B942" s="985" t="str">
        <f>IF(基本情報入力シート!C967="","",基本情報入力シート!C967)</f>
        <v/>
      </c>
      <c r="C942" s="986"/>
      <c r="D942" s="986"/>
      <c r="E942" s="986"/>
      <c r="F942" s="986"/>
      <c r="G942" s="986"/>
      <c r="H942" s="986"/>
      <c r="I942" s="987"/>
      <c r="J942" s="420" t="str">
        <f>IF(基本情報入力シート!M967="","",基本情報入力シート!M967)</f>
        <v/>
      </c>
      <c r="K942" s="420" t="str">
        <f>IF(基本情報入力シート!R967="","",基本情報入力シート!R967)</f>
        <v/>
      </c>
      <c r="L942" s="420" t="str">
        <f>IF(基本情報入力シート!W967="","",基本情報入力シート!W967)</f>
        <v/>
      </c>
      <c r="M942" s="420" t="str">
        <f>IF(基本情報入力シート!X967="","",基本情報入力シート!X967)</f>
        <v/>
      </c>
      <c r="N942" s="147" t="str">
        <f>IF(基本情報入力シート!Y967="","",基本情報入力シート!Y967)</f>
        <v/>
      </c>
      <c r="O942" s="154"/>
      <c r="P942" s="53"/>
      <c r="Q942" s="988"/>
      <c r="R942" s="989"/>
      <c r="S942" s="148" t="str">
        <f>IFERROR(ROUNDDOWN(Q942*VLOOKUP(N942,【参考】数式用!$AR$2:$AW$50,MATCH(P942,【参考】数式用!$AT$4:$AW$4)+2,FALSE)*0.5, 0), "")</f>
        <v/>
      </c>
      <c r="T942" s="54"/>
      <c r="U942" s="548" t="str">
        <f>IFERROR(IF(AG942&lt;&gt;"",Q942*VLOOKUP(N942,【参考】数式用!$AG$2:$AL$50,MATCH(P942,【参考】数式用!$AI$4:$AL$4,0)+2,0), ""), "")</f>
        <v/>
      </c>
      <c r="V942" s="44"/>
      <c r="W942" s="990"/>
      <c r="X942" s="991"/>
      <c r="Y942" s="93"/>
      <c r="Z942" s="549"/>
      <c r="AA942" s="149" t="str">
        <f>IFERROR(IF(Y942="ー", "", ROUNDDOWN(Z942*VLOOKUP(N942,【参考】数式用!$AR$2:$AW$50,MATCH(Y942,【参考】数式用!$AT$4:$AW$4)+2,FALSE)*0.5, 0)), "")</f>
        <v/>
      </c>
      <c r="AB942" s="103"/>
      <c r="AC942" s="1083" t="str">
        <f>IFERROR(IF(AG942&lt;&gt;"",Z942*VLOOKUP(N942,【参考】数式用!$AG$2:$AL$50,MATCH(Y942,【参考】数式用!$AI$4:$AL$4,0)+2,0), ""), "")</f>
        <v/>
      </c>
      <c r="AD942" s="1083"/>
      <c r="AE942" s="424"/>
      <c r="AF942" s="104"/>
      <c r="AG942" s="438" t="str">
        <f>IFERROR(VLOOKUP(O942, 【参考】数式用!$AY$5:$AY$13, 1, FALSE), "")</f>
        <v/>
      </c>
      <c r="AH942" s="439" t="str">
        <f>IFERROR(VLOOKUP(N942, 【参考】数式用!$BA$2:$BB$50, 2, FALSE), "")</f>
        <v/>
      </c>
      <c r="AI942" s="440" t="str">
        <f t="shared" si="29"/>
        <v/>
      </c>
      <c r="AJ942" s="441" t="str">
        <f t="shared" si="30"/>
        <v/>
      </c>
      <c r="AK942" s="139"/>
      <c r="AL942" s="139"/>
      <c r="AM942" s="112"/>
      <c r="AN942" s="112"/>
      <c r="AU942" s="111"/>
      <c r="AV942" s="111"/>
      <c r="AW942" s="111"/>
      <c r="AX942" s="111"/>
      <c r="AY942" s="111"/>
      <c r="AZ942" s="111"/>
    </row>
    <row r="943" spans="1:52" ht="30" customHeight="1" thickBot="1">
      <c r="A943" s="146">
        <v>930</v>
      </c>
      <c r="B943" s="985" t="str">
        <f>IF(基本情報入力シート!C968="","",基本情報入力シート!C968)</f>
        <v/>
      </c>
      <c r="C943" s="986"/>
      <c r="D943" s="986"/>
      <c r="E943" s="986"/>
      <c r="F943" s="986"/>
      <c r="G943" s="986"/>
      <c r="H943" s="986"/>
      <c r="I943" s="987"/>
      <c r="J943" s="420" t="str">
        <f>IF(基本情報入力シート!M968="","",基本情報入力シート!M968)</f>
        <v/>
      </c>
      <c r="K943" s="420" t="str">
        <f>IF(基本情報入力シート!R968="","",基本情報入力シート!R968)</f>
        <v/>
      </c>
      <c r="L943" s="420" t="str">
        <f>IF(基本情報入力シート!W968="","",基本情報入力シート!W968)</f>
        <v/>
      </c>
      <c r="M943" s="420" t="str">
        <f>IF(基本情報入力シート!X968="","",基本情報入力シート!X968)</f>
        <v/>
      </c>
      <c r="N943" s="147" t="str">
        <f>IF(基本情報入力シート!Y968="","",基本情報入力シート!Y968)</f>
        <v/>
      </c>
      <c r="O943" s="154"/>
      <c r="P943" s="53"/>
      <c r="Q943" s="988"/>
      <c r="R943" s="989"/>
      <c r="S943" s="148" t="str">
        <f>IFERROR(ROUNDDOWN(Q943*VLOOKUP(N943,【参考】数式用!$AR$2:$AW$50,MATCH(P943,【参考】数式用!$AT$4:$AW$4)+2,FALSE)*0.5, 0), "")</f>
        <v/>
      </c>
      <c r="T943" s="54"/>
      <c r="U943" s="548" t="str">
        <f>IFERROR(IF(AG943&lt;&gt;"",Q943*VLOOKUP(N943,【参考】数式用!$AG$2:$AL$50,MATCH(P943,【参考】数式用!$AI$4:$AL$4,0)+2,0), ""), "")</f>
        <v/>
      </c>
      <c r="V943" s="44"/>
      <c r="W943" s="990"/>
      <c r="X943" s="991"/>
      <c r="Y943" s="93"/>
      <c r="Z943" s="549"/>
      <c r="AA943" s="149" t="str">
        <f>IFERROR(IF(Y943="ー", "", ROUNDDOWN(Z943*VLOOKUP(N943,【参考】数式用!$AR$2:$AW$50,MATCH(Y943,【参考】数式用!$AT$4:$AW$4)+2,FALSE)*0.5, 0)), "")</f>
        <v/>
      </c>
      <c r="AB943" s="103"/>
      <c r="AC943" s="1083" t="str">
        <f>IFERROR(IF(AG943&lt;&gt;"",Z943*VLOOKUP(N943,【参考】数式用!$AG$2:$AL$50,MATCH(Y943,【参考】数式用!$AI$4:$AL$4,0)+2,0), ""), "")</f>
        <v/>
      </c>
      <c r="AD943" s="1083"/>
      <c r="AE943" s="424"/>
      <c r="AF943" s="104"/>
      <c r="AG943" s="438" t="str">
        <f>IFERROR(VLOOKUP(O943, 【参考】数式用!$AY$5:$AY$13, 1, FALSE), "")</f>
        <v/>
      </c>
      <c r="AH943" s="439" t="str">
        <f>IFERROR(VLOOKUP(N943, 【参考】数式用!$BA$2:$BB$50, 2, FALSE), "")</f>
        <v/>
      </c>
      <c r="AI943" s="440" t="str">
        <f t="shared" si="29"/>
        <v/>
      </c>
      <c r="AJ943" s="441" t="str">
        <f t="shared" si="30"/>
        <v/>
      </c>
      <c r="AK943" s="139"/>
      <c r="AL943" s="139"/>
      <c r="AM943" s="112"/>
      <c r="AN943" s="112"/>
      <c r="AU943" s="111"/>
      <c r="AV943" s="111"/>
      <c r="AW943" s="111"/>
      <c r="AX943" s="111"/>
      <c r="AY943" s="111"/>
      <c r="AZ943" s="111"/>
    </row>
    <row r="944" spans="1:52" ht="30" customHeight="1" thickBot="1">
      <c r="A944" s="146">
        <v>931</v>
      </c>
      <c r="B944" s="985" t="str">
        <f>IF(基本情報入力シート!C969="","",基本情報入力シート!C969)</f>
        <v/>
      </c>
      <c r="C944" s="986"/>
      <c r="D944" s="986"/>
      <c r="E944" s="986"/>
      <c r="F944" s="986"/>
      <c r="G944" s="986"/>
      <c r="H944" s="986"/>
      <c r="I944" s="987"/>
      <c r="J944" s="420" t="str">
        <f>IF(基本情報入力シート!M969="","",基本情報入力シート!M969)</f>
        <v/>
      </c>
      <c r="K944" s="420" t="str">
        <f>IF(基本情報入力シート!R969="","",基本情報入力シート!R969)</f>
        <v/>
      </c>
      <c r="L944" s="420" t="str">
        <f>IF(基本情報入力シート!W969="","",基本情報入力シート!W969)</f>
        <v/>
      </c>
      <c r="M944" s="420" t="str">
        <f>IF(基本情報入力シート!X969="","",基本情報入力シート!X969)</f>
        <v/>
      </c>
      <c r="N944" s="147" t="str">
        <f>IF(基本情報入力シート!Y969="","",基本情報入力シート!Y969)</f>
        <v/>
      </c>
      <c r="O944" s="154"/>
      <c r="P944" s="53"/>
      <c r="Q944" s="988"/>
      <c r="R944" s="989"/>
      <c r="S944" s="148" t="str">
        <f>IFERROR(ROUNDDOWN(Q944*VLOOKUP(N944,【参考】数式用!$AR$2:$AW$50,MATCH(P944,【参考】数式用!$AT$4:$AW$4)+2,FALSE)*0.5, 0), "")</f>
        <v/>
      </c>
      <c r="T944" s="54"/>
      <c r="U944" s="548" t="str">
        <f>IFERROR(IF(AG944&lt;&gt;"",Q944*VLOOKUP(N944,【参考】数式用!$AG$2:$AL$50,MATCH(P944,【参考】数式用!$AI$4:$AL$4,0)+2,0), ""), "")</f>
        <v/>
      </c>
      <c r="V944" s="44"/>
      <c r="W944" s="990"/>
      <c r="X944" s="991"/>
      <c r="Y944" s="93"/>
      <c r="Z944" s="549"/>
      <c r="AA944" s="149" t="str">
        <f>IFERROR(IF(Y944="ー", "", ROUNDDOWN(Z944*VLOOKUP(N944,【参考】数式用!$AR$2:$AW$50,MATCH(Y944,【参考】数式用!$AT$4:$AW$4)+2,FALSE)*0.5, 0)), "")</f>
        <v/>
      </c>
      <c r="AB944" s="103"/>
      <c r="AC944" s="1083" t="str">
        <f>IFERROR(IF(AG944&lt;&gt;"",Z944*VLOOKUP(N944,【参考】数式用!$AG$2:$AL$50,MATCH(Y944,【参考】数式用!$AI$4:$AL$4,0)+2,0), ""), "")</f>
        <v/>
      </c>
      <c r="AD944" s="1083"/>
      <c r="AE944" s="424"/>
      <c r="AF944" s="104"/>
      <c r="AG944" s="438" t="str">
        <f>IFERROR(VLOOKUP(O944, 【参考】数式用!$AY$5:$AY$13, 1, FALSE), "")</f>
        <v/>
      </c>
      <c r="AH944" s="439" t="str">
        <f>IFERROR(VLOOKUP(N944, 【参考】数式用!$BA$2:$BB$50, 2, FALSE), "")</f>
        <v/>
      </c>
      <c r="AI944" s="440" t="str">
        <f t="shared" si="29"/>
        <v/>
      </c>
      <c r="AJ944" s="441" t="str">
        <f t="shared" si="30"/>
        <v/>
      </c>
      <c r="AK944" s="139"/>
      <c r="AL944" s="139"/>
      <c r="AM944" s="112"/>
      <c r="AN944" s="112"/>
      <c r="AU944" s="111"/>
      <c r="AV944" s="111"/>
      <c r="AW944" s="111"/>
      <c r="AX944" s="111"/>
      <c r="AY944" s="111"/>
      <c r="AZ944" s="111"/>
    </row>
    <row r="945" spans="1:52" ht="30" customHeight="1" thickBot="1">
      <c r="A945" s="146">
        <v>932</v>
      </c>
      <c r="B945" s="985" t="str">
        <f>IF(基本情報入力シート!C970="","",基本情報入力シート!C970)</f>
        <v/>
      </c>
      <c r="C945" s="986"/>
      <c r="D945" s="986"/>
      <c r="E945" s="986"/>
      <c r="F945" s="986"/>
      <c r="G945" s="986"/>
      <c r="H945" s="986"/>
      <c r="I945" s="987"/>
      <c r="J945" s="420" t="str">
        <f>IF(基本情報入力シート!M970="","",基本情報入力シート!M970)</f>
        <v/>
      </c>
      <c r="K945" s="420" t="str">
        <f>IF(基本情報入力シート!R970="","",基本情報入力シート!R970)</f>
        <v/>
      </c>
      <c r="L945" s="420" t="str">
        <f>IF(基本情報入力シート!W970="","",基本情報入力シート!W970)</f>
        <v/>
      </c>
      <c r="M945" s="420" t="str">
        <f>IF(基本情報入力シート!X970="","",基本情報入力シート!X970)</f>
        <v/>
      </c>
      <c r="N945" s="147" t="str">
        <f>IF(基本情報入力シート!Y970="","",基本情報入力シート!Y970)</f>
        <v/>
      </c>
      <c r="O945" s="154"/>
      <c r="P945" s="53"/>
      <c r="Q945" s="988"/>
      <c r="R945" s="989"/>
      <c r="S945" s="148" t="str">
        <f>IFERROR(ROUNDDOWN(Q945*VLOOKUP(N945,【参考】数式用!$AR$2:$AW$50,MATCH(P945,【参考】数式用!$AT$4:$AW$4)+2,FALSE)*0.5, 0), "")</f>
        <v/>
      </c>
      <c r="T945" s="54"/>
      <c r="U945" s="548" t="str">
        <f>IFERROR(IF(AG945&lt;&gt;"",Q945*VLOOKUP(N945,【参考】数式用!$AG$2:$AL$50,MATCH(P945,【参考】数式用!$AI$4:$AL$4,0)+2,0), ""), "")</f>
        <v/>
      </c>
      <c r="V945" s="44"/>
      <c r="W945" s="990"/>
      <c r="X945" s="991"/>
      <c r="Y945" s="93"/>
      <c r="Z945" s="549"/>
      <c r="AA945" s="149" t="str">
        <f>IFERROR(IF(Y945="ー", "", ROUNDDOWN(Z945*VLOOKUP(N945,【参考】数式用!$AR$2:$AW$50,MATCH(Y945,【参考】数式用!$AT$4:$AW$4)+2,FALSE)*0.5, 0)), "")</f>
        <v/>
      </c>
      <c r="AB945" s="103"/>
      <c r="AC945" s="1083" t="str">
        <f>IFERROR(IF(AG945&lt;&gt;"",Z945*VLOOKUP(N945,【参考】数式用!$AG$2:$AL$50,MATCH(Y945,【参考】数式用!$AI$4:$AL$4,0)+2,0), ""), "")</f>
        <v/>
      </c>
      <c r="AD945" s="1083"/>
      <c r="AE945" s="424"/>
      <c r="AF945" s="104"/>
      <c r="AG945" s="438" t="str">
        <f>IFERROR(VLOOKUP(O945, 【参考】数式用!$AY$5:$AY$13, 1, FALSE), "")</f>
        <v/>
      </c>
      <c r="AH945" s="439" t="str">
        <f>IFERROR(VLOOKUP(N945, 【参考】数式用!$BA$2:$BB$50, 2, FALSE), "")</f>
        <v/>
      </c>
      <c r="AI945" s="440" t="str">
        <f t="shared" si="29"/>
        <v/>
      </c>
      <c r="AJ945" s="441" t="str">
        <f t="shared" si="30"/>
        <v/>
      </c>
      <c r="AK945" s="139"/>
      <c r="AL945" s="139"/>
      <c r="AM945" s="112"/>
      <c r="AN945" s="112"/>
      <c r="AU945" s="111"/>
      <c r="AV945" s="111"/>
      <c r="AW945" s="111"/>
      <c r="AX945" s="111"/>
      <c r="AY945" s="111"/>
      <c r="AZ945" s="111"/>
    </row>
    <row r="946" spans="1:52" ht="30" customHeight="1" thickBot="1">
      <c r="A946" s="146">
        <v>933</v>
      </c>
      <c r="B946" s="985" t="str">
        <f>IF(基本情報入力シート!C971="","",基本情報入力シート!C971)</f>
        <v/>
      </c>
      <c r="C946" s="986"/>
      <c r="D946" s="986"/>
      <c r="E946" s="986"/>
      <c r="F946" s="986"/>
      <c r="G946" s="986"/>
      <c r="H946" s="986"/>
      <c r="I946" s="987"/>
      <c r="J946" s="420" t="str">
        <f>IF(基本情報入力シート!M971="","",基本情報入力シート!M971)</f>
        <v/>
      </c>
      <c r="K946" s="420" t="str">
        <f>IF(基本情報入力シート!R971="","",基本情報入力シート!R971)</f>
        <v/>
      </c>
      <c r="L946" s="420" t="str">
        <f>IF(基本情報入力シート!W971="","",基本情報入力シート!W971)</f>
        <v/>
      </c>
      <c r="M946" s="420" t="str">
        <f>IF(基本情報入力シート!X971="","",基本情報入力シート!X971)</f>
        <v/>
      </c>
      <c r="N946" s="147" t="str">
        <f>IF(基本情報入力シート!Y971="","",基本情報入力シート!Y971)</f>
        <v/>
      </c>
      <c r="O946" s="154"/>
      <c r="P946" s="53"/>
      <c r="Q946" s="988"/>
      <c r="R946" s="989"/>
      <c r="S946" s="148" t="str">
        <f>IFERROR(ROUNDDOWN(Q946*VLOOKUP(N946,【参考】数式用!$AR$2:$AW$50,MATCH(P946,【参考】数式用!$AT$4:$AW$4)+2,FALSE)*0.5, 0), "")</f>
        <v/>
      </c>
      <c r="T946" s="54"/>
      <c r="U946" s="548" t="str">
        <f>IFERROR(IF(AG946&lt;&gt;"",Q946*VLOOKUP(N946,【参考】数式用!$AG$2:$AL$50,MATCH(P946,【参考】数式用!$AI$4:$AL$4,0)+2,0), ""), "")</f>
        <v/>
      </c>
      <c r="V946" s="44"/>
      <c r="W946" s="990"/>
      <c r="X946" s="991"/>
      <c r="Y946" s="93"/>
      <c r="Z946" s="549"/>
      <c r="AA946" s="149" t="str">
        <f>IFERROR(IF(Y946="ー", "", ROUNDDOWN(Z946*VLOOKUP(N946,【参考】数式用!$AR$2:$AW$50,MATCH(Y946,【参考】数式用!$AT$4:$AW$4)+2,FALSE)*0.5, 0)), "")</f>
        <v/>
      </c>
      <c r="AB946" s="103"/>
      <c r="AC946" s="1083" t="str">
        <f>IFERROR(IF(AG946&lt;&gt;"",Z946*VLOOKUP(N946,【参考】数式用!$AG$2:$AL$50,MATCH(Y946,【参考】数式用!$AI$4:$AL$4,0)+2,0), ""), "")</f>
        <v/>
      </c>
      <c r="AD946" s="1083"/>
      <c r="AE946" s="424"/>
      <c r="AF946" s="104"/>
      <c r="AG946" s="438" t="str">
        <f>IFERROR(VLOOKUP(O946, 【参考】数式用!$AY$5:$AY$13, 1, FALSE), "")</f>
        <v/>
      </c>
      <c r="AH946" s="439" t="str">
        <f>IFERROR(VLOOKUP(N946, 【参考】数式用!$BA$2:$BB$50, 2, FALSE), "")</f>
        <v/>
      </c>
      <c r="AI946" s="440" t="str">
        <f t="shared" ref="AI946:AI1009" si="31">IF(AND(OR(P946="処遇加算Ⅰ",P946="処遇加算Ⅱ"),AH946="対象"), 1,"")</f>
        <v/>
      </c>
      <c r="AJ946" s="441" t="str">
        <f t="shared" ref="AJ946:AJ1009" si="32">IF(OR(Y946="処遇加算Ⅰ",Y946="処遇加算Ⅱ"),1,"")</f>
        <v/>
      </c>
      <c r="AK946" s="139"/>
      <c r="AL946" s="139"/>
      <c r="AM946" s="112"/>
      <c r="AN946" s="112"/>
      <c r="AU946" s="111"/>
      <c r="AV946" s="111"/>
      <c r="AW946" s="111"/>
      <c r="AX946" s="111"/>
      <c r="AY946" s="111"/>
      <c r="AZ946" s="111"/>
    </row>
    <row r="947" spans="1:52" ht="30" customHeight="1" thickBot="1">
      <c r="A947" s="146">
        <v>934</v>
      </c>
      <c r="B947" s="985" t="str">
        <f>IF(基本情報入力シート!C972="","",基本情報入力シート!C972)</f>
        <v/>
      </c>
      <c r="C947" s="986"/>
      <c r="D947" s="986"/>
      <c r="E947" s="986"/>
      <c r="F947" s="986"/>
      <c r="G947" s="986"/>
      <c r="H947" s="986"/>
      <c r="I947" s="987"/>
      <c r="J947" s="420" t="str">
        <f>IF(基本情報入力シート!M972="","",基本情報入力シート!M972)</f>
        <v/>
      </c>
      <c r="K947" s="420" t="str">
        <f>IF(基本情報入力シート!R972="","",基本情報入力シート!R972)</f>
        <v/>
      </c>
      <c r="L947" s="420" t="str">
        <f>IF(基本情報入力シート!W972="","",基本情報入力シート!W972)</f>
        <v/>
      </c>
      <c r="M947" s="420" t="str">
        <f>IF(基本情報入力シート!X972="","",基本情報入力シート!X972)</f>
        <v/>
      </c>
      <c r="N947" s="147" t="str">
        <f>IF(基本情報入力シート!Y972="","",基本情報入力シート!Y972)</f>
        <v/>
      </c>
      <c r="O947" s="154"/>
      <c r="P947" s="53"/>
      <c r="Q947" s="988"/>
      <c r="R947" s="989"/>
      <c r="S947" s="148" t="str">
        <f>IFERROR(ROUNDDOWN(Q947*VLOOKUP(N947,【参考】数式用!$AR$2:$AW$50,MATCH(P947,【参考】数式用!$AT$4:$AW$4)+2,FALSE)*0.5, 0), "")</f>
        <v/>
      </c>
      <c r="T947" s="54"/>
      <c r="U947" s="548" t="str">
        <f>IFERROR(IF(AG947&lt;&gt;"",Q947*VLOOKUP(N947,【参考】数式用!$AG$2:$AL$50,MATCH(P947,【参考】数式用!$AI$4:$AL$4,0)+2,0), ""), "")</f>
        <v/>
      </c>
      <c r="V947" s="44"/>
      <c r="W947" s="990"/>
      <c r="X947" s="991"/>
      <c r="Y947" s="93"/>
      <c r="Z947" s="549"/>
      <c r="AA947" s="149" t="str">
        <f>IFERROR(IF(Y947="ー", "", ROUNDDOWN(Z947*VLOOKUP(N947,【参考】数式用!$AR$2:$AW$50,MATCH(Y947,【参考】数式用!$AT$4:$AW$4)+2,FALSE)*0.5, 0)), "")</f>
        <v/>
      </c>
      <c r="AB947" s="103"/>
      <c r="AC947" s="1083" t="str">
        <f>IFERROR(IF(AG947&lt;&gt;"",Z947*VLOOKUP(N947,【参考】数式用!$AG$2:$AL$50,MATCH(Y947,【参考】数式用!$AI$4:$AL$4,0)+2,0), ""), "")</f>
        <v/>
      </c>
      <c r="AD947" s="1083"/>
      <c r="AE947" s="424"/>
      <c r="AF947" s="104"/>
      <c r="AG947" s="438" t="str">
        <f>IFERROR(VLOOKUP(O947, 【参考】数式用!$AY$5:$AY$13, 1, FALSE), "")</f>
        <v/>
      </c>
      <c r="AH947" s="439" t="str">
        <f>IFERROR(VLOOKUP(N947, 【参考】数式用!$BA$2:$BB$50, 2, FALSE), "")</f>
        <v/>
      </c>
      <c r="AI947" s="440" t="str">
        <f t="shared" si="31"/>
        <v/>
      </c>
      <c r="AJ947" s="441" t="str">
        <f t="shared" si="32"/>
        <v/>
      </c>
      <c r="AK947" s="139"/>
      <c r="AL947" s="139"/>
      <c r="AM947" s="112"/>
      <c r="AN947" s="112"/>
      <c r="AU947" s="111"/>
      <c r="AV947" s="111"/>
      <c r="AW947" s="111"/>
      <c r="AX947" s="111"/>
      <c r="AY947" s="111"/>
      <c r="AZ947" s="111"/>
    </row>
    <row r="948" spans="1:52" ht="30" customHeight="1" thickBot="1">
      <c r="A948" s="146">
        <v>935</v>
      </c>
      <c r="B948" s="985" t="str">
        <f>IF(基本情報入力シート!C973="","",基本情報入力シート!C973)</f>
        <v/>
      </c>
      <c r="C948" s="986"/>
      <c r="D948" s="986"/>
      <c r="E948" s="986"/>
      <c r="F948" s="986"/>
      <c r="G948" s="986"/>
      <c r="H948" s="986"/>
      <c r="I948" s="987"/>
      <c r="J948" s="420" t="str">
        <f>IF(基本情報入力シート!M973="","",基本情報入力シート!M973)</f>
        <v/>
      </c>
      <c r="K948" s="420" t="str">
        <f>IF(基本情報入力シート!R973="","",基本情報入力シート!R973)</f>
        <v/>
      </c>
      <c r="L948" s="420" t="str">
        <f>IF(基本情報入力シート!W973="","",基本情報入力シート!W973)</f>
        <v/>
      </c>
      <c r="M948" s="420" t="str">
        <f>IF(基本情報入力シート!X973="","",基本情報入力シート!X973)</f>
        <v/>
      </c>
      <c r="N948" s="147" t="str">
        <f>IF(基本情報入力シート!Y973="","",基本情報入力シート!Y973)</f>
        <v/>
      </c>
      <c r="O948" s="154"/>
      <c r="P948" s="53"/>
      <c r="Q948" s="988"/>
      <c r="R948" s="989"/>
      <c r="S948" s="148" t="str">
        <f>IFERROR(ROUNDDOWN(Q948*VLOOKUP(N948,【参考】数式用!$AR$2:$AW$50,MATCH(P948,【参考】数式用!$AT$4:$AW$4)+2,FALSE)*0.5, 0), "")</f>
        <v/>
      </c>
      <c r="T948" s="54"/>
      <c r="U948" s="548" t="str">
        <f>IFERROR(IF(AG948&lt;&gt;"",Q948*VLOOKUP(N948,【参考】数式用!$AG$2:$AL$50,MATCH(P948,【参考】数式用!$AI$4:$AL$4,0)+2,0), ""), "")</f>
        <v/>
      </c>
      <c r="V948" s="44"/>
      <c r="W948" s="990"/>
      <c r="X948" s="991"/>
      <c r="Y948" s="93"/>
      <c r="Z948" s="549"/>
      <c r="AA948" s="149" t="str">
        <f>IFERROR(IF(Y948="ー", "", ROUNDDOWN(Z948*VLOOKUP(N948,【参考】数式用!$AR$2:$AW$50,MATCH(Y948,【参考】数式用!$AT$4:$AW$4)+2,FALSE)*0.5, 0)), "")</f>
        <v/>
      </c>
      <c r="AB948" s="103"/>
      <c r="AC948" s="1083" t="str">
        <f>IFERROR(IF(AG948&lt;&gt;"",Z948*VLOOKUP(N948,【参考】数式用!$AG$2:$AL$50,MATCH(Y948,【参考】数式用!$AI$4:$AL$4,0)+2,0), ""), "")</f>
        <v/>
      </c>
      <c r="AD948" s="1083"/>
      <c r="AE948" s="424"/>
      <c r="AF948" s="104"/>
      <c r="AG948" s="438" t="str">
        <f>IFERROR(VLOOKUP(O948, 【参考】数式用!$AY$5:$AY$13, 1, FALSE), "")</f>
        <v/>
      </c>
      <c r="AH948" s="439" t="str">
        <f>IFERROR(VLOOKUP(N948, 【参考】数式用!$BA$2:$BB$50, 2, FALSE), "")</f>
        <v/>
      </c>
      <c r="AI948" s="440" t="str">
        <f t="shared" si="31"/>
        <v/>
      </c>
      <c r="AJ948" s="441" t="str">
        <f t="shared" si="32"/>
        <v/>
      </c>
      <c r="AK948" s="139"/>
      <c r="AL948" s="139"/>
      <c r="AM948" s="112"/>
      <c r="AN948" s="112"/>
      <c r="AU948" s="111"/>
      <c r="AV948" s="111"/>
      <c r="AW948" s="111"/>
      <c r="AX948" s="111"/>
      <c r="AY948" s="111"/>
      <c r="AZ948" s="111"/>
    </row>
    <row r="949" spans="1:52" ht="30" customHeight="1" thickBot="1">
      <c r="A949" s="146">
        <v>936</v>
      </c>
      <c r="B949" s="985" t="str">
        <f>IF(基本情報入力シート!C974="","",基本情報入力シート!C974)</f>
        <v/>
      </c>
      <c r="C949" s="986"/>
      <c r="D949" s="986"/>
      <c r="E949" s="986"/>
      <c r="F949" s="986"/>
      <c r="G949" s="986"/>
      <c r="H949" s="986"/>
      <c r="I949" s="987"/>
      <c r="J949" s="420" t="str">
        <f>IF(基本情報入力シート!M974="","",基本情報入力シート!M974)</f>
        <v/>
      </c>
      <c r="K949" s="420" t="str">
        <f>IF(基本情報入力シート!R974="","",基本情報入力シート!R974)</f>
        <v/>
      </c>
      <c r="L949" s="420" t="str">
        <f>IF(基本情報入力シート!W974="","",基本情報入力シート!W974)</f>
        <v/>
      </c>
      <c r="M949" s="420" t="str">
        <f>IF(基本情報入力シート!X974="","",基本情報入力シート!X974)</f>
        <v/>
      </c>
      <c r="N949" s="147" t="str">
        <f>IF(基本情報入力シート!Y974="","",基本情報入力シート!Y974)</f>
        <v/>
      </c>
      <c r="O949" s="154"/>
      <c r="P949" s="53"/>
      <c r="Q949" s="988"/>
      <c r="R949" s="989"/>
      <c r="S949" s="148" t="str">
        <f>IFERROR(ROUNDDOWN(Q949*VLOOKUP(N949,【参考】数式用!$AR$2:$AW$50,MATCH(P949,【参考】数式用!$AT$4:$AW$4)+2,FALSE)*0.5, 0), "")</f>
        <v/>
      </c>
      <c r="T949" s="54"/>
      <c r="U949" s="548" t="str">
        <f>IFERROR(IF(AG949&lt;&gt;"",Q949*VLOOKUP(N949,【参考】数式用!$AG$2:$AL$50,MATCH(P949,【参考】数式用!$AI$4:$AL$4,0)+2,0), ""), "")</f>
        <v/>
      </c>
      <c r="V949" s="44"/>
      <c r="W949" s="990"/>
      <c r="X949" s="991"/>
      <c r="Y949" s="93"/>
      <c r="Z949" s="549"/>
      <c r="AA949" s="149" t="str">
        <f>IFERROR(IF(Y949="ー", "", ROUNDDOWN(Z949*VLOOKUP(N949,【参考】数式用!$AR$2:$AW$50,MATCH(Y949,【参考】数式用!$AT$4:$AW$4)+2,FALSE)*0.5, 0)), "")</f>
        <v/>
      </c>
      <c r="AB949" s="103"/>
      <c r="AC949" s="1083" t="str">
        <f>IFERROR(IF(AG949&lt;&gt;"",Z949*VLOOKUP(N949,【参考】数式用!$AG$2:$AL$50,MATCH(Y949,【参考】数式用!$AI$4:$AL$4,0)+2,0), ""), "")</f>
        <v/>
      </c>
      <c r="AD949" s="1083"/>
      <c r="AE949" s="424"/>
      <c r="AF949" s="104"/>
      <c r="AG949" s="438" t="str">
        <f>IFERROR(VLOOKUP(O949, 【参考】数式用!$AY$5:$AY$13, 1, FALSE), "")</f>
        <v/>
      </c>
      <c r="AH949" s="439" t="str">
        <f>IFERROR(VLOOKUP(N949, 【参考】数式用!$BA$2:$BB$50, 2, FALSE), "")</f>
        <v/>
      </c>
      <c r="AI949" s="440" t="str">
        <f t="shared" si="31"/>
        <v/>
      </c>
      <c r="AJ949" s="441" t="str">
        <f t="shared" si="32"/>
        <v/>
      </c>
      <c r="AK949" s="139"/>
      <c r="AL949" s="139"/>
      <c r="AM949" s="112"/>
      <c r="AN949" s="112"/>
      <c r="AU949" s="111"/>
      <c r="AV949" s="111"/>
      <c r="AW949" s="111"/>
      <c r="AX949" s="111"/>
      <c r="AY949" s="111"/>
      <c r="AZ949" s="111"/>
    </row>
    <row r="950" spans="1:52" ht="30" customHeight="1" thickBot="1">
      <c r="A950" s="146">
        <v>937</v>
      </c>
      <c r="B950" s="985" t="str">
        <f>IF(基本情報入力シート!C975="","",基本情報入力シート!C975)</f>
        <v/>
      </c>
      <c r="C950" s="986"/>
      <c r="D950" s="986"/>
      <c r="E950" s="986"/>
      <c r="F950" s="986"/>
      <c r="G950" s="986"/>
      <c r="H950" s="986"/>
      <c r="I950" s="987"/>
      <c r="J950" s="420" t="str">
        <f>IF(基本情報入力シート!M975="","",基本情報入力シート!M975)</f>
        <v/>
      </c>
      <c r="K950" s="420" t="str">
        <f>IF(基本情報入力シート!R975="","",基本情報入力シート!R975)</f>
        <v/>
      </c>
      <c r="L950" s="420" t="str">
        <f>IF(基本情報入力シート!W975="","",基本情報入力シート!W975)</f>
        <v/>
      </c>
      <c r="M950" s="420" t="str">
        <f>IF(基本情報入力シート!X975="","",基本情報入力シート!X975)</f>
        <v/>
      </c>
      <c r="N950" s="147" t="str">
        <f>IF(基本情報入力シート!Y975="","",基本情報入力シート!Y975)</f>
        <v/>
      </c>
      <c r="O950" s="154"/>
      <c r="P950" s="53"/>
      <c r="Q950" s="988"/>
      <c r="R950" s="989"/>
      <c r="S950" s="148" t="str">
        <f>IFERROR(ROUNDDOWN(Q950*VLOOKUP(N950,【参考】数式用!$AR$2:$AW$50,MATCH(P950,【参考】数式用!$AT$4:$AW$4)+2,FALSE)*0.5, 0), "")</f>
        <v/>
      </c>
      <c r="T950" s="54"/>
      <c r="U950" s="548" t="str">
        <f>IFERROR(IF(AG950&lt;&gt;"",Q950*VLOOKUP(N950,【参考】数式用!$AG$2:$AL$50,MATCH(P950,【参考】数式用!$AI$4:$AL$4,0)+2,0), ""), "")</f>
        <v/>
      </c>
      <c r="V950" s="44"/>
      <c r="W950" s="990"/>
      <c r="X950" s="991"/>
      <c r="Y950" s="93"/>
      <c r="Z950" s="549"/>
      <c r="AA950" s="149" t="str">
        <f>IFERROR(IF(Y950="ー", "", ROUNDDOWN(Z950*VLOOKUP(N950,【参考】数式用!$AR$2:$AW$50,MATCH(Y950,【参考】数式用!$AT$4:$AW$4)+2,FALSE)*0.5, 0)), "")</f>
        <v/>
      </c>
      <c r="AB950" s="103"/>
      <c r="AC950" s="1083" t="str">
        <f>IFERROR(IF(AG950&lt;&gt;"",Z950*VLOOKUP(N950,【参考】数式用!$AG$2:$AL$50,MATCH(Y950,【参考】数式用!$AI$4:$AL$4,0)+2,0), ""), "")</f>
        <v/>
      </c>
      <c r="AD950" s="1083"/>
      <c r="AE950" s="424"/>
      <c r="AF950" s="104"/>
      <c r="AG950" s="438" t="str">
        <f>IFERROR(VLOOKUP(O950, 【参考】数式用!$AY$5:$AY$13, 1, FALSE), "")</f>
        <v/>
      </c>
      <c r="AH950" s="439" t="str">
        <f>IFERROR(VLOOKUP(N950, 【参考】数式用!$BA$2:$BB$50, 2, FALSE), "")</f>
        <v/>
      </c>
      <c r="AI950" s="440" t="str">
        <f t="shared" si="31"/>
        <v/>
      </c>
      <c r="AJ950" s="441" t="str">
        <f t="shared" si="32"/>
        <v/>
      </c>
      <c r="AK950" s="139"/>
      <c r="AL950" s="139"/>
      <c r="AM950" s="112"/>
      <c r="AN950" s="112"/>
      <c r="AU950" s="111"/>
      <c r="AV950" s="111"/>
      <c r="AW950" s="111"/>
      <c r="AX950" s="111"/>
      <c r="AY950" s="111"/>
      <c r="AZ950" s="111"/>
    </row>
    <row r="951" spans="1:52" ht="30" customHeight="1" thickBot="1">
      <c r="A951" s="146">
        <v>938</v>
      </c>
      <c r="B951" s="985" t="str">
        <f>IF(基本情報入力シート!C976="","",基本情報入力シート!C976)</f>
        <v/>
      </c>
      <c r="C951" s="986"/>
      <c r="D951" s="986"/>
      <c r="E951" s="986"/>
      <c r="F951" s="986"/>
      <c r="G951" s="986"/>
      <c r="H951" s="986"/>
      <c r="I951" s="987"/>
      <c r="J951" s="420" t="str">
        <f>IF(基本情報入力シート!M976="","",基本情報入力シート!M976)</f>
        <v/>
      </c>
      <c r="K951" s="420" t="str">
        <f>IF(基本情報入力シート!R976="","",基本情報入力シート!R976)</f>
        <v/>
      </c>
      <c r="L951" s="420" t="str">
        <f>IF(基本情報入力シート!W976="","",基本情報入力シート!W976)</f>
        <v/>
      </c>
      <c r="M951" s="420" t="str">
        <f>IF(基本情報入力シート!X976="","",基本情報入力シート!X976)</f>
        <v/>
      </c>
      <c r="N951" s="147" t="str">
        <f>IF(基本情報入力シート!Y976="","",基本情報入力シート!Y976)</f>
        <v/>
      </c>
      <c r="O951" s="154"/>
      <c r="P951" s="53"/>
      <c r="Q951" s="988"/>
      <c r="R951" s="989"/>
      <c r="S951" s="148" t="str">
        <f>IFERROR(ROUNDDOWN(Q951*VLOOKUP(N951,【参考】数式用!$AR$2:$AW$50,MATCH(P951,【参考】数式用!$AT$4:$AW$4)+2,FALSE)*0.5, 0), "")</f>
        <v/>
      </c>
      <c r="T951" s="54"/>
      <c r="U951" s="548" t="str">
        <f>IFERROR(IF(AG951&lt;&gt;"",Q951*VLOOKUP(N951,【参考】数式用!$AG$2:$AL$50,MATCH(P951,【参考】数式用!$AI$4:$AL$4,0)+2,0), ""), "")</f>
        <v/>
      </c>
      <c r="V951" s="44"/>
      <c r="W951" s="990"/>
      <c r="X951" s="991"/>
      <c r="Y951" s="93"/>
      <c r="Z951" s="549"/>
      <c r="AA951" s="149" t="str">
        <f>IFERROR(IF(Y951="ー", "", ROUNDDOWN(Z951*VLOOKUP(N951,【参考】数式用!$AR$2:$AW$50,MATCH(Y951,【参考】数式用!$AT$4:$AW$4)+2,FALSE)*0.5, 0)), "")</f>
        <v/>
      </c>
      <c r="AB951" s="103"/>
      <c r="AC951" s="1083" t="str">
        <f>IFERROR(IF(AG951&lt;&gt;"",Z951*VLOOKUP(N951,【参考】数式用!$AG$2:$AL$50,MATCH(Y951,【参考】数式用!$AI$4:$AL$4,0)+2,0), ""), "")</f>
        <v/>
      </c>
      <c r="AD951" s="1083"/>
      <c r="AE951" s="424"/>
      <c r="AF951" s="104"/>
      <c r="AG951" s="438" t="str">
        <f>IFERROR(VLOOKUP(O951, 【参考】数式用!$AY$5:$AY$13, 1, FALSE), "")</f>
        <v/>
      </c>
      <c r="AH951" s="439" t="str">
        <f>IFERROR(VLOOKUP(N951, 【参考】数式用!$BA$2:$BB$50, 2, FALSE), "")</f>
        <v/>
      </c>
      <c r="AI951" s="440" t="str">
        <f t="shared" si="31"/>
        <v/>
      </c>
      <c r="AJ951" s="441" t="str">
        <f t="shared" si="32"/>
        <v/>
      </c>
      <c r="AK951" s="139"/>
      <c r="AL951" s="139"/>
      <c r="AM951" s="112"/>
      <c r="AN951" s="112"/>
      <c r="AU951" s="111"/>
      <c r="AV951" s="111"/>
      <c r="AW951" s="111"/>
      <c r="AX951" s="111"/>
      <c r="AY951" s="111"/>
      <c r="AZ951" s="111"/>
    </row>
    <row r="952" spans="1:52" ht="30" customHeight="1" thickBot="1">
      <c r="A952" s="146">
        <v>939</v>
      </c>
      <c r="B952" s="985" t="str">
        <f>IF(基本情報入力シート!C977="","",基本情報入力シート!C977)</f>
        <v/>
      </c>
      <c r="C952" s="986"/>
      <c r="D952" s="986"/>
      <c r="E952" s="986"/>
      <c r="F952" s="986"/>
      <c r="G952" s="986"/>
      <c r="H952" s="986"/>
      <c r="I952" s="987"/>
      <c r="J952" s="420" t="str">
        <f>IF(基本情報入力シート!M977="","",基本情報入力シート!M977)</f>
        <v/>
      </c>
      <c r="K952" s="420" t="str">
        <f>IF(基本情報入力シート!R977="","",基本情報入力シート!R977)</f>
        <v/>
      </c>
      <c r="L952" s="420" t="str">
        <f>IF(基本情報入力シート!W977="","",基本情報入力シート!W977)</f>
        <v/>
      </c>
      <c r="M952" s="420" t="str">
        <f>IF(基本情報入力シート!X977="","",基本情報入力シート!X977)</f>
        <v/>
      </c>
      <c r="N952" s="147" t="str">
        <f>IF(基本情報入力シート!Y977="","",基本情報入力シート!Y977)</f>
        <v/>
      </c>
      <c r="O952" s="154"/>
      <c r="P952" s="53"/>
      <c r="Q952" s="988"/>
      <c r="R952" s="989"/>
      <c r="S952" s="148" t="str">
        <f>IFERROR(ROUNDDOWN(Q952*VLOOKUP(N952,【参考】数式用!$AR$2:$AW$50,MATCH(P952,【参考】数式用!$AT$4:$AW$4)+2,FALSE)*0.5, 0), "")</f>
        <v/>
      </c>
      <c r="T952" s="54"/>
      <c r="U952" s="548" t="str">
        <f>IFERROR(IF(AG952&lt;&gt;"",Q952*VLOOKUP(N952,【参考】数式用!$AG$2:$AL$50,MATCH(P952,【参考】数式用!$AI$4:$AL$4,0)+2,0), ""), "")</f>
        <v/>
      </c>
      <c r="V952" s="44"/>
      <c r="W952" s="990"/>
      <c r="X952" s="991"/>
      <c r="Y952" s="93"/>
      <c r="Z952" s="549"/>
      <c r="AA952" s="149" t="str">
        <f>IFERROR(IF(Y952="ー", "", ROUNDDOWN(Z952*VLOOKUP(N952,【参考】数式用!$AR$2:$AW$50,MATCH(Y952,【参考】数式用!$AT$4:$AW$4)+2,FALSE)*0.5, 0)), "")</f>
        <v/>
      </c>
      <c r="AB952" s="103"/>
      <c r="AC952" s="1083" t="str">
        <f>IFERROR(IF(AG952&lt;&gt;"",Z952*VLOOKUP(N952,【参考】数式用!$AG$2:$AL$50,MATCH(Y952,【参考】数式用!$AI$4:$AL$4,0)+2,0), ""), "")</f>
        <v/>
      </c>
      <c r="AD952" s="1083"/>
      <c r="AE952" s="424"/>
      <c r="AF952" s="104"/>
      <c r="AG952" s="438" t="str">
        <f>IFERROR(VLOOKUP(O952, 【参考】数式用!$AY$5:$AY$13, 1, FALSE), "")</f>
        <v/>
      </c>
      <c r="AH952" s="439" t="str">
        <f>IFERROR(VLOOKUP(N952, 【参考】数式用!$BA$2:$BB$50, 2, FALSE), "")</f>
        <v/>
      </c>
      <c r="AI952" s="440" t="str">
        <f t="shared" si="31"/>
        <v/>
      </c>
      <c r="AJ952" s="441" t="str">
        <f t="shared" si="32"/>
        <v/>
      </c>
      <c r="AK952" s="139"/>
      <c r="AL952" s="139"/>
      <c r="AM952" s="112"/>
      <c r="AN952" s="112"/>
      <c r="AU952" s="111"/>
      <c r="AV952" s="111"/>
      <c r="AW952" s="111"/>
      <c r="AX952" s="111"/>
      <c r="AY952" s="111"/>
      <c r="AZ952" s="111"/>
    </row>
    <row r="953" spans="1:52" ht="30" customHeight="1" thickBot="1">
      <c r="A953" s="146">
        <v>940</v>
      </c>
      <c r="B953" s="985" t="str">
        <f>IF(基本情報入力シート!C978="","",基本情報入力シート!C978)</f>
        <v/>
      </c>
      <c r="C953" s="986"/>
      <c r="D953" s="986"/>
      <c r="E953" s="986"/>
      <c r="F953" s="986"/>
      <c r="G953" s="986"/>
      <c r="H953" s="986"/>
      <c r="I953" s="987"/>
      <c r="J953" s="420" t="str">
        <f>IF(基本情報入力シート!M978="","",基本情報入力シート!M978)</f>
        <v/>
      </c>
      <c r="K953" s="420" t="str">
        <f>IF(基本情報入力シート!R978="","",基本情報入力シート!R978)</f>
        <v/>
      </c>
      <c r="L953" s="420" t="str">
        <f>IF(基本情報入力シート!W978="","",基本情報入力シート!W978)</f>
        <v/>
      </c>
      <c r="M953" s="420" t="str">
        <f>IF(基本情報入力シート!X978="","",基本情報入力シート!X978)</f>
        <v/>
      </c>
      <c r="N953" s="147" t="str">
        <f>IF(基本情報入力シート!Y978="","",基本情報入力シート!Y978)</f>
        <v/>
      </c>
      <c r="O953" s="154"/>
      <c r="P953" s="53"/>
      <c r="Q953" s="988"/>
      <c r="R953" s="989"/>
      <c r="S953" s="148" t="str">
        <f>IFERROR(ROUNDDOWN(Q953*VLOOKUP(N953,【参考】数式用!$AR$2:$AW$50,MATCH(P953,【参考】数式用!$AT$4:$AW$4)+2,FALSE)*0.5, 0), "")</f>
        <v/>
      </c>
      <c r="T953" s="54"/>
      <c r="U953" s="548" t="str">
        <f>IFERROR(IF(AG953&lt;&gt;"",Q953*VLOOKUP(N953,【参考】数式用!$AG$2:$AL$50,MATCH(P953,【参考】数式用!$AI$4:$AL$4,0)+2,0), ""), "")</f>
        <v/>
      </c>
      <c r="V953" s="44"/>
      <c r="W953" s="990"/>
      <c r="X953" s="991"/>
      <c r="Y953" s="93"/>
      <c r="Z953" s="549"/>
      <c r="AA953" s="149" t="str">
        <f>IFERROR(IF(Y953="ー", "", ROUNDDOWN(Z953*VLOOKUP(N953,【参考】数式用!$AR$2:$AW$50,MATCH(Y953,【参考】数式用!$AT$4:$AW$4)+2,FALSE)*0.5, 0)), "")</f>
        <v/>
      </c>
      <c r="AB953" s="103"/>
      <c r="AC953" s="1083" t="str">
        <f>IFERROR(IF(AG953&lt;&gt;"",Z953*VLOOKUP(N953,【参考】数式用!$AG$2:$AL$50,MATCH(Y953,【参考】数式用!$AI$4:$AL$4,0)+2,0), ""), "")</f>
        <v/>
      </c>
      <c r="AD953" s="1083"/>
      <c r="AE953" s="424"/>
      <c r="AF953" s="104"/>
      <c r="AG953" s="438" t="str">
        <f>IFERROR(VLOOKUP(O953, 【参考】数式用!$AY$5:$AY$13, 1, FALSE), "")</f>
        <v/>
      </c>
      <c r="AH953" s="439" t="str">
        <f>IFERROR(VLOOKUP(N953, 【参考】数式用!$BA$2:$BB$50, 2, FALSE), "")</f>
        <v/>
      </c>
      <c r="AI953" s="440" t="str">
        <f t="shared" si="31"/>
        <v/>
      </c>
      <c r="AJ953" s="441" t="str">
        <f t="shared" si="32"/>
        <v/>
      </c>
      <c r="AK953" s="139"/>
      <c r="AL953" s="139"/>
      <c r="AM953" s="112"/>
      <c r="AN953" s="112"/>
      <c r="AU953" s="111"/>
      <c r="AV953" s="111"/>
      <c r="AW953" s="111"/>
      <c r="AX953" s="111"/>
      <c r="AY953" s="111"/>
      <c r="AZ953" s="111"/>
    </row>
    <row r="954" spans="1:52" ht="30" customHeight="1" thickBot="1">
      <c r="A954" s="146">
        <v>941</v>
      </c>
      <c r="B954" s="985" t="str">
        <f>IF(基本情報入力シート!C979="","",基本情報入力シート!C979)</f>
        <v/>
      </c>
      <c r="C954" s="986"/>
      <c r="D954" s="986"/>
      <c r="E954" s="986"/>
      <c r="F954" s="986"/>
      <c r="G954" s="986"/>
      <c r="H954" s="986"/>
      <c r="I954" s="987"/>
      <c r="J954" s="420" t="str">
        <f>IF(基本情報入力シート!M979="","",基本情報入力シート!M979)</f>
        <v/>
      </c>
      <c r="K954" s="420" t="str">
        <f>IF(基本情報入力シート!R979="","",基本情報入力シート!R979)</f>
        <v/>
      </c>
      <c r="L954" s="420" t="str">
        <f>IF(基本情報入力シート!W979="","",基本情報入力シート!W979)</f>
        <v/>
      </c>
      <c r="M954" s="420" t="str">
        <f>IF(基本情報入力シート!X979="","",基本情報入力シート!X979)</f>
        <v/>
      </c>
      <c r="N954" s="147" t="str">
        <f>IF(基本情報入力シート!Y979="","",基本情報入力シート!Y979)</f>
        <v/>
      </c>
      <c r="O954" s="154"/>
      <c r="P954" s="53"/>
      <c r="Q954" s="988"/>
      <c r="R954" s="989"/>
      <c r="S954" s="148" t="str">
        <f>IFERROR(ROUNDDOWN(Q954*VLOOKUP(N954,【参考】数式用!$AR$2:$AW$50,MATCH(P954,【参考】数式用!$AT$4:$AW$4)+2,FALSE)*0.5, 0), "")</f>
        <v/>
      </c>
      <c r="T954" s="54"/>
      <c r="U954" s="548" t="str">
        <f>IFERROR(IF(AG954&lt;&gt;"",Q954*VLOOKUP(N954,【参考】数式用!$AG$2:$AL$50,MATCH(P954,【参考】数式用!$AI$4:$AL$4,0)+2,0), ""), "")</f>
        <v/>
      </c>
      <c r="V954" s="44"/>
      <c r="W954" s="990"/>
      <c r="X954" s="991"/>
      <c r="Y954" s="93"/>
      <c r="Z954" s="549"/>
      <c r="AA954" s="149" t="str">
        <f>IFERROR(IF(Y954="ー", "", ROUNDDOWN(Z954*VLOOKUP(N954,【参考】数式用!$AR$2:$AW$50,MATCH(Y954,【参考】数式用!$AT$4:$AW$4)+2,FALSE)*0.5, 0)), "")</f>
        <v/>
      </c>
      <c r="AB954" s="103"/>
      <c r="AC954" s="1083" t="str">
        <f>IFERROR(IF(AG954&lt;&gt;"",Z954*VLOOKUP(N954,【参考】数式用!$AG$2:$AL$50,MATCH(Y954,【参考】数式用!$AI$4:$AL$4,0)+2,0), ""), "")</f>
        <v/>
      </c>
      <c r="AD954" s="1083"/>
      <c r="AE954" s="424"/>
      <c r="AF954" s="104"/>
      <c r="AG954" s="438" t="str">
        <f>IFERROR(VLOOKUP(O954, 【参考】数式用!$AY$5:$AY$13, 1, FALSE), "")</f>
        <v/>
      </c>
      <c r="AH954" s="439" t="str">
        <f>IFERROR(VLOOKUP(N954, 【参考】数式用!$BA$2:$BB$50, 2, FALSE), "")</f>
        <v/>
      </c>
      <c r="AI954" s="440" t="str">
        <f t="shared" si="31"/>
        <v/>
      </c>
      <c r="AJ954" s="441" t="str">
        <f t="shared" si="32"/>
        <v/>
      </c>
      <c r="AK954" s="139"/>
      <c r="AL954" s="139"/>
      <c r="AM954" s="112"/>
      <c r="AN954" s="112"/>
      <c r="AU954" s="111"/>
      <c r="AV954" s="111"/>
      <c r="AW954" s="111"/>
      <c r="AX954" s="111"/>
      <c r="AY954" s="111"/>
      <c r="AZ954" s="111"/>
    </row>
    <row r="955" spans="1:52" ht="30" customHeight="1" thickBot="1">
      <c r="A955" s="146">
        <v>942</v>
      </c>
      <c r="B955" s="985" t="str">
        <f>IF(基本情報入力シート!C980="","",基本情報入力シート!C980)</f>
        <v/>
      </c>
      <c r="C955" s="986"/>
      <c r="D955" s="986"/>
      <c r="E955" s="986"/>
      <c r="F955" s="986"/>
      <c r="G955" s="986"/>
      <c r="H955" s="986"/>
      <c r="I955" s="987"/>
      <c r="J955" s="420" t="str">
        <f>IF(基本情報入力シート!M980="","",基本情報入力シート!M980)</f>
        <v/>
      </c>
      <c r="K955" s="420" t="str">
        <f>IF(基本情報入力シート!R980="","",基本情報入力シート!R980)</f>
        <v/>
      </c>
      <c r="L955" s="420" t="str">
        <f>IF(基本情報入力シート!W980="","",基本情報入力シート!W980)</f>
        <v/>
      </c>
      <c r="M955" s="420" t="str">
        <f>IF(基本情報入力シート!X980="","",基本情報入力シート!X980)</f>
        <v/>
      </c>
      <c r="N955" s="147" t="str">
        <f>IF(基本情報入力シート!Y980="","",基本情報入力シート!Y980)</f>
        <v/>
      </c>
      <c r="O955" s="154"/>
      <c r="P955" s="53"/>
      <c r="Q955" s="988"/>
      <c r="R955" s="989"/>
      <c r="S955" s="148" t="str">
        <f>IFERROR(ROUNDDOWN(Q955*VLOOKUP(N955,【参考】数式用!$AR$2:$AW$50,MATCH(P955,【参考】数式用!$AT$4:$AW$4)+2,FALSE)*0.5, 0), "")</f>
        <v/>
      </c>
      <c r="T955" s="54"/>
      <c r="U955" s="548" t="str">
        <f>IFERROR(IF(AG955&lt;&gt;"",Q955*VLOOKUP(N955,【参考】数式用!$AG$2:$AL$50,MATCH(P955,【参考】数式用!$AI$4:$AL$4,0)+2,0), ""), "")</f>
        <v/>
      </c>
      <c r="V955" s="44"/>
      <c r="W955" s="990"/>
      <c r="X955" s="991"/>
      <c r="Y955" s="93"/>
      <c r="Z955" s="549"/>
      <c r="AA955" s="149" t="str">
        <f>IFERROR(IF(Y955="ー", "", ROUNDDOWN(Z955*VLOOKUP(N955,【参考】数式用!$AR$2:$AW$50,MATCH(Y955,【参考】数式用!$AT$4:$AW$4)+2,FALSE)*0.5, 0)), "")</f>
        <v/>
      </c>
      <c r="AB955" s="103"/>
      <c r="AC955" s="1083" t="str">
        <f>IFERROR(IF(AG955&lt;&gt;"",Z955*VLOOKUP(N955,【参考】数式用!$AG$2:$AL$50,MATCH(Y955,【参考】数式用!$AI$4:$AL$4,0)+2,0), ""), "")</f>
        <v/>
      </c>
      <c r="AD955" s="1083"/>
      <c r="AE955" s="424"/>
      <c r="AF955" s="104"/>
      <c r="AG955" s="438" t="str">
        <f>IFERROR(VLOOKUP(O955, 【参考】数式用!$AY$5:$AY$13, 1, FALSE), "")</f>
        <v/>
      </c>
      <c r="AH955" s="439" t="str">
        <f>IFERROR(VLOOKUP(N955, 【参考】数式用!$BA$2:$BB$50, 2, FALSE), "")</f>
        <v/>
      </c>
      <c r="AI955" s="440" t="str">
        <f t="shared" si="31"/>
        <v/>
      </c>
      <c r="AJ955" s="441" t="str">
        <f t="shared" si="32"/>
        <v/>
      </c>
      <c r="AK955" s="139"/>
      <c r="AL955" s="139"/>
      <c r="AM955" s="112"/>
      <c r="AN955" s="112"/>
      <c r="AU955" s="111"/>
      <c r="AV955" s="111"/>
      <c r="AW955" s="111"/>
      <c r="AX955" s="111"/>
      <c r="AY955" s="111"/>
      <c r="AZ955" s="111"/>
    </row>
    <row r="956" spans="1:52" ht="30" customHeight="1" thickBot="1">
      <c r="A956" s="146">
        <v>943</v>
      </c>
      <c r="B956" s="985" t="str">
        <f>IF(基本情報入力シート!C981="","",基本情報入力シート!C981)</f>
        <v/>
      </c>
      <c r="C956" s="986"/>
      <c r="D956" s="986"/>
      <c r="E956" s="986"/>
      <c r="F956" s="986"/>
      <c r="G956" s="986"/>
      <c r="H956" s="986"/>
      <c r="I956" s="987"/>
      <c r="J956" s="420" t="str">
        <f>IF(基本情報入力シート!M981="","",基本情報入力シート!M981)</f>
        <v/>
      </c>
      <c r="K956" s="420" t="str">
        <f>IF(基本情報入力シート!R981="","",基本情報入力シート!R981)</f>
        <v/>
      </c>
      <c r="L956" s="420" t="str">
        <f>IF(基本情報入力シート!W981="","",基本情報入力シート!W981)</f>
        <v/>
      </c>
      <c r="M956" s="420" t="str">
        <f>IF(基本情報入力シート!X981="","",基本情報入力シート!X981)</f>
        <v/>
      </c>
      <c r="N956" s="147" t="str">
        <f>IF(基本情報入力シート!Y981="","",基本情報入力シート!Y981)</f>
        <v/>
      </c>
      <c r="O956" s="154"/>
      <c r="P956" s="53"/>
      <c r="Q956" s="988"/>
      <c r="R956" s="989"/>
      <c r="S956" s="148" t="str">
        <f>IFERROR(ROUNDDOWN(Q956*VLOOKUP(N956,【参考】数式用!$AR$2:$AW$50,MATCH(P956,【参考】数式用!$AT$4:$AW$4)+2,FALSE)*0.5, 0), "")</f>
        <v/>
      </c>
      <c r="T956" s="54"/>
      <c r="U956" s="548" t="str">
        <f>IFERROR(IF(AG956&lt;&gt;"",Q956*VLOOKUP(N956,【参考】数式用!$AG$2:$AL$50,MATCH(P956,【参考】数式用!$AI$4:$AL$4,0)+2,0), ""), "")</f>
        <v/>
      </c>
      <c r="V956" s="44"/>
      <c r="W956" s="990"/>
      <c r="X956" s="991"/>
      <c r="Y956" s="93"/>
      <c r="Z956" s="549"/>
      <c r="AA956" s="149" t="str">
        <f>IFERROR(IF(Y956="ー", "", ROUNDDOWN(Z956*VLOOKUP(N956,【参考】数式用!$AR$2:$AW$50,MATCH(Y956,【参考】数式用!$AT$4:$AW$4)+2,FALSE)*0.5, 0)), "")</f>
        <v/>
      </c>
      <c r="AB956" s="103"/>
      <c r="AC956" s="1083" t="str">
        <f>IFERROR(IF(AG956&lt;&gt;"",Z956*VLOOKUP(N956,【参考】数式用!$AG$2:$AL$50,MATCH(Y956,【参考】数式用!$AI$4:$AL$4,0)+2,0), ""), "")</f>
        <v/>
      </c>
      <c r="AD956" s="1083"/>
      <c r="AE956" s="424"/>
      <c r="AF956" s="104"/>
      <c r="AG956" s="438" t="str">
        <f>IFERROR(VLOOKUP(O956, 【参考】数式用!$AY$5:$AY$13, 1, FALSE), "")</f>
        <v/>
      </c>
      <c r="AH956" s="439" t="str">
        <f>IFERROR(VLOOKUP(N956, 【参考】数式用!$BA$2:$BB$50, 2, FALSE), "")</f>
        <v/>
      </c>
      <c r="AI956" s="440" t="str">
        <f t="shared" si="31"/>
        <v/>
      </c>
      <c r="AJ956" s="441" t="str">
        <f t="shared" si="32"/>
        <v/>
      </c>
      <c r="AK956" s="139"/>
      <c r="AL956" s="139"/>
      <c r="AM956" s="112"/>
      <c r="AN956" s="112"/>
      <c r="AU956" s="111"/>
      <c r="AV956" s="111"/>
      <c r="AW956" s="111"/>
      <c r="AX956" s="111"/>
      <c r="AY956" s="111"/>
      <c r="AZ956" s="111"/>
    </row>
    <row r="957" spans="1:52" ht="30" customHeight="1" thickBot="1">
      <c r="A957" s="146">
        <v>944</v>
      </c>
      <c r="B957" s="985" t="str">
        <f>IF(基本情報入力シート!C982="","",基本情報入力シート!C982)</f>
        <v/>
      </c>
      <c r="C957" s="986"/>
      <c r="D957" s="986"/>
      <c r="E957" s="986"/>
      <c r="F957" s="986"/>
      <c r="G957" s="986"/>
      <c r="H957" s="986"/>
      <c r="I957" s="987"/>
      <c r="J957" s="420" t="str">
        <f>IF(基本情報入力シート!M982="","",基本情報入力シート!M982)</f>
        <v/>
      </c>
      <c r="K957" s="420" t="str">
        <f>IF(基本情報入力シート!R982="","",基本情報入力シート!R982)</f>
        <v/>
      </c>
      <c r="L957" s="420" t="str">
        <f>IF(基本情報入力シート!W982="","",基本情報入力シート!W982)</f>
        <v/>
      </c>
      <c r="M957" s="420" t="str">
        <f>IF(基本情報入力シート!X982="","",基本情報入力シート!X982)</f>
        <v/>
      </c>
      <c r="N957" s="147" t="str">
        <f>IF(基本情報入力シート!Y982="","",基本情報入力シート!Y982)</f>
        <v/>
      </c>
      <c r="O957" s="154"/>
      <c r="P957" s="53"/>
      <c r="Q957" s="988"/>
      <c r="R957" s="989"/>
      <c r="S957" s="148" t="str">
        <f>IFERROR(ROUNDDOWN(Q957*VLOOKUP(N957,【参考】数式用!$AR$2:$AW$50,MATCH(P957,【参考】数式用!$AT$4:$AW$4)+2,FALSE)*0.5, 0), "")</f>
        <v/>
      </c>
      <c r="T957" s="54"/>
      <c r="U957" s="548" t="str">
        <f>IFERROR(IF(AG957&lt;&gt;"",Q957*VLOOKUP(N957,【参考】数式用!$AG$2:$AL$50,MATCH(P957,【参考】数式用!$AI$4:$AL$4,0)+2,0), ""), "")</f>
        <v/>
      </c>
      <c r="V957" s="44"/>
      <c r="W957" s="990"/>
      <c r="X957" s="991"/>
      <c r="Y957" s="93"/>
      <c r="Z957" s="549"/>
      <c r="AA957" s="149" t="str">
        <f>IFERROR(IF(Y957="ー", "", ROUNDDOWN(Z957*VLOOKUP(N957,【参考】数式用!$AR$2:$AW$50,MATCH(Y957,【参考】数式用!$AT$4:$AW$4)+2,FALSE)*0.5, 0)), "")</f>
        <v/>
      </c>
      <c r="AB957" s="103"/>
      <c r="AC957" s="1083" t="str">
        <f>IFERROR(IF(AG957&lt;&gt;"",Z957*VLOOKUP(N957,【参考】数式用!$AG$2:$AL$50,MATCH(Y957,【参考】数式用!$AI$4:$AL$4,0)+2,0), ""), "")</f>
        <v/>
      </c>
      <c r="AD957" s="1083"/>
      <c r="AE957" s="424"/>
      <c r="AF957" s="104"/>
      <c r="AG957" s="438" t="str">
        <f>IFERROR(VLOOKUP(O957, 【参考】数式用!$AY$5:$AY$13, 1, FALSE), "")</f>
        <v/>
      </c>
      <c r="AH957" s="439" t="str">
        <f>IFERROR(VLOOKUP(N957, 【参考】数式用!$BA$2:$BB$50, 2, FALSE), "")</f>
        <v/>
      </c>
      <c r="AI957" s="440" t="str">
        <f t="shared" si="31"/>
        <v/>
      </c>
      <c r="AJ957" s="441" t="str">
        <f t="shared" si="32"/>
        <v/>
      </c>
      <c r="AK957" s="139"/>
      <c r="AL957" s="139"/>
      <c r="AM957" s="112"/>
      <c r="AN957" s="112"/>
      <c r="AU957" s="111"/>
      <c r="AV957" s="111"/>
      <c r="AW957" s="111"/>
      <c r="AX957" s="111"/>
      <c r="AY957" s="111"/>
      <c r="AZ957" s="111"/>
    </row>
    <row r="958" spans="1:52" ht="30" customHeight="1" thickBot="1">
      <c r="A958" s="146">
        <v>945</v>
      </c>
      <c r="B958" s="985" t="str">
        <f>IF(基本情報入力シート!C983="","",基本情報入力シート!C983)</f>
        <v/>
      </c>
      <c r="C958" s="986"/>
      <c r="D958" s="986"/>
      <c r="E958" s="986"/>
      <c r="F958" s="986"/>
      <c r="G958" s="986"/>
      <c r="H958" s="986"/>
      <c r="I958" s="987"/>
      <c r="J958" s="420" t="str">
        <f>IF(基本情報入力シート!M983="","",基本情報入力シート!M983)</f>
        <v/>
      </c>
      <c r="K958" s="420" t="str">
        <f>IF(基本情報入力シート!R983="","",基本情報入力シート!R983)</f>
        <v/>
      </c>
      <c r="L958" s="420" t="str">
        <f>IF(基本情報入力シート!W983="","",基本情報入力シート!W983)</f>
        <v/>
      </c>
      <c r="M958" s="420" t="str">
        <f>IF(基本情報入力シート!X983="","",基本情報入力シート!X983)</f>
        <v/>
      </c>
      <c r="N958" s="147" t="str">
        <f>IF(基本情報入力シート!Y983="","",基本情報入力シート!Y983)</f>
        <v/>
      </c>
      <c r="O958" s="154"/>
      <c r="P958" s="53"/>
      <c r="Q958" s="988"/>
      <c r="R958" s="989"/>
      <c r="S958" s="148" t="str">
        <f>IFERROR(ROUNDDOWN(Q958*VLOOKUP(N958,【参考】数式用!$AR$2:$AW$50,MATCH(P958,【参考】数式用!$AT$4:$AW$4)+2,FALSE)*0.5, 0), "")</f>
        <v/>
      </c>
      <c r="T958" s="54"/>
      <c r="U958" s="548" t="str">
        <f>IFERROR(IF(AG958&lt;&gt;"",Q958*VLOOKUP(N958,【参考】数式用!$AG$2:$AL$50,MATCH(P958,【参考】数式用!$AI$4:$AL$4,0)+2,0), ""), "")</f>
        <v/>
      </c>
      <c r="V958" s="44"/>
      <c r="W958" s="990"/>
      <c r="X958" s="991"/>
      <c r="Y958" s="93"/>
      <c r="Z958" s="549"/>
      <c r="AA958" s="149" t="str">
        <f>IFERROR(IF(Y958="ー", "", ROUNDDOWN(Z958*VLOOKUP(N958,【参考】数式用!$AR$2:$AW$50,MATCH(Y958,【参考】数式用!$AT$4:$AW$4)+2,FALSE)*0.5, 0)), "")</f>
        <v/>
      </c>
      <c r="AB958" s="103"/>
      <c r="AC958" s="1083" t="str">
        <f>IFERROR(IF(AG958&lt;&gt;"",Z958*VLOOKUP(N958,【参考】数式用!$AG$2:$AL$50,MATCH(Y958,【参考】数式用!$AI$4:$AL$4,0)+2,0), ""), "")</f>
        <v/>
      </c>
      <c r="AD958" s="1083"/>
      <c r="AE958" s="424"/>
      <c r="AF958" s="104"/>
      <c r="AG958" s="438" t="str">
        <f>IFERROR(VLOOKUP(O958, 【参考】数式用!$AY$5:$AY$13, 1, FALSE), "")</f>
        <v/>
      </c>
      <c r="AH958" s="439" t="str">
        <f>IFERROR(VLOOKUP(N958, 【参考】数式用!$BA$2:$BB$50, 2, FALSE), "")</f>
        <v/>
      </c>
      <c r="AI958" s="440" t="str">
        <f t="shared" si="31"/>
        <v/>
      </c>
      <c r="AJ958" s="441" t="str">
        <f t="shared" si="32"/>
        <v/>
      </c>
      <c r="AK958" s="139"/>
      <c r="AL958" s="139"/>
      <c r="AM958" s="112"/>
      <c r="AN958" s="112"/>
      <c r="AU958" s="111"/>
      <c r="AV958" s="111"/>
      <c r="AW958" s="111"/>
      <c r="AX958" s="111"/>
      <c r="AY958" s="111"/>
      <c r="AZ958" s="111"/>
    </row>
    <row r="959" spans="1:52" ht="30" customHeight="1" thickBot="1">
      <c r="A959" s="146">
        <v>946</v>
      </c>
      <c r="B959" s="985" t="str">
        <f>IF(基本情報入力シート!C984="","",基本情報入力シート!C984)</f>
        <v/>
      </c>
      <c r="C959" s="986"/>
      <c r="D959" s="986"/>
      <c r="E959" s="986"/>
      <c r="F959" s="986"/>
      <c r="G959" s="986"/>
      <c r="H959" s="986"/>
      <c r="I959" s="987"/>
      <c r="J959" s="420" t="str">
        <f>IF(基本情報入力シート!M984="","",基本情報入力シート!M984)</f>
        <v/>
      </c>
      <c r="K959" s="420" t="str">
        <f>IF(基本情報入力シート!R984="","",基本情報入力シート!R984)</f>
        <v/>
      </c>
      <c r="L959" s="420" t="str">
        <f>IF(基本情報入力シート!W984="","",基本情報入力シート!W984)</f>
        <v/>
      </c>
      <c r="M959" s="420" t="str">
        <f>IF(基本情報入力シート!X984="","",基本情報入力シート!X984)</f>
        <v/>
      </c>
      <c r="N959" s="147" t="str">
        <f>IF(基本情報入力シート!Y984="","",基本情報入力シート!Y984)</f>
        <v/>
      </c>
      <c r="O959" s="154"/>
      <c r="P959" s="53"/>
      <c r="Q959" s="988"/>
      <c r="R959" s="989"/>
      <c r="S959" s="148" t="str">
        <f>IFERROR(ROUNDDOWN(Q959*VLOOKUP(N959,【参考】数式用!$AR$2:$AW$50,MATCH(P959,【参考】数式用!$AT$4:$AW$4)+2,FALSE)*0.5, 0), "")</f>
        <v/>
      </c>
      <c r="T959" s="54"/>
      <c r="U959" s="548" t="str">
        <f>IFERROR(IF(AG959&lt;&gt;"",Q959*VLOOKUP(N959,【参考】数式用!$AG$2:$AL$50,MATCH(P959,【参考】数式用!$AI$4:$AL$4,0)+2,0), ""), "")</f>
        <v/>
      </c>
      <c r="V959" s="44"/>
      <c r="W959" s="990"/>
      <c r="X959" s="991"/>
      <c r="Y959" s="93"/>
      <c r="Z959" s="549"/>
      <c r="AA959" s="149" t="str">
        <f>IFERROR(IF(Y959="ー", "", ROUNDDOWN(Z959*VLOOKUP(N959,【参考】数式用!$AR$2:$AW$50,MATCH(Y959,【参考】数式用!$AT$4:$AW$4)+2,FALSE)*0.5, 0)), "")</f>
        <v/>
      </c>
      <c r="AB959" s="103"/>
      <c r="AC959" s="1083" t="str">
        <f>IFERROR(IF(AG959&lt;&gt;"",Z959*VLOOKUP(N959,【参考】数式用!$AG$2:$AL$50,MATCH(Y959,【参考】数式用!$AI$4:$AL$4,0)+2,0), ""), "")</f>
        <v/>
      </c>
      <c r="AD959" s="1083"/>
      <c r="AE959" s="424"/>
      <c r="AF959" s="104"/>
      <c r="AG959" s="438" t="str">
        <f>IFERROR(VLOOKUP(O959, 【参考】数式用!$AY$5:$AY$13, 1, FALSE), "")</f>
        <v/>
      </c>
      <c r="AH959" s="439" t="str">
        <f>IFERROR(VLOOKUP(N959, 【参考】数式用!$BA$2:$BB$50, 2, FALSE), "")</f>
        <v/>
      </c>
      <c r="AI959" s="440" t="str">
        <f t="shared" si="31"/>
        <v/>
      </c>
      <c r="AJ959" s="441" t="str">
        <f t="shared" si="32"/>
        <v/>
      </c>
      <c r="AK959" s="139"/>
      <c r="AL959" s="139"/>
      <c r="AM959" s="112"/>
      <c r="AN959" s="112"/>
      <c r="AU959" s="111"/>
      <c r="AV959" s="111"/>
      <c r="AW959" s="111"/>
      <c r="AX959" s="111"/>
      <c r="AY959" s="111"/>
      <c r="AZ959" s="111"/>
    </row>
    <row r="960" spans="1:52" ht="30" customHeight="1" thickBot="1">
      <c r="A960" s="146">
        <v>947</v>
      </c>
      <c r="B960" s="985" t="str">
        <f>IF(基本情報入力シート!C985="","",基本情報入力シート!C985)</f>
        <v/>
      </c>
      <c r="C960" s="986"/>
      <c r="D960" s="986"/>
      <c r="E960" s="986"/>
      <c r="F960" s="986"/>
      <c r="G960" s="986"/>
      <c r="H960" s="986"/>
      <c r="I960" s="987"/>
      <c r="J960" s="420" t="str">
        <f>IF(基本情報入力シート!M985="","",基本情報入力シート!M985)</f>
        <v/>
      </c>
      <c r="K960" s="420" t="str">
        <f>IF(基本情報入力シート!R985="","",基本情報入力シート!R985)</f>
        <v/>
      </c>
      <c r="L960" s="420" t="str">
        <f>IF(基本情報入力シート!W985="","",基本情報入力シート!W985)</f>
        <v/>
      </c>
      <c r="M960" s="420" t="str">
        <f>IF(基本情報入力シート!X985="","",基本情報入力シート!X985)</f>
        <v/>
      </c>
      <c r="N960" s="147" t="str">
        <f>IF(基本情報入力シート!Y985="","",基本情報入力シート!Y985)</f>
        <v/>
      </c>
      <c r="O960" s="154"/>
      <c r="P960" s="53"/>
      <c r="Q960" s="988"/>
      <c r="R960" s="989"/>
      <c r="S960" s="148" t="str">
        <f>IFERROR(ROUNDDOWN(Q960*VLOOKUP(N960,【参考】数式用!$AR$2:$AW$50,MATCH(P960,【参考】数式用!$AT$4:$AW$4)+2,FALSE)*0.5, 0), "")</f>
        <v/>
      </c>
      <c r="T960" s="54"/>
      <c r="U960" s="548" t="str">
        <f>IFERROR(IF(AG960&lt;&gt;"",Q960*VLOOKUP(N960,【参考】数式用!$AG$2:$AL$50,MATCH(P960,【参考】数式用!$AI$4:$AL$4,0)+2,0), ""), "")</f>
        <v/>
      </c>
      <c r="V960" s="44"/>
      <c r="W960" s="990"/>
      <c r="X960" s="991"/>
      <c r="Y960" s="93"/>
      <c r="Z960" s="549"/>
      <c r="AA960" s="149" t="str">
        <f>IFERROR(IF(Y960="ー", "", ROUNDDOWN(Z960*VLOOKUP(N960,【参考】数式用!$AR$2:$AW$50,MATCH(Y960,【参考】数式用!$AT$4:$AW$4)+2,FALSE)*0.5, 0)), "")</f>
        <v/>
      </c>
      <c r="AB960" s="103"/>
      <c r="AC960" s="1083" t="str">
        <f>IFERROR(IF(AG960&lt;&gt;"",Z960*VLOOKUP(N960,【参考】数式用!$AG$2:$AL$50,MATCH(Y960,【参考】数式用!$AI$4:$AL$4,0)+2,0), ""), "")</f>
        <v/>
      </c>
      <c r="AD960" s="1083"/>
      <c r="AE960" s="424"/>
      <c r="AF960" s="104"/>
      <c r="AG960" s="438" t="str">
        <f>IFERROR(VLOOKUP(O960, 【参考】数式用!$AY$5:$AY$13, 1, FALSE), "")</f>
        <v/>
      </c>
      <c r="AH960" s="439" t="str">
        <f>IFERROR(VLOOKUP(N960, 【参考】数式用!$BA$2:$BB$50, 2, FALSE), "")</f>
        <v/>
      </c>
      <c r="AI960" s="440" t="str">
        <f t="shared" si="31"/>
        <v/>
      </c>
      <c r="AJ960" s="441" t="str">
        <f t="shared" si="32"/>
        <v/>
      </c>
      <c r="AK960" s="139"/>
      <c r="AL960" s="139"/>
      <c r="AM960" s="112"/>
      <c r="AN960" s="112"/>
      <c r="AU960" s="111"/>
      <c r="AV960" s="111"/>
      <c r="AW960" s="111"/>
      <c r="AX960" s="111"/>
      <c r="AY960" s="111"/>
      <c r="AZ960" s="111"/>
    </row>
    <row r="961" spans="1:52" ht="30" customHeight="1" thickBot="1">
      <c r="A961" s="146">
        <v>948</v>
      </c>
      <c r="B961" s="985" t="str">
        <f>IF(基本情報入力シート!C986="","",基本情報入力シート!C986)</f>
        <v/>
      </c>
      <c r="C961" s="986"/>
      <c r="D961" s="986"/>
      <c r="E961" s="986"/>
      <c r="F961" s="986"/>
      <c r="G961" s="986"/>
      <c r="H961" s="986"/>
      <c r="I961" s="987"/>
      <c r="J961" s="420" t="str">
        <f>IF(基本情報入力シート!M986="","",基本情報入力シート!M986)</f>
        <v/>
      </c>
      <c r="K961" s="420" t="str">
        <f>IF(基本情報入力シート!R986="","",基本情報入力シート!R986)</f>
        <v/>
      </c>
      <c r="L961" s="420" t="str">
        <f>IF(基本情報入力シート!W986="","",基本情報入力シート!W986)</f>
        <v/>
      </c>
      <c r="M961" s="420" t="str">
        <f>IF(基本情報入力シート!X986="","",基本情報入力シート!X986)</f>
        <v/>
      </c>
      <c r="N961" s="147" t="str">
        <f>IF(基本情報入力シート!Y986="","",基本情報入力シート!Y986)</f>
        <v/>
      </c>
      <c r="O961" s="154"/>
      <c r="P961" s="53"/>
      <c r="Q961" s="988"/>
      <c r="R961" s="989"/>
      <c r="S961" s="148" t="str">
        <f>IFERROR(ROUNDDOWN(Q961*VLOOKUP(N961,【参考】数式用!$AR$2:$AW$50,MATCH(P961,【参考】数式用!$AT$4:$AW$4)+2,FALSE)*0.5, 0), "")</f>
        <v/>
      </c>
      <c r="T961" s="54"/>
      <c r="U961" s="548" t="str">
        <f>IFERROR(IF(AG961&lt;&gt;"",Q961*VLOOKUP(N961,【参考】数式用!$AG$2:$AL$50,MATCH(P961,【参考】数式用!$AI$4:$AL$4,0)+2,0), ""), "")</f>
        <v/>
      </c>
      <c r="V961" s="44"/>
      <c r="W961" s="990"/>
      <c r="X961" s="991"/>
      <c r="Y961" s="93"/>
      <c r="Z961" s="549"/>
      <c r="AA961" s="149" t="str">
        <f>IFERROR(IF(Y961="ー", "", ROUNDDOWN(Z961*VLOOKUP(N961,【参考】数式用!$AR$2:$AW$50,MATCH(Y961,【参考】数式用!$AT$4:$AW$4)+2,FALSE)*0.5, 0)), "")</f>
        <v/>
      </c>
      <c r="AB961" s="103"/>
      <c r="AC961" s="1083" t="str">
        <f>IFERROR(IF(AG961&lt;&gt;"",Z961*VLOOKUP(N961,【参考】数式用!$AG$2:$AL$50,MATCH(Y961,【参考】数式用!$AI$4:$AL$4,0)+2,0), ""), "")</f>
        <v/>
      </c>
      <c r="AD961" s="1083"/>
      <c r="AE961" s="424"/>
      <c r="AF961" s="104"/>
      <c r="AG961" s="438" t="str">
        <f>IFERROR(VLOOKUP(O961, 【参考】数式用!$AY$5:$AY$13, 1, FALSE), "")</f>
        <v/>
      </c>
      <c r="AH961" s="439" t="str">
        <f>IFERROR(VLOOKUP(N961, 【参考】数式用!$BA$2:$BB$50, 2, FALSE), "")</f>
        <v/>
      </c>
      <c r="AI961" s="440" t="str">
        <f t="shared" si="31"/>
        <v/>
      </c>
      <c r="AJ961" s="441" t="str">
        <f t="shared" si="32"/>
        <v/>
      </c>
      <c r="AK961" s="139"/>
      <c r="AL961" s="139"/>
      <c r="AM961" s="112"/>
      <c r="AN961" s="112"/>
      <c r="AU961" s="111"/>
      <c r="AV961" s="111"/>
      <c r="AW961" s="111"/>
      <c r="AX961" s="111"/>
      <c r="AY961" s="111"/>
      <c r="AZ961" s="111"/>
    </row>
    <row r="962" spans="1:52" ht="30" customHeight="1" thickBot="1">
      <c r="A962" s="146">
        <v>949</v>
      </c>
      <c r="B962" s="985" t="str">
        <f>IF(基本情報入力シート!C987="","",基本情報入力シート!C987)</f>
        <v/>
      </c>
      <c r="C962" s="986"/>
      <c r="D962" s="986"/>
      <c r="E962" s="986"/>
      <c r="F962" s="986"/>
      <c r="G962" s="986"/>
      <c r="H962" s="986"/>
      <c r="I962" s="987"/>
      <c r="J962" s="420" t="str">
        <f>IF(基本情報入力シート!M987="","",基本情報入力シート!M987)</f>
        <v/>
      </c>
      <c r="K962" s="420" t="str">
        <f>IF(基本情報入力シート!R987="","",基本情報入力シート!R987)</f>
        <v/>
      </c>
      <c r="L962" s="420" t="str">
        <f>IF(基本情報入力シート!W987="","",基本情報入力シート!W987)</f>
        <v/>
      </c>
      <c r="M962" s="420" t="str">
        <f>IF(基本情報入力シート!X987="","",基本情報入力シート!X987)</f>
        <v/>
      </c>
      <c r="N962" s="147" t="str">
        <f>IF(基本情報入力シート!Y987="","",基本情報入力シート!Y987)</f>
        <v/>
      </c>
      <c r="O962" s="154"/>
      <c r="P962" s="53"/>
      <c r="Q962" s="988"/>
      <c r="R962" s="989"/>
      <c r="S962" s="148" t="str">
        <f>IFERROR(ROUNDDOWN(Q962*VLOOKUP(N962,【参考】数式用!$AR$2:$AW$50,MATCH(P962,【参考】数式用!$AT$4:$AW$4)+2,FALSE)*0.5, 0), "")</f>
        <v/>
      </c>
      <c r="T962" s="54"/>
      <c r="U962" s="548" t="str">
        <f>IFERROR(IF(AG962&lt;&gt;"",Q962*VLOOKUP(N962,【参考】数式用!$AG$2:$AL$50,MATCH(P962,【参考】数式用!$AI$4:$AL$4,0)+2,0), ""), "")</f>
        <v/>
      </c>
      <c r="V962" s="44"/>
      <c r="W962" s="990"/>
      <c r="X962" s="991"/>
      <c r="Y962" s="93"/>
      <c r="Z962" s="549"/>
      <c r="AA962" s="149" t="str">
        <f>IFERROR(IF(Y962="ー", "", ROUNDDOWN(Z962*VLOOKUP(N962,【参考】数式用!$AR$2:$AW$50,MATCH(Y962,【参考】数式用!$AT$4:$AW$4)+2,FALSE)*0.5, 0)), "")</f>
        <v/>
      </c>
      <c r="AB962" s="103"/>
      <c r="AC962" s="1083" t="str">
        <f>IFERROR(IF(AG962&lt;&gt;"",Z962*VLOOKUP(N962,【参考】数式用!$AG$2:$AL$50,MATCH(Y962,【参考】数式用!$AI$4:$AL$4,0)+2,0), ""), "")</f>
        <v/>
      </c>
      <c r="AD962" s="1083"/>
      <c r="AE962" s="424"/>
      <c r="AF962" s="104"/>
      <c r="AG962" s="438" t="str">
        <f>IFERROR(VLOOKUP(O962, 【参考】数式用!$AY$5:$AY$13, 1, FALSE), "")</f>
        <v/>
      </c>
      <c r="AH962" s="439" t="str">
        <f>IFERROR(VLOOKUP(N962, 【参考】数式用!$BA$2:$BB$50, 2, FALSE), "")</f>
        <v/>
      </c>
      <c r="AI962" s="440" t="str">
        <f t="shared" si="31"/>
        <v/>
      </c>
      <c r="AJ962" s="441" t="str">
        <f t="shared" si="32"/>
        <v/>
      </c>
      <c r="AK962" s="139"/>
      <c r="AL962" s="139"/>
      <c r="AM962" s="112"/>
      <c r="AN962" s="112"/>
      <c r="AU962" s="111"/>
      <c r="AV962" s="111"/>
      <c r="AW962" s="111"/>
      <c r="AX962" s="111"/>
      <c r="AY962" s="111"/>
      <c r="AZ962" s="111"/>
    </row>
    <row r="963" spans="1:52" ht="30" customHeight="1" thickBot="1">
      <c r="A963" s="146">
        <v>950</v>
      </c>
      <c r="B963" s="985" t="str">
        <f>IF(基本情報入力シート!C988="","",基本情報入力シート!C988)</f>
        <v/>
      </c>
      <c r="C963" s="986"/>
      <c r="D963" s="986"/>
      <c r="E963" s="986"/>
      <c r="F963" s="986"/>
      <c r="G963" s="986"/>
      <c r="H963" s="986"/>
      <c r="I963" s="987"/>
      <c r="J963" s="420" t="str">
        <f>IF(基本情報入力シート!M988="","",基本情報入力シート!M988)</f>
        <v/>
      </c>
      <c r="K963" s="420" t="str">
        <f>IF(基本情報入力シート!R988="","",基本情報入力シート!R988)</f>
        <v/>
      </c>
      <c r="L963" s="420" t="str">
        <f>IF(基本情報入力シート!W988="","",基本情報入力シート!W988)</f>
        <v/>
      </c>
      <c r="M963" s="420" t="str">
        <f>IF(基本情報入力シート!X988="","",基本情報入力シート!X988)</f>
        <v/>
      </c>
      <c r="N963" s="147" t="str">
        <f>IF(基本情報入力シート!Y988="","",基本情報入力シート!Y988)</f>
        <v/>
      </c>
      <c r="O963" s="154"/>
      <c r="P963" s="53"/>
      <c r="Q963" s="988"/>
      <c r="R963" s="989"/>
      <c r="S963" s="148" t="str">
        <f>IFERROR(ROUNDDOWN(Q963*VLOOKUP(N963,【参考】数式用!$AR$2:$AW$50,MATCH(P963,【参考】数式用!$AT$4:$AW$4)+2,FALSE)*0.5, 0), "")</f>
        <v/>
      </c>
      <c r="T963" s="54"/>
      <c r="U963" s="548" t="str">
        <f>IFERROR(IF(AG963&lt;&gt;"",Q963*VLOOKUP(N963,【参考】数式用!$AG$2:$AL$50,MATCH(P963,【参考】数式用!$AI$4:$AL$4,0)+2,0), ""), "")</f>
        <v/>
      </c>
      <c r="V963" s="44"/>
      <c r="W963" s="990"/>
      <c r="X963" s="991"/>
      <c r="Y963" s="93"/>
      <c r="Z963" s="549"/>
      <c r="AA963" s="149" t="str">
        <f>IFERROR(IF(Y963="ー", "", ROUNDDOWN(Z963*VLOOKUP(N963,【参考】数式用!$AR$2:$AW$50,MATCH(Y963,【参考】数式用!$AT$4:$AW$4)+2,FALSE)*0.5, 0)), "")</f>
        <v/>
      </c>
      <c r="AB963" s="103"/>
      <c r="AC963" s="1083" t="str">
        <f>IFERROR(IF(AG963&lt;&gt;"",Z963*VLOOKUP(N963,【参考】数式用!$AG$2:$AL$50,MATCH(Y963,【参考】数式用!$AI$4:$AL$4,0)+2,0), ""), "")</f>
        <v/>
      </c>
      <c r="AD963" s="1083"/>
      <c r="AE963" s="424"/>
      <c r="AF963" s="104"/>
      <c r="AG963" s="438" t="str">
        <f>IFERROR(VLOOKUP(O963, 【参考】数式用!$AY$5:$AY$13, 1, FALSE), "")</f>
        <v/>
      </c>
      <c r="AH963" s="439" t="str">
        <f>IFERROR(VLOOKUP(N963, 【参考】数式用!$BA$2:$BB$50, 2, FALSE), "")</f>
        <v/>
      </c>
      <c r="AI963" s="440" t="str">
        <f t="shared" si="31"/>
        <v/>
      </c>
      <c r="AJ963" s="441" t="str">
        <f t="shared" si="32"/>
        <v/>
      </c>
      <c r="AK963" s="139"/>
      <c r="AL963" s="139"/>
      <c r="AM963" s="112"/>
      <c r="AN963" s="112"/>
      <c r="AU963" s="111"/>
      <c r="AV963" s="111"/>
      <c r="AW963" s="111"/>
      <c r="AX963" s="111"/>
      <c r="AY963" s="111"/>
      <c r="AZ963" s="111"/>
    </row>
    <row r="964" spans="1:52" ht="30" customHeight="1" thickBot="1">
      <c r="A964" s="146">
        <v>951</v>
      </c>
      <c r="B964" s="985" t="str">
        <f>IF(基本情報入力シート!C989="","",基本情報入力シート!C989)</f>
        <v/>
      </c>
      <c r="C964" s="986"/>
      <c r="D964" s="986"/>
      <c r="E964" s="986"/>
      <c r="F964" s="986"/>
      <c r="G964" s="986"/>
      <c r="H964" s="986"/>
      <c r="I964" s="987"/>
      <c r="J964" s="420" t="str">
        <f>IF(基本情報入力シート!M989="","",基本情報入力シート!M989)</f>
        <v/>
      </c>
      <c r="K964" s="420" t="str">
        <f>IF(基本情報入力シート!R989="","",基本情報入力シート!R989)</f>
        <v/>
      </c>
      <c r="L964" s="420" t="str">
        <f>IF(基本情報入力シート!W989="","",基本情報入力シート!W989)</f>
        <v/>
      </c>
      <c r="M964" s="420" t="str">
        <f>IF(基本情報入力シート!X989="","",基本情報入力シート!X989)</f>
        <v/>
      </c>
      <c r="N964" s="147" t="str">
        <f>IF(基本情報入力シート!Y989="","",基本情報入力シート!Y989)</f>
        <v/>
      </c>
      <c r="O964" s="154"/>
      <c r="P964" s="53"/>
      <c r="Q964" s="988"/>
      <c r="R964" s="989"/>
      <c r="S964" s="148" t="str">
        <f>IFERROR(ROUNDDOWN(Q964*VLOOKUP(N964,【参考】数式用!$AR$2:$AW$50,MATCH(P964,【参考】数式用!$AT$4:$AW$4)+2,FALSE)*0.5, 0), "")</f>
        <v/>
      </c>
      <c r="T964" s="54"/>
      <c r="U964" s="548" t="str">
        <f>IFERROR(IF(AG964&lt;&gt;"",Q964*VLOOKUP(N964,【参考】数式用!$AG$2:$AL$50,MATCH(P964,【参考】数式用!$AI$4:$AL$4,0)+2,0), ""), "")</f>
        <v/>
      </c>
      <c r="V964" s="44"/>
      <c r="W964" s="990"/>
      <c r="X964" s="991"/>
      <c r="Y964" s="93"/>
      <c r="Z964" s="549"/>
      <c r="AA964" s="149" t="str">
        <f>IFERROR(IF(Y964="ー", "", ROUNDDOWN(Z964*VLOOKUP(N964,【参考】数式用!$AR$2:$AW$50,MATCH(Y964,【参考】数式用!$AT$4:$AW$4)+2,FALSE)*0.5, 0)), "")</f>
        <v/>
      </c>
      <c r="AB964" s="103"/>
      <c r="AC964" s="1083" t="str">
        <f>IFERROR(IF(AG964&lt;&gt;"",Z964*VLOOKUP(N964,【参考】数式用!$AG$2:$AL$50,MATCH(Y964,【参考】数式用!$AI$4:$AL$4,0)+2,0), ""), "")</f>
        <v/>
      </c>
      <c r="AD964" s="1083"/>
      <c r="AE964" s="424"/>
      <c r="AF964" s="104"/>
      <c r="AG964" s="438" t="str">
        <f>IFERROR(VLOOKUP(O964, 【参考】数式用!$AY$5:$AY$13, 1, FALSE), "")</f>
        <v/>
      </c>
      <c r="AH964" s="439" t="str">
        <f>IFERROR(VLOOKUP(N964, 【参考】数式用!$BA$2:$BB$50, 2, FALSE), "")</f>
        <v/>
      </c>
      <c r="AI964" s="440" t="str">
        <f t="shared" si="31"/>
        <v/>
      </c>
      <c r="AJ964" s="441" t="str">
        <f t="shared" si="32"/>
        <v/>
      </c>
      <c r="AK964" s="139"/>
      <c r="AL964" s="139"/>
      <c r="AM964" s="112"/>
      <c r="AN964" s="112"/>
      <c r="AU964" s="111"/>
      <c r="AV964" s="111"/>
      <c r="AW964" s="111"/>
      <c r="AX964" s="111"/>
      <c r="AY964" s="111"/>
      <c r="AZ964" s="111"/>
    </row>
    <row r="965" spans="1:52" ht="30" customHeight="1" thickBot="1">
      <c r="A965" s="146">
        <v>952</v>
      </c>
      <c r="B965" s="985" t="str">
        <f>IF(基本情報入力シート!C990="","",基本情報入力シート!C990)</f>
        <v/>
      </c>
      <c r="C965" s="986"/>
      <c r="D965" s="986"/>
      <c r="E965" s="986"/>
      <c r="F965" s="986"/>
      <c r="G965" s="986"/>
      <c r="H965" s="986"/>
      <c r="I965" s="987"/>
      <c r="J965" s="420" t="str">
        <f>IF(基本情報入力シート!M990="","",基本情報入力シート!M990)</f>
        <v/>
      </c>
      <c r="K965" s="420" t="str">
        <f>IF(基本情報入力シート!R990="","",基本情報入力シート!R990)</f>
        <v/>
      </c>
      <c r="L965" s="420" t="str">
        <f>IF(基本情報入力シート!W990="","",基本情報入力シート!W990)</f>
        <v/>
      </c>
      <c r="M965" s="420" t="str">
        <f>IF(基本情報入力シート!X990="","",基本情報入力シート!X990)</f>
        <v/>
      </c>
      <c r="N965" s="147" t="str">
        <f>IF(基本情報入力シート!Y990="","",基本情報入力シート!Y990)</f>
        <v/>
      </c>
      <c r="O965" s="154"/>
      <c r="P965" s="53"/>
      <c r="Q965" s="988"/>
      <c r="R965" s="989"/>
      <c r="S965" s="148" t="str">
        <f>IFERROR(ROUNDDOWN(Q965*VLOOKUP(N965,【参考】数式用!$AR$2:$AW$50,MATCH(P965,【参考】数式用!$AT$4:$AW$4)+2,FALSE)*0.5, 0), "")</f>
        <v/>
      </c>
      <c r="T965" s="54"/>
      <c r="U965" s="548" t="str">
        <f>IFERROR(IF(AG965&lt;&gt;"",Q965*VLOOKUP(N965,【参考】数式用!$AG$2:$AL$50,MATCH(P965,【参考】数式用!$AI$4:$AL$4,0)+2,0), ""), "")</f>
        <v/>
      </c>
      <c r="V965" s="44"/>
      <c r="W965" s="990"/>
      <c r="X965" s="991"/>
      <c r="Y965" s="93"/>
      <c r="Z965" s="549"/>
      <c r="AA965" s="149" t="str">
        <f>IFERROR(IF(Y965="ー", "", ROUNDDOWN(Z965*VLOOKUP(N965,【参考】数式用!$AR$2:$AW$50,MATCH(Y965,【参考】数式用!$AT$4:$AW$4)+2,FALSE)*0.5, 0)), "")</f>
        <v/>
      </c>
      <c r="AB965" s="103"/>
      <c r="AC965" s="1083" t="str">
        <f>IFERROR(IF(AG965&lt;&gt;"",Z965*VLOOKUP(N965,【参考】数式用!$AG$2:$AL$50,MATCH(Y965,【参考】数式用!$AI$4:$AL$4,0)+2,0), ""), "")</f>
        <v/>
      </c>
      <c r="AD965" s="1083"/>
      <c r="AE965" s="424"/>
      <c r="AF965" s="104"/>
      <c r="AG965" s="438" t="str">
        <f>IFERROR(VLOOKUP(O965, 【参考】数式用!$AY$5:$AY$13, 1, FALSE), "")</f>
        <v/>
      </c>
      <c r="AH965" s="439" t="str">
        <f>IFERROR(VLOOKUP(N965, 【参考】数式用!$BA$2:$BB$50, 2, FALSE), "")</f>
        <v/>
      </c>
      <c r="AI965" s="440" t="str">
        <f t="shared" si="31"/>
        <v/>
      </c>
      <c r="AJ965" s="441" t="str">
        <f t="shared" si="32"/>
        <v/>
      </c>
      <c r="AK965" s="139"/>
      <c r="AL965" s="139"/>
      <c r="AM965" s="112"/>
      <c r="AN965" s="112"/>
      <c r="AU965" s="111"/>
      <c r="AV965" s="111"/>
      <c r="AW965" s="111"/>
      <c r="AX965" s="111"/>
      <c r="AY965" s="111"/>
      <c r="AZ965" s="111"/>
    </row>
    <row r="966" spans="1:52" ht="30" customHeight="1" thickBot="1">
      <c r="A966" s="146">
        <v>953</v>
      </c>
      <c r="B966" s="985" t="str">
        <f>IF(基本情報入力シート!C991="","",基本情報入力シート!C991)</f>
        <v/>
      </c>
      <c r="C966" s="986"/>
      <c r="D966" s="986"/>
      <c r="E966" s="986"/>
      <c r="F966" s="986"/>
      <c r="G966" s="986"/>
      <c r="H966" s="986"/>
      <c r="I966" s="987"/>
      <c r="J966" s="420" t="str">
        <f>IF(基本情報入力シート!M991="","",基本情報入力シート!M991)</f>
        <v/>
      </c>
      <c r="K966" s="420" t="str">
        <f>IF(基本情報入力シート!R991="","",基本情報入力シート!R991)</f>
        <v/>
      </c>
      <c r="L966" s="420" t="str">
        <f>IF(基本情報入力シート!W991="","",基本情報入力シート!W991)</f>
        <v/>
      </c>
      <c r="M966" s="420" t="str">
        <f>IF(基本情報入力シート!X991="","",基本情報入力シート!X991)</f>
        <v/>
      </c>
      <c r="N966" s="147" t="str">
        <f>IF(基本情報入力シート!Y991="","",基本情報入力シート!Y991)</f>
        <v/>
      </c>
      <c r="O966" s="154"/>
      <c r="P966" s="53"/>
      <c r="Q966" s="988"/>
      <c r="R966" s="989"/>
      <c r="S966" s="148" t="str">
        <f>IFERROR(ROUNDDOWN(Q966*VLOOKUP(N966,【参考】数式用!$AR$2:$AW$50,MATCH(P966,【参考】数式用!$AT$4:$AW$4)+2,FALSE)*0.5, 0), "")</f>
        <v/>
      </c>
      <c r="T966" s="54"/>
      <c r="U966" s="548" t="str">
        <f>IFERROR(IF(AG966&lt;&gt;"",Q966*VLOOKUP(N966,【参考】数式用!$AG$2:$AL$50,MATCH(P966,【参考】数式用!$AI$4:$AL$4,0)+2,0), ""), "")</f>
        <v/>
      </c>
      <c r="V966" s="44"/>
      <c r="W966" s="990"/>
      <c r="X966" s="991"/>
      <c r="Y966" s="93"/>
      <c r="Z966" s="549"/>
      <c r="AA966" s="149" t="str">
        <f>IFERROR(IF(Y966="ー", "", ROUNDDOWN(Z966*VLOOKUP(N966,【参考】数式用!$AR$2:$AW$50,MATCH(Y966,【参考】数式用!$AT$4:$AW$4)+2,FALSE)*0.5, 0)), "")</f>
        <v/>
      </c>
      <c r="AB966" s="103"/>
      <c r="AC966" s="1083" t="str">
        <f>IFERROR(IF(AG966&lt;&gt;"",Z966*VLOOKUP(N966,【参考】数式用!$AG$2:$AL$50,MATCH(Y966,【参考】数式用!$AI$4:$AL$4,0)+2,0), ""), "")</f>
        <v/>
      </c>
      <c r="AD966" s="1083"/>
      <c r="AE966" s="424"/>
      <c r="AF966" s="104"/>
      <c r="AG966" s="438" t="str">
        <f>IFERROR(VLOOKUP(O966, 【参考】数式用!$AY$5:$AY$13, 1, FALSE), "")</f>
        <v/>
      </c>
      <c r="AH966" s="439" t="str">
        <f>IFERROR(VLOOKUP(N966, 【参考】数式用!$BA$2:$BB$50, 2, FALSE), "")</f>
        <v/>
      </c>
      <c r="AI966" s="440" t="str">
        <f t="shared" si="31"/>
        <v/>
      </c>
      <c r="AJ966" s="441" t="str">
        <f t="shared" si="32"/>
        <v/>
      </c>
      <c r="AK966" s="139"/>
      <c r="AL966" s="139"/>
      <c r="AM966" s="112"/>
      <c r="AN966" s="112"/>
      <c r="AU966" s="111"/>
      <c r="AV966" s="111"/>
      <c r="AW966" s="111"/>
      <c r="AX966" s="111"/>
      <c r="AY966" s="111"/>
      <c r="AZ966" s="111"/>
    </row>
    <row r="967" spans="1:52" ht="30" customHeight="1" thickBot="1">
      <c r="A967" s="146">
        <v>954</v>
      </c>
      <c r="B967" s="985" t="str">
        <f>IF(基本情報入力シート!C992="","",基本情報入力シート!C992)</f>
        <v/>
      </c>
      <c r="C967" s="986"/>
      <c r="D967" s="986"/>
      <c r="E967" s="986"/>
      <c r="F967" s="986"/>
      <c r="G967" s="986"/>
      <c r="H967" s="986"/>
      <c r="I967" s="987"/>
      <c r="J967" s="420" t="str">
        <f>IF(基本情報入力シート!M992="","",基本情報入力シート!M992)</f>
        <v/>
      </c>
      <c r="K967" s="420" t="str">
        <f>IF(基本情報入力シート!R992="","",基本情報入力シート!R992)</f>
        <v/>
      </c>
      <c r="L967" s="420" t="str">
        <f>IF(基本情報入力シート!W992="","",基本情報入力シート!W992)</f>
        <v/>
      </c>
      <c r="M967" s="420" t="str">
        <f>IF(基本情報入力シート!X992="","",基本情報入力シート!X992)</f>
        <v/>
      </c>
      <c r="N967" s="147" t="str">
        <f>IF(基本情報入力シート!Y992="","",基本情報入力シート!Y992)</f>
        <v/>
      </c>
      <c r="O967" s="154"/>
      <c r="P967" s="53"/>
      <c r="Q967" s="988"/>
      <c r="R967" s="989"/>
      <c r="S967" s="148" t="str">
        <f>IFERROR(ROUNDDOWN(Q967*VLOOKUP(N967,【参考】数式用!$AR$2:$AW$50,MATCH(P967,【参考】数式用!$AT$4:$AW$4)+2,FALSE)*0.5, 0), "")</f>
        <v/>
      </c>
      <c r="T967" s="54"/>
      <c r="U967" s="548" t="str">
        <f>IFERROR(IF(AG967&lt;&gt;"",Q967*VLOOKUP(N967,【参考】数式用!$AG$2:$AL$50,MATCH(P967,【参考】数式用!$AI$4:$AL$4,0)+2,0), ""), "")</f>
        <v/>
      </c>
      <c r="V967" s="44"/>
      <c r="W967" s="990"/>
      <c r="X967" s="991"/>
      <c r="Y967" s="93"/>
      <c r="Z967" s="549"/>
      <c r="AA967" s="149" t="str">
        <f>IFERROR(IF(Y967="ー", "", ROUNDDOWN(Z967*VLOOKUP(N967,【参考】数式用!$AR$2:$AW$50,MATCH(Y967,【参考】数式用!$AT$4:$AW$4)+2,FALSE)*0.5, 0)), "")</f>
        <v/>
      </c>
      <c r="AB967" s="103"/>
      <c r="AC967" s="1083" t="str">
        <f>IFERROR(IF(AG967&lt;&gt;"",Z967*VLOOKUP(N967,【参考】数式用!$AG$2:$AL$50,MATCH(Y967,【参考】数式用!$AI$4:$AL$4,0)+2,0), ""), "")</f>
        <v/>
      </c>
      <c r="AD967" s="1083"/>
      <c r="AE967" s="424"/>
      <c r="AF967" s="104"/>
      <c r="AG967" s="438" t="str">
        <f>IFERROR(VLOOKUP(O967, 【参考】数式用!$AY$5:$AY$13, 1, FALSE), "")</f>
        <v/>
      </c>
      <c r="AH967" s="439" t="str">
        <f>IFERROR(VLOOKUP(N967, 【参考】数式用!$BA$2:$BB$50, 2, FALSE), "")</f>
        <v/>
      </c>
      <c r="AI967" s="440" t="str">
        <f t="shared" si="31"/>
        <v/>
      </c>
      <c r="AJ967" s="441" t="str">
        <f t="shared" si="32"/>
        <v/>
      </c>
      <c r="AK967" s="139"/>
      <c r="AL967" s="139"/>
      <c r="AM967" s="112"/>
      <c r="AN967" s="112"/>
      <c r="AU967" s="111"/>
      <c r="AV967" s="111"/>
      <c r="AW967" s="111"/>
      <c r="AX967" s="111"/>
      <c r="AY967" s="111"/>
      <c r="AZ967" s="111"/>
    </row>
    <row r="968" spans="1:52" ht="30" customHeight="1" thickBot="1">
      <c r="A968" s="146">
        <v>955</v>
      </c>
      <c r="B968" s="985" t="str">
        <f>IF(基本情報入力シート!C993="","",基本情報入力シート!C993)</f>
        <v/>
      </c>
      <c r="C968" s="986"/>
      <c r="D968" s="986"/>
      <c r="E968" s="986"/>
      <c r="F968" s="986"/>
      <c r="G968" s="986"/>
      <c r="H968" s="986"/>
      <c r="I968" s="987"/>
      <c r="J968" s="420" t="str">
        <f>IF(基本情報入力シート!M993="","",基本情報入力シート!M993)</f>
        <v/>
      </c>
      <c r="K968" s="420" t="str">
        <f>IF(基本情報入力シート!R993="","",基本情報入力シート!R993)</f>
        <v/>
      </c>
      <c r="L968" s="420" t="str">
        <f>IF(基本情報入力シート!W993="","",基本情報入力シート!W993)</f>
        <v/>
      </c>
      <c r="M968" s="420" t="str">
        <f>IF(基本情報入力シート!X993="","",基本情報入力シート!X993)</f>
        <v/>
      </c>
      <c r="N968" s="147" t="str">
        <f>IF(基本情報入力シート!Y993="","",基本情報入力シート!Y993)</f>
        <v/>
      </c>
      <c r="O968" s="154"/>
      <c r="P968" s="53"/>
      <c r="Q968" s="988"/>
      <c r="R968" s="989"/>
      <c r="S968" s="148" t="str">
        <f>IFERROR(ROUNDDOWN(Q968*VLOOKUP(N968,【参考】数式用!$AR$2:$AW$50,MATCH(P968,【参考】数式用!$AT$4:$AW$4)+2,FALSE)*0.5, 0), "")</f>
        <v/>
      </c>
      <c r="T968" s="54"/>
      <c r="U968" s="548" t="str">
        <f>IFERROR(IF(AG968&lt;&gt;"",Q968*VLOOKUP(N968,【参考】数式用!$AG$2:$AL$50,MATCH(P968,【参考】数式用!$AI$4:$AL$4,0)+2,0), ""), "")</f>
        <v/>
      </c>
      <c r="V968" s="44"/>
      <c r="W968" s="990"/>
      <c r="X968" s="991"/>
      <c r="Y968" s="93"/>
      <c r="Z968" s="549"/>
      <c r="AA968" s="149" t="str">
        <f>IFERROR(IF(Y968="ー", "", ROUNDDOWN(Z968*VLOOKUP(N968,【参考】数式用!$AR$2:$AW$50,MATCH(Y968,【参考】数式用!$AT$4:$AW$4)+2,FALSE)*0.5, 0)), "")</f>
        <v/>
      </c>
      <c r="AB968" s="103"/>
      <c r="AC968" s="1083" t="str">
        <f>IFERROR(IF(AG968&lt;&gt;"",Z968*VLOOKUP(N968,【参考】数式用!$AG$2:$AL$50,MATCH(Y968,【参考】数式用!$AI$4:$AL$4,0)+2,0), ""), "")</f>
        <v/>
      </c>
      <c r="AD968" s="1083"/>
      <c r="AE968" s="424"/>
      <c r="AF968" s="104"/>
      <c r="AG968" s="438" t="str">
        <f>IFERROR(VLOOKUP(O968, 【参考】数式用!$AY$5:$AY$13, 1, FALSE), "")</f>
        <v/>
      </c>
      <c r="AH968" s="439" t="str">
        <f>IFERROR(VLOOKUP(N968, 【参考】数式用!$BA$2:$BB$50, 2, FALSE), "")</f>
        <v/>
      </c>
      <c r="AI968" s="440" t="str">
        <f t="shared" si="31"/>
        <v/>
      </c>
      <c r="AJ968" s="441" t="str">
        <f t="shared" si="32"/>
        <v/>
      </c>
      <c r="AK968" s="139"/>
      <c r="AL968" s="139"/>
      <c r="AM968" s="112"/>
      <c r="AN968" s="112"/>
      <c r="AU968" s="111"/>
      <c r="AV968" s="111"/>
      <c r="AW968" s="111"/>
      <c r="AX968" s="111"/>
      <c r="AY968" s="111"/>
      <c r="AZ968" s="111"/>
    </row>
    <row r="969" spans="1:52" ht="30" customHeight="1" thickBot="1">
      <c r="A969" s="146">
        <v>956</v>
      </c>
      <c r="B969" s="985" t="str">
        <f>IF(基本情報入力シート!C994="","",基本情報入力シート!C994)</f>
        <v/>
      </c>
      <c r="C969" s="986"/>
      <c r="D969" s="986"/>
      <c r="E969" s="986"/>
      <c r="F969" s="986"/>
      <c r="G969" s="986"/>
      <c r="H969" s="986"/>
      <c r="I969" s="987"/>
      <c r="J969" s="420" t="str">
        <f>IF(基本情報入力シート!M994="","",基本情報入力シート!M994)</f>
        <v/>
      </c>
      <c r="K969" s="420" t="str">
        <f>IF(基本情報入力シート!R994="","",基本情報入力シート!R994)</f>
        <v/>
      </c>
      <c r="L969" s="420" t="str">
        <f>IF(基本情報入力シート!W994="","",基本情報入力シート!W994)</f>
        <v/>
      </c>
      <c r="M969" s="420" t="str">
        <f>IF(基本情報入力シート!X994="","",基本情報入力シート!X994)</f>
        <v/>
      </c>
      <c r="N969" s="147" t="str">
        <f>IF(基本情報入力シート!Y994="","",基本情報入力シート!Y994)</f>
        <v/>
      </c>
      <c r="O969" s="154"/>
      <c r="P969" s="53"/>
      <c r="Q969" s="988"/>
      <c r="R969" s="989"/>
      <c r="S969" s="148" t="str">
        <f>IFERROR(ROUNDDOWN(Q969*VLOOKUP(N969,【参考】数式用!$AR$2:$AW$50,MATCH(P969,【参考】数式用!$AT$4:$AW$4)+2,FALSE)*0.5, 0), "")</f>
        <v/>
      </c>
      <c r="T969" s="54"/>
      <c r="U969" s="548" t="str">
        <f>IFERROR(IF(AG969&lt;&gt;"",Q969*VLOOKUP(N969,【参考】数式用!$AG$2:$AL$50,MATCH(P969,【参考】数式用!$AI$4:$AL$4,0)+2,0), ""), "")</f>
        <v/>
      </c>
      <c r="V969" s="44"/>
      <c r="W969" s="990"/>
      <c r="X969" s="991"/>
      <c r="Y969" s="93"/>
      <c r="Z969" s="549"/>
      <c r="AA969" s="149" t="str">
        <f>IFERROR(IF(Y969="ー", "", ROUNDDOWN(Z969*VLOOKUP(N969,【参考】数式用!$AR$2:$AW$50,MATCH(Y969,【参考】数式用!$AT$4:$AW$4)+2,FALSE)*0.5, 0)), "")</f>
        <v/>
      </c>
      <c r="AB969" s="103"/>
      <c r="AC969" s="1083" t="str">
        <f>IFERROR(IF(AG969&lt;&gt;"",Z969*VLOOKUP(N969,【参考】数式用!$AG$2:$AL$50,MATCH(Y969,【参考】数式用!$AI$4:$AL$4,0)+2,0), ""), "")</f>
        <v/>
      </c>
      <c r="AD969" s="1083"/>
      <c r="AE969" s="424"/>
      <c r="AF969" s="104"/>
      <c r="AG969" s="438" t="str">
        <f>IFERROR(VLOOKUP(O969, 【参考】数式用!$AY$5:$AY$13, 1, FALSE), "")</f>
        <v/>
      </c>
      <c r="AH969" s="439" t="str">
        <f>IFERROR(VLOOKUP(N969, 【参考】数式用!$BA$2:$BB$50, 2, FALSE), "")</f>
        <v/>
      </c>
      <c r="AI969" s="440" t="str">
        <f t="shared" si="31"/>
        <v/>
      </c>
      <c r="AJ969" s="441" t="str">
        <f t="shared" si="32"/>
        <v/>
      </c>
      <c r="AK969" s="139"/>
      <c r="AL969" s="139"/>
      <c r="AM969" s="112"/>
      <c r="AN969" s="112"/>
      <c r="AU969" s="111"/>
      <c r="AV969" s="111"/>
      <c r="AW969" s="111"/>
      <c r="AX969" s="111"/>
      <c r="AY969" s="111"/>
      <c r="AZ969" s="111"/>
    </row>
    <row r="970" spans="1:52" ht="30" customHeight="1" thickBot="1">
      <c r="A970" s="146">
        <v>957</v>
      </c>
      <c r="B970" s="985" t="str">
        <f>IF(基本情報入力シート!C995="","",基本情報入力シート!C995)</f>
        <v/>
      </c>
      <c r="C970" s="986"/>
      <c r="D970" s="986"/>
      <c r="E970" s="986"/>
      <c r="F970" s="986"/>
      <c r="G970" s="986"/>
      <c r="H970" s="986"/>
      <c r="I970" s="987"/>
      <c r="J970" s="420" t="str">
        <f>IF(基本情報入力シート!M995="","",基本情報入力シート!M995)</f>
        <v/>
      </c>
      <c r="K970" s="420" t="str">
        <f>IF(基本情報入力シート!R995="","",基本情報入力シート!R995)</f>
        <v/>
      </c>
      <c r="L970" s="420" t="str">
        <f>IF(基本情報入力シート!W995="","",基本情報入力シート!W995)</f>
        <v/>
      </c>
      <c r="M970" s="420" t="str">
        <f>IF(基本情報入力シート!X995="","",基本情報入力シート!X995)</f>
        <v/>
      </c>
      <c r="N970" s="147" t="str">
        <f>IF(基本情報入力シート!Y995="","",基本情報入力シート!Y995)</f>
        <v/>
      </c>
      <c r="O970" s="154"/>
      <c r="P970" s="53"/>
      <c r="Q970" s="988"/>
      <c r="R970" s="989"/>
      <c r="S970" s="148" t="str">
        <f>IFERROR(ROUNDDOWN(Q970*VLOOKUP(N970,【参考】数式用!$AR$2:$AW$50,MATCH(P970,【参考】数式用!$AT$4:$AW$4)+2,FALSE)*0.5, 0), "")</f>
        <v/>
      </c>
      <c r="T970" s="54"/>
      <c r="U970" s="548" t="str">
        <f>IFERROR(IF(AG970&lt;&gt;"",Q970*VLOOKUP(N970,【参考】数式用!$AG$2:$AL$50,MATCH(P970,【参考】数式用!$AI$4:$AL$4,0)+2,0), ""), "")</f>
        <v/>
      </c>
      <c r="V970" s="44"/>
      <c r="W970" s="990"/>
      <c r="X970" s="991"/>
      <c r="Y970" s="93"/>
      <c r="Z970" s="549"/>
      <c r="AA970" s="149" t="str">
        <f>IFERROR(IF(Y970="ー", "", ROUNDDOWN(Z970*VLOOKUP(N970,【参考】数式用!$AR$2:$AW$50,MATCH(Y970,【参考】数式用!$AT$4:$AW$4)+2,FALSE)*0.5, 0)), "")</f>
        <v/>
      </c>
      <c r="AB970" s="103"/>
      <c r="AC970" s="1083" t="str">
        <f>IFERROR(IF(AG970&lt;&gt;"",Z970*VLOOKUP(N970,【参考】数式用!$AG$2:$AL$50,MATCH(Y970,【参考】数式用!$AI$4:$AL$4,0)+2,0), ""), "")</f>
        <v/>
      </c>
      <c r="AD970" s="1083"/>
      <c r="AE970" s="424"/>
      <c r="AF970" s="104"/>
      <c r="AG970" s="438" t="str">
        <f>IFERROR(VLOOKUP(O970, 【参考】数式用!$AY$5:$AY$13, 1, FALSE), "")</f>
        <v/>
      </c>
      <c r="AH970" s="439" t="str">
        <f>IFERROR(VLOOKUP(N970, 【参考】数式用!$BA$2:$BB$50, 2, FALSE), "")</f>
        <v/>
      </c>
      <c r="AI970" s="440" t="str">
        <f t="shared" si="31"/>
        <v/>
      </c>
      <c r="AJ970" s="441" t="str">
        <f t="shared" si="32"/>
        <v/>
      </c>
      <c r="AK970" s="139"/>
      <c r="AL970" s="139"/>
      <c r="AM970" s="112"/>
      <c r="AN970" s="112"/>
      <c r="AU970" s="111"/>
      <c r="AV970" s="111"/>
      <c r="AW970" s="111"/>
      <c r="AX970" s="111"/>
      <c r="AY970" s="111"/>
      <c r="AZ970" s="111"/>
    </row>
    <row r="971" spans="1:52" ht="30" customHeight="1" thickBot="1">
      <c r="A971" s="146">
        <v>958</v>
      </c>
      <c r="B971" s="985" t="str">
        <f>IF(基本情報入力シート!C996="","",基本情報入力シート!C996)</f>
        <v/>
      </c>
      <c r="C971" s="986"/>
      <c r="D971" s="986"/>
      <c r="E971" s="986"/>
      <c r="F971" s="986"/>
      <c r="G971" s="986"/>
      <c r="H971" s="986"/>
      <c r="I971" s="987"/>
      <c r="J971" s="420" t="str">
        <f>IF(基本情報入力シート!M996="","",基本情報入力シート!M996)</f>
        <v/>
      </c>
      <c r="K971" s="420" t="str">
        <f>IF(基本情報入力シート!R996="","",基本情報入力シート!R996)</f>
        <v/>
      </c>
      <c r="L971" s="420" t="str">
        <f>IF(基本情報入力シート!W996="","",基本情報入力シート!W996)</f>
        <v/>
      </c>
      <c r="M971" s="420" t="str">
        <f>IF(基本情報入力シート!X996="","",基本情報入力シート!X996)</f>
        <v/>
      </c>
      <c r="N971" s="147" t="str">
        <f>IF(基本情報入力シート!Y996="","",基本情報入力シート!Y996)</f>
        <v/>
      </c>
      <c r="O971" s="154"/>
      <c r="P971" s="53"/>
      <c r="Q971" s="988"/>
      <c r="R971" s="989"/>
      <c r="S971" s="148" t="str">
        <f>IFERROR(ROUNDDOWN(Q971*VLOOKUP(N971,【参考】数式用!$AR$2:$AW$50,MATCH(P971,【参考】数式用!$AT$4:$AW$4)+2,FALSE)*0.5, 0), "")</f>
        <v/>
      </c>
      <c r="T971" s="54"/>
      <c r="U971" s="548" t="str">
        <f>IFERROR(IF(AG971&lt;&gt;"",Q971*VLOOKUP(N971,【参考】数式用!$AG$2:$AL$50,MATCH(P971,【参考】数式用!$AI$4:$AL$4,0)+2,0), ""), "")</f>
        <v/>
      </c>
      <c r="V971" s="44"/>
      <c r="W971" s="990"/>
      <c r="X971" s="991"/>
      <c r="Y971" s="93"/>
      <c r="Z971" s="549"/>
      <c r="AA971" s="149" t="str">
        <f>IFERROR(IF(Y971="ー", "", ROUNDDOWN(Z971*VLOOKUP(N971,【参考】数式用!$AR$2:$AW$50,MATCH(Y971,【参考】数式用!$AT$4:$AW$4)+2,FALSE)*0.5, 0)), "")</f>
        <v/>
      </c>
      <c r="AB971" s="103"/>
      <c r="AC971" s="1083" t="str">
        <f>IFERROR(IF(AG971&lt;&gt;"",Z971*VLOOKUP(N971,【参考】数式用!$AG$2:$AL$50,MATCH(Y971,【参考】数式用!$AI$4:$AL$4,0)+2,0), ""), "")</f>
        <v/>
      </c>
      <c r="AD971" s="1083"/>
      <c r="AE971" s="424"/>
      <c r="AF971" s="104"/>
      <c r="AG971" s="438" t="str">
        <f>IFERROR(VLOOKUP(O971, 【参考】数式用!$AY$5:$AY$13, 1, FALSE), "")</f>
        <v/>
      </c>
      <c r="AH971" s="439" t="str">
        <f>IFERROR(VLOOKUP(N971, 【参考】数式用!$BA$2:$BB$50, 2, FALSE), "")</f>
        <v/>
      </c>
      <c r="AI971" s="440" t="str">
        <f t="shared" si="31"/>
        <v/>
      </c>
      <c r="AJ971" s="441" t="str">
        <f t="shared" si="32"/>
        <v/>
      </c>
      <c r="AK971" s="139"/>
      <c r="AL971" s="139"/>
      <c r="AM971" s="112"/>
      <c r="AN971" s="112"/>
      <c r="AU971" s="111"/>
      <c r="AV971" s="111"/>
      <c r="AW971" s="111"/>
      <c r="AX971" s="111"/>
      <c r="AY971" s="111"/>
      <c r="AZ971" s="111"/>
    </row>
    <row r="972" spans="1:52" ht="30" customHeight="1" thickBot="1">
      <c r="A972" s="146">
        <v>959</v>
      </c>
      <c r="B972" s="985" t="str">
        <f>IF(基本情報入力シート!C997="","",基本情報入力シート!C997)</f>
        <v/>
      </c>
      <c r="C972" s="986"/>
      <c r="D972" s="986"/>
      <c r="E972" s="986"/>
      <c r="F972" s="986"/>
      <c r="G972" s="986"/>
      <c r="H972" s="986"/>
      <c r="I972" s="987"/>
      <c r="J972" s="420" t="str">
        <f>IF(基本情報入力シート!M997="","",基本情報入力シート!M997)</f>
        <v/>
      </c>
      <c r="K972" s="420" t="str">
        <f>IF(基本情報入力シート!R997="","",基本情報入力シート!R997)</f>
        <v/>
      </c>
      <c r="L972" s="420" t="str">
        <f>IF(基本情報入力シート!W997="","",基本情報入力シート!W997)</f>
        <v/>
      </c>
      <c r="M972" s="420" t="str">
        <f>IF(基本情報入力シート!X997="","",基本情報入力シート!X997)</f>
        <v/>
      </c>
      <c r="N972" s="147" t="str">
        <f>IF(基本情報入力シート!Y997="","",基本情報入力シート!Y997)</f>
        <v/>
      </c>
      <c r="O972" s="154"/>
      <c r="P972" s="53"/>
      <c r="Q972" s="988"/>
      <c r="R972" s="989"/>
      <c r="S972" s="148" t="str">
        <f>IFERROR(ROUNDDOWN(Q972*VLOOKUP(N972,【参考】数式用!$AR$2:$AW$50,MATCH(P972,【参考】数式用!$AT$4:$AW$4)+2,FALSE)*0.5, 0), "")</f>
        <v/>
      </c>
      <c r="T972" s="54"/>
      <c r="U972" s="548" t="str">
        <f>IFERROR(IF(AG972&lt;&gt;"",Q972*VLOOKUP(N972,【参考】数式用!$AG$2:$AL$50,MATCH(P972,【参考】数式用!$AI$4:$AL$4,0)+2,0), ""), "")</f>
        <v/>
      </c>
      <c r="V972" s="44"/>
      <c r="W972" s="990"/>
      <c r="X972" s="991"/>
      <c r="Y972" s="93"/>
      <c r="Z972" s="549"/>
      <c r="AA972" s="149" t="str">
        <f>IFERROR(IF(Y972="ー", "", ROUNDDOWN(Z972*VLOOKUP(N972,【参考】数式用!$AR$2:$AW$50,MATCH(Y972,【参考】数式用!$AT$4:$AW$4)+2,FALSE)*0.5, 0)), "")</f>
        <v/>
      </c>
      <c r="AB972" s="103"/>
      <c r="AC972" s="1083" t="str">
        <f>IFERROR(IF(AG972&lt;&gt;"",Z972*VLOOKUP(N972,【参考】数式用!$AG$2:$AL$50,MATCH(Y972,【参考】数式用!$AI$4:$AL$4,0)+2,0), ""), "")</f>
        <v/>
      </c>
      <c r="AD972" s="1083"/>
      <c r="AE972" s="424"/>
      <c r="AF972" s="104"/>
      <c r="AG972" s="438" t="str">
        <f>IFERROR(VLOOKUP(O972, 【参考】数式用!$AY$5:$AY$13, 1, FALSE), "")</f>
        <v/>
      </c>
      <c r="AH972" s="439" t="str">
        <f>IFERROR(VLOOKUP(N972, 【参考】数式用!$BA$2:$BB$50, 2, FALSE), "")</f>
        <v/>
      </c>
      <c r="AI972" s="440" t="str">
        <f t="shared" si="31"/>
        <v/>
      </c>
      <c r="AJ972" s="441" t="str">
        <f t="shared" si="32"/>
        <v/>
      </c>
      <c r="AK972" s="139"/>
      <c r="AL972" s="139"/>
      <c r="AM972" s="112"/>
      <c r="AN972" s="112"/>
      <c r="AU972" s="111"/>
      <c r="AV972" s="111"/>
      <c r="AW972" s="111"/>
      <c r="AX972" s="111"/>
      <c r="AY972" s="111"/>
      <c r="AZ972" s="111"/>
    </row>
    <row r="973" spans="1:52" ht="30" customHeight="1" thickBot="1">
      <c r="A973" s="146">
        <v>960</v>
      </c>
      <c r="B973" s="985" t="str">
        <f>IF(基本情報入力シート!C998="","",基本情報入力シート!C998)</f>
        <v/>
      </c>
      <c r="C973" s="986"/>
      <c r="D973" s="986"/>
      <c r="E973" s="986"/>
      <c r="F973" s="986"/>
      <c r="G973" s="986"/>
      <c r="H973" s="986"/>
      <c r="I973" s="987"/>
      <c r="J973" s="420" t="str">
        <f>IF(基本情報入力シート!M998="","",基本情報入力シート!M998)</f>
        <v/>
      </c>
      <c r="K973" s="420" t="str">
        <f>IF(基本情報入力シート!R998="","",基本情報入力シート!R998)</f>
        <v/>
      </c>
      <c r="L973" s="420" t="str">
        <f>IF(基本情報入力シート!W998="","",基本情報入力シート!W998)</f>
        <v/>
      </c>
      <c r="M973" s="420" t="str">
        <f>IF(基本情報入力シート!X998="","",基本情報入力シート!X998)</f>
        <v/>
      </c>
      <c r="N973" s="147" t="str">
        <f>IF(基本情報入力シート!Y998="","",基本情報入力シート!Y998)</f>
        <v/>
      </c>
      <c r="O973" s="154"/>
      <c r="P973" s="53"/>
      <c r="Q973" s="988"/>
      <c r="R973" s="989"/>
      <c r="S973" s="148" t="str">
        <f>IFERROR(ROUNDDOWN(Q973*VLOOKUP(N973,【参考】数式用!$AR$2:$AW$50,MATCH(P973,【参考】数式用!$AT$4:$AW$4)+2,FALSE)*0.5, 0), "")</f>
        <v/>
      </c>
      <c r="T973" s="54"/>
      <c r="U973" s="548" t="str">
        <f>IFERROR(IF(AG973&lt;&gt;"",Q973*VLOOKUP(N973,【参考】数式用!$AG$2:$AL$50,MATCH(P973,【参考】数式用!$AI$4:$AL$4,0)+2,0), ""), "")</f>
        <v/>
      </c>
      <c r="V973" s="44"/>
      <c r="W973" s="990"/>
      <c r="X973" s="991"/>
      <c r="Y973" s="93"/>
      <c r="Z973" s="549"/>
      <c r="AA973" s="149" t="str">
        <f>IFERROR(IF(Y973="ー", "", ROUNDDOWN(Z973*VLOOKUP(N973,【参考】数式用!$AR$2:$AW$50,MATCH(Y973,【参考】数式用!$AT$4:$AW$4)+2,FALSE)*0.5, 0)), "")</f>
        <v/>
      </c>
      <c r="AB973" s="103"/>
      <c r="AC973" s="1083" t="str">
        <f>IFERROR(IF(AG973&lt;&gt;"",Z973*VLOOKUP(N973,【参考】数式用!$AG$2:$AL$50,MATCH(Y973,【参考】数式用!$AI$4:$AL$4,0)+2,0), ""), "")</f>
        <v/>
      </c>
      <c r="AD973" s="1083"/>
      <c r="AE973" s="424"/>
      <c r="AF973" s="104"/>
      <c r="AG973" s="438" t="str">
        <f>IFERROR(VLOOKUP(O973, 【参考】数式用!$AY$5:$AY$13, 1, FALSE), "")</f>
        <v/>
      </c>
      <c r="AH973" s="439" t="str">
        <f>IFERROR(VLOOKUP(N973, 【参考】数式用!$BA$2:$BB$50, 2, FALSE), "")</f>
        <v/>
      </c>
      <c r="AI973" s="440" t="str">
        <f t="shared" si="31"/>
        <v/>
      </c>
      <c r="AJ973" s="441" t="str">
        <f t="shared" si="32"/>
        <v/>
      </c>
      <c r="AK973" s="139"/>
      <c r="AL973" s="139"/>
      <c r="AM973" s="112"/>
      <c r="AN973" s="112"/>
      <c r="AU973" s="111"/>
      <c r="AV973" s="111"/>
      <c r="AW973" s="111"/>
      <c r="AX973" s="111"/>
      <c r="AY973" s="111"/>
      <c r="AZ973" s="111"/>
    </row>
    <row r="974" spans="1:52" ht="30" customHeight="1" thickBot="1">
      <c r="A974" s="146">
        <v>961</v>
      </c>
      <c r="B974" s="985" t="str">
        <f>IF(基本情報入力シート!C999="","",基本情報入力シート!C999)</f>
        <v/>
      </c>
      <c r="C974" s="986"/>
      <c r="D974" s="986"/>
      <c r="E974" s="986"/>
      <c r="F974" s="986"/>
      <c r="G974" s="986"/>
      <c r="H974" s="986"/>
      <c r="I974" s="987"/>
      <c r="J974" s="420" t="str">
        <f>IF(基本情報入力シート!M999="","",基本情報入力シート!M999)</f>
        <v/>
      </c>
      <c r="K974" s="420" t="str">
        <f>IF(基本情報入力シート!R999="","",基本情報入力シート!R999)</f>
        <v/>
      </c>
      <c r="L974" s="420" t="str">
        <f>IF(基本情報入力シート!W999="","",基本情報入力シート!W999)</f>
        <v/>
      </c>
      <c r="M974" s="420" t="str">
        <f>IF(基本情報入力シート!X999="","",基本情報入力シート!X999)</f>
        <v/>
      </c>
      <c r="N974" s="147" t="str">
        <f>IF(基本情報入力シート!Y999="","",基本情報入力シート!Y999)</f>
        <v/>
      </c>
      <c r="O974" s="154"/>
      <c r="P974" s="53"/>
      <c r="Q974" s="988"/>
      <c r="R974" s="989"/>
      <c r="S974" s="148" t="str">
        <f>IFERROR(ROUNDDOWN(Q974*VLOOKUP(N974,【参考】数式用!$AR$2:$AW$50,MATCH(P974,【参考】数式用!$AT$4:$AW$4)+2,FALSE)*0.5, 0), "")</f>
        <v/>
      </c>
      <c r="T974" s="54"/>
      <c r="U974" s="548" t="str">
        <f>IFERROR(IF(AG974&lt;&gt;"",Q974*VLOOKUP(N974,【参考】数式用!$AG$2:$AL$50,MATCH(P974,【参考】数式用!$AI$4:$AL$4,0)+2,0), ""), "")</f>
        <v/>
      </c>
      <c r="V974" s="44"/>
      <c r="W974" s="990"/>
      <c r="X974" s="991"/>
      <c r="Y974" s="93"/>
      <c r="Z974" s="549"/>
      <c r="AA974" s="149" t="str">
        <f>IFERROR(IF(Y974="ー", "", ROUNDDOWN(Z974*VLOOKUP(N974,【参考】数式用!$AR$2:$AW$50,MATCH(Y974,【参考】数式用!$AT$4:$AW$4)+2,FALSE)*0.5, 0)), "")</f>
        <v/>
      </c>
      <c r="AB974" s="103"/>
      <c r="AC974" s="1083" t="str">
        <f>IFERROR(IF(AG974&lt;&gt;"",Z974*VLOOKUP(N974,【参考】数式用!$AG$2:$AL$50,MATCH(Y974,【参考】数式用!$AI$4:$AL$4,0)+2,0), ""), "")</f>
        <v/>
      </c>
      <c r="AD974" s="1083"/>
      <c r="AE974" s="424"/>
      <c r="AF974" s="104"/>
      <c r="AG974" s="438" t="str">
        <f>IFERROR(VLOOKUP(O974, 【参考】数式用!$AY$5:$AY$13, 1, FALSE), "")</f>
        <v/>
      </c>
      <c r="AH974" s="439" t="str">
        <f>IFERROR(VLOOKUP(N974, 【参考】数式用!$BA$2:$BB$50, 2, FALSE), "")</f>
        <v/>
      </c>
      <c r="AI974" s="440" t="str">
        <f t="shared" si="31"/>
        <v/>
      </c>
      <c r="AJ974" s="441" t="str">
        <f t="shared" si="32"/>
        <v/>
      </c>
      <c r="AK974" s="139"/>
      <c r="AL974" s="139"/>
      <c r="AM974" s="112"/>
      <c r="AN974" s="112"/>
      <c r="AU974" s="111"/>
      <c r="AV974" s="111"/>
      <c r="AW974" s="111"/>
      <c r="AX974" s="111"/>
      <c r="AY974" s="111"/>
      <c r="AZ974" s="111"/>
    </row>
    <row r="975" spans="1:52" ht="30" customHeight="1" thickBot="1">
      <c r="A975" s="146">
        <v>962</v>
      </c>
      <c r="B975" s="985" t="str">
        <f>IF(基本情報入力シート!C1000="","",基本情報入力シート!C1000)</f>
        <v/>
      </c>
      <c r="C975" s="986"/>
      <c r="D975" s="986"/>
      <c r="E975" s="986"/>
      <c r="F975" s="986"/>
      <c r="G975" s="986"/>
      <c r="H975" s="986"/>
      <c r="I975" s="987"/>
      <c r="J975" s="420" t="str">
        <f>IF(基本情報入力シート!M1000="","",基本情報入力シート!M1000)</f>
        <v/>
      </c>
      <c r="K975" s="420" t="str">
        <f>IF(基本情報入力シート!R1000="","",基本情報入力シート!R1000)</f>
        <v/>
      </c>
      <c r="L975" s="420" t="str">
        <f>IF(基本情報入力シート!W1000="","",基本情報入力シート!W1000)</f>
        <v/>
      </c>
      <c r="M975" s="420" t="str">
        <f>IF(基本情報入力シート!X1000="","",基本情報入力シート!X1000)</f>
        <v/>
      </c>
      <c r="N975" s="147" t="str">
        <f>IF(基本情報入力シート!Y1000="","",基本情報入力シート!Y1000)</f>
        <v/>
      </c>
      <c r="O975" s="154"/>
      <c r="P975" s="53"/>
      <c r="Q975" s="988"/>
      <c r="R975" s="989"/>
      <c r="S975" s="148" t="str">
        <f>IFERROR(ROUNDDOWN(Q975*VLOOKUP(N975,【参考】数式用!$AR$2:$AW$50,MATCH(P975,【参考】数式用!$AT$4:$AW$4)+2,FALSE)*0.5, 0), "")</f>
        <v/>
      </c>
      <c r="T975" s="54"/>
      <c r="U975" s="548" t="str">
        <f>IFERROR(IF(AG975&lt;&gt;"",Q975*VLOOKUP(N975,【参考】数式用!$AG$2:$AL$50,MATCH(P975,【参考】数式用!$AI$4:$AL$4,0)+2,0), ""), "")</f>
        <v/>
      </c>
      <c r="V975" s="44"/>
      <c r="W975" s="990"/>
      <c r="X975" s="991"/>
      <c r="Y975" s="93"/>
      <c r="Z975" s="549"/>
      <c r="AA975" s="149" t="str">
        <f>IFERROR(IF(Y975="ー", "", ROUNDDOWN(Z975*VLOOKUP(N975,【参考】数式用!$AR$2:$AW$50,MATCH(Y975,【参考】数式用!$AT$4:$AW$4)+2,FALSE)*0.5, 0)), "")</f>
        <v/>
      </c>
      <c r="AB975" s="103"/>
      <c r="AC975" s="1083" t="str">
        <f>IFERROR(IF(AG975&lt;&gt;"",Z975*VLOOKUP(N975,【参考】数式用!$AG$2:$AL$50,MATCH(Y975,【参考】数式用!$AI$4:$AL$4,0)+2,0), ""), "")</f>
        <v/>
      </c>
      <c r="AD975" s="1083"/>
      <c r="AE975" s="424"/>
      <c r="AF975" s="104"/>
      <c r="AG975" s="438" t="str">
        <f>IFERROR(VLOOKUP(O975, 【参考】数式用!$AY$5:$AY$13, 1, FALSE), "")</f>
        <v/>
      </c>
      <c r="AH975" s="439" t="str">
        <f>IFERROR(VLOOKUP(N975, 【参考】数式用!$BA$2:$BB$50, 2, FALSE), "")</f>
        <v/>
      </c>
      <c r="AI975" s="440" t="str">
        <f t="shared" si="31"/>
        <v/>
      </c>
      <c r="AJ975" s="441" t="str">
        <f t="shared" si="32"/>
        <v/>
      </c>
      <c r="AK975" s="139"/>
      <c r="AL975" s="139"/>
      <c r="AM975" s="112"/>
      <c r="AN975" s="112"/>
      <c r="AU975" s="111"/>
      <c r="AV975" s="111"/>
      <c r="AW975" s="111"/>
      <c r="AX975" s="111"/>
      <c r="AY975" s="111"/>
      <c r="AZ975" s="111"/>
    </row>
    <row r="976" spans="1:52" ht="30" customHeight="1" thickBot="1">
      <c r="A976" s="146">
        <v>963</v>
      </c>
      <c r="B976" s="985" t="str">
        <f>IF(基本情報入力シート!C1001="","",基本情報入力シート!C1001)</f>
        <v/>
      </c>
      <c r="C976" s="986"/>
      <c r="D976" s="986"/>
      <c r="E976" s="986"/>
      <c r="F976" s="986"/>
      <c r="G976" s="986"/>
      <c r="H976" s="986"/>
      <c r="I976" s="987"/>
      <c r="J976" s="420" t="str">
        <f>IF(基本情報入力シート!M1001="","",基本情報入力シート!M1001)</f>
        <v/>
      </c>
      <c r="K976" s="420" t="str">
        <f>IF(基本情報入力シート!R1001="","",基本情報入力シート!R1001)</f>
        <v/>
      </c>
      <c r="L976" s="420" t="str">
        <f>IF(基本情報入力シート!W1001="","",基本情報入力シート!W1001)</f>
        <v/>
      </c>
      <c r="M976" s="420" t="str">
        <f>IF(基本情報入力シート!X1001="","",基本情報入力シート!X1001)</f>
        <v/>
      </c>
      <c r="N976" s="147" t="str">
        <f>IF(基本情報入力シート!Y1001="","",基本情報入力シート!Y1001)</f>
        <v/>
      </c>
      <c r="O976" s="154"/>
      <c r="P976" s="53"/>
      <c r="Q976" s="988"/>
      <c r="R976" s="989"/>
      <c r="S976" s="148" t="str">
        <f>IFERROR(ROUNDDOWN(Q976*VLOOKUP(N976,【参考】数式用!$AR$2:$AW$50,MATCH(P976,【参考】数式用!$AT$4:$AW$4)+2,FALSE)*0.5, 0), "")</f>
        <v/>
      </c>
      <c r="T976" s="54"/>
      <c r="U976" s="548" t="str">
        <f>IFERROR(IF(AG976&lt;&gt;"",Q976*VLOOKUP(N976,【参考】数式用!$AG$2:$AL$50,MATCH(P976,【参考】数式用!$AI$4:$AL$4,0)+2,0), ""), "")</f>
        <v/>
      </c>
      <c r="V976" s="44"/>
      <c r="W976" s="990"/>
      <c r="X976" s="991"/>
      <c r="Y976" s="93"/>
      <c r="Z976" s="549"/>
      <c r="AA976" s="149" t="str">
        <f>IFERROR(IF(Y976="ー", "", ROUNDDOWN(Z976*VLOOKUP(N976,【参考】数式用!$AR$2:$AW$50,MATCH(Y976,【参考】数式用!$AT$4:$AW$4)+2,FALSE)*0.5, 0)), "")</f>
        <v/>
      </c>
      <c r="AB976" s="103"/>
      <c r="AC976" s="1083" t="str">
        <f>IFERROR(IF(AG976&lt;&gt;"",Z976*VLOOKUP(N976,【参考】数式用!$AG$2:$AL$50,MATCH(Y976,【参考】数式用!$AI$4:$AL$4,0)+2,0), ""), "")</f>
        <v/>
      </c>
      <c r="AD976" s="1083"/>
      <c r="AE976" s="424"/>
      <c r="AF976" s="104"/>
      <c r="AG976" s="438" t="str">
        <f>IFERROR(VLOOKUP(O976, 【参考】数式用!$AY$5:$AY$13, 1, FALSE), "")</f>
        <v/>
      </c>
      <c r="AH976" s="439" t="str">
        <f>IFERROR(VLOOKUP(N976, 【参考】数式用!$BA$2:$BB$50, 2, FALSE), "")</f>
        <v/>
      </c>
      <c r="AI976" s="440" t="str">
        <f t="shared" si="31"/>
        <v/>
      </c>
      <c r="AJ976" s="441" t="str">
        <f t="shared" si="32"/>
        <v/>
      </c>
      <c r="AK976" s="139"/>
      <c r="AL976" s="139"/>
      <c r="AM976" s="112"/>
      <c r="AN976" s="112"/>
      <c r="AU976" s="111"/>
      <c r="AV976" s="111"/>
      <c r="AW976" s="111"/>
      <c r="AX976" s="111"/>
      <c r="AY976" s="111"/>
      <c r="AZ976" s="111"/>
    </row>
    <row r="977" spans="1:52" ht="30" customHeight="1" thickBot="1">
      <c r="A977" s="146">
        <v>964</v>
      </c>
      <c r="B977" s="985" t="str">
        <f>IF(基本情報入力シート!C1002="","",基本情報入力シート!C1002)</f>
        <v/>
      </c>
      <c r="C977" s="986"/>
      <c r="D977" s="986"/>
      <c r="E977" s="986"/>
      <c r="F977" s="986"/>
      <c r="G977" s="986"/>
      <c r="H977" s="986"/>
      <c r="I977" s="987"/>
      <c r="J977" s="420" t="str">
        <f>IF(基本情報入力シート!M1002="","",基本情報入力シート!M1002)</f>
        <v/>
      </c>
      <c r="K977" s="420" t="str">
        <f>IF(基本情報入力シート!R1002="","",基本情報入力シート!R1002)</f>
        <v/>
      </c>
      <c r="L977" s="420" t="str">
        <f>IF(基本情報入力シート!W1002="","",基本情報入力シート!W1002)</f>
        <v/>
      </c>
      <c r="M977" s="420" t="str">
        <f>IF(基本情報入力シート!X1002="","",基本情報入力シート!X1002)</f>
        <v/>
      </c>
      <c r="N977" s="147" t="str">
        <f>IF(基本情報入力シート!Y1002="","",基本情報入力シート!Y1002)</f>
        <v/>
      </c>
      <c r="O977" s="154"/>
      <c r="P977" s="53"/>
      <c r="Q977" s="988"/>
      <c r="R977" s="989"/>
      <c r="S977" s="148" t="str">
        <f>IFERROR(ROUNDDOWN(Q977*VLOOKUP(N977,【参考】数式用!$AR$2:$AW$50,MATCH(P977,【参考】数式用!$AT$4:$AW$4)+2,FALSE)*0.5, 0), "")</f>
        <v/>
      </c>
      <c r="T977" s="54"/>
      <c r="U977" s="548" t="str">
        <f>IFERROR(IF(AG977&lt;&gt;"",Q977*VLOOKUP(N977,【参考】数式用!$AG$2:$AL$50,MATCH(P977,【参考】数式用!$AI$4:$AL$4,0)+2,0), ""), "")</f>
        <v/>
      </c>
      <c r="V977" s="44"/>
      <c r="W977" s="990"/>
      <c r="X977" s="991"/>
      <c r="Y977" s="93"/>
      <c r="Z977" s="549"/>
      <c r="AA977" s="149" t="str">
        <f>IFERROR(IF(Y977="ー", "", ROUNDDOWN(Z977*VLOOKUP(N977,【参考】数式用!$AR$2:$AW$50,MATCH(Y977,【参考】数式用!$AT$4:$AW$4)+2,FALSE)*0.5, 0)), "")</f>
        <v/>
      </c>
      <c r="AB977" s="103"/>
      <c r="AC977" s="1083" t="str">
        <f>IFERROR(IF(AG977&lt;&gt;"",Z977*VLOOKUP(N977,【参考】数式用!$AG$2:$AL$50,MATCH(Y977,【参考】数式用!$AI$4:$AL$4,0)+2,0), ""), "")</f>
        <v/>
      </c>
      <c r="AD977" s="1083"/>
      <c r="AE977" s="424"/>
      <c r="AF977" s="104"/>
      <c r="AG977" s="438" t="str">
        <f>IFERROR(VLOOKUP(O977, 【参考】数式用!$AY$5:$AY$13, 1, FALSE), "")</f>
        <v/>
      </c>
      <c r="AH977" s="439" t="str">
        <f>IFERROR(VLOOKUP(N977, 【参考】数式用!$BA$2:$BB$50, 2, FALSE), "")</f>
        <v/>
      </c>
      <c r="AI977" s="440" t="str">
        <f t="shared" si="31"/>
        <v/>
      </c>
      <c r="AJ977" s="441" t="str">
        <f t="shared" si="32"/>
        <v/>
      </c>
      <c r="AK977" s="139"/>
      <c r="AL977" s="139"/>
      <c r="AM977" s="112"/>
      <c r="AN977" s="112"/>
      <c r="AU977" s="111"/>
      <c r="AV977" s="111"/>
      <c r="AW977" s="111"/>
      <c r="AX977" s="111"/>
      <c r="AY977" s="111"/>
      <c r="AZ977" s="111"/>
    </row>
    <row r="978" spans="1:52" ht="30" customHeight="1" thickBot="1">
      <c r="A978" s="146">
        <v>965</v>
      </c>
      <c r="B978" s="985" t="str">
        <f>IF(基本情報入力シート!C1003="","",基本情報入力シート!C1003)</f>
        <v/>
      </c>
      <c r="C978" s="986"/>
      <c r="D978" s="986"/>
      <c r="E978" s="986"/>
      <c r="F978" s="986"/>
      <c r="G978" s="986"/>
      <c r="H978" s="986"/>
      <c r="I978" s="987"/>
      <c r="J978" s="420" t="str">
        <f>IF(基本情報入力シート!M1003="","",基本情報入力シート!M1003)</f>
        <v/>
      </c>
      <c r="K978" s="420" t="str">
        <f>IF(基本情報入力シート!R1003="","",基本情報入力シート!R1003)</f>
        <v/>
      </c>
      <c r="L978" s="420" t="str">
        <f>IF(基本情報入力シート!W1003="","",基本情報入力シート!W1003)</f>
        <v/>
      </c>
      <c r="M978" s="420" t="str">
        <f>IF(基本情報入力シート!X1003="","",基本情報入力シート!X1003)</f>
        <v/>
      </c>
      <c r="N978" s="147" t="str">
        <f>IF(基本情報入力シート!Y1003="","",基本情報入力シート!Y1003)</f>
        <v/>
      </c>
      <c r="O978" s="154"/>
      <c r="P978" s="53"/>
      <c r="Q978" s="988"/>
      <c r="R978" s="989"/>
      <c r="S978" s="148" t="str">
        <f>IFERROR(ROUNDDOWN(Q978*VLOOKUP(N978,【参考】数式用!$AR$2:$AW$50,MATCH(P978,【参考】数式用!$AT$4:$AW$4)+2,FALSE)*0.5, 0), "")</f>
        <v/>
      </c>
      <c r="T978" s="54"/>
      <c r="U978" s="548" t="str">
        <f>IFERROR(IF(AG978&lt;&gt;"",Q978*VLOOKUP(N978,【参考】数式用!$AG$2:$AL$50,MATCH(P978,【参考】数式用!$AI$4:$AL$4,0)+2,0), ""), "")</f>
        <v/>
      </c>
      <c r="V978" s="44"/>
      <c r="W978" s="990"/>
      <c r="X978" s="991"/>
      <c r="Y978" s="93"/>
      <c r="Z978" s="549"/>
      <c r="AA978" s="149" t="str">
        <f>IFERROR(IF(Y978="ー", "", ROUNDDOWN(Z978*VLOOKUP(N978,【参考】数式用!$AR$2:$AW$50,MATCH(Y978,【参考】数式用!$AT$4:$AW$4)+2,FALSE)*0.5, 0)), "")</f>
        <v/>
      </c>
      <c r="AB978" s="103"/>
      <c r="AC978" s="1083" t="str">
        <f>IFERROR(IF(AG978&lt;&gt;"",Z978*VLOOKUP(N978,【参考】数式用!$AG$2:$AL$50,MATCH(Y978,【参考】数式用!$AI$4:$AL$4,0)+2,0), ""), "")</f>
        <v/>
      </c>
      <c r="AD978" s="1083"/>
      <c r="AE978" s="424"/>
      <c r="AF978" s="104"/>
      <c r="AG978" s="438" t="str">
        <f>IFERROR(VLOOKUP(O978, 【参考】数式用!$AY$5:$AY$13, 1, FALSE), "")</f>
        <v/>
      </c>
      <c r="AH978" s="439" t="str">
        <f>IFERROR(VLOOKUP(N978, 【参考】数式用!$BA$2:$BB$50, 2, FALSE), "")</f>
        <v/>
      </c>
      <c r="AI978" s="440" t="str">
        <f t="shared" si="31"/>
        <v/>
      </c>
      <c r="AJ978" s="441" t="str">
        <f t="shared" si="32"/>
        <v/>
      </c>
      <c r="AK978" s="139"/>
      <c r="AL978" s="139"/>
      <c r="AM978" s="112"/>
      <c r="AN978" s="112"/>
      <c r="AU978" s="111"/>
      <c r="AV978" s="111"/>
      <c r="AW978" s="111"/>
      <c r="AX978" s="111"/>
      <c r="AY978" s="111"/>
      <c r="AZ978" s="111"/>
    </row>
    <row r="979" spans="1:52" ht="30" customHeight="1" thickBot="1">
      <c r="A979" s="146">
        <v>966</v>
      </c>
      <c r="B979" s="985" t="str">
        <f>IF(基本情報入力シート!C1004="","",基本情報入力シート!C1004)</f>
        <v/>
      </c>
      <c r="C979" s="986"/>
      <c r="D979" s="986"/>
      <c r="E979" s="986"/>
      <c r="F979" s="986"/>
      <c r="G979" s="986"/>
      <c r="H979" s="986"/>
      <c r="I979" s="987"/>
      <c r="J979" s="420" t="str">
        <f>IF(基本情報入力シート!M1004="","",基本情報入力シート!M1004)</f>
        <v/>
      </c>
      <c r="K979" s="420" t="str">
        <f>IF(基本情報入力シート!R1004="","",基本情報入力シート!R1004)</f>
        <v/>
      </c>
      <c r="L979" s="420" t="str">
        <f>IF(基本情報入力シート!W1004="","",基本情報入力シート!W1004)</f>
        <v/>
      </c>
      <c r="M979" s="420" t="str">
        <f>IF(基本情報入力シート!X1004="","",基本情報入力シート!X1004)</f>
        <v/>
      </c>
      <c r="N979" s="147" t="str">
        <f>IF(基本情報入力シート!Y1004="","",基本情報入力シート!Y1004)</f>
        <v/>
      </c>
      <c r="O979" s="154"/>
      <c r="P979" s="53"/>
      <c r="Q979" s="988"/>
      <c r="R979" s="989"/>
      <c r="S979" s="148" t="str">
        <f>IFERROR(ROUNDDOWN(Q979*VLOOKUP(N979,【参考】数式用!$AR$2:$AW$50,MATCH(P979,【参考】数式用!$AT$4:$AW$4)+2,FALSE)*0.5, 0), "")</f>
        <v/>
      </c>
      <c r="T979" s="54"/>
      <c r="U979" s="548" t="str">
        <f>IFERROR(IF(AG979&lt;&gt;"",Q979*VLOOKUP(N979,【参考】数式用!$AG$2:$AL$50,MATCH(P979,【参考】数式用!$AI$4:$AL$4,0)+2,0), ""), "")</f>
        <v/>
      </c>
      <c r="V979" s="44"/>
      <c r="W979" s="990"/>
      <c r="X979" s="991"/>
      <c r="Y979" s="93"/>
      <c r="Z979" s="549"/>
      <c r="AA979" s="149" t="str">
        <f>IFERROR(IF(Y979="ー", "", ROUNDDOWN(Z979*VLOOKUP(N979,【参考】数式用!$AR$2:$AW$50,MATCH(Y979,【参考】数式用!$AT$4:$AW$4)+2,FALSE)*0.5, 0)), "")</f>
        <v/>
      </c>
      <c r="AB979" s="103"/>
      <c r="AC979" s="1083" t="str">
        <f>IFERROR(IF(AG979&lt;&gt;"",Z979*VLOOKUP(N979,【参考】数式用!$AG$2:$AL$50,MATCH(Y979,【参考】数式用!$AI$4:$AL$4,0)+2,0), ""), "")</f>
        <v/>
      </c>
      <c r="AD979" s="1083"/>
      <c r="AE979" s="424"/>
      <c r="AF979" s="104"/>
      <c r="AG979" s="438" t="str">
        <f>IFERROR(VLOOKUP(O979, 【参考】数式用!$AY$5:$AY$13, 1, FALSE), "")</f>
        <v/>
      </c>
      <c r="AH979" s="439" t="str">
        <f>IFERROR(VLOOKUP(N979, 【参考】数式用!$BA$2:$BB$50, 2, FALSE), "")</f>
        <v/>
      </c>
      <c r="AI979" s="440" t="str">
        <f t="shared" si="31"/>
        <v/>
      </c>
      <c r="AJ979" s="441" t="str">
        <f t="shared" si="32"/>
        <v/>
      </c>
      <c r="AK979" s="139"/>
      <c r="AL979" s="139"/>
      <c r="AM979" s="112"/>
      <c r="AN979" s="112"/>
      <c r="AU979" s="111"/>
      <c r="AV979" s="111"/>
      <c r="AW979" s="111"/>
      <c r="AX979" s="111"/>
      <c r="AY979" s="111"/>
      <c r="AZ979" s="111"/>
    </row>
    <row r="980" spans="1:52" ht="30" customHeight="1" thickBot="1">
      <c r="A980" s="146">
        <v>967</v>
      </c>
      <c r="B980" s="985" t="str">
        <f>IF(基本情報入力シート!C1005="","",基本情報入力シート!C1005)</f>
        <v/>
      </c>
      <c r="C980" s="986"/>
      <c r="D980" s="986"/>
      <c r="E980" s="986"/>
      <c r="F980" s="986"/>
      <c r="G980" s="986"/>
      <c r="H980" s="986"/>
      <c r="I980" s="987"/>
      <c r="J980" s="420" t="str">
        <f>IF(基本情報入力シート!M1005="","",基本情報入力シート!M1005)</f>
        <v/>
      </c>
      <c r="K980" s="420" t="str">
        <f>IF(基本情報入力シート!R1005="","",基本情報入力シート!R1005)</f>
        <v/>
      </c>
      <c r="L980" s="420" t="str">
        <f>IF(基本情報入力シート!W1005="","",基本情報入力シート!W1005)</f>
        <v/>
      </c>
      <c r="M980" s="420" t="str">
        <f>IF(基本情報入力シート!X1005="","",基本情報入力シート!X1005)</f>
        <v/>
      </c>
      <c r="N980" s="147" t="str">
        <f>IF(基本情報入力シート!Y1005="","",基本情報入力シート!Y1005)</f>
        <v/>
      </c>
      <c r="O980" s="154"/>
      <c r="P980" s="53"/>
      <c r="Q980" s="988"/>
      <c r="R980" s="989"/>
      <c r="S980" s="148" t="str">
        <f>IFERROR(ROUNDDOWN(Q980*VLOOKUP(N980,【参考】数式用!$AR$2:$AW$50,MATCH(P980,【参考】数式用!$AT$4:$AW$4)+2,FALSE)*0.5, 0), "")</f>
        <v/>
      </c>
      <c r="T980" s="54"/>
      <c r="U980" s="548" t="str">
        <f>IFERROR(IF(AG980&lt;&gt;"",Q980*VLOOKUP(N980,【参考】数式用!$AG$2:$AL$50,MATCH(P980,【参考】数式用!$AI$4:$AL$4,0)+2,0), ""), "")</f>
        <v/>
      </c>
      <c r="V980" s="44"/>
      <c r="W980" s="990"/>
      <c r="X980" s="991"/>
      <c r="Y980" s="93"/>
      <c r="Z980" s="549"/>
      <c r="AA980" s="149" t="str">
        <f>IFERROR(IF(Y980="ー", "", ROUNDDOWN(Z980*VLOOKUP(N980,【参考】数式用!$AR$2:$AW$50,MATCH(Y980,【参考】数式用!$AT$4:$AW$4)+2,FALSE)*0.5, 0)), "")</f>
        <v/>
      </c>
      <c r="AB980" s="103"/>
      <c r="AC980" s="1083" t="str">
        <f>IFERROR(IF(AG980&lt;&gt;"",Z980*VLOOKUP(N980,【参考】数式用!$AG$2:$AL$50,MATCH(Y980,【参考】数式用!$AI$4:$AL$4,0)+2,0), ""), "")</f>
        <v/>
      </c>
      <c r="AD980" s="1083"/>
      <c r="AE980" s="424"/>
      <c r="AF980" s="104"/>
      <c r="AG980" s="438" t="str">
        <f>IFERROR(VLOOKUP(O980, 【参考】数式用!$AY$5:$AY$13, 1, FALSE), "")</f>
        <v/>
      </c>
      <c r="AH980" s="439" t="str">
        <f>IFERROR(VLOOKUP(N980, 【参考】数式用!$BA$2:$BB$50, 2, FALSE), "")</f>
        <v/>
      </c>
      <c r="AI980" s="440" t="str">
        <f t="shared" si="31"/>
        <v/>
      </c>
      <c r="AJ980" s="441" t="str">
        <f t="shared" si="32"/>
        <v/>
      </c>
      <c r="AK980" s="139"/>
      <c r="AL980" s="139"/>
      <c r="AM980" s="112"/>
      <c r="AN980" s="112"/>
      <c r="AU980" s="111"/>
      <c r="AV980" s="111"/>
      <c r="AW980" s="111"/>
      <c r="AX980" s="111"/>
      <c r="AY980" s="111"/>
      <c r="AZ980" s="111"/>
    </row>
    <row r="981" spans="1:52" ht="30" customHeight="1" thickBot="1">
      <c r="A981" s="146">
        <v>968</v>
      </c>
      <c r="B981" s="985" t="str">
        <f>IF(基本情報入力シート!C1006="","",基本情報入力シート!C1006)</f>
        <v/>
      </c>
      <c r="C981" s="986"/>
      <c r="D981" s="986"/>
      <c r="E981" s="986"/>
      <c r="F981" s="986"/>
      <c r="G981" s="986"/>
      <c r="H981" s="986"/>
      <c r="I981" s="987"/>
      <c r="J981" s="420" t="str">
        <f>IF(基本情報入力シート!M1006="","",基本情報入力シート!M1006)</f>
        <v/>
      </c>
      <c r="K981" s="420" t="str">
        <f>IF(基本情報入力シート!R1006="","",基本情報入力シート!R1006)</f>
        <v/>
      </c>
      <c r="L981" s="420" t="str">
        <f>IF(基本情報入力シート!W1006="","",基本情報入力シート!W1006)</f>
        <v/>
      </c>
      <c r="M981" s="420" t="str">
        <f>IF(基本情報入力シート!X1006="","",基本情報入力シート!X1006)</f>
        <v/>
      </c>
      <c r="N981" s="147" t="str">
        <f>IF(基本情報入力シート!Y1006="","",基本情報入力シート!Y1006)</f>
        <v/>
      </c>
      <c r="O981" s="154"/>
      <c r="P981" s="53"/>
      <c r="Q981" s="988"/>
      <c r="R981" s="989"/>
      <c r="S981" s="148" t="str">
        <f>IFERROR(ROUNDDOWN(Q981*VLOOKUP(N981,【参考】数式用!$AR$2:$AW$50,MATCH(P981,【参考】数式用!$AT$4:$AW$4)+2,FALSE)*0.5, 0), "")</f>
        <v/>
      </c>
      <c r="T981" s="54"/>
      <c r="U981" s="548" t="str">
        <f>IFERROR(IF(AG981&lt;&gt;"",Q981*VLOOKUP(N981,【参考】数式用!$AG$2:$AL$50,MATCH(P981,【参考】数式用!$AI$4:$AL$4,0)+2,0), ""), "")</f>
        <v/>
      </c>
      <c r="V981" s="44"/>
      <c r="W981" s="990"/>
      <c r="X981" s="991"/>
      <c r="Y981" s="93"/>
      <c r="Z981" s="549"/>
      <c r="AA981" s="149" t="str">
        <f>IFERROR(IF(Y981="ー", "", ROUNDDOWN(Z981*VLOOKUP(N981,【参考】数式用!$AR$2:$AW$50,MATCH(Y981,【参考】数式用!$AT$4:$AW$4)+2,FALSE)*0.5, 0)), "")</f>
        <v/>
      </c>
      <c r="AB981" s="103"/>
      <c r="AC981" s="1083" t="str">
        <f>IFERROR(IF(AG981&lt;&gt;"",Z981*VLOOKUP(N981,【参考】数式用!$AG$2:$AL$50,MATCH(Y981,【参考】数式用!$AI$4:$AL$4,0)+2,0), ""), "")</f>
        <v/>
      </c>
      <c r="AD981" s="1083"/>
      <c r="AE981" s="424"/>
      <c r="AF981" s="104"/>
      <c r="AG981" s="438" t="str">
        <f>IFERROR(VLOOKUP(O981, 【参考】数式用!$AY$5:$AY$13, 1, FALSE), "")</f>
        <v/>
      </c>
      <c r="AH981" s="439" t="str">
        <f>IFERROR(VLOOKUP(N981, 【参考】数式用!$BA$2:$BB$50, 2, FALSE), "")</f>
        <v/>
      </c>
      <c r="AI981" s="440" t="str">
        <f t="shared" si="31"/>
        <v/>
      </c>
      <c r="AJ981" s="441" t="str">
        <f t="shared" si="32"/>
        <v/>
      </c>
      <c r="AK981" s="139"/>
      <c r="AL981" s="139"/>
      <c r="AM981" s="112"/>
      <c r="AN981" s="112"/>
      <c r="AU981" s="111"/>
      <c r="AV981" s="111"/>
      <c r="AW981" s="111"/>
      <c r="AX981" s="111"/>
      <c r="AY981" s="111"/>
      <c r="AZ981" s="111"/>
    </row>
    <row r="982" spans="1:52" ht="30" customHeight="1" thickBot="1">
      <c r="A982" s="146">
        <v>969</v>
      </c>
      <c r="B982" s="985" t="str">
        <f>IF(基本情報入力シート!C1007="","",基本情報入力シート!C1007)</f>
        <v/>
      </c>
      <c r="C982" s="986"/>
      <c r="D982" s="986"/>
      <c r="E982" s="986"/>
      <c r="F982" s="986"/>
      <c r="G982" s="986"/>
      <c r="H982" s="986"/>
      <c r="I982" s="987"/>
      <c r="J982" s="420" t="str">
        <f>IF(基本情報入力シート!M1007="","",基本情報入力シート!M1007)</f>
        <v/>
      </c>
      <c r="K982" s="420" t="str">
        <f>IF(基本情報入力シート!R1007="","",基本情報入力シート!R1007)</f>
        <v/>
      </c>
      <c r="L982" s="420" t="str">
        <f>IF(基本情報入力シート!W1007="","",基本情報入力シート!W1007)</f>
        <v/>
      </c>
      <c r="M982" s="420" t="str">
        <f>IF(基本情報入力シート!X1007="","",基本情報入力シート!X1007)</f>
        <v/>
      </c>
      <c r="N982" s="147" t="str">
        <f>IF(基本情報入力シート!Y1007="","",基本情報入力シート!Y1007)</f>
        <v/>
      </c>
      <c r="O982" s="154"/>
      <c r="P982" s="53"/>
      <c r="Q982" s="988"/>
      <c r="R982" s="989"/>
      <c r="S982" s="148" t="str">
        <f>IFERROR(ROUNDDOWN(Q982*VLOOKUP(N982,【参考】数式用!$AR$2:$AW$50,MATCH(P982,【参考】数式用!$AT$4:$AW$4)+2,FALSE)*0.5, 0), "")</f>
        <v/>
      </c>
      <c r="T982" s="54"/>
      <c r="U982" s="548" t="str">
        <f>IFERROR(IF(AG982&lt;&gt;"",Q982*VLOOKUP(N982,【参考】数式用!$AG$2:$AL$50,MATCH(P982,【参考】数式用!$AI$4:$AL$4,0)+2,0), ""), "")</f>
        <v/>
      </c>
      <c r="V982" s="44"/>
      <c r="W982" s="990"/>
      <c r="X982" s="991"/>
      <c r="Y982" s="93"/>
      <c r="Z982" s="549"/>
      <c r="AA982" s="149" t="str">
        <f>IFERROR(IF(Y982="ー", "", ROUNDDOWN(Z982*VLOOKUP(N982,【参考】数式用!$AR$2:$AW$50,MATCH(Y982,【参考】数式用!$AT$4:$AW$4)+2,FALSE)*0.5, 0)), "")</f>
        <v/>
      </c>
      <c r="AB982" s="103"/>
      <c r="AC982" s="1083" t="str">
        <f>IFERROR(IF(AG982&lt;&gt;"",Z982*VLOOKUP(N982,【参考】数式用!$AG$2:$AL$50,MATCH(Y982,【参考】数式用!$AI$4:$AL$4,0)+2,0), ""), "")</f>
        <v/>
      </c>
      <c r="AD982" s="1083"/>
      <c r="AE982" s="424"/>
      <c r="AF982" s="104"/>
      <c r="AG982" s="438" t="str">
        <f>IFERROR(VLOOKUP(O982, 【参考】数式用!$AY$5:$AY$13, 1, FALSE), "")</f>
        <v/>
      </c>
      <c r="AH982" s="439" t="str">
        <f>IFERROR(VLOOKUP(N982, 【参考】数式用!$BA$2:$BB$50, 2, FALSE), "")</f>
        <v/>
      </c>
      <c r="AI982" s="440" t="str">
        <f t="shared" si="31"/>
        <v/>
      </c>
      <c r="AJ982" s="441" t="str">
        <f t="shared" si="32"/>
        <v/>
      </c>
      <c r="AK982" s="139"/>
      <c r="AL982" s="139"/>
      <c r="AM982" s="112"/>
      <c r="AN982" s="112"/>
      <c r="AU982" s="111"/>
      <c r="AV982" s="111"/>
      <c r="AW982" s="111"/>
      <c r="AX982" s="111"/>
      <c r="AY982" s="111"/>
      <c r="AZ982" s="111"/>
    </row>
    <row r="983" spans="1:52" ht="30" customHeight="1" thickBot="1">
      <c r="A983" s="146">
        <v>970</v>
      </c>
      <c r="B983" s="985" t="str">
        <f>IF(基本情報入力シート!C1008="","",基本情報入力シート!C1008)</f>
        <v/>
      </c>
      <c r="C983" s="986"/>
      <c r="D983" s="986"/>
      <c r="E983" s="986"/>
      <c r="F983" s="986"/>
      <c r="G983" s="986"/>
      <c r="H983" s="986"/>
      <c r="I983" s="987"/>
      <c r="J983" s="420" t="str">
        <f>IF(基本情報入力シート!M1008="","",基本情報入力シート!M1008)</f>
        <v/>
      </c>
      <c r="K983" s="420" t="str">
        <f>IF(基本情報入力シート!R1008="","",基本情報入力シート!R1008)</f>
        <v/>
      </c>
      <c r="L983" s="420" t="str">
        <f>IF(基本情報入力シート!W1008="","",基本情報入力シート!W1008)</f>
        <v/>
      </c>
      <c r="M983" s="420" t="str">
        <f>IF(基本情報入力シート!X1008="","",基本情報入力シート!X1008)</f>
        <v/>
      </c>
      <c r="N983" s="147" t="str">
        <f>IF(基本情報入力シート!Y1008="","",基本情報入力シート!Y1008)</f>
        <v/>
      </c>
      <c r="O983" s="154"/>
      <c r="P983" s="53"/>
      <c r="Q983" s="988"/>
      <c r="R983" s="989"/>
      <c r="S983" s="148" t="str">
        <f>IFERROR(ROUNDDOWN(Q983*VLOOKUP(N983,【参考】数式用!$AR$2:$AW$50,MATCH(P983,【参考】数式用!$AT$4:$AW$4)+2,FALSE)*0.5, 0), "")</f>
        <v/>
      </c>
      <c r="T983" s="54"/>
      <c r="U983" s="548" t="str">
        <f>IFERROR(IF(AG983&lt;&gt;"",Q983*VLOOKUP(N983,【参考】数式用!$AG$2:$AL$50,MATCH(P983,【参考】数式用!$AI$4:$AL$4,0)+2,0), ""), "")</f>
        <v/>
      </c>
      <c r="V983" s="44"/>
      <c r="W983" s="990"/>
      <c r="X983" s="991"/>
      <c r="Y983" s="93"/>
      <c r="Z983" s="549"/>
      <c r="AA983" s="149" t="str">
        <f>IFERROR(IF(Y983="ー", "", ROUNDDOWN(Z983*VLOOKUP(N983,【参考】数式用!$AR$2:$AW$50,MATCH(Y983,【参考】数式用!$AT$4:$AW$4)+2,FALSE)*0.5, 0)), "")</f>
        <v/>
      </c>
      <c r="AB983" s="103"/>
      <c r="AC983" s="1083" t="str">
        <f>IFERROR(IF(AG983&lt;&gt;"",Z983*VLOOKUP(N983,【参考】数式用!$AG$2:$AL$50,MATCH(Y983,【参考】数式用!$AI$4:$AL$4,0)+2,0), ""), "")</f>
        <v/>
      </c>
      <c r="AD983" s="1083"/>
      <c r="AE983" s="424"/>
      <c r="AF983" s="104"/>
      <c r="AG983" s="438" t="str">
        <f>IFERROR(VLOOKUP(O983, 【参考】数式用!$AY$5:$AY$13, 1, FALSE), "")</f>
        <v/>
      </c>
      <c r="AH983" s="439" t="str">
        <f>IFERROR(VLOOKUP(N983, 【参考】数式用!$BA$2:$BB$50, 2, FALSE), "")</f>
        <v/>
      </c>
      <c r="AI983" s="440" t="str">
        <f t="shared" si="31"/>
        <v/>
      </c>
      <c r="AJ983" s="441" t="str">
        <f t="shared" si="32"/>
        <v/>
      </c>
      <c r="AK983" s="139"/>
      <c r="AL983" s="139"/>
      <c r="AM983" s="112"/>
      <c r="AN983" s="112"/>
      <c r="AU983" s="111"/>
      <c r="AV983" s="111"/>
      <c r="AW983" s="111"/>
      <c r="AX983" s="111"/>
      <c r="AY983" s="111"/>
      <c r="AZ983" s="111"/>
    </row>
    <row r="984" spans="1:52" ht="30" customHeight="1" thickBot="1">
      <c r="A984" s="146">
        <v>971</v>
      </c>
      <c r="B984" s="985" t="str">
        <f>IF(基本情報入力シート!C1009="","",基本情報入力シート!C1009)</f>
        <v/>
      </c>
      <c r="C984" s="986"/>
      <c r="D984" s="986"/>
      <c r="E984" s="986"/>
      <c r="F984" s="986"/>
      <c r="G984" s="986"/>
      <c r="H984" s="986"/>
      <c r="I984" s="987"/>
      <c r="J984" s="420" t="str">
        <f>IF(基本情報入力シート!M1009="","",基本情報入力シート!M1009)</f>
        <v/>
      </c>
      <c r="K984" s="420" t="str">
        <f>IF(基本情報入力シート!R1009="","",基本情報入力シート!R1009)</f>
        <v/>
      </c>
      <c r="L984" s="420" t="str">
        <f>IF(基本情報入力シート!W1009="","",基本情報入力シート!W1009)</f>
        <v/>
      </c>
      <c r="M984" s="420" t="str">
        <f>IF(基本情報入力シート!X1009="","",基本情報入力シート!X1009)</f>
        <v/>
      </c>
      <c r="N984" s="147" t="str">
        <f>IF(基本情報入力シート!Y1009="","",基本情報入力シート!Y1009)</f>
        <v/>
      </c>
      <c r="O984" s="154"/>
      <c r="P984" s="53"/>
      <c r="Q984" s="988"/>
      <c r="R984" s="989"/>
      <c r="S984" s="148" t="str">
        <f>IFERROR(ROUNDDOWN(Q984*VLOOKUP(N984,【参考】数式用!$AR$2:$AW$50,MATCH(P984,【参考】数式用!$AT$4:$AW$4)+2,FALSE)*0.5, 0), "")</f>
        <v/>
      </c>
      <c r="T984" s="54"/>
      <c r="U984" s="548" t="str">
        <f>IFERROR(IF(AG984&lt;&gt;"",Q984*VLOOKUP(N984,【参考】数式用!$AG$2:$AL$50,MATCH(P984,【参考】数式用!$AI$4:$AL$4,0)+2,0), ""), "")</f>
        <v/>
      </c>
      <c r="V984" s="44"/>
      <c r="W984" s="990"/>
      <c r="X984" s="991"/>
      <c r="Y984" s="93"/>
      <c r="Z984" s="549"/>
      <c r="AA984" s="149" t="str">
        <f>IFERROR(IF(Y984="ー", "", ROUNDDOWN(Z984*VLOOKUP(N984,【参考】数式用!$AR$2:$AW$50,MATCH(Y984,【参考】数式用!$AT$4:$AW$4)+2,FALSE)*0.5, 0)), "")</f>
        <v/>
      </c>
      <c r="AB984" s="103"/>
      <c r="AC984" s="1083" t="str">
        <f>IFERROR(IF(AG984&lt;&gt;"",Z984*VLOOKUP(N984,【参考】数式用!$AG$2:$AL$50,MATCH(Y984,【参考】数式用!$AI$4:$AL$4,0)+2,0), ""), "")</f>
        <v/>
      </c>
      <c r="AD984" s="1083"/>
      <c r="AE984" s="424"/>
      <c r="AF984" s="104"/>
      <c r="AG984" s="438" t="str">
        <f>IFERROR(VLOOKUP(O984, 【参考】数式用!$AY$5:$AY$13, 1, FALSE), "")</f>
        <v/>
      </c>
      <c r="AH984" s="439" t="str">
        <f>IFERROR(VLOOKUP(N984, 【参考】数式用!$BA$2:$BB$50, 2, FALSE), "")</f>
        <v/>
      </c>
      <c r="AI984" s="440" t="str">
        <f t="shared" si="31"/>
        <v/>
      </c>
      <c r="AJ984" s="441" t="str">
        <f t="shared" si="32"/>
        <v/>
      </c>
      <c r="AK984" s="139"/>
      <c r="AL984" s="139"/>
      <c r="AM984" s="112"/>
      <c r="AN984" s="112"/>
      <c r="AU984" s="111"/>
      <c r="AV984" s="111"/>
      <c r="AW984" s="111"/>
      <c r="AX984" s="111"/>
      <c r="AY984" s="111"/>
      <c r="AZ984" s="111"/>
    </row>
    <row r="985" spans="1:52" ht="30" customHeight="1" thickBot="1">
      <c r="A985" s="146">
        <v>972</v>
      </c>
      <c r="B985" s="985" t="str">
        <f>IF(基本情報入力シート!C1010="","",基本情報入力シート!C1010)</f>
        <v/>
      </c>
      <c r="C985" s="986"/>
      <c r="D985" s="986"/>
      <c r="E985" s="986"/>
      <c r="F985" s="986"/>
      <c r="G985" s="986"/>
      <c r="H985" s="986"/>
      <c r="I985" s="987"/>
      <c r="J985" s="420" t="str">
        <f>IF(基本情報入力シート!M1010="","",基本情報入力シート!M1010)</f>
        <v/>
      </c>
      <c r="K985" s="420" t="str">
        <f>IF(基本情報入力シート!R1010="","",基本情報入力シート!R1010)</f>
        <v/>
      </c>
      <c r="L985" s="420" t="str">
        <f>IF(基本情報入力シート!W1010="","",基本情報入力シート!W1010)</f>
        <v/>
      </c>
      <c r="M985" s="420" t="str">
        <f>IF(基本情報入力シート!X1010="","",基本情報入力シート!X1010)</f>
        <v/>
      </c>
      <c r="N985" s="147" t="str">
        <f>IF(基本情報入力シート!Y1010="","",基本情報入力シート!Y1010)</f>
        <v/>
      </c>
      <c r="O985" s="154"/>
      <c r="P985" s="53"/>
      <c r="Q985" s="988"/>
      <c r="R985" s="989"/>
      <c r="S985" s="148" t="str">
        <f>IFERROR(ROUNDDOWN(Q985*VLOOKUP(N985,【参考】数式用!$AR$2:$AW$50,MATCH(P985,【参考】数式用!$AT$4:$AW$4)+2,FALSE)*0.5, 0), "")</f>
        <v/>
      </c>
      <c r="T985" s="54"/>
      <c r="U985" s="548" t="str">
        <f>IFERROR(IF(AG985&lt;&gt;"",Q985*VLOOKUP(N985,【参考】数式用!$AG$2:$AL$50,MATCH(P985,【参考】数式用!$AI$4:$AL$4,0)+2,0), ""), "")</f>
        <v/>
      </c>
      <c r="V985" s="44"/>
      <c r="W985" s="990"/>
      <c r="X985" s="991"/>
      <c r="Y985" s="93"/>
      <c r="Z985" s="549"/>
      <c r="AA985" s="149" t="str">
        <f>IFERROR(IF(Y985="ー", "", ROUNDDOWN(Z985*VLOOKUP(N985,【参考】数式用!$AR$2:$AW$50,MATCH(Y985,【参考】数式用!$AT$4:$AW$4)+2,FALSE)*0.5, 0)), "")</f>
        <v/>
      </c>
      <c r="AB985" s="103"/>
      <c r="AC985" s="1083" t="str">
        <f>IFERROR(IF(AG985&lt;&gt;"",Z985*VLOOKUP(N985,【参考】数式用!$AG$2:$AL$50,MATCH(Y985,【参考】数式用!$AI$4:$AL$4,0)+2,0), ""), "")</f>
        <v/>
      </c>
      <c r="AD985" s="1083"/>
      <c r="AE985" s="424"/>
      <c r="AF985" s="104"/>
      <c r="AG985" s="438" t="str">
        <f>IFERROR(VLOOKUP(O985, 【参考】数式用!$AY$5:$AY$13, 1, FALSE), "")</f>
        <v/>
      </c>
      <c r="AH985" s="439" t="str">
        <f>IFERROR(VLOOKUP(N985, 【参考】数式用!$BA$2:$BB$50, 2, FALSE), "")</f>
        <v/>
      </c>
      <c r="AI985" s="440" t="str">
        <f t="shared" si="31"/>
        <v/>
      </c>
      <c r="AJ985" s="441" t="str">
        <f t="shared" si="32"/>
        <v/>
      </c>
      <c r="AK985" s="139"/>
      <c r="AL985" s="139"/>
      <c r="AM985" s="112"/>
      <c r="AN985" s="112"/>
      <c r="AU985" s="111"/>
      <c r="AV985" s="111"/>
      <c r="AW985" s="111"/>
      <c r="AX985" s="111"/>
      <c r="AY985" s="111"/>
      <c r="AZ985" s="111"/>
    </row>
    <row r="986" spans="1:52" ht="30" customHeight="1" thickBot="1">
      <c r="A986" s="146">
        <v>973</v>
      </c>
      <c r="B986" s="985" t="str">
        <f>IF(基本情報入力シート!C1011="","",基本情報入力シート!C1011)</f>
        <v/>
      </c>
      <c r="C986" s="986"/>
      <c r="D986" s="986"/>
      <c r="E986" s="986"/>
      <c r="F986" s="986"/>
      <c r="G986" s="986"/>
      <c r="H986" s="986"/>
      <c r="I986" s="987"/>
      <c r="J986" s="420" t="str">
        <f>IF(基本情報入力シート!M1011="","",基本情報入力シート!M1011)</f>
        <v/>
      </c>
      <c r="K986" s="420" t="str">
        <f>IF(基本情報入力シート!R1011="","",基本情報入力シート!R1011)</f>
        <v/>
      </c>
      <c r="L986" s="420" t="str">
        <f>IF(基本情報入力シート!W1011="","",基本情報入力シート!W1011)</f>
        <v/>
      </c>
      <c r="M986" s="420" t="str">
        <f>IF(基本情報入力シート!X1011="","",基本情報入力シート!X1011)</f>
        <v/>
      </c>
      <c r="N986" s="147" t="str">
        <f>IF(基本情報入力シート!Y1011="","",基本情報入力シート!Y1011)</f>
        <v/>
      </c>
      <c r="O986" s="154"/>
      <c r="P986" s="53"/>
      <c r="Q986" s="988"/>
      <c r="R986" s="989"/>
      <c r="S986" s="148" t="str">
        <f>IFERROR(ROUNDDOWN(Q986*VLOOKUP(N986,【参考】数式用!$AR$2:$AW$50,MATCH(P986,【参考】数式用!$AT$4:$AW$4)+2,FALSE)*0.5, 0), "")</f>
        <v/>
      </c>
      <c r="T986" s="54"/>
      <c r="U986" s="548" t="str">
        <f>IFERROR(IF(AG986&lt;&gt;"",Q986*VLOOKUP(N986,【参考】数式用!$AG$2:$AL$50,MATCH(P986,【参考】数式用!$AI$4:$AL$4,0)+2,0), ""), "")</f>
        <v/>
      </c>
      <c r="V986" s="44"/>
      <c r="W986" s="990"/>
      <c r="X986" s="991"/>
      <c r="Y986" s="93"/>
      <c r="Z986" s="549"/>
      <c r="AA986" s="149" t="str">
        <f>IFERROR(IF(Y986="ー", "", ROUNDDOWN(Z986*VLOOKUP(N986,【参考】数式用!$AR$2:$AW$50,MATCH(Y986,【参考】数式用!$AT$4:$AW$4)+2,FALSE)*0.5, 0)), "")</f>
        <v/>
      </c>
      <c r="AB986" s="103"/>
      <c r="AC986" s="1083" t="str">
        <f>IFERROR(IF(AG986&lt;&gt;"",Z986*VLOOKUP(N986,【参考】数式用!$AG$2:$AL$50,MATCH(Y986,【参考】数式用!$AI$4:$AL$4,0)+2,0), ""), "")</f>
        <v/>
      </c>
      <c r="AD986" s="1083"/>
      <c r="AE986" s="424"/>
      <c r="AF986" s="104"/>
      <c r="AG986" s="438" t="str">
        <f>IFERROR(VLOOKUP(O986, 【参考】数式用!$AY$5:$AY$13, 1, FALSE), "")</f>
        <v/>
      </c>
      <c r="AH986" s="439" t="str">
        <f>IFERROR(VLOOKUP(N986, 【参考】数式用!$BA$2:$BB$50, 2, FALSE), "")</f>
        <v/>
      </c>
      <c r="AI986" s="440" t="str">
        <f t="shared" si="31"/>
        <v/>
      </c>
      <c r="AJ986" s="441" t="str">
        <f t="shared" si="32"/>
        <v/>
      </c>
      <c r="AK986" s="139"/>
      <c r="AL986" s="139"/>
      <c r="AM986" s="112"/>
      <c r="AN986" s="112"/>
      <c r="AU986" s="111"/>
      <c r="AV986" s="111"/>
      <c r="AW986" s="111"/>
      <c r="AX986" s="111"/>
      <c r="AY986" s="111"/>
      <c r="AZ986" s="111"/>
    </row>
    <row r="987" spans="1:52" ht="30" customHeight="1" thickBot="1">
      <c r="A987" s="146">
        <v>974</v>
      </c>
      <c r="B987" s="985" t="str">
        <f>IF(基本情報入力シート!C1012="","",基本情報入力シート!C1012)</f>
        <v/>
      </c>
      <c r="C987" s="986"/>
      <c r="D987" s="986"/>
      <c r="E987" s="986"/>
      <c r="F987" s="986"/>
      <c r="G987" s="986"/>
      <c r="H987" s="986"/>
      <c r="I987" s="987"/>
      <c r="J987" s="420" t="str">
        <f>IF(基本情報入力シート!M1012="","",基本情報入力シート!M1012)</f>
        <v/>
      </c>
      <c r="K987" s="420" t="str">
        <f>IF(基本情報入力シート!R1012="","",基本情報入力シート!R1012)</f>
        <v/>
      </c>
      <c r="L987" s="420" t="str">
        <f>IF(基本情報入力シート!W1012="","",基本情報入力シート!W1012)</f>
        <v/>
      </c>
      <c r="M987" s="420" t="str">
        <f>IF(基本情報入力シート!X1012="","",基本情報入力シート!X1012)</f>
        <v/>
      </c>
      <c r="N987" s="147" t="str">
        <f>IF(基本情報入力シート!Y1012="","",基本情報入力シート!Y1012)</f>
        <v/>
      </c>
      <c r="O987" s="154"/>
      <c r="P987" s="53"/>
      <c r="Q987" s="988"/>
      <c r="R987" s="989"/>
      <c r="S987" s="148" t="str">
        <f>IFERROR(ROUNDDOWN(Q987*VLOOKUP(N987,【参考】数式用!$AR$2:$AW$50,MATCH(P987,【参考】数式用!$AT$4:$AW$4)+2,FALSE)*0.5, 0), "")</f>
        <v/>
      </c>
      <c r="T987" s="54"/>
      <c r="U987" s="548" t="str">
        <f>IFERROR(IF(AG987&lt;&gt;"",Q987*VLOOKUP(N987,【参考】数式用!$AG$2:$AL$50,MATCH(P987,【参考】数式用!$AI$4:$AL$4,0)+2,0), ""), "")</f>
        <v/>
      </c>
      <c r="V987" s="44"/>
      <c r="W987" s="990"/>
      <c r="X987" s="991"/>
      <c r="Y987" s="93"/>
      <c r="Z987" s="549"/>
      <c r="AA987" s="149" t="str">
        <f>IFERROR(IF(Y987="ー", "", ROUNDDOWN(Z987*VLOOKUP(N987,【参考】数式用!$AR$2:$AW$50,MATCH(Y987,【参考】数式用!$AT$4:$AW$4)+2,FALSE)*0.5, 0)), "")</f>
        <v/>
      </c>
      <c r="AB987" s="103"/>
      <c r="AC987" s="1083" t="str">
        <f>IFERROR(IF(AG987&lt;&gt;"",Z987*VLOOKUP(N987,【参考】数式用!$AG$2:$AL$50,MATCH(Y987,【参考】数式用!$AI$4:$AL$4,0)+2,0), ""), "")</f>
        <v/>
      </c>
      <c r="AD987" s="1083"/>
      <c r="AE987" s="424"/>
      <c r="AF987" s="104"/>
      <c r="AG987" s="438" t="str">
        <f>IFERROR(VLOOKUP(O987, 【参考】数式用!$AY$5:$AY$13, 1, FALSE), "")</f>
        <v/>
      </c>
      <c r="AH987" s="439" t="str">
        <f>IFERROR(VLOOKUP(N987, 【参考】数式用!$BA$2:$BB$50, 2, FALSE), "")</f>
        <v/>
      </c>
      <c r="AI987" s="440" t="str">
        <f t="shared" si="31"/>
        <v/>
      </c>
      <c r="AJ987" s="441" t="str">
        <f t="shared" si="32"/>
        <v/>
      </c>
      <c r="AK987" s="139"/>
      <c r="AL987" s="139"/>
      <c r="AM987" s="112"/>
      <c r="AN987" s="112"/>
      <c r="AU987" s="111"/>
      <c r="AV987" s="111"/>
      <c r="AW987" s="111"/>
      <c r="AX987" s="111"/>
      <c r="AY987" s="111"/>
      <c r="AZ987" s="111"/>
    </row>
    <row r="988" spans="1:52" ht="30" customHeight="1" thickBot="1">
      <c r="A988" s="146">
        <v>975</v>
      </c>
      <c r="B988" s="985" t="str">
        <f>IF(基本情報入力シート!C1013="","",基本情報入力シート!C1013)</f>
        <v/>
      </c>
      <c r="C988" s="986"/>
      <c r="D988" s="986"/>
      <c r="E988" s="986"/>
      <c r="F988" s="986"/>
      <c r="G988" s="986"/>
      <c r="H988" s="986"/>
      <c r="I988" s="987"/>
      <c r="J988" s="420" t="str">
        <f>IF(基本情報入力シート!M1013="","",基本情報入力シート!M1013)</f>
        <v/>
      </c>
      <c r="K988" s="420" t="str">
        <f>IF(基本情報入力シート!R1013="","",基本情報入力シート!R1013)</f>
        <v/>
      </c>
      <c r="L988" s="420" t="str">
        <f>IF(基本情報入力シート!W1013="","",基本情報入力シート!W1013)</f>
        <v/>
      </c>
      <c r="M988" s="420" t="str">
        <f>IF(基本情報入力シート!X1013="","",基本情報入力シート!X1013)</f>
        <v/>
      </c>
      <c r="N988" s="147" t="str">
        <f>IF(基本情報入力シート!Y1013="","",基本情報入力シート!Y1013)</f>
        <v/>
      </c>
      <c r="O988" s="154"/>
      <c r="P988" s="53"/>
      <c r="Q988" s="988"/>
      <c r="R988" s="989"/>
      <c r="S988" s="148" t="str">
        <f>IFERROR(ROUNDDOWN(Q988*VLOOKUP(N988,【参考】数式用!$AR$2:$AW$50,MATCH(P988,【参考】数式用!$AT$4:$AW$4)+2,FALSE)*0.5, 0), "")</f>
        <v/>
      </c>
      <c r="T988" s="54"/>
      <c r="U988" s="548" t="str">
        <f>IFERROR(IF(AG988&lt;&gt;"",Q988*VLOOKUP(N988,【参考】数式用!$AG$2:$AL$50,MATCH(P988,【参考】数式用!$AI$4:$AL$4,0)+2,0), ""), "")</f>
        <v/>
      </c>
      <c r="V988" s="44"/>
      <c r="W988" s="990"/>
      <c r="X988" s="991"/>
      <c r="Y988" s="93"/>
      <c r="Z988" s="549"/>
      <c r="AA988" s="149" t="str">
        <f>IFERROR(IF(Y988="ー", "", ROUNDDOWN(Z988*VLOOKUP(N988,【参考】数式用!$AR$2:$AW$50,MATCH(Y988,【参考】数式用!$AT$4:$AW$4)+2,FALSE)*0.5, 0)), "")</f>
        <v/>
      </c>
      <c r="AB988" s="103"/>
      <c r="AC988" s="1083" t="str">
        <f>IFERROR(IF(AG988&lt;&gt;"",Z988*VLOOKUP(N988,【参考】数式用!$AG$2:$AL$50,MATCH(Y988,【参考】数式用!$AI$4:$AL$4,0)+2,0), ""), "")</f>
        <v/>
      </c>
      <c r="AD988" s="1083"/>
      <c r="AE988" s="424"/>
      <c r="AF988" s="104"/>
      <c r="AG988" s="438" t="str">
        <f>IFERROR(VLOOKUP(O988, 【参考】数式用!$AY$5:$AY$13, 1, FALSE), "")</f>
        <v/>
      </c>
      <c r="AH988" s="439" t="str">
        <f>IFERROR(VLOOKUP(N988, 【参考】数式用!$BA$2:$BB$50, 2, FALSE), "")</f>
        <v/>
      </c>
      <c r="AI988" s="440" t="str">
        <f t="shared" si="31"/>
        <v/>
      </c>
      <c r="AJ988" s="441" t="str">
        <f t="shared" si="32"/>
        <v/>
      </c>
      <c r="AK988" s="139"/>
      <c r="AL988" s="139"/>
      <c r="AM988" s="112"/>
      <c r="AN988" s="112"/>
      <c r="AU988" s="111"/>
      <c r="AV988" s="111"/>
      <c r="AW988" s="111"/>
      <c r="AX988" s="111"/>
      <c r="AY988" s="111"/>
      <c r="AZ988" s="111"/>
    </row>
    <row r="989" spans="1:52" ht="30" customHeight="1" thickBot="1">
      <c r="A989" s="146">
        <v>976</v>
      </c>
      <c r="B989" s="985" t="str">
        <f>IF(基本情報入力シート!C1014="","",基本情報入力シート!C1014)</f>
        <v/>
      </c>
      <c r="C989" s="986"/>
      <c r="D989" s="986"/>
      <c r="E989" s="986"/>
      <c r="F989" s="986"/>
      <c r="G989" s="986"/>
      <c r="H989" s="986"/>
      <c r="I989" s="987"/>
      <c r="J989" s="420" t="str">
        <f>IF(基本情報入力シート!M1014="","",基本情報入力シート!M1014)</f>
        <v/>
      </c>
      <c r="K989" s="420" t="str">
        <f>IF(基本情報入力シート!R1014="","",基本情報入力シート!R1014)</f>
        <v/>
      </c>
      <c r="L989" s="420" t="str">
        <f>IF(基本情報入力シート!W1014="","",基本情報入力シート!W1014)</f>
        <v/>
      </c>
      <c r="M989" s="420" t="str">
        <f>IF(基本情報入力シート!X1014="","",基本情報入力シート!X1014)</f>
        <v/>
      </c>
      <c r="N989" s="147" t="str">
        <f>IF(基本情報入力シート!Y1014="","",基本情報入力シート!Y1014)</f>
        <v/>
      </c>
      <c r="O989" s="154"/>
      <c r="P989" s="53"/>
      <c r="Q989" s="988"/>
      <c r="R989" s="989"/>
      <c r="S989" s="148" t="str">
        <f>IFERROR(ROUNDDOWN(Q989*VLOOKUP(N989,【参考】数式用!$AR$2:$AW$50,MATCH(P989,【参考】数式用!$AT$4:$AW$4)+2,FALSE)*0.5, 0), "")</f>
        <v/>
      </c>
      <c r="T989" s="54"/>
      <c r="U989" s="548" t="str">
        <f>IFERROR(IF(AG989&lt;&gt;"",Q989*VLOOKUP(N989,【参考】数式用!$AG$2:$AL$50,MATCH(P989,【参考】数式用!$AI$4:$AL$4,0)+2,0), ""), "")</f>
        <v/>
      </c>
      <c r="V989" s="44"/>
      <c r="W989" s="990"/>
      <c r="X989" s="991"/>
      <c r="Y989" s="93"/>
      <c r="Z989" s="549"/>
      <c r="AA989" s="149" t="str">
        <f>IFERROR(IF(Y989="ー", "", ROUNDDOWN(Z989*VLOOKUP(N989,【参考】数式用!$AR$2:$AW$50,MATCH(Y989,【参考】数式用!$AT$4:$AW$4)+2,FALSE)*0.5, 0)), "")</f>
        <v/>
      </c>
      <c r="AB989" s="103"/>
      <c r="AC989" s="1083" t="str">
        <f>IFERROR(IF(AG989&lt;&gt;"",Z989*VLOOKUP(N989,【参考】数式用!$AG$2:$AL$50,MATCH(Y989,【参考】数式用!$AI$4:$AL$4,0)+2,0), ""), "")</f>
        <v/>
      </c>
      <c r="AD989" s="1083"/>
      <c r="AE989" s="424"/>
      <c r="AF989" s="104"/>
      <c r="AG989" s="438" t="str">
        <f>IFERROR(VLOOKUP(O989, 【参考】数式用!$AY$5:$AY$13, 1, FALSE), "")</f>
        <v/>
      </c>
      <c r="AH989" s="439" t="str">
        <f>IFERROR(VLOOKUP(N989, 【参考】数式用!$BA$2:$BB$50, 2, FALSE), "")</f>
        <v/>
      </c>
      <c r="AI989" s="440" t="str">
        <f t="shared" si="31"/>
        <v/>
      </c>
      <c r="AJ989" s="441" t="str">
        <f t="shared" si="32"/>
        <v/>
      </c>
      <c r="AK989" s="139"/>
      <c r="AL989" s="139"/>
      <c r="AM989" s="112"/>
      <c r="AN989" s="112"/>
      <c r="AU989" s="111"/>
      <c r="AV989" s="111"/>
      <c r="AW989" s="111"/>
      <c r="AX989" s="111"/>
      <c r="AY989" s="111"/>
      <c r="AZ989" s="111"/>
    </row>
    <row r="990" spans="1:52" ht="30" customHeight="1" thickBot="1">
      <c r="A990" s="146">
        <v>977</v>
      </c>
      <c r="B990" s="985" t="str">
        <f>IF(基本情報入力シート!C1015="","",基本情報入力シート!C1015)</f>
        <v/>
      </c>
      <c r="C990" s="986"/>
      <c r="D990" s="986"/>
      <c r="E990" s="986"/>
      <c r="F990" s="986"/>
      <c r="G990" s="986"/>
      <c r="H990" s="986"/>
      <c r="I990" s="987"/>
      <c r="J990" s="420" t="str">
        <f>IF(基本情報入力シート!M1015="","",基本情報入力シート!M1015)</f>
        <v/>
      </c>
      <c r="K990" s="420" t="str">
        <f>IF(基本情報入力シート!R1015="","",基本情報入力シート!R1015)</f>
        <v/>
      </c>
      <c r="L990" s="420" t="str">
        <f>IF(基本情報入力シート!W1015="","",基本情報入力シート!W1015)</f>
        <v/>
      </c>
      <c r="M990" s="420" t="str">
        <f>IF(基本情報入力シート!X1015="","",基本情報入力シート!X1015)</f>
        <v/>
      </c>
      <c r="N990" s="147" t="str">
        <f>IF(基本情報入力シート!Y1015="","",基本情報入力シート!Y1015)</f>
        <v/>
      </c>
      <c r="O990" s="154"/>
      <c r="P990" s="53"/>
      <c r="Q990" s="988"/>
      <c r="R990" s="989"/>
      <c r="S990" s="148" t="str">
        <f>IFERROR(ROUNDDOWN(Q990*VLOOKUP(N990,【参考】数式用!$AR$2:$AW$50,MATCH(P990,【参考】数式用!$AT$4:$AW$4)+2,FALSE)*0.5, 0), "")</f>
        <v/>
      </c>
      <c r="T990" s="54"/>
      <c r="U990" s="548" t="str">
        <f>IFERROR(IF(AG990&lt;&gt;"",Q990*VLOOKUP(N990,【参考】数式用!$AG$2:$AL$50,MATCH(P990,【参考】数式用!$AI$4:$AL$4,0)+2,0), ""), "")</f>
        <v/>
      </c>
      <c r="V990" s="44"/>
      <c r="W990" s="990"/>
      <c r="X990" s="991"/>
      <c r="Y990" s="93"/>
      <c r="Z990" s="549"/>
      <c r="AA990" s="149" t="str">
        <f>IFERROR(IF(Y990="ー", "", ROUNDDOWN(Z990*VLOOKUP(N990,【参考】数式用!$AR$2:$AW$50,MATCH(Y990,【参考】数式用!$AT$4:$AW$4)+2,FALSE)*0.5, 0)), "")</f>
        <v/>
      </c>
      <c r="AB990" s="103"/>
      <c r="AC990" s="1083" t="str">
        <f>IFERROR(IF(AG990&lt;&gt;"",Z990*VLOOKUP(N990,【参考】数式用!$AG$2:$AL$50,MATCH(Y990,【参考】数式用!$AI$4:$AL$4,0)+2,0), ""), "")</f>
        <v/>
      </c>
      <c r="AD990" s="1083"/>
      <c r="AE990" s="424"/>
      <c r="AF990" s="104"/>
      <c r="AG990" s="438" t="str">
        <f>IFERROR(VLOOKUP(O990, 【参考】数式用!$AY$5:$AY$13, 1, FALSE), "")</f>
        <v/>
      </c>
      <c r="AH990" s="439" t="str">
        <f>IFERROR(VLOOKUP(N990, 【参考】数式用!$BA$2:$BB$50, 2, FALSE), "")</f>
        <v/>
      </c>
      <c r="AI990" s="440" t="str">
        <f t="shared" si="31"/>
        <v/>
      </c>
      <c r="AJ990" s="441" t="str">
        <f t="shared" si="32"/>
        <v/>
      </c>
      <c r="AK990" s="139"/>
      <c r="AL990" s="139"/>
      <c r="AM990" s="112"/>
      <c r="AN990" s="112"/>
      <c r="AU990" s="111"/>
      <c r="AV990" s="111"/>
      <c r="AW990" s="111"/>
      <c r="AX990" s="111"/>
      <c r="AY990" s="111"/>
      <c r="AZ990" s="111"/>
    </row>
    <row r="991" spans="1:52" ht="30" customHeight="1" thickBot="1">
      <c r="A991" s="146">
        <v>978</v>
      </c>
      <c r="B991" s="985" t="str">
        <f>IF(基本情報入力シート!C1016="","",基本情報入力シート!C1016)</f>
        <v/>
      </c>
      <c r="C991" s="986"/>
      <c r="D991" s="986"/>
      <c r="E991" s="986"/>
      <c r="F991" s="986"/>
      <c r="G991" s="986"/>
      <c r="H991" s="986"/>
      <c r="I991" s="987"/>
      <c r="J991" s="420" t="str">
        <f>IF(基本情報入力シート!M1016="","",基本情報入力シート!M1016)</f>
        <v/>
      </c>
      <c r="K991" s="420" t="str">
        <f>IF(基本情報入力シート!R1016="","",基本情報入力シート!R1016)</f>
        <v/>
      </c>
      <c r="L991" s="420" t="str">
        <f>IF(基本情報入力シート!W1016="","",基本情報入力シート!W1016)</f>
        <v/>
      </c>
      <c r="M991" s="420" t="str">
        <f>IF(基本情報入力シート!X1016="","",基本情報入力シート!X1016)</f>
        <v/>
      </c>
      <c r="N991" s="147" t="str">
        <f>IF(基本情報入力シート!Y1016="","",基本情報入力シート!Y1016)</f>
        <v/>
      </c>
      <c r="O991" s="154"/>
      <c r="P991" s="53"/>
      <c r="Q991" s="988"/>
      <c r="R991" s="989"/>
      <c r="S991" s="148" t="str">
        <f>IFERROR(ROUNDDOWN(Q991*VLOOKUP(N991,【参考】数式用!$AR$2:$AW$50,MATCH(P991,【参考】数式用!$AT$4:$AW$4)+2,FALSE)*0.5, 0), "")</f>
        <v/>
      </c>
      <c r="T991" s="54"/>
      <c r="U991" s="548" t="str">
        <f>IFERROR(IF(AG991&lt;&gt;"",Q991*VLOOKUP(N991,【参考】数式用!$AG$2:$AL$50,MATCH(P991,【参考】数式用!$AI$4:$AL$4,0)+2,0), ""), "")</f>
        <v/>
      </c>
      <c r="V991" s="44"/>
      <c r="W991" s="990"/>
      <c r="X991" s="991"/>
      <c r="Y991" s="93"/>
      <c r="Z991" s="549"/>
      <c r="AA991" s="149" t="str">
        <f>IFERROR(IF(Y991="ー", "", ROUNDDOWN(Z991*VLOOKUP(N991,【参考】数式用!$AR$2:$AW$50,MATCH(Y991,【参考】数式用!$AT$4:$AW$4)+2,FALSE)*0.5, 0)), "")</f>
        <v/>
      </c>
      <c r="AB991" s="103"/>
      <c r="AC991" s="1083" t="str">
        <f>IFERROR(IF(AG991&lt;&gt;"",Z991*VLOOKUP(N991,【参考】数式用!$AG$2:$AL$50,MATCH(Y991,【参考】数式用!$AI$4:$AL$4,0)+2,0), ""), "")</f>
        <v/>
      </c>
      <c r="AD991" s="1083"/>
      <c r="AE991" s="424"/>
      <c r="AF991" s="104"/>
      <c r="AG991" s="438" t="str">
        <f>IFERROR(VLOOKUP(O991, 【参考】数式用!$AY$5:$AY$13, 1, FALSE), "")</f>
        <v/>
      </c>
      <c r="AH991" s="439" t="str">
        <f>IFERROR(VLOOKUP(N991, 【参考】数式用!$BA$2:$BB$50, 2, FALSE), "")</f>
        <v/>
      </c>
      <c r="AI991" s="440" t="str">
        <f t="shared" si="31"/>
        <v/>
      </c>
      <c r="AJ991" s="441" t="str">
        <f t="shared" si="32"/>
        <v/>
      </c>
      <c r="AK991" s="139"/>
      <c r="AL991" s="139"/>
      <c r="AM991" s="112"/>
      <c r="AN991" s="112"/>
      <c r="AU991" s="111"/>
      <c r="AV991" s="111"/>
      <c r="AW991" s="111"/>
      <c r="AX991" s="111"/>
      <c r="AY991" s="111"/>
      <c r="AZ991" s="111"/>
    </row>
    <row r="992" spans="1:52" ht="30" customHeight="1" thickBot="1">
      <c r="A992" s="146">
        <v>979</v>
      </c>
      <c r="B992" s="985" t="str">
        <f>IF(基本情報入力シート!C1017="","",基本情報入力シート!C1017)</f>
        <v/>
      </c>
      <c r="C992" s="986"/>
      <c r="D992" s="986"/>
      <c r="E992" s="986"/>
      <c r="F992" s="986"/>
      <c r="G992" s="986"/>
      <c r="H992" s="986"/>
      <c r="I992" s="987"/>
      <c r="J992" s="420" t="str">
        <f>IF(基本情報入力シート!M1017="","",基本情報入力シート!M1017)</f>
        <v/>
      </c>
      <c r="K992" s="420" t="str">
        <f>IF(基本情報入力シート!R1017="","",基本情報入力シート!R1017)</f>
        <v/>
      </c>
      <c r="L992" s="420" t="str">
        <f>IF(基本情報入力シート!W1017="","",基本情報入力シート!W1017)</f>
        <v/>
      </c>
      <c r="M992" s="420" t="str">
        <f>IF(基本情報入力シート!X1017="","",基本情報入力シート!X1017)</f>
        <v/>
      </c>
      <c r="N992" s="147" t="str">
        <f>IF(基本情報入力シート!Y1017="","",基本情報入力シート!Y1017)</f>
        <v/>
      </c>
      <c r="O992" s="154"/>
      <c r="P992" s="53"/>
      <c r="Q992" s="988"/>
      <c r="R992" s="989"/>
      <c r="S992" s="148" t="str">
        <f>IFERROR(ROUNDDOWN(Q992*VLOOKUP(N992,【参考】数式用!$AR$2:$AW$50,MATCH(P992,【参考】数式用!$AT$4:$AW$4)+2,FALSE)*0.5, 0), "")</f>
        <v/>
      </c>
      <c r="T992" s="54"/>
      <c r="U992" s="548" t="str">
        <f>IFERROR(IF(AG992&lt;&gt;"",Q992*VLOOKUP(N992,【参考】数式用!$AG$2:$AL$50,MATCH(P992,【参考】数式用!$AI$4:$AL$4,0)+2,0), ""), "")</f>
        <v/>
      </c>
      <c r="V992" s="44"/>
      <c r="W992" s="990"/>
      <c r="X992" s="991"/>
      <c r="Y992" s="93"/>
      <c r="Z992" s="549"/>
      <c r="AA992" s="149" t="str">
        <f>IFERROR(IF(Y992="ー", "", ROUNDDOWN(Z992*VLOOKUP(N992,【参考】数式用!$AR$2:$AW$50,MATCH(Y992,【参考】数式用!$AT$4:$AW$4)+2,FALSE)*0.5, 0)), "")</f>
        <v/>
      </c>
      <c r="AB992" s="103"/>
      <c r="AC992" s="1083" t="str">
        <f>IFERROR(IF(AG992&lt;&gt;"",Z992*VLOOKUP(N992,【参考】数式用!$AG$2:$AL$50,MATCH(Y992,【参考】数式用!$AI$4:$AL$4,0)+2,0), ""), "")</f>
        <v/>
      </c>
      <c r="AD992" s="1083"/>
      <c r="AE992" s="424"/>
      <c r="AF992" s="104"/>
      <c r="AG992" s="438" t="str">
        <f>IFERROR(VLOOKUP(O992, 【参考】数式用!$AY$5:$AY$13, 1, FALSE), "")</f>
        <v/>
      </c>
      <c r="AH992" s="439" t="str">
        <f>IFERROR(VLOOKUP(N992, 【参考】数式用!$BA$2:$BB$50, 2, FALSE), "")</f>
        <v/>
      </c>
      <c r="AI992" s="440" t="str">
        <f t="shared" si="31"/>
        <v/>
      </c>
      <c r="AJ992" s="441" t="str">
        <f t="shared" si="32"/>
        <v/>
      </c>
      <c r="AK992" s="139"/>
      <c r="AL992" s="139"/>
      <c r="AM992" s="112"/>
      <c r="AN992" s="112"/>
      <c r="AU992" s="111"/>
      <c r="AV992" s="111"/>
      <c r="AW992" s="111"/>
      <c r="AX992" s="111"/>
      <c r="AY992" s="111"/>
      <c r="AZ992" s="111"/>
    </row>
    <row r="993" spans="1:52" ht="30" customHeight="1" thickBot="1">
      <c r="A993" s="146">
        <v>980</v>
      </c>
      <c r="B993" s="985" t="str">
        <f>IF(基本情報入力シート!C1018="","",基本情報入力シート!C1018)</f>
        <v/>
      </c>
      <c r="C993" s="986"/>
      <c r="D993" s="986"/>
      <c r="E993" s="986"/>
      <c r="F993" s="986"/>
      <c r="G993" s="986"/>
      <c r="H993" s="986"/>
      <c r="I993" s="987"/>
      <c r="J993" s="420" t="str">
        <f>IF(基本情報入力シート!M1018="","",基本情報入力シート!M1018)</f>
        <v/>
      </c>
      <c r="K993" s="420" t="str">
        <f>IF(基本情報入力シート!R1018="","",基本情報入力シート!R1018)</f>
        <v/>
      </c>
      <c r="L993" s="420" t="str">
        <f>IF(基本情報入力シート!W1018="","",基本情報入力シート!W1018)</f>
        <v/>
      </c>
      <c r="M993" s="420" t="str">
        <f>IF(基本情報入力シート!X1018="","",基本情報入力シート!X1018)</f>
        <v/>
      </c>
      <c r="N993" s="147" t="str">
        <f>IF(基本情報入力シート!Y1018="","",基本情報入力シート!Y1018)</f>
        <v/>
      </c>
      <c r="O993" s="154"/>
      <c r="P993" s="53"/>
      <c r="Q993" s="988"/>
      <c r="R993" s="989"/>
      <c r="S993" s="148" t="str">
        <f>IFERROR(ROUNDDOWN(Q993*VLOOKUP(N993,【参考】数式用!$AR$2:$AW$50,MATCH(P993,【参考】数式用!$AT$4:$AW$4)+2,FALSE)*0.5, 0), "")</f>
        <v/>
      </c>
      <c r="T993" s="54"/>
      <c r="U993" s="548" t="str">
        <f>IFERROR(IF(AG993&lt;&gt;"",Q993*VLOOKUP(N993,【参考】数式用!$AG$2:$AL$50,MATCH(P993,【参考】数式用!$AI$4:$AL$4,0)+2,0), ""), "")</f>
        <v/>
      </c>
      <c r="V993" s="44"/>
      <c r="W993" s="990"/>
      <c r="X993" s="991"/>
      <c r="Y993" s="93"/>
      <c r="Z993" s="549"/>
      <c r="AA993" s="149" t="str">
        <f>IFERROR(IF(Y993="ー", "", ROUNDDOWN(Z993*VLOOKUP(N993,【参考】数式用!$AR$2:$AW$50,MATCH(Y993,【参考】数式用!$AT$4:$AW$4)+2,FALSE)*0.5, 0)), "")</f>
        <v/>
      </c>
      <c r="AB993" s="103"/>
      <c r="AC993" s="1083" t="str">
        <f>IFERROR(IF(AG993&lt;&gt;"",Z993*VLOOKUP(N993,【参考】数式用!$AG$2:$AL$50,MATCH(Y993,【参考】数式用!$AI$4:$AL$4,0)+2,0), ""), "")</f>
        <v/>
      </c>
      <c r="AD993" s="1083"/>
      <c r="AE993" s="424"/>
      <c r="AF993" s="104"/>
      <c r="AG993" s="438" t="str">
        <f>IFERROR(VLOOKUP(O993, 【参考】数式用!$AY$5:$AY$13, 1, FALSE), "")</f>
        <v/>
      </c>
      <c r="AH993" s="439" t="str">
        <f>IFERROR(VLOOKUP(N993, 【参考】数式用!$BA$2:$BB$50, 2, FALSE), "")</f>
        <v/>
      </c>
      <c r="AI993" s="440" t="str">
        <f t="shared" si="31"/>
        <v/>
      </c>
      <c r="AJ993" s="441" t="str">
        <f t="shared" si="32"/>
        <v/>
      </c>
      <c r="AK993" s="139"/>
      <c r="AL993" s="139"/>
      <c r="AM993" s="112"/>
      <c r="AN993" s="112"/>
      <c r="AU993" s="111"/>
      <c r="AV993" s="111"/>
      <c r="AW993" s="111"/>
      <c r="AX993" s="111"/>
      <c r="AY993" s="111"/>
      <c r="AZ993" s="111"/>
    </row>
    <row r="994" spans="1:52" ht="30" customHeight="1" thickBot="1">
      <c r="A994" s="146">
        <v>981</v>
      </c>
      <c r="B994" s="985" t="str">
        <f>IF(基本情報入力シート!C1019="","",基本情報入力シート!C1019)</f>
        <v/>
      </c>
      <c r="C994" s="986"/>
      <c r="D994" s="986"/>
      <c r="E994" s="986"/>
      <c r="F994" s="986"/>
      <c r="G994" s="986"/>
      <c r="H994" s="986"/>
      <c r="I994" s="987"/>
      <c r="J994" s="420" t="str">
        <f>IF(基本情報入力シート!M1019="","",基本情報入力シート!M1019)</f>
        <v/>
      </c>
      <c r="K994" s="420" t="str">
        <f>IF(基本情報入力シート!R1019="","",基本情報入力シート!R1019)</f>
        <v/>
      </c>
      <c r="L994" s="420" t="str">
        <f>IF(基本情報入力シート!W1019="","",基本情報入力シート!W1019)</f>
        <v/>
      </c>
      <c r="M994" s="420" t="str">
        <f>IF(基本情報入力シート!X1019="","",基本情報入力シート!X1019)</f>
        <v/>
      </c>
      <c r="N994" s="147" t="str">
        <f>IF(基本情報入力シート!Y1019="","",基本情報入力シート!Y1019)</f>
        <v/>
      </c>
      <c r="O994" s="154"/>
      <c r="P994" s="53"/>
      <c r="Q994" s="988"/>
      <c r="R994" s="989"/>
      <c r="S994" s="148" t="str">
        <f>IFERROR(ROUNDDOWN(Q994*VLOOKUP(N994,【参考】数式用!$AR$2:$AW$50,MATCH(P994,【参考】数式用!$AT$4:$AW$4)+2,FALSE)*0.5, 0), "")</f>
        <v/>
      </c>
      <c r="T994" s="54"/>
      <c r="U994" s="548" t="str">
        <f>IFERROR(IF(AG994&lt;&gt;"",Q994*VLOOKUP(N994,【参考】数式用!$AG$2:$AL$50,MATCH(P994,【参考】数式用!$AI$4:$AL$4,0)+2,0), ""), "")</f>
        <v/>
      </c>
      <c r="V994" s="44"/>
      <c r="W994" s="990"/>
      <c r="X994" s="991"/>
      <c r="Y994" s="93"/>
      <c r="Z994" s="549"/>
      <c r="AA994" s="149" t="str">
        <f>IFERROR(IF(Y994="ー", "", ROUNDDOWN(Z994*VLOOKUP(N994,【参考】数式用!$AR$2:$AW$50,MATCH(Y994,【参考】数式用!$AT$4:$AW$4)+2,FALSE)*0.5, 0)), "")</f>
        <v/>
      </c>
      <c r="AB994" s="103"/>
      <c r="AC994" s="1083" t="str">
        <f>IFERROR(IF(AG994&lt;&gt;"",Z994*VLOOKUP(N994,【参考】数式用!$AG$2:$AL$50,MATCH(Y994,【参考】数式用!$AI$4:$AL$4,0)+2,0), ""), "")</f>
        <v/>
      </c>
      <c r="AD994" s="1083"/>
      <c r="AE994" s="424"/>
      <c r="AF994" s="104"/>
      <c r="AG994" s="438" t="str">
        <f>IFERROR(VLOOKUP(O994, 【参考】数式用!$AY$5:$AY$13, 1, FALSE), "")</f>
        <v/>
      </c>
      <c r="AH994" s="439" t="str">
        <f>IFERROR(VLOOKUP(N994, 【参考】数式用!$BA$2:$BB$50, 2, FALSE), "")</f>
        <v/>
      </c>
      <c r="AI994" s="440" t="str">
        <f t="shared" si="31"/>
        <v/>
      </c>
      <c r="AJ994" s="441" t="str">
        <f t="shared" si="32"/>
        <v/>
      </c>
      <c r="AK994" s="139"/>
      <c r="AL994" s="139"/>
      <c r="AM994" s="112"/>
      <c r="AN994" s="112"/>
      <c r="AU994" s="111"/>
      <c r="AV994" s="111"/>
      <c r="AW994" s="111"/>
      <c r="AX994" s="111"/>
      <c r="AY994" s="111"/>
      <c r="AZ994" s="111"/>
    </row>
    <row r="995" spans="1:52" ht="30" customHeight="1" thickBot="1">
      <c r="A995" s="146">
        <v>982</v>
      </c>
      <c r="B995" s="985" t="str">
        <f>IF(基本情報入力シート!C1020="","",基本情報入力シート!C1020)</f>
        <v/>
      </c>
      <c r="C995" s="986"/>
      <c r="D995" s="986"/>
      <c r="E995" s="986"/>
      <c r="F995" s="986"/>
      <c r="G995" s="986"/>
      <c r="H995" s="986"/>
      <c r="I995" s="987"/>
      <c r="J995" s="420" t="str">
        <f>IF(基本情報入力シート!M1020="","",基本情報入力シート!M1020)</f>
        <v/>
      </c>
      <c r="K995" s="420" t="str">
        <f>IF(基本情報入力シート!R1020="","",基本情報入力シート!R1020)</f>
        <v/>
      </c>
      <c r="L995" s="420" t="str">
        <f>IF(基本情報入力シート!W1020="","",基本情報入力シート!W1020)</f>
        <v/>
      </c>
      <c r="M995" s="420" t="str">
        <f>IF(基本情報入力シート!X1020="","",基本情報入力シート!X1020)</f>
        <v/>
      </c>
      <c r="N995" s="147" t="str">
        <f>IF(基本情報入力シート!Y1020="","",基本情報入力シート!Y1020)</f>
        <v/>
      </c>
      <c r="O995" s="154"/>
      <c r="P995" s="53"/>
      <c r="Q995" s="988"/>
      <c r="R995" s="989"/>
      <c r="S995" s="148" t="str">
        <f>IFERROR(ROUNDDOWN(Q995*VLOOKUP(N995,【参考】数式用!$AR$2:$AW$50,MATCH(P995,【参考】数式用!$AT$4:$AW$4)+2,FALSE)*0.5, 0), "")</f>
        <v/>
      </c>
      <c r="T995" s="54"/>
      <c r="U995" s="548" t="str">
        <f>IFERROR(IF(AG995&lt;&gt;"",Q995*VLOOKUP(N995,【参考】数式用!$AG$2:$AL$50,MATCH(P995,【参考】数式用!$AI$4:$AL$4,0)+2,0), ""), "")</f>
        <v/>
      </c>
      <c r="V995" s="44"/>
      <c r="W995" s="990"/>
      <c r="X995" s="991"/>
      <c r="Y995" s="93"/>
      <c r="Z995" s="549"/>
      <c r="AA995" s="149" t="str">
        <f>IFERROR(IF(Y995="ー", "", ROUNDDOWN(Z995*VLOOKUP(N995,【参考】数式用!$AR$2:$AW$50,MATCH(Y995,【参考】数式用!$AT$4:$AW$4)+2,FALSE)*0.5, 0)), "")</f>
        <v/>
      </c>
      <c r="AB995" s="103"/>
      <c r="AC995" s="1083" t="str">
        <f>IFERROR(IF(AG995&lt;&gt;"",Z995*VLOOKUP(N995,【参考】数式用!$AG$2:$AL$50,MATCH(Y995,【参考】数式用!$AI$4:$AL$4,0)+2,0), ""), "")</f>
        <v/>
      </c>
      <c r="AD995" s="1083"/>
      <c r="AE995" s="424"/>
      <c r="AF995" s="104"/>
      <c r="AG995" s="438" t="str">
        <f>IFERROR(VLOOKUP(O995, 【参考】数式用!$AY$5:$AY$13, 1, FALSE), "")</f>
        <v/>
      </c>
      <c r="AH995" s="439" t="str">
        <f>IFERROR(VLOOKUP(N995, 【参考】数式用!$BA$2:$BB$50, 2, FALSE), "")</f>
        <v/>
      </c>
      <c r="AI995" s="440" t="str">
        <f t="shared" si="31"/>
        <v/>
      </c>
      <c r="AJ995" s="441" t="str">
        <f t="shared" si="32"/>
        <v/>
      </c>
      <c r="AK995" s="139"/>
      <c r="AL995" s="139"/>
      <c r="AM995" s="112"/>
      <c r="AN995" s="112"/>
      <c r="AU995" s="111"/>
      <c r="AV995" s="111"/>
      <c r="AW995" s="111"/>
      <c r="AX995" s="111"/>
      <c r="AY995" s="111"/>
      <c r="AZ995" s="111"/>
    </row>
    <row r="996" spans="1:52" ht="30" customHeight="1" thickBot="1">
      <c r="A996" s="146">
        <v>983</v>
      </c>
      <c r="B996" s="985" t="str">
        <f>IF(基本情報入力シート!C1021="","",基本情報入力シート!C1021)</f>
        <v/>
      </c>
      <c r="C996" s="986"/>
      <c r="D996" s="986"/>
      <c r="E996" s="986"/>
      <c r="F996" s="986"/>
      <c r="G996" s="986"/>
      <c r="H996" s="986"/>
      <c r="I996" s="987"/>
      <c r="J996" s="420" t="str">
        <f>IF(基本情報入力シート!M1021="","",基本情報入力シート!M1021)</f>
        <v/>
      </c>
      <c r="K996" s="420" t="str">
        <f>IF(基本情報入力シート!R1021="","",基本情報入力シート!R1021)</f>
        <v/>
      </c>
      <c r="L996" s="420" t="str">
        <f>IF(基本情報入力シート!W1021="","",基本情報入力シート!W1021)</f>
        <v/>
      </c>
      <c r="M996" s="420" t="str">
        <f>IF(基本情報入力シート!X1021="","",基本情報入力シート!X1021)</f>
        <v/>
      </c>
      <c r="N996" s="147" t="str">
        <f>IF(基本情報入力シート!Y1021="","",基本情報入力シート!Y1021)</f>
        <v/>
      </c>
      <c r="O996" s="154"/>
      <c r="P996" s="53"/>
      <c r="Q996" s="988"/>
      <c r="R996" s="989"/>
      <c r="S996" s="148" t="str">
        <f>IFERROR(ROUNDDOWN(Q996*VLOOKUP(N996,【参考】数式用!$AR$2:$AW$50,MATCH(P996,【参考】数式用!$AT$4:$AW$4)+2,FALSE)*0.5, 0), "")</f>
        <v/>
      </c>
      <c r="T996" s="54"/>
      <c r="U996" s="548" t="str">
        <f>IFERROR(IF(AG996&lt;&gt;"",Q996*VLOOKUP(N996,【参考】数式用!$AG$2:$AL$50,MATCH(P996,【参考】数式用!$AI$4:$AL$4,0)+2,0), ""), "")</f>
        <v/>
      </c>
      <c r="V996" s="44"/>
      <c r="W996" s="990"/>
      <c r="X996" s="991"/>
      <c r="Y996" s="93"/>
      <c r="Z996" s="549"/>
      <c r="AA996" s="149" t="str">
        <f>IFERROR(IF(Y996="ー", "", ROUNDDOWN(Z996*VLOOKUP(N996,【参考】数式用!$AR$2:$AW$50,MATCH(Y996,【参考】数式用!$AT$4:$AW$4)+2,FALSE)*0.5, 0)), "")</f>
        <v/>
      </c>
      <c r="AB996" s="103"/>
      <c r="AC996" s="1083" t="str">
        <f>IFERROR(IF(AG996&lt;&gt;"",Z996*VLOOKUP(N996,【参考】数式用!$AG$2:$AL$50,MATCH(Y996,【参考】数式用!$AI$4:$AL$4,0)+2,0), ""), "")</f>
        <v/>
      </c>
      <c r="AD996" s="1083"/>
      <c r="AE996" s="424"/>
      <c r="AF996" s="104"/>
      <c r="AG996" s="438" t="str">
        <f>IFERROR(VLOOKUP(O996, 【参考】数式用!$AY$5:$AY$13, 1, FALSE), "")</f>
        <v/>
      </c>
      <c r="AH996" s="439" t="str">
        <f>IFERROR(VLOOKUP(N996, 【参考】数式用!$BA$2:$BB$50, 2, FALSE), "")</f>
        <v/>
      </c>
      <c r="AI996" s="440" t="str">
        <f t="shared" si="31"/>
        <v/>
      </c>
      <c r="AJ996" s="441" t="str">
        <f t="shared" si="32"/>
        <v/>
      </c>
      <c r="AK996" s="139"/>
      <c r="AL996" s="139"/>
      <c r="AM996" s="112"/>
      <c r="AN996" s="112"/>
      <c r="AU996" s="111"/>
      <c r="AV996" s="111"/>
      <c r="AW996" s="111"/>
      <c r="AX996" s="111"/>
      <c r="AY996" s="111"/>
      <c r="AZ996" s="111"/>
    </row>
    <row r="997" spans="1:52" ht="30" customHeight="1" thickBot="1">
      <c r="A997" s="146">
        <v>984</v>
      </c>
      <c r="B997" s="985" t="str">
        <f>IF(基本情報入力シート!C1022="","",基本情報入力シート!C1022)</f>
        <v/>
      </c>
      <c r="C997" s="986"/>
      <c r="D997" s="986"/>
      <c r="E997" s="986"/>
      <c r="F997" s="986"/>
      <c r="G997" s="986"/>
      <c r="H997" s="986"/>
      <c r="I997" s="987"/>
      <c r="J997" s="420" t="str">
        <f>IF(基本情報入力シート!M1022="","",基本情報入力シート!M1022)</f>
        <v/>
      </c>
      <c r="K997" s="420" t="str">
        <f>IF(基本情報入力シート!R1022="","",基本情報入力シート!R1022)</f>
        <v/>
      </c>
      <c r="L997" s="420" t="str">
        <f>IF(基本情報入力シート!W1022="","",基本情報入力シート!W1022)</f>
        <v/>
      </c>
      <c r="M997" s="420" t="str">
        <f>IF(基本情報入力シート!X1022="","",基本情報入力シート!X1022)</f>
        <v/>
      </c>
      <c r="N997" s="147" t="str">
        <f>IF(基本情報入力シート!Y1022="","",基本情報入力シート!Y1022)</f>
        <v/>
      </c>
      <c r="O997" s="154"/>
      <c r="P997" s="53"/>
      <c r="Q997" s="988"/>
      <c r="R997" s="989"/>
      <c r="S997" s="148" t="str">
        <f>IFERROR(ROUNDDOWN(Q997*VLOOKUP(N997,【参考】数式用!$AR$2:$AW$50,MATCH(P997,【参考】数式用!$AT$4:$AW$4)+2,FALSE)*0.5, 0), "")</f>
        <v/>
      </c>
      <c r="T997" s="54"/>
      <c r="U997" s="548" t="str">
        <f>IFERROR(IF(AG997&lt;&gt;"",Q997*VLOOKUP(N997,【参考】数式用!$AG$2:$AL$50,MATCH(P997,【参考】数式用!$AI$4:$AL$4,0)+2,0), ""), "")</f>
        <v/>
      </c>
      <c r="V997" s="44"/>
      <c r="W997" s="990"/>
      <c r="X997" s="991"/>
      <c r="Y997" s="93"/>
      <c r="Z997" s="549"/>
      <c r="AA997" s="149" t="str">
        <f>IFERROR(IF(Y997="ー", "", ROUNDDOWN(Z997*VLOOKUP(N997,【参考】数式用!$AR$2:$AW$50,MATCH(Y997,【参考】数式用!$AT$4:$AW$4)+2,FALSE)*0.5, 0)), "")</f>
        <v/>
      </c>
      <c r="AB997" s="103"/>
      <c r="AC997" s="1083" t="str">
        <f>IFERROR(IF(AG997&lt;&gt;"",Z997*VLOOKUP(N997,【参考】数式用!$AG$2:$AL$50,MATCH(Y997,【参考】数式用!$AI$4:$AL$4,0)+2,0), ""), "")</f>
        <v/>
      </c>
      <c r="AD997" s="1083"/>
      <c r="AE997" s="424"/>
      <c r="AF997" s="104"/>
      <c r="AG997" s="438" t="str">
        <f>IFERROR(VLOOKUP(O997, 【参考】数式用!$AY$5:$AY$13, 1, FALSE), "")</f>
        <v/>
      </c>
      <c r="AH997" s="439" t="str">
        <f>IFERROR(VLOOKUP(N997, 【参考】数式用!$BA$2:$BB$50, 2, FALSE), "")</f>
        <v/>
      </c>
      <c r="AI997" s="440" t="str">
        <f t="shared" si="31"/>
        <v/>
      </c>
      <c r="AJ997" s="441" t="str">
        <f t="shared" si="32"/>
        <v/>
      </c>
      <c r="AK997" s="139"/>
      <c r="AL997" s="139"/>
      <c r="AM997" s="112"/>
      <c r="AN997" s="112"/>
      <c r="AU997" s="111"/>
      <c r="AV997" s="111"/>
      <c r="AW997" s="111"/>
      <c r="AX997" s="111"/>
      <c r="AY997" s="111"/>
      <c r="AZ997" s="111"/>
    </row>
    <row r="998" spans="1:52" ht="30" customHeight="1" thickBot="1">
      <c r="A998" s="146">
        <v>985</v>
      </c>
      <c r="B998" s="985" t="str">
        <f>IF(基本情報入力シート!C1023="","",基本情報入力シート!C1023)</f>
        <v/>
      </c>
      <c r="C998" s="986"/>
      <c r="D998" s="986"/>
      <c r="E998" s="986"/>
      <c r="F998" s="986"/>
      <c r="G998" s="986"/>
      <c r="H998" s="986"/>
      <c r="I998" s="987"/>
      <c r="J998" s="420" t="str">
        <f>IF(基本情報入力シート!M1023="","",基本情報入力シート!M1023)</f>
        <v/>
      </c>
      <c r="K998" s="420" t="str">
        <f>IF(基本情報入力シート!R1023="","",基本情報入力シート!R1023)</f>
        <v/>
      </c>
      <c r="L998" s="420" t="str">
        <f>IF(基本情報入力シート!W1023="","",基本情報入力シート!W1023)</f>
        <v/>
      </c>
      <c r="M998" s="420" t="str">
        <f>IF(基本情報入力シート!X1023="","",基本情報入力シート!X1023)</f>
        <v/>
      </c>
      <c r="N998" s="147" t="str">
        <f>IF(基本情報入力シート!Y1023="","",基本情報入力シート!Y1023)</f>
        <v/>
      </c>
      <c r="O998" s="154"/>
      <c r="P998" s="53"/>
      <c r="Q998" s="988"/>
      <c r="R998" s="989"/>
      <c r="S998" s="148" t="str">
        <f>IFERROR(ROUNDDOWN(Q998*VLOOKUP(N998,【参考】数式用!$AR$2:$AW$50,MATCH(P998,【参考】数式用!$AT$4:$AW$4)+2,FALSE)*0.5, 0), "")</f>
        <v/>
      </c>
      <c r="T998" s="54"/>
      <c r="U998" s="548" t="str">
        <f>IFERROR(IF(AG998&lt;&gt;"",Q998*VLOOKUP(N998,【参考】数式用!$AG$2:$AL$50,MATCH(P998,【参考】数式用!$AI$4:$AL$4,0)+2,0), ""), "")</f>
        <v/>
      </c>
      <c r="V998" s="44"/>
      <c r="W998" s="990"/>
      <c r="X998" s="991"/>
      <c r="Y998" s="93"/>
      <c r="Z998" s="549"/>
      <c r="AA998" s="149" t="str">
        <f>IFERROR(IF(Y998="ー", "", ROUNDDOWN(Z998*VLOOKUP(N998,【参考】数式用!$AR$2:$AW$50,MATCH(Y998,【参考】数式用!$AT$4:$AW$4)+2,FALSE)*0.5, 0)), "")</f>
        <v/>
      </c>
      <c r="AB998" s="103"/>
      <c r="AC998" s="1083" t="str">
        <f>IFERROR(IF(AG998&lt;&gt;"",Z998*VLOOKUP(N998,【参考】数式用!$AG$2:$AL$50,MATCH(Y998,【参考】数式用!$AI$4:$AL$4,0)+2,0), ""), "")</f>
        <v/>
      </c>
      <c r="AD998" s="1083"/>
      <c r="AE998" s="424"/>
      <c r="AF998" s="104"/>
      <c r="AG998" s="438" t="str">
        <f>IFERROR(VLOOKUP(O998, 【参考】数式用!$AY$5:$AY$13, 1, FALSE), "")</f>
        <v/>
      </c>
      <c r="AH998" s="439" t="str">
        <f>IFERROR(VLOOKUP(N998, 【参考】数式用!$BA$2:$BB$50, 2, FALSE), "")</f>
        <v/>
      </c>
      <c r="AI998" s="440" t="str">
        <f t="shared" si="31"/>
        <v/>
      </c>
      <c r="AJ998" s="441" t="str">
        <f t="shared" si="32"/>
        <v/>
      </c>
      <c r="AK998" s="139"/>
      <c r="AL998" s="139"/>
      <c r="AM998" s="112"/>
      <c r="AN998" s="112"/>
      <c r="AU998" s="111"/>
      <c r="AV998" s="111"/>
      <c r="AW998" s="111"/>
      <c r="AX998" s="111"/>
      <c r="AY998" s="111"/>
      <c r="AZ998" s="111"/>
    </row>
    <row r="999" spans="1:52" ht="30" customHeight="1" thickBot="1">
      <c r="A999" s="146">
        <v>986</v>
      </c>
      <c r="B999" s="985" t="str">
        <f>IF(基本情報入力シート!C1024="","",基本情報入力シート!C1024)</f>
        <v/>
      </c>
      <c r="C999" s="986"/>
      <c r="D999" s="986"/>
      <c r="E999" s="986"/>
      <c r="F999" s="986"/>
      <c r="G999" s="986"/>
      <c r="H999" s="986"/>
      <c r="I999" s="987"/>
      <c r="J999" s="420" t="str">
        <f>IF(基本情報入力シート!M1024="","",基本情報入力シート!M1024)</f>
        <v/>
      </c>
      <c r="K999" s="420" t="str">
        <f>IF(基本情報入力シート!R1024="","",基本情報入力シート!R1024)</f>
        <v/>
      </c>
      <c r="L999" s="420" t="str">
        <f>IF(基本情報入力シート!W1024="","",基本情報入力シート!W1024)</f>
        <v/>
      </c>
      <c r="M999" s="420" t="str">
        <f>IF(基本情報入力シート!X1024="","",基本情報入力シート!X1024)</f>
        <v/>
      </c>
      <c r="N999" s="147" t="str">
        <f>IF(基本情報入力シート!Y1024="","",基本情報入力シート!Y1024)</f>
        <v/>
      </c>
      <c r="O999" s="154"/>
      <c r="P999" s="53"/>
      <c r="Q999" s="988"/>
      <c r="R999" s="989"/>
      <c r="S999" s="148" t="str">
        <f>IFERROR(ROUNDDOWN(Q999*VLOOKUP(N999,【参考】数式用!$AR$2:$AW$50,MATCH(P999,【参考】数式用!$AT$4:$AW$4)+2,FALSE)*0.5, 0), "")</f>
        <v/>
      </c>
      <c r="T999" s="54"/>
      <c r="U999" s="548" t="str">
        <f>IFERROR(IF(AG999&lt;&gt;"",Q999*VLOOKUP(N999,【参考】数式用!$AG$2:$AL$50,MATCH(P999,【参考】数式用!$AI$4:$AL$4,0)+2,0), ""), "")</f>
        <v/>
      </c>
      <c r="V999" s="44"/>
      <c r="W999" s="990"/>
      <c r="X999" s="991"/>
      <c r="Y999" s="93"/>
      <c r="Z999" s="549"/>
      <c r="AA999" s="149" t="str">
        <f>IFERROR(IF(Y999="ー", "", ROUNDDOWN(Z999*VLOOKUP(N999,【参考】数式用!$AR$2:$AW$50,MATCH(Y999,【参考】数式用!$AT$4:$AW$4)+2,FALSE)*0.5, 0)), "")</f>
        <v/>
      </c>
      <c r="AB999" s="103"/>
      <c r="AC999" s="1083" t="str">
        <f>IFERROR(IF(AG999&lt;&gt;"",Z999*VLOOKUP(N999,【参考】数式用!$AG$2:$AL$50,MATCH(Y999,【参考】数式用!$AI$4:$AL$4,0)+2,0), ""), "")</f>
        <v/>
      </c>
      <c r="AD999" s="1083"/>
      <c r="AE999" s="424"/>
      <c r="AF999" s="104"/>
      <c r="AG999" s="438" t="str">
        <f>IFERROR(VLOOKUP(O999, 【参考】数式用!$AY$5:$AY$13, 1, FALSE), "")</f>
        <v/>
      </c>
      <c r="AH999" s="439" t="str">
        <f>IFERROR(VLOOKUP(N999, 【参考】数式用!$BA$2:$BB$50, 2, FALSE), "")</f>
        <v/>
      </c>
      <c r="AI999" s="440" t="str">
        <f t="shared" si="31"/>
        <v/>
      </c>
      <c r="AJ999" s="441" t="str">
        <f t="shared" si="32"/>
        <v/>
      </c>
      <c r="AK999" s="139"/>
      <c r="AL999" s="139"/>
      <c r="AM999" s="112"/>
      <c r="AN999" s="112"/>
      <c r="AU999" s="111"/>
      <c r="AV999" s="111"/>
      <c r="AW999" s="111"/>
      <c r="AX999" s="111"/>
      <c r="AY999" s="111"/>
      <c r="AZ999" s="111"/>
    </row>
    <row r="1000" spans="1:52" ht="30" customHeight="1" thickBot="1">
      <c r="A1000" s="146">
        <v>987</v>
      </c>
      <c r="B1000" s="985" t="str">
        <f>IF(基本情報入力シート!C1025="","",基本情報入力シート!C1025)</f>
        <v/>
      </c>
      <c r="C1000" s="986"/>
      <c r="D1000" s="986"/>
      <c r="E1000" s="986"/>
      <c r="F1000" s="986"/>
      <c r="G1000" s="986"/>
      <c r="H1000" s="986"/>
      <c r="I1000" s="987"/>
      <c r="J1000" s="420" t="str">
        <f>IF(基本情報入力シート!M1025="","",基本情報入力シート!M1025)</f>
        <v/>
      </c>
      <c r="K1000" s="420" t="str">
        <f>IF(基本情報入力シート!R1025="","",基本情報入力シート!R1025)</f>
        <v/>
      </c>
      <c r="L1000" s="420" t="str">
        <f>IF(基本情報入力シート!W1025="","",基本情報入力シート!W1025)</f>
        <v/>
      </c>
      <c r="M1000" s="420" t="str">
        <f>IF(基本情報入力シート!X1025="","",基本情報入力シート!X1025)</f>
        <v/>
      </c>
      <c r="N1000" s="147" t="str">
        <f>IF(基本情報入力シート!Y1025="","",基本情報入力シート!Y1025)</f>
        <v/>
      </c>
      <c r="O1000" s="154"/>
      <c r="P1000" s="53"/>
      <c r="Q1000" s="988"/>
      <c r="R1000" s="989"/>
      <c r="S1000" s="148" t="str">
        <f>IFERROR(ROUNDDOWN(Q1000*VLOOKUP(N1000,【参考】数式用!$AR$2:$AW$50,MATCH(P1000,【参考】数式用!$AT$4:$AW$4)+2,FALSE)*0.5, 0), "")</f>
        <v/>
      </c>
      <c r="T1000" s="54"/>
      <c r="U1000" s="548" t="str">
        <f>IFERROR(IF(AG1000&lt;&gt;"",Q1000*VLOOKUP(N1000,【参考】数式用!$AG$2:$AL$50,MATCH(P1000,【参考】数式用!$AI$4:$AL$4,0)+2,0), ""), "")</f>
        <v/>
      </c>
      <c r="V1000" s="44"/>
      <c r="W1000" s="990"/>
      <c r="X1000" s="991"/>
      <c r="Y1000" s="93"/>
      <c r="Z1000" s="549"/>
      <c r="AA1000" s="149" t="str">
        <f>IFERROR(IF(Y1000="ー", "", ROUNDDOWN(Z1000*VLOOKUP(N1000,【参考】数式用!$AR$2:$AW$50,MATCH(Y1000,【参考】数式用!$AT$4:$AW$4)+2,FALSE)*0.5, 0)), "")</f>
        <v/>
      </c>
      <c r="AB1000" s="103"/>
      <c r="AC1000" s="1083" t="str">
        <f>IFERROR(IF(AG1000&lt;&gt;"",Z1000*VLOOKUP(N1000,【参考】数式用!$AG$2:$AL$50,MATCH(Y1000,【参考】数式用!$AI$4:$AL$4,0)+2,0), ""), "")</f>
        <v/>
      </c>
      <c r="AD1000" s="1083"/>
      <c r="AE1000" s="424"/>
      <c r="AF1000" s="104"/>
      <c r="AG1000" s="438" t="str">
        <f>IFERROR(VLOOKUP(O1000, 【参考】数式用!$AY$5:$AY$13, 1, FALSE), "")</f>
        <v/>
      </c>
      <c r="AH1000" s="439" t="str">
        <f>IFERROR(VLOOKUP(N1000, 【参考】数式用!$BA$2:$BB$50, 2, FALSE), "")</f>
        <v/>
      </c>
      <c r="AI1000" s="440" t="str">
        <f t="shared" si="31"/>
        <v/>
      </c>
      <c r="AJ1000" s="441" t="str">
        <f t="shared" si="32"/>
        <v/>
      </c>
      <c r="AK1000" s="139"/>
      <c r="AL1000" s="139"/>
      <c r="AM1000" s="112"/>
      <c r="AN1000" s="112"/>
      <c r="AU1000" s="111"/>
      <c r="AV1000" s="111"/>
      <c r="AW1000" s="111"/>
      <c r="AX1000" s="111"/>
      <c r="AY1000" s="111"/>
      <c r="AZ1000" s="111"/>
    </row>
    <row r="1001" spans="1:52" ht="30" customHeight="1" thickBot="1">
      <c r="A1001" s="146">
        <v>988</v>
      </c>
      <c r="B1001" s="985" t="str">
        <f>IF(基本情報入力シート!C1026="","",基本情報入力シート!C1026)</f>
        <v/>
      </c>
      <c r="C1001" s="986"/>
      <c r="D1001" s="986"/>
      <c r="E1001" s="986"/>
      <c r="F1001" s="986"/>
      <c r="G1001" s="986"/>
      <c r="H1001" s="986"/>
      <c r="I1001" s="987"/>
      <c r="J1001" s="420" t="str">
        <f>IF(基本情報入力シート!M1026="","",基本情報入力シート!M1026)</f>
        <v/>
      </c>
      <c r="K1001" s="420" t="str">
        <f>IF(基本情報入力シート!R1026="","",基本情報入力シート!R1026)</f>
        <v/>
      </c>
      <c r="L1001" s="420" t="str">
        <f>IF(基本情報入力シート!W1026="","",基本情報入力シート!W1026)</f>
        <v/>
      </c>
      <c r="M1001" s="420" t="str">
        <f>IF(基本情報入力シート!X1026="","",基本情報入力シート!X1026)</f>
        <v/>
      </c>
      <c r="N1001" s="147" t="str">
        <f>IF(基本情報入力シート!Y1026="","",基本情報入力シート!Y1026)</f>
        <v/>
      </c>
      <c r="O1001" s="154"/>
      <c r="P1001" s="53"/>
      <c r="Q1001" s="988"/>
      <c r="R1001" s="989"/>
      <c r="S1001" s="148" t="str">
        <f>IFERROR(ROUNDDOWN(Q1001*VLOOKUP(N1001,【参考】数式用!$AR$2:$AW$50,MATCH(P1001,【参考】数式用!$AT$4:$AW$4)+2,FALSE)*0.5, 0), "")</f>
        <v/>
      </c>
      <c r="T1001" s="54"/>
      <c r="U1001" s="548" t="str">
        <f>IFERROR(IF(AG1001&lt;&gt;"",Q1001*VLOOKUP(N1001,【参考】数式用!$AG$2:$AL$50,MATCH(P1001,【参考】数式用!$AI$4:$AL$4,0)+2,0), ""), "")</f>
        <v/>
      </c>
      <c r="V1001" s="44"/>
      <c r="W1001" s="990"/>
      <c r="X1001" s="991"/>
      <c r="Y1001" s="93"/>
      <c r="Z1001" s="549"/>
      <c r="AA1001" s="149" t="str">
        <f>IFERROR(IF(Y1001="ー", "", ROUNDDOWN(Z1001*VLOOKUP(N1001,【参考】数式用!$AR$2:$AW$50,MATCH(Y1001,【参考】数式用!$AT$4:$AW$4)+2,FALSE)*0.5, 0)), "")</f>
        <v/>
      </c>
      <c r="AB1001" s="103"/>
      <c r="AC1001" s="1083" t="str">
        <f>IFERROR(IF(AG1001&lt;&gt;"",Z1001*VLOOKUP(N1001,【参考】数式用!$AG$2:$AL$50,MATCH(Y1001,【参考】数式用!$AI$4:$AL$4,0)+2,0), ""), "")</f>
        <v/>
      </c>
      <c r="AD1001" s="1083"/>
      <c r="AE1001" s="424"/>
      <c r="AF1001" s="104"/>
      <c r="AG1001" s="438" t="str">
        <f>IFERROR(VLOOKUP(O1001, 【参考】数式用!$AY$5:$AY$13, 1, FALSE), "")</f>
        <v/>
      </c>
      <c r="AH1001" s="439" t="str">
        <f>IFERROR(VLOOKUP(N1001, 【参考】数式用!$BA$2:$BB$50, 2, FALSE), "")</f>
        <v/>
      </c>
      <c r="AI1001" s="440" t="str">
        <f t="shared" si="31"/>
        <v/>
      </c>
      <c r="AJ1001" s="441" t="str">
        <f t="shared" si="32"/>
        <v/>
      </c>
      <c r="AK1001" s="139"/>
      <c r="AL1001" s="139"/>
      <c r="AM1001" s="112"/>
      <c r="AN1001" s="112"/>
      <c r="AU1001" s="111"/>
      <c r="AV1001" s="111"/>
      <c r="AW1001" s="111"/>
      <c r="AX1001" s="111"/>
      <c r="AY1001" s="111"/>
      <c r="AZ1001" s="111"/>
    </row>
    <row r="1002" spans="1:52" ht="30" customHeight="1" thickBot="1">
      <c r="A1002" s="146">
        <v>989</v>
      </c>
      <c r="B1002" s="985" t="str">
        <f>IF(基本情報入力シート!C1027="","",基本情報入力シート!C1027)</f>
        <v/>
      </c>
      <c r="C1002" s="986"/>
      <c r="D1002" s="986"/>
      <c r="E1002" s="986"/>
      <c r="F1002" s="986"/>
      <c r="G1002" s="986"/>
      <c r="H1002" s="986"/>
      <c r="I1002" s="987"/>
      <c r="J1002" s="420" t="str">
        <f>IF(基本情報入力シート!M1027="","",基本情報入力シート!M1027)</f>
        <v/>
      </c>
      <c r="K1002" s="420" t="str">
        <f>IF(基本情報入力シート!R1027="","",基本情報入力シート!R1027)</f>
        <v/>
      </c>
      <c r="L1002" s="420" t="str">
        <f>IF(基本情報入力シート!W1027="","",基本情報入力シート!W1027)</f>
        <v/>
      </c>
      <c r="M1002" s="420" t="str">
        <f>IF(基本情報入力シート!X1027="","",基本情報入力シート!X1027)</f>
        <v/>
      </c>
      <c r="N1002" s="147" t="str">
        <f>IF(基本情報入力シート!Y1027="","",基本情報入力シート!Y1027)</f>
        <v/>
      </c>
      <c r="O1002" s="154"/>
      <c r="P1002" s="53"/>
      <c r="Q1002" s="988"/>
      <c r="R1002" s="989"/>
      <c r="S1002" s="148" t="str">
        <f>IFERROR(ROUNDDOWN(Q1002*VLOOKUP(N1002,【参考】数式用!$AR$2:$AW$50,MATCH(P1002,【参考】数式用!$AT$4:$AW$4)+2,FALSE)*0.5, 0), "")</f>
        <v/>
      </c>
      <c r="T1002" s="54"/>
      <c r="U1002" s="548" t="str">
        <f>IFERROR(IF(AG1002&lt;&gt;"",Q1002*VLOOKUP(N1002,【参考】数式用!$AG$2:$AL$50,MATCH(P1002,【参考】数式用!$AI$4:$AL$4,0)+2,0), ""), "")</f>
        <v/>
      </c>
      <c r="V1002" s="44"/>
      <c r="W1002" s="990"/>
      <c r="X1002" s="991"/>
      <c r="Y1002" s="93"/>
      <c r="Z1002" s="549"/>
      <c r="AA1002" s="149" t="str">
        <f>IFERROR(IF(Y1002="ー", "", ROUNDDOWN(Z1002*VLOOKUP(N1002,【参考】数式用!$AR$2:$AW$50,MATCH(Y1002,【参考】数式用!$AT$4:$AW$4)+2,FALSE)*0.5, 0)), "")</f>
        <v/>
      </c>
      <c r="AB1002" s="103"/>
      <c r="AC1002" s="1083" t="str">
        <f>IFERROR(IF(AG1002&lt;&gt;"",Z1002*VLOOKUP(N1002,【参考】数式用!$AG$2:$AL$50,MATCH(Y1002,【参考】数式用!$AI$4:$AL$4,0)+2,0), ""), "")</f>
        <v/>
      </c>
      <c r="AD1002" s="1083"/>
      <c r="AE1002" s="424"/>
      <c r="AF1002" s="104"/>
      <c r="AG1002" s="438" t="str">
        <f>IFERROR(VLOOKUP(O1002, 【参考】数式用!$AY$5:$AY$13, 1, FALSE), "")</f>
        <v/>
      </c>
      <c r="AH1002" s="439" t="str">
        <f>IFERROR(VLOOKUP(N1002, 【参考】数式用!$BA$2:$BB$50, 2, FALSE), "")</f>
        <v/>
      </c>
      <c r="AI1002" s="440" t="str">
        <f t="shared" si="31"/>
        <v/>
      </c>
      <c r="AJ1002" s="441" t="str">
        <f t="shared" si="32"/>
        <v/>
      </c>
      <c r="AK1002" s="139"/>
      <c r="AL1002" s="139"/>
      <c r="AM1002" s="112"/>
      <c r="AN1002" s="112"/>
      <c r="AU1002" s="111"/>
      <c r="AV1002" s="111"/>
      <c r="AW1002" s="111"/>
      <c r="AX1002" s="111"/>
      <c r="AY1002" s="111"/>
      <c r="AZ1002" s="111"/>
    </row>
    <row r="1003" spans="1:52" ht="30" customHeight="1" thickBot="1">
      <c r="A1003" s="146">
        <v>990</v>
      </c>
      <c r="B1003" s="985" t="str">
        <f>IF(基本情報入力シート!C1028="","",基本情報入力シート!C1028)</f>
        <v/>
      </c>
      <c r="C1003" s="986"/>
      <c r="D1003" s="986"/>
      <c r="E1003" s="986"/>
      <c r="F1003" s="986"/>
      <c r="G1003" s="986"/>
      <c r="H1003" s="986"/>
      <c r="I1003" s="987"/>
      <c r="J1003" s="420" t="str">
        <f>IF(基本情報入力シート!M1028="","",基本情報入力シート!M1028)</f>
        <v/>
      </c>
      <c r="K1003" s="420" t="str">
        <f>IF(基本情報入力シート!R1028="","",基本情報入力シート!R1028)</f>
        <v/>
      </c>
      <c r="L1003" s="420" t="str">
        <f>IF(基本情報入力シート!W1028="","",基本情報入力シート!W1028)</f>
        <v/>
      </c>
      <c r="M1003" s="420" t="str">
        <f>IF(基本情報入力シート!X1028="","",基本情報入力シート!X1028)</f>
        <v/>
      </c>
      <c r="N1003" s="147" t="str">
        <f>IF(基本情報入力シート!Y1028="","",基本情報入力シート!Y1028)</f>
        <v/>
      </c>
      <c r="O1003" s="154"/>
      <c r="P1003" s="53"/>
      <c r="Q1003" s="988"/>
      <c r="R1003" s="989"/>
      <c r="S1003" s="148" t="str">
        <f>IFERROR(ROUNDDOWN(Q1003*VLOOKUP(N1003,【参考】数式用!$AR$2:$AW$50,MATCH(P1003,【参考】数式用!$AT$4:$AW$4)+2,FALSE)*0.5, 0), "")</f>
        <v/>
      </c>
      <c r="T1003" s="54"/>
      <c r="U1003" s="548" t="str">
        <f>IFERROR(IF(AG1003&lt;&gt;"",Q1003*VLOOKUP(N1003,【参考】数式用!$AG$2:$AL$50,MATCH(P1003,【参考】数式用!$AI$4:$AL$4,0)+2,0), ""), "")</f>
        <v/>
      </c>
      <c r="V1003" s="44"/>
      <c r="W1003" s="990"/>
      <c r="X1003" s="991"/>
      <c r="Y1003" s="93"/>
      <c r="Z1003" s="549"/>
      <c r="AA1003" s="149" t="str">
        <f>IFERROR(IF(Y1003="ー", "", ROUNDDOWN(Z1003*VLOOKUP(N1003,【参考】数式用!$AR$2:$AW$50,MATCH(Y1003,【参考】数式用!$AT$4:$AW$4)+2,FALSE)*0.5, 0)), "")</f>
        <v/>
      </c>
      <c r="AB1003" s="103"/>
      <c r="AC1003" s="1083" t="str">
        <f>IFERROR(IF(AG1003&lt;&gt;"",Z1003*VLOOKUP(N1003,【参考】数式用!$AG$2:$AL$50,MATCH(Y1003,【参考】数式用!$AI$4:$AL$4,0)+2,0), ""), "")</f>
        <v/>
      </c>
      <c r="AD1003" s="1083"/>
      <c r="AE1003" s="424"/>
      <c r="AF1003" s="104"/>
      <c r="AG1003" s="438" t="str">
        <f>IFERROR(VLOOKUP(O1003, 【参考】数式用!$AY$5:$AY$13, 1, FALSE), "")</f>
        <v/>
      </c>
      <c r="AH1003" s="439" t="str">
        <f>IFERROR(VLOOKUP(N1003, 【参考】数式用!$BA$2:$BB$50, 2, FALSE), "")</f>
        <v/>
      </c>
      <c r="AI1003" s="440" t="str">
        <f t="shared" si="31"/>
        <v/>
      </c>
      <c r="AJ1003" s="441" t="str">
        <f t="shared" si="32"/>
        <v/>
      </c>
      <c r="AK1003" s="139"/>
      <c r="AL1003" s="139"/>
      <c r="AM1003" s="112"/>
      <c r="AN1003" s="112"/>
      <c r="AU1003" s="111"/>
      <c r="AV1003" s="111"/>
      <c r="AW1003" s="111"/>
      <c r="AX1003" s="111"/>
      <c r="AY1003" s="111"/>
      <c r="AZ1003" s="111"/>
    </row>
    <row r="1004" spans="1:52" ht="30" customHeight="1" thickBot="1">
      <c r="A1004" s="146">
        <v>991</v>
      </c>
      <c r="B1004" s="985" t="str">
        <f>IF(基本情報入力シート!C1029="","",基本情報入力シート!C1029)</f>
        <v/>
      </c>
      <c r="C1004" s="986"/>
      <c r="D1004" s="986"/>
      <c r="E1004" s="986"/>
      <c r="F1004" s="986"/>
      <c r="G1004" s="986"/>
      <c r="H1004" s="986"/>
      <c r="I1004" s="987"/>
      <c r="J1004" s="420" t="str">
        <f>IF(基本情報入力シート!M1029="","",基本情報入力シート!M1029)</f>
        <v/>
      </c>
      <c r="K1004" s="420" t="str">
        <f>IF(基本情報入力シート!R1029="","",基本情報入力シート!R1029)</f>
        <v/>
      </c>
      <c r="L1004" s="420" t="str">
        <f>IF(基本情報入力シート!W1029="","",基本情報入力シート!W1029)</f>
        <v/>
      </c>
      <c r="M1004" s="420" t="str">
        <f>IF(基本情報入力シート!X1029="","",基本情報入力シート!X1029)</f>
        <v/>
      </c>
      <c r="N1004" s="147" t="str">
        <f>IF(基本情報入力シート!Y1029="","",基本情報入力シート!Y1029)</f>
        <v/>
      </c>
      <c r="O1004" s="154"/>
      <c r="P1004" s="53"/>
      <c r="Q1004" s="988"/>
      <c r="R1004" s="989"/>
      <c r="S1004" s="148" t="str">
        <f>IFERROR(ROUNDDOWN(Q1004*VLOOKUP(N1004,【参考】数式用!$AR$2:$AW$50,MATCH(P1004,【参考】数式用!$AT$4:$AW$4)+2,FALSE)*0.5, 0), "")</f>
        <v/>
      </c>
      <c r="T1004" s="54"/>
      <c r="U1004" s="548" t="str">
        <f>IFERROR(IF(AG1004&lt;&gt;"",Q1004*VLOOKUP(N1004,【参考】数式用!$AG$2:$AL$50,MATCH(P1004,【参考】数式用!$AI$4:$AL$4,0)+2,0), ""), "")</f>
        <v/>
      </c>
      <c r="V1004" s="44"/>
      <c r="W1004" s="990"/>
      <c r="X1004" s="991"/>
      <c r="Y1004" s="93"/>
      <c r="Z1004" s="549"/>
      <c r="AA1004" s="149" t="str">
        <f>IFERROR(IF(Y1004="ー", "", ROUNDDOWN(Z1004*VLOOKUP(N1004,【参考】数式用!$AR$2:$AW$50,MATCH(Y1004,【参考】数式用!$AT$4:$AW$4)+2,FALSE)*0.5, 0)), "")</f>
        <v/>
      </c>
      <c r="AB1004" s="103"/>
      <c r="AC1004" s="1083" t="str">
        <f>IFERROR(IF(AG1004&lt;&gt;"",Z1004*VLOOKUP(N1004,【参考】数式用!$AG$2:$AL$50,MATCH(Y1004,【参考】数式用!$AI$4:$AL$4,0)+2,0), ""), "")</f>
        <v/>
      </c>
      <c r="AD1004" s="1083"/>
      <c r="AE1004" s="424"/>
      <c r="AF1004" s="104"/>
      <c r="AG1004" s="438" t="str">
        <f>IFERROR(VLOOKUP(O1004, 【参考】数式用!$AY$5:$AY$13, 1, FALSE), "")</f>
        <v/>
      </c>
      <c r="AH1004" s="439" t="str">
        <f>IFERROR(VLOOKUP(N1004, 【参考】数式用!$BA$2:$BB$50, 2, FALSE), "")</f>
        <v/>
      </c>
      <c r="AI1004" s="440" t="str">
        <f t="shared" si="31"/>
        <v/>
      </c>
      <c r="AJ1004" s="441" t="str">
        <f t="shared" si="32"/>
        <v/>
      </c>
      <c r="AK1004" s="139"/>
      <c r="AL1004" s="139"/>
      <c r="AM1004" s="112"/>
      <c r="AN1004" s="112"/>
      <c r="AU1004" s="111"/>
      <c r="AV1004" s="111"/>
      <c r="AW1004" s="111"/>
      <c r="AX1004" s="111"/>
      <c r="AY1004" s="111"/>
      <c r="AZ1004" s="111"/>
    </row>
    <row r="1005" spans="1:52" ht="30" customHeight="1" thickBot="1">
      <c r="A1005" s="146">
        <v>992</v>
      </c>
      <c r="B1005" s="985" t="str">
        <f>IF(基本情報入力シート!C1030="","",基本情報入力シート!C1030)</f>
        <v/>
      </c>
      <c r="C1005" s="986"/>
      <c r="D1005" s="986"/>
      <c r="E1005" s="986"/>
      <c r="F1005" s="986"/>
      <c r="G1005" s="986"/>
      <c r="H1005" s="986"/>
      <c r="I1005" s="987"/>
      <c r="J1005" s="420" t="str">
        <f>IF(基本情報入力シート!M1030="","",基本情報入力シート!M1030)</f>
        <v/>
      </c>
      <c r="K1005" s="420" t="str">
        <f>IF(基本情報入力シート!R1030="","",基本情報入力シート!R1030)</f>
        <v/>
      </c>
      <c r="L1005" s="420" t="str">
        <f>IF(基本情報入力シート!W1030="","",基本情報入力シート!W1030)</f>
        <v/>
      </c>
      <c r="M1005" s="420" t="str">
        <f>IF(基本情報入力シート!X1030="","",基本情報入力シート!X1030)</f>
        <v/>
      </c>
      <c r="N1005" s="147" t="str">
        <f>IF(基本情報入力シート!Y1030="","",基本情報入力シート!Y1030)</f>
        <v/>
      </c>
      <c r="O1005" s="154"/>
      <c r="P1005" s="53"/>
      <c r="Q1005" s="988"/>
      <c r="R1005" s="989"/>
      <c r="S1005" s="148" t="str">
        <f>IFERROR(ROUNDDOWN(Q1005*VLOOKUP(N1005,【参考】数式用!$AR$2:$AW$50,MATCH(P1005,【参考】数式用!$AT$4:$AW$4)+2,FALSE)*0.5, 0), "")</f>
        <v/>
      </c>
      <c r="T1005" s="54"/>
      <c r="U1005" s="548" t="str">
        <f>IFERROR(IF(AG1005&lt;&gt;"",Q1005*VLOOKUP(N1005,【参考】数式用!$AG$2:$AL$50,MATCH(P1005,【参考】数式用!$AI$4:$AL$4,0)+2,0), ""), "")</f>
        <v/>
      </c>
      <c r="V1005" s="44"/>
      <c r="W1005" s="990"/>
      <c r="X1005" s="991"/>
      <c r="Y1005" s="93"/>
      <c r="Z1005" s="549"/>
      <c r="AA1005" s="149" t="str">
        <f>IFERROR(IF(Y1005="ー", "", ROUNDDOWN(Z1005*VLOOKUP(N1005,【参考】数式用!$AR$2:$AW$50,MATCH(Y1005,【参考】数式用!$AT$4:$AW$4)+2,FALSE)*0.5, 0)), "")</f>
        <v/>
      </c>
      <c r="AB1005" s="103"/>
      <c r="AC1005" s="1083" t="str">
        <f>IFERROR(IF(AG1005&lt;&gt;"",Z1005*VLOOKUP(N1005,【参考】数式用!$AG$2:$AL$50,MATCH(Y1005,【参考】数式用!$AI$4:$AL$4,0)+2,0), ""), "")</f>
        <v/>
      </c>
      <c r="AD1005" s="1083"/>
      <c r="AE1005" s="424"/>
      <c r="AF1005" s="104"/>
      <c r="AG1005" s="438" t="str">
        <f>IFERROR(VLOOKUP(O1005, 【参考】数式用!$AY$5:$AY$13, 1, FALSE), "")</f>
        <v/>
      </c>
      <c r="AH1005" s="439" t="str">
        <f>IFERROR(VLOOKUP(N1005, 【参考】数式用!$BA$2:$BB$50, 2, FALSE), "")</f>
        <v/>
      </c>
      <c r="AI1005" s="440" t="str">
        <f t="shared" si="31"/>
        <v/>
      </c>
      <c r="AJ1005" s="441" t="str">
        <f t="shared" si="32"/>
        <v/>
      </c>
      <c r="AK1005" s="139"/>
      <c r="AL1005" s="139"/>
      <c r="AM1005" s="112"/>
      <c r="AN1005" s="112"/>
      <c r="AU1005" s="111"/>
      <c r="AV1005" s="111"/>
      <c r="AW1005" s="111"/>
      <c r="AX1005" s="111"/>
      <c r="AY1005" s="111"/>
      <c r="AZ1005" s="111"/>
    </row>
    <row r="1006" spans="1:52" ht="30" customHeight="1" thickBot="1">
      <c r="A1006" s="146">
        <v>993</v>
      </c>
      <c r="B1006" s="985" t="str">
        <f>IF(基本情報入力シート!C1031="","",基本情報入力シート!C1031)</f>
        <v/>
      </c>
      <c r="C1006" s="986"/>
      <c r="D1006" s="986"/>
      <c r="E1006" s="986"/>
      <c r="F1006" s="986"/>
      <c r="G1006" s="986"/>
      <c r="H1006" s="986"/>
      <c r="I1006" s="987"/>
      <c r="J1006" s="420" t="str">
        <f>IF(基本情報入力シート!M1031="","",基本情報入力シート!M1031)</f>
        <v/>
      </c>
      <c r="K1006" s="420" t="str">
        <f>IF(基本情報入力シート!R1031="","",基本情報入力シート!R1031)</f>
        <v/>
      </c>
      <c r="L1006" s="420" t="str">
        <f>IF(基本情報入力シート!W1031="","",基本情報入力シート!W1031)</f>
        <v/>
      </c>
      <c r="M1006" s="420" t="str">
        <f>IF(基本情報入力シート!X1031="","",基本情報入力シート!X1031)</f>
        <v/>
      </c>
      <c r="N1006" s="147" t="str">
        <f>IF(基本情報入力シート!Y1031="","",基本情報入力シート!Y1031)</f>
        <v/>
      </c>
      <c r="O1006" s="154"/>
      <c r="P1006" s="53"/>
      <c r="Q1006" s="988"/>
      <c r="R1006" s="989"/>
      <c r="S1006" s="148" t="str">
        <f>IFERROR(ROUNDDOWN(Q1006*VLOOKUP(N1006,【参考】数式用!$AR$2:$AW$50,MATCH(P1006,【参考】数式用!$AT$4:$AW$4)+2,FALSE)*0.5, 0), "")</f>
        <v/>
      </c>
      <c r="T1006" s="54"/>
      <c r="U1006" s="548" t="str">
        <f>IFERROR(IF(AG1006&lt;&gt;"",Q1006*VLOOKUP(N1006,【参考】数式用!$AG$2:$AL$50,MATCH(P1006,【参考】数式用!$AI$4:$AL$4,0)+2,0), ""), "")</f>
        <v/>
      </c>
      <c r="V1006" s="44"/>
      <c r="W1006" s="990"/>
      <c r="X1006" s="991"/>
      <c r="Y1006" s="93"/>
      <c r="Z1006" s="549"/>
      <c r="AA1006" s="149" t="str">
        <f>IFERROR(IF(Y1006="ー", "", ROUNDDOWN(Z1006*VLOOKUP(N1006,【参考】数式用!$AR$2:$AW$50,MATCH(Y1006,【参考】数式用!$AT$4:$AW$4)+2,FALSE)*0.5, 0)), "")</f>
        <v/>
      </c>
      <c r="AB1006" s="103"/>
      <c r="AC1006" s="1083" t="str">
        <f>IFERROR(IF(AG1006&lt;&gt;"",Z1006*VLOOKUP(N1006,【参考】数式用!$AG$2:$AL$50,MATCH(Y1006,【参考】数式用!$AI$4:$AL$4,0)+2,0), ""), "")</f>
        <v/>
      </c>
      <c r="AD1006" s="1083"/>
      <c r="AE1006" s="424"/>
      <c r="AF1006" s="104"/>
      <c r="AG1006" s="438" t="str">
        <f>IFERROR(VLOOKUP(O1006, 【参考】数式用!$AY$5:$AY$13, 1, FALSE), "")</f>
        <v/>
      </c>
      <c r="AH1006" s="439" t="str">
        <f>IFERROR(VLOOKUP(N1006, 【参考】数式用!$BA$2:$BB$50, 2, FALSE), "")</f>
        <v/>
      </c>
      <c r="AI1006" s="440" t="str">
        <f t="shared" si="31"/>
        <v/>
      </c>
      <c r="AJ1006" s="441" t="str">
        <f t="shared" si="32"/>
        <v/>
      </c>
      <c r="AK1006" s="139"/>
      <c r="AL1006" s="139"/>
      <c r="AM1006" s="112"/>
      <c r="AN1006" s="112"/>
      <c r="AU1006" s="111"/>
      <c r="AV1006" s="111"/>
      <c r="AW1006" s="111"/>
      <c r="AX1006" s="111"/>
      <c r="AY1006" s="111"/>
      <c r="AZ1006" s="111"/>
    </row>
    <row r="1007" spans="1:52" ht="30" customHeight="1" thickBot="1">
      <c r="A1007" s="146">
        <v>994</v>
      </c>
      <c r="B1007" s="985" t="str">
        <f>IF(基本情報入力シート!C1032="","",基本情報入力シート!C1032)</f>
        <v/>
      </c>
      <c r="C1007" s="986"/>
      <c r="D1007" s="986"/>
      <c r="E1007" s="986"/>
      <c r="F1007" s="986"/>
      <c r="G1007" s="986"/>
      <c r="H1007" s="986"/>
      <c r="I1007" s="987"/>
      <c r="J1007" s="420" t="str">
        <f>IF(基本情報入力シート!M1032="","",基本情報入力シート!M1032)</f>
        <v/>
      </c>
      <c r="K1007" s="420" t="str">
        <f>IF(基本情報入力シート!R1032="","",基本情報入力シート!R1032)</f>
        <v/>
      </c>
      <c r="L1007" s="420" t="str">
        <f>IF(基本情報入力シート!W1032="","",基本情報入力シート!W1032)</f>
        <v/>
      </c>
      <c r="M1007" s="420" t="str">
        <f>IF(基本情報入力シート!X1032="","",基本情報入力シート!X1032)</f>
        <v/>
      </c>
      <c r="N1007" s="147" t="str">
        <f>IF(基本情報入力シート!Y1032="","",基本情報入力シート!Y1032)</f>
        <v/>
      </c>
      <c r="O1007" s="154"/>
      <c r="P1007" s="53"/>
      <c r="Q1007" s="988"/>
      <c r="R1007" s="989"/>
      <c r="S1007" s="148" t="str">
        <f>IFERROR(ROUNDDOWN(Q1007*VLOOKUP(N1007,【参考】数式用!$AR$2:$AW$50,MATCH(P1007,【参考】数式用!$AT$4:$AW$4)+2,FALSE)*0.5, 0), "")</f>
        <v/>
      </c>
      <c r="T1007" s="54"/>
      <c r="U1007" s="548" t="str">
        <f>IFERROR(IF(AG1007&lt;&gt;"",Q1007*VLOOKUP(N1007,【参考】数式用!$AG$2:$AL$50,MATCH(P1007,【参考】数式用!$AI$4:$AL$4,0)+2,0), ""), "")</f>
        <v/>
      </c>
      <c r="V1007" s="44"/>
      <c r="W1007" s="990"/>
      <c r="X1007" s="991"/>
      <c r="Y1007" s="93"/>
      <c r="Z1007" s="549"/>
      <c r="AA1007" s="149" t="str">
        <f>IFERROR(IF(Y1007="ー", "", ROUNDDOWN(Z1007*VLOOKUP(N1007,【参考】数式用!$AR$2:$AW$50,MATCH(Y1007,【参考】数式用!$AT$4:$AW$4)+2,FALSE)*0.5, 0)), "")</f>
        <v/>
      </c>
      <c r="AB1007" s="103"/>
      <c r="AC1007" s="1083" t="str">
        <f>IFERROR(IF(AG1007&lt;&gt;"",Z1007*VLOOKUP(N1007,【参考】数式用!$AG$2:$AL$50,MATCH(Y1007,【参考】数式用!$AI$4:$AL$4,0)+2,0), ""), "")</f>
        <v/>
      </c>
      <c r="AD1007" s="1083"/>
      <c r="AE1007" s="424"/>
      <c r="AF1007" s="104"/>
      <c r="AG1007" s="438" t="str">
        <f>IFERROR(VLOOKUP(O1007, 【参考】数式用!$AY$5:$AY$13, 1, FALSE), "")</f>
        <v/>
      </c>
      <c r="AH1007" s="439" t="str">
        <f>IFERROR(VLOOKUP(N1007, 【参考】数式用!$BA$2:$BB$50, 2, FALSE), "")</f>
        <v/>
      </c>
      <c r="AI1007" s="440" t="str">
        <f t="shared" si="31"/>
        <v/>
      </c>
      <c r="AJ1007" s="441" t="str">
        <f t="shared" si="32"/>
        <v/>
      </c>
      <c r="AK1007" s="139"/>
      <c r="AL1007" s="139"/>
      <c r="AM1007" s="112"/>
      <c r="AN1007" s="112"/>
      <c r="AU1007" s="111"/>
      <c r="AV1007" s="111"/>
      <c r="AW1007" s="111"/>
      <c r="AX1007" s="111"/>
      <c r="AY1007" s="111"/>
      <c r="AZ1007" s="111"/>
    </row>
    <row r="1008" spans="1:52" ht="30" customHeight="1" thickBot="1">
      <c r="A1008" s="146">
        <v>995</v>
      </c>
      <c r="B1008" s="985" t="str">
        <f>IF(基本情報入力シート!C1033="","",基本情報入力シート!C1033)</f>
        <v/>
      </c>
      <c r="C1008" s="986"/>
      <c r="D1008" s="986"/>
      <c r="E1008" s="986"/>
      <c r="F1008" s="986"/>
      <c r="G1008" s="986"/>
      <c r="H1008" s="986"/>
      <c r="I1008" s="987"/>
      <c r="J1008" s="420" t="str">
        <f>IF(基本情報入力シート!M1033="","",基本情報入力シート!M1033)</f>
        <v/>
      </c>
      <c r="K1008" s="420" t="str">
        <f>IF(基本情報入力シート!R1033="","",基本情報入力シート!R1033)</f>
        <v/>
      </c>
      <c r="L1008" s="420" t="str">
        <f>IF(基本情報入力シート!W1033="","",基本情報入力シート!W1033)</f>
        <v/>
      </c>
      <c r="M1008" s="420" t="str">
        <f>IF(基本情報入力シート!X1033="","",基本情報入力シート!X1033)</f>
        <v/>
      </c>
      <c r="N1008" s="147" t="str">
        <f>IF(基本情報入力シート!Y1033="","",基本情報入力シート!Y1033)</f>
        <v/>
      </c>
      <c r="O1008" s="154"/>
      <c r="P1008" s="53"/>
      <c r="Q1008" s="988"/>
      <c r="R1008" s="989"/>
      <c r="S1008" s="148" t="str">
        <f>IFERROR(ROUNDDOWN(Q1008*VLOOKUP(N1008,【参考】数式用!$AR$2:$AW$50,MATCH(P1008,【参考】数式用!$AT$4:$AW$4)+2,FALSE)*0.5, 0), "")</f>
        <v/>
      </c>
      <c r="T1008" s="54"/>
      <c r="U1008" s="548" t="str">
        <f>IFERROR(IF(AG1008&lt;&gt;"",Q1008*VLOOKUP(N1008,【参考】数式用!$AG$2:$AL$50,MATCH(P1008,【参考】数式用!$AI$4:$AL$4,0)+2,0), ""), "")</f>
        <v/>
      </c>
      <c r="V1008" s="44"/>
      <c r="W1008" s="990"/>
      <c r="X1008" s="991"/>
      <c r="Y1008" s="93"/>
      <c r="Z1008" s="549"/>
      <c r="AA1008" s="149" t="str">
        <f>IFERROR(IF(Y1008="ー", "", ROUNDDOWN(Z1008*VLOOKUP(N1008,【参考】数式用!$AR$2:$AW$50,MATCH(Y1008,【参考】数式用!$AT$4:$AW$4)+2,FALSE)*0.5, 0)), "")</f>
        <v/>
      </c>
      <c r="AB1008" s="103"/>
      <c r="AC1008" s="1083" t="str">
        <f>IFERROR(IF(AG1008&lt;&gt;"",Z1008*VLOOKUP(N1008,【参考】数式用!$AG$2:$AL$50,MATCH(Y1008,【参考】数式用!$AI$4:$AL$4,0)+2,0), ""), "")</f>
        <v/>
      </c>
      <c r="AD1008" s="1083"/>
      <c r="AE1008" s="424"/>
      <c r="AF1008" s="104"/>
      <c r="AG1008" s="438" t="str">
        <f>IFERROR(VLOOKUP(O1008, 【参考】数式用!$AY$5:$AY$13, 1, FALSE), "")</f>
        <v/>
      </c>
      <c r="AH1008" s="439" t="str">
        <f>IFERROR(VLOOKUP(N1008, 【参考】数式用!$BA$2:$BB$50, 2, FALSE), "")</f>
        <v/>
      </c>
      <c r="AI1008" s="440" t="str">
        <f t="shared" si="31"/>
        <v/>
      </c>
      <c r="AJ1008" s="441" t="str">
        <f t="shared" si="32"/>
        <v/>
      </c>
      <c r="AK1008" s="139"/>
      <c r="AL1008" s="139"/>
      <c r="AM1008" s="112"/>
      <c r="AN1008" s="112"/>
      <c r="AU1008" s="111"/>
      <c r="AV1008" s="111"/>
      <c r="AW1008" s="111"/>
      <c r="AX1008" s="111"/>
      <c r="AY1008" s="111"/>
      <c r="AZ1008" s="111"/>
    </row>
    <row r="1009" spans="1:52" ht="30" customHeight="1" thickBot="1">
      <c r="A1009" s="146">
        <v>996</v>
      </c>
      <c r="B1009" s="985" t="str">
        <f>IF(基本情報入力シート!C1034="","",基本情報入力シート!C1034)</f>
        <v/>
      </c>
      <c r="C1009" s="986"/>
      <c r="D1009" s="986"/>
      <c r="E1009" s="986"/>
      <c r="F1009" s="986"/>
      <c r="G1009" s="986"/>
      <c r="H1009" s="986"/>
      <c r="I1009" s="987"/>
      <c r="J1009" s="420" t="str">
        <f>IF(基本情報入力シート!M1034="","",基本情報入力シート!M1034)</f>
        <v/>
      </c>
      <c r="K1009" s="420" t="str">
        <f>IF(基本情報入力シート!R1034="","",基本情報入力シート!R1034)</f>
        <v/>
      </c>
      <c r="L1009" s="420" t="str">
        <f>IF(基本情報入力シート!W1034="","",基本情報入力シート!W1034)</f>
        <v/>
      </c>
      <c r="M1009" s="420" t="str">
        <f>IF(基本情報入力シート!X1034="","",基本情報入力シート!X1034)</f>
        <v/>
      </c>
      <c r="N1009" s="147" t="str">
        <f>IF(基本情報入力シート!Y1034="","",基本情報入力シート!Y1034)</f>
        <v/>
      </c>
      <c r="O1009" s="154"/>
      <c r="P1009" s="53"/>
      <c r="Q1009" s="988"/>
      <c r="R1009" s="989"/>
      <c r="S1009" s="148" t="str">
        <f>IFERROR(ROUNDDOWN(Q1009*VLOOKUP(N1009,【参考】数式用!$AR$2:$AW$50,MATCH(P1009,【参考】数式用!$AT$4:$AW$4)+2,FALSE)*0.5, 0), "")</f>
        <v/>
      </c>
      <c r="T1009" s="54"/>
      <c r="U1009" s="548" t="str">
        <f>IFERROR(IF(AG1009&lt;&gt;"",Q1009*VLOOKUP(N1009,【参考】数式用!$AG$2:$AL$50,MATCH(P1009,【参考】数式用!$AI$4:$AL$4,0)+2,0), ""), "")</f>
        <v/>
      </c>
      <c r="V1009" s="44"/>
      <c r="W1009" s="990"/>
      <c r="X1009" s="991"/>
      <c r="Y1009" s="93"/>
      <c r="Z1009" s="549"/>
      <c r="AA1009" s="149" t="str">
        <f>IFERROR(IF(Y1009="ー", "", ROUNDDOWN(Z1009*VLOOKUP(N1009,【参考】数式用!$AR$2:$AW$50,MATCH(Y1009,【参考】数式用!$AT$4:$AW$4)+2,FALSE)*0.5, 0)), "")</f>
        <v/>
      </c>
      <c r="AB1009" s="103"/>
      <c r="AC1009" s="1083" t="str">
        <f>IFERROR(IF(AG1009&lt;&gt;"",Z1009*VLOOKUP(N1009,【参考】数式用!$AG$2:$AL$50,MATCH(Y1009,【参考】数式用!$AI$4:$AL$4,0)+2,0), ""), "")</f>
        <v/>
      </c>
      <c r="AD1009" s="1083"/>
      <c r="AE1009" s="424"/>
      <c r="AF1009" s="104"/>
      <c r="AG1009" s="438" t="str">
        <f>IFERROR(VLOOKUP(O1009, 【参考】数式用!$AY$5:$AY$13, 1, FALSE), "")</f>
        <v/>
      </c>
      <c r="AH1009" s="439" t="str">
        <f>IFERROR(VLOOKUP(N1009, 【参考】数式用!$BA$2:$BB$50, 2, FALSE), "")</f>
        <v/>
      </c>
      <c r="AI1009" s="440" t="str">
        <f t="shared" si="31"/>
        <v/>
      </c>
      <c r="AJ1009" s="441" t="str">
        <f t="shared" si="32"/>
        <v/>
      </c>
      <c r="AK1009" s="139"/>
      <c r="AL1009" s="139"/>
      <c r="AM1009" s="112"/>
      <c r="AN1009" s="112"/>
      <c r="AU1009" s="111"/>
      <c r="AV1009" s="111"/>
      <c r="AW1009" s="111"/>
      <c r="AX1009" s="111"/>
      <c r="AY1009" s="111"/>
      <c r="AZ1009" s="111"/>
    </row>
    <row r="1010" spans="1:52" ht="30" customHeight="1" thickBot="1">
      <c r="A1010" s="146">
        <v>997</v>
      </c>
      <c r="B1010" s="985" t="str">
        <f>IF(基本情報入力シート!C1035="","",基本情報入力シート!C1035)</f>
        <v/>
      </c>
      <c r="C1010" s="986"/>
      <c r="D1010" s="986"/>
      <c r="E1010" s="986"/>
      <c r="F1010" s="986"/>
      <c r="G1010" s="986"/>
      <c r="H1010" s="986"/>
      <c r="I1010" s="987"/>
      <c r="J1010" s="420" t="str">
        <f>IF(基本情報入力シート!M1035="","",基本情報入力シート!M1035)</f>
        <v/>
      </c>
      <c r="K1010" s="420" t="str">
        <f>IF(基本情報入力シート!R1035="","",基本情報入力シート!R1035)</f>
        <v/>
      </c>
      <c r="L1010" s="420" t="str">
        <f>IF(基本情報入力シート!W1035="","",基本情報入力シート!W1035)</f>
        <v/>
      </c>
      <c r="M1010" s="420" t="str">
        <f>IF(基本情報入力シート!X1035="","",基本情報入力シート!X1035)</f>
        <v/>
      </c>
      <c r="N1010" s="147" t="str">
        <f>IF(基本情報入力シート!Y1035="","",基本情報入力シート!Y1035)</f>
        <v/>
      </c>
      <c r="O1010" s="154"/>
      <c r="P1010" s="53"/>
      <c r="Q1010" s="988"/>
      <c r="R1010" s="989"/>
      <c r="S1010" s="148" t="str">
        <f>IFERROR(ROUNDDOWN(Q1010*VLOOKUP(N1010,【参考】数式用!$AR$2:$AW$50,MATCH(P1010,【参考】数式用!$AT$4:$AW$4)+2,FALSE)*0.5, 0), "")</f>
        <v/>
      </c>
      <c r="T1010" s="54"/>
      <c r="U1010" s="548" t="str">
        <f>IFERROR(IF(AG1010&lt;&gt;"",Q1010*VLOOKUP(N1010,【参考】数式用!$AG$2:$AL$50,MATCH(P1010,【参考】数式用!$AI$4:$AL$4,0)+2,0), ""), "")</f>
        <v/>
      </c>
      <c r="V1010" s="44"/>
      <c r="W1010" s="990"/>
      <c r="X1010" s="991"/>
      <c r="Y1010" s="93"/>
      <c r="Z1010" s="549"/>
      <c r="AA1010" s="149" t="str">
        <f>IFERROR(IF(Y1010="ー", "", ROUNDDOWN(Z1010*VLOOKUP(N1010,【参考】数式用!$AR$2:$AW$50,MATCH(Y1010,【参考】数式用!$AT$4:$AW$4)+2,FALSE)*0.5, 0)), "")</f>
        <v/>
      </c>
      <c r="AB1010" s="103"/>
      <c r="AC1010" s="1083" t="str">
        <f>IFERROR(IF(AG1010&lt;&gt;"",Z1010*VLOOKUP(N1010,【参考】数式用!$AG$2:$AL$50,MATCH(Y1010,【参考】数式用!$AI$4:$AL$4,0)+2,0), ""), "")</f>
        <v/>
      </c>
      <c r="AD1010" s="1083"/>
      <c r="AE1010" s="424"/>
      <c r="AF1010" s="104"/>
      <c r="AG1010" s="438" t="str">
        <f>IFERROR(VLOOKUP(O1010, 【参考】数式用!$AY$5:$AY$13, 1, FALSE), "")</f>
        <v/>
      </c>
      <c r="AH1010" s="439" t="str">
        <f>IFERROR(VLOOKUP(N1010, 【参考】数式用!$BA$2:$BB$50, 2, FALSE), "")</f>
        <v/>
      </c>
      <c r="AI1010" s="440" t="str">
        <f t="shared" ref="AI1010:AI1073" si="33">IF(AND(OR(P1010="処遇加算Ⅰ",P1010="処遇加算Ⅱ"),AH1010="対象"), 1,"")</f>
        <v/>
      </c>
      <c r="AJ1010" s="441" t="str">
        <f t="shared" ref="AJ1010:AJ1073" si="34">IF(OR(Y1010="処遇加算Ⅰ",Y1010="処遇加算Ⅱ"),1,"")</f>
        <v/>
      </c>
      <c r="AK1010" s="139"/>
      <c r="AL1010" s="139"/>
      <c r="AM1010" s="112"/>
      <c r="AN1010" s="112"/>
      <c r="AU1010" s="111"/>
      <c r="AV1010" s="111"/>
      <c r="AW1010" s="111"/>
      <c r="AX1010" s="111"/>
      <c r="AY1010" s="111"/>
      <c r="AZ1010" s="111"/>
    </row>
    <row r="1011" spans="1:52" ht="30" customHeight="1" thickBot="1">
      <c r="A1011" s="146">
        <v>998</v>
      </c>
      <c r="B1011" s="985" t="str">
        <f>IF(基本情報入力シート!C1036="","",基本情報入力シート!C1036)</f>
        <v/>
      </c>
      <c r="C1011" s="986"/>
      <c r="D1011" s="986"/>
      <c r="E1011" s="986"/>
      <c r="F1011" s="986"/>
      <c r="G1011" s="986"/>
      <c r="H1011" s="986"/>
      <c r="I1011" s="987"/>
      <c r="J1011" s="420" t="str">
        <f>IF(基本情報入力シート!M1036="","",基本情報入力シート!M1036)</f>
        <v/>
      </c>
      <c r="K1011" s="420" t="str">
        <f>IF(基本情報入力シート!R1036="","",基本情報入力シート!R1036)</f>
        <v/>
      </c>
      <c r="L1011" s="420" t="str">
        <f>IF(基本情報入力シート!W1036="","",基本情報入力シート!W1036)</f>
        <v/>
      </c>
      <c r="M1011" s="420" t="str">
        <f>IF(基本情報入力シート!X1036="","",基本情報入力シート!X1036)</f>
        <v/>
      </c>
      <c r="N1011" s="147" t="str">
        <f>IF(基本情報入力シート!Y1036="","",基本情報入力シート!Y1036)</f>
        <v/>
      </c>
      <c r="O1011" s="154"/>
      <c r="P1011" s="53"/>
      <c r="Q1011" s="988"/>
      <c r="R1011" s="989"/>
      <c r="S1011" s="148" t="str">
        <f>IFERROR(ROUNDDOWN(Q1011*VLOOKUP(N1011,【参考】数式用!$AR$2:$AW$50,MATCH(P1011,【参考】数式用!$AT$4:$AW$4)+2,FALSE)*0.5, 0), "")</f>
        <v/>
      </c>
      <c r="T1011" s="54"/>
      <c r="U1011" s="548" t="str">
        <f>IFERROR(IF(AG1011&lt;&gt;"",Q1011*VLOOKUP(N1011,【参考】数式用!$AG$2:$AL$50,MATCH(P1011,【参考】数式用!$AI$4:$AL$4,0)+2,0), ""), "")</f>
        <v/>
      </c>
      <c r="V1011" s="44"/>
      <c r="W1011" s="990"/>
      <c r="X1011" s="991"/>
      <c r="Y1011" s="93"/>
      <c r="Z1011" s="549"/>
      <c r="AA1011" s="149" t="str">
        <f>IFERROR(IF(Y1011="ー", "", ROUNDDOWN(Z1011*VLOOKUP(N1011,【参考】数式用!$AR$2:$AW$50,MATCH(Y1011,【参考】数式用!$AT$4:$AW$4)+2,FALSE)*0.5, 0)), "")</f>
        <v/>
      </c>
      <c r="AB1011" s="103"/>
      <c r="AC1011" s="1083" t="str">
        <f>IFERROR(IF(AG1011&lt;&gt;"",Z1011*VLOOKUP(N1011,【参考】数式用!$AG$2:$AL$50,MATCH(Y1011,【参考】数式用!$AI$4:$AL$4,0)+2,0), ""), "")</f>
        <v/>
      </c>
      <c r="AD1011" s="1083"/>
      <c r="AE1011" s="424"/>
      <c r="AF1011" s="104"/>
      <c r="AG1011" s="438" t="str">
        <f>IFERROR(VLOOKUP(O1011, 【参考】数式用!$AY$5:$AY$13, 1, FALSE), "")</f>
        <v/>
      </c>
      <c r="AH1011" s="439" t="str">
        <f>IFERROR(VLOOKUP(N1011, 【参考】数式用!$BA$2:$BB$50, 2, FALSE), "")</f>
        <v/>
      </c>
      <c r="AI1011" s="440" t="str">
        <f t="shared" si="33"/>
        <v/>
      </c>
      <c r="AJ1011" s="441" t="str">
        <f t="shared" si="34"/>
        <v/>
      </c>
      <c r="AK1011" s="139"/>
      <c r="AL1011" s="139"/>
      <c r="AM1011" s="112"/>
      <c r="AN1011" s="112"/>
      <c r="AU1011" s="111"/>
      <c r="AV1011" s="111"/>
      <c r="AW1011" s="111"/>
      <c r="AX1011" s="111"/>
      <c r="AY1011" s="111"/>
      <c r="AZ1011" s="111"/>
    </row>
    <row r="1012" spans="1:52" ht="30" customHeight="1" thickBot="1">
      <c r="A1012" s="146">
        <v>999</v>
      </c>
      <c r="B1012" s="985" t="str">
        <f>IF(基本情報入力シート!C1037="","",基本情報入力シート!C1037)</f>
        <v/>
      </c>
      <c r="C1012" s="986"/>
      <c r="D1012" s="986"/>
      <c r="E1012" s="986"/>
      <c r="F1012" s="986"/>
      <c r="G1012" s="986"/>
      <c r="H1012" s="986"/>
      <c r="I1012" s="987"/>
      <c r="J1012" s="420" t="str">
        <f>IF(基本情報入力シート!M1037="","",基本情報入力シート!M1037)</f>
        <v/>
      </c>
      <c r="K1012" s="420" t="str">
        <f>IF(基本情報入力シート!R1037="","",基本情報入力シート!R1037)</f>
        <v/>
      </c>
      <c r="L1012" s="420" t="str">
        <f>IF(基本情報入力シート!W1037="","",基本情報入力シート!W1037)</f>
        <v/>
      </c>
      <c r="M1012" s="420" t="str">
        <f>IF(基本情報入力シート!X1037="","",基本情報入力シート!X1037)</f>
        <v/>
      </c>
      <c r="N1012" s="147" t="str">
        <f>IF(基本情報入力シート!Y1037="","",基本情報入力シート!Y1037)</f>
        <v/>
      </c>
      <c r="O1012" s="154"/>
      <c r="P1012" s="53"/>
      <c r="Q1012" s="988"/>
      <c r="R1012" s="989"/>
      <c r="S1012" s="148" t="str">
        <f>IFERROR(ROUNDDOWN(Q1012*VLOOKUP(N1012,【参考】数式用!$AR$2:$AW$50,MATCH(P1012,【参考】数式用!$AT$4:$AW$4)+2,FALSE)*0.5, 0), "")</f>
        <v/>
      </c>
      <c r="T1012" s="54"/>
      <c r="U1012" s="548" t="str">
        <f>IFERROR(IF(AG1012&lt;&gt;"",Q1012*VLOOKUP(N1012,【参考】数式用!$AG$2:$AL$50,MATCH(P1012,【参考】数式用!$AI$4:$AL$4,0)+2,0), ""), "")</f>
        <v/>
      </c>
      <c r="V1012" s="44"/>
      <c r="W1012" s="990"/>
      <c r="X1012" s="991"/>
      <c r="Y1012" s="93"/>
      <c r="Z1012" s="549"/>
      <c r="AA1012" s="149" t="str">
        <f>IFERROR(IF(Y1012="ー", "", ROUNDDOWN(Z1012*VLOOKUP(N1012,【参考】数式用!$AR$2:$AW$50,MATCH(Y1012,【参考】数式用!$AT$4:$AW$4)+2,FALSE)*0.5, 0)), "")</f>
        <v/>
      </c>
      <c r="AB1012" s="103"/>
      <c r="AC1012" s="1083" t="str">
        <f>IFERROR(IF(AG1012&lt;&gt;"",Z1012*VLOOKUP(N1012,【参考】数式用!$AG$2:$AL$50,MATCH(Y1012,【参考】数式用!$AI$4:$AL$4,0)+2,0), ""), "")</f>
        <v/>
      </c>
      <c r="AD1012" s="1083"/>
      <c r="AE1012" s="424"/>
      <c r="AF1012" s="104"/>
      <c r="AG1012" s="438" t="str">
        <f>IFERROR(VLOOKUP(O1012, 【参考】数式用!$AY$5:$AY$13, 1, FALSE), "")</f>
        <v/>
      </c>
      <c r="AH1012" s="439" t="str">
        <f>IFERROR(VLOOKUP(N1012, 【参考】数式用!$BA$2:$BB$50, 2, FALSE), "")</f>
        <v/>
      </c>
      <c r="AI1012" s="440" t="str">
        <f t="shared" si="33"/>
        <v/>
      </c>
      <c r="AJ1012" s="441" t="str">
        <f t="shared" si="34"/>
        <v/>
      </c>
      <c r="AK1012" s="139"/>
      <c r="AL1012" s="139"/>
      <c r="AM1012" s="112"/>
      <c r="AN1012" s="112"/>
      <c r="AU1012" s="111"/>
      <c r="AV1012" s="111"/>
      <c r="AW1012" s="111"/>
      <c r="AX1012" s="111"/>
      <c r="AY1012" s="111"/>
      <c r="AZ1012" s="111"/>
    </row>
    <row r="1013" spans="1:52" ht="30" customHeight="1" thickBot="1">
      <c r="A1013" s="146">
        <v>1000</v>
      </c>
      <c r="B1013" s="985" t="str">
        <f>IF(基本情報入力シート!C1038="","",基本情報入力シート!C1038)</f>
        <v/>
      </c>
      <c r="C1013" s="986"/>
      <c r="D1013" s="986"/>
      <c r="E1013" s="986"/>
      <c r="F1013" s="986"/>
      <c r="G1013" s="986"/>
      <c r="H1013" s="986"/>
      <c r="I1013" s="987"/>
      <c r="J1013" s="420" t="str">
        <f>IF(基本情報入力シート!M1038="","",基本情報入力シート!M1038)</f>
        <v/>
      </c>
      <c r="K1013" s="420" t="str">
        <f>IF(基本情報入力シート!R1038="","",基本情報入力シート!R1038)</f>
        <v/>
      </c>
      <c r="L1013" s="420" t="str">
        <f>IF(基本情報入力シート!W1038="","",基本情報入力シート!W1038)</f>
        <v/>
      </c>
      <c r="M1013" s="420" t="str">
        <f>IF(基本情報入力シート!X1038="","",基本情報入力シート!X1038)</f>
        <v/>
      </c>
      <c r="N1013" s="147" t="str">
        <f>IF(基本情報入力シート!Y1038="","",基本情報入力シート!Y1038)</f>
        <v/>
      </c>
      <c r="O1013" s="154"/>
      <c r="P1013" s="53"/>
      <c r="Q1013" s="988"/>
      <c r="R1013" s="989"/>
      <c r="S1013" s="148" t="str">
        <f>IFERROR(ROUNDDOWN(Q1013*VLOOKUP(N1013,【参考】数式用!$AR$2:$AW$50,MATCH(P1013,【参考】数式用!$AT$4:$AW$4)+2,FALSE)*0.5, 0), "")</f>
        <v/>
      </c>
      <c r="T1013" s="54"/>
      <c r="U1013" s="548" t="str">
        <f>IFERROR(IF(AG1013&lt;&gt;"",Q1013*VLOOKUP(N1013,【参考】数式用!$AG$2:$AL$50,MATCH(P1013,【参考】数式用!$AI$4:$AL$4,0)+2,0), ""), "")</f>
        <v/>
      </c>
      <c r="V1013" s="44"/>
      <c r="W1013" s="990"/>
      <c r="X1013" s="991"/>
      <c r="Y1013" s="93"/>
      <c r="Z1013" s="549"/>
      <c r="AA1013" s="149" t="str">
        <f>IFERROR(IF(Y1013="ー", "", ROUNDDOWN(Z1013*VLOOKUP(N1013,【参考】数式用!$AR$2:$AW$50,MATCH(Y1013,【参考】数式用!$AT$4:$AW$4)+2,FALSE)*0.5, 0)), "")</f>
        <v/>
      </c>
      <c r="AB1013" s="103"/>
      <c r="AC1013" s="1083" t="str">
        <f>IFERROR(IF(AG1013&lt;&gt;"",Z1013*VLOOKUP(N1013,【参考】数式用!$AG$2:$AL$50,MATCH(Y1013,【参考】数式用!$AI$4:$AL$4,0)+2,0), ""), "")</f>
        <v/>
      </c>
      <c r="AD1013" s="1083"/>
      <c r="AE1013" s="424"/>
      <c r="AF1013" s="104"/>
      <c r="AG1013" s="438" t="str">
        <f>IFERROR(VLOOKUP(O1013, 【参考】数式用!$AY$5:$AY$13, 1, FALSE), "")</f>
        <v/>
      </c>
      <c r="AH1013" s="439" t="str">
        <f>IFERROR(VLOOKUP(N1013, 【参考】数式用!$BA$2:$BB$50, 2, FALSE), "")</f>
        <v/>
      </c>
      <c r="AI1013" s="440" t="str">
        <f t="shared" si="33"/>
        <v/>
      </c>
      <c r="AJ1013" s="441" t="str">
        <f t="shared" si="34"/>
        <v/>
      </c>
      <c r="AK1013" s="139"/>
      <c r="AL1013" s="139"/>
      <c r="AM1013" s="112"/>
      <c r="AN1013" s="112"/>
      <c r="AU1013" s="111"/>
      <c r="AV1013" s="111"/>
      <c r="AW1013" s="111"/>
      <c r="AX1013" s="111"/>
      <c r="AY1013" s="111"/>
      <c r="AZ1013" s="111"/>
    </row>
    <row r="1014" spans="1:52" ht="30" customHeight="1" thickBot="1">
      <c r="A1014" s="146">
        <v>1001</v>
      </c>
      <c r="B1014" s="985" t="str">
        <f>IF(基本情報入力シート!C1039="","",基本情報入力シート!C1039)</f>
        <v/>
      </c>
      <c r="C1014" s="986"/>
      <c r="D1014" s="986"/>
      <c r="E1014" s="986"/>
      <c r="F1014" s="986"/>
      <c r="G1014" s="986"/>
      <c r="H1014" s="986"/>
      <c r="I1014" s="987"/>
      <c r="J1014" s="420" t="str">
        <f>IF(基本情報入力シート!M1039="","",基本情報入力シート!M1039)</f>
        <v/>
      </c>
      <c r="K1014" s="420" t="str">
        <f>IF(基本情報入力シート!R1039="","",基本情報入力シート!R1039)</f>
        <v/>
      </c>
      <c r="L1014" s="420" t="str">
        <f>IF(基本情報入力シート!W1039="","",基本情報入力シート!W1039)</f>
        <v/>
      </c>
      <c r="M1014" s="420" t="str">
        <f>IF(基本情報入力シート!X1039="","",基本情報入力シート!X1039)</f>
        <v/>
      </c>
      <c r="N1014" s="147" t="str">
        <f>IF(基本情報入力シート!Y1039="","",基本情報入力シート!Y1039)</f>
        <v/>
      </c>
      <c r="O1014" s="154"/>
      <c r="P1014" s="53"/>
      <c r="Q1014" s="988"/>
      <c r="R1014" s="989"/>
      <c r="S1014" s="148" t="str">
        <f>IFERROR(ROUNDDOWN(Q1014*VLOOKUP(N1014,【参考】数式用!$AR$2:$AW$50,MATCH(P1014,【参考】数式用!$AT$4:$AW$4)+2,FALSE)*0.5, 0), "")</f>
        <v/>
      </c>
      <c r="T1014" s="54"/>
      <c r="U1014" s="548" t="str">
        <f>IFERROR(IF(AG1014&lt;&gt;"",Q1014*VLOOKUP(N1014,【参考】数式用!$AG$2:$AL$50,MATCH(P1014,【参考】数式用!$AI$4:$AL$4,0)+2,0), ""), "")</f>
        <v/>
      </c>
      <c r="V1014" s="44"/>
      <c r="W1014" s="990"/>
      <c r="X1014" s="991"/>
      <c r="Y1014" s="93"/>
      <c r="Z1014" s="549"/>
      <c r="AA1014" s="149" t="str">
        <f>IFERROR(IF(Y1014="ー", "", ROUNDDOWN(Z1014*VLOOKUP(N1014,【参考】数式用!$AR$2:$AW$50,MATCH(Y1014,【参考】数式用!$AT$4:$AW$4)+2,FALSE)*0.5, 0)), "")</f>
        <v/>
      </c>
      <c r="AB1014" s="103"/>
      <c r="AC1014" s="1083" t="str">
        <f>IFERROR(IF(AG1014&lt;&gt;"",Z1014*VLOOKUP(N1014,【参考】数式用!$AG$2:$AL$50,MATCH(Y1014,【参考】数式用!$AI$4:$AL$4,0)+2,0), ""), "")</f>
        <v/>
      </c>
      <c r="AD1014" s="1083"/>
      <c r="AE1014" s="424"/>
      <c r="AF1014" s="104"/>
      <c r="AG1014" s="438" t="str">
        <f>IFERROR(VLOOKUP(O1014, 【参考】数式用!$AY$5:$AY$13, 1, FALSE), "")</f>
        <v/>
      </c>
      <c r="AH1014" s="439" t="str">
        <f>IFERROR(VLOOKUP(N1014, 【参考】数式用!$BA$2:$BB$50, 2, FALSE), "")</f>
        <v/>
      </c>
      <c r="AI1014" s="440" t="str">
        <f t="shared" si="33"/>
        <v/>
      </c>
      <c r="AJ1014" s="441" t="str">
        <f t="shared" si="34"/>
        <v/>
      </c>
      <c r="AK1014" s="139"/>
      <c r="AL1014" s="139"/>
      <c r="AM1014" s="112"/>
      <c r="AN1014" s="112"/>
      <c r="AU1014" s="111"/>
      <c r="AV1014" s="111"/>
      <c r="AW1014" s="111"/>
      <c r="AX1014" s="111"/>
      <c r="AY1014" s="111"/>
      <c r="AZ1014" s="111"/>
    </row>
    <row r="1015" spans="1:52" ht="30" customHeight="1" thickBot="1">
      <c r="A1015" s="146">
        <v>1002</v>
      </c>
      <c r="B1015" s="985" t="str">
        <f>IF(基本情報入力シート!C1040="","",基本情報入力シート!C1040)</f>
        <v/>
      </c>
      <c r="C1015" s="986"/>
      <c r="D1015" s="986"/>
      <c r="E1015" s="986"/>
      <c r="F1015" s="986"/>
      <c r="G1015" s="986"/>
      <c r="H1015" s="986"/>
      <c r="I1015" s="987"/>
      <c r="J1015" s="420" t="str">
        <f>IF(基本情報入力シート!M1040="","",基本情報入力シート!M1040)</f>
        <v/>
      </c>
      <c r="K1015" s="420" t="str">
        <f>IF(基本情報入力シート!R1040="","",基本情報入力シート!R1040)</f>
        <v/>
      </c>
      <c r="L1015" s="420" t="str">
        <f>IF(基本情報入力シート!W1040="","",基本情報入力シート!W1040)</f>
        <v/>
      </c>
      <c r="M1015" s="420" t="str">
        <f>IF(基本情報入力シート!X1040="","",基本情報入力シート!X1040)</f>
        <v/>
      </c>
      <c r="N1015" s="147" t="str">
        <f>IF(基本情報入力シート!Y1040="","",基本情報入力シート!Y1040)</f>
        <v/>
      </c>
      <c r="O1015" s="154"/>
      <c r="P1015" s="53"/>
      <c r="Q1015" s="988"/>
      <c r="R1015" s="989"/>
      <c r="S1015" s="148" t="str">
        <f>IFERROR(ROUNDDOWN(Q1015*VLOOKUP(N1015,【参考】数式用!$AR$2:$AW$50,MATCH(P1015,【参考】数式用!$AT$4:$AW$4)+2,FALSE)*0.5, 0), "")</f>
        <v/>
      </c>
      <c r="T1015" s="54"/>
      <c r="U1015" s="548" t="str">
        <f>IFERROR(IF(AG1015&lt;&gt;"",Q1015*VLOOKUP(N1015,【参考】数式用!$AG$2:$AL$50,MATCH(P1015,【参考】数式用!$AI$4:$AL$4,0)+2,0), ""), "")</f>
        <v/>
      </c>
      <c r="V1015" s="44"/>
      <c r="W1015" s="990"/>
      <c r="X1015" s="991"/>
      <c r="Y1015" s="93"/>
      <c r="Z1015" s="549"/>
      <c r="AA1015" s="149" t="str">
        <f>IFERROR(IF(Y1015="ー", "", ROUNDDOWN(Z1015*VLOOKUP(N1015,【参考】数式用!$AR$2:$AW$50,MATCH(Y1015,【参考】数式用!$AT$4:$AW$4)+2,FALSE)*0.5, 0)), "")</f>
        <v/>
      </c>
      <c r="AB1015" s="103"/>
      <c r="AC1015" s="1083" t="str">
        <f>IFERROR(IF(AG1015&lt;&gt;"",Z1015*VLOOKUP(N1015,【参考】数式用!$AG$2:$AL$50,MATCH(Y1015,【参考】数式用!$AI$4:$AL$4,0)+2,0), ""), "")</f>
        <v/>
      </c>
      <c r="AD1015" s="1083"/>
      <c r="AE1015" s="424"/>
      <c r="AF1015" s="104"/>
      <c r="AG1015" s="438" t="str">
        <f>IFERROR(VLOOKUP(O1015, 【参考】数式用!$AY$5:$AY$13, 1, FALSE), "")</f>
        <v/>
      </c>
      <c r="AH1015" s="439" t="str">
        <f>IFERROR(VLOOKUP(N1015, 【参考】数式用!$BA$2:$BB$50, 2, FALSE), "")</f>
        <v/>
      </c>
      <c r="AI1015" s="440" t="str">
        <f t="shared" si="33"/>
        <v/>
      </c>
      <c r="AJ1015" s="441" t="str">
        <f t="shared" si="34"/>
        <v/>
      </c>
      <c r="AK1015" s="139"/>
      <c r="AL1015" s="139"/>
      <c r="AM1015" s="112"/>
      <c r="AN1015" s="112"/>
      <c r="AU1015" s="111"/>
      <c r="AV1015" s="111"/>
      <c r="AW1015" s="111"/>
      <c r="AX1015" s="111"/>
      <c r="AY1015" s="111"/>
      <c r="AZ1015" s="111"/>
    </row>
    <row r="1016" spans="1:52" ht="30" customHeight="1" thickBot="1">
      <c r="A1016" s="146">
        <v>1003</v>
      </c>
      <c r="B1016" s="985" t="str">
        <f>IF(基本情報入力シート!C1041="","",基本情報入力シート!C1041)</f>
        <v/>
      </c>
      <c r="C1016" s="986"/>
      <c r="D1016" s="986"/>
      <c r="E1016" s="986"/>
      <c r="F1016" s="986"/>
      <c r="G1016" s="986"/>
      <c r="H1016" s="986"/>
      <c r="I1016" s="987"/>
      <c r="J1016" s="420" t="str">
        <f>IF(基本情報入力シート!M1041="","",基本情報入力シート!M1041)</f>
        <v/>
      </c>
      <c r="K1016" s="420" t="str">
        <f>IF(基本情報入力シート!R1041="","",基本情報入力シート!R1041)</f>
        <v/>
      </c>
      <c r="L1016" s="420" t="str">
        <f>IF(基本情報入力シート!W1041="","",基本情報入力シート!W1041)</f>
        <v/>
      </c>
      <c r="M1016" s="420" t="str">
        <f>IF(基本情報入力シート!X1041="","",基本情報入力シート!X1041)</f>
        <v/>
      </c>
      <c r="N1016" s="147" t="str">
        <f>IF(基本情報入力シート!Y1041="","",基本情報入力シート!Y1041)</f>
        <v/>
      </c>
      <c r="O1016" s="154"/>
      <c r="P1016" s="53"/>
      <c r="Q1016" s="988"/>
      <c r="R1016" s="989"/>
      <c r="S1016" s="148" t="str">
        <f>IFERROR(ROUNDDOWN(Q1016*VLOOKUP(N1016,【参考】数式用!$AR$2:$AW$50,MATCH(P1016,【参考】数式用!$AT$4:$AW$4)+2,FALSE)*0.5, 0), "")</f>
        <v/>
      </c>
      <c r="T1016" s="54"/>
      <c r="U1016" s="548" t="str">
        <f>IFERROR(IF(AG1016&lt;&gt;"",Q1016*VLOOKUP(N1016,【参考】数式用!$AG$2:$AL$50,MATCH(P1016,【参考】数式用!$AI$4:$AL$4,0)+2,0), ""), "")</f>
        <v/>
      </c>
      <c r="V1016" s="44"/>
      <c r="W1016" s="990"/>
      <c r="X1016" s="991"/>
      <c r="Y1016" s="93"/>
      <c r="Z1016" s="549"/>
      <c r="AA1016" s="149" t="str">
        <f>IFERROR(IF(Y1016="ー", "", ROUNDDOWN(Z1016*VLOOKUP(N1016,【参考】数式用!$AR$2:$AW$50,MATCH(Y1016,【参考】数式用!$AT$4:$AW$4)+2,FALSE)*0.5, 0)), "")</f>
        <v/>
      </c>
      <c r="AB1016" s="103"/>
      <c r="AC1016" s="1083" t="str">
        <f>IFERROR(IF(AG1016&lt;&gt;"",Z1016*VLOOKUP(N1016,【参考】数式用!$AG$2:$AL$50,MATCH(Y1016,【参考】数式用!$AI$4:$AL$4,0)+2,0), ""), "")</f>
        <v/>
      </c>
      <c r="AD1016" s="1083"/>
      <c r="AE1016" s="424"/>
      <c r="AF1016" s="104"/>
      <c r="AG1016" s="438" t="str">
        <f>IFERROR(VLOOKUP(O1016, 【参考】数式用!$AY$5:$AY$13, 1, FALSE), "")</f>
        <v/>
      </c>
      <c r="AH1016" s="439" t="str">
        <f>IFERROR(VLOOKUP(N1016, 【参考】数式用!$BA$2:$BB$50, 2, FALSE), "")</f>
        <v/>
      </c>
      <c r="AI1016" s="440" t="str">
        <f t="shared" si="33"/>
        <v/>
      </c>
      <c r="AJ1016" s="441" t="str">
        <f t="shared" si="34"/>
        <v/>
      </c>
      <c r="AK1016" s="139"/>
      <c r="AL1016" s="139"/>
      <c r="AM1016" s="112"/>
      <c r="AN1016" s="112"/>
      <c r="AU1016" s="111"/>
      <c r="AV1016" s="111"/>
      <c r="AW1016" s="111"/>
      <c r="AX1016" s="111"/>
      <c r="AY1016" s="111"/>
      <c r="AZ1016" s="111"/>
    </row>
    <row r="1017" spans="1:52" ht="30" customHeight="1" thickBot="1">
      <c r="A1017" s="146">
        <v>1004</v>
      </c>
      <c r="B1017" s="985" t="str">
        <f>IF(基本情報入力シート!C1042="","",基本情報入力シート!C1042)</f>
        <v/>
      </c>
      <c r="C1017" s="986"/>
      <c r="D1017" s="986"/>
      <c r="E1017" s="986"/>
      <c r="F1017" s="986"/>
      <c r="G1017" s="986"/>
      <c r="H1017" s="986"/>
      <c r="I1017" s="987"/>
      <c r="J1017" s="420" t="str">
        <f>IF(基本情報入力シート!M1042="","",基本情報入力シート!M1042)</f>
        <v/>
      </c>
      <c r="K1017" s="420" t="str">
        <f>IF(基本情報入力シート!R1042="","",基本情報入力シート!R1042)</f>
        <v/>
      </c>
      <c r="L1017" s="420" t="str">
        <f>IF(基本情報入力シート!W1042="","",基本情報入力シート!W1042)</f>
        <v/>
      </c>
      <c r="M1017" s="420" t="str">
        <f>IF(基本情報入力シート!X1042="","",基本情報入力シート!X1042)</f>
        <v/>
      </c>
      <c r="N1017" s="147" t="str">
        <f>IF(基本情報入力シート!Y1042="","",基本情報入力シート!Y1042)</f>
        <v/>
      </c>
      <c r="O1017" s="154"/>
      <c r="P1017" s="53"/>
      <c r="Q1017" s="988"/>
      <c r="R1017" s="989"/>
      <c r="S1017" s="148" t="str">
        <f>IFERROR(ROUNDDOWN(Q1017*VLOOKUP(N1017,【参考】数式用!$AR$2:$AW$50,MATCH(P1017,【参考】数式用!$AT$4:$AW$4)+2,FALSE)*0.5, 0), "")</f>
        <v/>
      </c>
      <c r="T1017" s="54"/>
      <c r="U1017" s="548" t="str">
        <f>IFERROR(IF(AG1017&lt;&gt;"",Q1017*VLOOKUP(N1017,【参考】数式用!$AG$2:$AL$50,MATCH(P1017,【参考】数式用!$AI$4:$AL$4,0)+2,0), ""), "")</f>
        <v/>
      </c>
      <c r="V1017" s="44"/>
      <c r="W1017" s="990"/>
      <c r="X1017" s="991"/>
      <c r="Y1017" s="93"/>
      <c r="Z1017" s="549"/>
      <c r="AA1017" s="149" t="str">
        <f>IFERROR(IF(Y1017="ー", "", ROUNDDOWN(Z1017*VLOOKUP(N1017,【参考】数式用!$AR$2:$AW$50,MATCH(Y1017,【参考】数式用!$AT$4:$AW$4)+2,FALSE)*0.5, 0)), "")</f>
        <v/>
      </c>
      <c r="AB1017" s="103"/>
      <c r="AC1017" s="1083" t="str">
        <f>IFERROR(IF(AG1017&lt;&gt;"",Z1017*VLOOKUP(N1017,【参考】数式用!$AG$2:$AL$50,MATCH(Y1017,【参考】数式用!$AI$4:$AL$4,0)+2,0), ""), "")</f>
        <v/>
      </c>
      <c r="AD1017" s="1083"/>
      <c r="AE1017" s="424"/>
      <c r="AF1017" s="104"/>
      <c r="AG1017" s="438" t="str">
        <f>IFERROR(VLOOKUP(O1017, 【参考】数式用!$AY$5:$AY$13, 1, FALSE), "")</f>
        <v/>
      </c>
      <c r="AH1017" s="439" t="str">
        <f>IFERROR(VLOOKUP(N1017, 【参考】数式用!$BA$2:$BB$50, 2, FALSE), "")</f>
        <v/>
      </c>
      <c r="AI1017" s="440" t="str">
        <f t="shared" si="33"/>
        <v/>
      </c>
      <c r="AJ1017" s="441" t="str">
        <f t="shared" si="34"/>
        <v/>
      </c>
      <c r="AK1017" s="139"/>
      <c r="AL1017" s="139"/>
      <c r="AM1017" s="112"/>
      <c r="AN1017" s="112"/>
      <c r="AU1017" s="111"/>
      <c r="AV1017" s="111"/>
      <c r="AW1017" s="111"/>
      <c r="AX1017" s="111"/>
      <c r="AY1017" s="111"/>
      <c r="AZ1017" s="111"/>
    </row>
    <row r="1018" spans="1:52" ht="30" customHeight="1" thickBot="1">
      <c r="A1018" s="146">
        <v>1005</v>
      </c>
      <c r="B1018" s="985" t="str">
        <f>IF(基本情報入力シート!C1043="","",基本情報入力シート!C1043)</f>
        <v/>
      </c>
      <c r="C1018" s="986"/>
      <c r="D1018" s="986"/>
      <c r="E1018" s="986"/>
      <c r="F1018" s="986"/>
      <c r="G1018" s="986"/>
      <c r="H1018" s="986"/>
      <c r="I1018" s="987"/>
      <c r="J1018" s="420" t="str">
        <f>IF(基本情報入力シート!M1043="","",基本情報入力シート!M1043)</f>
        <v/>
      </c>
      <c r="K1018" s="420" t="str">
        <f>IF(基本情報入力シート!R1043="","",基本情報入力シート!R1043)</f>
        <v/>
      </c>
      <c r="L1018" s="420" t="str">
        <f>IF(基本情報入力シート!W1043="","",基本情報入力シート!W1043)</f>
        <v/>
      </c>
      <c r="M1018" s="420" t="str">
        <f>IF(基本情報入力シート!X1043="","",基本情報入力シート!X1043)</f>
        <v/>
      </c>
      <c r="N1018" s="147" t="str">
        <f>IF(基本情報入力シート!Y1043="","",基本情報入力シート!Y1043)</f>
        <v/>
      </c>
      <c r="O1018" s="154"/>
      <c r="P1018" s="53"/>
      <c r="Q1018" s="988"/>
      <c r="R1018" s="989"/>
      <c r="S1018" s="148" t="str">
        <f>IFERROR(ROUNDDOWN(Q1018*VLOOKUP(N1018,【参考】数式用!$AR$2:$AW$50,MATCH(P1018,【参考】数式用!$AT$4:$AW$4)+2,FALSE)*0.5, 0), "")</f>
        <v/>
      </c>
      <c r="T1018" s="54"/>
      <c r="U1018" s="548" t="str">
        <f>IFERROR(IF(AG1018&lt;&gt;"",Q1018*VLOOKUP(N1018,【参考】数式用!$AG$2:$AL$50,MATCH(P1018,【参考】数式用!$AI$4:$AL$4,0)+2,0), ""), "")</f>
        <v/>
      </c>
      <c r="V1018" s="44"/>
      <c r="W1018" s="990"/>
      <c r="X1018" s="991"/>
      <c r="Y1018" s="93"/>
      <c r="Z1018" s="549"/>
      <c r="AA1018" s="149" t="str">
        <f>IFERROR(IF(Y1018="ー", "", ROUNDDOWN(Z1018*VLOOKUP(N1018,【参考】数式用!$AR$2:$AW$50,MATCH(Y1018,【参考】数式用!$AT$4:$AW$4)+2,FALSE)*0.5, 0)), "")</f>
        <v/>
      </c>
      <c r="AB1018" s="103"/>
      <c r="AC1018" s="1083" t="str">
        <f>IFERROR(IF(AG1018&lt;&gt;"",Z1018*VLOOKUP(N1018,【参考】数式用!$AG$2:$AL$50,MATCH(Y1018,【参考】数式用!$AI$4:$AL$4,0)+2,0), ""), "")</f>
        <v/>
      </c>
      <c r="AD1018" s="1083"/>
      <c r="AE1018" s="424"/>
      <c r="AF1018" s="104"/>
      <c r="AG1018" s="438" t="str">
        <f>IFERROR(VLOOKUP(O1018, 【参考】数式用!$AY$5:$AY$13, 1, FALSE), "")</f>
        <v/>
      </c>
      <c r="AH1018" s="439" t="str">
        <f>IFERROR(VLOOKUP(N1018, 【参考】数式用!$BA$2:$BB$50, 2, FALSE), "")</f>
        <v/>
      </c>
      <c r="AI1018" s="440" t="str">
        <f t="shared" si="33"/>
        <v/>
      </c>
      <c r="AJ1018" s="441" t="str">
        <f t="shared" si="34"/>
        <v/>
      </c>
      <c r="AK1018" s="139"/>
      <c r="AL1018" s="139"/>
      <c r="AM1018" s="112"/>
      <c r="AN1018" s="112"/>
      <c r="AU1018" s="111"/>
      <c r="AV1018" s="111"/>
      <c r="AW1018" s="111"/>
      <c r="AX1018" s="111"/>
      <c r="AY1018" s="111"/>
      <c r="AZ1018" s="111"/>
    </row>
    <row r="1019" spans="1:52" ht="30" customHeight="1" thickBot="1">
      <c r="A1019" s="146">
        <v>1006</v>
      </c>
      <c r="B1019" s="985" t="str">
        <f>IF(基本情報入力シート!C1044="","",基本情報入力シート!C1044)</f>
        <v/>
      </c>
      <c r="C1019" s="986"/>
      <c r="D1019" s="986"/>
      <c r="E1019" s="986"/>
      <c r="F1019" s="986"/>
      <c r="G1019" s="986"/>
      <c r="H1019" s="986"/>
      <c r="I1019" s="987"/>
      <c r="J1019" s="420" t="str">
        <f>IF(基本情報入力シート!M1044="","",基本情報入力シート!M1044)</f>
        <v/>
      </c>
      <c r="K1019" s="420" t="str">
        <f>IF(基本情報入力シート!R1044="","",基本情報入力シート!R1044)</f>
        <v/>
      </c>
      <c r="L1019" s="420" t="str">
        <f>IF(基本情報入力シート!W1044="","",基本情報入力シート!W1044)</f>
        <v/>
      </c>
      <c r="M1019" s="420" t="str">
        <f>IF(基本情報入力シート!X1044="","",基本情報入力シート!X1044)</f>
        <v/>
      </c>
      <c r="N1019" s="147" t="str">
        <f>IF(基本情報入力シート!Y1044="","",基本情報入力シート!Y1044)</f>
        <v/>
      </c>
      <c r="O1019" s="154"/>
      <c r="P1019" s="53"/>
      <c r="Q1019" s="988"/>
      <c r="R1019" s="989"/>
      <c r="S1019" s="148" t="str">
        <f>IFERROR(ROUNDDOWN(Q1019*VLOOKUP(N1019,【参考】数式用!$AR$2:$AW$50,MATCH(P1019,【参考】数式用!$AT$4:$AW$4)+2,FALSE)*0.5, 0), "")</f>
        <v/>
      </c>
      <c r="T1019" s="54"/>
      <c r="U1019" s="548" t="str">
        <f>IFERROR(IF(AG1019&lt;&gt;"",Q1019*VLOOKUP(N1019,【参考】数式用!$AG$2:$AL$50,MATCH(P1019,【参考】数式用!$AI$4:$AL$4,0)+2,0), ""), "")</f>
        <v/>
      </c>
      <c r="V1019" s="44"/>
      <c r="W1019" s="990"/>
      <c r="X1019" s="991"/>
      <c r="Y1019" s="93"/>
      <c r="Z1019" s="549"/>
      <c r="AA1019" s="149" t="str">
        <f>IFERROR(IF(Y1019="ー", "", ROUNDDOWN(Z1019*VLOOKUP(N1019,【参考】数式用!$AR$2:$AW$50,MATCH(Y1019,【参考】数式用!$AT$4:$AW$4)+2,FALSE)*0.5, 0)), "")</f>
        <v/>
      </c>
      <c r="AB1019" s="103"/>
      <c r="AC1019" s="1083" t="str">
        <f>IFERROR(IF(AG1019&lt;&gt;"",Z1019*VLOOKUP(N1019,【参考】数式用!$AG$2:$AL$50,MATCH(Y1019,【参考】数式用!$AI$4:$AL$4,0)+2,0), ""), "")</f>
        <v/>
      </c>
      <c r="AD1019" s="1083"/>
      <c r="AE1019" s="424"/>
      <c r="AF1019" s="104"/>
      <c r="AG1019" s="438" t="str">
        <f>IFERROR(VLOOKUP(O1019, 【参考】数式用!$AY$5:$AY$13, 1, FALSE), "")</f>
        <v/>
      </c>
      <c r="AH1019" s="439" t="str">
        <f>IFERROR(VLOOKUP(N1019, 【参考】数式用!$BA$2:$BB$50, 2, FALSE), "")</f>
        <v/>
      </c>
      <c r="AI1019" s="440" t="str">
        <f t="shared" si="33"/>
        <v/>
      </c>
      <c r="AJ1019" s="441" t="str">
        <f t="shared" si="34"/>
        <v/>
      </c>
      <c r="AK1019" s="139"/>
      <c r="AL1019" s="139"/>
      <c r="AM1019" s="112"/>
      <c r="AN1019" s="112"/>
      <c r="AU1019" s="111"/>
      <c r="AV1019" s="111"/>
      <c r="AW1019" s="111"/>
      <c r="AX1019" s="111"/>
      <c r="AY1019" s="111"/>
      <c r="AZ1019" s="111"/>
    </row>
    <row r="1020" spans="1:52" ht="30" customHeight="1" thickBot="1">
      <c r="A1020" s="146">
        <v>1007</v>
      </c>
      <c r="B1020" s="985" t="str">
        <f>IF(基本情報入力シート!C1045="","",基本情報入力シート!C1045)</f>
        <v/>
      </c>
      <c r="C1020" s="986"/>
      <c r="D1020" s="986"/>
      <c r="E1020" s="986"/>
      <c r="F1020" s="986"/>
      <c r="G1020" s="986"/>
      <c r="H1020" s="986"/>
      <c r="I1020" s="987"/>
      <c r="J1020" s="420" t="str">
        <f>IF(基本情報入力シート!M1045="","",基本情報入力シート!M1045)</f>
        <v/>
      </c>
      <c r="K1020" s="420" t="str">
        <f>IF(基本情報入力シート!R1045="","",基本情報入力シート!R1045)</f>
        <v/>
      </c>
      <c r="L1020" s="420" t="str">
        <f>IF(基本情報入力シート!W1045="","",基本情報入力シート!W1045)</f>
        <v/>
      </c>
      <c r="M1020" s="420" t="str">
        <f>IF(基本情報入力シート!X1045="","",基本情報入力シート!X1045)</f>
        <v/>
      </c>
      <c r="N1020" s="147" t="str">
        <f>IF(基本情報入力シート!Y1045="","",基本情報入力シート!Y1045)</f>
        <v/>
      </c>
      <c r="O1020" s="154"/>
      <c r="P1020" s="53"/>
      <c r="Q1020" s="988"/>
      <c r="R1020" s="989"/>
      <c r="S1020" s="148" t="str">
        <f>IFERROR(ROUNDDOWN(Q1020*VLOOKUP(N1020,【参考】数式用!$AR$2:$AW$50,MATCH(P1020,【参考】数式用!$AT$4:$AW$4)+2,FALSE)*0.5, 0), "")</f>
        <v/>
      </c>
      <c r="T1020" s="54"/>
      <c r="U1020" s="548" t="str">
        <f>IFERROR(IF(AG1020&lt;&gt;"",Q1020*VLOOKUP(N1020,【参考】数式用!$AG$2:$AL$50,MATCH(P1020,【参考】数式用!$AI$4:$AL$4,0)+2,0), ""), "")</f>
        <v/>
      </c>
      <c r="V1020" s="44"/>
      <c r="W1020" s="990"/>
      <c r="X1020" s="991"/>
      <c r="Y1020" s="93"/>
      <c r="Z1020" s="549"/>
      <c r="AA1020" s="149" t="str">
        <f>IFERROR(IF(Y1020="ー", "", ROUNDDOWN(Z1020*VLOOKUP(N1020,【参考】数式用!$AR$2:$AW$50,MATCH(Y1020,【参考】数式用!$AT$4:$AW$4)+2,FALSE)*0.5, 0)), "")</f>
        <v/>
      </c>
      <c r="AB1020" s="103"/>
      <c r="AC1020" s="1083" t="str">
        <f>IFERROR(IF(AG1020&lt;&gt;"",Z1020*VLOOKUP(N1020,【参考】数式用!$AG$2:$AL$50,MATCH(Y1020,【参考】数式用!$AI$4:$AL$4,0)+2,0), ""), "")</f>
        <v/>
      </c>
      <c r="AD1020" s="1083"/>
      <c r="AE1020" s="424"/>
      <c r="AF1020" s="104"/>
      <c r="AG1020" s="438" t="str">
        <f>IFERROR(VLOOKUP(O1020, 【参考】数式用!$AY$5:$AY$13, 1, FALSE), "")</f>
        <v/>
      </c>
      <c r="AH1020" s="439" t="str">
        <f>IFERROR(VLOOKUP(N1020, 【参考】数式用!$BA$2:$BB$50, 2, FALSE), "")</f>
        <v/>
      </c>
      <c r="AI1020" s="440" t="str">
        <f t="shared" si="33"/>
        <v/>
      </c>
      <c r="AJ1020" s="441" t="str">
        <f t="shared" si="34"/>
        <v/>
      </c>
      <c r="AK1020" s="139"/>
      <c r="AL1020" s="139"/>
      <c r="AM1020" s="112"/>
      <c r="AN1020" s="112"/>
      <c r="AU1020" s="111"/>
      <c r="AV1020" s="111"/>
      <c r="AW1020" s="111"/>
      <c r="AX1020" s="111"/>
      <c r="AY1020" s="111"/>
      <c r="AZ1020" s="111"/>
    </row>
    <row r="1021" spans="1:52" ht="30" customHeight="1" thickBot="1">
      <c r="A1021" s="146">
        <v>1008</v>
      </c>
      <c r="B1021" s="985" t="str">
        <f>IF(基本情報入力シート!C1046="","",基本情報入力シート!C1046)</f>
        <v/>
      </c>
      <c r="C1021" s="986"/>
      <c r="D1021" s="986"/>
      <c r="E1021" s="986"/>
      <c r="F1021" s="986"/>
      <c r="G1021" s="986"/>
      <c r="H1021" s="986"/>
      <c r="I1021" s="987"/>
      <c r="J1021" s="420" t="str">
        <f>IF(基本情報入力シート!M1046="","",基本情報入力シート!M1046)</f>
        <v/>
      </c>
      <c r="K1021" s="420" t="str">
        <f>IF(基本情報入力シート!R1046="","",基本情報入力シート!R1046)</f>
        <v/>
      </c>
      <c r="L1021" s="420" t="str">
        <f>IF(基本情報入力シート!W1046="","",基本情報入力シート!W1046)</f>
        <v/>
      </c>
      <c r="M1021" s="420" t="str">
        <f>IF(基本情報入力シート!X1046="","",基本情報入力シート!X1046)</f>
        <v/>
      </c>
      <c r="N1021" s="147" t="str">
        <f>IF(基本情報入力シート!Y1046="","",基本情報入力シート!Y1046)</f>
        <v/>
      </c>
      <c r="O1021" s="154"/>
      <c r="P1021" s="53"/>
      <c r="Q1021" s="988"/>
      <c r="R1021" s="989"/>
      <c r="S1021" s="148" t="str">
        <f>IFERROR(ROUNDDOWN(Q1021*VLOOKUP(N1021,【参考】数式用!$AR$2:$AW$50,MATCH(P1021,【参考】数式用!$AT$4:$AW$4)+2,FALSE)*0.5, 0), "")</f>
        <v/>
      </c>
      <c r="T1021" s="54"/>
      <c r="U1021" s="548" t="str">
        <f>IFERROR(IF(AG1021&lt;&gt;"",Q1021*VLOOKUP(N1021,【参考】数式用!$AG$2:$AL$50,MATCH(P1021,【参考】数式用!$AI$4:$AL$4,0)+2,0), ""), "")</f>
        <v/>
      </c>
      <c r="V1021" s="44"/>
      <c r="W1021" s="990"/>
      <c r="X1021" s="991"/>
      <c r="Y1021" s="93"/>
      <c r="Z1021" s="549"/>
      <c r="AA1021" s="149" t="str">
        <f>IFERROR(IF(Y1021="ー", "", ROUNDDOWN(Z1021*VLOOKUP(N1021,【参考】数式用!$AR$2:$AW$50,MATCH(Y1021,【参考】数式用!$AT$4:$AW$4)+2,FALSE)*0.5, 0)), "")</f>
        <v/>
      </c>
      <c r="AB1021" s="103"/>
      <c r="AC1021" s="1083" t="str">
        <f>IFERROR(IF(AG1021&lt;&gt;"",Z1021*VLOOKUP(N1021,【参考】数式用!$AG$2:$AL$50,MATCH(Y1021,【参考】数式用!$AI$4:$AL$4,0)+2,0), ""), "")</f>
        <v/>
      </c>
      <c r="AD1021" s="1083"/>
      <c r="AE1021" s="424"/>
      <c r="AF1021" s="104"/>
      <c r="AG1021" s="438" t="str">
        <f>IFERROR(VLOOKUP(O1021, 【参考】数式用!$AY$5:$AY$13, 1, FALSE), "")</f>
        <v/>
      </c>
      <c r="AH1021" s="439" t="str">
        <f>IFERROR(VLOOKUP(N1021, 【参考】数式用!$BA$2:$BB$50, 2, FALSE), "")</f>
        <v/>
      </c>
      <c r="AI1021" s="440" t="str">
        <f t="shared" si="33"/>
        <v/>
      </c>
      <c r="AJ1021" s="441" t="str">
        <f t="shared" si="34"/>
        <v/>
      </c>
      <c r="AK1021" s="139"/>
      <c r="AL1021" s="139"/>
      <c r="AM1021" s="112"/>
      <c r="AN1021" s="112"/>
      <c r="AU1021" s="111"/>
      <c r="AV1021" s="111"/>
      <c r="AW1021" s="111"/>
      <c r="AX1021" s="111"/>
      <c r="AY1021" s="111"/>
      <c r="AZ1021" s="111"/>
    </row>
    <row r="1022" spans="1:52" ht="30" customHeight="1" thickBot="1">
      <c r="A1022" s="146">
        <v>1009</v>
      </c>
      <c r="B1022" s="985" t="str">
        <f>IF(基本情報入力シート!C1047="","",基本情報入力シート!C1047)</f>
        <v/>
      </c>
      <c r="C1022" s="986"/>
      <c r="D1022" s="986"/>
      <c r="E1022" s="986"/>
      <c r="F1022" s="986"/>
      <c r="G1022" s="986"/>
      <c r="H1022" s="986"/>
      <c r="I1022" s="987"/>
      <c r="J1022" s="420" t="str">
        <f>IF(基本情報入力シート!M1047="","",基本情報入力シート!M1047)</f>
        <v/>
      </c>
      <c r="K1022" s="420" t="str">
        <f>IF(基本情報入力シート!R1047="","",基本情報入力シート!R1047)</f>
        <v/>
      </c>
      <c r="L1022" s="420" t="str">
        <f>IF(基本情報入力シート!W1047="","",基本情報入力シート!W1047)</f>
        <v/>
      </c>
      <c r="M1022" s="420" t="str">
        <f>IF(基本情報入力シート!X1047="","",基本情報入力シート!X1047)</f>
        <v/>
      </c>
      <c r="N1022" s="147" t="str">
        <f>IF(基本情報入力シート!Y1047="","",基本情報入力シート!Y1047)</f>
        <v/>
      </c>
      <c r="O1022" s="154"/>
      <c r="P1022" s="53"/>
      <c r="Q1022" s="988"/>
      <c r="R1022" s="989"/>
      <c r="S1022" s="148" t="str">
        <f>IFERROR(ROUNDDOWN(Q1022*VLOOKUP(N1022,【参考】数式用!$AR$2:$AW$50,MATCH(P1022,【参考】数式用!$AT$4:$AW$4)+2,FALSE)*0.5, 0), "")</f>
        <v/>
      </c>
      <c r="T1022" s="54"/>
      <c r="U1022" s="548" t="str">
        <f>IFERROR(IF(AG1022&lt;&gt;"",Q1022*VLOOKUP(N1022,【参考】数式用!$AG$2:$AL$50,MATCH(P1022,【参考】数式用!$AI$4:$AL$4,0)+2,0), ""), "")</f>
        <v/>
      </c>
      <c r="V1022" s="44"/>
      <c r="W1022" s="990"/>
      <c r="X1022" s="991"/>
      <c r="Y1022" s="93"/>
      <c r="Z1022" s="549"/>
      <c r="AA1022" s="149" t="str">
        <f>IFERROR(IF(Y1022="ー", "", ROUNDDOWN(Z1022*VLOOKUP(N1022,【参考】数式用!$AR$2:$AW$50,MATCH(Y1022,【参考】数式用!$AT$4:$AW$4)+2,FALSE)*0.5, 0)), "")</f>
        <v/>
      </c>
      <c r="AB1022" s="103"/>
      <c r="AC1022" s="1083" t="str">
        <f>IFERROR(IF(AG1022&lt;&gt;"",Z1022*VLOOKUP(N1022,【参考】数式用!$AG$2:$AL$50,MATCH(Y1022,【参考】数式用!$AI$4:$AL$4,0)+2,0), ""), "")</f>
        <v/>
      </c>
      <c r="AD1022" s="1083"/>
      <c r="AE1022" s="424"/>
      <c r="AF1022" s="104"/>
      <c r="AG1022" s="438" t="str">
        <f>IFERROR(VLOOKUP(O1022, 【参考】数式用!$AY$5:$AY$13, 1, FALSE), "")</f>
        <v/>
      </c>
      <c r="AH1022" s="439" t="str">
        <f>IFERROR(VLOOKUP(N1022, 【参考】数式用!$BA$2:$BB$50, 2, FALSE), "")</f>
        <v/>
      </c>
      <c r="AI1022" s="440" t="str">
        <f t="shared" si="33"/>
        <v/>
      </c>
      <c r="AJ1022" s="441" t="str">
        <f t="shared" si="34"/>
        <v/>
      </c>
      <c r="AK1022" s="139"/>
      <c r="AL1022" s="139"/>
      <c r="AM1022" s="112"/>
      <c r="AN1022" s="112"/>
      <c r="AU1022" s="111"/>
      <c r="AV1022" s="111"/>
      <c r="AW1022" s="111"/>
      <c r="AX1022" s="111"/>
      <c r="AY1022" s="111"/>
      <c r="AZ1022" s="111"/>
    </row>
    <row r="1023" spans="1:52" ht="30" customHeight="1" thickBot="1">
      <c r="A1023" s="146">
        <v>1010</v>
      </c>
      <c r="B1023" s="985" t="str">
        <f>IF(基本情報入力シート!C1048="","",基本情報入力シート!C1048)</f>
        <v/>
      </c>
      <c r="C1023" s="986"/>
      <c r="D1023" s="986"/>
      <c r="E1023" s="986"/>
      <c r="F1023" s="986"/>
      <c r="G1023" s="986"/>
      <c r="H1023" s="986"/>
      <c r="I1023" s="987"/>
      <c r="J1023" s="420" t="str">
        <f>IF(基本情報入力シート!M1048="","",基本情報入力シート!M1048)</f>
        <v/>
      </c>
      <c r="K1023" s="420" t="str">
        <f>IF(基本情報入力シート!R1048="","",基本情報入力シート!R1048)</f>
        <v/>
      </c>
      <c r="L1023" s="420" t="str">
        <f>IF(基本情報入力シート!W1048="","",基本情報入力シート!W1048)</f>
        <v/>
      </c>
      <c r="M1023" s="420" t="str">
        <f>IF(基本情報入力シート!X1048="","",基本情報入力シート!X1048)</f>
        <v/>
      </c>
      <c r="N1023" s="147" t="str">
        <f>IF(基本情報入力シート!Y1048="","",基本情報入力シート!Y1048)</f>
        <v/>
      </c>
      <c r="O1023" s="154"/>
      <c r="P1023" s="53"/>
      <c r="Q1023" s="988"/>
      <c r="R1023" s="989"/>
      <c r="S1023" s="148" t="str">
        <f>IFERROR(ROUNDDOWN(Q1023*VLOOKUP(N1023,【参考】数式用!$AR$2:$AW$50,MATCH(P1023,【参考】数式用!$AT$4:$AW$4)+2,FALSE)*0.5, 0), "")</f>
        <v/>
      </c>
      <c r="T1023" s="54"/>
      <c r="U1023" s="548" t="str">
        <f>IFERROR(IF(AG1023&lt;&gt;"",Q1023*VLOOKUP(N1023,【参考】数式用!$AG$2:$AL$50,MATCH(P1023,【参考】数式用!$AI$4:$AL$4,0)+2,0), ""), "")</f>
        <v/>
      </c>
      <c r="V1023" s="44"/>
      <c r="W1023" s="990"/>
      <c r="X1023" s="991"/>
      <c r="Y1023" s="93"/>
      <c r="Z1023" s="549"/>
      <c r="AA1023" s="149" t="str">
        <f>IFERROR(IF(Y1023="ー", "", ROUNDDOWN(Z1023*VLOOKUP(N1023,【参考】数式用!$AR$2:$AW$50,MATCH(Y1023,【参考】数式用!$AT$4:$AW$4)+2,FALSE)*0.5, 0)), "")</f>
        <v/>
      </c>
      <c r="AB1023" s="103"/>
      <c r="AC1023" s="1083" t="str">
        <f>IFERROR(IF(AG1023&lt;&gt;"",Z1023*VLOOKUP(N1023,【参考】数式用!$AG$2:$AL$50,MATCH(Y1023,【参考】数式用!$AI$4:$AL$4,0)+2,0), ""), "")</f>
        <v/>
      </c>
      <c r="AD1023" s="1083"/>
      <c r="AE1023" s="424"/>
      <c r="AF1023" s="104"/>
      <c r="AG1023" s="438" t="str">
        <f>IFERROR(VLOOKUP(O1023, 【参考】数式用!$AY$5:$AY$13, 1, FALSE), "")</f>
        <v/>
      </c>
      <c r="AH1023" s="439" t="str">
        <f>IFERROR(VLOOKUP(N1023, 【参考】数式用!$BA$2:$BB$50, 2, FALSE), "")</f>
        <v/>
      </c>
      <c r="AI1023" s="440" t="str">
        <f t="shared" si="33"/>
        <v/>
      </c>
      <c r="AJ1023" s="441" t="str">
        <f t="shared" si="34"/>
        <v/>
      </c>
      <c r="AK1023" s="139"/>
      <c r="AL1023" s="139"/>
      <c r="AM1023" s="112"/>
      <c r="AN1023" s="112"/>
      <c r="AU1023" s="111"/>
      <c r="AV1023" s="111"/>
      <c r="AW1023" s="111"/>
      <c r="AX1023" s="111"/>
      <c r="AY1023" s="111"/>
      <c r="AZ1023" s="111"/>
    </row>
    <row r="1024" spans="1:52" ht="30" customHeight="1" thickBot="1">
      <c r="A1024" s="146">
        <v>1011</v>
      </c>
      <c r="B1024" s="985" t="str">
        <f>IF(基本情報入力シート!C1049="","",基本情報入力シート!C1049)</f>
        <v/>
      </c>
      <c r="C1024" s="986"/>
      <c r="D1024" s="986"/>
      <c r="E1024" s="986"/>
      <c r="F1024" s="986"/>
      <c r="G1024" s="986"/>
      <c r="H1024" s="986"/>
      <c r="I1024" s="987"/>
      <c r="J1024" s="420" t="str">
        <f>IF(基本情報入力シート!M1049="","",基本情報入力シート!M1049)</f>
        <v/>
      </c>
      <c r="K1024" s="420" t="str">
        <f>IF(基本情報入力シート!R1049="","",基本情報入力シート!R1049)</f>
        <v/>
      </c>
      <c r="L1024" s="420" t="str">
        <f>IF(基本情報入力シート!W1049="","",基本情報入力シート!W1049)</f>
        <v/>
      </c>
      <c r="M1024" s="420" t="str">
        <f>IF(基本情報入力シート!X1049="","",基本情報入力シート!X1049)</f>
        <v/>
      </c>
      <c r="N1024" s="147" t="str">
        <f>IF(基本情報入力シート!Y1049="","",基本情報入力シート!Y1049)</f>
        <v/>
      </c>
      <c r="O1024" s="154"/>
      <c r="P1024" s="53"/>
      <c r="Q1024" s="988"/>
      <c r="R1024" s="989"/>
      <c r="S1024" s="148" t="str">
        <f>IFERROR(ROUNDDOWN(Q1024*VLOOKUP(N1024,【参考】数式用!$AR$2:$AW$50,MATCH(P1024,【参考】数式用!$AT$4:$AW$4)+2,FALSE)*0.5, 0), "")</f>
        <v/>
      </c>
      <c r="T1024" s="54"/>
      <c r="U1024" s="548" t="str">
        <f>IFERROR(IF(AG1024&lt;&gt;"",Q1024*VLOOKUP(N1024,【参考】数式用!$AG$2:$AL$50,MATCH(P1024,【参考】数式用!$AI$4:$AL$4,0)+2,0), ""), "")</f>
        <v/>
      </c>
      <c r="V1024" s="44"/>
      <c r="W1024" s="990"/>
      <c r="X1024" s="991"/>
      <c r="Y1024" s="93"/>
      <c r="Z1024" s="549"/>
      <c r="AA1024" s="149" t="str">
        <f>IFERROR(IF(Y1024="ー", "", ROUNDDOWN(Z1024*VLOOKUP(N1024,【参考】数式用!$AR$2:$AW$50,MATCH(Y1024,【参考】数式用!$AT$4:$AW$4)+2,FALSE)*0.5, 0)), "")</f>
        <v/>
      </c>
      <c r="AB1024" s="103"/>
      <c r="AC1024" s="1083" t="str">
        <f>IFERROR(IF(AG1024&lt;&gt;"",Z1024*VLOOKUP(N1024,【参考】数式用!$AG$2:$AL$50,MATCH(Y1024,【参考】数式用!$AI$4:$AL$4,0)+2,0), ""), "")</f>
        <v/>
      </c>
      <c r="AD1024" s="1083"/>
      <c r="AE1024" s="424"/>
      <c r="AF1024" s="104"/>
      <c r="AG1024" s="438" t="str">
        <f>IFERROR(VLOOKUP(O1024, 【参考】数式用!$AY$5:$AY$13, 1, FALSE), "")</f>
        <v/>
      </c>
      <c r="AH1024" s="439" t="str">
        <f>IFERROR(VLOOKUP(N1024, 【参考】数式用!$BA$2:$BB$50, 2, FALSE), "")</f>
        <v/>
      </c>
      <c r="AI1024" s="440" t="str">
        <f t="shared" si="33"/>
        <v/>
      </c>
      <c r="AJ1024" s="441" t="str">
        <f t="shared" si="34"/>
        <v/>
      </c>
      <c r="AK1024" s="139"/>
      <c r="AL1024" s="139"/>
      <c r="AM1024" s="112"/>
      <c r="AN1024" s="112"/>
      <c r="AU1024" s="111"/>
      <c r="AV1024" s="111"/>
      <c r="AW1024" s="111"/>
      <c r="AX1024" s="111"/>
      <c r="AY1024" s="111"/>
      <c r="AZ1024" s="111"/>
    </row>
    <row r="1025" spans="1:52" ht="30" customHeight="1" thickBot="1">
      <c r="A1025" s="146">
        <v>1012</v>
      </c>
      <c r="B1025" s="985" t="str">
        <f>IF(基本情報入力シート!C1050="","",基本情報入力シート!C1050)</f>
        <v/>
      </c>
      <c r="C1025" s="986"/>
      <c r="D1025" s="986"/>
      <c r="E1025" s="986"/>
      <c r="F1025" s="986"/>
      <c r="G1025" s="986"/>
      <c r="H1025" s="986"/>
      <c r="I1025" s="987"/>
      <c r="J1025" s="420" t="str">
        <f>IF(基本情報入力シート!M1050="","",基本情報入力シート!M1050)</f>
        <v/>
      </c>
      <c r="K1025" s="420" t="str">
        <f>IF(基本情報入力シート!R1050="","",基本情報入力シート!R1050)</f>
        <v/>
      </c>
      <c r="L1025" s="420" t="str">
        <f>IF(基本情報入力シート!W1050="","",基本情報入力シート!W1050)</f>
        <v/>
      </c>
      <c r="M1025" s="420" t="str">
        <f>IF(基本情報入力シート!X1050="","",基本情報入力シート!X1050)</f>
        <v/>
      </c>
      <c r="N1025" s="147" t="str">
        <f>IF(基本情報入力シート!Y1050="","",基本情報入力シート!Y1050)</f>
        <v/>
      </c>
      <c r="O1025" s="154"/>
      <c r="P1025" s="53"/>
      <c r="Q1025" s="988"/>
      <c r="R1025" s="989"/>
      <c r="S1025" s="148" t="str">
        <f>IFERROR(ROUNDDOWN(Q1025*VLOOKUP(N1025,【参考】数式用!$AR$2:$AW$50,MATCH(P1025,【参考】数式用!$AT$4:$AW$4)+2,FALSE)*0.5, 0), "")</f>
        <v/>
      </c>
      <c r="T1025" s="54"/>
      <c r="U1025" s="548" t="str">
        <f>IFERROR(IF(AG1025&lt;&gt;"",Q1025*VLOOKUP(N1025,【参考】数式用!$AG$2:$AL$50,MATCH(P1025,【参考】数式用!$AI$4:$AL$4,0)+2,0), ""), "")</f>
        <v/>
      </c>
      <c r="V1025" s="44"/>
      <c r="W1025" s="990"/>
      <c r="X1025" s="991"/>
      <c r="Y1025" s="93"/>
      <c r="Z1025" s="549"/>
      <c r="AA1025" s="149" t="str">
        <f>IFERROR(IF(Y1025="ー", "", ROUNDDOWN(Z1025*VLOOKUP(N1025,【参考】数式用!$AR$2:$AW$50,MATCH(Y1025,【参考】数式用!$AT$4:$AW$4)+2,FALSE)*0.5, 0)), "")</f>
        <v/>
      </c>
      <c r="AB1025" s="103"/>
      <c r="AC1025" s="1083" t="str">
        <f>IFERROR(IF(AG1025&lt;&gt;"",Z1025*VLOOKUP(N1025,【参考】数式用!$AG$2:$AL$50,MATCH(Y1025,【参考】数式用!$AI$4:$AL$4,0)+2,0), ""), "")</f>
        <v/>
      </c>
      <c r="AD1025" s="1083"/>
      <c r="AE1025" s="424"/>
      <c r="AF1025" s="104"/>
      <c r="AG1025" s="438" t="str">
        <f>IFERROR(VLOOKUP(O1025, 【参考】数式用!$AY$5:$AY$13, 1, FALSE), "")</f>
        <v/>
      </c>
      <c r="AH1025" s="439" t="str">
        <f>IFERROR(VLOOKUP(N1025, 【参考】数式用!$BA$2:$BB$50, 2, FALSE), "")</f>
        <v/>
      </c>
      <c r="AI1025" s="440" t="str">
        <f t="shared" si="33"/>
        <v/>
      </c>
      <c r="AJ1025" s="441" t="str">
        <f t="shared" si="34"/>
        <v/>
      </c>
      <c r="AK1025" s="139"/>
      <c r="AL1025" s="139"/>
      <c r="AM1025" s="112"/>
      <c r="AN1025" s="112"/>
      <c r="AU1025" s="111"/>
      <c r="AV1025" s="111"/>
      <c r="AW1025" s="111"/>
      <c r="AX1025" s="111"/>
      <c r="AY1025" s="111"/>
      <c r="AZ1025" s="111"/>
    </row>
    <row r="1026" spans="1:52" ht="30" customHeight="1" thickBot="1">
      <c r="A1026" s="146">
        <v>1013</v>
      </c>
      <c r="B1026" s="985" t="str">
        <f>IF(基本情報入力シート!C1051="","",基本情報入力シート!C1051)</f>
        <v/>
      </c>
      <c r="C1026" s="986"/>
      <c r="D1026" s="986"/>
      <c r="E1026" s="986"/>
      <c r="F1026" s="986"/>
      <c r="G1026" s="986"/>
      <c r="H1026" s="986"/>
      <c r="I1026" s="987"/>
      <c r="J1026" s="420" t="str">
        <f>IF(基本情報入力シート!M1051="","",基本情報入力シート!M1051)</f>
        <v/>
      </c>
      <c r="K1026" s="420" t="str">
        <f>IF(基本情報入力シート!R1051="","",基本情報入力シート!R1051)</f>
        <v/>
      </c>
      <c r="L1026" s="420" t="str">
        <f>IF(基本情報入力シート!W1051="","",基本情報入力シート!W1051)</f>
        <v/>
      </c>
      <c r="M1026" s="420" t="str">
        <f>IF(基本情報入力シート!X1051="","",基本情報入力シート!X1051)</f>
        <v/>
      </c>
      <c r="N1026" s="147" t="str">
        <f>IF(基本情報入力シート!Y1051="","",基本情報入力シート!Y1051)</f>
        <v/>
      </c>
      <c r="O1026" s="154"/>
      <c r="P1026" s="53"/>
      <c r="Q1026" s="988"/>
      <c r="R1026" s="989"/>
      <c r="S1026" s="148" t="str">
        <f>IFERROR(ROUNDDOWN(Q1026*VLOOKUP(N1026,【参考】数式用!$AR$2:$AW$50,MATCH(P1026,【参考】数式用!$AT$4:$AW$4)+2,FALSE)*0.5, 0), "")</f>
        <v/>
      </c>
      <c r="T1026" s="54"/>
      <c r="U1026" s="548" t="str">
        <f>IFERROR(IF(AG1026&lt;&gt;"",Q1026*VLOOKUP(N1026,【参考】数式用!$AG$2:$AL$50,MATCH(P1026,【参考】数式用!$AI$4:$AL$4,0)+2,0), ""), "")</f>
        <v/>
      </c>
      <c r="V1026" s="44"/>
      <c r="W1026" s="990"/>
      <c r="X1026" s="991"/>
      <c r="Y1026" s="93"/>
      <c r="Z1026" s="549"/>
      <c r="AA1026" s="149" t="str">
        <f>IFERROR(IF(Y1026="ー", "", ROUNDDOWN(Z1026*VLOOKUP(N1026,【参考】数式用!$AR$2:$AW$50,MATCH(Y1026,【参考】数式用!$AT$4:$AW$4)+2,FALSE)*0.5, 0)), "")</f>
        <v/>
      </c>
      <c r="AB1026" s="103"/>
      <c r="AC1026" s="1083" t="str">
        <f>IFERROR(IF(AG1026&lt;&gt;"",Z1026*VLOOKUP(N1026,【参考】数式用!$AG$2:$AL$50,MATCH(Y1026,【参考】数式用!$AI$4:$AL$4,0)+2,0), ""), "")</f>
        <v/>
      </c>
      <c r="AD1026" s="1083"/>
      <c r="AE1026" s="424"/>
      <c r="AF1026" s="104"/>
      <c r="AG1026" s="438" t="str">
        <f>IFERROR(VLOOKUP(O1026, 【参考】数式用!$AY$5:$AY$13, 1, FALSE), "")</f>
        <v/>
      </c>
      <c r="AH1026" s="439" t="str">
        <f>IFERROR(VLOOKUP(N1026, 【参考】数式用!$BA$2:$BB$50, 2, FALSE), "")</f>
        <v/>
      </c>
      <c r="AI1026" s="440" t="str">
        <f t="shared" si="33"/>
        <v/>
      </c>
      <c r="AJ1026" s="441" t="str">
        <f t="shared" si="34"/>
        <v/>
      </c>
      <c r="AK1026" s="139"/>
      <c r="AL1026" s="139"/>
      <c r="AM1026" s="112"/>
      <c r="AN1026" s="112"/>
      <c r="AU1026" s="111"/>
      <c r="AV1026" s="111"/>
      <c r="AW1026" s="111"/>
      <c r="AX1026" s="111"/>
      <c r="AY1026" s="111"/>
      <c r="AZ1026" s="111"/>
    </row>
    <row r="1027" spans="1:52" ht="30" customHeight="1" thickBot="1">
      <c r="A1027" s="146">
        <v>1014</v>
      </c>
      <c r="B1027" s="985" t="str">
        <f>IF(基本情報入力シート!C1052="","",基本情報入力シート!C1052)</f>
        <v/>
      </c>
      <c r="C1027" s="986"/>
      <c r="D1027" s="986"/>
      <c r="E1027" s="986"/>
      <c r="F1027" s="986"/>
      <c r="G1027" s="986"/>
      <c r="H1027" s="986"/>
      <c r="I1027" s="987"/>
      <c r="J1027" s="420" t="str">
        <f>IF(基本情報入力シート!M1052="","",基本情報入力シート!M1052)</f>
        <v/>
      </c>
      <c r="K1027" s="420" t="str">
        <f>IF(基本情報入力シート!R1052="","",基本情報入力シート!R1052)</f>
        <v/>
      </c>
      <c r="L1027" s="420" t="str">
        <f>IF(基本情報入力シート!W1052="","",基本情報入力シート!W1052)</f>
        <v/>
      </c>
      <c r="M1027" s="420" t="str">
        <f>IF(基本情報入力シート!X1052="","",基本情報入力シート!X1052)</f>
        <v/>
      </c>
      <c r="N1027" s="147" t="str">
        <f>IF(基本情報入力シート!Y1052="","",基本情報入力シート!Y1052)</f>
        <v/>
      </c>
      <c r="O1027" s="154"/>
      <c r="P1027" s="53"/>
      <c r="Q1027" s="988"/>
      <c r="R1027" s="989"/>
      <c r="S1027" s="148" t="str">
        <f>IFERROR(ROUNDDOWN(Q1027*VLOOKUP(N1027,【参考】数式用!$AR$2:$AW$50,MATCH(P1027,【参考】数式用!$AT$4:$AW$4)+2,FALSE)*0.5, 0), "")</f>
        <v/>
      </c>
      <c r="T1027" s="54"/>
      <c r="U1027" s="548" t="str">
        <f>IFERROR(IF(AG1027&lt;&gt;"",Q1027*VLOOKUP(N1027,【参考】数式用!$AG$2:$AL$50,MATCH(P1027,【参考】数式用!$AI$4:$AL$4,0)+2,0), ""), "")</f>
        <v/>
      </c>
      <c r="V1027" s="44"/>
      <c r="W1027" s="990"/>
      <c r="X1027" s="991"/>
      <c r="Y1027" s="93"/>
      <c r="Z1027" s="549"/>
      <c r="AA1027" s="149" t="str">
        <f>IFERROR(IF(Y1027="ー", "", ROUNDDOWN(Z1027*VLOOKUP(N1027,【参考】数式用!$AR$2:$AW$50,MATCH(Y1027,【参考】数式用!$AT$4:$AW$4)+2,FALSE)*0.5, 0)), "")</f>
        <v/>
      </c>
      <c r="AB1027" s="103"/>
      <c r="AC1027" s="1083" t="str">
        <f>IFERROR(IF(AG1027&lt;&gt;"",Z1027*VLOOKUP(N1027,【参考】数式用!$AG$2:$AL$50,MATCH(Y1027,【参考】数式用!$AI$4:$AL$4,0)+2,0), ""), "")</f>
        <v/>
      </c>
      <c r="AD1027" s="1083"/>
      <c r="AE1027" s="424"/>
      <c r="AF1027" s="104"/>
      <c r="AG1027" s="438" t="str">
        <f>IFERROR(VLOOKUP(O1027, 【参考】数式用!$AY$5:$AY$13, 1, FALSE), "")</f>
        <v/>
      </c>
      <c r="AH1027" s="439" t="str">
        <f>IFERROR(VLOOKUP(N1027, 【参考】数式用!$BA$2:$BB$50, 2, FALSE), "")</f>
        <v/>
      </c>
      <c r="AI1027" s="440" t="str">
        <f t="shared" si="33"/>
        <v/>
      </c>
      <c r="AJ1027" s="441" t="str">
        <f t="shared" si="34"/>
        <v/>
      </c>
      <c r="AK1027" s="139"/>
      <c r="AL1027" s="139"/>
      <c r="AM1027" s="112"/>
      <c r="AN1027" s="112"/>
      <c r="AU1027" s="111"/>
      <c r="AV1027" s="111"/>
      <c r="AW1027" s="111"/>
      <c r="AX1027" s="111"/>
      <c r="AY1027" s="111"/>
      <c r="AZ1027" s="111"/>
    </row>
    <row r="1028" spans="1:52" ht="30" customHeight="1" thickBot="1">
      <c r="A1028" s="146">
        <v>1015</v>
      </c>
      <c r="B1028" s="985" t="str">
        <f>IF(基本情報入力シート!C1053="","",基本情報入力シート!C1053)</f>
        <v/>
      </c>
      <c r="C1028" s="986"/>
      <c r="D1028" s="986"/>
      <c r="E1028" s="986"/>
      <c r="F1028" s="986"/>
      <c r="G1028" s="986"/>
      <c r="H1028" s="986"/>
      <c r="I1028" s="987"/>
      <c r="J1028" s="420" t="str">
        <f>IF(基本情報入力シート!M1053="","",基本情報入力シート!M1053)</f>
        <v/>
      </c>
      <c r="K1028" s="420" t="str">
        <f>IF(基本情報入力シート!R1053="","",基本情報入力シート!R1053)</f>
        <v/>
      </c>
      <c r="L1028" s="420" t="str">
        <f>IF(基本情報入力シート!W1053="","",基本情報入力シート!W1053)</f>
        <v/>
      </c>
      <c r="M1028" s="420" t="str">
        <f>IF(基本情報入力シート!X1053="","",基本情報入力シート!X1053)</f>
        <v/>
      </c>
      <c r="N1028" s="147" t="str">
        <f>IF(基本情報入力シート!Y1053="","",基本情報入力シート!Y1053)</f>
        <v/>
      </c>
      <c r="O1028" s="154"/>
      <c r="P1028" s="53"/>
      <c r="Q1028" s="988"/>
      <c r="R1028" s="989"/>
      <c r="S1028" s="148" t="str">
        <f>IFERROR(ROUNDDOWN(Q1028*VLOOKUP(N1028,【参考】数式用!$AR$2:$AW$50,MATCH(P1028,【参考】数式用!$AT$4:$AW$4)+2,FALSE)*0.5, 0), "")</f>
        <v/>
      </c>
      <c r="T1028" s="54"/>
      <c r="U1028" s="548" t="str">
        <f>IFERROR(IF(AG1028&lt;&gt;"",Q1028*VLOOKUP(N1028,【参考】数式用!$AG$2:$AL$50,MATCH(P1028,【参考】数式用!$AI$4:$AL$4,0)+2,0), ""), "")</f>
        <v/>
      </c>
      <c r="V1028" s="44"/>
      <c r="W1028" s="990"/>
      <c r="X1028" s="991"/>
      <c r="Y1028" s="93"/>
      <c r="Z1028" s="549"/>
      <c r="AA1028" s="149" t="str">
        <f>IFERROR(IF(Y1028="ー", "", ROUNDDOWN(Z1028*VLOOKUP(N1028,【参考】数式用!$AR$2:$AW$50,MATCH(Y1028,【参考】数式用!$AT$4:$AW$4)+2,FALSE)*0.5, 0)), "")</f>
        <v/>
      </c>
      <c r="AB1028" s="103"/>
      <c r="AC1028" s="1083" t="str">
        <f>IFERROR(IF(AG1028&lt;&gt;"",Z1028*VLOOKUP(N1028,【参考】数式用!$AG$2:$AL$50,MATCH(Y1028,【参考】数式用!$AI$4:$AL$4,0)+2,0), ""), "")</f>
        <v/>
      </c>
      <c r="AD1028" s="1083"/>
      <c r="AE1028" s="424"/>
      <c r="AF1028" s="104"/>
      <c r="AG1028" s="438" t="str">
        <f>IFERROR(VLOOKUP(O1028, 【参考】数式用!$AY$5:$AY$13, 1, FALSE), "")</f>
        <v/>
      </c>
      <c r="AH1028" s="439" t="str">
        <f>IFERROR(VLOOKUP(N1028, 【参考】数式用!$BA$2:$BB$50, 2, FALSE), "")</f>
        <v/>
      </c>
      <c r="AI1028" s="440" t="str">
        <f t="shared" si="33"/>
        <v/>
      </c>
      <c r="AJ1028" s="441" t="str">
        <f t="shared" si="34"/>
        <v/>
      </c>
      <c r="AK1028" s="139"/>
      <c r="AL1028" s="139"/>
      <c r="AM1028" s="112"/>
      <c r="AN1028" s="112"/>
      <c r="AU1028" s="111"/>
      <c r="AV1028" s="111"/>
      <c r="AW1028" s="111"/>
      <c r="AX1028" s="111"/>
      <c r="AY1028" s="111"/>
      <c r="AZ1028" s="111"/>
    </row>
    <row r="1029" spans="1:52" ht="30" customHeight="1" thickBot="1">
      <c r="A1029" s="146">
        <v>1016</v>
      </c>
      <c r="B1029" s="985" t="str">
        <f>IF(基本情報入力シート!C1054="","",基本情報入力シート!C1054)</f>
        <v/>
      </c>
      <c r="C1029" s="986"/>
      <c r="D1029" s="986"/>
      <c r="E1029" s="986"/>
      <c r="F1029" s="986"/>
      <c r="G1029" s="986"/>
      <c r="H1029" s="986"/>
      <c r="I1029" s="987"/>
      <c r="J1029" s="420" t="str">
        <f>IF(基本情報入力シート!M1054="","",基本情報入力シート!M1054)</f>
        <v/>
      </c>
      <c r="K1029" s="420" t="str">
        <f>IF(基本情報入力シート!R1054="","",基本情報入力シート!R1054)</f>
        <v/>
      </c>
      <c r="L1029" s="420" t="str">
        <f>IF(基本情報入力シート!W1054="","",基本情報入力シート!W1054)</f>
        <v/>
      </c>
      <c r="M1029" s="420" t="str">
        <f>IF(基本情報入力シート!X1054="","",基本情報入力シート!X1054)</f>
        <v/>
      </c>
      <c r="N1029" s="147" t="str">
        <f>IF(基本情報入力シート!Y1054="","",基本情報入力シート!Y1054)</f>
        <v/>
      </c>
      <c r="O1029" s="154"/>
      <c r="P1029" s="53"/>
      <c r="Q1029" s="988"/>
      <c r="R1029" s="989"/>
      <c r="S1029" s="148" t="str">
        <f>IFERROR(ROUNDDOWN(Q1029*VLOOKUP(N1029,【参考】数式用!$AR$2:$AW$50,MATCH(P1029,【参考】数式用!$AT$4:$AW$4)+2,FALSE)*0.5, 0), "")</f>
        <v/>
      </c>
      <c r="T1029" s="54"/>
      <c r="U1029" s="548" t="str">
        <f>IFERROR(IF(AG1029&lt;&gt;"",Q1029*VLOOKUP(N1029,【参考】数式用!$AG$2:$AL$50,MATCH(P1029,【参考】数式用!$AI$4:$AL$4,0)+2,0), ""), "")</f>
        <v/>
      </c>
      <c r="V1029" s="44"/>
      <c r="W1029" s="990"/>
      <c r="X1029" s="991"/>
      <c r="Y1029" s="93"/>
      <c r="Z1029" s="549"/>
      <c r="AA1029" s="149" t="str">
        <f>IFERROR(IF(Y1029="ー", "", ROUNDDOWN(Z1029*VLOOKUP(N1029,【参考】数式用!$AR$2:$AW$50,MATCH(Y1029,【参考】数式用!$AT$4:$AW$4)+2,FALSE)*0.5, 0)), "")</f>
        <v/>
      </c>
      <c r="AB1029" s="103"/>
      <c r="AC1029" s="1083" t="str">
        <f>IFERROR(IF(AG1029&lt;&gt;"",Z1029*VLOOKUP(N1029,【参考】数式用!$AG$2:$AL$50,MATCH(Y1029,【参考】数式用!$AI$4:$AL$4,0)+2,0), ""), "")</f>
        <v/>
      </c>
      <c r="AD1029" s="1083"/>
      <c r="AE1029" s="424"/>
      <c r="AF1029" s="104"/>
      <c r="AG1029" s="438" t="str">
        <f>IFERROR(VLOOKUP(O1029, 【参考】数式用!$AY$5:$AY$13, 1, FALSE), "")</f>
        <v/>
      </c>
      <c r="AH1029" s="439" t="str">
        <f>IFERROR(VLOOKUP(N1029, 【参考】数式用!$BA$2:$BB$50, 2, FALSE), "")</f>
        <v/>
      </c>
      <c r="AI1029" s="440" t="str">
        <f t="shared" si="33"/>
        <v/>
      </c>
      <c r="AJ1029" s="441" t="str">
        <f t="shared" si="34"/>
        <v/>
      </c>
      <c r="AK1029" s="139"/>
      <c r="AL1029" s="139"/>
      <c r="AM1029" s="112"/>
      <c r="AN1029" s="112"/>
      <c r="AU1029" s="111"/>
      <c r="AV1029" s="111"/>
      <c r="AW1029" s="111"/>
      <c r="AX1029" s="111"/>
      <c r="AY1029" s="111"/>
      <c r="AZ1029" s="111"/>
    </row>
    <row r="1030" spans="1:52" ht="30" customHeight="1" thickBot="1">
      <c r="A1030" s="146">
        <v>1017</v>
      </c>
      <c r="B1030" s="985" t="str">
        <f>IF(基本情報入力シート!C1055="","",基本情報入力シート!C1055)</f>
        <v/>
      </c>
      <c r="C1030" s="986"/>
      <c r="D1030" s="986"/>
      <c r="E1030" s="986"/>
      <c r="F1030" s="986"/>
      <c r="G1030" s="986"/>
      <c r="H1030" s="986"/>
      <c r="I1030" s="987"/>
      <c r="J1030" s="420" t="str">
        <f>IF(基本情報入力シート!M1055="","",基本情報入力シート!M1055)</f>
        <v/>
      </c>
      <c r="K1030" s="420" t="str">
        <f>IF(基本情報入力シート!R1055="","",基本情報入力シート!R1055)</f>
        <v/>
      </c>
      <c r="L1030" s="420" t="str">
        <f>IF(基本情報入力シート!W1055="","",基本情報入力シート!W1055)</f>
        <v/>
      </c>
      <c r="M1030" s="420" t="str">
        <f>IF(基本情報入力シート!X1055="","",基本情報入力シート!X1055)</f>
        <v/>
      </c>
      <c r="N1030" s="147" t="str">
        <f>IF(基本情報入力シート!Y1055="","",基本情報入力シート!Y1055)</f>
        <v/>
      </c>
      <c r="O1030" s="154"/>
      <c r="P1030" s="53"/>
      <c r="Q1030" s="988"/>
      <c r="R1030" s="989"/>
      <c r="S1030" s="148" t="str">
        <f>IFERROR(ROUNDDOWN(Q1030*VLOOKUP(N1030,【参考】数式用!$AR$2:$AW$50,MATCH(P1030,【参考】数式用!$AT$4:$AW$4)+2,FALSE)*0.5, 0), "")</f>
        <v/>
      </c>
      <c r="T1030" s="54"/>
      <c r="U1030" s="548" t="str">
        <f>IFERROR(IF(AG1030&lt;&gt;"",Q1030*VLOOKUP(N1030,【参考】数式用!$AG$2:$AL$50,MATCH(P1030,【参考】数式用!$AI$4:$AL$4,0)+2,0), ""), "")</f>
        <v/>
      </c>
      <c r="V1030" s="44"/>
      <c r="W1030" s="990"/>
      <c r="X1030" s="991"/>
      <c r="Y1030" s="93"/>
      <c r="Z1030" s="549"/>
      <c r="AA1030" s="149" t="str">
        <f>IFERROR(IF(Y1030="ー", "", ROUNDDOWN(Z1030*VLOOKUP(N1030,【参考】数式用!$AR$2:$AW$50,MATCH(Y1030,【参考】数式用!$AT$4:$AW$4)+2,FALSE)*0.5, 0)), "")</f>
        <v/>
      </c>
      <c r="AB1030" s="103"/>
      <c r="AC1030" s="1083" t="str">
        <f>IFERROR(IF(AG1030&lt;&gt;"",Z1030*VLOOKUP(N1030,【参考】数式用!$AG$2:$AL$50,MATCH(Y1030,【参考】数式用!$AI$4:$AL$4,0)+2,0), ""), "")</f>
        <v/>
      </c>
      <c r="AD1030" s="1083"/>
      <c r="AE1030" s="424"/>
      <c r="AF1030" s="104"/>
      <c r="AG1030" s="438" t="str">
        <f>IFERROR(VLOOKUP(O1030, 【参考】数式用!$AY$5:$AY$13, 1, FALSE), "")</f>
        <v/>
      </c>
      <c r="AH1030" s="439" t="str">
        <f>IFERROR(VLOOKUP(N1030, 【参考】数式用!$BA$2:$BB$50, 2, FALSE), "")</f>
        <v/>
      </c>
      <c r="AI1030" s="440" t="str">
        <f t="shared" si="33"/>
        <v/>
      </c>
      <c r="AJ1030" s="441" t="str">
        <f t="shared" si="34"/>
        <v/>
      </c>
      <c r="AK1030" s="139"/>
      <c r="AL1030" s="139"/>
      <c r="AM1030" s="112"/>
      <c r="AN1030" s="112"/>
      <c r="AU1030" s="111"/>
      <c r="AV1030" s="111"/>
      <c r="AW1030" s="111"/>
      <c r="AX1030" s="111"/>
      <c r="AY1030" s="111"/>
      <c r="AZ1030" s="111"/>
    </row>
    <row r="1031" spans="1:52" ht="30" customHeight="1" thickBot="1">
      <c r="A1031" s="146">
        <v>1018</v>
      </c>
      <c r="B1031" s="985" t="str">
        <f>IF(基本情報入力シート!C1056="","",基本情報入力シート!C1056)</f>
        <v/>
      </c>
      <c r="C1031" s="986"/>
      <c r="D1031" s="986"/>
      <c r="E1031" s="986"/>
      <c r="F1031" s="986"/>
      <c r="G1031" s="986"/>
      <c r="H1031" s="986"/>
      <c r="I1031" s="987"/>
      <c r="J1031" s="420" t="str">
        <f>IF(基本情報入力シート!M1056="","",基本情報入力シート!M1056)</f>
        <v/>
      </c>
      <c r="K1031" s="420" t="str">
        <f>IF(基本情報入力シート!R1056="","",基本情報入力シート!R1056)</f>
        <v/>
      </c>
      <c r="L1031" s="420" t="str">
        <f>IF(基本情報入力シート!W1056="","",基本情報入力シート!W1056)</f>
        <v/>
      </c>
      <c r="M1031" s="420" t="str">
        <f>IF(基本情報入力シート!X1056="","",基本情報入力シート!X1056)</f>
        <v/>
      </c>
      <c r="N1031" s="147" t="str">
        <f>IF(基本情報入力シート!Y1056="","",基本情報入力シート!Y1056)</f>
        <v/>
      </c>
      <c r="O1031" s="154"/>
      <c r="P1031" s="53"/>
      <c r="Q1031" s="988"/>
      <c r="R1031" s="989"/>
      <c r="S1031" s="148" t="str">
        <f>IFERROR(ROUNDDOWN(Q1031*VLOOKUP(N1031,【参考】数式用!$AR$2:$AW$50,MATCH(P1031,【参考】数式用!$AT$4:$AW$4)+2,FALSE)*0.5, 0), "")</f>
        <v/>
      </c>
      <c r="T1031" s="54"/>
      <c r="U1031" s="548" t="str">
        <f>IFERROR(IF(AG1031&lt;&gt;"",Q1031*VLOOKUP(N1031,【参考】数式用!$AG$2:$AL$50,MATCH(P1031,【参考】数式用!$AI$4:$AL$4,0)+2,0), ""), "")</f>
        <v/>
      </c>
      <c r="V1031" s="44"/>
      <c r="W1031" s="990"/>
      <c r="X1031" s="991"/>
      <c r="Y1031" s="93"/>
      <c r="Z1031" s="549"/>
      <c r="AA1031" s="149" t="str">
        <f>IFERROR(IF(Y1031="ー", "", ROUNDDOWN(Z1031*VLOOKUP(N1031,【参考】数式用!$AR$2:$AW$50,MATCH(Y1031,【参考】数式用!$AT$4:$AW$4)+2,FALSE)*0.5, 0)), "")</f>
        <v/>
      </c>
      <c r="AB1031" s="103"/>
      <c r="AC1031" s="1083" t="str">
        <f>IFERROR(IF(AG1031&lt;&gt;"",Z1031*VLOOKUP(N1031,【参考】数式用!$AG$2:$AL$50,MATCH(Y1031,【参考】数式用!$AI$4:$AL$4,0)+2,0), ""), "")</f>
        <v/>
      </c>
      <c r="AD1031" s="1083"/>
      <c r="AE1031" s="424"/>
      <c r="AF1031" s="104"/>
      <c r="AG1031" s="438" t="str">
        <f>IFERROR(VLOOKUP(O1031, 【参考】数式用!$AY$5:$AY$13, 1, FALSE), "")</f>
        <v/>
      </c>
      <c r="AH1031" s="439" t="str">
        <f>IFERROR(VLOOKUP(N1031, 【参考】数式用!$BA$2:$BB$50, 2, FALSE), "")</f>
        <v/>
      </c>
      <c r="AI1031" s="440" t="str">
        <f t="shared" si="33"/>
        <v/>
      </c>
      <c r="AJ1031" s="441" t="str">
        <f t="shared" si="34"/>
        <v/>
      </c>
      <c r="AK1031" s="139"/>
      <c r="AL1031" s="139"/>
      <c r="AM1031" s="112"/>
      <c r="AN1031" s="112"/>
      <c r="AU1031" s="111"/>
      <c r="AV1031" s="111"/>
      <c r="AW1031" s="111"/>
      <c r="AX1031" s="111"/>
      <c r="AY1031" s="111"/>
      <c r="AZ1031" s="111"/>
    </row>
    <row r="1032" spans="1:52" ht="30" customHeight="1" thickBot="1">
      <c r="A1032" s="146">
        <v>1019</v>
      </c>
      <c r="B1032" s="985" t="str">
        <f>IF(基本情報入力シート!C1057="","",基本情報入力シート!C1057)</f>
        <v/>
      </c>
      <c r="C1032" s="986"/>
      <c r="D1032" s="986"/>
      <c r="E1032" s="986"/>
      <c r="F1032" s="986"/>
      <c r="G1032" s="986"/>
      <c r="H1032" s="986"/>
      <c r="I1032" s="987"/>
      <c r="J1032" s="420" t="str">
        <f>IF(基本情報入力シート!M1057="","",基本情報入力シート!M1057)</f>
        <v/>
      </c>
      <c r="K1032" s="420" t="str">
        <f>IF(基本情報入力シート!R1057="","",基本情報入力シート!R1057)</f>
        <v/>
      </c>
      <c r="L1032" s="420" t="str">
        <f>IF(基本情報入力シート!W1057="","",基本情報入力シート!W1057)</f>
        <v/>
      </c>
      <c r="M1032" s="420" t="str">
        <f>IF(基本情報入力シート!X1057="","",基本情報入力シート!X1057)</f>
        <v/>
      </c>
      <c r="N1032" s="147" t="str">
        <f>IF(基本情報入力シート!Y1057="","",基本情報入力シート!Y1057)</f>
        <v/>
      </c>
      <c r="O1032" s="154"/>
      <c r="P1032" s="53"/>
      <c r="Q1032" s="988"/>
      <c r="R1032" s="989"/>
      <c r="S1032" s="148" t="str">
        <f>IFERROR(ROUNDDOWN(Q1032*VLOOKUP(N1032,【参考】数式用!$AR$2:$AW$50,MATCH(P1032,【参考】数式用!$AT$4:$AW$4)+2,FALSE)*0.5, 0), "")</f>
        <v/>
      </c>
      <c r="T1032" s="54"/>
      <c r="U1032" s="548" t="str">
        <f>IFERROR(IF(AG1032&lt;&gt;"",Q1032*VLOOKUP(N1032,【参考】数式用!$AG$2:$AL$50,MATCH(P1032,【参考】数式用!$AI$4:$AL$4,0)+2,0), ""), "")</f>
        <v/>
      </c>
      <c r="V1032" s="44"/>
      <c r="W1032" s="990"/>
      <c r="X1032" s="991"/>
      <c r="Y1032" s="93"/>
      <c r="Z1032" s="549"/>
      <c r="AA1032" s="149" t="str">
        <f>IFERROR(IF(Y1032="ー", "", ROUNDDOWN(Z1032*VLOOKUP(N1032,【参考】数式用!$AR$2:$AW$50,MATCH(Y1032,【参考】数式用!$AT$4:$AW$4)+2,FALSE)*0.5, 0)), "")</f>
        <v/>
      </c>
      <c r="AB1032" s="103"/>
      <c r="AC1032" s="1083" t="str">
        <f>IFERROR(IF(AG1032&lt;&gt;"",Z1032*VLOOKUP(N1032,【参考】数式用!$AG$2:$AL$50,MATCH(Y1032,【参考】数式用!$AI$4:$AL$4,0)+2,0), ""), "")</f>
        <v/>
      </c>
      <c r="AD1032" s="1083"/>
      <c r="AE1032" s="424"/>
      <c r="AF1032" s="104"/>
      <c r="AG1032" s="438" t="str">
        <f>IFERROR(VLOOKUP(O1032, 【参考】数式用!$AY$5:$AY$13, 1, FALSE), "")</f>
        <v/>
      </c>
      <c r="AH1032" s="439" t="str">
        <f>IFERROR(VLOOKUP(N1032, 【参考】数式用!$BA$2:$BB$50, 2, FALSE), "")</f>
        <v/>
      </c>
      <c r="AI1032" s="440" t="str">
        <f t="shared" si="33"/>
        <v/>
      </c>
      <c r="AJ1032" s="441" t="str">
        <f t="shared" si="34"/>
        <v/>
      </c>
      <c r="AK1032" s="139"/>
      <c r="AL1032" s="139"/>
      <c r="AM1032" s="112"/>
      <c r="AN1032" s="112"/>
      <c r="AU1032" s="111"/>
      <c r="AV1032" s="111"/>
      <c r="AW1032" s="111"/>
      <c r="AX1032" s="111"/>
      <c r="AY1032" s="111"/>
      <c r="AZ1032" s="111"/>
    </row>
    <row r="1033" spans="1:52" ht="30" customHeight="1" thickBot="1">
      <c r="A1033" s="146">
        <v>1020</v>
      </c>
      <c r="B1033" s="985" t="str">
        <f>IF(基本情報入力シート!C1058="","",基本情報入力シート!C1058)</f>
        <v/>
      </c>
      <c r="C1033" s="986"/>
      <c r="D1033" s="986"/>
      <c r="E1033" s="986"/>
      <c r="F1033" s="986"/>
      <c r="G1033" s="986"/>
      <c r="H1033" s="986"/>
      <c r="I1033" s="987"/>
      <c r="J1033" s="420" t="str">
        <f>IF(基本情報入力シート!M1058="","",基本情報入力シート!M1058)</f>
        <v/>
      </c>
      <c r="K1033" s="420" t="str">
        <f>IF(基本情報入力シート!R1058="","",基本情報入力シート!R1058)</f>
        <v/>
      </c>
      <c r="L1033" s="420" t="str">
        <f>IF(基本情報入力シート!W1058="","",基本情報入力シート!W1058)</f>
        <v/>
      </c>
      <c r="M1033" s="420" t="str">
        <f>IF(基本情報入力シート!X1058="","",基本情報入力シート!X1058)</f>
        <v/>
      </c>
      <c r="N1033" s="147" t="str">
        <f>IF(基本情報入力シート!Y1058="","",基本情報入力シート!Y1058)</f>
        <v/>
      </c>
      <c r="O1033" s="154"/>
      <c r="P1033" s="53"/>
      <c r="Q1033" s="988"/>
      <c r="R1033" s="989"/>
      <c r="S1033" s="148" t="str">
        <f>IFERROR(ROUNDDOWN(Q1033*VLOOKUP(N1033,【参考】数式用!$AR$2:$AW$50,MATCH(P1033,【参考】数式用!$AT$4:$AW$4)+2,FALSE)*0.5, 0), "")</f>
        <v/>
      </c>
      <c r="T1033" s="54"/>
      <c r="U1033" s="548" t="str">
        <f>IFERROR(IF(AG1033&lt;&gt;"",Q1033*VLOOKUP(N1033,【参考】数式用!$AG$2:$AL$50,MATCH(P1033,【参考】数式用!$AI$4:$AL$4,0)+2,0), ""), "")</f>
        <v/>
      </c>
      <c r="V1033" s="44"/>
      <c r="W1033" s="990"/>
      <c r="X1033" s="991"/>
      <c r="Y1033" s="93"/>
      <c r="Z1033" s="549"/>
      <c r="AA1033" s="149" t="str">
        <f>IFERROR(IF(Y1033="ー", "", ROUNDDOWN(Z1033*VLOOKUP(N1033,【参考】数式用!$AR$2:$AW$50,MATCH(Y1033,【参考】数式用!$AT$4:$AW$4)+2,FALSE)*0.5, 0)), "")</f>
        <v/>
      </c>
      <c r="AB1033" s="103"/>
      <c r="AC1033" s="1083" t="str">
        <f>IFERROR(IF(AG1033&lt;&gt;"",Z1033*VLOOKUP(N1033,【参考】数式用!$AG$2:$AL$50,MATCH(Y1033,【参考】数式用!$AI$4:$AL$4,0)+2,0), ""), "")</f>
        <v/>
      </c>
      <c r="AD1033" s="1083"/>
      <c r="AE1033" s="424"/>
      <c r="AF1033" s="104"/>
      <c r="AG1033" s="438" t="str">
        <f>IFERROR(VLOOKUP(O1033, 【参考】数式用!$AY$5:$AY$13, 1, FALSE), "")</f>
        <v/>
      </c>
      <c r="AH1033" s="439" t="str">
        <f>IFERROR(VLOOKUP(N1033, 【参考】数式用!$BA$2:$BB$50, 2, FALSE), "")</f>
        <v/>
      </c>
      <c r="AI1033" s="440" t="str">
        <f t="shared" si="33"/>
        <v/>
      </c>
      <c r="AJ1033" s="441" t="str">
        <f t="shared" si="34"/>
        <v/>
      </c>
      <c r="AK1033" s="139"/>
      <c r="AL1033" s="139"/>
      <c r="AM1033" s="112"/>
      <c r="AN1033" s="112"/>
      <c r="AU1033" s="111"/>
      <c r="AV1033" s="111"/>
      <c r="AW1033" s="111"/>
      <c r="AX1033" s="111"/>
      <c r="AY1033" s="111"/>
      <c r="AZ1033" s="111"/>
    </row>
    <row r="1034" spans="1:52" ht="30" customHeight="1" thickBot="1">
      <c r="A1034" s="146">
        <v>1021</v>
      </c>
      <c r="B1034" s="985" t="str">
        <f>IF(基本情報入力シート!C1059="","",基本情報入力シート!C1059)</f>
        <v/>
      </c>
      <c r="C1034" s="986"/>
      <c r="D1034" s="986"/>
      <c r="E1034" s="986"/>
      <c r="F1034" s="986"/>
      <c r="G1034" s="986"/>
      <c r="H1034" s="986"/>
      <c r="I1034" s="987"/>
      <c r="J1034" s="420" t="str">
        <f>IF(基本情報入力シート!M1059="","",基本情報入力シート!M1059)</f>
        <v/>
      </c>
      <c r="K1034" s="420" t="str">
        <f>IF(基本情報入力シート!R1059="","",基本情報入力シート!R1059)</f>
        <v/>
      </c>
      <c r="L1034" s="420" t="str">
        <f>IF(基本情報入力シート!W1059="","",基本情報入力シート!W1059)</f>
        <v/>
      </c>
      <c r="M1034" s="420" t="str">
        <f>IF(基本情報入力シート!X1059="","",基本情報入力シート!X1059)</f>
        <v/>
      </c>
      <c r="N1034" s="147" t="str">
        <f>IF(基本情報入力シート!Y1059="","",基本情報入力シート!Y1059)</f>
        <v/>
      </c>
      <c r="O1034" s="154"/>
      <c r="P1034" s="53"/>
      <c r="Q1034" s="988"/>
      <c r="R1034" s="989"/>
      <c r="S1034" s="148" t="str">
        <f>IFERROR(ROUNDDOWN(Q1034*VLOOKUP(N1034,【参考】数式用!$AR$2:$AW$50,MATCH(P1034,【参考】数式用!$AT$4:$AW$4)+2,FALSE)*0.5, 0), "")</f>
        <v/>
      </c>
      <c r="T1034" s="54"/>
      <c r="U1034" s="548" t="str">
        <f>IFERROR(IF(AG1034&lt;&gt;"",Q1034*VLOOKUP(N1034,【参考】数式用!$AG$2:$AL$50,MATCH(P1034,【参考】数式用!$AI$4:$AL$4,0)+2,0), ""), "")</f>
        <v/>
      </c>
      <c r="V1034" s="44"/>
      <c r="W1034" s="990"/>
      <c r="X1034" s="991"/>
      <c r="Y1034" s="93"/>
      <c r="Z1034" s="549"/>
      <c r="AA1034" s="149" t="str">
        <f>IFERROR(IF(Y1034="ー", "", ROUNDDOWN(Z1034*VLOOKUP(N1034,【参考】数式用!$AR$2:$AW$50,MATCH(Y1034,【参考】数式用!$AT$4:$AW$4)+2,FALSE)*0.5, 0)), "")</f>
        <v/>
      </c>
      <c r="AB1034" s="103"/>
      <c r="AC1034" s="1083" t="str">
        <f>IFERROR(IF(AG1034&lt;&gt;"",Z1034*VLOOKUP(N1034,【参考】数式用!$AG$2:$AL$50,MATCH(Y1034,【参考】数式用!$AI$4:$AL$4,0)+2,0), ""), "")</f>
        <v/>
      </c>
      <c r="AD1034" s="1083"/>
      <c r="AE1034" s="424"/>
      <c r="AF1034" s="104"/>
      <c r="AG1034" s="438" t="str">
        <f>IFERROR(VLOOKUP(O1034, 【参考】数式用!$AY$5:$AY$13, 1, FALSE), "")</f>
        <v/>
      </c>
      <c r="AH1034" s="439" t="str">
        <f>IFERROR(VLOOKUP(N1034, 【参考】数式用!$BA$2:$BB$50, 2, FALSE), "")</f>
        <v/>
      </c>
      <c r="AI1034" s="440" t="str">
        <f t="shared" si="33"/>
        <v/>
      </c>
      <c r="AJ1034" s="441" t="str">
        <f t="shared" si="34"/>
        <v/>
      </c>
      <c r="AK1034" s="139"/>
      <c r="AL1034" s="139"/>
      <c r="AM1034" s="112"/>
      <c r="AN1034" s="112"/>
      <c r="AU1034" s="111"/>
      <c r="AV1034" s="111"/>
      <c r="AW1034" s="111"/>
      <c r="AX1034" s="111"/>
      <c r="AY1034" s="111"/>
      <c r="AZ1034" s="111"/>
    </row>
    <row r="1035" spans="1:52" ht="30" customHeight="1" thickBot="1">
      <c r="A1035" s="146">
        <v>1022</v>
      </c>
      <c r="B1035" s="985" t="str">
        <f>IF(基本情報入力シート!C1060="","",基本情報入力シート!C1060)</f>
        <v/>
      </c>
      <c r="C1035" s="986"/>
      <c r="D1035" s="986"/>
      <c r="E1035" s="986"/>
      <c r="F1035" s="986"/>
      <c r="G1035" s="986"/>
      <c r="H1035" s="986"/>
      <c r="I1035" s="987"/>
      <c r="J1035" s="420" t="str">
        <f>IF(基本情報入力シート!M1060="","",基本情報入力シート!M1060)</f>
        <v/>
      </c>
      <c r="K1035" s="420" t="str">
        <f>IF(基本情報入力シート!R1060="","",基本情報入力シート!R1060)</f>
        <v/>
      </c>
      <c r="L1035" s="420" t="str">
        <f>IF(基本情報入力シート!W1060="","",基本情報入力シート!W1060)</f>
        <v/>
      </c>
      <c r="M1035" s="420" t="str">
        <f>IF(基本情報入力シート!X1060="","",基本情報入力シート!X1060)</f>
        <v/>
      </c>
      <c r="N1035" s="147" t="str">
        <f>IF(基本情報入力シート!Y1060="","",基本情報入力シート!Y1060)</f>
        <v/>
      </c>
      <c r="O1035" s="154"/>
      <c r="P1035" s="53"/>
      <c r="Q1035" s="988"/>
      <c r="R1035" s="989"/>
      <c r="S1035" s="148" t="str">
        <f>IFERROR(ROUNDDOWN(Q1035*VLOOKUP(N1035,【参考】数式用!$AR$2:$AW$50,MATCH(P1035,【参考】数式用!$AT$4:$AW$4)+2,FALSE)*0.5, 0), "")</f>
        <v/>
      </c>
      <c r="T1035" s="54"/>
      <c r="U1035" s="548" t="str">
        <f>IFERROR(IF(AG1035&lt;&gt;"",Q1035*VLOOKUP(N1035,【参考】数式用!$AG$2:$AL$50,MATCH(P1035,【参考】数式用!$AI$4:$AL$4,0)+2,0), ""), "")</f>
        <v/>
      </c>
      <c r="V1035" s="44"/>
      <c r="W1035" s="990"/>
      <c r="X1035" s="991"/>
      <c r="Y1035" s="93"/>
      <c r="Z1035" s="549"/>
      <c r="AA1035" s="149" t="str">
        <f>IFERROR(IF(Y1035="ー", "", ROUNDDOWN(Z1035*VLOOKUP(N1035,【参考】数式用!$AR$2:$AW$50,MATCH(Y1035,【参考】数式用!$AT$4:$AW$4)+2,FALSE)*0.5, 0)), "")</f>
        <v/>
      </c>
      <c r="AB1035" s="103"/>
      <c r="AC1035" s="1083" t="str">
        <f>IFERROR(IF(AG1035&lt;&gt;"",Z1035*VLOOKUP(N1035,【参考】数式用!$AG$2:$AL$50,MATCH(Y1035,【参考】数式用!$AI$4:$AL$4,0)+2,0), ""), "")</f>
        <v/>
      </c>
      <c r="AD1035" s="1083"/>
      <c r="AE1035" s="424"/>
      <c r="AF1035" s="104"/>
      <c r="AG1035" s="438" t="str">
        <f>IFERROR(VLOOKUP(O1035, 【参考】数式用!$AY$5:$AY$13, 1, FALSE), "")</f>
        <v/>
      </c>
      <c r="AH1035" s="439" t="str">
        <f>IFERROR(VLOOKUP(N1035, 【参考】数式用!$BA$2:$BB$50, 2, FALSE), "")</f>
        <v/>
      </c>
      <c r="AI1035" s="440" t="str">
        <f t="shared" si="33"/>
        <v/>
      </c>
      <c r="AJ1035" s="441" t="str">
        <f t="shared" si="34"/>
        <v/>
      </c>
      <c r="AK1035" s="139"/>
      <c r="AL1035" s="139"/>
      <c r="AM1035" s="112"/>
      <c r="AN1035" s="112"/>
      <c r="AU1035" s="111"/>
      <c r="AV1035" s="111"/>
      <c r="AW1035" s="111"/>
      <c r="AX1035" s="111"/>
      <c r="AY1035" s="111"/>
      <c r="AZ1035" s="111"/>
    </row>
    <row r="1036" spans="1:52" ht="30" customHeight="1" thickBot="1">
      <c r="A1036" s="146">
        <v>1023</v>
      </c>
      <c r="B1036" s="985" t="str">
        <f>IF(基本情報入力シート!C1061="","",基本情報入力シート!C1061)</f>
        <v/>
      </c>
      <c r="C1036" s="986"/>
      <c r="D1036" s="986"/>
      <c r="E1036" s="986"/>
      <c r="F1036" s="986"/>
      <c r="G1036" s="986"/>
      <c r="H1036" s="986"/>
      <c r="I1036" s="987"/>
      <c r="J1036" s="420" t="str">
        <f>IF(基本情報入力シート!M1061="","",基本情報入力シート!M1061)</f>
        <v/>
      </c>
      <c r="K1036" s="420" t="str">
        <f>IF(基本情報入力シート!R1061="","",基本情報入力シート!R1061)</f>
        <v/>
      </c>
      <c r="L1036" s="420" t="str">
        <f>IF(基本情報入力シート!W1061="","",基本情報入力シート!W1061)</f>
        <v/>
      </c>
      <c r="M1036" s="420" t="str">
        <f>IF(基本情報入力シート!X1061="","",基本情報入力シート!X1061)</f>
        <v/>
      </c>
      <c r="N1036" s="147" t="str">
        <f>IF(基本情報入力シート!Y1061="","",基本情報入力シート!Y1061)</f>
        <v/>
      </c>
      <c r="O1036" s="154"/>
      <c r="P1036" s="53"/>
      <c r="Q1036" s="988"/>
      <c r="R1036" s="989"/>
      <c r="S1036" s="148" t="str">
        <f>IFERROR(ROUNDDOWN(Q1036*VLOOKUP(N1036,【参考】数式用!$AR$2:$AW$50,MATCH(P1036,【参考】数式用!$AT$4:$AW$4)+2,FALSE)*0.5, 0), "")</f>
        <v/>
      </c>
      <c r="T1036" s="54"/>
      <c r="U1036" s="548" t="str">
        <f>IFERROR(IF(AG1036&lt;&gt;"",Q1036*VLOOKUP(N1036,【参考】数式用!$AG$2:$AL$50,MATCH(P1036,【参考】数式用!$AI$4:$AL$4,0)+2,0), ""), "")</f>
        <v/>
      </c>
      <c r="V1036" s="44"/>
      <c r="W1036" s="990"/>
      <c r="X1036" s="991"/>
      <c r="Y1036" s="93"/>
      <c r="Z1036" s="549"/>
      <c r="AA1036" s="149" t="str">
        <f>IFERROR(IF(Y1036="ー", "", ROUNDDOWN(Z1036*VLOOKUP(N1036,【参考】数式用!$AR$2:$AW$50,MATCH(Y1036,【参考】数式用!$AT$4:$AW$4)+2,FALSE)*0.5, 0)), "")</f>
        <v/>
      </c>
      <c r="AB1036" s="103"/>
      <c r="AC1036" s="1083" t="str">
        <f>IFERROR(IF(AG1036&lt;&gt;"",Z1036*VLOOKUP(N1036,【参考】数式用!$AG$2:$AL$50,MATCH(Y1036,【参考】数式用!$AI$4:$AL$4,0)+2,0), ""), "")</f>
        <v/>
      </c>
      <c r="AD1036" s="1083"/>
      <c r="AE1036" s="424"/>
      <c r="AF1036" s="104"/>
      <c r="AG1036" s="438" t="str">
        <f>IFERROR(VLOOKUP(O1036, 【参考】数式用!$AY$5:$AY$13, 1, FALSE), "")</f>
        <v/>
      </c>
      <c r="AH1036" s="439" t="str">
        <f>IFERROR(VLOOKUP(N1036, 【参考】数式用!$BA$2:$BB$50, 2, FALSE), "")</f>
        <v/>
      </c>
      <c r="AI1036" s="440" t="str">
        <f t="shared" si="33"/>
        <v/>
      </c>
      <c r="AJ1036" s="441" t="str">
        <f t="shared" si="34"/>
        <v/>
      </c>
      <c r="AK1036" s="139"/>
      <c r="AL1036" s="139"/>
      <c r="AM1036" s="112"/>
      <c r="AN1036" s="112"/>
      <c r="AU1036" s="111"/>
      <c r="AV1036" s="111"/>
      <c r="AW1036" s="111"/>
      <c r="AX1036" s="111"/>
      <c r="AY1036" s="111"/>
      <c r="AZ1036" s="111"/>
    </row>
    <row r="1037" spans="1:52" ht="30" customHeight="1" thickBot="1">
      <c r="A1037" s="146">
        <v>1024</v>
      </c>
      <c r="B1037" s="985" t="str">
        <f>IF(基本情報入力シート!C1062="","",基本情報入力シート!C1062)</f>
        <v/>
      </c>
      <c r="C1037" s="986"/>
      <c r="D1037" s="986"/>
      <c r="E1037" s="986"/>
      <c r="F1037" s="986"/>
      <c r="G1037" s="986"/>
      <c r="H1037" s="986"/>
      <c r="I1037" s="987"/>
      <c r="J1037" s="420" t="str">
        <f>IF(基本情報入力シート!M1062="","",基本情報入力シート!M1062)</f>
        <v/>
      </c>
      <c r="K1037" s="420" t="str">
        <f>IF(基本情報入力シート!R1062="","",基本情報入力シート!R1062)</f>
        <v/>
      </c>
      <c r="L1037" s="420" t="str">
        <f>IF(基本情報入力シート!W1062="","",基本情報入力シート!W1062)</f>
        <v/>
      </c>
      <c r="M1037" s="420" t="str">
        <f>IF(基本情報入力シート!X1062="","",基本情報入力シート!X1062)</f>
        <v/>
      </c>
      <c r="N1037" s="147" t="str">
        <f>IF(基本情報入力シート!Y1062="","",基本情報入力シート!Y1062)</f>
        <v/>
      </c>
      <c r="O1037" s="154"/>
      <c r="P1037" s="53"/>
      <c r="Q1037" s="988"/>
      <c r="R1037" s="989"/>
      <c r="S1037" s="148" t="str">
        <f>IFERROR(ROUNDDOWN(Q1037*VLOOKUP(N1037,【参考】数式用!$AR$2:$AW$50,MATCH(P1037,【参考】数式用!$AT$4:$AW$4)+2,FALSE)*0.5, 0), "")</f>
        <v/>
      </c>
      <c r="T1037" s="54"/>
      <c r="U1037" s="548" t="str">
        <f>IFERROR(IF(AG1037&lt;&gt;"",Q1037*VLOOKUP(N1037,【参考】数式用!$AG$2:$AL$50,MATCH(P1037,【参考】数式用!$AI$4:$AL$4,0)+2,0), ""), "")</f>
        <v/>
      </c>
      <c r="V1037" s="44"/>
      <c r="W1037" s="990"/>
      <c r="X1037" s="991"/>
      <c r="Y1037" s="93"/>
      <c r="Z1037" s="549"/>
      <c r="AA1037" s="149" t="str">
        <f>IFERROR(IF(Y1037="ー", "", ROUNDDOWN(Z1037*VLOOKUP(N1037,【参考】数式用!$AR$2:$AW$50,MATCH(Y1037,【参考】数式用!$AT$4:$AW$4)+2,FALSE)*0.5, 0)), "")</f>
        <v/>
      </c>
      <c r="AB1037" s="103"/>
      <c r="AC1037" s="1083" t="str">
        <f>IFERROR(IF(AG1037&lt;&gt;"",Z1037*VLOOKUP(N1037,【参考】数式用!$AG$2:$AL$50,MATCH(Y1037,【参考】数式用!$AI$4:$AL$4,0)+2,0), ""), "")</f>
        <v/>
      </c>
      <c r="AD1037" s="1083"/>
      <c r="AE1037" s="424"/>
      <c r="AF1037" s="104"/>
      <c r="AG1037" s="438" t="str">
        <f>IFERROR(VLOOKUP(O1037, 【参考】数式用!$AY$5:$AY$13, 1, FALSE), "")</f>
        <v/>
      </c>
      <c r="AH1037" s="439" t="str">
        <f>IFERROR(VLOOKUP(N1037, 【参考】数式用!$BA$2:$BB$50, 2, FALSE), "")</f>
        <v/>
      </c>
      <c r="AI1037" s="440" t="str">
        <f t="shared" si="33"/>
        <v/>
      </c>
      <c r="AJ1037" s="441" t="str">
        <f t="shared" si="34"/>
        <v/>
      </c>
      <c r="AK1037" s="139"/>
      <c r="AL1037" s="139"/>
      <c r="AM1037" s="112"/>
      <c r="AN1037" s="112"/>
      <c r="AU1037" s="111"/>
      <c r="AV1037" s="111"/>
      <c r="AW1037" s="111"/>
      <c r="AX1037" s="111"/>
      <c r="AY1037" s="111"/>
      <c r="AZ1037" s="111"/>
    </row>
    <row r="1038" spans="1:52" ht="30" customHeight="1" thickBot="1">
      <c r="A1038" s="146">
        <v>1025</v>
      </c>
      <c r="B1038" s="985" t="str">
        <f>IF(基本情報入力シート!C1063="","",基本情報入力シート!C1063)</f>
        <v/>
      </c>
      <c r="C1038" s="986"/>
      <c r="D1038" s="986"/>
      <c r="E1038" s="986"/>
      <c r="F1038" s="986"/>
      <c r="G1038" s="986"/>
      <c r="H1038" s="986"/>
      <c r="I1038" s="987"/>
      <c r="J1038" s="420" t="str">
        <f>IF(基本情報入力シート!M1063="","",基本情報入力シート!M1063)</f>
        <v/>
      </c>
      <c r="K1038" s="420" t="str">
        <f>IF(基本情報入力シート!R1063="","",基本情報入力シート!R1063)</f>
        <v/>
      </c>
      <c r="L1038" s="420" t="str">
        <f>IF(基本情報入力シート!W1063="","",基本情報入力シート!W1063)</f>
        <v/>
      </c>
      <c r="M1038" s="420" t="str">
        <f>IF(基本情報入力シート!X1063="","",基本情報入力シート!X1063)</f>
        <v/>
      </c>
      <c r="N1038" s="147" t="str">
        <f>IF(基本情報入力シート!Y1063="","",基本情報入力シート!Y1063)</f>
        <v/>
      </c>
      <c r="O1038" s="154"/>
      <c r="P1038" s="53"/>
      <c r="Q1038" s="988"/>
      <c r="R1038" s="989"/>
      <c r="S1038" s="148" t="str">
        <f>IFERROR(ROUNDDOWN(Q1038*VLOOKUP(N1038,【参考】数式用!$AR$2:$AW$50,MATCH(P1038,【参考】数式用!$AT$4:$AW$4)+2,FALSE)*0.5, 0), "")</f>
        <v/>
      </c>
      <c r="T1038" s="54"/>
      <c r="U1038" s="548" t="str">
        <f>IFERROR(IF(AG1038&lt;&gt;"",Q1038*VLOOKUP(N1038,【参考】数式用!$AG$2:$AL$50,MATCH(P1038,【参考】数式用!$AI$4:$AL$4,0)+2,0), ""), "")</f>
        <v/>
      </c>
      <c r="V1038" s="44"/>
      <c r="W1038" s="990"/>
      <c r="X1038" s="991"/>
      <c r="Y1038" s="93"/>
      <c r="Z1038" s="549"/>
      <c r="AA1038" s="149" t="str">
        <f>IFERROR(IF(Y1038="ー", "", ROUNDDOWN(Z1038*VLOOKUP(N1038,【参考】数式用!$AR$2:$AW$50,MATCH(Y1038,【参考】数式用!$AT$4:$AW$4)+2,FALSE)*0.5, 0)), "")</f>
        <v/>
      </c>
      <c r="AB1038" s="103"/>
      <c r="AC1038" s="1083" t="str">
        <f>IFERROR(IF(AG1038&lt;&gt;"",Z1038*VLOOKUP(N1038,【参考】数式用!$AG$2:$AL$50,MATCH(Y1038,【参考】数式用!$AI$4:$AL$4,0)+2,0), ""), "")</f>
        <v/>
      </c>
      <c r="AD1038" s="1083"/>
      <c r="AE1038" s="424"/>
      <c r="AF1038" s="104"/>
      <c r="AG1038" s="438" t="str">
        <f>IFERROR(VLOOKUP(O1038, 【参考】数式用!$AY$5:$AY$13, 1, FALSE), "")</f>
        <v/>
      </c>
      <c r="AH1038" s="439" t="str">
        <f>IFERROR(VLOOKUP(N1038, 【参考】数式用!$BA$2:$BB$50, 2, FALSE), "")</f>
        <v/>
      </c>
      <c r="AI1038" s="440" t="str">
        <f t="shared" si="33"/>
        <v/>
      </c>
      <c r="AJ1038" s="441" t="str">
        <f t="shared" si="34"/>
        <v/>
      </c>
      <c r="AK1038" s="139"/>
      <c r="AL1038" s="139"/>
      <c r="AM1038" s="112"/>
      <c r="AN1038" s="112"/>
      <c r="AU1038" s="111"/>
      <c r="AV1038" s="111"/>
      <c r="AW1038" s="111"/>
      <c r="AX1038" s="111"/>
      <c r="AY1038" s="111"/>
      <c r="AZ1038" s="111"/>
    </row>
    <row r="1039" spans="1:52" ht="30" customHeight="1" thickBot="1">
      <c r="A1039" s="146">
        <v>1026</v>
      </c>
      <c r="B1039" s="985" t="str">
        <f>IF(基本情報入力シート!C1064="","",基本情報入力シート!C1064)</f>
        <v/>
      </c>
      <c r="C1039" s="986"/>
      <c r="D1039" s="986"/>
      <c r="E1039" s="986"/>
      <c r="F1039" s="986"/>
      <c r="G1039" s="986"/>
      <c r="H1039" s="986"/>
      <c r="I1039" s="987"/>
      <c r="J1039" s="420" t="str">
        <f>IF(基本情報入力シート!M1064="","",基本情報入力シート!M1064)</f>
        <v/>
      </c>
      <c r="K1039" s="420" t="str">
        <f>IF(基本情報入力シート!R1064="","",基本情報入力シート!R1064)</f>
        <v/>
      </c>
      <c r="L1039" s="420" t="str">
        <f>IF(基本情報入力シート!W1064="","",基本情報入力シート!W1064)</f>
        <v/>
      </c>
      <c r="M1039" s="420" t="str">
        <f>IF(基本情報入力シート!X1064="","",基本情報入力シート!X1064)</f>
        <v/>
      </c>
      <c r="N1039" s="147" t="str">
        <f>IF(基本情報入力シート!Y1064="","",基本情報入力シート!Y1064)</f>
        <v/>
      </c>
      <c r="O1039" s="154"/>
      <c r="P1039" s="53"/>
      <c r="Q1039" s="988"/>
      <c r="R1039" s="989"/>
      <c r="S1039" s="148" t="str">
        <f>IFERROR(ROUNDDOWN(Q1039*VLOOKUP(N1039,【参考】数式用!$AR$2:$AW$50,MATCH(P1039,【参考】数式用!$AT$4:$AW$4)+2,FALSE)*0.5, 0), "")</f>
        <v/>
      </c>
      <c r="T1039" s="54"/>
      <c r="U1039" s="548" t="str">
        <f>IFERROR(IF(AG1039&lt;&gt;"",Q1039*VLOOKUP(N1039,【参考】数式用!$AG$2:$AL$50,MATCH(P1039,【参考】数式用!$AI$4:$AL$4,0)+2,0), ""), "")</f>
        <v/>
      </c>
      <c r="V1039" s="44"/>
      <c r="W1039" s="990"/>
      <c r="X1039" s="991"/>
      <c r="Y1039" s="93"/>
      <c r="Z1039" s="549"/>
      <c r="AA1039" s="149" t="str">
        <f>IFERROR(IF(Y1039="ー", "", ROUNDDOWN(Z1039*VLOOKUP(N1039,【参考】数式用!$AR$2:$AW$50,MATCH(Y1039,【参考】数式用!$AT$4:$AW$4)+2,FALSE)*0.5, 0)), "")</f>
        <v/>
      </c>
      <c r="AB1039" s="103"/>
      <c r="AC1039" s="1083" t="str">
        <f>IFERROR(IF(AG1039&lt;&gt;"",Z1039*VLOOKUP(N1039,【参考】数式用!$AG$2:$AL$50,MATCH(Y1039,【参考】数式用!$AI$4:$AL$4,0)+2,0), ""), "")</f>
        <v/>
      </c>
      <c r="AD1039" s="1083"/>
      <c r="AE1039" s="424"/>
      <c r="AF1039" s="104"/>
      <c r="AG1039" s="438" t="str">
        <f>IFERROR(VLOOKUP(O1039, 【参考】数式用!$AY$5:$AY$13, 1, FALSE), "")</f>
        <v/>
      </c>
      <c r="AH1039" s="439" t="str">
        <f>IFERROR(VLOOKUP(N1039, 【参考】数式用!$BA$2:$BB$50, 2, FALSE), "")</f>
        <v/>
      </c>
      <c r="AI1039" s="440" t="str">
        <f t="shared" si="33"/>
        <v/>
      </c>
      <c r="AJ1039" s="441" t="str">
        <f t="shared" si="34"/>
        <v/>
      </c>
      <c r="AK1039" s="139"/>
      <c r="AL1039" s="139"/>
      <c r="AM1039" s="112"/>
      <c r="AN1039" s="112"/>
      <c r="AU1039" s="111"/>
      <c r="AV1039" s="111"/>
      <c r="AW1039" s="111"/>
      <c r="AX1039" s="111"/>
      <c r="AY1039" s="111"/>
      <c r="AZ1039" s="111"/>
    </row>
    <row r="1040" spans="1:52" ht="30" customHeight="1" thickBot="1">
      <c r="A1040" s="146">
        <v>1027</v>
      </c>
      <c r="B1040" s="985" t="str">
        <f>IF(基本情報入力シート!C1065="","",基本情報入力シート!C1065)</f>
        <v/>
      </c>
      <c r="C1040" s="986"/>
      <c r="D1040" s="986"/>
      <c r="E1040" s="986"/>
      <c r="F1040" s="986"/>
      <c r="G1040" s="986"/>
      <c r="H1040" s="986"/>
      <c r="I1040" s="987"/>
      <c r="J1040" s="420" t="str">
        <f>IF(基本情報入力シート!M1065="","",基本情報入力シート!M1065)</f>
        <v/>
      </c>
      <c r="K1040" s="420" t="str">
        <f>IF(基本情報入力シート!R1065="","",基本情報入力シート!R1065)</f>
        <v/>
      </c>
      <c r="L1040" s="420" t="str">
        <f>IF(基本情報入力シート!W1065="","",基本情報入力シート!W1065)</f>
        <v/>
      </c>
      <c r="M1040" s="420" t="str">
        <f>IF(基本情報入力シート!X1065="","",基本情報入力シート!X1065)</f>
        <v/>
      </c>
      <c r="N1040" s="147" t="str">
        <f>IF(基本情報入力シート!Y1065="","",基本情報入力シート!Y1065)</f>
        <v/>
      </c>
      <c r="O1040" s="154"/>
      <c r="P1040" s="53"/>
      <c r="Q1040" s="988"/>
      <c r="R1040" s="989"/>
      <c r="S1040" s="148" t="str">
        <f>IFERROR(ROUNDDOWN(Q1040*VLOOKUP(N1040,【参考】数式用!$AR$2:$AW$50,MATCH(P1040,【参考】数式用!$AT$4:$AW$4)+2,FALSE)*0.5, 0), "")</f>
        <v/>
      </c>
      <c r="T1040" s="54"/>
      <c r="U1040" s="548" t="str">
        <f>IFERROR(IF(AG1040&lt;&gt;"",Q1040*VLOOKUP(N1040,【参考】数式用!$AG$2:$AL$50,MATCH(P1040,【参考】数式用!$AI$4:$AL$4,0)+2,0), ""), "")</f>
        <v/>
      </c>
      <c r="V1040" s="44"/>
      <c r="W1040" s="990"/>
      <c r="X1040" s="991"/>
      <c r="Y1040" s="93"/>
      <c r="Z1040" s="549"/>
      <c r="AA1040" s="149" t="str">
        <f>IFERROR(IF(Y1040="ー", "", ROUNDDOWN(Z1040*VLOOKUP(N1040,【参考】数式用!$AR$2:$AW$50,MATCH(Y1040,【参考】数式用!$AT$4:$AW$4)+2,FALSE)*0.5, 0)), "")</f>
        <v/>
      </c>
      <c r="AB1040" s="103"/>
      <c r="AC1040" s="1083" t="str">
        <f>IFERROR(IF(AG1040&lt;&gt;"",Z1040*VLOOKUP(N1040,【参考】数式用!$AG$2:$AL$50,MATCH(Y1040,【参考】数式用!$AI$4:$AL$4,0)+2,0), ""), "")</f>
        <v/>
      </c>
      <c r="AD1040" s="1083"/>
      <c r="AE1040" s="424"/>
      <c r="AF1040" s="104"/>
      <c r="AG1040" s="438" t="str">
        <f>IFERROR(VLOOKUP(O1040, 【参考】数式用!$AY$5:$AY$13, 1, FALSE), "")</f>
        <v/>
      </c>
      <c r="AH1040" s="439" t="str">
        <f>IFERROR(VLOOKUP(N1040, 【参考】数式用!$BA$2:$BB$50, 2, FALSE), "")</f>
        <v/>
      </c>
      <c r="AI1040" s="440" t="str">
        <f t="shared" si="33"/>
        <v/>
      </c>
      <c r="AJ1040" s="441" t="str">
        <f t="shared" si="34"/>
        <v/>
      </c>
      <c r="AK1040" s="139"/>
      <c r="AL1040" s="139"/>
      <c r="AM1040" s="112"/>
      <c r="AN1040" s="112"/>
      <c r="AU1040" s="111"/>
      <c r="AV1040" s="111"/>
      <c r="AW1040" s="111"/>
      <c r="AX1040" s="111"/>
      <c r="AY1040" s="111"/>
      <c r="AZ1040" s="111"/>
    </row>
    <row r="1041" spans="1:52" ht="30" customHeight="1" thickBot="1">
      <c r="A1041" s="146">
        <v>1028</v>
      </c>
      <c r="B1041" s="985" t="str">
        <f>IF(基本情報入力シート!C1066="","",基本情報入力シート!C1066)</f>
        <v/>
      </c>
      <c r="C1041" s="986"/>
      <c r="D1041" s="986"/>
      <c r="E1041" s="986"/>
      <c r="F1041" s="986"/>
      <c r="G1041" s="986"/>
      <c r="H1041" s="986"/>
      <c r="I1041" s="987"/>
      <c r="J1041" s="420" t="str">
        <f>IF(基本情報入力シート!M1066="","",基本情報入力シート!M1066)</f>
        <v/>
      </c>
      <c r="K1041" s="420" t="str">
        <f>IF(基本情報入力シート!R1066="","",基本情報入力シート!R1066)</f>
        <v/>
      </c>
      <c r="L1041" s="420" t="str">
        <f>IF(基本情報入力シート!W1066="","",基本情報入力シート!W1066)</f>
        <v/>
      </c>
      <c r="M1041" s="420" t="str">
        <f>IF(基本情報入力シート!X1066="","",基本情報入力シート!X1066)</f>
        <v/>
      </c>
      <c r="N1041" s="147" t="str">
        <f>IF(基本情報入力シート!Y1066="","",基本情報入力シート!Y1066)</f>
        <v/>
      </c>
      <c r="O1041" s="154"/>
      <c r="P1041" s="53"/>
      <c r="Q1041" s="988"/>
      <c r="R1041" s="989"/>
      <c r="S1041" s="148" t="str">
        <f>IFERROR(ROUNDDOWN(Q1041*VLOOKUP(N1041,【参考】数式用!$AR$2:$AW$50,MATCH(P1041,【参考】数式用!$AT$4:$AW$4)+2,FALSE)*0.5, 0), "")</f>
        <v/>
      </c>
      <c r="T1041" s="54"/>
      <c r="U1041" s="548" t="str">
        <f>IFERROR(IF(AG1041&lt;&gt;"",Q1041*VLOOKUP(N1041,【参考】数式用!$AG$2:$AL$50,MATCH(P1041,【参考】数式用!$AI$4:$AL$4,0)+2,0), ""), "")</f>
        <v/>
      </c>
      <c r="V1041" s="44"/>
      <c r="W1041" s="990"/>
      <c r="X1041" s="991"/>
      <c r="Y1041" s="93"/>
      <c r="Z1041" s="549"/>
      <c r="AA1041" s="149" t="str">
        <f>IFERROR(IF(Y1041="ー", "", ROUNDDOWN(Z1041*VLOOKUP(N1041,【参考】数式用!$AR$2:$AW$50,MATCH(Y1041,【参考】数式用!$AT$4:$AW$4)+2,FALSE)*0.5, 0)), "")</f>
        <v/>
      </c>
      <c r="AB1041" s="103"/>
      <c r="AC1041" s="1083" t="str">
        <f>IFERROR(IF(AG1041&lt;&gt;"",Z1041*VLOOKUP(N1041,【参考】数式用!$AG$2:$AL$50,MATCH(Y1041,【参考】数式用!$AI$4:$AL$4,0)+2,0), ""), "")</f>
        <v/>
      </c>
      <c r="AD1041" s="1083"/>
      <c r="AE1041" s="424"/>
      <c r="AF1041" s="104"/>
      <c r="AG1041" s="438" t="str">
        <f>IFERROR(VLOOKUP(O1041, 【参考】数式用!$AY$5:$AY$13, 1, FALSE), "")</f>
        <v/>
      </c>
      <c r="AH1041" s="439" t="str">
        <f>IFERROR(VLOOKUP(N1041, 【参考】数式用!$BA$2:$BB$50, 2, FALSE), "")</f>
        <v/>
      </c>
      <c r="AI1041" s="440" t="str">
        <f t="shared" si="33"/>
        <v/>
      </c>
      <c r="AJ1041" s="441" t="str">
        <f t="shared" si="34"/>
        <v/>
      </c>
      <c r="AK1041" s="139"/>
      <c r="AL1041" s="139"/>
      <c r="AM1041" s="112"/>
      <c r="AN1041" s="112"/>
      <c r="AU1041" s="111"/>
      <c r="AV1041" s="111"/>
      <c r="AW1041" s="111"/>
      <c r="AX1041" s="111"/>
      <c r="AY1041" s="111"/>
      <c r="AZ1041" s="111"/>
    </row>
    <row r="1042" spans="1:52" ht="30" customHeight="1" thickBot="1">
      <c r="A1042" s="146">
        <v>1029</v>
      </c>
      <c r="B1042" s="985" t="str">
        <f>IF(基本情報入力シート!C1067="","",基本情報入力シート!C1067)</f>
        <v/>
      </c>
      <c r="C1042" s="986"/>
      <c r="D1042" s="986"/>
      <c r="E1042" s="986"/>
      <c r="F1042" s="986"/>
      <c r="G1042" s="986"/>
      <c r="H1042" s="986"/>
      <c r="I1042" s="987"/>
      <c r="J1042" s="420" t="str">
        <f>IF(基本情報入力シート!M1067="","",基本情報入力シート!M1067)</f>
        <v/>
      </c>
      <c r="K1042" s="420" t="str">
        <f>IF(基本情報入力シート!R1067="","",基本情報入力シート!R1067)</f>
        <v/>
      </c>
      <c r="L1042" s="420" t="str">
        <f>IF(基本情報入力シート!W1067="","",基本情報入力シート!W1067)</f>
        <v/>
      </c>
      <c r="M1042" s="420" t="str">
        <f>IF(基本情報入力シート!X1067="","",基本情報入力シート!X1067)</f>
        <v/>
      </c>
      <c r="N1042" s="147" t="str">
        <f>IF(基本情報入力シート!Y1067="","",基本情報入力シート!Y1067)</f>
        <v/>
      </c>
      <c r="O1042" s="154"/>
      <c r="P1042" s="53"/>
      <c r="Q1042" s="988"/>
      <c r="R1042" s="989"/>
      <c r="S1042" s="148" t="str">
        <f>IFERROR(ROUNDDOWN(Q1042*VLOOKUP(N1042,【参考】数式用!$AR$2:$AW$50,MATCH(P1042,【参考】数式用!$AT$4:$AW$4)+2,FALSE)*0.5, 0), "")</f>
        <v/>
      </c>
      <c r="T1042" s="54"/>
      <c r="U1042" s="548" t="str">
        <f>IFERROR(IF(AG1042&lt;&gt;"",Q1042*VLOOKUP(N1042,【参考】数式用!$AG$2:$AL$50,MATCH(P1042,【参考】数式用!$AI$4:$AL$4,0)+2,0), ""), "")</f>
        <v/>
      </c>
      <c r="V1042" s="44"/>
      <c r="W1042" s="990"/>
      <c r="X1042" s="991"/>
      <c r="Y1042" s="93"/>
      <c r="Z1042" s="549"/>
      <c r="AA1042" s="149" t="str">
        <f>IFERROR(IF(Y1042="ー", "", ROUNDDOWN(Z1042*VLOOKUP(N1042,【参考】数式用!$AR$2:$AW$50,MATCH(Y1042,【参考】数式用!$AT$4:$AW$4)+2,FALSE)*0.5, 0)), "")</f>
        <v/>
      </c>
      <c r="AB1042" s="103"/>
      <c r="AC1042" s="1083" t="str">
        <f>IFERROR(IF(AG1042&lt;&gt;"",Z1042*VLOOKUP(N1042,【参考】数式用!$AG$2:$AL$50,MATCH(Y1042,【参考】数式用!$AI$4:$AL$4,0)+2,0), ""), "")</f>
        <v/>
      </c>
      <c r="AD1042" s="1083"/>
      <c r="AE1042" s="424"/>
      <c r="AF1042" s="104"/>
      <c r="AG1042" s="438" t="str">
        <f>IFERROR(VLOOKUP(O1042, 【参考】数式用!$AY$5:$AY$13, 1, FALSE), "")</f>
        <v/>
      </c>
      <c r="AH1042" s="439" t="str">
        <f>IFERROR(VLOOKUP(N1042, 【参考】数式用!$BA$2:$BB$50, 2, FALSE), "")</f>
        <v/>
      </c>
      <c r="AI1042" s="440" t="str">
        <f t="shared" si="33"/>
        <v/>
      </c>
      <c r="AJ1042" s="441" t="str">
        <f t="shared" si="34"/>
        <v/>
      </c>
      <c r="AK1042" s="139"/>
      <c r="AL1042" s="139"/>
      <c r="AM1042" s="112"/>
      <c r="AN1042" s="112"/>
      <c r="AU1042" s="111"/>
      <c r="AV1042" s="111"/>
      <c r="AW1042" s="111"/>
      <c r="AX1042" s="111"/>
      <c r="AY1042" s="111"/>
      <c r="AZ1042" s="111"/>
    </row>
    <row r="1043" spans="1:52" ht="30" customHeight="1" thickBot="1">
      <c r="A1043" s="146">
        <v>1030</v>
      </c>
      <c r="B1043" s="985" t="str">
        <f>IF(基本情報入力シート!C1068="","",基本情報入力シート!C1068)</f>
        <v/>
      </c>
      <c r="C1043" s="986"/>
      <c r="D1043" s="986"/>
      <c r="E1043" s="986"/>
      <c r="F1043" s="986"/>
      <c r="G1043" s="986"/>
      <c r="H1043" s="986"/>
      <c r="I1043" s="987"/>
      <c r="J1043" s="420" t="str">
        <f>IF(基本情報入力シート!M1068="","",基本情報入力シート!M1068)</f>
        <v/>
      </c>
      <c r="K1043" s="420" t="str">
        <f>IF(基本情報入力シート!R1068="","",基本情報入力シート!R1068)</f>
        <v/>
      </c>
      <c r="L1043" s="420" t="str">
        <f>IF(基本情報入力シート!W1068="","",基本情報入力シート!W1068)</f>
        <v/>
      </c>
      <c r="M1043" s="420" t="str">
        <f>IF(基本情報入力シート!X1068="","",基本情報入力シート!X1068)</f>
        <v/>
      </c>
      <c r="N1043" s="147" t="str">
        <f>IF(基本情報入力シート!Y1068="","",基本情報入力シート!Y1068)</f>
        <v/>
      </c>
      <c r="O1043" s="154"/>
      <c r="P1043" s="53"/>
      <c r="Q1043" s="988"/>
      <c r="R1043" s="989"/>
      <c r="S1043" s="148" t="str">
        <f>IFERROR(ROUNDDOWN(Q1043*VLOOKUP(N1043,【参考】数式用!$AR$2:$AW$50,MATCH(P1043,【参考】数式用!$AT$4:$AW$4)+2,FALSE)*0.5, 0), "")</f>
        <v/>
      </c>
      <c r="T1043" s="54"/>
      <c r="U1043" s="548" t="str">
        <f>IFERROR(IF(AG1043&lt;&gt;"",Q1043*VLOOKUP(N1043,【参考】数式用!$AG$2:$AL$50,MATCH(P1043,【参考】数式用!$AI$4:$AL$4,0)+2,0), ""), "")</f>
        <v/>
      </c>
      <c r="V1043" s="44"/>
      <c r="W1043" s="990"/>
      <c r="X1043" s="991"/>
      <c r="Y1043" s="93"/>
      <c r="Z1043" s="549"/>
      <c r="AA1043" s="149" t="str">
        <f>IFERROR(IF(Y1043="ー", "", ROUNDDOWN(Z1043*VLOOKUP(N1043,【参考】数式用!$AR$2:$AW$50,MATCH(Y1043,【参考】数式用!$AT$4:$AW$4)+2,FALSE)*0.5, 0)), "")</f>
        <v/>
      </c>
      <c r="AB1043" s="103"/>
      <c r="AC1043" s="1083" t="str">
        <f>IFERROR(IF(AG1043&lt;&gt;"",Z1043*VLOOKUP(N1043,【参考】数式用!$AG$2:$AL$50,MATCH(Y1043,【参考】数式用!$AI$4:$AL$4,0)+2,0), ""), "")</f>
        <v/>
      </c>
      <c r="AD1043" s="1083"/>
      <c r="AE1043" s="424"/>
      <c r="AF1043" s="104"/>
      <c r="AG1043" s="438" t="str">
        <f>IFERROR(VLOOKUP(O1043, 【参考】数式用!$AY$5:$AY$13, 1, FALSE), "")</f>
        <v/>
      </c>
      <c r="AH1043" s="439" t="str">
        <f>IFERROR(VLOOKUP(N1043, 【参考】数式用!$BA$2:$BB$50, 2, FALSE), "")</f>
        <v/>
      </c>
      <c r="AI1043" s="440" t="str">
        <f t="shared" si="33"/>
        <v/>
      </c>
      <c r="AJ1043" s="441" t="str">
        <f t="shared" si="34"/>
        <v/>
      </c>
      <c r="AK1043" s="139"/>
      <c r="AL1043" s="139"/>
      <c r="AM1043" s="112"/>
      <c r="AN1043" s="112"/>
      <c r="AU1043" s="111"/>
      <c r="AV1043" s="111"/>
      <c r="AW1043" s="111"/>
      <c r="AX1043" s="111"/>
      <c r="AY1043" s="111"/>
      <c r="AZ1043" s="111"/>
    </row>
    <row r="1044" spans="1:52" ht="30" customHeight="1" thickBot="1">
      <c r="A1044" s="146">
        <v>1031</v>
      </c>
      <c r="B1044" s="985" t="str">
        <f>IF(基本情報入力シート!C1069="","",基本情報入力シート!C1069)</f>
        <v/>
      </c>
      <c r="C1044" s="986"/>
      <c r="D1044" s="986"/>
      <c r="E1044" s="986"/>
      <c r="F1044" s="986"/>
      <c r="G1044" s="986"/>
      <c r="H1044" s="986"/>
      <c r="I1044" s="987"/>
      <c r="J1044" s="420" t="str">
        <f>IF(基本情報入力シート!M1069="","",基本情報入力シート!M1069)</f>
        <v/>
      </c>
      <c r="K1044" s="420" t="str">
        <f>IF(基本情報入力シート!R1069="","",基本情報入力シート!R1069)</f>
        <v/>
      </c>
      <c r="L1044" s="420" t="str">
        <f>IF(基本情報入力シート!W1069="","",基本情報入力シート!W1069)</f>
        <v/>
      </c>
      <c r="M1044" s="420" t="str">
        <f>IF(基本情報入力シート!X1069="","",基本情報入力シート!X1069)</f>
        <v/>
      </c>
      <c r="N1044" s="147" t="str">
        <f>IF(基本情報入力シート!Y1069="","",基本情報入力シート!Y1069)</f>
        <v/>
      </c>
      <c r="O1044" s="154"/>
      <c r="P1044" s="53"/>
      <c r="Q1044" s="988"/>
      <c r="R1044" s="989"/>
      <c r="S1044" s="148" t="str">
        <f>IFERROR(ROUNDDOWN(Q1044*VLOOKUP(N1044,【参考】数式用!$AR$2:$AW$50,MATCH(P1044,【参考】数式用!$AT$4:$AW$4)+2,FALSE)*0.5, 0), "")</f>
        <v/>
      </c>
      <c r="T1044" s="54"/>
      <c r="U1044" s="548" t="str">
        <f>IFERROR(IF(AG1044&lt;&gt;"",Q1044*VLOOKUP(N1044,【参考】数式用!$AG$2:$AL$50,MATCH(P1044,【参考】数式用!$AI$4:$AL$4,0)+2,0), ""), "")</f>
        <v/>
      </c>
      <c r="V1044" s="44"/>
      <c r="W1044" s="990"/>
      <c r="X1044" s="991"/>
      <c r="Y1044" s="93"/>
      <c r="Z1044" s="549"/>
      <c r="AA1044" s="149" t="str">
        <f>IFERROR(IF(Y1044="ー", "", ROUNDDOWN(Z1044*VLOOKUP(N1044,【参考】数式用!$AR$2:$AW$50,MATCH(Y1044,【参考】数式用!$AT$4:$AW$4)+2,FALSE)*0.5, 0)), "")</f>
        <v/>
      </c>
      <c r="AB1044" s="103"/>
      <c r="AC1044" s="1083" t="str">
        <f>IFERROR(IF(AG1044&lt;&gt;"",Z1044*VLOOKUP(N1044,【参考】数式用!$AG$2:$AL$50,MATCH(Y1044,【参考】数式用!$AI$4:$AL$4,0)+2,0), ""), "")</f>
        <v/>
      </c>
      <c r="AD1044" s="1083"/>
      <c r="AE1044" s="424"/>
      <c r="AF1044" s="104"/>
      <c r="AG1044" s="438" t="str">
        <f>IFERROR(VLOOKUP(O1044, 【参考】数式用!$AY$5:$AY$13, 1, FALSE), "")</f>
        <v/>
      </c>
      <c r="AH1044" s="439" t="str">
        <f>IFERROR(VLOOKUP(N1044, 【参考】数式用!$BA$2:$BB$50, 2, FALSE), "")</f>
        <v/>
      </c>
      <c r="AI1044" s="440" t="str">
        <f t="shared" si="33"/>
        <v/>
      </c>
      <c r="AJ1044" s="441" t="str">
        <f t="shared" si="34"/>
        <v/>
      </c>
      <c r="AK1044" s="139"/>
      <c r="AL1044" s="139"/>
      <c r="AM1044" s="112"/>
      <c r="AN1044" s="112"/>
      <c r="AU1044" s="111"/>
      <c r="AV1044" s="111"/>
      <c r="AW1044" s="111"/>
      <c r="AX1044" s="111"/>
      <c r="AY1044" s="111"/>
      <c r="AZ1044" s="111"/>
    </row>
    <row r="1045" spans="1:52" ht="30" customHeight="1" thickBot="1">
      <c r="A1045" s="146">
        <v>1032</v>
      </c>
      <c r="B1045" s="985" t="str">
        <f>IF(基本情報入力シート!C1070="","",基本情報入力シート!C1070)</f>
        <v/>
      </c>
      <c r="C1045" s="986"/>
      <c r="D1045" s="986"/>
      <c r="E1045" s="986"/>
      <c r="F1045" s="986"/>
      <c r="G1045" s="986"/>
      <c r="H1045" s="986"/>
      <c r="I1045" s="987"/>
      <c r="J1045" s="420" t="str">
        <f>IF(基本情報入力シート!M1070="","",基本情報入力シート!M1070)</f>
        <v/>
      </c>
      <c r="K1045" s="420" t="str">
        <f>IF(基本情報入力シート!R1070="","",基本情報入力シート!R1070)</f>
        <v/>
      </c>
      <c r="L1045" s="420" t="str">
        <f>IF(基本情報入力シート!W1070="","",基本情報入力シート!W1070)</f>
        <v/>
      </c>
      <c r="M1045" s="420" t="str">
        <f>IF(基本情報入力シート!X1070="","",基本情報入力シート!X1070)</f>
        <v/>
      </c>
      <c r="N1045" s="147" t="str">
        <f>IF(基本情報入力シート!Y1070="","",基本情報入力シート!Y1070)</f>
        <v/>
      </c>
      <c r="O1045" s="154"/>
      <c r="P1045" s="53"/>
      <c r="Q1045" s="988"/>
      <c r="R1045" s="989"/>
      <c r="S1045" s="148" t="str">
        <f>IFERROR(ROUNDDOWN(Q1045*VLOOKUP(N1045,【参考】数式用!$AR$2:$AW$50,MATCH(P1045,【参考】数式用!$AT$4:$AW$4)+2,FALSE)*0.5, 0), "")</f>
        <v/>
      </c>
      <c r="T1045" s="54"/>
      <c r="U1045" s="548" t="str">
        <f>IFERROR(IF(AG1045&lt;&gt;"",Q1045*VLOOKUP(N1045,【参考】数式用!$AG$2:$AL$50,MATCH(P1045,【参考】数式用!$AI$4:$AL$4,0)+2,0), ""), "")</f>
        <v/>
      </c>
      <c r="V1045" s="44"/>
      <c r="W1045" s="990"/>
      <c r="X1045" s="991"/>
      <c r="Y1045" s="93"/>
      <c r="Z1045" s="549"/>
      <c r="AA1045" s="149" t="str">
        <f>IFERROR(IF(Y1045="ー", "", ROUNDDOWN(Z1045*VLOOKUP(N1045,【参考】数式用!$AR$2:$AW$50,MATCH(Y1045,【参考】数式用!$AT$4:$AW$4)+2,FALSE)*0.5, 0)), "")</f>
        <v/>
      </c>
      <c r="AB1045" s="103"/>
      <c r="AC1045" s="1083" t="str">
        <f>IFERROR(IF(AG1045&lt;&gt;"",Z1045*VLOOKUP(N1045,【参考】数式用!$AG$2:$AL$50,MATCH(Y1045,【参考】数式用!$AI$4:$AL$4,0)+2,0), ""), "")</f>
        <v/>
      </c>
      <c r="AD1045" s="1083"/>
      <c r="AE1045" s="424"/>
      <c r="AF1045" s="104"/>
      <c r="AG1045" s="438" t="str">
        <f>IFERROR(VLOOKUP(O1045, 【参考】数式用!$AY$5:$AY$13, 1, FALSE), "")</f>
        <v/>
      </c>
      <c r="AH1045" s="439" t="str">
        <f>IFERROR(VLOOKUP(N1045, 【参考】数式用!$BA$2:$BB$50, 2, FALSE), "")</f>
        <v/>
      </c>
      <c r="AI1045" s="440" t="str">
        <f t="shared" si="33"/>
        <v/>
      </c>
      <c r="AJ1045" s="441" t="str">
        <f t="shared" si="34"/>
        <v/>
      </c>
      <c r="AK1045" s="139"/>
      <c r="AL1045" s="139"/>
      <c r="AM1045" s="112"/>
      <c r="AN1045" s="112"/>
      <c r="AU1045" s="111"/>
      <c r="AV1045" s="111"/>
      <c r="AW1045" s="111"/>
      <c r="AX1045" s="111"/>
      <c r="AY1045" s="111"/>
      <c r="AZ1045" s="111"/>
    </row>
    <row r="1046" spans="1:52" ht="30" customHeight="1" thickBot="1">
      <c r="A1046" s="146">
        <v>1033</v>
      </c>
      <c r="B1046" s="985" t="str">
        <f>IF(基本情報入力シート!C1071="","",基本情報入力シート!C1071)</f>
        <v/>
      </c>
      <c r="C1046" s="986"/>
      <c r="D1046" s="986"/>
      <c r="E1046" s="986"/>
      <c r="F1046" s="986"/>
      <c r="G1046" s="986"/>
      <c r="H1046" s="986"/>
      <c r="I1046" s="987"/>
      <c r="J1046" s="420" t="str">
        <f>IF(基本情報入力シート!M1071="","",基本情報入力シート!M1071)</f>
        <v/>
      </c>
      <c r="K1046" s="420" t="str">
        <f>IF(基本情報入力シート!R1071="","",基本情報入力シート!R1071)</f>
        <v/>
      </c>
      <c r="L1046" s="420" t="str">
        <f>IF(基本情報入力シート!W1071="","",基本情報入力シート!W1071)</f>
        <v/>
      </c>
      <c r="M1046" s="420" t="str">
        <f>IF(基本情報入力シート!X1071="","",基本情報入力シート!X1071)</f>
        <v/>
      </c>
      <c r="N1046" s="147" t="str">
        <f>IF(基本情報入力シート!Y1071="","",基本情報入力シート!Y1071)</f>
        <v/>
      </c>
      <c r="O1046" s="154"/>
      <c r="P1046" s="53"/>
      <c r="Q1046" s="988"/>
      <c r="R1046" s="989"/>
      <c r="S1046" s="148" t="str">
        <f>IFERROR(ROUNDDOWN(Q1046*VLOOKUP(N1046,【参考】数式用!$AR$2:$AW$50,MATCH(P1046,【参考】数式用!$AT$4:$AW$4)+2,FALSE)*0.5, 0), "")</f>
        <v/>
      </c>
      <c r="T1046" s="54"/>
      <c r="U1046" s="548" t="str">
        <f>IFERROR(IF(AG1046&lt;&gt;"",Q1046*VLOOKUP(N1046,【参考】数式用!$AG$2:$AL$50,MATCH(P1046,【参考】数式用!$AI$4:$AL$4,0)+2,0), ""), "")</f>
        <v/>
      </c>
      <c r="V1046" s="44"/>
      <c r="W1046" s="990"/>
      <c r="X1046" s="991"/>
      <c r="Y1046" s="93"/>
      <c r="Z1046" s="549"/>
      <c r="AA1046" s="149" t="str">
        <f>IFERROR(IF(Y1046="ー", "", ROUNDDOWN(Z1046*VLOOKUP(N1046,【参考】数式用!$AR$2:$AW$50,MATCH(Y1046,【参考】数式用!$AT$4:$AW$4)+2,FALSE)*0.5, 0)), "")</f>
        <v/>
      </c>
      <c r="AB1046" s="103"/>
      <c r="AC1046" s="1083" t="str">
        <f>IFERROR(IF(AG1046&lt;&gt;"",Z1046*VLOOKUP(N1046,【参考】数式用!$AG$2:$AL$50,MATCH(Y1046,【参考】数式用!$AI$4:$AL$4,0)+2,0), ""), "")</f>
        <v/>
      </c>
      <c r="AD1046" s="1083"/>
      <c r="AE1046" s="424"/>
      <c r="AF1046" s="104"/>
      <c r="AG1046" s="438" t="str">
        <f>IFERROR(VLOOKUP(O1046, 【参考】数式用!$AY$5:$AY$13, 1, FALSE), "")</f>
        <v/>
      </c>
      <c r="AH1046" s="439" t="str">
        <f>IFERROR(VLOOKUP(N1046, 【参考】数式用!$BA$2:$BB$50, 2, FALSE), "")</f>
        <v/>
      </c>
      <c r="AI1046" s="440" t="str">
        <f t="shared" si="33"/>
        <v/>
      </c>
      <c r="AJ1046" s="441" t="str">
        <f t="shared" si="34"/>
        <v/>
      </c>
      <c r="AK1046" s="139"/>
      <c r="AL1046" s="139"/>
      <c r="AM1046" s="112"/>
      <c r="AN1046" s="112"/>
      <c r="AU1046" s="111"/>
      <c r="AV1046" s="111"/>
      <c r="AW1046" s="111"/>
      <c r="AX1046" s="111"/>
      <c r="AY1046" s="111"/>
      <c r="AZ1046" s="111"/>
    </row>
    <row r="1047" spans="1:52" ht="30" customHeight="1" thickBot="1">
      <c r="A1047" s="146">
        <v>1034</v>
      </c>
      <c r="B1047" s="985" t="str">
        <f>IF(基本情報入力シート!C1072="","",基本情報入力シート!C1072)</f>
        <v/>
      </c>
      <c r="C1047" s="986"/>
      <c r="D1047" s="986"/>
      <c r="E1047" s="986"/>
      <c r="F1047" s="986"/>
      <c r="G1047" s="986"/>
      <c r="H1047" s="986"/>
      <c r="I1047" s="987"/>
      <c r="J1047" s="420" t="str">
        <f>IF(基本情報入力シート!M1072="","",基本情報入力シート!M1072)</f>
        <v/>
      </c>
      <c r="K1047" s="420" t="str">
        <f>IF(基本情報入力シート!R1072="","",基本情報入力シート!R1072)</f>
        <v/>
      </c>
      <c r="L1047" s="420" t="str">
        <f>IF(基本情報入力シート!W1072="","",基本情報入力シート!W1072)</f>
        <v/>
      </c>
      <c r="M1047" s="420" t="str">
        <f>IF(基本情報入力シート!X1072="","",基本情報入力シート!X1072)</f>
        <v/>
      </c>
      <c r="N1047" s="147" t="str">
        <f>IF(基本情報入力シート!Y1072="","",基本情報入力シート!Y1072)</f>
        <v/>
      </c>
      <c r="O1047" s="154"/>
      <c r="P1047" s="53"/>
      <c r="Q1047" s="988"/>
      <c r="R1047" s="989"/>
      <c r="S1047" s="148" t="str">
        <f>IFERROR(ROUNDDOWN(Q1047*VLOOKUP(N1047,【参考】数式用!$AR$2:$AW$50,MATCH(P1047,【参考】数式用!$AT$4:$AW$4)+2,FALSE)*0.5, 0), "")</f>
        <v/>
      </c>
      <c r="T1047" s="54"/>
      <c r="U1047" s="548" t="str">
        <f>IFERROR(IF(AG1047&lt;&gt;"",Q1047*VLOOKUP(N1047,【参考】数式用!$AG$2:$AL$50,MATCH(P1047,【参考】数式用!$AI$4:$AL$4,0)+2,0), ""), "")</f>
        <v/>
      </c>
      <c r="V1047" s="44"/>
      <c r="W1047" s="990"/>
      <c r="X1047" s="991"/>
      <c r="Y1047" s="93"/>
      <c r="Z1047" s="549"/>
      <c r="AA1047" s="149" t="str">
        <f>IFERROR(IF(Y1047="ー", "", ROUNDDOWN(Z1047*VLOOKUP(N1047,【参考】数式用!$AR$2:$AW$50,MATCH(Y1047,【参考】数式用!$AT$4:$AW$4)+2,FALSE)*0.5, 0)), "")</f>
        <v/>
      </c>
      <c r="AB1047" s="103"/>
      <c r="AC1047" s="1083" t="str">
        <f>IFERROR(IF(AG1047&lt;&gt;"",Z1047*VLOOKUP(N1047,【参考】数式用!$AG$2:$AL$50,MATCH(Y1047,【参考】数式用!$AI$4:$AL$4,0)+2,0), ""), "")</f>
        <v/>
      </c>
      <c r="AD1047" s="1083"/>
      <c r="AE1047" s="424"/>
      <c r="AF1047" s="104"/>
      <c r="AG1047" s="438" t="str">
        <f>IFERROR(VLOOKUP(O1047, 【参考】数式用!$AY$5:$AY$13, 1, FALSE), "")</f>
        <v/>
      </c>
      <c r="AH1047" s="439" t="str">
        <f>IFERROR(VLOOKUP(N1047, 【参考】数式用!$BA$2:$BB$50, 2, FALSE), "")</f>
        <v/>
      </c>
      <c r="AI1047" s="440" t="str">
        <f t="shared" si="33"/>
        <v/>
      </c>
      <c r="AJ1047" s="441" t="str">
        <f t="shared" si="34"/>
        <v/>
      </c>
      <c r="AK1047" s="139"/>
      <c r="AL1047" s="139"/>
      <c r="AM1047" s="112"/>
      <c r="AN1047" s="112"/>
      <c r="AU1047" s="111"/>
      <c r="AV1047" s="111"/>
      <c r="AW1047" s="111"/>
      <c r="AX1047" s="111"/>
      <c r="AY1047" s="111"/>
      <c r="AZ1047" s="111"/>
    </row>
    <row r="1048" spans="1:52" ht="30" customHeight="1" thickBot="1">
      <c r="A1048" s="146">
        <v>1035</v>
      </c>
      <c r="B1048" s="985" t="str">
        <f>IF(基本情報入力シート!C1073="","",基本情報入力シート!C1073)</f>
        <v/>
      </c>
      <c r="C1048" s="986"/>
      <c r="D1048" s="986"/>
      <c r="E1048" s="986"/>
      <c r="F1048" s="986"/>
      <c r="G1048" s="986"/>
      <c r="H1048" s="986"/>
      <c r="I1048" s="987"/>
      <c r="J1048" s="420" t="str">
        <f>IF(基本情報入力シート!M1073="","",基本情報入力シート!M1073)</f>
        <v/>
      </c>
      <c r="K1048" s="420" t="str">
        <f>IF(基本情報入力シート!R1073="","",基本情報入力シート!R1073)</f>
        <v/>
      </c>
      <c r="L1048" s="420" t="str">
        <f>IF(基本情報入力シート!W1073="","",基本情報入力シート!W1073)</f>
        <v/>
      </c>
      <c r="M1048" s="420" t="str">
        <f>IF(基本情報入力シート!X1073="","",基本情報入力シート!X1073)</f>
        <v/>
      </c>
      <c r="N1048" s="147" t="str">
        <f>IF(基本情報入力シート!Y1073="","",基本情報入力シート!Y1073)</f>
        <v/>
      </c>
      <c r="O1048" s="154"/>
      <c r="P1048" s="53"/>
      <c r="Q1048" s="988"/>
      <c r="R1048" s="989"/>
      <c r="S1048" s="148" t="str">
        <f>IFERROR(ROUNDDOWN(Q1048*VLOOKUP(N1048,【参考】数式用!$AR$2:$AW$50,MATCH(P1048,【参考】数式用!$AT$4:$AW$4)+2,FALSE)*0.5, 0), "")</f>
        <v/>
      </c>
      <c r="T1048" s="54"/>
      <c r="U1048" s="548" t="str">
        <f>IFERROR(IF(AG1048&lt;&gt;"",Q1048*VLOOKUP(N1048,【参考】数式用!$AG$2:$AL$50,MATCH(P1048,【参考】数式用!$AI$4:$AL$4,0)+2,0), ""), "")</f>
        <v/>
      </c>
      <c r="V1048" s="44"/>
      <c r="W1048" s="990"/>
      <c r="X1048" s="991"/>
      <c r="Y1048" s="93"/>
      <c r="Z1048" s="549"/>
      <c r="AA1048" s="149" t="str">
        <f>IFERROR(IF(Y1048="ー", "", ROUNDDOWN(Z1048*VLOOKUP(N1048,【参考】数式用!$AR$2:$AW$50,MATCH(Y1048,【参考】数式用!$AT$4:$AW$4)+2,FALSE)*0.5, 0)), "")</f>
        <v/>
      </c>
      <c r="AB1048" s="103"/>
      <c r="AC1048" s="1083" t="str">
        <f>IFERROR(IF(AG1048&lt;&gt;"",Z1048*VLOOKUP(N1048,【参考】数式用!$AG$2:$AL$50,MATCH(Y1048,【参考】数式用!$AI$4:$AL$4,0)+2,0), ""), "")</f>
        <v/>
      </c>
      <c r="AD1048" s="1083"/>
      <c r="AE1048" s="424"/>
      <c r="AF1048" s="104"/>
      <c r="AG1048" s="438" t="str">
        <f>IFERROR(VLOOKUP(O1048, 【参考】数式用!$AY$5:$AY$13, 1, FALSE), "")</f>
        <v/>
      </c>
      <c r="AH1048" s="439" t="str">
        <f>IFERROR(VLOOKUP(N1048, 【参考】数式用!$BA$2:$BB$50, 2, FALSE), "")</f>
        <v/>
      </c>
      <c r="AI1048" s="440" t="str">
        <f t="shared" si="33"/>
        <v/>
      </c>
      <c r="AJ1048" s="441" t="str">
        <f t="shared" si="34"/>
        <v/>
      </c>
      <c r="AK1048" s="139"/>
      <c r="AL1048" s="139"/>
      <c r="AM1048" s="112"/>
      <c r="AN1048" s="112"/>
      <c r="AU1048" s="111"/>
      <c r="AV1048" s="111"/>
      <c r="AW1048" s="111"/>
      <c r="AX1048" s="111"/>
      <c r="AY1048" s="111"/>
      <c r="AZ1048" s="111"/>
    </row>
    <row r="1049" spans="1:52" ht="30" customHeight="1" thickBot="1">
      <c r="A1049" s="146">
        <v>1036</v>
      </c>
      <c r="B1049" s="985" t="str">
        <f>IF(基本情報入力シート!C1074="","",基本情報入力シート!C1074)</f>
        <v/>
      </c>
      <c r="C1049" s="986"/>
      <c r="D1049" s="986"/>
      <c r="E1049" s="986"/>
      <c r="F1049" s="986"/>
      <c r="G1049" s="986"/>
      <c r="H1049" s="986"/>
      <c r="I1049" s="987"/>
      <c r="J1049" s="420" t="str">
        <f>IF(基本情報入力シート!M1074="","",基本情報入力シート!M1074)</f>
        <v/>
      </c>
      <c r="K1049" s="420" t="str">
        <f>IF(基本情報入力シート!R1074="","",基本情報入力シート!R1074)</f>
        <v/>
      </c>
      <c r="L1049" s="420" t="str">
        <f>IF(基本情報入力シート!W1074="","",基本情報入力シート!W1074)</f>
        <v/>
      </c>
      <c r="M1049" s="420" t="str">
        <f>IF(基本情報入力シート!X1074="","",基本情報入力シート!X1074)</f>
        <v/>
      </c>
      <c r="N1049" s="147" t="str">
        <f>IF(基本情報入力シート!Y1074="","",基本情報入力シート!Y1074)</f>
        <v/>
      </c>
      <c r="O1049" s="154"/>
      <c r="P1049" s="53"/>
      <c r="Q1049" s="988"/>
      <c r="R1049" s="989"/>
      <c r="S1049" s="148" t="str">
        <f>IFERROR(ROUNDDOWN(Q1049*VLOOKUP(N1049,【参考】数式用!$AR$2:$AW$50,MATCH(P1049,【参考】数式用!$AT$4:$AW$4)+2,FALSE)*0.5, 0), "")</f>
        <v/>
      </c>
      <c r="T1049" s="54"/>
      <c r="U1049" s="548" t="str">
        <f>IFERROR(IF(AG1049&lt;&gt;"",Q1049*VLOOKUP(N1049,【参考】数式用!$AG$2:$AL$50,MATCH(P1049,【参考】数式用!$AI$4:$AL$4,0)+2,0), ""), "")</f>
        <v/>
      </c>
      <c r="V1049" s="44"/>
      <c r="W1049" s="990"/>
      <c r="X1049" s="991"/>
      <c r="Y1049" s="93"/>
      <c r="Z1049" s="549"/>
      <c r="AA1049" s="149" t="str">
        <f>IFERROR(IF(Y1049="ー", "", ROUNDDOWN(Z1049*VLOOKUP(N1049,【参考】数式用!$AR$2:$AW$50,MATCH(Y1049,【参考】数式用!$AT$4:$AW$4)+2,FALSE)*0.5, 0)), "")</f>
        <v/>
      </c>
      <c r="AB1049" s="103"/>
      <c r="AC1049" s="1083" t="str">
        <f>IFERROR(IF(AG1049&lt;&gt;"",Z1049*VLOOKUP(N1049,【参考】数式用!$AG$2:$AL$50,MATCH(Y1049,【参考】数式用!$AI$4:$AL$4,0)+2,0), ""), "")</f>
        <v/>
      </c>
      <c r="AD1049" s="1083"/>
      <c r="AE1049" s="424"/>
      <c r="AF1049" s="104"/>
      <c r="AG1049" s="438" t="str">
        <f>IFERROR(VLOOKUP(O1049, 【参考】数式用!$AY$5:$AY$13, 1, FALSE), "")</f>
        <v/>
      </c>
      <c r="AH1049" s="439" t="str">
        <f>IFERROR(VLOOKUP(N1049, 【参考】数式用!$BA$2:$BB$50, 2, FALSE), "")</f>
        <v/>
      </c>
      <c r="AI1049" s="440" t="str">
        <f t="shared" si="33"/>
        <v/>
      </c>
      <c r="AJ1049" s="441" t="str">
        <f t="shared" si="34"/>
        <v/>
      </c>
      <c r="AK1049" s="139"/>
      <c r="AL1049" s="139"/>
      <c r="AM1049" s="112"/>
      <c r="AN1049" s="112"/>
      <c r="AU1049" s="111"/>
      <c r="AV1049" s="111"/>
      <c r="AW1049" s="111"/>
      <c r="AX1049" s="111"/>
      <c r="AY1049" s="111"/>
      <c r="AZ1049" s="111"/>
    </row>
    <row r="1050" spans="1:52" ht="30" customHeight="1" thickBot="1">
      <c r="A1050" s="146">
        <v>1037</v>
      </c>
      <c r="B1050" s="985" t="str">
        <f>IF(基本情報入力シート!C1075="","",基本情報入力シート!C1075)</f>
        <v/>
      </c>
      <c r="C1050" s="986"/>
      <c r="D1050" s="986"/>
      <c r="E1050" s="986"/>
      <c r="F1050" s="986"/>
      <c r="G1050" s="986"/>
      <c r="H1050" s="986"/>
      <c r="I1050" s="987"/>
      <c r="J1050" s="420" t="str">
        <f>IF(基本情報入力シート!M1075="","",基本情報入力シート!M1075)</f>
        <v/>
      </c>
      <c r="K1050" s="420" t="str">
        <f>IF(基本情報入力シート!R1075="","",基本情報入力シート!R1075)</f>
        <v/>
      </c>
      <c r="L1050" s="420" t="str">
        <f>IF(基本情報入力シート!W1075="","",基本情報入力シート!W1075)</f>
        <v/>
      </c>
      <c r="M1050" s="420" t="str">
        <f>IF(基本情報入力シート!X1075="","",基本情報入力シート!X1075)</f>
        <v/>
      </c>
      <c r="N1050" s="147" t="str">
        <f>IF(基本情報入力シート!Y1075="","",基本情報入力シート!Y1075)</f>
        <v/>
      </c>
      <c r="O1050" s="154"/>
      <c r="P1050" s="53"/>
      <c r="Q1050" s="988"/>
      <c r="R1050" s="989"/>
      <c r="S1050" s="148" t="str">
        <f>IFERROR(ROUNDDOWN(Q1050*VLOOKUP(N1050,【参考】数式用!$AR$2:$AW$50,MATCH(P1050,【参考】数式用!$AT$4:$AW$4)+2,FALSE)*0.5, 0), "")</f>
        <v/>
      </c>
      <c r="T1050" s="54"/>
      <c r="U1050" s="548" t="str">
        <f>IFERROR(IF(AG1050&lt;&gt;"",Q1050*VLOOKUP(N1050,【参考】数式用!$AG$2:$AL$50,MATCH(P1050,【参考】数式用!$AI$4:$AL$4,0)+2,0), ""), "")</f>
        <v/>
      </c>
      <c r="V1050" s="44"/>
      <c r="W1050" s="990"/>
      <c r="X1050" s="991"/>
      <c r="Y1050" s="93"/>
      <c r="Z1050" s="549"/>
      <c r="AA1050" s="149" t="str">
        <f>IFERROR(IF(Y1050="ー", "", ROUNDDOWN(Z1050*VLOOKUP(N1050,【参考】数式用!$AR$2:$AW$50,MATCH(Y1050,【参考】数式用!$AT$4:$AW$4)+2,FALSE)*0.5, 0)), "")</f>
        <v/>
      </c>
      <c r="AB1050" s="103"/>
      <c r="AC1050" s="1083" t="str">
        <f>IFERROR(IF(AG1050&lt;&gt;"",Z1050*VLOOKUP(N1050,【参考】数式用!$AG$2:$AL$50,MATCH(Y1050,【参考】数式用!$AI$4:$AL$4,0)+2,0), ""), "")</f>
        <v/>
      </c>
      <c r="AD1050" s="1083"/>
      <c r="AE1050" s="424"/>
      <c r="AF1050" s="104"/>
      <c r="AG1050" s="438" t="str">
        <f>IFERROR(VLOOKUP(O1050, 【参考】数式用!$AY$5:$AY$13, 1, FALSE), "")</f>
        <v/>
      </c>
      <c r="AH1050" s="439" t="str">
        <f>IFERROR(VLOOKUP(N1050, 【参考】数式用!$BA$2:$BB$50, 2, FALSE), "")</f>
        <v/>
      </c>
      <c r="AI1050" s="440" t="str">
        <f t="shared" si="33"/>
        <v/>
      </c>
      <c r="AJ1050" s="441" t="str">
        <f t="shared" si="34"/>
        <v/>
      </c>
      <c r="AK1050" s="139"/>
      <c r="AL1050" s="139"/>
      <c r="AM1050" s="112"/>
      <c r="AN1050" s="112"/>
      <c r="AU1050" s="111"/>
      <c r="AV1050" s="111"/>
      <c r="AW1050" s="111"/>
      <c r="AX1050" s="111"/>
      <c r="AY1050" s="111"/>
      <c r="AZ1050" s="111"/>
    </row>
    <row r="1051" spans="1:52" ht="30" customHeight="1" thickBot="1">
      <c r="A1051" s="146">
        <v>1038</v>
      </c>
      <c r="B1051" s="985" t="str">
        <f>IF(基本情報入力シート!C1076="","",基本情報入力シート!C1076)</f>
        <v/>
      </c>
      <c r="C1051" s="986"/>
      <c r="D1051" s="986"/>
      <c r="E1051" s="986"/>
      <c r="F1051" s="986"/>
      <c r="G1051" s="986"/>
      <c r="H1051" s="986"/>
      <c r="I1051" s="987"/>
      <c r="J1051" s="420" t="str">
        <f>IF(基本情報入力シート!M1076="","",基本情報入力シート!M1076)</f>
        <v/>
      </c>
      <c r="K1051" s="420" t="str">
        <f>IF(基本情報入力シート!R1076="","",基本情報入力シート!R1076)</f>
        <v/>
      </c>
      <c r="L1051" s="420" t="str">
        <f>IF(基本情報入力シート!W1076="","",基本情報入力シート!W1076)</f>
        <v/>
      </c>
      <c r="M1051" s="420" t="str">
        <f>IF(基本情報入力シート!X1076="","",基本情報入力シート!X1076)</f>
        <v/>
      </c>
      <c r="N1051" s="147" t="str">
        <f>IF(基本情報入力シート!Y1076="","",基本情報入力シート!Y1076)</f>
        <v/>
      </c>
      <c r="O1051" s="154"/>
      <c r="P1051" s="53"/>
      <c r="Q1051" s="988"/>
      <c r="R1051" s="989"/>
      <c r="S1051" s="148" t="str">
        <f>IFERROR(ROUNDDOWN(Q1051*VLOOKUP(N1051,【参考】数式用!$AR$2:$AW$50,MATCH(P1051,【参考】数式用!$AT$4:$AW$4)+2,FALSE)*0.5, 0), "")</f>
        <v/>
      </c>
      <c r="T1051" s="54"/>
      <c r="U1051" s="548" t="str">
        <f>IFERROR(IF(AG1051&lt;&gt;"",Q1051*VLOOKUP(N1051,【参考】数式用!$AG$2:$AL$50,MATCH(P1051,【参考】数式用!$AI$4:$AL$4,0)+2,0), ""), "")</f>
        <v/>
      </c>
      <c r="V1051" s="44"/>
      <c r="W1051" s="990"/>
      <c r="X1051" s="991"/>
      <c r="Y1051" s="93"/>
      <c r="Z1051" s="549"/>
      <c r="AA1051" s="149" t="str">
        <f>IFERROR(IF(Y1051="ー", "", ROUNDDOWN(Z1051*VLOOKUP(N1051,【参考】数式用!$AR$2:$AW$50,MATCH(Y1051,【参考】数式用!$AT$4:$AW$4)+2,FALSE)*0.5, 0)), "")</f>
        <v/>
      </c>
      <c r="AB1051" s="103"/>
      <c r="AC1051" s="1083" t="str">
        <f>IFERROR(IF(AG1051&lt;&gt;"",Z1051*VLOOKUP(N1051,【参考】数式用!$AG$2:$AL$50,MATCH(Y1051,【参考】数式用!$AI$4:$AL$4,0)+2,0), ""), "")</f>
        <v/>
      </c>
      <c r="AD1051" s="1083"/>
      <c r="AE1051" s="424"/>
      <c r="AF1051" s="104"/>
      <c r="AG1051" s="438" t="str">
        <f>IFERROR(VLOOKUP(O1051, 【参考】数式用!$AY$5:$AY$13, 1, FALSE), "")</f>
        <v/>
      </c>
      <c r="AH1051" s="439" t="str">
        <f>IFERROR(VLOOKUP(N1051, 【参考】数式用!$BA$2:$BB$50, 2, FALSE), "")</f>
        <v/>
      </c>
      <c r="AI1051" s="440" t="str">
        <f t="shared" si="33"/>
        <v/>
      </c>
      <c r="AJ1051" s="441" t="str">
        <f t="shared" si="34"/>
        <v/>
      </c>
      <c r="AK1051" s="139"/>
      <c r="AL1051" s="139"/>
      <c r="AM1051" s="112"/>
      <c r="AN1051" s="112"/>
      <c r="AU1051" s="111"/>
      <c r="AV1051" s="111"/>
      <c r="AW1051" s="111"/>
      <c r="AX1051" s="111"/>
      <c r="AY1051" s="111"/>
      <c r="AZ1051" s="111"/>
    </row>
    <row r="1052" spans="1:52" ht="30" customHeight="1" thickBot="1">
      <c r="A1052" s="146">
        <v>1039</v>
      </c>
      <c r="B1052" s="985" t="str">
        <f>IF(基本情報入力シート!C1077="","",基本情報入力シート!C1077)</f>
        <v/>
      </c>
      <c r="C1052" s="986"/>
      <c r="D1052" s="986"/>
      <c r="E1052" s="986"/>
      <c r="F1052" s="986"/>
      <c r="G1052" s="986"/>
      <c r="H1052" s="986"/>
      <c r="I1052" s="987"/>
      <c r="J1052" s="420" t="str">
        <f>IF(基本情報入力シート!M1077="","",基本情報入力シート!M1077)</f>
        <v/>
      </c>
      <c r="K1052" s="420" t="str">
        <f>IF(基本情報入力シート!R1077="","",基本情報入力シート!R1077)</f>
        <v/>
      </c>
      <c r="L1052" s="420" t="str">
        <f>IF(基本情報入力シート!W1077="","",基本情報入力シート!W1077)</f>
        <v/>
      </c>
      <c r="M1052" s="420" t="str">
        <f>IF(基本情報入力シート!X1077="","",基本情報入力シート!X1077)</f>
        <v/>
      </c>
      <c r="N1052" s="147" t="str">
        <f>IF(基本情報入力シート!Y1077="","",基本情報入力シート!Y1077)</f>
        <v/>
      </c>
      <c r="O1052" s="154"/>
      <c r="P1052" s="53"/>
      <c r="Q1052" s="988"/>
      <c r="R1052" s="989"/>
      <c r="S1052" s="148" t="str">
        <f>IFERROR(ROUNDDOWN(Q1052*VLOOKUP(N1052,【参考】数式用!$AR$2:$AW$50,MATCH(P1052,【参考】数式用!$AT$4:$AW$4)+2,FALSE)*0.5, 0), "")</f>
        <v/>
      </c>
      <c r="T1052" s="54"/>
      <c r="U1052" s="548" t="str">
        <f>IFERROR(IF(AG1052&lt;&gt;"",Q1052*VLOOKUP(N1052,【参考】数式用!$AG$2:$AL$50,MATCH(P1052,【参考】数式用!$AI$4:$AL$4,0)+2,0), ""), "")</f>
        <v/>
      </c>
      <c r="V1052" s="44"/>
      <c r="W1052" s="990"/>
      <c r="X1052" s="991"/>
      <c r="Y1052" s="93"/>
      <c r="Z1052" s="549"/>
      <c r="AA1052" s="149" t="str">
        <f>IFERROR(IF(Y1052="ー", "", ROUNDDOWN(Z1052*VLOOKUP(N1052,【参考】数式用!$AR$2:$AW$50,MATCH(Y1052,【参考】数式用!$AT$4:$AW$4)+2,FALSE)*0.5, 0)), "")</f>
        <v/>
      </c>
      <c r="AB1052" s="103"/>
      <c r="AC1052" s="1083" t="str">
        <f>IFERROR(IF(AG1052&lt;&gt;"",Z1052*VLOOKUP(N1052,【参考】数式用!$AG$2:$AL$50,MATCH(Y1052,【参考】数式用!$AI$4:$AL$4,0)+2,0), ""), "")</f>
        <v/>
      </c>
      <c r="AD1052" s="1083"/>
      <c r="AE1052" s="424"/>
      <c r="AF1052" s="104"/>
      <c r="AG1052" s="438" t="str">
        <f>IFERROR(VLOOKUP(O1052, 【参考】数式用!$AY$5:$AY$13, 1, FALSE), "")</f>
        <v/>
      </c>
      <c r="AH1052" s="439" t="str">
        <f>IFERROR(VLOOKUP(N1052, 【参考】数式用!$BA$2:$BB$50, 2, FALSE), "")</f>
        <v/>
      </c>
      <c r="AI1052" s="440" t="str">
        <f t="shared" si="33"/>
        <v/>
      </c>
      <c r="AJ1052" s="441" t="str">
        <f t="shared" si="34"/>
        <v/>
      </c>
      <c r="AK1052" s="139"/>
      <c r="AL1052" s="139"/>
      <c r="AM1052" s="112"/>
      <c r="AN1052" s="112"/>
      <c r="AU1052" s="111"/>
      <c r="AV1052" s="111"/>
      <c r="AW1052" s="111"/>
      <c r="AX1052" s="111"/>
      <c r="AY1052" s="111"/>
      <c r="AZ1052" s="111"/>
    </row>
    <row r="1053" spans="1:52" ht="30" customHeight="1" thickBot="1">
      <c r="A1053" s="146">
        <v>1040</v>
      </c>
      <c r="B1053" s="985" t="str">
        <f>IF(基本情報入力シート!C1078="","",基本情報入力シート!C1078)</f>
        <v/>
      </c>
      <c r="C1053" s="986"/>
      <c r="D1053" s="986"/>
      <c r="E1053" s="986"/>
      <c r="F1053" s="986"/>
      <c r="G1053" s="986"/>
      <c r="H1053" s="986"/>
      <c r="I1053" s="987"/>
      <c r="J1053" s="420" t="str">
        <f>IF(基本情報入力シート!M1078="","",基本情報入力シート!M1078)</f>
        <v/>
      </c>
      <c r="K1053" s="420" t="str">
        <f>IF(基本情報入力シート!R1078="","",基本情報入力シート!R1078)</f>
        <v/>
      </c>
      <c r="L1053" s="420" t="str">
        <f>IF(基本情報入力シート!W1078="","",基本情報入力シート!W1078)</f>
        <v/>
      </c>
      <c r="M1053" s="420" t="str">
        <f>IF(基本情報入力シート!X1078="","",基本情報入力シート!X1078)</f>
        <v/>
      </c>
      <c r="N1053" s="147" t="str">
        <f>IF(基本情報入力シート!Y1078="","",基本情報入力シート!Y1078)</f>
        <v/>
      </c>
      <c r="O1053" s="154"/>
      <c r="P1053" s="53"/>
      <c r="Q1053" s="988"/>
      <c r="R1053" s="989"/>
      <c r="S1053" s="148" t="str">
        <f>IFERROR(ROUNDDOWN(Q1053*VLOOKUP(N1053,【参考】数式用!$AR$2:$AW$50,MATCH(P1053,【参考】数式用!$AT$4:$AW$4)+2,FALSE)*0.5, 0), "")</f>
        <v/>
      </c>
      <c r="T1053" s="54"/>
      <c r="U1053" s="548" t="str">
        <f>IFERROR(IF(AG1053&lt;&gt;"",Q1053*VLOOKUP(N1053,【参考】数式用!$AG$2:$AL$50,MATCH(P1053,【参考】数式用!$AI$4:$AL$4,0)+2,0), ""), "")</f>
        <v/>
      </c>
      <c r="V1053" s="44"/>
      <c r="W1053" s="990"/>
      <c r="X1053" s="991"/>
      <c r="Y1053" s="93"/>
      <c r="Z1053" s="549"/>
      <c r="AA1053" s="149" t="str">
        <f>IFERROR(IF(Y1053="ー", "", ROUNDDOWN(Z1053*VLOOKUP(N1053,【参考】数式用!$AR$2:$AW$50,MATCH(Y1053,【参考】数式用!$AT$4:$AW$4)+2,FALSE)*0.5, 0)), "")</f>
        <v/>
      </c>
      <c r="AB1053" s="103"/>
      <c r="AC1053" s="1083" t="str">
        <f>IFERROR(IF(AG1053&lt;&gt;"",Z1053*VLOOKUP(N1053,【参考】数式用!$AG$2:$AL$50,MATCH(Y1053,【参考】数式用!$AI$4:$AL$4,0)+2,0), ""), "")</f>
        <v/>
      </c>
      <c r="AD1053" s="1083"/>
      <c r="AE1053" s="424"/>
      <c r="AF1053" s="104"/>
      <c r="AG1053" s="438" t="str">
        <f>IFERROR(VLOOKUP(O1053, 【参考】数式用!$AY$5:$AY$13, 1, FALSE), "")</f>
        <v/>
      </c>
      <c r="AH1053" s="439" t="str">
        <f>IFERROR(VLOOKUP(N1053, 【参考】数式用!$BA$2:$BB$50, 2, FALSE), "")</f>
        <v/>
      </c>
      <c r="AI1053" s="440" t="str">
        <f t="shared" si="33"/>
        <v/>
      </c>
      <c r="AJ1053" s="441" t="str">
        <f t="shared" si="34"/>
        <v/>
      </c>
      <c r="AK1053" s="139"/>
      <c r="AL1053" s="139"/>
      <c r="AM1053" s="112"/>
      <c r="AN1053" s="112"/>
      <c r="AU1053" s="111"/>
      <c r="AV1053" s="111"/>
      <c r="AW1053" s="111"/>
      <c r="AX1053" s="111"/>
      <c r="AY1053" s="111"/>
      <c r="AZ1053" s="111"/>
    </row>
    <row r="1054" spans="1:52" ht="30" customHeight="1" thickBot="1">
      <c r="A1054" s="146">
        <v>1041</v>
      </c>
      <c r="B1054" s="985" t="str">
        <f>IF(基本情報入力シート!C1079="","",基本情報入力シート!C1079)</f>
        <v/>
      </c>
      <c r="C1054" s="986"/>
      <c r="D1054" s="986"/>
      <c r="E1054" s="986"/>
      <c r="F1054" s="986"/>
      <c r="G1054" s="986"/>
      <c r="H1054" s="986"/>
      <c r="I1054" s="987"/>
      <c r="J1054" s="420" t="str">
        <f>IF(基本情報入力シート!M1079="","",基本情報入力シート!M1079)</f>
        <v/>
      </c>
      <c r="K1054" s="420" t="str">
        <f>IF(基本情報入力シート!R1079="","",基本情報入力シート!R1079)</f>
        <v/>
      </c>
      <c r="L1054" s="420" t="str">
        <f>IF(基本情報入力シート!W1079="","",基本情報入力シート!W1079)</f>
        <v/>
      </c>
      <c r="M1054" s="420" t="str">
        <f>IF(基本情報入力シート!X1079="","",基本情報入力シート!X1079)</f>
        <v/>
      </c>
      <c r="N1054" s="147" t="str">
        <f>IF(基本情報入力シート!Y1079="","",基本情報入力シート!Y1079)</f>
        <v/>
      </c>
      <c r="O1054" s="154"/>
      <c r="P1054" s="53"/>
      <c r="Q1054" s="988"/>
      <c r="R1054" s="989"/>
      <c r="S1054" s="148" t="str">
        <f>IFERROR(ROUNDDOWN(Q1054*VLOOKUP(N1054,【参考】数式用!$AR$2:$AW$50,MATCH(P1054,【参考】数式用!$AT$4:$AW$4)+2,FALSE)*0.5, 0), "")</f>
        <v/>
      </c>
      <c r="T1054" s="54"/>
      <c r="U1054" s="548" t="str">
        <f>IFERROR(IF(AG1054&lt;&gt;"",Q1054*VLOOKUP(N1054,【参考】数式用!$AG$2:$AL$50,MATCH(P1054,【参考】数式用!$AI$4:$AL$4,0)+2,0), ""), "")</f>
        <v/>
      </c>
      <c r="V1054" s="44"/>
      <c r="W1054" s="990"/>
      <c r="X1054" s="991"/>
      <c r="Y1054" s="93"/>
      <c r="Z1054" s="549"/>
      <c r="AA1054" s="149" t="str">
        <f>IFERROR(IF(Y1054="ー", "", ROUNDDOWN(Z1054*VLOOKUP(N1054,【参考】数式用!$AR$2:$AW$50,MATCH(Y1054,【参考】数式用!$AT$4:$AW$4)+2,FALSE)*0.5, 0)), "")</f>
        <v/>
      </c>
      <c r="AB1054" s="103"/>
      <c r="AC1054" s="1083" t="str">
        <f>IFERROR(IF(AG1054&lt;&gt;"",Z1054*VLOOKUP(N1054,【参考】数式用!$AG$2:$AL$50,MATCH(Y1054,【参考】数式用!$AI$4:$AL$4,0)+2,0), ""), "")</f>
        <v/>
      </c>
      <c r="AD1054" s="1083"/>
      <c r="AE1054" s="424"/>
      <c r="AF1054" s="104"/>
      <c r="AG1054" s="438" t="str">
        <f>IFERROR(VLOOKUP(O1054, 【参考】数式用!$AY$5:$AY$13, 1, FALSE), "")</f>
        <v/>
      </c>
      <c r="AH1054" s="439" t="str">
        <f>IFERROR(VLOOKUP(N1054, 【参考】数式用!$BA$2:$BB$50, 2, FALSE), "")</f>
        <v/>
      </c>
      <c r="AI1054" s="440" t="str">
        <f t="shared" si="33"/>
        <v/>
      </c>
      <c r="AJ1054" s="441" t="str">
        <f t="shared" si="34"/>
        <v/>
      </c>
      <c r="AK1054" s="139"/>
      <c r="AL1054" s="139"/>
      <c r="AM1054" s="112"/>
      <c r="AN1054" s="112"/>
      <c r="AU1054" s="111"/>
      <c r="AV1054" s="111"/>
      <c r="AW1054" s="111"/>
      <c r="AX1054" s="111"/>
      <c r="AY1054" s="111"/>
      <c r="AZ1054" s="111"/>
    </row>
    <row r="1055" spans="1:52" ht="30" customHeight="1" thickBot="1">
      <c r="A1055" s="146">
        <v>1042</v>
      </c>
      <c r="B1055" s="985" t="str">
        <f>IF(基本情報入力シート!C1080="","",基本情報入力シート!C1080)</f>
        <v/>
      </c>
      <c r="C1055" s="986"/>
      <c r="D1055" s="986"/>
      <c r="E1055" s="986"/>
      <c r="F1055" s="986"/>
      <c r="G1055" s="986"/>
      <c r="H1055" s="986"/>
      <c r="I1055" s="987"/>
      <c r="J1055" s="420" t="str">
        <f>IF(基本情報入力シート!M1080="","",基本情報入力シート!M1080)</f>
        <v/>
      </c>
      <c r="K1055" s="420" t="str">
        <f>IF(基本情報入力シート!R1080="","",基本情報入力シート!R1080)</f>
        <v/>
      </c>
      <c r="L1055" s="420" t="str">
        <f>IF(基本情報入力シート!W1080="","",基本情報入力シート!W1080)</f>
        <v/>
      </c>
      <c r="M1055" s="420" t="str">
        <f>IF(基本情報入力シート!X1080="","",基本情報入力シート!X1080)</f>
        <v/>
      </c>
      <c r="N1055" s="147" t="str">
        <f>IF(基本情報入力シート!Y1080="","",基本情報入力シート!Y1080)</f>
        <v/>
      </c>
      <c r="O1055" s="154"/>
      <c r="P1055" s="53"/>
      <c r="Q1055" s="988"/>
      <c r="R1055" s="989"/>
      <c r="S1055" s="148" t="str">
        <f>IFERROR(ROUNDDOWN(Q1055*VLOOKUP(N1055,【参考】数式用!$AR$2:$AW$50,MATCH(P1055,【参考】数式用!$AT$4:$AW$4)+2,FALSE)*0.5, 0), "")</f>
        <v/>
      </c>
      <c r="T1055" s="54"/>
      <c r="U1055" s="548" t="str">
        <f>IFERROR(IF(AG1055&lt;&gt;"",Q1055*VLOOKUP(N1055,【参考】数式用!$AG$2:$AL$50,MATCH(P1055,【参考】数式用!$AI$4:$AL$4,0)+2,0), ""), "")</f>
        <v/>
      </c>
      <c r="V1055" s="44"/>
      <c r="W1055" s="990"/>
      <c r="X1055" s="991"/>
      <c r="Y1055" s="93"/>
      <c r="Z1055" s="549"/>
      <c r="AA1055" s="149" t="str">
        <f>IFERROR(IF(Y1055="ー", "", ROUNDDOWN(Z1055*VLOOKUP(N1055,【参考】数式用!$AR$2:$AW$50,MATCH(Y1055,【参考】数式用!$AT$4:$AW$4)+2,FALSE)*0.5, 0)), "")</f>
        <v/>
      </c>
      <c r="AB1055" s="103"/>
      <c r="AC1055" s="1083" t="str">
        <f>IFERROR(IF(AG1055&lt;&gt;"",Z1055*VLOOKUP(N1055,【参考】数式用!$AG$2:$AL$50,MATCH(Y1055,【参考】数式用!$AI$4:$AL$4,0)+2,0), ""), "")</f>
        <v/>
      </c>
      <c r="AD1055" s="1083"/>
      <c r="AE1055" s="424"/>
      <c r="AF1055" s="104"/>
      <c r="AG1055" s="438" t="str">
        <f>IFERROR(VLOOKUP(O1055, 【参考】数式用!$AY$5:$AY$13, 1, FALSE), "")</f>
        <v/>
      </c>
      <c r="AH1055" s="439" t="str">
        <f>IFERROR(VLOOKUP(N1055, 【参考】数式用!$BA$2:$BB$50, 2, FALSE), "")</f>
        <v/>
      </c>
      <c r="AI1055" s="440" t="str">
        <f t="shared" si="33"/>
        <v/>
      </c>
      <c r="AJ1055" s="441" t="str">
        <f t="shared" si="34"/>
        <v/>
      </c>
      <c r="AK1055" s="139"/>
      <c r="AL1055" s="139"/>
      <c r="AM1055" s="112"/>
      <c r="AN1055" s="112"/>
      <c r="AU1055" s="111"/>
      <c r="AV1055" s="111"/>
      <c r="AW1055" s="111"/>
      <c r="AX1055" s="111"/>
      <c r="AY1055" s="111"/>
      <c r="AZ1055" s="111"/>
    </row>
    <row r="1056" spans="1:52" ht="30" customHeight="1" thickBot="1">
      <c r="A1056" s="146">
        <v>1043</v>
      </c>
      <c r="B1056" s="985" t="str">
        <f>IF(基本情報入力シート!C1081="","",基本情報入力シート!C1081)</f>
        <v/>
      </c>
      <c r="C1056" s="986"/>
      <c r="D1056" s="986"/>
      <c r="E1056" s="986"/>
      <c r="F1056" s="986"/>
      <c r="G1056" s="986"/>
      <c r="H1056" s="986"/>
      <c r="I1056" s="987"/>
      <c r="J1056" s="420" t="str">
        <f>IF(基本情報入力シート!M1081="","",基本情報入力シート!M1081)</f>
        <v/>
      </c>
      <c r="K1056" s="420" t="str">
        <f>IF(基本情報入力シート!R1081="","",基本情報入力シート!R1081)</f>
        <v/>
      </c>
      <c r="L1056" s="420" t="str">
        <f>IF(基本情報入力シート!W1081="","",基本情報入力シート!W1081)</f>
        <v/>
      </c>
      <c r="M1056" s="420" t="str">
        <f>IF(基本情報入力シート!X1081="","",基本情報入力シート!X1081)</f>
        <v/>
      </c>
      <c r="N1056" s="147" t="str">
        <f>IF(基本情報入力シート!Y1081="","",基本情報入力シート!Y1081)</f>
        <v/>
      </c>
      <c r="O1056" s="154"/>
      <c r="P1056" s="53"/>
      <c r="Q1056" s="988"/>
      <c r="R1056" s="989"/>
      <c r="S1056" s="148" t="str">
        <f>IFERROR(ROUNDDOWN(Q1056*VLOOKUP(N1056,【参考】数式用!$AR$2:$AW$50,MATCH(P1056,【参考】数式用!$AT$4:$AW$4)+2,FALSE)*0.5, 0), "")</f>
        <v/>
      </c>
      <c r="T1056" s="54"/>
      <c r="U1056" s="548" t="str">
        <f>IFERROR(IF(AG1056&lt;&gt;"",Q1056*VLOOKUP(N1056,【参考】数式用!$AG$2:$AL$50,MATCH(P1056,【参考】数式用!$AI$4:$AL$4,0)+2,0), ""), "")</f>
        <v/>
      </c>
      <c r="V1056" s="44"/>
      <c r="W1056" s="990"/>
      <c r="X1056" s="991"/>
      <c r="Y1056" s="93"/>
      <c r="Z1056" s="549"/>
      <c r="AA1056" s="149" t="str">
        <f>IFERROR(IF(Y1056="ー", "", ROUNDDOWN(Z1056*VLOOKUP(N1056,【参考】数式用!$AR$2:$AW$50,MATCH(Y1056,【参考】数式用!$AT$4:$AW$4)+2,FALSE)*0.5, 0)), "")</f>
        <v/>
      </c>
      <c r="AB1056" s="103"/>
      <c r="AC1056" s="1083" t="str">
        <f>IFERROR(IF(AG1056&lt;&gt;"",Z1056*VLOOKUP(N1056,【参考】数式用!$AG$2:$AL$50,MATCH(Y1056,【参考】数式用!$AI$4:$AL$4,0)+2,0), ""), "")</f>
        <v/>
      </c>
      <c r="AD1056" s="1083"/>
      <c r="AE1056" s="424"/>
      <c r="AF1056" s="104"/>
      <c r="AG1056" s="438" t="str">
        <f>IFERROR(VLOOKUP(O1056, 【参考】数式用!$AY$5:$AY$13, 1, FALSE), "")</f>
        <v/>
      </c>
      <c r="AH1056" s="439" t="str">
        <f>IFERROR(VLOOKUP(N1056, 【参考】数式用!$BA$2:$BB$50, 2, FALSE), "")</f>
        <v/>
      </c>
      <c r="AI1056" s="440" t="str">
        <f t="shared" si="33"/>
        <v/>
      </c>
      <c r="AJ1056" s="441" t="str">
        <f t="shared" si="34"/>
        <v/>
      </c>
      <c r="AK1056" s="139"/>
      <c r="AL1056" s="139"/>
      <c r="AM1056" s="112"/>
      <c r="AN1056" s="112"/>
      <c r="AU1056" s="111"/>
      <c r="AV1056" s="111"/>
      <c r="AW1056" s="111"/>
      <c r="AX1056" s="111"/>
      <c r="AY1056" s="111"/>
      <c r="AZ1056" s="111"/>
    </row>
    <row r="1057" spans="1:52" ht="30" customHeight="1" thickBot="1">
      <c r="A1057" s="146">
        <v>1044</v>
      </c>
      <c r="B1057" s="985" t="str">
        <f>IF(基本情報入力シート!C1082="","",基本情報入力シート!C1082)</f>
        <v/>
      </c>
      <c r="C1057" s="986"/>
      <c r="D1057" s="986"/>
      <c r="E1057" s="986"/>
      <c r="F1057" s="986"/>
      <c r="G1057" s="986"/>
      <c r="H1057" s="986"/>
      <c r="I1057" s="987"/>
      <c r="J1057" s="420" t="str">
        <f>IF(基本情報入力シート!M1082="","",基本情報入力シート!M1082)</f>
        <v/>
      </c>
      <c r="K1057" s="420" t="str">
        <f>IF(基本情報入力シート!R1082="","",基本情報入力シート!R1082)</f>
        <v/>
      </c>
      <c r="L1057" s="420" t="str">
        <f>IF(基本情報入力シート!W1082="","",基本情報入力シート!W1082)</f>
        <v/>
      </c>
      <c r="M1057" s="420" t="str">
        <f>IF(基本情報入力シート!X1082="","",基本情報入力シート!X1082)</f>
        <v/>
      </c>
      <c r="N1057" s="147" t="str">
        <f>IF(基本情報入力シート!Y1082="","",基本情報入力シート!Y1082)</f>
        <v/>
      </c>
      <c r="O1057" s="154"/>
      <c r="P1057" s="53"/>
      <c r="Q1057" s="988"/>
      <c r="R1057" s="989"/>
      <c r="S1057" s="148" t="str">
        <f>IFERROR(ROUNDDOWN(Q1057*VLOOKUP(N1057,【参考】数式用!$AR$2:$AW$50,MATCH(P1057,【参考】数式用!$AT$4:$AW$4)+2,FALSE)*0.5, 0), "")</f>
        <v/>
      </c>
      <c r="T1057" s="54"/>
      <c r="U1057" s="548" t="str">
        <f>IFERROR(IF(AG1057&lt;&gt;"",Q1057*VLOOKUP(N1057,【参考】数式用!$AG$2:$AL$50,MATCH(P1057,【参考】数式用!$AI$4:$AL$4,0)+2,0), ""), "")</f>
        <v/>
      </c>
      <c r="V1057" s="44"/>
      <c r="W1057" s="990"/>
      <c r="X1057" s="991"/>
      <c r="Y1057" s="93"/>
      <c r="Z1057" s="549"/>
      <c r="AA1057" s="149" t="str">
        <f>IFERROR(IF(Y1057="ー", "", ROUNDDOWN(Z1057*VLOOKUP(N1057,【参考】数式用!$AR$2:$AW$50,MATCH(Y1057,【参考】数式用!$AT$4:$AW$4)+2,FALSE)*0.5, 0)), "")</f>
        <v/>
      </c>
      <c r="AB1057" s="103"/>
      <c r="AC1057" s="1083" t="str">
        <f>IFERROR(IF(AG1057&lt;&gt;"",Z1057*VLOOKUP(N1057,【参考】数式用!$AG$2:$AL$50,MATCH(Y1057,【参考】数式用!$AI$4:$AL$4,0)+2,0), ""), "")</f>
        <v/>
      </c>
      <c r="AD1057" s="1083"/>
      <c r="AE1057" s="424"/>
      <c r="AF1057" s="104"/>
      <c r="AG1057" s="438" t="str">
        <f>IFERROR(VLOOKUP(O1057, 【参考】数式用!$AY$5:$AY$13, 1, FALSE), "")</f>
        <v/>
      </c>
      <c r="AH1057" s="439" t="str">
        <f>IFERROR(VLOOKUP(N1057, 【参考】数式用!$BA$2:$BB$50, 2, FALSE), "")</f>
        <v/>
      </c>
      <c r="AI1057" s="440" t="str">
        <f t="shared" si="33"/>
        <v/>
      </c>
      <c r="AJ1057" s="441" t="str">
        <f t="shared" si="34"/>
        <v/>
      </c>
      <c r="AK1057" s="139"/>
      <c r="AL1057" s="139"/>
      <c r="AM1057" s="112"/>
      <c r="AN1057" s="112"/>
      <c r="AU1057" s="111"/>
      <c r="AV1057" s="111"/>
      <c r="AW1057" s="111"/>
      <c r="AX1057" s="111"/>
      <c r="AY1057" s="111"/>
      <c r="AZ1057" s="111"/>
    </row>
    <row r="1058" spans="1:52" ht="30" customHeight="1" thickBot="1">
      <c r="A1058" s="146">
        <v>1045</v>
      </c>
      <c r="B1058" s="985" t="str">
        <f>IF(基本情報入力シート!C1083="","",基本情報入力シート!C1083)</f>
        <v/>
      </c>
      <c r="C1058" s="986"/>
      <c r="D1058" s="986"/>
      <c r="E1058" s="986"/>
      <c r="F1058" s="986"/>
      <c r="G1058" s="986"/>
      <c r="H1058" s="986"/>
      <c r="I1058" s="987"/>
      <c r="J1058" s="420" t="str">
        <f>IF(基本情報入力シート!M1083="","",基本情報入力シート!M1083)</f>
        <v/>
      </c>
      <c r="K1058" s="420" t="str">
        <f>IF(基本情報入力シート!R1083="","",基本情報入力シート!R1083)</f>
        <v/>
      </c>
      <c r="L1058" s="420" t="str">
        <f>IF(基本情報入力シート!W1083="","",基本情報入力シート!W1083)</f>
        <v/>
      </c>
      <c r="M1058" s="420" t="str">
        <f>IF(基本情報入力シート!X1083="","",基本情報入力シート!X1083)</f>
        <v/>
      </c>
      <c r="N1058" s="147" t="str">
        <f>IF(基本情報入力シート!Y1083="","",基本情報入力シート!Y1083)</f>
        <v/>
      </c>
      <c r="O1058" s="154"/>
      <c r="P1058" s="53"/>
      <c r="Q1058" s="988"/>
      <c r="R1058" s="989"/>
      <c r="S1058" s="148" t="str">
        <f>IFERROR(ROUNDDOWN(Q1058*VLOOKUP(N1058,【参考】数式用!$AR$2:$AW$50,MATCH(P1058,【参考】数式用!$AT$4:$AW$4)+2,FALSE)*0.5, 0), "")</f>
        <v/>
      </c>
      <c r="T1058" s="54"/>
      <c r="U1058" s="548" t="str">
        <f>IFERROR(IF(AG1058&lt;&gt;"",Q1058*VLOOKUP(N1058,【参考】数式用!$AG$2:$AL$50,MATCH(P1058,【参考】数式用!$AI$4:$AL$4,0)+2,0), ""), "")</f>
        <v/>
      </c>
      <c r="V1058" s="44"/>
      <c r="W1058" s="990"/>
      <c r="X1058" s="991"/>
      <c r="Y1058" s="93"/>
      <c r="Z1058" s="549"/>
      <c r="AA1058" s="149" t="str">
        <f>IFERROR(IF(Y1058="ー", "", ROUNDDOWN(Z1058*VLOOKUP(N1058,【参考】数式用!$AR$2:$AW$50,MATCH(Y1058,【参考】数式用!$AT$4:$AW$4)+2,FALSE)*0.5, 0)), "")</f>
        <v/>
      </c>
      <c r="AB1058" s="103"/>
      <c r="AC1058" s="1083" t="str">
        <f>IFERROR(IF(AG1058&lt;&gt;"",Z1058*VLOOKUP(N1058,【参考】数式用!$AG$2:$AL$50,MATCH(Y1058,【参考】数式用!$AI$4:$AL$4,0)+2,0), ""), "")</f>
        <v/>
      </c>
      <c r="AD1058" s="1083"/>
      <c r="AE1058" s="424"/>
      <c r="AF1058" s="104"/>
      <c r="AG1058" s="438" t="str">
        <f>IFERROR(VLOOKUP(O1058, 【参考】数式用!$AY$5:$AY$13, 1, FALSE), "")</f>
        <v/>
      </c>
      <c r="AH1058" s="439" t="str">
        <f>IFERROR(VLOOKUP(N1058, 【参考】数式用!$BA$2:$BB$50, 2, FALSE), "")</f>
        <v/>
      </c>
      <c r="AI1058" s="440" t="str">
        <f t="shared" si="33"/>
        <v/>
      </c>
      <c r="AJ1058" s="441" t="str">
        <f t="shared" si="34"/>
        <v/>
      </c>
      <c r="AK1058" s="139"/>
      <c r="AL1058" s="139"/>
      <c r="AM1058" s="112"/>
      <c r="AN1058" s="112"/>
      <c r="AU1058" s="111"/>
      <c r="AV1058" s="111"/>
      <c r="AW1058" s="111"/>
      <c r="AX1058" s="111"/>
      <c r="AY1058" s="111"/>
      <c r="AZ1058" s="111"/>
    </row>
    <row r="1059" spans="1:52" ht="30" customHeight="1" thickBot="1">
      <c r="A1059" s="146">
        <v>1046</v>
      </c>
      <c r="B1059" s="985" t="str">
        <f>IF(基本情報入力シート!C1084="","",基本情報入力シート!C1084)</f>
        <v/>
      </c>
      <c r="C1059" s="986"/>
      <c r="D1059" s="986"/>
      <c r="E1059" s="986"/>
      <c r="F1059" s="986"/>
      <c r="G1059" s="986"/>
      <c r="H1059" s="986"/>
      <c r="I1059" s="987"/>
      <c r="J1059" s="420" t="str">
        <f>IF(基本情報入力シート!M1084="","",基本情報入力シート!M1084)</f>
        <v/>
      </c>
      <c r="K1059" s="420" t="str">
        <f>IF(基本情報入力シート!R1084="","",基本情報入力シート!R1084)</f>
        <v/>
      </c>
      <c r="L1059" s="420" t="str">
        <f>IF(基本情報入力シート!W1084="","",基本情報入力シート!W1084)</f>
        <v/>
      </c>
      <c r="M1059" s="420" t="str">
        <f>IF(基本情報入力シート!X1084="","",基本情報入力シート!X1084)</f>
        <v/>
      </c>
      <c r="N1059" s="147" t="str">
        <f>IF(基本情報入力シート!Y1084="","",基本情報入力シート!Y1084)</f>
        <v/>
      </c>
      <c r="O1059" s="154"/>
      <c r="P1059" s="53"/>
      <c r="Q1059" s="988"/>
      <c r="R1059" s="989"/>
      <c r="S1059" s="148" t="str">
        <f>IFERROR(ROUNDDOWN(Q1059*VLOOKUP(N1059,【参考】数式用!$AR$2:$AW$50,MATCH(P1059,【参考】数式用!$AT$4:$AW$4)+2,FALSE)*0.5, 0), "")</f>
        <v/>
      </c>
      <c r="T1059" s="54"/>
      <c r="U1059" s="548" t="str">
        <f>IFERROR(IF(AG1059&lt;&gt;"",Q1059*VLOOKUP(N1059,【参考】数式用!$AG$2:$AL$50,MATCH(P1059,【参考】数式用!$AI$4:$AL$4,0)+2,0), ""), "")</f>
        <v/>
      </c>
      <c r="V1059" s="44"/>
      <c r="W1059" s="990"/>
      <c r="X1059" s="991"/>
      <c r="Y1059" s="93"/>
      <c r="Z1059" s="549"/>
      <c r="AA1059" s="149" t="str">
        <f>IFERROR(IF(Y1059="ー", "", ROUNDDOWN(Z1059*VLOOKUP(N1059,【参考】数式用!$AR$2:$AW$50,MATCH(Y1059,【参考】数式用!$AT$4:$AW$4)+2,FALSE)*0.5, 0)), "")</f>
        <v/>
      </c>
      <c r="AB1059" s="103"/>
      <c r="AC1059" s="1083" t="str">
        <f>IFERROR(IF(AG1059&lt;&gt;"",Z1059*VLOOKUP(N1059,【参考】数式用!$AG$2:$AL$50,MATCH(Y1059,【参考】数式用!$AI$4:$AL$4,0)+2,0), ""), "")</f>
        <v/>
      </c>
      <c r="AD1059" s="1083"/>
      <c r="AE1059" s="424"/>
      <c r="AF1059" s="104"/>
      <c r="AG1059" s="438" t="str">
        <f>IFERROR(VLOOKUP(O1059, 【参考】数式用!$AY$5:$AY$13, 1, FALSE), "")</f>
        <v/>
      </c>
      <c r="AH1059" s="439" t="str">
        <f>IFERROR(VLOOKUP(N1059, 【参考】数式用!$BA$2:$BB$50, 2, FALSE), "")</f>
        <v/>
      </c>
      <c r="AI1059" s="440" t="str">
        <f t="shared" si="33"/>
        <v/>
      </c>
      <c r="AJ1059" s="441" t="str">
        <f t="shared" si="34"/>
        <v/>
      </c>
      <c r="AK1059" s="139"/>
      <c r="AL1059" s="139"/>
      <c r="AM1059" s="112"/>
      <c r="AN1059" s="112"/>
      <c r="AU1059" s="111"/>
      <c r="AV1059" s="111"/>
      <c r="AW1059" s="111"/>
      <c r="AX1059" s="111"/>
      <c r="AY1059" s="111"/>
      <c r="AZ1059" s="111"/>
    </row>
    <row r="1060" spans="1:52" ht="30" customHeight="1" thickBot="1">
      <c r="A1060" s="146">
        <v>1047</v>
      </c>
      <c r="B1060" s="985" t="str">
        <f>IF(基本情報入力シート!C1085="","",基本情報入力シート!C1085)</f>
        <v/>
      </c>
      <c r="C1060" s="986"/>
      <c r="D1060" s="986"/>
      <c r="E1060" s="986"/>
      <c r="F1060" s="986"/>
      <c r="G1060" s="986"/>
      <c r="H1060" s="986"/>
      <c r="I1060" s="987"/>
      <c r="J1060" s="420" t="str">
        <f>IF(基本情報入力シート!M1085="","",基本情報入力シート!M1085)</f>
        <v/>
      </c>
      <c r="K1060" s="420" t="str">
        <f>IF(基本情報入力シート!R1085="","",基本情報入力シート!R1085)</f>
        <v/>
      </c>
      <c r="L1060" s="420" t="str">
        <f>IF(基本情報入力シート!W1085="","",基本情報入力シート!W1085)</f>
        <v/>
      </c>
      <c r="M1060" s="420" t="str">
        <f>IF(基本情報入力シート!X1085="","",基本情報入力シート!X1085)</f>
        <v/>
      </c>
      <c r="N1060" s="147" t="str">
        <f>IF(基本情報入力シート!Y1085="","",基本情報入力シート!Y1085)</f>
        <v/>
      </c>
      <c r="O1060" s="154"/>
      <c r="P1060" s="53"/>
      <c r="Q1060" s="988"/>
      <c r="R1060" s="989"/>
      <c r="S1060" s="148" t="str">
        <f>IFERROR(ROUNDDOWN(Q1060*VLOOKUP(N1060,【参考】数式用!$AR$2:$AW$50,MATCH(P1060,【参考】数式用!$AT$4:$AW$4)+2,FALSE)*0.5, 0), "")</f>
        <v/>
      </c>
      <c r="T1060" s="54"/>
      <c r="U1060" s="548" t="str">
        <f>IFERROR(IF(AG1060&lt;&gt;"",Q1060*VLOOKUP(N1060,【参考】数式用!$AG$2:$AL$50,MATCH(P1060,【参考】数式用!$AI$4:$AL$4,0)+2,0), ""), "")</f>
        <v/>
      </c>
      <c r="V1060" s="44"/>
      <c r="W1060" s="990"/>
      <c r="X1060" s="991"/>
      <c r="Y1060" s="93"/>
      <c r="Z1060" s="549"/>
      <c r="AA1060" s="149" t="str">
        <f>IFERROR(IF(Y1060="ー", "", ROUNDDOWN(Z1060*VLOOKUP(N1060,【参考】数式用!$AR$2:$AW$50,MATCH(Y1060,【参考】数式用!$AT$4:$AW$4)+2,FALSE)*0.5, 0)), "")</f>
        <v/>
      </c>
      <c r="AB1060" s="103"/>
      <c r="AC1060" s="1083" t="str">
        <f>IFERROR(IF(AG1060&lt;&gt;"",Z1060*VLOOKUP(N1060,【参考】数式用!$AG$2:$AL$50,MATCH(Y1060,【参考】数式用!$AI$4:$AL$4,0)+2,0), ""), "")</f>
        <v/>
      </c>
      <c r="AD1060" s="1083"/>
      <c r="AE1060" s="424"/>
      <c r="AF1060" s="104"/>
      <c r="AG1060" s="438" t="str">
        <f>IFERROR(VLOOKUP(O1060, 【参考】数式用!$AY$5:$AY$13, 1, FALSE), "")</f>
        <v/>
      </c>
      <c r="AH1060" s="439" t="str">
        <f>IFERROR(VLOOKUP(N1060, 【参考】数式用!$BA$2:$BB$50, 2, FALSE), "")</f>
        <v/>
      </c>
      <c r="AI1060" s="440" t="str">
        <f t="shared" si="33"/>
        <v/>
      </c>
      <c r="AJ1060" s="441" t="str">
        <f t="shared" si="34"/>
        <v/>
      </c>
      <c r="AK1060" s="139"/>
      <c r="AL1060" s="139"/>
      <c r="AM1060" s="112"/>
      <c r="AN1060" s="112"/>
      <c r="AU1060" s="111"/>
      <c r="AV1060" s="111"/>
      <c r="AW1060" s="111"/>
      <c r="AX1060" s="111"/>
      <c r="AY1060" s="111"/>
      <c r="AZ1060" s="111"/>
    </row>
    <row r="1061" spans="1:52" ht="30" customHeight="1" thickBot="1">
      <c r="A1061" s="146">
        <v>1048</v>
      </c>
      <c r="B1061" s="985" t="str">
        <f>IF(基本情報入力シート!C1086="","",基本情報入力シート!C1086)</f>
        <v/>
      </c>
      <c r="C1061" s="986"/>
      <c r="D1061" s="986"/>
      <c r="E1061" s="986"/>
      <c r="F1061" s="986"/>
      <c r="G1061" s="986"/>
      <c r="H1061" s="986"/>
      <c r="I1061" s="987"/>
      <c r="J1061" s="420" t="str">
        <f>IF(基本情報入力シート!M1086="","",基本情報入力シート!M1086)</f>
        <v/>
      </c>
      <c r="K1061" s="420" t="str">
        <f>IF(基本情報入力シート!R1086="","",基本情報入力シート!R1086)</f>
        <v/>
      </c>
      <c r="L1061" s="420" t="str">
        <f>IF(基本情報入力シート!W1086="","",基本情報入力シート!W1086)</f>
        <v/>
      </c>
      <c r="M1061" s="420" t="str">
        <f>IF(基本情報入力シート!X1086="","",基本情報入力シート!X1086)</f>
        <v/>
      </c>
      <c r="N1061" s="147" t="str">
        <f>IF(基本情報入力シート!Y1086="","",基本情報入力シート!Y1086)</f>
        <v/>
      </c>
      <c r="O1061" s="154"/>
      <c r="P1061" s="53"/>
      <c r="Q1061" s="988"/>
      <c r="R1061" s="989"/>
      <c r="S1061" s="148" t="str">
        <f>IFERROR(ROUNDDOWN(Q1061*VLOOKUP(N1061,【参考】数式用!$AR$2:$AW$50,MATCH(P1061,【参考】数式用!$AT$4:$AW$4)+2,FALSE)*0.5, 0), "")</f>
        <v/>
      </c>
      <c r="T1061" s="54"/>
      <c r="U1061" s="548" t="str">
        <f>IFERROR(IF(AG1061&lt;&gt;"",Q1061*VLOOKUP(N1061,【参考】数式用!$AG$2:$AL$50,MATCH(P1061,【参考】数式用!$AI$4:$AL$4,0)+2,0), ""), "")</f>
        <v/>
      </c>
      <c r="V1061" s="44"/>
      <c r="W1061" s="990"/>
      <c r="X1061" s="991"/>
      <c r="Y1061" s="93"/>
      <c r="Z1061" s="549"/>
      <c r="AA1061" s="149" t="str">
        <f>IFERROR(IF(Y1061="ー", "", ROUNDDOWN(Z1061*VLOOKUP(N1061,【参考】数式用!$AR$2:$AW$50,MATCH(Y1061,【参考】数式用!$AT$4:$AW$4)+2,FALSE)*0.5, 0)), "")</f>
        <v/>
      </c>
      <c r="AB1061" s="103"/>
      <c r="AC1061" s="1083" t="str">
        <f>IFERROR(IF(AG1061&lt;&gt;"",Z1061*VLOOKUP(N1061,【参考】数式用!$AG$2:$AL$50,MATCH(Y1061,【参考】数式用!$AI$4:$AL$4,0)+2,0), ""), "")</f>
        <v/>
      </c>
      <c r="AD1061" s="1083"/>
      <c r="AE1061" s="424"/>
      <c r="AF1061" s="104"/>
      <c r="AG1061" s="438" t="str">
        <f>IFERROR(VLOOKUP(O1061, 【参考】数式用!$AY$5:$AY$13, 1, FALSE), "")</f>
        <v/>
      </c>
      <c r="AH1061" s="439" t="str">
        <f>IFERROR(VLOOKUP(N1061, 【参考】数式用!$BA$2:$BB$50, 2, FALSE), "")</f>
        <v/>
      </c>
      <c r="AI1061" s="440" t="str">
        <f t="shared" si="33"/>
        <v/>
      </c>
      <c r="AJ1061" s="441" t="str">
        <f t="shared" si="34"/>
        <v/>
      </c>
      <c r="AK1061" s="139"/>
      <c r="AL1061" s="139"/>
      <c r="AM1061" s="112"/>
      <c r="AN1061" s="112"/>
      <c r="AU1061" s="111"/>
      <c r="AV1061" s="111"/>
      <c r="AW1061" s="111"/>
      <c r="AX1061" s="111"/>
      <c r="AY1061" s="111"/>
      <c r="AZ1061" s="111"/>
    </row>
    <row r="1062" spans="1:52" ht="30" customHeight="1" thickBot="1">
      <c r="A1062" s="146">
        <v>1049</v>
      </c>
      <c r="B1062" s="985" t="str">
        <f>IF(基本情報入力シート!C1087="","",基本情報入力シート!C1087)</f>
        <v/>
      </c>
      <c r="C1062" s="986"/>
      <c r="D1062" s="986"/>
      <c r="E1062" s="986"/>
      <c r="F1062" s="986"/>
      <c r="G1062" s="986"/>
      <c r="H1062" s="986"/>
      <c r="I1062" s="987"/>
      <c r="J1062" s="420" t="str">
        <f>IF(基本情報入力シート!M1087="","",基本情報入力シート!M1087)</f>
        <v/>
      </c>
      <c r="K1062" s="420" t="str">
        <f>IF(基本情報入力シート!R1087="","",基本情報入力シート!R1087)</f>
        <v/>
      </c>
      <c r="L1062" s="420" t="str">
        <f>IF(基本情報入力シート!W1087="","",基本情報入力シート!W1087)</f>
        <v/>
      </c>
      <c r="M1062" s="420" t="str">
        <f>IF(基本情報入力シート!X1087="","",基本情報入力シート!X1087)</f>
        <v/>
      </c>
      <c r="N1062" s="147" t="str">
        <f>IF(基本情報入力シート!Y1087="","",基本情報入力シート!Y1087)</f>
        <v/>
      </c>
      <c r="O1062" s="154"/>
      <c r="P1062" s="53"/>
      <c r="Q1062" s="988"/>
      <c r="R1062" s="989"/>
      <c r="S1062" s="148" t="str">
        <f>IFERROR(ROUNDDOWN(Q1062*VLOOKUP(N1062,【参考】数式用!$AR$2:$AW$50,MATCH(P1062,【参考】数式用!$AT$4:$AW$4)+2,FALSE)*0.5, 0), "")</f>
        <v/>
      </c>
      <c r="T1062" s="54"/>
      <c r="U1062" s="548" t="str">
        <f>IFERROR(IF(AG1062&lt;&gt;"",Q1062*VLOOKUP(N1062,【参考】数式用!$AG$2:$AL$50,MATCH(P1062,【参考】数式用!$AI$4:$AL$4,0)+2,0), ""), "")</f>
        <v/>
      </c>
      <c r="V1062" s="44"/>
      <c r="W1062" s="990"/>
      <c r="X1062" s="991"/>
      <c r="Y1062" s="93"/>
      <c r="Z1062" s="549"/>
      <c r="AA1062" s="149" t="str">
        <f>IFERROR(IF(Y1062="ー", "", ROUNDDOWN(Z1062*VLOOKUP(N1062,【参考】数式用!$AR$2:$AW$50,MATCH(Y1062,【参考】数式用!$AT$4:$AW$4)+2,FALSE)*0.5, 0)), "")</f>
        <v/>
      </c>
      <c r="AB1062" s="103"/>
      <c r="AC1062" s="1083" t="str">
        <f>IFERROR(IF(AG1062&lt;&gt;"",Z1062*VLOOKUP(N1062,【参考】数式用!$AG$2:$AL$50,MATCH(Y1062,【参考】数式用!$AI$4:$AL$4,0)+2,0), ""), "")</f>
        <v/>
      </c>
      <c r="AD1062" s="1083"/>
      <c r="AE1062" s="424"/>
      <c r="AF1062" s="104"/>
      <c r="AG1062" s="438" t="str">
        <f>IFERROR(VLOOKUP(O1062, 【参考】数式用!$AY$5:$AY$13, 1, FALSE), "")</f>
        <v/>
      </c>
      <c r="AH1062" s="439" t="str">
        <f>IFERROR(VLOOKUP(N1062, 【参考】数式用!$BA$2:$BB$50, 2, FALSE), "")</f>
        <v/>
      </c>
      <c r="AI1062" s="440" t="str">
        <f t="shared" si="33"/>
        <v/>
      </c>
      <c r="AJ1062" s="441" t="str">
        <f t="shared" si="34"/>
        <v/>
      </c>
      <c r="AK1062" s="139"/>
      <c r="AL1062" s="139"/>
      <c r="AM1062" s="112"/>
      <c r="AN1062" s="112"/>
      <c r="AU1062" s="111"/>
      <c r="AV1062" s="111"/>
      <c r="AW1062" s="111"/>
      <c r="AX1062" s="111"/>
      <c r="AY1062" s="111"/>
      <c r="AZ1062" s="111"/>
    </row>
    <row r="1063" spans="1:52" ht="30" customHeight="1" thickBot="1">
      <c r="A1063" s="146">
        <v>1050</v>
      </c>
      <c r="B1063" s="985" t="str">
        <f>IF(基本情報入力シート!C1088="","",基本情報入力シート!C1088)</f>
        <v/>
      </c>
      <c r="C1063" s="986"/>
      <c r="D1063" s="986"/>
      <c r="E1063" s="986"/>
      <c r="F1063" s="986"/>
      <c r="G1063" s="986"/>
      <c r="H1063" s="986"/>
      <c r="I1063" s="987"/>
      <c r="J1063" s="420" t="str">
        <f>IF(基本情報入力シート!M1088="","",基本情報入力シート!M1088)</f>
        <v/>
      </c>
      <c r="K1063" s="420" t="str">
        <f>IF(基本情報入力シート!R1088="","",基本情報入力シート!R1088)</f>
        <v/>
      </c>
      <c r="L1063" s="420" t="str">
        <f>IF(基本情報入力シート!W1088="","",基本情報入力シート!W1088)</f>
        <v/>
      </c>
      <c r="M1063" s="420" t="str">
        <f>IF(基本情報入力シート!X1088="","",基本情報入力シート!X1088)</f>
        <v/>
      </c>
      <c r="N1063" s="147" t="str">
        <f>IF(基本情報入力シート!Y1088="","",基本情報入力シート!Y1088)</f>
        <v/>
      </c>
      <c r="O1063" s="154"/>
      <c r="P1063" s="53"/>
      <c r="Q1063" s="988"/>
      <c r="R1063" s="989"/>
      <c r="S1063" s="148" t="str">
        <f>IFERROR(ROUNDDOWN(Q1063*VLOOKUP(N1063,【参考】数式用!$AR$2:$AW$50,MATCH(P1063,【参考】数式用!$AT$4:$AW$4)+2,FALSE)*0.5, 0), "")</f>
        <v/>
      </c>
      <c r="T1063" s="54"/>
      <c r="U1063" s="548" t="str">
        <f>IFERROR(IF(AG1063&lt;&gt;"",Q1063*VLOOKUP(N1063,【参考】数式用!$AG$2:$AL$50,MATCH(P1063,【参考】数式用!$AI$4:$AL$4,0)+2,0), ""), "")</f>
        <v/>
      </c>
      <c r="V1063" s="44"/>
      <c r="W1063" s="990"/>
      <c r="X1063" s="991"/>
      <c r="Y1063" s="93"/>
      <c r="Z1063" s="549"/>
      <c r="AA1063" s="149" t="str">
        <f>IFERROR(IF(Y1063="ー", "", ROUNDDOWN(Z1063*VLOOKUP(N1063,【参考】数式用!$AR$2:$AW$50,MATCH(Y1063,【参考】数式用!$AT$4:$AW$4)+2,FALSE)*0.5, 0)), "")</f>
        <v/>
      </c>
      <c r="AB1063" s="103"/>
      <c r="AC1063" s="1083" t="str">
        <f>IFERROR(IF(AG1063&lt;&gt;"",Z1063*VLOOKUP(N1063,【参考】数式用!$AG$2:$AL$50,MATCH(Y1063,【参考】数式用!$AI$4:$AL$4,0)+2,0), ""), "")</f>
        <v/>
      </c>
      <c r="AD1063" s="1083"/>
      <c r="AE1063" s="424"/>
      <c r="AF1063" s="104"/>
      <c r="AG1063" s="438" t="str">
        <f>IFERROR(VLOOKUP(O1063, 【参考】数式用!$AY$5:$AY$13, 1, FALSE), "")</f>
        <v/>
      </c>
      <c r="AH1063" s="439" t="str">
        <f>IFERROR(VLOOKUP(N1063, 【参考】数式用!$BA$2:$BB$50, 2, FALSE), "")</f>
        <v/>
      </c>
      <c r="AI1063" s="440" t="str">
        <f t="shared" si="33"/>
        <v/>
      </c>
      <c r="AJ1063" s="441" t="str">
        <f t="shared" si="34"/>
        <v/>
      </c>
      <c r="AK1063" s="139"/>
      <c r="AL1063" s="139"/>
      <c r="AM1063" s="112"/>
      <c r="AN1063" s="112"/>
      <c r="AU1063" s="111"/>
      <c r="AV1063" s="111"/>
      <c r="AW1063" s="111"/>
      <c r="AX1063" s="111"/>
      <c r="AY1063" s="111"/>
      <c r="AZ1063" s="111"/>
    </row>
    <row r="1064" spans="1:52" ht="30" customHeight="1" thickBot="1">
      <c r="A1064" s="146">
        <v>1051</v>
      </c>
      <c r="B1064" s="985" t="str">
        <f>IF(基本情報入力シート!C1089="","",基本情報入力シート!C1089)</f>
        <v/>
      </c>
      <c r="C1064" s="986"/>
      <c r="D1064" s="986"/>
      <c r="E1064" s="986"/>
      <c r="F1064" s="986"/>
      <c r="G1064" s="986"/>
      <c r="H1064" s="986"/>
      <c r="I1064" s="987"/>
      <c r="J1064" s="420" t="str">
        <f>IF(基本情報入力シート!M1089="","",基本情報入力シート!M1089)</f>
        <v/>
      </c>
      <c r="K1064" s="420" t="str">
        <f>IF(基本情報入力シート!R1089="","",基本情報入力シート!R1089)</f>
        <v/>
      </c>
      <c r="L1064" s="420" t="str">
        <f>IF(基本情報入力シート!W1089="","",基本情報入力シート!W1089)</f>
        <v/>
      </c>
      <c r="M1064" s="420" t="str">
        <f>IF(基本情報入力シート!X1089="","",基本情報入力シート!X1089)</f>
        <v/>
      </c>
      <c r="N1064" s="147" t="str">
        <f>IF(基本情報入力シート!Y1089="","",基本情報入力シート!Y1089)</f>
        <v/>
      </c>
      <c r="O1064" s="154"/>
      <c r="P1064" s="53"/>
      <c r="Q1064" s="988"/>
      <c r="R1064" s="989"/>
      <c r="S1064" s="148" t="str">
        <f>IFERROR(ROUNDDOWN(Q1064*VLOOKUP(N1064,【参考】数式用!$AR$2:$AW$50,MATCH(P1064,【参考】数式用!$AT$4:$AW$4)+2,FALSE)*0.5, 0), "")</f>
        <v/>
      </c>
      <c r="T1064" s="54"/>
      <c r="U1064" s="548" t="str">
        <f>IFERROR(IF(AG1064&lt;&gt;"",Q1064*VLOOKUP(N1064,【参考】数式用!$AG$2:$AL$50,MATCH(P1064,【参考】数式用!$AI$4:$AL$4,0)+2,0), ""), "")</f>
        <v/>
      </c>
      <c r="V1064" s="44"/>
      <c r="W1064" s="990"/>
      <c r="X1064" s="991"/>
      <c r="Y1064" s="93"/>
      <c r="Z1064" s="549"/>
      <c r="AA1064" s="149" t="str">
        <f>IFERROR(IF(Y1064="ー", "", ROUNDDOWN(Z1064*VLOOKUP(N1064,【参考】数式用!$AR$2:$AW$50,MATCH(Y1064,【参考】数式用!$AT$4:$AW$4)+2,FALSE)*0.5, 0)), "")</f>
        <v/>
      </c>
      <c r="AB1064" s="103"/>
      <c r="AC1064" s="1083" t="str">
        <f>IFERROR(IF(AG1064&lt;&gt;"",Z1064*VLOOKUP(N1064,【参考】数式用!$AG$2:$AL$50,MATCH(Y1064,【参考】数式用!$AI$4:$AL$4,0)+2,0), ""), "")</f>
        <v/>
      </c>
      <c r="AD1064" s="1083"/>
      <c r="AE1064" s="424"/>
      <c r="AF1064" s="104"/>
      <c r="AG1064" s="438" t="str">
        <f>IFERROR(VLOOKUP(O1064, 【参考】数式用!$AY$5:$AY$13, 1, FALSE), "")</f>
        <v/>
      </c>
      <c r="AH1064" s="439" t="str">
        <f>IFERROR(VLOOKUP(N1064, 【参考】数式用!$BA$2:$BB$50, 2, FALSE), "")</f>
        <v/>
      </c>
      <c r="AI1064" s="440" t="str">
        <f t="shared" si="33"/>
        <v/>
      </c>
      <c r="AJ1064" s="441" t="str">
        <f t="shared" si="34"/>
        <v/>
      </c>
      <c r="AK1064" s="139"/>
      <c r="AL1064" s="139"/>
      <c r="AM1064" s="112"/>
      <c r="AN1064" s="112"/>
      <c r="AU1064" s="111"/>
      <c r="AV1064" s="111"/>
      <c r="AW1064" s="111"/>
      <c r="AX1064" s="111"/>
      <c r="AY1064" s="111"/>
      <c r="AZ1064" s="111"/>
    </row>
    <row r="1065" spans="1:52" ht="30" customHeight="1" thickBot="1">
      <c r="A1065" s="146">
        <v>1052</v>
      </c>
      <c r="B1065" s="985" t="str">
        <f>IF(基本情報入力シート!C1090="","",基本情報入力シート!C1090)</f>
        <v/>
      </c>
      <c r="C1065" s="986"/>
      <c r="D1065" s="986"/>
      <c r="E1065" s="986"/>
      <c r="F1065" s="986"/>
      <c r="G1065" s="986"/>
      <c r="H1065" s="986"/>
      <c r="I1065" s="987"/>
      <c r="J1065" s="420" t="str">
        <f>IF(基本情報入力シート!M1090="","",基本情報入力シート!M1090)</f>
        <v/>
      </c>
      <c r="K1065" s="420" t="str">
        <f>IF(基本情報入力シート!R1090="","",基本情報入力シート!R1090)</f>
        <v/>
      </c>
      <c r="L1065" s="420" t="str">
        <f>IF(基本情報入力シート!W1090="","",基本情報入力シート!W1090)</f>
        <v/>
      </c>
      <c r="M1065" s="420" t="str">
        <f>IF(基本情報入力シート!X1090="","",基本情報入力シート!X1090)</f>
        <v/>
      </c>
      <c r="N1065" s="147" t="str">
        <f>IF(基本情報入力シート!Y1090="","",基本情報入力シート!Y1090)</f>
        <v/>
      </c>
      <c r="O1065" s="154"/>
      <c r="P1065" s="53"/>
      <c r="Q1065" s="988"/>
      <c r="R1065" s="989"/>
      <c r="S1065" s="148" t="str">
        <f>IFERROR(ROUNDDOWN(Q1065*VLOOKUP(N1065,【参考】数式用!$AR$2:$AW$50,MATCH(P1065,【参考】数式用!$AT$4:$AW$4)+2,FALSE)*0.5, 0), "")</f>
        <v/>
      </c>
      <c r="T1065" s="54"/>
      <c r="U1065" s="548" t="str">
        <f>IFERROR(IF(AG1065&lt;&gt;"",Q1065*VLOOKUP(N1065,【参考】数式用!$AG$2:$AL$50,MATCH(P1065,【参考】数式用!$AI$4:$AL$4,0)+2,0), ""), "")</f>
        <v/>
      </c>
      <c r="V1065" s="44"/>
      <c r="W1065" s="990"/>
      <c r="X1065" s="991"/>
      <c r="Y1065" s="93"/>
      <c r="Z1065" s="549"/>
      <c r="AA1065" s="149" t="str">
        <f>IFERROR(IF(Y1065="ー", "", ROUNDDOWN(Z1065*VLOOKUP(N1065,【参考】数式用!$AR$2:$AW$50,MATCH(Y1065,【参考】数式用!$AT$4:$AW$4)+2,FALSE)*0.5, 0)), "")</f>
        <v/>
      </c>
      <c r="AB1065" s="103"/>
      <c r="AC1065" s="1083" t="str">
        <f>IFERROR(IF(AG1065&lt;&gt;"",Z1065*VLOOKUP(N1065,【参考】数式用!$AG$2:$AL$50,MATCH(Y1065,【参考】数式用!$AI$4:$AL$4,0)+2,0), ""), "")</f>
        <v/>
      </c>
      <c r="AD1065" s="1083"/>
      <c r="AE1065" s="424"/>
      <c r="AF1065" s="104"/>
      <c r="AG1065" s="438" t="str">
        <f>IFERROR(VLOOKUP(O1065, 【参考】数式用!$AY$5:$AY$13, 1, FALSE), "")</f>
        <v/>
      </c>
      <c r="AH1065" s="439" t="str">
        <f>IFERROR(VLOOKUP(N1065, 【参考】数式用!$BA$2:$BB$50, 2, FALSE), "")</f>
        <v/>
      </c>
      <c r="AI1065" s="440" t="str">
        <f t="shared" si="33"/>
        <v/>
      </c>
      <c r="AJ1065" s="441" t="str">
        <f t="shared" si="34"/>
        <v/>
      </c>
      <c r="AK1065" s="139"/>
      <c r="AL1065" s="139"/>
      <c r="AM1065" s="112"/>
      <c r="AN1065" s="112"/>
      <c r="AU1065" s="111"/>
      <c r="AV1065" s="111"/>
      <c r="AW1065" s="111"/>
      <c r="AX1065" s="111"/>
      <c r="AY1065" s="111"/>
      <c r="AZ1065" s="111"/>
    </row>
    <row r="1066" spans="1:52" ht="30" customHeight="1" thickBot="1">
      <c r="A1066" s="146">
        <v>1053</v>
      </c>
      <c r="B1066" s="985" t="str">
        <f>IF(基本情報入力シート!C1091="","",基本情報入力シート!C1091)</f>
        <v/>
      </c>
      <c r="C1066" s="986"/>
      <c r="D1066" s="986"/>
      <c r="E1066" s="986"/>
      <c r="F1066" s="986"/>
      <c r="G1066" s="986"/>
      <c r="H1066" s="986"/>
      <c r="I1066" s="987"/>
      <c r="J1066" s="420" t="str">
        <f>IF(基本情報入力シート!M1091="","",基本情報入力シート!M1091)</f>
        <v/>
      </c>
      <c r="K1066" s="420" t="str">
        <f>IF(基本情報入力シート!R1091="","",基本情報入力シート!R1091)</f>
        <v/>
      </c>
      <c r="L1066" s="420" t="str">
        <f>IF(基本情報入力シート!W1091="","",基本情報入力シート!W1091)</f>
        <v/>
      </c>
      <c r="M1066" s="420" t="str">
        <f>IF(基本情報入力シート!X1091="","",基本情報入力シート!X1091)</f>
        <v/>
      </c>
      <c r="N1066" s="147" t="str">
        <f>IF(基本情報入力シート!Y1091="","",基本情報入力シート!Y1091)</f>
        <v/>
      </c>
      <c r="O1066" s="154"/>
      <c r="P1066" s="53"/>
      <c r="Q1066" s="988"/>
      <c r="R1066" s="989"/>
      <c r="S1066" s="148" t="str">
        <f>IFERROR(ROUNDDOWN(Q1066*VLOOKUP(N1066,【参考】数式用!$AR$2:$AW$50,MATCH(P1066,【参考】数式用!$AT$4:$AW$4)+2,FALSE)*0.5, 0), "")</f>
        <v/>
      </c>
      <c r="T1066" s="54"/>
      <c r="U1066" s="548" t="str">
        <f>IFERROR(IF(AG1066&lt;&gt;"",Q1066*VLOOKUP(N1066,【参考】数式用!$AG$2:$AL$50,MATCH(P1066,【参考】数式用!$AI$4:$AL$4,0)+2,0), ""), "")</f>
        <v/>
      </c>
      <c r="V1066" s="44"/>
      <c r="W1066" s="990"/>
      <c r="X1066" s="991"/>
      <c r="Y1066" s="93"/>
      <c r="Z1066" s="549"/>
      <c r="AA1066" s="149" t="str">
        <f>IFERROR(IF(Y1066="ー", "", ROUNDDOWN(Z1066*VLOOKUP(N1066,【参考】数式用!$AR$2:$AW$50,MATCH(Y1066,【参考】数式用!$AT$4:$AW$4)+2,FALSE)*0.5, 0)), "")</f>
        <v/>
      </c>
      <c r="AB1066" s="103"/>
      <c r="AC1066" s="1083" t="str">
        <f>IFERROR(IF(AG1066&lt;&gt;"",Z1066*VLOOKUP(N1066,【参考】数式用!$AG$2:$AL$50,MATCH(Y1066,【参考】数式用!$AI$4:$AL$4,0)+2,0), ""), "")</f>
        <v/>
      </c>
      <c r="AD1066" s="1083"/>
      <c r="AE1066" s="424"/>
      <c r="AF1066" s="104"/>
      <c r="AG1066" s="438" t="str">
        <f>IFERROR(VLOOKUP(O1066, 【参考】数式用!$AY$5:$AY$13, 1, FALSE), "")</f>
        <v/>
      </c>
      <c r="AH1066" s="439" t="str">
        <f>IFERROR(VLOOKUP(N1066, 【参考】数式用!$BA$2:$BB$50, 2, FALSE), "")</f>
        <v/>
      </c>
      <c r="AI1066" s="440" t="str">
        <f t="shared" si="33"/>
        <v/>
      </c>
      <c r="AJ1066" s="441" t="str">
        <f t="shared" si="34"/>
        <v/>
      </c>
      <c r="AK1066" s="139"/>
      <c r="AL1066" s="139"/>
      <c r="AM1066" s="112"/>
      <c r="AN1066" s="112"/>
      <c r="AU1066" s="111"/>
      <c r="AV1066" s="111"/>
      <c r="AW1066" s="111"/>
      <c r="AX1066" s="111"/>
      <c r="AY1066" s="111"/>
      <c r="AZ1066" s="111"/>
    </row>
    <row r="1067" spans="1:52" ht="30" customHeight="1" thickBot="1">
      <c r="A1067" s="146">
        <v>1054</v>
      </c>
      <c r="B1067" s="985" t="str">
        <f>IF(基本情報入力シート!C1092="","",基本情報入力シート!C1092)</f>
        <v/>
      </c>
      <c r="C1067" s="986"/>
      <c r="D1067" s="986"/>
      <c r="E1067" s="986"/>
      <c r="F1067" s="986"/>
      <c r="G1067" s="986"/>
      <c r="H1067" s="986"/>
      <c r="I1067" s="987"/>
      <c r="J1067" s="420" t="str">
        <f>IF(基本情報入力シート!M1092="","",基本情報入力シート!M1092)</f>
        <v/>
      </c>
      <c r="K1067" s="420" t="str">
        <f>IF(基本情報入力シート!R1092="","",基本情報入力シート!R1092)</f>
        <v/>
      </c>
      <c r="L1067" s="420" t="str">
        <f>IF(基本情報入力シート!W1092="","",基本情報入力シート!W1092)</f>
        <v/>
      </c>
      <c r="M1067" s="420" t="str">
        <f>IF(基本情報入力シート!X1092="","",基本情報入力シート!X1092)</f>
        <v/>
      </c>
      <c r="N1067" s="147" t="str">
        <f>IF(基本情報入力シート!Y1092="","",基本情報入力シート!Y1092)</f>
        <v/>
      </c>
      <c r="O1067" s="154"/>
      <c r="P1067" s="53"/>
      <c r="Q1067" s="988"/>
      <c r="R1067" s="989"/>
      <c r="S1067" s="148" t="str">
        <f>IFERROR(ROUNDDOWN(Q1067*VLOOKUP(N1067,【参考】数式用!$AR$2:$AW$50,MATCH(P1067,【参考】数式用!$AT$4:$AW$4)+2,FALSE)*0.5, 0), "")</f>
        <v/>
      </c>
      <c r="T1067" s="54"/>
      <c r="U1067" s="548" t="str">
        <f>IFERROR(IF(AG1067&lt;&gt;"",Q1067*VLOOKUP(N1067,【参考】数式用!$AG$2:$AL$50,MATCH(P1067,【参考】数式用!$AI$4:$AL$4,0)+2,0), ""), "")</f>
        <v/>
      </c>
      <c r="V1067" s="44"/>
      <c r="W1067" s="990"/>
      <c r="X1067" s="991"/>
      <c r="Y1067" s="93"/>
      <c r="Z1067" s="549"/>
      <c r="AA1067" s="149" t="str">
        <f>IFERROR(IF(Y1067="ー", "", ROUNDDOWN(Z1067*VLOOKUP(N1067,【参考】数式用!$AR$2:$AW$50,MATCH(Y1067,【参考】数式用!$AT$4:$AW$4)+2,FALSE)*0.5, 0)), "")</f>
        <v/>
      </c>
      <c r="AB1067" s="103"/>
      <c r="AC1067" s="1083" t="str">
        <f>IFERROR(IF(AG1067&lt;&gt;"",Z1067*VLOOKUP(N1067,【参考】数式用!$AG$2:$AL$50,MATCH(Y1067,【参考】数式用!$AI$4:$AL$4,0)+2,0), ""), "")</f>
        <v/>
      </c>
      <c r="AD1067" s="1083"/>
      <c r="AE1067" s="424"/>
      <c r="AF1067" s="104"/>
      <c r="AG1067" s="438" t="str">
        <f>IFERROR(VLOOKUP(O1067, 【参考】数式用!$AY$5:$AY$13, 1, FALSE), "")</f>
        <v/>
      </c>
      <c r="AH1067" s="439" t="str">
        <f>IFERROR(VLOOKUP(N1067, 【参考】数式用!$BA$2:$BB$50, 2, FALSE), "")</f>
        <v/>
      </c>
      <c r="AI1067" s="440" t="str">
        <f t="shared" si="33"/>
        <v/>
      </c>
      <c r="AJ1067" s="441" t="str">
        <f t="shared" si="34"/>
        <v/>
      </c>
      <c r="AK1067" s="139"/>
      <c r="AL1067" s="139"/>
      <c r="AM1067" s="112"/>
      <c r="AN1067" s="112"/>
      <c r="AU1067" s="111"/>
      <c r="AV1067" s="111"/>
      <c r="AW1067" s="111"/>
      <c r="AX1067" s="111"/>
      <c r="AY1067" s="111"/>
      <c r="AZ1067" s="111"/>
    </row>
    <row r="1068" spans="1:52" ht="30" customHeight="1" thickBot="1">
      <c r="A1068" s="146">
        <v>1055</v>
      </c>
      <c r="B1068" s="985" t="str">
        <f>IF(基本情報入力シート!C1093="","",基本情報入力シート!C1093)</f>
        <v/>
      </c>
      <c r="C1068" s="986"/>
      <c r="D1068" s="986"/>
      <c r="E1068" s="986"/>
      <c r="F1068" s="986"/>
      <c r="G1068" s="986"/>
      <c r="H1068" s="986"/>
      <c r="I1068" s="987"/>
      <c r="J1068" s="420" t="str">
        <f>IF(基本情報入力シート!M1093="","",基本情報入力シート!M1093)</f>
        <v/>
      </c>
      <c r="K1068" s="420" t="str">
        <f>IF(基本情報入力シート!R1093="","",基本情報入力シート!R1093)</f>
        <v/>
      </c>
      <c r="L1068" s="420" t="str">
        <f>IF(基本情報入力シート!W1093="","",基本情報入力シート!W1093)</f>
        <v/>
      </c>
      <c r="M1068" s="420" t="str">
        <f>IF(基本情報入力シート!X1093="","",基本情報入力シート!X1093)</f>
        <v/>
      </c>
      <c r="N1068" s="147" t="str">
        <f>IF(基本情報入力シート!Y1093="","",基本情報入力シート!Y1093)</f>
        <v/>
      </c>
      <c r="O1068" s="154"/>
      <c r="P1068" s="53"/>
      <c r="Q1068" s="988"/>
      <c r="R1068" s="989"/>
      <c r="S1068" s="148" t="str">
        <f>IFERROR(ROUNDDOWN(Q1068*VLOOKUP(N1068,【参考】数式用!$AR$2:$AW$50,MATCH(P1068,【参考】数式用!$AT$4:$AW$4)+2,FALSE)*0.5, 0), "")</f>
        <v/>
      </c>
      <c r="T1068" s="54"/>
      <c r="U1068" s="548" t="str">
        <f>IFERROR(IF(AG1068&lt;&gt;"",Q1068*VLOOKUP(N1068,【参考】数式用!$AG$2:$AL$50,MATCH(P1068,【参考】数式用!$AI$4:$AL$4,0)+2,0), ""), "")</f>
        <v/>
      </c>
      <c r="V1068" s="44"/>
      <c r="W1068" s="990"/>
      <c r="X1068" s="991"/>
      <c r="Y1068" s="93"/>
      <c r="Z1068" s="549"/>
      <c r="AA1068" s="149" t="str">
        <f>IFERROR(IF(Y1068="ー", "", ROUNDDOWN(Z1068*VLOOKUP(N1068,【参考】数式用!$AR$2:$AW$50,MATCH(Y1068,【参考】数式用!$AT$4:$AW$4)+2,FALSE)*0.5, 0)), "")</f>
        <v/>
      </c>
      <c r="AB1068" s="103"/>
      <c r="AC1068" s="1083" t="str">
        <f>IFERROR(IF(AG1068&lt;&gt;"",Z1068*VLOOKUP(N1068,【参考】数式用!$AG$2:$AL$50,MATCH(Y1068,【参考】数式用!$AI$4:$AL$4,0)+2,0), ""), "")</f>
        <v/>
      </c>
      <c r="AD1068" s="1083"/>
      <c r="AE1068" s="424"/>
      <c r="AF1068" s="104"/>
      <c r="AG1068" s="438" t="str">
        <f>IFERROR(VLOOKUP(O1068, 【参考】数式用!$AY$5:$AY$13, 1, FALSE), "")</f>
        <v/>
      </c>
      <c r="AH1068" s="439" t="str">
        <f>IFERROR(VLOOKUP(N1068, 【参考】数式用!$BA$2:$BB$50, 2, FALSE), "")</f>
        <v/>
      </c>
      <c r="AI1068" s="440" t="str">
        <f t="shared" si="33"/>
        <v/>
      </c>
      <c r="AJ1068" s="441" t="str">
        <f t="shared" si="34"/>
        <v/>
      </c>
      <c r="AK1068" s="139"/>
      <c r="AL1068" s="139"/>
      <c r="AM1068" s="112"/>
      <c r="AN1068" s="112"/>
      <c r="AU1068" s="111"/>
      <c r="AV1068" s="111"/>
      <c r="AW1068" s="111"/>
      <c r="AX1068" s="111"/>
      <c r="AY1068" s="111"/>
      <c r="AZ1068" s="111"/>
    </row>
    <row r="1069" spans="1:52" ht="30" customHeight="1" thickBot="1">
      <c r="A1069" s="146">
        <v>1056</v>
      </c>
      <c r="B1069" s="985" t="str">
        <f>IF(基本情報入力シート!C1094="","",基本情報入力シート!C1094)</f>
        <v/>
      </c>
      <c r="C1069" s="986"/>
      <c r="D1069" s="986"/>
      <c r="E1069" s="986"/>
      <c r="F1069" s="986"/>
      <c r="G1069" s="986"/>
      <c r="H1069" s="986"/>
      <c r="I1069" s="987"/>
      <c r="J1069" s="420" t="str">
        <f>IF(基本情報入力シート!M1094="","",基本情報入力シート!M1094)</f>
        <v/>
      </c>
      <c r="K1069" s="420" t="str">
        <f>IF(基本情報入力シート!R1094="","",基本情報入力シート!R1094)</f>
        <v/>
      </c>
      <c r="L1069" s="420" t="str">
        <f>IF(基本情報入力シート!W1094="","",基本情報入力シート!W1094)</f>
        <v/>
      </c>
      <c r="M1069" s="420" t="str">
        <f>IF(基本情報入力シート!X1094="","",基本情報入力シート!X1094)</f>
        <v/>
      </c>
      <c r="N1069" s="147" t="str">
        <f>IF(基本情報入力シート!Y1094="","",基本情報入力シート!Y1094)</f>
        <v/>
      </c>
      <c r="O1069" s="154"/>
      <c r="P1069" s="53"/>
      <c r="Q1069" s="988"/>
      <c r="R1069" s="989"/>
      <c r="S1069" s="148" t="str">
        <f>IFERROR(ROUNDDOWN(Q1069*VLOOKUP(N1069,【参考】数式用!$AR$2:$AW$50,MATCH(P1069,【参考】数式用!$AT$4:$AW$4)+2,FALSE)*0.5, 0), "")</f>
        <v/>
      </c>
      <c r="T1069" s="54"/>
      <c r="U1069" s="548" t="str">
        <f>IFERROR(IF(AG1069&lt;&gt;"",Q1069*VLOOKUP(N1069,【参考】数式用!$AG$2:$AL$50,MATCH(P1069,【参考】数式用!$AI$4:$AL$4,0)+2,0), ""), "")</f>
        <v/>
      </c>
      <c r="V1069" s="44"/>
      <c r="W1069" s="990"/>
      <c r="X1069" s="991"/>
      <c r="Y1069" s="93"/>
      <c r="Z1069" s="549"/>
      <c r="AA1069" s="149" t="str">
        <f>IFERROR(IF(Y1069="ー", "", ROUNDDOWN(Z1069*VLOOKUP(N1069,【参考】数式用!$AR$2:$AW$50,MATCH(Y1069,【参考】数式用!$AT$4:$AW$4)+2,FALSE)*0.5, 0)), "")</f>
        <v/>
      </c>
      <c r="AB1069" s="103"/>
      <c r="AC1069" s="1083" t="str">
        <f>IFERROR(IF(AG1069&lt;&gt;"",Z1069*VLOOKUP(N1069,【参考】数式用!$AG$2:$AL$50,MATCH(Y1069,【参考】数式用!$AI$4:$AL$4,0)+2,0), ""), "")</f>
        <v/>
      </c>
      <c r="AD1069" s="1083"/>
      <c r="AE1069" s="424"/>
      <c r="AF1069" s="104"/>
      <c r="AG1069" s="438" t="str">
        <f>IFERROR(VLOOKUP(O1069, 【参考】数式用!$AY$5:$AY$13, 1, FALSE), "")</f>
        <v/>
      </c>
      <c r="AH1069" s="439" t="str">
        <f>IFERROR(VLOOKUP(N1069, 【参考】数式用!$BA$2:$BB$50, 2, FALSE), "")</f>
        <v/>
      </c>
      <c r="AI1069" s="440" t="str">
        <f t="shared" si="33"/>
        <v/>
      </c>
      <c r="AJ1069" s="441" t="str">
        <f t="shared" si="34"/>
        <v/>
      </c>
      <c r="AK1069" s="139"/>
      <c r="AL1069" s="139"/>
      <c r="AM1069" s="112"/>
      <c r="AN1069" s="112"/>
      <c r="AU1069" s="111"/>
      <c r="AV1069" s="111"/>
      <c r="AW1069" s="111"/>
      <c r="AX1069" s="111"/>
      <c r="AY1069" s="111"/>
      <c r="AZ1069" s="111"/>
    </row>
    <row r="1070" spans="1:52" ht="30" customHeight="1" thickBot="1">
      <c r="A1070" s="146">
        <v>1057</v>
      </c>
      <c r="B1070" s="985" t="str">
        <f>IF(基本情報入力シート!C1095="","",基本情報入力シート!C1095)</f>
        <v/>
      </c>
      <c r="C1070" s="986"/>
      <c r="D1070" s="986"/>
      <c r="E1070" s="986"/>
      <c r="F1070" s="986"/>
      <c r="G1070" s="986"/>
      <c r="H1070" s="986"/>
      <c r="I1070" s="987"/>
      <c r="J1070" s="420" t="str">
        <f>IF(基本情報入力シート!M1095="","",基本情報入力シート!M1095)</f>
        <v/>
      </c>
      <c r="K1070" s="420" t="str">
        <f>IF(基本情報入力シート!R1095="","",基本情報入力シート!R1095)</f>
        <v/>
      </c>
      <c r="L1070" s="420" t="str">
        <f>IF(基本情報入力シート!W1095="","",基本情報入力シート!W1095)</f>
        <v/>
      </c>
      <c r="M1070" s="420" t="str">
        <f>IF(基本情報入力シート!X1095="","",基本情報入力シート!X1095)</f>
        <v/>
      </c>
      <c r="N1070" s="147" t="str">
        <f>IF(基本情報入力シート!Y1095="","",基本情報入力シート!Y1095)</f>
        <v/>
      </c>
      <c r="O1070" s="154"/>
      <c r="P1070" s="53"/>
      <c r="Q1070" s="988"/>
      <c r="R1070" s="989"/>
      <c r="S1070" s="148" t="str">
        <f>IFERROR(ROUNDDOWN(Q1070*VLOOKUP(N1070,【参考】数式用!$AR$2:$AW$50,MATCH(P1070,【参考】数式用!$AT$4:$AW$4)+2,FALSE)*0.5, 0), "")</f>
        <v/>
      </c>
      <c r="T1070" s="54"/>
      <c r="U1070" s="548" t="str">
        <f>IFERROR(IF(AG1070&lt;&gt;"",Q1070*VLOOKUP(N1070,【参考】数式用!$AG$2:$AL$50,MATCH(P1070,【参考】数式用!$AI$4:$AL$4,0)+2,0), ""), "")</f>
        <v/>
      </c>
      <c r="V1070" s="44"/>
      <c r="W1070" s="990"/>
      <c r="X1070" s="991"/>
      <c r="Y1070" s="93"/>
      <c r="Z1070" s="549"/>
      <c r="AA1070" s="149" t="str">
        <f>IFERROR(IF(Y1070="ー", "", ROUNDDOWN(Z1070*VLOOKUP(N1070,【参考】数式用!$AR$2:$AW$50,MATCH(Y1070,【参考】数式用!$AT$4:$AW$4)+2,FALSE)*0.5, 0)), "")</f>
        <v/>
      </c>
      <c r="AB1070" s="103"/>
      <c r="AC1070" s="1083" t="str">
        <f>IFERROR(IF(AG1070&lt;&gt;"",Z1070*VLOOKUP(N1070,【参考】数式用!$AG$2:$AL$50,MATCH(Y1070,【参考】数式用!$AI$4:$AL$4,0)+2,0), ""), "")</f>
        <v/>
      </c>
      <c r="AD1070" s="1083"/>
      <c r="AE1070" s="424"/>
      <c r="AF1070" s="104"/>
      <c r="AG1070" s="438" t="str">
        <f>IFERROR(VLOOKUP(O1070, 【参考】数式用!$AY$5:$AY$13, 1, FALSE), "")</f>
        <v/>
      </c>
      <c r="AH1070" s="439" t="str">
        <f>IFERROR(VLOOKUP(N1070, 【参考】数式用!$BA$2:$BB$50, 2, FALSE), "")</f>
        <v/>
      </c>
      <c r="AI1070" s="440" t="str">
        <f t="shared" si="33"/>
        <v/>
      </c>
      <c r="AJ1070" s="441" t="str">
        <f t="shared" si="34"/>
        <v/>
      </c>
      <c r="AK1070" s="139"/>
      <c r="AL1070" s="139"/>
      <c r="AM1070" s="112"/>
      <c r="AN1070" s="112"/>
      <c r="AU1070" s="111"/>
      <c r="AV1070" s="111"/>
      <c r="AW1070" s="111"/>
      <c r="AX1070" s="111"/>
      <c r="AY1070" s="111"/>
      <c r="AZ1070" s="111"/>
    </row>
    <row r="1071" spans="1:52" ht="30" customHeight="1" thickBot="1">
      <c r="A1071" s="146">
        <v>1058</v>
      </c>
      <c r="B1071" s="985" t="str">
        <f>IF(基本情報入力シート!C1096="","",基本情報入力シート!C1096)</f>
        <v/>
      </c>
      <c r="C1071" s="986"/>
      <c r="D1071" s="986"/>
      <c r="E1071" s="986"/>
      <c r="F1071" s="986"/>
      <c r="G1071" s="986"/>
      <c r="H1071" s="986"/>
      <c r="I1071" s="987"/>
      <c r="J1071" s="420" t="str">
        <f>IF(基本情報入力シート!M1096="","",基本情報入力シート!M1096)</f>
        <v/>
      </c>
      <c r="K1071" s="420" t="str">
        <f>IF(基本情報入力シート!R1096="","",基本情報入力シート!R1096)</f>
        <v/>
      </c>
      <c r="L1071" s="420" t="str">
        <f>IF(基本情報入力シート!W1096="","",基本情報入力シート!W1096)</f>
        <v/>
      </c>
      <c r="M1071" s="420" t="str">
        <f>IF(基本情報入力シート!X1096="","",基本情報入力シート!X1096)</f>
        <v/>
      </c>
      <c r="N1071" s="147" t="str">
        <f>IF(基本情報入力シート!Y1096="","",基本情報入力シート!Y1096)</f>
        <v/>
      </c>
      <c r="O1071" s="154"/>
      <c r="P1071" s="53"/>
      <c r="Q1071" s="988"/>
      <c r="R1071" s="989"/>
      <c r="S1071" s="148" t="str">
        <f>IFERROR(ROUNDDOWN(Q1071*VLOOKUP(N1071,【参考】数式用!$AR$2:$AW$50,MATCH(P1071,【参考】数式用!$AT$4:$AW$4)+2,FALSE)*0.5, 0), "")</f>
        <v/>
      </c>
      <c r="T1071" s="54"/>
      <c r="U1071" s="548" t="str">
        <f>IFERROR(IF(AG1071&lt;&gt;"",Q1071*VLOOKUP(N1071,【参考】数式用!$AG$2:$AL$50,MATCH(P1071,【参考】数式用!$AI$4:$AL$4,0)+2,0), ""), "")</f>
        <v/>
      </c>
      <c r="V1071" s="44"/>
      <c r="W1071" s="990"/>
      <c r="X1071" s="991"/>
      <c r="Y1071" s="93"/>
      <c r="Z1071" s="549"/>
      <c r="AA1071" s="149" t="str">
        <f>IFERROR(IF(Y1071="ー", "", ROUNDDOWN(Z1071*VLOOKUP(N1071,【参考】数式用!$AR$2:$AW$50,MATCH(Y1071,【参考】数式用!$AT$4:$AW$4)+2,FALSE)*0.5, 0)), "")</f>
        <v/>
      </c>
      <c r="AB1071" s="103"/>
      <c r="AC1071" s="1083" t="str">
        <f>IFERROR(IF(AG1071&lt;&gt;"",Z1071*VLOOKUP(N1071,【参考】数式用!$AG$2:$AL$50,MATCH(Y1071,【参考】数式用!$AI$4:$AL$4,0)+2,0), ""), "")</f>
        <v/>
      </c>
      <c r="AD1071" s="1083"/>
      <c r="AE1071" s="424"/>
      <c r="AF1071" s="104"/>
      <c r="AG1071" s="438" t="str">
        <f>IFERROR(VLOOKUP(O1071, 【参考】数式用!$AY$5:$AY$13, 1, FALSE), "")</f>
        <v/>
      </c>
      <c r="AH1071" s="439" t="str">
        <f>IFERROR(VLOOKUP(N1071, 【参考】数式用!$BA$2:$BB$50, 2, FALSE), "")</f>
        <v/>
      </c>
      <c r="AI1071" s="440" t="str">
        <f t="shared" si="33"/>
        <v/>
      </c>
      <c r="AJ1071" s="441" t="str">
        <f t="shared" si="34"/>
        <v/>
      </c>
      <c r="AK1071" s="139"/>
      <c r="AL1071" s="139"/>
      <c r="AM1071" s="112"/>
      <c r="AN1071" s="112"/>
      <c r="AU1071" s="111"/>
      <c r="AV1071" s="111"/>
      <c r="AW1071" s="111"/>
      <c r="AX1071" s="111"/>
      <c r="AY1071" s="111"/>
      <c r="AZ1071" s="111"/>
    </row>
    <row r="1072" spans="1:52" ht="30" customHeight="1" thickBot="1">
      <c r="A1072" s="146">
        <v>1059</v>
      </c>
      <c r="B1072" s="985" t="str">
        <f>IF(基本情報入力シート!C1097="","",基本情報入力シート!C1097)</f>
        <v/>
      </c>
      <c r="C1072" s="986"/>
      <c r="D1072" s="986"/>
      <c r="E1072" s="986"/>
      <c r="F1072" s="986"/>
      <c r="G1072" s="986"/>
      <c r="H1072" s="986"/>
      <c r="I1072" s="987"/>
      <c r="J1072" s="420" t="str">
        <f>IF(基本情報入力シート!M1097="","",基本情報入力シート!M1097)</f>
        <v/>
      </c>
      <c r="K1072" s="420" t="str">
        <f>IF(基本情報入力シート!R1097="","",基本情報入力シート!R1097)</f>
        <v/>
      </c>
      <c r="L1072" s="420" t="str">
        <f>IF(基本情報入力シート!W1097="","",基本情報入力シート!W1097)</f>
        <v/>
      </c>
      <c r="M1072" s="420" t="str">
        <f>IF(基本情報入力シート!X1097="","",基本情報入力シート!X1097)</f>
        <v/>
      </c>
      <c r="N1072" s="147" t="str">
        <f>IF(基本情報入力シート!Y1097="","",基本情報入力シート!Y1097)</f>
        <v/>
      </c>
      <c r="O1072" s="154"/>
      <c r="P1072" s="53"/>
      <c r="Q1072" s="988"/>
      <c r="R1072" s="989"/>
      <c r="S1072" s="148" t="str">
        <f>IFERROR(ROUNDDOWN(Q1072*VLOOKUP(N1072,【参考】数式用!$AR$2:$AW$50,MATCH(P1072,【参考】数式用!$AT$4:$AW$4)+2,FALSE)*0.5, 0), "")</f>
        <v/>
      </c>
      <c r="T1072" s="54"/>
      <c r="U1072" s="548" t="str">
        <f>IFERROR(IF(AG1072&lt;&gt;"",Q1072*VLOOKUP(N1072,【参考】数式用!$AG$2:$AL$50,MATCH(P1072,【参考】数式用!$AI$4:$AL$4,0)+2,0), ""), "")</f>
        <v/>
      </c>
      <c r="V1072" s="44"/>
      <c r="W1072" s="990"/>
      <c r="X1072" s="991"/>
      <c r="Y1072" s="93"/>
      <c r="Z1072" s="549"/>
      <c r="AA1072" s="149" t="str">
        <f>IFERROR(IF(Y1072="ー", "", ROUNDDOWN(Z1072*VLOOKUP(N1072,【参考】数式用!$AR$2:$AW$50,MATCH(Y1072,【参考】数式用!$AT$4:$AW$4)+2,FALSE)*0.5, 0)), "")</f>
        <v/>
      </c>
      <c r="AB1072" s="103"/>
      <c r="AC1072" s="1083" t="str">
        <f>IFERROR(IF(AG1072&lt;&gt;"",Z1072*VLOOKUP(N1072,【参考】数式用!$AG$2:$AL$50,MATCH(Y1072,【参考】数式用!$AI$4:$AL$4,0)+2,0), ""), "")</f>
        <v/>
      </c>
      <c r="AD1072" s="1083"/>
      <c r="AE1072" s="424"/>
      <c r="AF1072" s="104"/>
      <c r="AG1072" s="438" t="str">
        <f>IFERROR(VLOOKUP(O1072, 【参考】数式用!$AY$5:$AY$13, 1, FALSE), "")</f>
        <v/>
      </c>
      <c r="AH1072" s="439" t="str">
        <f>IFERROR(VLOOKUP(N1072, 【参考】数式用!$BA$2:$BB$50, 2, FALSE), "")</f>
        <v/>
      </c>
      <c r="AI1072" s="440" t="str">
        <f t="shared" si="33"/>
        <v/>
      </c>
      <c r="AJ1072" s="441" t="str">
        <f t="shared" si="34"/>
        <v/>
      </c>
      <c r="AK1072" s="139"/>
      <c r="AL1072" s="139"/>
      <c r="AM1072" s="112"/>
      <c r="AN1072" s="112"/>
      <c r="AU1072" s="111"/>
      <c r="AV1072" s="111"/>
      <c r="AW1072" s="111"/>
      <c r="AX1072" s="111"/>
      <c r="AY1072" s="111"/>
      <c r="AZ1072" s="111"/>
    </row>
    <row r="1073" spans="1:52" ht="30" customHeight="1" thickBot="1">
      <c r="A1073" s="146">
        <v>1060</v>
      </c>
      <c r="B1073" s="985" t="str">
        <f>IF(基本情報入力シート!C1098="","",基本情報入力シート!C1098)</f>
        <v/>
      </c>
      <c r="C1073" s="986"/>
      <c r="D1073" s="986"/>
      <c r="E1073" s="986"/>
      <c r="F1073" s="986"/>
      <c r="G1073" s="986"/>
      <c r="H1073" s="986"/>
      <c r="I1073" s="987"/>
      <c r="J1073" s="420" t="str">
        <f>IF(基本情報入力シート!M1098="","",基本情報入力シート!M1098)</f>
        <v/>
      </c>
      <c r="K1073" s="420" t="str">
        <f>IF(基本情報入力シート!R1098="","",基本情報入力シート!R1098)</f>
        <v/>
      </c>
      <c r="L1073" s="420" t="str">
        <f>IF(基本情報入力シート!W1098="","",基本情報入力シート!W1098)</f>
        <v/>
      </c>
      <c r="M1073" s="420" t="str">
        <f>IF(基本情報入力シート!X1098="","",基本情報入力シート!X1098)</f>
        <v/>
      </c>
      <c r="N1073" s="147" t="str">
        <f>IF(基本情報入力シート!Y1098="","",基本情報入力シート!Y1098)</f>
        <v/>
      </c>
      <c r="O1073" s="154"/>
      <c r="P1073" s="53"/>
      <c r="Q1073" s="988"/>
      <c r="R1073" s="989"/>
      <c r="S1073" s="148" t="str">
        <f>IFERROR(ROUNDDOWN(Q1073*VLOOKUP(N1073,【参考】数式用!$AR$2:$AW$50,MATCH(P1073,【参考】数式用!$AT$4:$AW$4)+2,FALSE)*0.5, 0), "")</f>
        <v/>
      </c>
      <c r="T1073" s="54"/>
      <c r="U1073" s="548" t="str">
        <f>IFERROR(IF(AG1073&lt;&gt;"",Q1073*VLOOKUP(N1073,【参考】数式用!$AG$2:$AL$50,MATCH(P1073,【参考】数式用!$AI$4:$AL$4,0)+2,0), ""), "")</f>
        <v/>
      </c>
      <c r="V1073" s="44"/>
      <c r="W1073" s="990"/>
      <c r="X1073" s="991"/>
      <c r="Y1073" s="93"/>
      <c r="Z1073" s="549"/>
      <c r="AA1073" s="149" t="str">
        <f>IFERROR(IF(Y1073="ー", "", ROUNDDOWN(Z1073*VLOOKUP(N1073,【参考】数式用!$AR$2:$AW$50,MATCH(Y1073,【参考】数式用!$AT$4:$AW$4)+2,FALSE)*0.5, 0)), "")</f>
        <v/>
      </c>
      <c r="AB1073" s="103"/>
      <c r="AC1073" s="1083" t="str">
        <f>IFERROR(IF(AG1073&lt;&gt;"",Z1073*VLOOKUP(N1073,【参考】数式用!$AG$2:$AL$50,MATCH(Y1073,【参考】数式用!$AI$4:$AL$4,0)+2,0), ""), "")</f>
        <v/>
      </c>
      <c r="AD1073" s="1083"/>
      <c r="AE1073" s="424"/>
      <c r="AF1073" s="104"/>
      <c r="AG1073" s="438" t="str">
        <f>IFERROR(VLOOKUP(O1073, 【参考】数式用!$AY$5:$AY$13, 1, FALSE), "")</f>
        <v/>
      </c>
      <c r="AH1073" s="439" t="str">
        <f>IFERROR(VLOOKUP(N1073, 【参考】数式用!$BA$2:$BB$50, 2, FALSE), "")</f>
        <v/>
      </c>
      <c r="AI1073" s="440" t="str">
        <f t="shared" si="33"/>
        <v/>
      </c>
      <c r="AJ1073" s="441" t="str">
        <f t="shared" si="34"/>
        <v/>
      </c>
      <c r="AK1073" s="139"/>
      <c r="AL1073" s="139"/>
      <c r="AM1073" s="112"/>
      <c r="AN1073" s="112"/>
      <c r="AU1073" s="111"/>
      <c r="AV1073" s="111"/>
      <c r="AW1073" s="111"/>
      <c r="AX1073" s="111"/>
      <c r="AY1073" s="111"/>
      <c r="AZ1073" s="111"/>
    </row>
    <row r="1074" spans="1:52" ht="30" customHeight="1" thickBot="1">
      <c r="A1074" s="146">
        <v>1061</v>
      </c>
      <c r="B1074" s="985" t="str">
        <f>IF(基本情報入力シート!C1099="","",基本情報入力シート!C1099)</f>
        <v/>
      </c>
      <c r="C1074" s="986"/>
      <c r="D1074" s="986"/>
      <c r="E1074" s="986"/>
      <c r="F1074" s="986"/>
      <c r="G1074" s="986"/>
      <c r="H1074" s="986"/>
      <c r="I1074" s="987"/>
      <c r="J1074" s="420" t="str">
        <f>IF(基本情報入力シート!M1099="","",基本情報入力シート!M1099)</f>
        <v/>
      </c>
      <c r="K1074" s="420" t="str">
        <f>IF(基本情報入力シート!R1099="","",基本情報入力シート!R1099)</f>
        <v/>
      </c>
      <c r="L1074" s="420" t="str">
        <f>IF(基本情報入力シート!W1099="","",基本情報入力シート!W1099)</f>
        <v/>
      </c>
      <c r="M1074" s="420" t="str">
        <f>IF(基本情報入力シート!X1099="","",基本情報入力シート!X1099)</f>
        <v/>
      </c>
      <c r="N1074" s="147" t="str">
        <f>IF(基本情報入力シート!Y1099="","",基本情報入力シート!Y1099)</f>
        <v/>
      </c>
      <c r="O1074" s="154"/>
      <c r="P1074" s="53"/>
      <c r="Q1074" s="988"/>
      <c r="R1074" s="989"/>
      <c r="S1074" s="148" t="str">
        <f>IFERROR(ROUNDDOWN(Q1074*VLOOKUP(N1074,【参考】数式用!$AR$2:$AW$50,MATCH(P1074,【参考】数式用!$AT$4:$AW$4)+2,FALSE)*0.5, 0), "")</f>
        <v/>
      </c>
      <c r="T1074" s="54"/>
      <c r="U1074" s="548" t="str">
        <f>IFERROR(IF(AG1074&lt;&gt;"",Q1074*VLOOKUP(N1074,【参考】数式用!$AG$2:$AL$50,MATCH(P1074,【参考】数式用!$AI$4:$AL$4,0)+2,0), ""), "")</f>
        <v/>
      </c>
      <c r="V1074" s="44"/>
      <c r="W1074" s="990"/>
      <c r="X1074" s="991"/>
      <c r="Y1074" s="93"/>
      <c r="Z1074" s="549"/>
      <c r="AA1074" s="149" t="str">
        <f>IFERROR(IF(Y1074="ー", "", ROUNDDOWN(Z1074*VLOOKUP(N1074,【参考】数式用!$AR$2:$AW$50,MATCH(Y1074,【参考】数式用!$AT$4:$AW$4)+2,FALSE)*0.5, 0)), "")</f>
        <v/>
      </c>
      <c r="AB1074" s="103"/>
      <c r="AC1074" s="1083" t="str">
        <f>IFERROR(IF(AG1074&lt;&gt;"",Z1074*VLOOKUP(N1074,【参考】数式用!$AG$2:$AL$50,MATCH(Y1074,【参考】数式用!$AI$4:$AL$4,0)+2,0), ""), "")</f>
        <v/>
      </c>
      <c r="AD1074" s="1083"/>
      <c r="AE1074" s="424"/>
      <c r="AF1074" s="104"/>
      <c r="AG1074" s="438" t="str">
        <f>IFERROR(VLOOKUP(O1074, 【参考】数式用!$AY$5:$AY$13, 1, FALSE), "")</f>
        <v/>
      </c>
      <c r="AH1074" s="439" t="str">
        <f>IFERROR(VLOOKUP(N1074, 【参考】数式用!$BA$2:$BB$50, 2, FALSE), "")</f>
        <v/>
      </c>
      <c r="AI1074" s="440" t="str">
        <f t="shared" ref="AI1074:AI1137" si="35">IF(AND(OR(P1074="処遇加算Ⅰ",P1074="処遇加算Ⅱ"),AH1074="対象"), 1,"")</f>
        <v/>
      </c>
      <c r="AJ1074" s="441" t="str">
        <f t="shared" ref="AJ1074:AJ1137" si="36">IF(OR(Y1074="処遇加算Ⅰ",Y1074="処遇加算Ⅱ"),1,"")</f>
        <v/>
      </c>
      <c r="AK1074" s="139"/>
      <c r="AL1074" s="139"/>
      <c r="AM1074" s="112"/>
      <c r="AN1074" s="112"/>
      <c r="AU1074" s="111"/>
      <c r="AV1074" s="111"/>
      <c r="AW1074" s="111"/>
      <c r="AX1074" s="111"/>
      <c r="AY1074" s="111"/>
      <c r="AZ1074" s="111"/>
    </row>
    <row r="1075" spans="1:52" ht="30" customHeight="1" thickBot="1">
      <c r="A1075" s="146">
        <v>1062</v>
      </c>
      <c r="B1075" s="985" t="str">
        <f>IF(基本情報入力シート!C1100="","",基本情報入力シート!C1100)</f>
        <v/>
      </c>
      <c r="C1075" s="986"/>
      <c r="D1075" s="986"/>
      <c r="E1075" s="986"/>
      <c r="F1075" s="986"/>
      <c r="G1075" s="986"/>
      <c r="H1075" s="986"/>
      <c r="I1075" s="987"/>
      <c r="J1075" s="420" t="str">
        <f>IF(基本情報入力シート!M1100="","",基本情報入力シート!M1100)</f>
        <v/>
      </c>
      <c r="K1075" s="420" t="str">
        <f>IF(基本情報入力シート!R1100="","",基本情報入力シート!R1100)</f>
        <v/>
      </c>
      <c r="L1075" s="420" t="str">
        <f>IF(基本情報入力シート!W1100="","",基本情報入力シート!W1100)</f>
        <v/>
      </c>
      <c r="M1075" s="420" t="str">
        <f>IF(基本情報入力シート!X1100="","",基本情報入力シート!X1100)</f>
        <v/>
      </c>
      <c r="N1075" s="147" t="str">
        <f>IF(基本情報入力シート!Y1100="","",基本情報入力シート!Y1100)</f>
        <v/>
      </c>
      <c r="O1075" s="154"/>
      <c r="P1075" s="53"/>
      <c r="Q1075" s="988"/>
      <c r="R1075" s="989"/>
      <c r="S1075" s="148" t="str">
        <f>IFERROR(ROUNDDOWN(Q1075*VLOOKUP(N1075,【参考】数式用!$AR$2:$AW$50,MATCH(P1075,【参考】数式用!$AT$4:$AW$4)+2,FALSE)*0.5, 0), "")</f>
        <v/>
      </c>
      <c r="T1075" s="54"/>
      <c r="U1075" s="548" t="str">
        <f>IFERROR(IF(AG1075&lt;&gt;"",Q1075*VLOOKUP(N1075,【参考】数式用!$AG$2:$AL$50,MATCH(P1075,【参考】数式用!$AI$4:$AL$4,0)+2,0), ""), "")</f>
        <v/>
      </c>
      <c r="V1075" s="44"/>
      <c r="W1075" s="990"/>
      <c r="X1075" s="991"/>
      <c r="Y1075" s="93"/>
      <c r="Z1075" s="549"/>
      <c r="AA1075" s="149" t="str">
        <f>IFERROR(IF(Y1075="ー", "", ROUNDDOWN(Z1075*VLOOKUP(N1075,【参考】数式用!$AR$2:$AW$50,MATCH(Y1075,【参考】数式用!$AT$4:$AW$4)+2,FALSE)*0.5, 0)), "")</f>
        <v/>
      </c>
      <c r="AB1075" s="103"/>
      <c r="AC1075" s="1083" t="str">
        <f>IFERROR(IF(AG1075&lt;&gt;"",Z1075*VLOOKUP(N1075,【参考】数式用!$AG$2:$AL$50,MATCH(Y1075,【参考】数式用!$AI$4:$AL$4,0)+2,0), ""), "")</f>
        <v/>
      </c>
      <c r="AD1075" s="1083"/>
      <c r="AE1075" s="424"/>
      <c r="AF1075" s="104"/>
      <c r="AG1075" s="438" t="str">
        <f>IFERROR(VLOOKUP(O1075, 【参考】数式用!$AY$5:$AY$13, 1, FALSE), "")</f>
        <v/>
      </c>
      <c r="AH1075" s="439" t="str">
        <f>IFERROR(VLOOKUP(N1075, 【参考】数式用!$BA$2:$BB$50, 2, FALSE), "")</f>
        <v/>
      </c>
      <c r="AI1075" s="440" t="str">
        <f t="shared" si="35"/>
        <v/>
      </c>
      <c r="AJ1075" s="441" t="str">
        <f t="shared" si="36"/>
        <v/>
      </c>
      <c r="AK1075" s="139"/>
      <c r="AL1075" s="139"/>
      <c r="AM1075" s="112"/>
      <c r="AN1075" s="112"/>
      <c r="AU1075" s="111"/>
      <c r="AV1075" s="111"/>
      <c r="AW1075" s="111"/>
      <c r="AX1075" s="111"/>
      <c r="AY1075" s="111"/>
      <c r="AZ1075" s="111"/>
    </row>
    <row r="1076" spans="1:52" ht="30" customHeight="1" thickBot="1">
      <c r="A1076" s="146">
        <v>1063</v>
      </c>
      <c r="B1076" s="985" t="str">
        <f>IF(基本情報入力シート!C1101="","",基本情報入力シート!C1101)</f>
        <v/>
      </c>
      <c r="C1076" s="986"/>
      <c r="D1076" s="986"/>
      <c r="E1076" s="986"/>
      <c r="F1076" s="986"/>
      <c r="G1076" s="986"/>
      <c r="H1076" s="986"/>
      <c r="I1076" s="987"/>
      <c r="J1076" s="420" t="str">
        <f>IF(基本情報入力シート!M1101="","",基本情報入力シート!M1101)</f>
        <v/>
      </c>
      <c r="K1076" s="420" t="str">
        <f>IF(基本情報入力シート!R1101="","",基本情報入力シート!R1101)</f>
        <v/>
      </c>
      <c r="L1076" s="420" t="str">
        <f>IF(基本情報入力シート!W1101="","",基本情報入力シート!W1101)</f>
        <v/>
      </c>
      <c r="M1076" s="420" t="str">
        <f>IF(基本情報入力シート!X1101="","",基本情報入力シート!X1101)</f>
        <v/>
      </c>
      <c r="N1076" s="147" t="str">
        <f>IF(基本情報入力シート!Y1101="","",基本情報入力シート!Y1101)</f>
        <v/>
      </c>
      <c r="O1076" s="154"/>
      <c r="P1076" s="53"/>
      <c r="Q1076" s="988"/>
      <c r="R1076" s="989"/>
      <c r="S1076" s="148" t="str">
        <f>IFERROR(ROUNDDOWN(Q1076*VLOOKUP(N1076,【参考】数式用!$AR$2:$AW$50,MATCH(P1076,【参考】数式用!$AT$4:$AW$4)+2,FALSE)*0.5, 0), "")</f>
        <v/>
      </c>
      <c r="T1076" s="54"/>
      <c r="U1076" s="548" t="str">
        <f>IFERROR(IF(AG1076&lt;&gt;"",Q1076*VLOOKUP(N1076,【参考】数式用!$AG$2:$AL$50,MATCH(P1076,【参考】数式用!$AI$4:$AL$4,0)+2,0), ""), "")</f>
        <v/>
      </c>
      <c r="V1076" s="44"/>
      <c r="W1076" s="990"/>
      <c r="X1076" s="991"/>
      <c r="Y1076" s="93"/>
      <c r="Z1076" s="549"/>
      <c r="AA1076" s="149" t="str">
        <f>IFERROR(IF(Y1076="ー", "", ROUNDDOWN(Z1076*VLOOKUP(N1076,【参考】数式用!$AR$2:$AW$50,MATCH(Y1076,【参考】数式用!$AT$4:$AW$4)+2,FALSE)*0.5, 0)), "")</f>
        <v/>
      </c>
      <c r="AB1076" s="103"/>
      <c r="AC1076" s="1083" t="str">
        <f>IFERROR(IF(AG1076&lt;&gt;"",Z1076*VLOOKUP(N1076,【参考】数式用!$AG$2:$AL$50,MATCH(Y1076,【参考】数式用!$AI$4:$AL$4,0)+2,0), ""), "")</f>
        <v/>
      </c>
      <c r="AD1076" s="1083"/>
      <c r="AE1076" s="424"/>
      <c r="AF1076" s="104"/>
      <c r="AG1076" s="438" t="str">
        <f>IFERROR(VLOOKUP(O1076, 【参考】数式用!$AY$5:$AY$13, 1, FALSE), "")</f>
        <v/>
      </c>
      <c r="AH1076" s="439" t="str">
        <f>IFERROR(VLOOKUP(N1076, 【参考】数式用!$BA$2:$BB$50, 2, FALSE), "")</f>
        <v/>
      </c>
      <c r="AI1076" s="440" t="str">
        <f t="shared" si="35"/>
        <v/>
      </c>
      <c r="AJ1076" s="441" t="str">
        <f t="shared" si="36"/>
        <v/>
      </c>
      <c r="AK1076" s="139"/>
      <c r="AL1076" s="139"/>
      <c r="AM1076" s="112"/>
      <c r="AN1076" s="112"/>
      <c r="AU1076" s="111"/>
      <c r="AV1076" s="111"/>
      <c r="AW1076" s="111"/>
      <c r="AX1076" s="111"/>
      <c r="AY1076" s="111"/>
      <c r="AZ1076" s="111"/>
    </row>
    <row r="1077" spans="1:52" ht="30" customHeight="1" thickBot="1">
      <c r="A1077" s="146">
        <v>1064</v>
      </c>
      <c r="B1077" s="985" t="str">
        <f>IF(基本情報入力シート!C1102="","",基本情報入力シート!C1102)</f>
        <v/>
      </c>
      <c r="C1077" s="986"/>
      <c r="D1077" s="986"/>
      <c r="E1077" s="986"/>
      <c r="F1077" s="986"/>
      <c r="G1077" s="986"/>
      <c r="H1077" s="986"/>
      <c r="I1077" s="987"/>
      <c r="J1077" s="420" t="str">
        <f>IF(基本情報入力シート!M1102="","",基本情報入力シート!M1102)</f>
        <v/>
      </c>
      <c r="K1077" s="420" t="str">
        <f>IF(基本情報入力シート!R1102="","",基本情報入力シート!R1102)</f>
        <v/>
      </c>
      <c r="L1077" s="420" t="str">
        <f>IF(基本情報入力シート!W1102="","",基本情報入力シート!W1102)</f>
        <v/>
      </c>
      <c r="M1077" s="420" t="str">
        <f>IF(基本情報入力シート!X1102="","",基本情報入力シート!X1102)</f>
        <v/>
      </c>
      <c r="N1077" s="147" t="str">
        <f>IF(基本情報入力シート!Y1102="","",基本情報入力シート!Y1102)</f>
        <v/>
      </c>
      <c r="O1077" s="154"/>
      <c r="P1077" s="53"/>
      <c r="Q1077" s="988"/>
      <c r="R1077" s="989"/>
      <c r="S1077" s="148" t="str">
        <f>IFERROR(ROUNDDOWN(Q1077*VLOOKUP(N1077,【参考】数式用!$AR$2:$AW$50,MATCH(P1077,【参考】数式用!$AT$4:$AW$4)+2,FALSE)*0.5, 0), "")</f>
        <v/>
      </c>
      <c r="T1077" s="54"/>
      <c r="U1077" s="548" t="str">
        <f>IFERROR(IF(AG1077&lt;&gt;"",Q1077*VLOOKUP(N1077,【参考】数式用!$AG$2:$AL$50,MATCH(P1077,【参考】数式用!$AI$4:$AL$4,0)+2,0), ""), "")</f>
        <v/>
      </c>
      <c r="V1077" s="44"/>
      <c r="W1077" s="990"/>
      <c r="X1077" s="991"/>
      <c r="Y1077" s="93"/>
      <c r="Z1077" s="549"/>
      <c r="AA1077" s="149" t="str">
        <f>IFERROR(IF(Y1077="ー", "", ROUNDDOWN(Z1077*VLOOKUP(N1077,【参考】数式用!$AR$2:$AW$50,MATCH(Y1077,【参考】数式用!$AT$4:$AW$4)+2,FALSE)*0.5, 0)), "")</f>
        <v/>
      </c>
      <c r="AB1077" s="103"/>
      <c r="AC1077" s="1083" t="str">
        <f>IFERROR(IF(AG1077&lt;&gt;"",Z1077*VLOOKUP(N1077,【参考】数式用!$AG$2:$AL$50,MATCH(Y1077,【参考】数式用!$AI$4:$AL$4,0)+2,0), ""), "")</f>
        <v/>
      </c>
      <c r="AD1077" s="1083"/>
      <c r="AE1077" s="424"/>
      <c r="AF1077" s="104"/>
      <c r="AG1077" s="438" t="str">
        <f>IFERROR(VLOOKUP(O1077, 【参考】数式用!$AY$5:$AY$13, 1, FALSE), "")</f>
        <v/>
      </c>
      <c r="AH1077" s="439" t="str">
        <f>IFERROR(VLOOKUP(N1077, 【参考】数式用!$BA$2:$BB$50, 2, FALSE), "")</f>
        <v/>
      </c>
      <c r="AI1077" s="440" t="str">
        <f t="shared" si="35"/>
        <v/>
      </c>
      <c r="AJ1077" s="441" t="str">
        <f t="shared" si="36"/>
        <v/>
      </c>
      <c r="AK1077" s="139"/>
      <c r="AL1077" s="139"/>
      <c r="AM1077" s="112"/>
      <c r="AN1077" s="112"/>
      <c r="AU1077" s="111"/>
      <c r="AV1077" s="111"/>
      <c r="AW1077" s="111"/>
      <c r="AX1077" s="111"/>
      <c r="AY1077" s="111"/>
      <c r="AZ1077" s="111"/>
    </row>
    <row r="1078" spans="1:52" ht="30" customHeight="1" thickBot="1">
      <c r="A1078" s="146">
        <v>1065</v>
      </c>
      <c r="B1078" s="985" t="str">
        <f>IF(基本情報入力シート!C1103="","",基本情報入力シート!C1103)</f>
        <v/>
      </c>
      <c r="C1078" s="986"/>
      <c r="D1078" s="986"/>
      <c r="E1078" s="986"/>
      <c r="F1078" s="986"/>
      <c r="G1078" s="986"/>
      <c r="H1078" s="986"/>
      <c r="I1078" s="987"/>
      <c r="J1078" s="420" t="str">
        <f>IF(基本情報入力シート!M1103="","",基本情報入力シート!M1103)</f>
        <v/>
      </c>
      <c r="K1078" s="420" t="str">
        <f>IF(基本情報入力シート!R1103="","",基本情報入力シート!R1103)</f>
        <v/>
      </c>
      <c r="L1078" s="420" t="str">
        <f>IF(基本情報入力シート!W1103="","",基本情報入力シート!W1103)</f>
        <v/>
      </c>
      <c r="M1078" s="420" t="str">
        <f>IF(基本情報入力シート!X1103="","",基本情報入力シート!X1103)</f>
        <v/>
      </c>
      <c r="N1078" s="147" t="str">
        <f>IF(基本情報入力シート!Y1103="","",基本情報入力シート!Y1103)</f>
        <v/>
      </c>
      <c r="O1078" s="154"/>
      <c r="P1078" s="53"/>
      <c r="Q1078" s="988"/>
      <c r="R1078" s="989"/>
      <c r="S1078" s="148" t="str">
        <f>IFERROR(ROUNDDOWN(Q1078*VLOOKUP(N1078,【参考】数式用!$AR$2:$AW$50,MATCH(P1078,【参考】数式用!$AT$4:$AW$4)+2,FALSE)*0.5, 0), "")</f>
        <v/>
      </c>
      <c r="T1078" s="54"/>
      <c r="U1078" s="548" t="str">
        <f>IFERROR(IF(AG1078&lt;&gt;"",Q1078*VLOOKUP(N1078,【参考】数式用!$AG$2:$AL$50,MATCH(P1078,【参考】数式用!$AI$4:$AL$4,0)+2,0), ""), "")</f>
        <v/>
      </c>
      <c r="V1078" s="44"/>
      <c r="W1078" s="990"/>
      <c r="X1078" s="991"/>
      <c r="Y1078" s="93"/>
      <c r="Z1078" s="549"/>
      <c r="AA1078" s="149" t="str">
        <f>IFERROR(IF(Y1078="ー", "", ROUNDDOWN(Z1078*VLOOKUP(N1078,【参考】数式用!$AR$2:$AW$50,MATCH(Y1078,【参考】数式用!$AT$4:$AW$4)+2,FALSE)*0.5, 0)), "")</f>
        <v/>
      </c>
      <c r="AB1078" s="103"/>
      <c r="AC1078" s="1083" t="str">
        <f>IFERROR(IF(AG1078&lt;&gt;"",Z1078*VLOOKUP(N1078,【参考】数式用!$AG$2:$AL$50,MATCH(Y1078,【参考】数式用!$AI$4:$AL$4,0)+2,0), ""), "")</f>
        <v/>
      </c>
      <c r="AD1078" s="1083"/>
      <c r="AE1078" s="424"/>
      <c r="AF1078" s="104"/>
      <c r="AG1078" s="438" t="str">
        <f>IFERROR(VLOOKUP(O1078, 【参考】数式用!$AY$5:$AY$13, 1, FALSE), "")</f>
        <v/>
      </c>
      <c r="AH1078" s="439" t="str">
        <f>IFERROR(VLOOKUP(N1078, 【参考】数式用!$BA$2:$BB$50, 2, FALSE), "")</f>
        <v/>
      </c>
      <c r="AI1078" s="440" t="str">
        <f t="shared" si="35"/>
        <v/>
      </c>
      <c r="AJ1078" s="441" t="str">
        <f t="shared" si="36"/>
        <v/>
      </c>
      <c r="AK1078" s="139"/>
      <c r="AL1078" s="139"/>
      <c r="AM1078" s="112"/>
      <c r="AN1078" s="112"/>
      <c r="AU1078" s="111"/>
      <c r="AV1078" s="111"/>
      <c r="AW1078" s="111"/>
      <c r="AX1078" s="111"/>
      <c r="AY1078" s="111"/>
      <c r="AZ1078" s="111"/>
    </row>
    <row r="1079" spans="1:52" ht="30" customHeight="1" thickBot="1">
      <c r="A1079" s="146">
        <v>1066</v>
      </c>
      <c r="B1079" s="985" t="str">
        <f>IF(基本情報入力シート!C1104="","",基本情報入力シート!C1104)</f>
        <v/>
      </c>
      <c r="C1079" s="986"/>
      <c r="D1079" s="986"/>
      <c r="E1079" s="986"/>
      <c r="F1079" s="986"/>
      <c r="G1079" s="986"/>
      <c r="H1079" s="986"/>
      <c r="I1079" s="987"/>
      <c r="J1079" s="420" t="str">
        <f>IF(基本情報入力シート!M1104="","",基本情報入力シート!M1104)</f>
        <v/>
      </c>
      <c r="K1079" s="420" t="str">
        <f>IF(基本情報入力シート!R1104="","",基本情報入力シート!R1104)</f>
        <v/>
      </c>
      <c r="L1079" s="420" t="str">
        <f>IF(基本情報入力シート!W1104="","",基本情報入力シート!W1104)</f>
        <v/>
      </c>
      <c r="M1079" s="420" t="str">
        <f>IF(基本情報入力シート!X1104="","",基本情報入力シート!X1104)</f>
        <v/>
      </c>
      <c r="N1079" s="147" t="str">
        <f>IF(基本情報入力シート!Y1104="","",基本情報入力シート!Y1104)</f>
        <v/>
      </c>
      <c r="O1079" s="154"/>
      <c r="P1079" s="53"/>
      <c r="Q1079" s="988"/>
      <c r="R1079" s="989"/>
      <c r="S1079" s="148" t="str">
        <f>IFERROR(ROUNDDOWN(Q1079*VLOOKUP(N1079,【参考】数式用!$AR$2:$AW$50,MATCH(P1079,【参考】数式用!$AT$4:$AW$4)+2,FALSE)*0.5, 0), "")</f>
        <v/>
      </c>
      <c r="T1079" s="54"/>
      <c r="U1079" s="548" t="str">
        <f>IFERROR(IF(AG1079&lt;&gt;"",Q1079*VLOOKUP(N1079,【参考】数式用!$AG$2:$AL$50,MATCH(P1079,【参考】数式用!$AI$4:$AL$4,0)+2,0), ""), "")</f>
        <v/>
      </c>
      <c r="V1079" s="44"/>
      <c r="W1079" s="990"/>
      <c r="X1079" s="991"/>
      <c r="Y1079" s="93"/>
      <c r="Z1079" s="549"/>
      <c r="AA1079" s="149" t="str">
        <f>IFERROR(IF(Y1079="ー", "", ROUNDDOWN(Z1079*VLOOKUP(N1079,【参考】数式用!$AR$2:$AW$50,MATCH(Y1079,【参考】数式用!$AT$4:$AW$4)+2,FALSE)*0.5, 0)), "")</f>
        <v/>
      </c>
      <c r="AB1079" s="103"/>
      <c r="AC1079" s="1083" t="str">
        <f>IFERROR(IF(AG1079&lt;&gt;"",Z1079*VLOOKUP(N1079,【参考】数式用!$AG$2:$AL$50,MATCH(Y1079,【参考】数式用!$AI$4:$AL$4,0)+2,0), ""), "")</f>
        <v/>
      </c>
      <c r="AD1079" s="1083"/>
      <c r="AE1079" s="424"/>
      <c r="AF1079" s="104"/>
      <c r="AG1079" s="438" t="str">
        <f>IFERROR(VLOOKUP(O1079, 【参考】数式用!$AY$5:$AY$13, 1, FALSE), "")</f>
        <v/>
      </c>
      <c r="AH1079" s="439" t="str">
        <f>IFERROR(VLOOKUP(N1079, 【参考】数式用!$BA$2:$BB$50, 2, FALSE), "")</f>
        <v/>
      </c>
      <c r="AI1079" s="440" t="str">
        <f t="shared" si="35"/>
        <v/>
      </c>
      <c r="AJ1079" s="441" t="str">
        <f t="shared" si="36"/>
        <v/>
      </c>
      <c r="AK1079" s="139"/>
      <c r="AL1079" s="139"/>
      <c r="AM1079" s="112"/>
      <c r="AN1079" s="112"/>
      <c r="AU1079" s="111"/>
      <c r="AV1079" s="111"/>
      <c r="AW1079" s="111"/>
      <c r="AX1079" s="111"/>
      <c r="AY1079" s="111"/>
      <c r="AZ1079" s="111"/>
    </row>
    <row r="1080" spans="1:52" ht="30" customHeight="1" thickBot="1">
      <c r="A1080" s="146">
        <v>1067</v>
      </c>
      <c r="B1080" s="985" t="str">
        <f>IF(基本情報入力シート!C1105="","",基本情報入力シート!C1105)</f>
        <v/>
      </c>
      <c r="C1080" s="986"/>
      <c r="D1080" s="986"/>
      <c r="E1080" s="986"/>
      <c r="F1080" s="986"/>
      <c r="G1080" s="986"/>
      <c r="H1080" s="986"/>
      <c r="I1080" s="987"/>
      <c r="J1080" s="420" t="str">
        <f>IF(基本情報入力シート!M1105="","",基本情報入力シート!M1105)</f>
        <v/>
      </c>
      <c r="K1080" s="420" t="str">
        <f>IF(基本情報入力シート!R1105="","",基本情報入力シート!R1105)</f>
        <v/>
      </c>
      <c r="L1080" s="420" t="str">
        <f>IF(基本情報入力シート!W1105="","",基本情報入力シート!W1105)</f>
        <v/>
      </c>
      <c r="M1080" s="420" t="str">
        <f>IF(基本情報入力シート!X1105="","",基本情報入力シート!X1105)</f>
        <v/>
      </c>
      <c r="N1080" s="147" t="str">
        <f>IF(基本情報入力シート!Y1105="","",基本情報入力シート!Y1105)</f>
        <v/>
      </c>
      <c r="O1080" s="154"/>
      <c r="P1080" s="53"/>
      <c r="Q1080" s="988"/>
      <c r="R1080" s="989"/>
      <c r="S1080" s="148" t="str">
        <f>IFERROR(ROUNDDOWN(Q1080*VLOOKUP(N1080,【参考】数式用!$AR$2:$AW$50,MATCH(P1080,【参考】数式用!$AT$4:$AW$4)+2,FALSE)*0.5, 0), "")</f>
        <v/>
      </c>
      <c r="T1080" s="54"/>
      <c r="U1080" s="548" t="str">
        <f>IFERROR(IF(AG1080&lt;&gt;"",Q1080*VLOOKUP(N1080,【参考】数式用!$AG$2:$AL$50,MATCH(P1080,【参考】数式用!$AI$4:$AL$4,0)+2,0), ""), "")</f>
        <v/>
      </c>
      <c r="V1080" s="44"/>
      <c r="W1080" s="990"/>
      <c r="X1080" s="991"/>
      <c r="Y1080" s="93"/>
      <c r="Z1080" s="549"/>
      <c r="AA1080" s="149" t="str">
        <f>IFERROR(IF(Y1080="ー", "", ROUNDDOWN(Z1080*VLOOKUP(N1080,【参考】数式用!$AR$2:$AW$50,MATCH(Y1080,【参考】数式用!$AT$4:$AW$4)+2,FALSE)*0.5, 0)), "")</f>
        <v/>
      </c>
      <c r="AB1080" s="103"/>
      <c r="AC1080" s="1083" t="str">
        <f>IFERROR(IF(AG1080&lt;&gt;"",Z1080*VLOOKUP(N1080,【参考】数式用!$AG$2:$AL$50,MATCH(Y1080,【参考】数式用!$AI$4:$AL$4,0)+2,0), ""), "")</f>
        <v/>
      </c>
      <c r="AD1080" s="1083"/>
      <c r="AE1080" s="424"/>
      <c r="AF1080" s="104"/>
      <c r="AG1080" s="438" t="str">
        <f>IFERROR(VLOOKUP(O1080, 【参考】数式用!$AY$5:$AY$13, 1, FALSE), "")</f>
        <v/>
      </c>
      <c r="AH1080" s="439" t="str">
        <f>IFERROR(VLOOKUP(N1080, 【参考】数式用!$BA$2:$BB$50, 2, FALSE), "")</f>
        <v/>
      </c>
      <c r="AI1080" s="440" t="str">
        <f t="shared" si="35"/>
        <v/>
      </c>
      <c r="AJ1080" s="441" t="str">
        <f t="shared" si="36"/>
        <v/>
      </c>
      <c r="AK1080" s="139"/>
      <c r="AL1080" s="139"/>
      <c r="AM1080" s="112"/>
      <c r="AN1080" s="112"/>
      <c r="AU1080" s="111"/>
      <c r="AV1080" s="111"/>
      <c r="AW1080" s="111"/>
      <c r="AX1080" s="111"/>
      <c r="AY1080" s="111"/>
      <c r="AZ1080" s="111"/>
    </row>
    <row r="1081" spans="1:52" ht="30" customHeight="1" thickBot="1">
      <c r="A1081" s="146">
        <v>1068</v>
      </c>
      <c r="B1081" s="985" t="str">
        <f>IF(基本情報入力シート!C1106="","",基本情報入力シート!C1106)</f>
        <v/>
      </c>
      <c r="C1081" s="986"/>
      <c r="D1081" s="986"/>
      <c r="E1081" s="986"/>
      <c r="F1081" s="986"/>
      <c r="G1081" s="986"/>
      <c r="H1081" s="986"/>
      <c r="I1081" s="987"/>
      <c r="J1081" s="420" t="str">
        <f>IF(基本情報入力シート!M1106="","",基本情報入力シート!M1106)</f>
        <v/>
      </c>
      <c r="K1081" s="420" t="str">
        <f>IF(基本情報入力シート!R1106="","",基本情報入力シート!R1106)</f>
        <v/>
      </c>
      <c r="L1081" s="420" t="str">
        <f>IF(基本情報入力シート!W1106="","",基本情報入力シート!W1106)</f>
        <v/>
      </c>
      <c r="M1081" s="420" t="str">
        <f>IF(基本情報入力シート!X1106="","",基本情報入力シート!X1106)</f>
        <v/>
      </c>
      <c r="N1081" s="147" t="str">
        <f>IF(基本情報入力シート!Y1106="","",基本情報入力シート!Y1106)</f>
        <v/>
      </c>
      <c r="O1081" s="154"/>
      <c r="P1081" s="53"/>
      <c r="Q1081" s="988"/>
      <c r="R1081" s="989"/>
      <c r="S1081" s="148" t="str">
        <f>IFERROR(ROUNDDOWN(Q1081*VLOOKUP(N1081,【参考】数式用!$AR$2:$AW$50,MATCH(P1081,【参考】数式用!$AT$4:$AW$4)+2,FALSE)*0.5, 0), "")</f>
        <v/>
      </c>
      <c r="T1081" s="54"/>
      <c r="U1081" s="548" t="str">
        <f>IFERROR(IF(AG1081&lt;&gt;"",Q1081*VLOOKUP(N1081,【参考】数式用!$AG$2:$AL$50,MATCH(P1081,【参考】数式用!$AI$4:$AL$4,0)+2,0), ""), "")</f>
        <v/>
      </c>
      <c r="V1081" s="44"/>
      <c r="W1081" s="990"/>
      <c r="X1081" s="991"/>
      <c r="Y1081" s="93"/>
      <c r="Z1081" s="549"/>
      <c r="AA1081" s="149" t="str">
        <f>IFERROR(IF(Y1081="ー", "", ROUNDDOWN(Z1081*VLOOKUP(N1081,【参考】数式用!$AR$2:$AW$50,MATCH(Y1081,【参考】数式用!$AT$4:$AW$4)+2,FALSE)*0.5, 0)), "")</f>
        <v/>
      </c>
      <c r="AB1081" s="103"/>
      <c r="AC1081" s="1083" t="str">
        <f>IFERROR(IF(AG1081&lt;&gt;"",Z1081*VLOOKUP(N1081,【参考】数式用!$AG$2:$AL$50,MATCH(Y1081,【参考】数式用!$AI$4:$AL$4,0)+2,0), ""), "")</f>
        <v/>
      </c>
      <c r="AD1081" s="1083"/>
      <c r="AE1081" s="424"/>
      <c r="AF1081" s="104"/>
      <c r="AG1081" s="438" t="str">
        <f>IFERROR(VLOOKUP(O1081, 【参考】数式用!$AY$5:$AY$13, 1, FALSE), "")</f>
        <v/>
      </c>
      <c r="AH1081" s="439" t="str">
        <f>IFERROR(VLOOKUP(N1081, 【参考】数式用!$BA$2:$BB$50, 2, FALSE), "")</f>
        <v/>
      </c>
      <c r="AI1081" s="440" t="str">
        <f t="shared" si="35"/>
        <v/>
      </c>
      <c r="AJ1081" s="441" t="str">
        <f t="shared" si="36"/>
        <v/>
      </c>
      <c r="AK1081" s="139"/>
      <c r="AL1081" s="139"/>
      <c r="AM1081" s="112"/>
      <c r="AN1081" s="112"/>
      <c r="AU1081" s="111"/>
      <c r="AV1081" s="111"/>
      <c r="AW1081" s="111"/>
      <c r="AX1081" s="111"/>
      <c r="AY1081" s="111"/>
      <c r="AZ1081" s="111"/>
    </row>
    <row r="1082" spans="1:52" ht="30" customHeight="1" thickBot="1">
      <c r="A1082" s="146">
        <v>1069</v>
      </c>
      <c r="B1082" s="985" t="str">
        <f>IF(基本情報入力シート!C1107="","",基本情報入力シート!C1107)</f>
        <v/>
      </c>
      <c r="C1082" s="986"/>
      <c r="D1082" s="986"/>
      <c r="E1082" s="986"/>
      <c r="F1082" s="986"/>
      <c r="G1082" s="986"/>
      <c r="H1082" s="986"/>
      <c r="I1082" s="987"/>
      <c r="J1082" s="420" t="str">
        <f>IF(基本情報入力シート!M1107="","",基本情報入力シート!M1107)</f>
        <v/>
      </c>
      <c r="K1082" s="420" t="str">
        <f>IF(基本情報入力シート!R1107="","",基本情報入力シート!R1107)</f>
        <v/>
      </c>
      <c r="L1082" s="420" t="str">
        <f>IF(基本情報入力シート!W1107="","",基本情報入力シート!W1107)</f>
        <v/>
      </c>
      <c r="M1082" s="420" t="str">
        <f>IF(基本情報入力シート!X1107="","",基本情報入力シート!X1107)</f>
        <v/>
      </c>
      <c r="N1082" s="147" t="str">
        <f>IF(基本情報入力シート!Y1107="","",基本情報入力シート!Y1107)</f>
        <v/>
      </c>
      <c r="O1082" s="154"/>
      <c r="P1082" s="53"/>
      <c r="Q1082" s="988"/>
      <c r="R1082" s="989"/>
      <c r="S1082" s="148" t="str">
        <f>IFERROR(ROUNDDOWN(Q1082*VLOOKUP(N1082,【参考】数式用!$AR$2:$AW$50,MATCH(P1082,【参考】数式用!$AT$4:$AW$4)+2,FALSE)*0.5, 0), "")</f>
        <v/>
      </c>
      <c r="T1082" s="54"/>
      <c r="U1082" s="548" t="str">
        <f>IFERROR(IF(AG1082&lt;&gt;"",Q1082*VLOOKUP(N1082,【参考】数式用!$AG$2:$AL$50,MATCH(P1082,【参考】数式用!$AI$4:$AL$4,0)+2,0), ""), "")</f>
        <v/>
      </c>
      <c r="V1082" s="44"/>
      <c r="W1082" s="990"/>
      <c r="X1082" s="991"/>
      <c r="Y1082" s="93"/>
      <c r="Z1082" s="549"/>
      <c r="AA1082" s="149" t="str">
        <f>IFERROR(IF(Y1082="ー", "", ROUNDDOWN(Z1082*VLOOKUP(N1082,【参考】数式用!$AR$2:$AW$50,MATCH(Y1082,【参考】数式用!$AT$4:$AW$4)+2,FALSE)*0.5, 0)), "")</f>
        <v/>
      </c>
      <c r="AB1082" s="103"/>
      <c r="AC1082" s="1083" t="str">
        <f>IFERROR(IF(AG1082&lt;&gt;"",Z1082*VLOOKUP(N1082,【参考】数式用!$AG$2:$AL$50,MATCH(Y1082,【参考】数式用!$AI$4:$AL$4,0)+2,0), ""), "")</f>
        <v/>
      </c>
      <c r="AD1082" s="1083"/>
      <c r="AE1082" s="424"/>
      <c r="AF1082" s="104"/>
      <c r="AG1082" s="438" t="str">
        <f>IFERROR(VLOOKUP(O1082, 【参考】数式用!$AY$5:$AY$13, 1, FALSE), "")</f>
        <v/>
      </c>
      <c r="AH1082" s="439" t="str">
        <f>IFERROR(VLOOKUP(N1082, 【参考】数式用!$BA$2:$BB$50, 2, FALSE), "")</f>
        <v/>
      </c>
      <c r="AI1082" s="440" t="str">
        <f t="shared" si="35"/>
        <v/>
      </c>
      <c r="AJ1082" s="441" t="str">
        <f t="shared" si="36"/>
        <v/>
      </c>
      <c r="AK1082" s="139"/>
      <c r="AL1082" s="139"/>
      <c r="AM1082" s="112"/>
      <c r="AN1082" s="112"/>
      <c r="AU1082" s="111"/>
      <c r="AV1082" s="111"/>
      <c r="AW1082" s="111"/>
      <c r="AX1082" s="111"/>
      <c r="AY1082" s="111"/>
      <c r="AZ1082" s="111"/>
    </row>
    <row r="1083" spans="1:52" ht="30" customHeight="1" thickBot="1">
      <c r="A1083" s="146">
        <v>1070</v>
      </c>
      <c r="B1083" s="985" t="str">
        <f>IF(基本情報入力シート!C1108="","",基本情報入力シート!C1108)</f>
        <v/>
      </c>
      <c r="C1083" s="986"/>
      <c r="D1083" s="986"/>
      <c r="E1083" s="986"/>
      <c r="F1083" s="986"/>
      <c r="G1083" s="986"/>
      <c r="H1083" s="986"/>
      <c r="I1083" s="987"/>
      <c r="J1083" s="420" t="str">
        <f>IF(基本情報入力シート!M1108="","",基本情報入力シート!M1108)</f>
        <v/>
      </c>
      <c r="K1083" s="420" t="str">
        <f>IF(基本情報入力シート!R1108="","",基本情報入力シート!R1108)</f>
        <v/>
      </c>
      <c r="L1083" s="420" t="str">
        <f>IF(基本情報入力シート!W1108="","",基本情報入力シート!W1108)</f>
        <v/>
      </c>
      <c r="M1083" s="420" t="str">
        <f>IF(基本情報入力シート!X1108="","",基本情報入力シート!X1108)</f>
        <v/>
      </c>
      <c r="N1083" s="147" t="str">
        <f>IF(基本情報入力シート!Y1108="","",基本情報入力シート!Y1108)</f>
        <v/>
      </c>
      <c r="O1083" s="154"/>
      <c r="P1083" s="53"/>
      <c r="Q1083" s="988"/>
      <c r="R1083" s="989"/>
      <c r="S1083" s="148" t="str">
        <f>IFERROR(ROUNDDOWN(Q1083*VLOOKUP(N1083,【参考】数式用!$AR$2:$AW$50,MATCH(P1083,【参考】数式用!$AT$4:$AW$4)+2,FALSE)*0.5, 0), "")</f>
        <v/>
      </c>
      <c r="T1083" s="54"/>
      <c r="U1083" s="548" t="str">
        <f>IFERROR(IF(AG1083&lt;&gt;"",Q1083*VLOOKUP(N1083,【参考】数式用!$AG$2:$AL$50,MATCH(P1083,【参考】数式用!$AI$4:$AL$4,0)+2,0), ""), "")</f>
        <v/>
      </c>
      <c r="V1083" s="44"/>
      <c r="W1083" s="990"/>
      <c r="X1083" s="991"/>
      <c r="Y1083" s="93"/>
      <c r="Z1083" s="549"/>
      <c r="AA1083" s="149" t="str">
        <f>IFERROR(IF(Y1083="ー", "", ROUNDDOWN(Z1083*VLOOKUP(N1083,【参考】数式用!$AR$2:$AW$50,MATCH(Y1083,【参考】数式用!$AT$4:$AW$4)+2,FALSE)*0.5, 0)), "")</f>
        <v/>
      </c>
      <c r="AB1083" s="103"/>
      <c r="AC1083" s="1083" t="str">
        <f>IFERROR(IF(AG1083&lt;&gt;"",Z1083*VLOOKUP(N1083,【参考】数式用!$AG$2:$AL$50,MATCH(Y1083,【参考】数式用!$AI$4:$AL$4,0)+2,0), ""), "")</f>
        <v/>
      </c>
      <c r="AD1083" s="1083"/>
      <c r="AE1083" s="424"/>
      <c r="AF1083" s="104"/>
      <c r="AG1083" s="438" t="str">
        <f>IFERROR(VLOOKUP(O1083, 【参考】数式用!$AY$5:$AY$13, 1, FALSE), "")</f>
        <v/>
      </c>
      <c r="AH1083" s="439" t="str">
        <f>IFERROR(VLOOKUP(N1083, 【参考】数式用!$BA$2:$BB$50, 2, FALSE), "")</f>
        <v/>
      </c>
      <c r="AI1083" s="440" t="str">
        <f t="shared" si="35"/>
        <v/>
      </c>
      <c r="AJ1083" s="441" t="str">
        <f t="shared" si="36"/>
        <v/>
      </c>
      <c r="AK1083" s="139"/>
      <c r="AL1083" s="139"/>
      <c r="AM1083" s="112"/>
      <c r="AN1083" s="112"/>
      <c r="AU1083" s="111"/>
      <c r="AV1083" s="111"/>
      <c r="AW1083" s="111"/>
      <c r="AX1083" s="111"/>
      <c r="AY1083" s="111"/>
      <c r="AZ1083" s="111"/>
    </row>
    <row r="1084" spans="1:52" ht="30" customHeight="1" thickBot="1">
      <c r="A1084" s="146">
        <v>1071</v>
      </c>
      <c r="B1084" s="985" t="str">
        <f>IF(基本情報入力シート!C1109="","",基本情報入力シート!C1109)</f>
        <v/>
      </c>
      <c r="C1084" s="986"/>
      <c r="D1084" s="986"/>
      <c r="E1084" s="986"/>
      <c r="F1084" s="986"/>
      <c r="G1084" s="986"/>
      <c r="H1084" s="986"/>
      <c r="I1084" s="987"/>
      <c r="J1084" s="420" t="str">
        <f>IF(基本情報入力シート!M1109="","",基本情報入力シート!M1109)</f>
        <v/>
      </c>
      <c r="K1084" s="420" t="str">
        <f>IF(基本情報入力シート!R1109="","",基本情報入力シート!R1109)</f>
        <v/>
      </c>
      <c r="L1084" s="420" t="str">
        <f>IF(基本情報入力シート!W1109="","",基本情報入力シート!W1109)</f>
        <v/>
      </c>
      <c r="M1084" s="420" t="str">
        <f>IF(基本情報入力シート!X1109="","",基本情報入力シート!X1109)</f>
        <v/>
      </c>
      <c r="N1084" s="147" t="str">
        <f>IF(基本情報入力シート!Y1109="","",基本情報入力シート!Y1109)</f>
        <v/>
      </c>
      <c r="O1084" s="154"/>
      <c r="P1084" s="53"/>
      <c r="Q1084" s="988"/>
      <c r="R1084" s="989"/>
      <c r="S1084" s="148" t="str">
        <f>IFERROR(ROUNDDOWN(Q1084*VLOOKUP(N1084,【参考】数式用!$AR$2:$AW$50,MATCH(P1084,【参考】数式用!$AT$4:$AW$4)+2,FALSE)*0.5, 0), "")</f>
        <v/>
      </c>
      <c r="T1084" s="54"/>
      <c r="U1084" s="548" t="str">
        <f>IFERROR(IF(AG1084&lt;&gt;"",Q1084*VLOOKUP(N1084,【参考】数式用!$AG$2:$AL$50,MATCH(P1084,【参考】数式用!$AI$4:$AL$4,0)+2,0), ""), "")</f>
        <v/>
      </c>
      <c r="V1084" s="44"/>
      <c r="W1084" s="990"/>
      <c r="X1084" s="991"/>
      <c r="Y1084" s="93"/>
      <c r="Z1084" s="549"/>
      <c r="AA1084" s="149" t="str">
        <f>IFERROR(IF(Y1084="ー", "", ROUNDDOWN(Z1084*VLOOKUP(N1084,【参考】数式用!$AR$2:$AW$50,MATCH(Y1084,【参考】数式用!$AT$4:$AW$4)+2,FALSE)*0.5, 0)), "")</f>
        <v/>
      </c>
      <c r="AB1084" s="103"/>
      <c r="AC1084" s="1083" t="str">
        <f>IFERROR(IF(AG1084&lt;&gt;"",Z1084*VLOOKUP(N1084,【参考】数式用!$AG$2:$AL$50,MATCH(Y1084,【参考】数式用!$AI$4:$AL$4,0)+2,0), ""), "")</f>
        <v/>
      </c>
      <c r="AD1084" s="1083"/>
      <c r="AE1084" s="424"/>
      <c r="AF1084" s="104"/>
      <c r="AG1084" s="438" t="str">
        <f>IFERROR(VLOOKUP(O1084, 【参考】数式用!$AY$5:$AY$13, 1, FALSE), "")</f>
        <v/>
      </c>
      <c r="AH1084" s="439" t="str">
        <f>IFERROR(VLOOKUP(N1084, 【参考】数式用!$BA$2:$BB$50, 2, FALSE), "")</f>
        <v/>
      </c>
      <c r="AI1084" s="440" t="str">
        <f t="shared" si="35"/>
        <v/>
      </c>
      <c r="AJ1084" s="441" t="str">
        <f t="shared" si="36"/>
        <v/>
      </c>
      <c r="AK1084" s="139"/>
      <c r="AL1084" s="139"/>
      <c r="AM1084" s="112"/>
      <c r="AN1084" s="112"/>
      <c r="AU1084" s="111"/>
      <c r="AV1084" s="111"/>
      <c r="AW1084" s="111"/>
      <c r="AX1084" s="111"/>
      <c r="AY1084" s="111"/>
      <c r="AZ1084" s="111"/>
    </row>
    <row r="1085" spans="1:52" ht="30" customHeight="1" thickBot="1">
      <c r="A1085" s="146">
        <v>1072</v>
      </c>
      <c r="B1085" s="985" t="str">
        <f>IF(基本情報入力シート!C1110="","",基本情報入力シート!C1110)</f>
        <v/>
      </c>
      <c r="C1085" s="986"/>
      <c r="D1085" s="986"/>
      <c r="E1085" s="986"/>
      <c r="F1085" s="986"/>
      <c r="G1085" s="986"/>
      <c r="H1085" s="986"/>
      <c r="I1085" s="987"/>
      <c r="J1085" s="420" t="str">
        <f>IF(基本情報入力シート!M1110="","",基本情報入力シート!M1110)</f>
        <v/>
      </c>
      <c r="K1085" s="420" t="str">
        <f>IF(基本情報入力シート!R1110="","",基本情報入力シート!R1110)</f>
        <v/>
      </c>
      <c r="L1085" s="420" t="str">
        <f>IF(基本情報入力シート!W1110="","",基本情報入力シート!W1110)</f>
        <v/>
      </c>
      <c r="M1085" s="420" t="str">
        <f>IF(基本情報入力シート!X1110="","",基本情報入力シート!X1110)</f>
        <v/>
      </c>
      <c r="N1085" s="147" t="str">
        <f>IF(基本情報入力シート!Y1110="","",基本情報入力シート!Y1110)</f>
        <v/>
      </c>
      <c r="O1085" s="154"/>
      <c r="P1085" s="53"/>
      <c r="Q1085" s="988"/>
      <c r="R1085" s="989"/>
      <c r="S1085" s="148" t="str">
        <f>IFERROR(ROUNDDOWN(Q1085*VLOOKUP(N1085,【参考】数式用!$AR$2:$AW$50,MATCH(P1085,【参考】数式用!$AT$4:$AW$4)+2,FALSE)*0.5, 0), "")</f>
        <v/>
      </c>
      <c r="T1085" s="54"/>
      <c r="U1085" s="548" t="str">
        <f>IFERROR(IF(AG1085&lt;&gt;"",Q1085*VLOOKUP(N1085,【参考】数式用!$AG$2:$AL$50,MATCH(P1085,【参考】数式用!$AI$4:$AL$4,0)+2,0), ""), "")</f>
        <v/>
      </c>
      <c r="V1085" s="44"/>
      <c r="W1085" s="990"/>
      <c r="X1085" s="991"/>
      <c r="Y1085" s="93"/>
      <c r="Z1085" s="549"/>
      <c r="AA1085" s="149" t="str">
        <f>IFERROR(IF(Y1085="ー", "", ROUNDDOWN(Z1085*VLOOKUP(N1085,【参考】数式用!$AR$2:$AW$50,MATCH(Y1085,【参考】数式用!$AT$4:$AW$4)+2,FALSE)*0.5, 0)), "")</f>
        <v/>
      </c>
      <c r="AB1085" s="103"/>
      <c r="AC1085" s="1083" t="str">
        <f>IFERROR(IF(AG1085&lt;&gt;"",Z1085*VLOOKUP(N1085,【参考】数式用!$AG$2:$AL$50,MATCH(Y1085,【参考】数式用!$AI$4:$AL$4,0)+2,0), ""), "")</f>
        <v/>
      </c>
      <c r="AD1085" s="1083"/>
      <c r="AE1085" s="424"/>
      <c r="AF1085" s="104"/>
      <c r="AG1085" s="438" t="str">
        <f>IFERROR(VLOOKUP(O1085, 【参考】数式用!$AY$5:$AY$13, 1, FALSE), "")</f>
        <v/>
      </c>
      <c r="AH1085" s="439" t="str">
        <f>IFERROR(VLOOKUP(N1085, 【参考】数式用!$BA$2:$BB$50, 2, FALSE), "")</f>
        <v/>
      </c>
      <c r="AI1085" s="440" t="str">
        <f t="shared" si="35"/>
        <v/>
      </c>
      <c r="AJ1085" s="441" t="str">
        <f t="shared" si="36"/>
        <v/>
      </c>
      <c r="AK1085" s="139"/>
      <c r="AL1085" s="139"/>
      <c r="AM1085" s="112"/>
      <c r="AN1085" s="112"/>
      <c r="AU1085" s="111"/>
      <c r="AV1085" s="111"/>
      <c r="AW1085" s="111"/>
      <c r="AX1085" s="111"/>
      <c r="AY1085" s="111"/>
      <c r="AZ1085" s="111"/>
    </row>
    <row r="1086" spans="1:52" ht="30" customHeight="1" thickBot="1">
      <c r="A1086" s="146">
        <v>1073</v>
      </c>
      <c r="B1086" s="985" t="str">
        <f>IF(基本情報入力シート!C1111="","",基本情報入力シート!C1111)</f>
        <v/>
      </c>
      <c r="C1086" s="986"/>
      <c r="D1086" s="986"/>
      <c r="E1086" s="986"/>
      <c r="F1086" s="986"/>
      <c r="G1086" s="986"/>
      <c r="H1086" s="986"/>
      <c r="I1086" s="987"/>
      <c r="J1086" s="420" t="str">
        <f>IF(基本情報入力シート!M1111="","",基本情報入力シート!M1111)</f>
        <v/>
      </c>
      <c r="K1086" s="420" t="str">
        <f>IF(基本情報入力シート!R1111="","",基本情報入力シート!R1111)</f>
        <v/>
      </c>
      <c r="L1086" s="420" t="str">
        <f>IF(基本情報入力シート!W1111="","",基本情報入力シート!W1111)</f>
        <v/>
      </c>
      <c r="M1086" s="420" t="str">
        <f>IF(基本情報入力シート!X1111="","",基本情報入力シート!X1111)</f>
        <v/>
      </c>
      <c r="N1086" s="147" t="str">
        <f>IF(基本情報入力シート!Y1111="","",基本情報入力シート!Y1111)</f>
        <v/>
      </c>
      <c r="O1086" s="154"/>
      <c r="P1086" s="53"/>
      <c r="Q1086" s="988"/>
      <c r="R1086" s="989"/>
      <c r="S1086" s="148" t="str">
        <f>IFERROR(ROUNDDOWN(Q1086*VLOOKUP(N1086,【参考】数式用!$AR$2:$AW$50,MATCH(P1086,【参考】数式用!$AT$4:$AW$4)+2,FALSE)*0.5, 0), "")</f>
        <v/>
      </c>
      <c r="T1086" s="54"/>
      <c r="U1086" s="548" t="str">
        <f>IFERROR(IF(AG1086&lt;&gt;"",Q1086*VLOOKUP(N1086,【参考】数式用!$AG$2:$AL$50,MATCH(P1086,【参考】数式用!$AI$4:$AL$4,0)+2,0), ""), "")</f>
        <v/>
      </c>
      <c r="V1086" s="44"/>
      <c r="W1086" s="990"/>
      <c r="X1086" s="991"/>
      <c r="Y1086" s="93"/>
      <c r="Z1086" s="549"/>
      <c r="AA1086" s="149" t="str">
        <f>IFERROR(IF(Y1086="ー", "", ROUNDDOWN(Z1086*VLOOKUP(N1086,【参考】数式用!$AR$2:$AW$50,MATCH(Y1086,【参考】数式用!$AT$4:$AW$4)+2,FALSE)*0.5, 0)), "")</f>
        <v/>
      </c>
      <c r="AB1086" s="103"/>
      <c r="AC1086" s="1083" t="str">
        <f>IFERROR(IF(AG1086&lt;&gt;"",Z1086*VLOOKUP(N1086,【参考】数式用!$AG$2:$AL$50,MATCH(Y1086,【参考】数式用!$AI$4:$AL$4,0)+2,0), ""), "")</f>
        <v/>
      </c>
      <c r="AD1086" s="1083"/>
      <c r="AE1086" s="424"/>
      <c r="AF1086" s="104"/>
      <c r="AG1086" s="438" t="str">
        <f>IFERROR(VLOOKUP(O1086, 【参考】数式用!$AY$5:$AY$13, 1, FALSE), "")</f>
        <v/>
      </c>
      <c r="AH1086" s="439" t="str">
        <f>IFERROR(VLOOKUP(N1086, 【参考】数式用!$BA$2:$BB$50, 2, FALSE), "")</f>
        <v/>
      </c>
      <c r="AI1086" s="440" t="str">
        <f t="shared" si="35"/>
        <v/>
      </c>
      <c r="AJ1086" s="441" t="str">
        <f t="shared" si="36"/>
        <v/>
      </c>
      <c r="AK1086" s="139"/>
      <c r="AL1086" s="139"/>
      <c r="AM1086" s="112"/>
      <c r="AN1086" s="112"/>
      <c r="AU1086" s="111"/>
      <c r="AV1086" s="111"/>
      <c r="AW1086" s="111"/>
      <c r="AX1086" s="111"/>
      <c r="AY1086" s="111"/>
      <c r="AZ1086" s="111"/>
    </row>
    <row r="1087" spans="1:52" ht="30" customHeight="1" thickBot="1">
      <c r="A1087" s="146">
        <v>1074</v>
      </c>
      <c r="B1087" s="985" t="str">
        <f>IF(基本情報入力シート!C1112="","",基本情報入力シート!C1112)</f>
        <v/>
      </c>
      <c r="C1087" s="986"/>
      <c r="D1087" s="986"/>
      <c r="E1087" s="986"/>
      <c r="F1087" s="986"/>
      <c r="G1087" s="986"/>
      <c r="H1087" s="986"/>
      <c r="I1087" s="987"/>
      <c r="J1087" s="420" t="str">
        <f>IF(基本情報入力シート!M1112="","",基本情報入力シート!M1112)</f>
        <v/>
      </c>
      <c r="K1087" s="420" t="str">
        <f>IF(基本情報入力シート!R1112="","",基本情報入力シート!R1112)</f>
        <v/>
      </c>
      <c r="L1087" s="420" t="str">
        <f>IF(基本情報入力シート!W1112="","",基本情報入力シート!W1112)</f>
        <v/>
      </c>
      <c r="M1087" s="420" t="str">
        <f>IF(基本情報入力シート!X1112="","",基本情報入力シート!X1112)</f>
        <v/>
      </c>
      <c r="N1087" s="147" t="str">
        <f>IF(基本情報入力シート!Y1112="","",基本情報入力シート!Y1112)</f>
        <v/>
      </c>
      <c r="O1087" s="154"/>
      <c r="P1087" s="53"/>
      <c r="Q1087" s="988"/>
      <c r="R1087" s="989"/>
      <c r="S1087" s="148" t="str">
        <f>IFERROR(ROUNDDOWN(Q1087*VLOOKUP(N1087,【参考】数式用!$AR$2:$AW$50,MATCH(P1087,【参考】数式用!$AT$4:$AW$4)+2,FALSE)*0.5, 0), "")</f>
        <v/>
      </c>
      <c r="T1087" s="54"/>
      <c r="U1087" s="548" t="str">
        <f>IFERROR(IF(AG1087&lt;&gt;"",Q1087*VLOOKUP(N1087,【参考】数式用!$AG$2:$AL$50,MATCH(P1087,【参考】数式用!$AI$4:$AL$4,0)+2,0), ""), "")</f>
        <v/>
      </c>
      <c r="V1087" s="44"/>
      <c r="W1087" s="990"/>
      <c r="X1087" s="991"/>
      <c r="Y1087" s="93"/>
      <c r="Z1087" s="549"/>
      <c r="AA1087" s="149" t="str">
        <f>IFERROR(IF(Y1087="ー", "", ROUNDDOWN(Z1087*VLOOKUP(N1087,【参考】数式用!$AR$2:$AW$50,MATCH(Y1087,【参考】数式用!$AT$4:$AW$4)+2,FALSE)*0.5, 0)), "")</f>
        <v/>
      </c>
      <c r="AB1087" s="103"/>
      <c r="AC1087" s="1083" t="str">
        <f>IFERROR(IF(AG1087&lt;&gt;"",Z1087*VLOOKUP(N1087,【参考】数式用!$AG$2:$AL$50,MATCH(Y1087,【参考】数式用!$AI$4:$AL$4,0)+2,0), ""), "")</f>
        <v/>
      </c>
      <c r="AD1087" s="1083"/>
      <c r="AE1087" s="424"/>
      <c r="AF1087" s="104"/>
      <c r="AG1087" s="438" t="str">
        <f>IFERROR(VLOOKUP(O1087, 【参考】数式用!$AY$5:$AY$13, 1, FALSE), "")</f>
        <v/>
      </c>
      <c r="AH1087" s="439" t="str">
        <f>IFERROR(VLOOKUP(N1087, 【参考】数式用!$BA$2:$BB$50, 2, FALSE), "")</f>
        <v/>
      </c>
      <c r="AI1087" s="440" t="str">
        <f t="shared" si="35"/>
        <v/>
      </c>
      <c r="AJ1087" s="441" t="str">
        <f t="shared" si="36"/>
        <v/>
      </c>
      <c r="AK1087" s="139"/>
      <c r="AL1087" s="139"/>
      <c r="AM1087" s="112"/>
      <c r="AN1087" s="112"/>
      <c r="AU1087" s="111"/>
      <c r="AV1087" s="111"/>
      <c r="AW1087" s="111"/>
      <c r="AX1087" s="111"/>
      <c r="AY1087" s="111"/>
      <c r="AZ1087" s="111"/>
    </row>
    <row r="1088" spans="1:52" ht="30" customHeight="1" thickBot="1">
      <c r="A1088" s="146">
        <v>1075</v>
      </c>
      <c r="B1088" s="985" t="str">
        <f>IF(基本情報入力シート!C1113="","",基本情報入力シート!C1113)</f>
        <v/>
      </c>
      <c r="C1088" s="986"/>
      <c r="D1088" s="986"/>
      <c r="E1088" s="986"/>
      <c r="F1088" s="986"/>
      <c r="G1088" s="986"/>
      <c r="H1088" s="986"/>
      <c r="I1088" s="987"/>
      <c r="J1088" s="420" t="str">
        <f>IF(基本情報入力シート!M1113="","",基本情報入力シート!M1113)</f>
        <v/>
      </c>
      <c r="K1088" s="420" t="str">
        <f>IF(基本情報入力シート!R1113="","",基本情報入力シート!R1113)</f>
        <v/>
      </c>
      <c r="L1088" s="420" t="str">
        <f>IF(基本情報入力シート!W1113="","",基本情報入力シート!W1113)</f>
        <v/>
      </c>
      <c r="M1088" s="420" t="str">
        <f>IF(基本情報入力シート!X1113="","",基本情報入力シート!X1113)</f>
        <v/>
      </c>
      <c r="N1088" s="147" t="str">
        <f>IF(基本情報入力シート!Y1113="","",基本情報入力シート!Y1113)</f>
        <v/>
      </c>
      <c r="O1088" s="154"/>
      <c r="P1088" s="53"/>
      <c r="Q1088" s="988"/>
      <c r="R1088" s="989"/>
      <c r="S1088" s="148" t="str">
        <f>IFERROR(ROUNDDOWN(Q1088*VLOOKUP(N1088,【参考】数式用!$AR$2:$AW$50,MATCH(P1088,【参考】数式用!$AT$4:$AW$4)+2,FALSE)*0.5, 0), "")</f>
        <v/>
      </c>
      <c r="T1088" s="54"/>
      <c r="U1088" s="548" t="str">
        <f>IFERROR(IF(AG1088&lt;&gt;"",Q1088*VLOOKUP(N1088,【参考】数式用!$AG$2:$AL$50,MATCH(P1088,【参考】数式用!$AI$4:$AL$4,0)+2,0), ""), "")</f>
        <v/>
      </c>
      <c r="V1088" s="44"/>
      <c r="W1088" s="990"/>
      <c r="X1088" s="991"/>
      <c r="Y1088" s="93"/>
      <c r="Z1088" s="549"/>
      <c r="AA1088" s="149" t="str">
        <f>IFERROR(IF(Y1088="ー", "", ROUNDDOWN(Z1088*VLOOKUP(N1088,【参考】数式用!$AR$2:$AW$50,MATCH(Y1088,【参考】数式用!$AT$4:$AW$4)+2,FALSE)*0.5, 0)), "")</f>
        <v/>
      </c>
      <c r="AB1088" s="103"/>
      <c r="AC1088" s="1083" t="str">
        <f>IFERROR(IF(AG1088&lt;&gt;"",Z1088*VLOOKUP(N1088,【参考】数式用!$AG$2:$AL$50,MATCH(Y1088,【参考】数式用!$AI$4:$AL$4,0)+2,0), ""), "")</f>
        <v/>
      </c>
      <c r="AD1088" s="1083"/>
      <c r="AE1088" s="424"/>
      <c r="AF1088" s="104"/>
      <c r="AG1088" s="438" t="str">
        <f>IFERROR(VLOOKUP(O1088, 【参考】数式用!$AY$5:$AY$13, 1, FALSE), "")</f>
        <v/>
      </c>
      <c r="AH1088" s="439" t="str">
        <f>IFERROR(VLOOKUP(N1088, 【参考】数式用!$BA$2:$BB$50, 2, FALSE), "")</f>
        <v/>
      </c>
      <c r="AI1088" s="440" t="str">
        <f t="shared" si="35"/>
        <v/>
      </c>
      <c r="AJ1088" s="441" t="str">
        <f t="shared" si="36"/>
        <v/>
      </c>
      <c r="AK1088" s="139"/>
      <c r="AL1088" s="139"/>
      <c r="AM1088" s="112"/>
      <c r="AN1088" s="112"/>
      <c r="AU1088" s="111"/>
      <c r="AV1088" s="111"/>
      <c r="AW1088" s="111"/>
      <c r="AX1088" s="111"/>
      <c r="AY1088" s="111"/>
      <c r="AZ1088" s="111"/>
    </row>
    <row r="1089" spans="1:52" ht="30" customHeight="1" thickBot="1">
      <c r="A1089" s="146">
        <v>1076</v>
      </c>
      <c r="B1089" s="985" t="str">
        <f>IF(基本情報入力シート!C1114="","",基本情報入力シート!C1114)</f>
        <v/>
      </c>
      <c r="C1089" s="986"/>
      <c r="D1089" s="986"/>
      <c r="E1089" s="986"/>
      <c r="F1089" s="986"/>
      <c r="G1089" s="986"/>
      <c r="H1089" s="986"/>
      <c r="I1089" s="987"/>
      <c r="J1089" s="420" t="str">
        <f>IF(基本情報入力シート!M1114="","",基本情報入力シート!M1114)</f>
        <v/>
      </c>
      <c r="K1089" s="420" t="str">
        <f>IF(基本情報入力シート!R1114="","",基本情報入力シート!R1114)</f>
        <v/>
      </c>
      <c r="L1089" s="420" t="str">
        <f>IF(基本情報入力シート!W1114="","",基本情報入力シート!W1114)</f>
        <v/>
      </c>
      <c r="M1089" s="420" t="str">
        <f>IF(基本情報入力シート!X1114="","",基本情報入力シート!X1114)</f>
        <v/>
      </c>
      <c r="N1089" s="147" t="str">
        <f>IF(基本情報入力シート!Y1114="","",基本情報入力シート!Y1114)</f>
        <v/>
      </c>
      <c r="O1089" s="154"/>
      <c r="P1089" s="53"/>
      <c r="Q1089" s="988"/>
      <c r="R1089" s="989"/>
      <c r="S1089" s="148" t="str">
        <f>IFERROR(ROUNDDOWN(Q1089*VLOOKUP(N1089,【参考】数式用!$AR$2:$AW$50,MATCH(P1089,【参考】数式用!$AT$4:$AW$4)+2,FALSE)*0.5, 0), "")</f>
        <v/>
      </c>
      <c r="T1089" s="54"/>
      <c r="U1089" s="548" t="str">
        <f>IFERROR(IF(AG1089&lt;&gt;"",Q1089*VLOOKUP(N1089,【参考】数式用!$AG$2:$AL$50,MATCH(P1089,【参考】数式用!$AI$4:$AL$4,0)+2,0), ""), "")</f>
        <v/>
      </c>
      <c r="V1089" s="44"/>
      <c r="W1089" s="990"/>
      <c r="X1089" s="991"/>
      <c r="Y1089" s="93"/>
      <c r="Z1089" s="549"/>
      <c r="AA1089" s="149" t="str">
        <f>IFERROR(IF(Y1089="ー", "", ROUNDDOWN(Z1089*VLOOKUP(N1089,【参考】数式用!$AR$2:$AW$50,MATCH(Y1089,【参考】数式用!$AT$4:$AW$4)+2,FALSE)*0.5, 0)), "")</f>
        <v/>
      </c>
      <c r="AB1089" s="103"/>
      <c r="AC1089" s="1083" t="str">
        <f>IFERROR(IF(AG1089&lt;&gt;"",Z1089*VLOOKUP(N1089,【参考】数式用!$AG$2:$AL$50,MATCH(Y1089,【参考】数式用!$AI$4:$AL$4,0)+2,0), ""), "")</f>
        <v/>
      </c>
      <c r="AD1089" s="1083"/>
      <c r="AE1089" s="424"/>
      <c r="AF1089" s="104"/>
      <c r="AG1089" s="438" t="str">
        <f>IFERROR(VLOOKUP(O1089, 【参考】数式用!$AY$5:$AY$13, 1, FALSE), "")</f>
        <v/>
      </c>
      <c r="AH1089" s="439" t="str">
        <f>IFERROR(VLOOKUP(N1089, 【参考】数式用!$BA$2:$BB$50, 2, FALSE), "")</f>
        <v/>
      </c>
      <c r="AI1089" s="440" t="str">
        <f t="shared" si="35"/>
        <v/>
      </c>
      <c r="AJ1089" s="441" t="str">
        <f t="shared" si="36"/>
        <v/>
      </c>
      <c r="AK1089" s="139"/>
      <c r="AL1089" s="139"/>
      <c r="AM1089" s="112"/>
      <c r="AN1089" s="112"/>
      <c r="AU1089" s="111"/>
      <c r="AV1089" s="111"/>
      <c r="AW1089" s="111"/>
      <c r="AX1089" s="111"/>
      <c r="AY1089" s="111"/>
      <c r="AZ1089" s="111"/>
    </row>
    <row r="1090" spans="1:52" ht="30" customHeight="1" thickBot="1">
      <c r="A1090" s="146">
        <v>1077</v>
      </c>
      <c r="B1090" s="985" t="str">
        <f>IF(基本情報入力シート!C1115="","",基本情報入力シート!C1115)</f>
        <v/>
      </c>
      <c r="C1090" s="986"/>
      <c r="D1090" s="986"/>
      <c r="E1090" s="986"/>
      <c r="F1090" s="986"/>
      <c r="G1090" s="986"/>
      <c r="H1090" s="986"/>
      <c r="I1090" s="987"/>
      <c r="J1090" s="420" t="str">
        <f>IF(基本情報入力シート!M1115="","",基本情報入力シート!M1115)</f>
        <v/>
      </c>
      <c r="K1090" s="420" t="str">
        <f>IF(基本情報入力シート!R1115="","",基本情報入力シート!R1115)</f>
        <v/>
      </c>
      <c r="L1090" s="420" t="str">
        <f>IF(基本情報入力シート!W1115="","",基本情報入力シート!W1115)</f>
        <v/>
      </c>
      <c r="M1090" s="420" t="str">
        <f>IF(基本情報入力シート!X1115="","",基本情報入力シート!X1115)</f>
        <v/>
      </c>
      <c r="N1090" s="147" t="str">
        <f>IF(基本情報入力シート!Y1115="","",基本情報入力シート!Y1115)</f>
        <v/>
      </c>
      <c r="O1090" s="154"/>
      <c r="P1090" s="53"/>
      <c r="Q1090" s="988"/>
      <c r="R1090" s="989"/>
      <c r="S1090" s="148" t="str">
        <f>IFERROR(ROUNDDOWN(Q1090*VLOOKUP(N1090,【参考】数式用!$AR$2:$AW$50,MATCH(P1090,【参考】数式用!$AT$4:$AW$4)+2,FALSE)*0.5, 0), "")</f>
        <v/>
      </c>
      <c r="T1090" s="54"/>
      <c r="U1090" s="548" t="str">
        <f>IFERROR(IF(AG1090&lt;&gt;"",Q1090*VLOOKUP(N1090,【参考】数式用!$AG$2:$AL$50,MATCH(P1090,【参考】数式用!$AI$4:$AL$4,0)+2,0), ""), "")</f>
        <v/>
      </c>
      <c r="V1090" s="44"/>
      <c r="W1090" s="990"/>
      <c r="X1090" s="991"/>
      <c r="Y1090" s="93"/>
      <c r="Z1090" s="549"/>
      <c r="AA1090" s="149" t="str">
        <f>IFERROR(IF(Y1090="ー", "", ROUNDDOWN(Z1090*VLOOKUP(N1090,【参考】数式用!$AR$2:$AW$50,MATCH(Y1090,【参考】数式用!$AT$4:$AW$4)+2,FALSE)*0.5, 0)), "")</f>
        <v/>
      </c>
      <c r="AB1090" s="103"/>
      <c r="AC1090" s="1083" t="str">
        <f>IFERROR(IF(AG1090&lt;&gt;"",Z1090*VLOOKUP(N1090,【参考】数式用!$AG$2:$AL$50,MATCH(Y1090,【参考】数式用!$AI$4:$AL$4,0)+2,0), ""), "")</f>
        <v/>
      </c>
      <c r="AD1090" s="1083"/>
      <c r="AE1090" s="424"/>
      <c r="AF1090" s="104"/>
      <c r="AG1090" s="438" t="str">
        <f>IFERROR(VLOOKUP(O1090, 【参考】数式用!$AY$5:$AY$13, 1, FALSE), "")</f>
        <v/>
      </c>
      <c r="AH1090" s="439" t="str">
        <f>IFERROR(VLOOKUP(N1090, 【参考】数式用!$BA$2:$BB$50, 2, FALSE), "")</f>
        <v/>
      </c>
      <c r="AI1090" s="440" t="str">
        <f t="shared" si="35"/>
        <v/>
      </c>
      <c r="AJ1090" s="441" t="str">
        <f t="shared" si="36"/>
        <v/>
      </c>
      <c r="AK1090" s="139"/>
      <c r="AL1090" s="139"/>
      <c r="AM1090" s="112"/>
      <c r="AN1090" s="112"/>
      <c r="AU1090" s="111"/>
      <c r="AV1090" s="111"/>
      <c r="AW1090" s="111"/>
      <c r="AX1090" s="111"/>
      <c r="AY1090" s="111"/>
      <c r="AZ1090" s="111"/>
    </row>
    <row r="1091" spans="1:52" ht="30" customHeight="1" thickBot="1">
      <c r="A1091" s="146">
        <v>1078</v>
      </c>
      <c r="B1091" s="985" t="str">
        <f>IF(基本情報入力シート!C1116="","",基本情報入力シート!C1116)</f>
        <v/>
      </c>
      <c r="C1091" s="986"/>
      <c r="D1091" s="986"/>
      <c r="E1091" s="986"/>
      <c r="F1091" s="986"/>
      <c r="G1091" s="986"/>
      <c r="H1091" s="986"/>
      <c r="I1091" s="987"/>
      <c r="J1091" s="420" t="str">
        <f>IF(基本情報入力シート!M1116="","",基本情報入力シート!M1116)</f>
        <v/>
      </c>
      <c r="K1091" s="420" t="str">
        <f>IF(基本情報入力シート!R1116="","",基本情報入力シート!R1116)</f>
        <v/>
      </c>
      <c r="L1091" s="420" t="str">
        <f>IF(基本情報入力シート!W1116="","",基本情報入力シート!W1116)</f>
        <v/>
      </c>
      <c r="M1091" s="420" t="str">
        <f>IF(基本情報入力シート!X1116="","",基本情報入力シート!X1116)</f>
        <v/>
      </c>
      <c r="N1091" s="147" t="str">
        <f>IF(基本情報入力シート!Y1116="","",基本情報入力シート!Y1116)</f>
        <v/>
      </c>
      <c r="O1091" s="154"/>
      <c r="P1091" s="53"/>
      <c r="Q1091" s="988"/>
      <c r="R1091" s="989"/>
      <c r="S1091" s="148" t="str">
        <f>IFERROR(ROUNDDOWN(Q1091*VLOOKUP(N1091,【参考】数式用!$AR$2:$AW$50,MATCH(P1091,【参考】数式用!$AT$4:$AW$4)+2,FALSE)*0.5, 0), "")</f>
        <v/>
      </c>
      <c r="T1091" s="54"/>
      <c r="U1091" s="548" t="str">
        <f>IFERROR(IF(AG1091&lt;&gt;"",Q1091*VLOOKUP(N1091,【参考】数式用!$AG$2:$AL$50,MATCH(P1091,【参考】数式用!$AI$4:$AL$4,0)+2,0), ""), "")</f>
        <v/>
      </c>
      <c r="V1091" s="44"/>
      <c r="W1091" s="990"/>
      <c r="X1091" s="991"/>
      <c r="Y1091" s="93"/>
      <c r="Z1091" s="549"/>
      <c r="AA1091" s="149" t="str">
        <f>IFERROR(IF(Y1091="ー", "", ROUNDDOWN(Z1091*VLOOKUP(N1091,【参考】数式用!$AR$2:$AW$50,MATCH(Y1091,【参考】数式用!$AT$4:$AW$4)+2,FALSE)*0.5, 0)), "")</f>
        <v/>
      </c>
      <c r="AB1091" s="103"/>
      <c r="AC1091" s="1083" t="str">
        <f>IFERROR(IF(AG1091&lt;&gt;"",Z1091*VLOOKUP(N1091,【参考】数式用!$AG$2:$AL$50,MATCH(Y1091,【参考】数式用!$AI$4:$AL$4,0)+2,0), ""), "")</f>
        <v/>
      </c>
      <c r="AD1091" s="1083"/>
      <c r="AE1091" s="424"/>
      <c r="AF1091" s="104"/>
      <c r="AG1091" s="438" t="str">
        <f>IFERROR(VLOOKUP(O1091, 【参考】数式用!$AY$5:$AY$13, 1, FALSE), "")</f>
        <v/>
      </c>
      <c r="AH1091" s="439" t="str">
        <f>IFERROR(VLOOKUP(N1091, 【参考】数式用!$BA$2:$BB$50, 2, FALSE), "")</f>
        <v/>
      </c>
      <c r="AI1091" s="440" t="str">
        <f t="shared" si="35"/>
        <v/>
      </c>
      <c r="AJ1091" s="441" t="str">
        <f t="shared" si="36"/>
        <v/>
      </c>
      <c r="AK1091" s="139"/>
      <c r="AL1091" s="139"/>
      <c r="AM1091" s="112"/>
      <c r="AN1091" s="112"/>
      <c r="AU1091" s="111"/>
      <c r="AV1091" s="111"/>
      <c r="AW1091" s="111"/>
      <c r="AX1091" s="111"/>
      <c r="AY1091" s="111"/>
      <c r="AZ1091" s="111"/>
    </row>
    <row r="1092" spans="1:52" ht="30" customHeight="1" thickBot="1">
      <c r="A1092" s="146">
        <v>1079</v>
      </c>
      <c r="B1092" s="985" t="str">
        <f>IF(基本情報入力シート!C1117="","",基本情報入力シート!C1117)</f>
        <v/>
      </c>
      <c r="C1092" s="986"/>
      <c r="D1092" s="986"/>
      <c r="E1092" s="986"/>
      <c r="F1092" s="986"/>
      <c r="G1092" s="986"/>
      <c r="H1092" s="986"/>
      <c r="I1092" s="987"/>
      <c r="J1092" s="420" t="str">
        <f>IF(基本情報入力シート!M1117="","",基本情報入力シート!M1117)</f>
        <v/>
      </c>
      <c r="K1092" s="420" t="str">
        <f>IF(基本情報入力シート!R1117="","",基本情報入力シート!R1117)</f>
        <v/>
      </c>
      <c r="L1092" s="420" t="str">
        <f>IF(基本情報入力シート!W1117="","",基本情報入力シート!W1117)</f>
        <v/>
      </c>
      <c r="M1092" s="420" t="str">
        <f>IF(基本情報入力シート!X1117="","",基本情報入力シート!X1117)</f>
        <v/>
      </c>
      <c r="N1092" s="147" t="str">
        <f>IF(基本情報入力シート!Y1117="","",基本情報入力シート!Y1117)</f>
        <v/>
      </c>
      <c r="O1092" s="154"/>
      <c r="P1092" s="53"/>
      <c r="Q1092" s="988"/>
      <c r="R1092" s="989"/>
      <c r="S1092" s="148" t="str">
        <f>IFERROR(ROUNDDOWN(Q1092*VLOOKUP(N1092,【参考】数式用!$AR$2:$AW$50,MATCH(P1092,【参考】数式用!$AT$4:$AW$4)+2,FALSE)*0.5, 0), "")</f>
        <v/>
      </c>
      <c r="T1092" s="54"/>
      <c r="U1092" s="548" t="str">
        <f>IFERROR(IF(AG1092&lt;&gt;"",Q1092*VLOOKUP(N1092,【参考】数式用!$AG$2:$AL$50,MATCH(P1092,【参考】数式用!$AI$4:$AL$4,0)+2,0), ""), "")</f>
        <v/>
      </c>
      <c r="V1092" s="44"/>
      <c r="W1092" s="990"/>
      <c r="X1092" s="991"/>
      <c r="Y1092" s="93"/>
      <c r="Z1092" s="549"/>
      <c r="AA1092" s="149" t="str">
        <f>IFERROR(IF(Y1092="ー", "", ROUNDDOWN(Z1092*VLOOKUP(N1092,【参考】数式用!$AR$2:$AW$50,MATCH(Y1092,【参考】数式用!$AT$4:$AW$4)+2,FALSE)*0.5, 0)), "")</f>
        <v/>
      </c>
      <c r="AB1092" s="103"/>
      <c r="AC1092" s="1083" t="str">
        <f>IFERROR(IF(AG1092&lt;&gt;"",Z1092*VLOOKUP(N1092,【参考】数式用!$AG$2:$AL$50,MATCH(Y1092,【参考】数式用!$AI$4:$AL$4,0)+2,0), ""), "")</f>
        <v/>
      </c>
      <c r="AD1092" s="1083"/>
      <c r="AE1092" s="424"/>
      <c r="AF1092" s="104"/>
      <c r="AG1092" s="438" t="str">
        <f>IFERROR(VLOOKUP(O1092, 【参考】数式用!$AY$5:$AY$13, 1, FALSE), "")</f>
        <v/>
      </c>
      <c r="AH1092" s="439" t="str">
        <f>IFERROR(VLOOKUP(N1092, 【参考】数式用!$BA$2:$BB$50, 2, FALSE), "")</f>
        <v/>
      </c>
      <c r="AI1092" s="440" t="str">
        <f t="shared" si="35"/>
        <v/>
      </c>
      <c r="AJ1092" s="441" t="str">
        <f t="shared" si="36"/>
        <v/>
      </c>
      <c r="AK1092" s="139"/>
      <c r="AL1092" s="139"/>
      <c r="AM1092" s="112"/>
      <c r="AN1092" s="112"/>
      <c r="AU1092" s="111"/>
      <c r="AV1092" s="111"/>
      <c r="AW1092" s="111"/>
      <c r="AX1092" s="111"/>
      <c r="AY1092" s="111"/>
      <c r="AZ1092" s="111"/>
    </row>
    <row r="1093" spans="1:52" ht="30" customHeight="1" thickBot="1">
      <c r="A1093" s="146">
        <v>1080</v>
      </c>
      <c r="B1093" s="985" t="str">
        <f>IF(基本情報入力シート!C1118="","",基本情報入力シート!C1118)</f>
        <v/>
      </c>
      <c r="C1093" s="986"/>
      <c r="D1093" s="986"/>
      <c r="E1093" s="986"/>
      <c r="F1093" s="986"/>
      <c r="G1093" s="986"/>
      <c r="H1093" s="986"/>
      <c r="I1093" s="987"/>
      <c r="J1093" s="420" t="str">
        <f>IF(基本情報入力シート!M1118="","",基本情報入力シート!M1118)</f>
        <v/>
      </c>
      <c r="K1093" s="420" t="str">
        <f>IF(基本情報入力シート!R1118="","",基本情報入力シート!R1118)</f>
        <v/>
      </c>
      <c r="L1093" s="420" t="str">
        <f>IF(基本情報入力シート!W1118="","",基本情報入力シート!W1118)</f>
        <v/>
      </c>
      <c r="M1093" s="420" t="str">
        <f>IF(基本情報入力シート!X1118="","",基本情報入力シート!X1118)</f>
        <v/>
      </c>
      <c r="N1093" s="147" t="str">
        <f>IF(基本情報入力シート!Y1118="","",基本情報入力シート!Y1118)</f>
        <v/>
      </c>
      <c r="O1093" s="154"/>
      <c r="P1093" s="53"/>
      <c r="Q1093" s="988"/>
      <c r="R1093" s="989"/>
      <c r="S1093" s="148" t="str">
        <f>IFERROR(ROUNDDOWN(Q1093*VLOOKUP(N1093,【参考】数式用!$AR$2:$AW$50,MATCH(P1093,【参考】数式用!$AT$4:$AW$4)+2,FALSE)*0.5, 0), "")</f>
        <v/>
      </c>
      <c r="T1093" s="54"/>
      <c r="U1093" s="548" t="str">
        <f>IFERROR(IF(AG1093&lt;&gt;"",Q1093*VLOOKUP(N1093,【参考】数式用!$AG$2:$AL$50,MATCH(P1093,【参考】数式用!$AI$4:$AL$4,0)+2,0), ""), "")</f>
        <v/>
      </c>
      <c r="V1093" s="44"/>
      <c r="W1093" s="990"/>
      <c r="X1093" s="991"/>
      <c r="Y1093" s="93"/>
      <c r="Z1093" s="549"/>
      <c r="AA1093" s="149" t="str">
        <f>IFERROR(IF(Y1093="ー", "", ROUNDDOWN(Z1093*VLOOKUP(N1093,【参考】数式用!$AR$2:$AW$50,MATCH(Y1093,【参考】数式用!$AT$4:$AW$4)+2,FALSE)*0.5, 0)), "")</f>
        <v/>
      </c>
      <c r="AB1093" s="103"/>
      <c r="AC1093" s="1083" t="str">
        <f>IFERROR(IF(AG1093&lt;&gt;"",Z1093*VLOOKUP(N1093,【参考】数式用!$AG$2:$AL$50,MATCH(Y1093,【参考】数式用!$AI$4:$AL$4,0)+2,0), ""), "")</f>
        <v/>
      </c>
      <c r="AD1093" s="1083"/>
      <c r="AE1093" s="424"/>
      <c r="AF1093" s="104"/>
      <c r="AG1093" s="438" t="str">
        <f>IFERROR(VLOOKUP(O1093, 【参考】数式用!$AY$5:$AY$13, 1, FALSE), "")</f>
        <v/>
      </c>
      <c r="AH1093" s="439" t="str">
        <f>IFERROR(VLOOKUP(N1093, 【参考】数式用!$BA$2:$BB$50, 2, FALSE), "")</f>
        <v/>
      </c>
      <c r="AI1093" s="440" t="str">
        <f t="shared" si="35"/>
        <v/>
      </c>
      <c r="AJ1093" s="441" t="str">
        <f t="shared" si="36"/>
        <v/>
      </c>
      <c r="AK1093" s="139"/>
      <c r="AL1093" s="139"/>
      <c r="AM1093" s="112"/>
      <c r="AN1093" s="112"/>
      <c r="AU1093" s="111"/>
      <c r="AV1093" s="111"/>
      <c r="AW1093" s="111"/>
      <c r="AX1093" s="111"/>
      <c r="AY1093" s="111"/>
      <c r="AZ1093" s="111"/>
    </row>
    <row r="1094" spans="1:52" ht="30" customHeight="1" thickBot="1">
      <c r="A1094" s="146">
        <v>1081</v>
      </c>
      <c r="B1094" s="985" t="str">
        <f>IF(基本情報入力シート!C1119="","",基本情報入力シート!C1119)</f>
        <v/>
      </c>
      <c r="C1094" s="986"/>
      <c r="D1094" s="986"/>
      <c r="E1094" s="986"/>
      <c r="F1094" s="986"/>
      <c r="G1094" s="986"/>
      <c r="H1094" s="986"/>
      <c r="I1094" s="987"/>
      <c r="J1094" s="420" t="str">
        <f>IF(基本情報入力シート!M1119="","",基本情報入力シート!M1119)</f>
        <v/>
      </c>
      <c r="K1094" s="420" t="str">
        <f>IF(基本情報入力シート!R1119="","",基本情報入力シート!R1119)</f>
        <v/>
      </c>
      <c r="L1094" s="420" t="str">
        <f>IF(基本情報入力シート!W1119="","",基本情報入力シート!W1119)</f>
        <v/>
      </c>
      <c r="M1094" s="420" t="str">
        <f>IF(基本情報入力シート!X1119="","",基本情報入力シート!X1119)</f>
        <v/>
      </c>
      <c r="N1094" s="147" t="str">
        <f>IF(基本情報入力シート!Y1119="","",基本情報入力シート!Y1119)</f>
        <v/>
      </c>
      <c r="O1094" s="154"/>
      <c r="P1094" s="53"/>
      <c r="Q1094" s="988"/>
      <c r="R1094" s="989"/>
      <c r="S1094" s="148" t="str">
        <f>IFERROR(ROUNDDOWN(Q1094*VLOOKUP(N1094,【参考】数式用!$AR$2:$AW$50,MATCH(P1094,【参考】数式用!$AT$4:$AW$4)+2,FALSE)*0.5, 0), "")</f>
        <v/>
      </c>
      <c r="T1094" s="54"/>
      <c r="U1094" s="548" t="str">
        <f>IFERROR(IF(AG1094&lt;&gt;"",Q1094*VLOOKUP(N1094,【参考】数式用!$AG$2:$AL$50,MATCH(P1094,【参考】数式用!$AI$4:$AL$4,0)+2,0), ""), "")</f>
        <v/>
      </c>
      <c r="V1094" s="44"/>
      <c r="W1094" s="990"/>
      <c r="X1094" s="991"/>
      <c r="Y1094" s="93"/>
      <c r="Z1094" s="549"/>
      <c r="AA1094" s="149" t="str">
        <f>IFERROR(IF(Y1094="ー", "", ROUNDDOWN(Z1094*VLOOKUP(N1094,【参考】数式用!$AR$2:$AW$50,MATCH(Y1094,【参考】数式用!$AT$4:$AW$4)+2,FALSE)*0.5, 0)), "")</f>
        <v/>
      </c>
      <c r="AB1094" s="103"/>
      <c r="AC1094" s="1083" t="str">
        <f>IFERROR(IF(AG1094&lt;&gt;"",Z1094*VLOOKUP(N1094,【参考】数式用!$AG$2:$AL$50,MATCH(Y1094,【参考】数式用!$AI$4:$AL$4,0)+2,0), ""), "")</f>
        <v/>
      </c>
      <c r="AD1094" s="1083"/>
      <c r="AE1094" s="424"/>
      <c r="AF1094" s="104"/>
      <c r="AG1094" s="438" t="str">
        <f>IFERROR(VLOOKUP(O1094, 【参考】数式用!$AY$5:$AY$13, 1, FALSE), "")</f>
        <v/>
      </c>
      <c r="AH1094" s="439" t="str">
        <f>IFERROR(VLOOKUP(N1094, 【参考】数式用!$BA$2:$BB$50, 2, FALSE), "")</f>
        <v/>
      </c>
      <c r="AI1094" s="440" t="str">
        <f t="shared" si="35"/>
        <v/>
      </c>
      <c r="AJ1094" s="441" t="str">
        <f t="shared" si="36"/>
        <v/>
      </c>
      <c r="AK1094" s="139"/>
      <c r="AL1094" s="139"/>
      <c r="AM1094" s="112"/>
      <c r="AN1094" s="112"/>
      <c r="AU1094" s="111"/>
      <c r="AV1094" s="111"/>
      <c r="AW1094" s="111"/>
      <c r="AX1094" s="111"/>
      <c r="AY1094" s="111"/>
      <c r="AZ1094" s="111"/>
    </row>
    <row r="1095" spans="1:52" ht="30" customHeight="1" thickBot="1">
      <c r="A1095" s="146">
        <v>1082</v>
      </c>
      <c r="B1095" s="985" t="str">
        <f>IF(基本情報入力シート!C1120="","",基本情報入力シート!C1120)</f>
        <v/>
      </c>
      <c r="C1095" s="986"/>
      <c r="D1095" s="986"/>
      <c r="E1095" s="986"/>
      <c r="F1095" s="986"/>
      <c r="G1095" s="986"/>
      <c r="H1095" s="986"/>
      <c r="I1095" s="987"/>
      <c r="J1095" s="420" t="str">
        <f>IF(基本情報入力シート!M1120="","",基本情報入力シート!M1120)</f>
        <v/>
      </c>
      <c r="K1095" s="420" t="str">
        <f>IF(基本情報入力シート!R1120="","",基本情報入力シート!R1120)</f>
        <v/>
      </c>
      <c r="L1095" s="420" t="str">
        <f>IF(基本情報入力シート!W1120="","",基本情報入力シート!W1120)</f>
        <v/>
      </c>
      <c r="M1095" s="420" t="str">
        <f>IF(基本情報入力シート!X1120="","",基本情報入力シート!X1120)</f>
        <v/>
      </c>
      <c r="N1095" s="147" t="str">
        <f>IF(基本情報入力シート!Y1120="","",基本情報入力シート!Y1120)</f>
        <v/>
      </c>
      <c r="O1095" s="154"/>
      <c r="P1095" s="53"/>
      <c r="Q1095" s="988"/>
      <c r="R1095" s="989"/>
      <c r="S1095" s="148" t="str">
        <f>IFERROR(ROUNDDOWN(Q1095*VLOOKUP(N1095,【参考】数式用!$AR$2:$AW$50,MATCH(P1095,【参考】数式用!$AT$4:$AW$4)+2,FALSE)*0.5, 0), "")</f>
        <v/>
      </c>
      <c r="T1095" s="54"/>
      <c r="U1095" s="548" t="str">
        <f>IFERROR(IF(AG1095&lt;&gt;"",Q1095*VLOOKUP(N1095,【参考】数式用!$AG$2:$AL$50,MATCH(P1095,【参考】数式用!$AI$4:$AL$4,0)+2,0), ""), "")</f>
        <v/>
      </c>
      <c r="V1095" s="44"/>
      <c r="W1095" s="990"/>
      <c r="X1095" s="991"/>
      <c r="Y1095" s="93"/>
      <c r="Z1095" s="549"/>
      <c r="AA1095" s="149" t="str">
        <f>IFERROR(IF(Y1095="ー", "", ROUNDDOWN(Z1095*VLOOKUP(N1095,【参考】数式用!$AR$2:$AW$50,MATCH(Y1095,【参考】数式用!$AT$4:$AW$4)+2,FALSE)*0.5, 0)), "")</f>
        <v/>
      </c>
      <c r="AB1095" s="103"/>
      <c r="AC1095" s="1083" t="str">
        <f>IFERROR(IF(AG1095&lt;&gt;"",Z1095*VLOOKUP(N1095,【参考】数式用!$AG$2:$AL$50,MATCH(Y1095,【参考】数式用!$AI$4:$AL$4,0)+2,0), ""), "")</f>
        <v/>
      </c>
      <c r="AD1095" s="1083"/>
      <c r="AE1095" s="424"/>
      <c r="AF1095" s="104"/>
      <c r="AG1095" s="438" t="str">
        <f>IFERROR(VLOOKUP(O1095, 【参考】数式用!$AY$5:$AY$13, 1, FALSE), "")</f>
        <v/>
      </c>
      <c r="AH1095" s="439" t="str">
        <f>IFERROR(VLOOKUP(N1095, 【参考】数式用!$BA$2:$BB$50, 2, FALSE), "")</f>
        <v/>
      </c>
      <c r="AI1095" s="440" t="str">
        <f t="shared" si="35"/>
        <v/>
      </c>
      <c r="AJ1095" s="441" t="str">
        <f t="shared" si="36"/>
        <v/>
      </c>
      <c r="AK1095" s="139"/>
      <c r="AL1095" s="139"/>
      <c r="AM1095" s="112"/>
      <c r="AN1095" s="112"/>
      <c r="AU1095" s="111"/>
      <c r="AV1095" s="111"/>
      <c r="AW1095" s="111"/>
      <c r="AX1095" s="111"/>
      <c r="AY1095" s="111"/>
      <c r="AZ1095" s="111"/>
    </row>
    <row r="1096" spans="1:52" ht="30" customHeight="1" thickBot="1">
      <c r="A1096" s="146">
        <v>1083</v>
      </c>
      <c r="B1096" s="985" t="str">
        <f>IF(基本情報入力シート!C1121="","",基本情報入力シート!C1121)</f>
        <v/>
      </c>
      <c r="C1096" s="986"/>
      <c r="D1096" s="986"/>
      <c r="E1096" s="986"/>
      <c r="F1096" s="986"/>
      <c r="G1096" s="986"/>
      <c r="H1096" s="986"/>
      <c r="I1096" s="987"/>
      <c r="J1096" s="420" t="str">
        <f>IF(基本情報入力シート!M1121="","",基本情報入力シート!M1121)</f>
        <v/>
      </c>
      <c r="K1096" s="420" t="str">
        <f>IF(基本情報入力シート!R1121="","",基本情報入力シート!R1121)</f>
        <v/>
      </c>
      <c r="L1096" s="420" t="str">
        <f>IF(基本情報入力シート!W1121="","",基本情報入力シート!W1121)</f>
        <v/>
      </c>
      <c r="M1096" s="420" t="str">
        <f>IF(基本情報入力シート!X1121="","",基本情報入力シート!X1121)</f>
        <v/>
      </c>
      <c r="N1096" s="147" t="str">
        <f>IF(基本情報入力シート!Y1121="","",基本情報入力シート!Y1121)</f>
        <v/>
      </c>
      <c r="O1096" s="154"/>
      <c r="P1096" s="53"/>
      <c r="Q1096" s="988"/>
      <c r="R1096" s="989"/>
      <c r="S1096" s="148" t="str">
        <f>IFERROR(ROUNDDOWN(Q1096*VLOOKUP(N1096,【参考】数式用!$AR$2:$AW$50,MATCH(P1096,【参考】数式用!$AT$4:$AW$4)+2,FALSE)*0.5, 0), "")</f>
        <v/>
      </c>
      <c r="T1096" s="54"/>
      <c r="U1096" s="548" t="str">
        <f>IFERROR(IF(AG1096&lt;&gt;"",Q1096*VLOOKUP(N1096,【参考】数式用!$AG$2:$AL$50,MATCH(P1096,【参考】数式用!$AI$4:$AL$4,0)+2,0), ""), "")</f>
        <v/>
      </c>
      <c r="V1096" s="44"/>
      <c r="W1096" s="990"/>
      <c r="X1096" s="991"/>
      <c r="Y1096" s="93"/>
      <c r="Z1096" s="549"/>
      <c r="AA1096" s="149" t="str">
        <f>IFERROR(IF(Y1096="ー", "", ROUNDDOWN(Z1096*VLOOKUP(N1096,【参考】数式用!$AR$2:$AW$50,MATCH(Y1096,【参考】数式用!$AT$4:$AW$4)+2,FALSE)*0.5, 0)), "")</f>
        <v/>
      </c>
      <c r="AB1096" s="103"/>
      <c r="AC1096" s="1083" t="str">
        <f>IFERROR(IF(AG1096&lt;&gt;"",Z1096*VLOOKUP(N1096,【参考】数式用!$AG$2:$AL$50,MATCH(Y1096,【参考】数式用!$AI$4:$AL$4,0)+2,0), ""), "")</f>
        <v/>
      </c>
      <c r="AD1096" s="1083"/>
      <c r="AE1096" s="424"/>
      <c r="AF1096" s="104"/>
      <c r="AG1096" s="438" t="str">
        <f>IFERROR(VLOOKUP(O1096, 【参考】数式用!$AY$5:$AY$13, 1, FALSE), "")</f>
        <v/>
      </c>
      <c r="AH1096" s="439" t="str">
        <f>IFERROR(VLOOKUP(N1096, 【参考】数式用!$BA$2:$BB$50, 2, FALSE), "")</f>
        <v/>
      </c>
      <c r="AI1096" s="440" t="str">
        <f t="shared" si="35"/>
        <v/>
      </c>
      <c r="AJ1096" s="441" t="str">
        <f t="shared" si="36"/>
        <v/>
      </c>
      <c r="AK1096" s="139"/>
      <c r="AL1096" s="139"/>
      <c r="AM1096" s="112"/>
      <c r="AN1096" s="112"/>
      <c r="AU1096" s="111"/>
      <c r="AV1096" s="111"/>
      <c r="AW1096" s="111"/>
      <c r="AX1096" s="111"/>
      <c r="AY1096" s="111"/>
      <c r="AZ1096" s="111"/>
    </row>
    <row r="1097" spans="1:52" ht="30" customHeight="1" thickBot="1">
      <c r="A1097" s="146">
        <v>1084</v>
      </c>
      <c r="B1097" s="985" t="str">
        <f>IF(基本情報入力シート!C1122="","",基本情報入力シート!C1122)</f>
        <v/>
      </c>
      <c r="C1097" s="986"/>
      <c r="D1097" s="986"/>
      <c r="E1097" s="986"/>
      <c r="F1097" s="986"/>
      <c r="G1097" s="986"/>
      <c r="H1097" s="986"/>
      <c r="I1097" s="987"/>
      <c r="J1097" s="420" t="str">
        <f>IF(基本情報入力シート!M1122="","",基本情報入力シート!M1122)</f>
        <v/>
      </c>
      <c r="K1097" s="420" t="str">
        <f>IF(基本情報入力シート!R1122="","",基本情報入力シート!R1122)</f>
        <v/>
      </c>
      <c r="L1097" s="420" t="str">
        <f>IF(基本情報入力シート!W1122="","",基本情報入力シート!W1122)</f>
        <v/>
      </c>
      <c r="M1097" s="420" t="str">
        <f>IF(基本情報入力シート!X1122="","",基本情報入力シート!X1122)</f>
        <v/>
      </c>
      <c r="N1097" s="147" t="str">
        <f>IF(基本情報入力シート!Y1122="","",基本情報入力シート!Y1122)</f>
        <v/>
      </c>
      <c r="O1097" s="154"/>
      <c r="P1097" s="53"/>
      <c r="Q1097" s="988"/>
      <c r="R1097" s="989"/>
      <c r="S1097" s="148" t="str">
        <f>IFERROR(ROUNDDOWN(Q1097*VLOOKUP(N1097,【参考】数式用!$AR$2:$AW$50,MATCH(P1097,【参考】数式用!$AT$4:$AW$4)+2,FALSE)*0.5, 0), "")</f>
        <v/>
      </c>
      <c r="T1097" s="54"/>
      <c r="U1097" s="548" t="str">
        <f>IFERROR(IF(AG1097&lt;&gt;"",Q1097*VLOOKUP(N1097,【参考】数式用!$AG$2:$AL$50,MATCH(P1097,【参考】数式用!$AI$4:$AL$4,0)+2,0), ""), "")</f>
        <v/>
      </c>
      <c r="V1097" s="44"/>
      <c r="W1097" s="990"/>
      <c r="X1097" s="991"/>
      <c r="Y1097" s="93"/>
      <c r="Z1097" s="549"/>
      <c r="AA1097" s="149" t="str">
        <f>IFERROR(IF(Y1097="ー", "", ROUNDDOWN(Z1097*VLOOKUP(N1097,【参考】数式用!$AR$2:$AW$50,MATCH(Y1097,【参考】数式用!$AT$4:$AW$4)+2,FALSE)*0.5, 0)), "")</f>
        <v/>
      </c>
      <c r="AB1097" s="103"/>
      <c r="AC1097" s="1083" t="str">
        <f>IFERROR(IF(AG1097&lt;&gt;"",Z1097*VLOOKUP(N1097,【参考】数式用!$AG$2:$AL$50,MATCH(Y1097,【参考】数式用!$AI$4:$AL$4,0)+2,0), ""), "")</f>
        <v/>
      </c>
      <c r="AD1097" s="1083"/>
      <c r="AE1097" s="424"/>
      <c r="AF1097" s="104"/>
      <c r="AG1097" s="438" t="str">
        <f>IFERROR(VLOOKUP(O1097, 【参考】数式用!$AY$5:$AY$13, 1, FALSE), "")</f>
        <v/>
      </c>
      <c r="AH1097" s="439" t="str">
        <f>IFERROR(VLOOKUP(N1097, 【参考】数式用!$BA$2:$BB$50, 2, FALSE), "")</f>
        <v/>
      </c>
      <c r="AI1097" s="440" t="str">
        <f t="shared" si="35"/>
        <v/>
      </c>
      <c r="AJ1097" s="441" t="str">
        <f t="shared" si="36"/>
        <v/>
      </c>
      <c r="AK1097" s="139"/>
      <c r="AL1097" s="139"/>
      <c r="AM1097" s="112"/>
      <c r="AN1097" s="112"/>
      <c r="AU1097" s="111"/>
      <c r="AV1097" s="111"/>
      <c r="AW1097" s="111"/>
      <c r="AX1097" s="111"/>
      <c r="AY1097" s="111"/>
      <c r="AZ1097" s="111"/>
    </row>
    <row r="1098" spans="1:52" ht="30" customHeight="1" thickBot="1">
      <c r="A1098" s="146">
        <v>1085</v>
      </c>
      <c r="B1098" s="985" t="str">
        <f>IF(基本情報入力シート!C1123="","",基本情報入力シート!C1123)</f>
        <v/>
      </c>
      <c r="C1098" s="986"/>
      <c r="D1098" s="986"/>
      <c r="E1098" s="986"/>
      <c r="F1098" s="986"/>
      <c r="G1098" s="986"/>
      <c r="H1098" s="986"/>
      <c r="I1098" s="987"/>
      <c r="J1098" s="420" t="str">
        <f>IF(基本情報入力シート!M1123="","",基本情報入力シート!M1123)</f>
        <v/>
      </c>
      <c r="K1098" s="420" t="str">
        <f>IF(基本情報入力シート!R1123="","",基本情報入力シート!R1123)</f>
        <v/>
      </c>
      <c r="L1098" s="420" t="str">
        <f>IF(基本情報入力シート!W1123="","",基本情報入力シート!W1123)</f>
        <v/>
      </c>
      <c r="M1098" s="420" t="str">
        <f>IF(基本情報入力シート!X1123="","",基本情報入力シート!X1123)</f>
        <v/>
      </c>
      <c r="N1098" s="147" t="str">
        <f>IF(基本情報入力シート!Y1123="","",基本情報入力シート!Y1123)</f>
        <v/>
      </c>
      <c r="O1098" s="154"/>
      <c r="P1098" s="53"/>
      <c r="Q1098" s="988"/>
      <c r="R1098" s="989"/>
      <c r="S1098" s="148" t="str">
        <f>IFERROR(ROUNDDOWN(Q1098*VLOOKUP(N1098,【参考】数式用!$AR$2:$AW$50,MATCH(P1098,【参考】数式用!$AT$4:$AW$4)+2,FALSE)*0.5, 0), "")</f>
        <v/>
      </c>
      <c r="T1098" s="54"/>
      <c r="U1098" s="548" t="str">
        <f>IFERROR(IF(AG1098&lt;&gt;"",Q1098*VLOOKUP(N1098,【参考】数式用!$AG$2:$AL$50,MATCH(P1098,【参考】数式用!$AI$4:$AL$4,0)+2,0), ""), "")</f>
        <v/>
      </c>
      <c r="V1098" s="44"/>
      <c r="W1098" s="990"/>
      <c r="X1098" s="991"/>
      <c r="Y1098" s="93"/>
      <c r="Z1098" s="549"/>
      <c r="AA1098" s="149" t="str">
        <f>IFERROR(IF(Y1098="ー", "", ROUNDDOWN(Z1098*VLOOKUP(N1098,【参考】数式用!$AR$2:$AW$50,MATCH(Y1098,【参考】数式用!$AT$4:$AW$4)+2,FALSE)*0.5, 0)), "")</f>
        <v/>
      </c>
      <c r="AB1098" s="103"/>
      <c r="AC1098" s="1083" t="str">
        <f>IFERROR(IF(AG1098&lt;&gt;"",Z1098*VLOOKUP(N1098,【参考】数式用!$AG$2:$AL$50,MATCH(Y1098,【参考】数式用!$AI$4:$AL$4,0)+2,0), ""), "")</f>
        <v/>
      </c>
      <c r="AD1098" s="1083"/>
      <c r="AE1098" s="424"/>
      <c r="AF1098" s="104"/>
      <c r="AG1098" s="438" t="str">
        <f>IFERROR(VLOOKUP(O1098, 【参考】数式用!$AY$5:$AY$13, 1, FALSE), "")</f>
        <v/>
      </c>
      <c r="AH1098" s="439" t="str">
        <f>IFERROR(VLOOKUP(N1098, 【参考】数式用!$BA$2:$BB$50, 2, FALSE), "")</f>
        <v/>
      </c>
      <c r="AI1098" s="440" t="str">
        <f t="shared" si="35"/>
        <v/>
      </c>
      <c r="AJ1098" s="441" t="str">
        <f t="shared" si="36"/>
        <v/>
      </c>
      <c r="AK1098" s="139"/>
      <c r="AL1098" s="139"/>
      <c r="AM1098" s="112"/>
      <c r="AN1098" s="112"/>
      <c r="AU1098" s="111"/>
      <c r="AV1098" s="111"/>
      <c r="AW1098" s="111"/>
      <c r="AX1098" s="111"/>
      <c r="AY1098" s="111"/>
      <c r="AZ1098" s="111"/>
    </row>
    <row r="1099" spans="1:52" ht="30" customHeight="1" thickBot="1">
      <c r="A1099" s="146">
        <v>1086</v>
      </c>
      <c r="B1099" s="985" t="str">
        <f>IF(基本情報入力シート!C1124="","",基本情報入力シート!C1124)</f>
        <v/>
      </c>
      <c r="C1099" s="986"/>
      <c r="D1099" s="986"/>
      <c r="E1099" s="986"/>
      <c r="F1099" s="986"/>
      <c r="G1099" s="986"/>
      <c r="H1099" s="986"/>
      <c r="I1099" s="987"/>
      <c r="J1099" s="420" t="str">
        <f>IF(基本情報入力シート!M1124="","",基本情報入力シート!M1124)</f>
        <v/>
      </c>
      <c r="K1099" s="420" t="str">
        <f>IF(基本情報入力シート!R1124="","",基本情報入力シート!R1124)</f>
        <v/>
      </c>
      <c r="L1099" s="420" t="str">
        <f>IF(基本情報入力シート!W1124="","",基本情報入力シート!W1124)</f>
        <v/>
      </c>
      <c r="M1099" s="420" t="str">
        <f>IF(基本情報入力シート!X1124="","",基本情報入力シート!X1124)</f>
        <v/>
      </c>
      <c r="N1099" s="147" t="str">
        <f>IF(基本情報入力シート!Y1124="","",基本情報入力シート!Y1124)</f>
        <v/>
      </c>
      <c r="O1099" s="154"/>
      <c r="P1099" s="53"/>
      <c r="Q1099" s="988"/>
      <c r="R1099" s="989"/>
      <c r="S1099" s="148" t="str">
        <f>IFERROR(ROUNDDOWN(Q1099*VLOOKUP(N1099,【参考】数式用!$AR$2:$AW$50,MATCH(P1099,【参考】数式用!$AT$4:$AW$4)+2,FALSE)*0.5, 0), "")</f>
        <v/>
      </c>
      <c r="T1099" s="54"/>
      <c r="U1099" s="548" t="str">
        <f>IFERROR(IF(AG1099&lt;&gt;"",Q1099*VLOOKUP(N1099,【参考】数式用!$AG$2:$AL$50,MATCH(P1099,【参考】数式用!$AI$4:$AL$4,0)+2,0), ""), "")</f>
        <v/>
      </c>
      <c r="V1099" s="44"/>
      <c r="W1099" s="990"/>
      <c r="X1099" s="991"/>
      <c r="Y1099" s="93"/>
      <c r="Z1099" s="549"/>
      <c r="AA1099" s="149" t="str">
        <f>IFERROR(IF(Y1099="ー", "", ROUNDDOWN(Z1099*VLOOKUP(N1099,【参考】数式用!$AR$2:$AW$50,MATCH(Y1099,【参考】数式用!$AT$4:$AW$4)+2,FALSE)*0.5, 0)), "")</f>
        <v/>
      </c>
      <c r="AB1099" s="103"/>
      <c r="AC1099" s="1083" t="str">
        <f>IFERROR(IF(AG1099&lt;&gt;"",Z1099*VLOOKUP(N1099,【参考】数式用!$AG$2:$AL$50,MATCH(Y1099,【参考】数式用!$AI$4:$AL$4,0)+2,0), ""), "")</f>
        <v/>
      </c>
      <c r="AD1099" s="1083"/>
      <c r="AE1099" s="424"/>
      <c r="AF1099" s="104"/>
      <c r="AG1099" s="438" t="str">
        <f>IFERROR(VLOOKUP(O1099, 【参考】数式用!$AY$5:$AY$13, 1, FALSE), "")</f>
        <v/>
      </c>
      <c r="AH1099" s="439" t="str">
        <f>IFERROR(VLOOKUP(N1099, 【参考】数式用!$BA$2:$BB$50, 2, FALSE), "")</f>
        <v/>
      </c>
      <c r="AI1099" s="440" t="str">
        <f t="shared" si="35"/>
        <v/>
      </c>
      <c r="AJ1099" s="441" t="str">
        <f t="shared" si="36"/>
        <v/>
      </c>
      <c r="AK1099" s="139"/>
      <c r="AL1099" s="139"/>
      <c r="AM1099" s="112"/>
      <c r="AN1099" s="112"/>
      <c r="AU1099" s="111"/>
      <c r="AV1099" s="111"/>
      <c r="AW1099" s="111"/>
      <c r="AX1099" s="111"/>
      <c r="AY1099" s="111"/>
      <c r="AZ1099" s="111"/>
    </row>
    <row r="1100" spans="1:52" ht="30" customHeight="1" thickBot="1">
      <c r="A1100" s="146">
        <v>1087</v>
      </c>
      <c r="B1100" s="985" t="str">
        <f>IF(基本情報入力シート!C1125="","",基本情報入力シート!C1125)</f>
        <v/>
      </c>
      <c r="C1100" s="986"/>
      <c r="D1100" s="986"/>
      <c r="E1100" s="986"/>
      <c r="F1100" s="986"/>
      <c r="G1100" s="986"/>
      <c r="H1100" s="986"/>
      <c r="I1100" s="987"/>
      <c r="J1100" s="420" t="str">
        <f>IF(基本情報入力シート!M1125="","",基本情報入力シート!M1125)</f>
        <v/>
      </c>
      <c r="K1100" s="420" t="str">
        <f>IF(基本情報入力シート!R1125="","",基本情報入力シート!R1125)</f>
        <v/>
      </c>
      <c r="L1100" s="420" t="str">
        <f>IF(基本情報入力シート!W1125="","",基本情報入力シート!W1125)</f>
        <v/>
      </c>
      <c r="M1100" s="420" t="str">
        <f>IF(基本情報入力シート!X1125="","",基本情報入力シート!X1125)</f>
        <v/>
      </c>
      <c r="N1100" s="147" t="str">
        <f>IF(基本情報入力シート!Y1125="","",基本情報入力シート!Y1125)</f>
        <v/>
      </c>
      <c r="O1100" s="154"/>
      <c r="P1100" s="53"/>
      <c r="Q1100" s="988"/>
      <c r="R1100" s="989"/>
      <c r="S1100" s="148" t="str">
        <f>IFERROR(ROUNDDOWN(Q1100*VLOOKUP(N1100,【参考】数式用!$AR$2:$AW$50,MATCH(P1100,【参考】数式用!$AT$4:$AW$4)+2,FALSE)*0.5, 0), "")</f>
        <v/>
      </c>
      <c r="T1100" s="54"/>
      <c r="U1100" s="548" t="str">
        <f>IFERROR(IF(AG1100&lt;&gt;"",Q1100*VLOOKUP(N1100,【参考】数式用!$AG$2:$AL$50,MATCH(P1100,【参考】数式用!$AI$4:$AL$4,0)+2,0), ""), "")</f>
        <v/>
      </c>
      <c r="V1100" s="44"/>
      <c r="W1100" s="990"/>
      <c r="X1100" s="991"/>
      <c r="Y1100" s="93"/>
      <c r="Z1100" s="549"/>
      <c r="AA1100" s="149" t="str">
        <f>IFERROR(IF(Y1100="ー", "", ROUNDDOWN(Z1100*VLOOKUP(N1100,【参考】数式用!$AR$2:$AW$50,MATCH(Y1100,【参考】数式用!$AT$4:$AW$4)+2,FALSE)*0.5, 0)), "")</f>
        <v/>
      </c>
      <c r="AB1100" s="103"/>
      <c r="AC1100" s="1083" t="str">
        <f>IFERROR(IF(AG1100&lt;&gt;"",Z1100*VLOOKUP(N1100,【参考】数式用!$AG$2:$AL$50,MATCH(Y1100,【参考】数式用!$AI$4:$AL$4,0)+2,0), ""), "")</f>
        <v/>
      </c>
      <c r="AD1100" s="1083"/>
      <c r="AE1100" s="424"/>
      <c r="AF1100" s="104"/>
      <c r="AG1100" s="438" t="str">
        <f>IFERROR(VLOOKUP(O1100, 【参考】数式用!$AY$5:$AY$13, 1, FALSE), "")</f>
        <v/>
      </c>
      <c r="AH1100" s="439" t="str">
        <f>IFERROR(VLOOKUP(N1100, 【参考】数式用!$BA$2:$BB$50, 2, FALSE), "")</f>
        <v/>
      </c>
      <c r="AI1100" s="440" t="str">
        <f t="shared" si="35"/>
        <v/>
      </c>
      <c r="AJ1100" s="441" t="str">
        <f t="shared" si="36"/>
        <v/>
      </c>
      <c r="AK1100" s="139"/>
      <c r="AL1100" s="139"/>
      <c r="AM1100" s="112"/>
      <c r="AN1100" s="112"/>
      <c r="AU1100" s="111"/>
      <c r="AV1100" s="111"/>
      <c r="AW1100" s="111"/>
      <c r="AX1100" s="111"/>
      <c r="AY1100" s="111"/>
      <c r="AZ1100" s="111"/>
    </row>
    <row r="1101" spans="1:52" ht="30" customHeight="1" thickBot="1">
      <c r="A1101" s="146">
        <v>1088</v>
      </c>
      <c r="B1101" s="985" t="str">
        <f>IF(基本情報入力シート!C1126="","",基本情報入力シート!C1126)</f>
        <v/>
      </c>
      <c r="C1101" s="986"/>
      <c r="D1101" s="986"/>
      <c r="E1101" s="986"/>
      <c r="F1101" s="986"/>
      <c r="G1101" s="986"/>
      <c r="H1101" s="986"/>
      <c r="I1101" s="987"/>
      <c r="J1101" s="420" t="str">
        <f>IF(基本情報入力シート!M1126="","",基本情報入力シート!M1126)</f>
        <v/>
      </c>
      <c r="K1101" s="420" t="str">
        <f>IF(基本情報入力シート!R1126="","",基本情報入力シート!R1126)</f>
        <v/>
      </c>
      <c r="L1101" s="420" t="str">
        <f>IF(基本情報入力シート!W1126="","",基本情報入力シート!W1126)</f>
        <v/>
      </c>
      <c r="M1101" s="420" t="str">
        <f>IF(基本情報入力シート!X1126="","",基本情報入力シート!X1126)</f>
        <v/>
      </c>
      <c r="N1101" s="147" t="str">
        <f>IF(基本情報入力シート!Y1126="","",基本情報入力シート!Y1126)</f>
        <v/>
      </c>
      <c r="O1101" s="154"/>
      <c r="P1101" s="53"/>
      <c r="Q1101" s="988"/>
      <c r="R1101" s="989"/>
      <c r="S1101" s="148" t="str">
        <f>IFERROR(ROUNDDOWN(Q1101*VLOOKUP(N1101,【参考】数式用!$AR$2:$AW$50,MATCH(P1101,【参考】数式用!$AT$4:$AW$4)+2,FALSE)*0.5, 0), "")</f>
        <v/>
      </c>
      <c r="T1101" s="54"/>
      <c r="U1101" s="548" t="str">
        <f>IFERROR(IF(AG1101&lt;&gt;"",Q1101*VLOOKUP(N1101,【参考】数式用!$AG$2:$AL$50,MATCH(P1101,【参考】数式用!$AI$4:$AL$4,0)+2,0), ""), "")</f>
        <v/>
      </c>
      <c r="V1101" s="44"/>
      <c r="W1101" s="990"/>
      <c r="X1101" s="991"/>
      <c r="Y1101" s="93"/>
      <c r="Z1101" s="549"/>
      <c r="AA1101" s="149" t="str">
        <f>IFERROR(IF(Y1101="ー", "", ROUNDDOWN(Z1101*VLOOKUP(N1101,【参考】数式用!$AR$2:$AW$50,MATCH(Y1101,【参考】数式用!$AT$4:$AW$4)+2,FALSE)*0.5, 0)), "")</f>
        <v/>
      </c>
      <c r="AB1101" s="103"/>
      <c r="AC1101" s="1083" t="str">
        <f>IFERROR(IF(AG1101&lt;&gt;"",Z1101*VLOOKUP(N1101,【参考】数式用!$AG$2:$AL$50,MATCH(Y1101,【参考】数式用!$AI$4:$AL$4,0)+2,0), ""), "")</f>
        <v/>
      </c>
      <c r="AD1101" s="1083"/>
      <c r="AE1101" s="424"/>
      <c r="AF1101" s="104"/>
      <c r="AG1101" s="438" t="str">
        <f>IFERROR(VLOOKUP(O1101, 【参考】数式用!$AY$5:$AY$13, 1, FALSE), "")</f>
        <v/>
      </c>
      <c r="AH1101" s="439" t="str">
        <f>IFERROR(VLOOKUP(N1101, 【参考】数式用!$BA$2:$BB$50, 2, FALSE), "")</f>
        <v/>
      </c>
      <c r="AI1101" s="440" t="str">
        <f t="shared" si="35"/>
        <v/>
      </c>
      <c r="AJ1101" s="441" t="str">
        <f t="shared" si="36"/>
        <v/>
      </c>
      <c r="AK1101" s="139"/>
      <c r="AL1101" s="139"/>
      <c r="AM1101" s="112"/>
      <c r="AN1101" s="112"/>
      <c r="AU1101" s="111"/>
      <c r="AV1101" s="111"/>
      <c r="AW1101" s="111"/>
      <c r="AX1101" s="111"/>
      <c r="AY1101" s="111"/>
      <c r="AZ1101" s="111"/>
    </row>
    <row r="1102" spans="1:52" ht="30" customHeight="1" thickBot="1">
      <c r="A1102" s="146">
        <v>1089</v>
      </c>
      <c r="B1102" s="985" t="str">
        <f>IF(基本情報入力シート!C1127="","",基本情報入力シート!C1127)</f>
        <v/>
      </c>
      <c r="C1102" s="986"/>
      <c r="D1102" s="986"/>
      <c r="E1102" s="986"/>
      <c r="F1102" s="986"/>
      <c r="G1102" s="986"/>
      <c r="H1102" s="986"/>
      <c r="I1102" s="987"/>
      <c r="J1102" s="420" t="str">
        <f>IF(基本情報入力シート!M1127="","",基本情報入力シート!M1127)</f>
        <v/>
      </c>
      <c r="K1102" s="420" t="str">
        <f>IF(基本情報入力シート!R1127="","",基本情報入力シート!R1127)</f>
        <v/>
      </c>
      <c r="L1102" s="420" t="str">
        <f>IF(基本情報入力シート!W1127="","",基本情報入力シート!W1127)</f>
        <v/>
      </c>
      <c r="M1102" s="420" t="str">
        <f>IF(基本情報入力シート!X1127="","",基本情報入力シート!X1127)</f>
        <v/>
      </c>
      <c r="N1102" s="147" t="str">
        <f>IF(基本情報入力シート!Y1127="","",基本情報入力シート!Y1127)</f>
        <v/>
      </c>
      <c r="O1102" s="154"/>
      <c r="P1102" s="53"/>
      <c r="Q1102" s="988"/>
      <c r="R1102" s="989"/>
      <c r="S1102" s="148" t="str">
        <f>IFERROR(ROUNDDOWN(Q1102*VLOOKUP(N1102,【参考】数式用!$AR$2:$AW$50,MATCH(P1102,【参考】数式用!$AT$4:$AW$4)+2,FALSE)*0.5, 0), "")</f>
        <v/>
      </c>
      <c r="T1102" s="54"/>
      <c r="U1102" s="548" t="str">
        <f>IFERROR(IF(AG1102&lt;&gt;"",Q1102*VLOOKUP(N1102,【参考】数式用!$AG$2:$AL$50,MATCH(P1102,【参考】数式用!$AI$4:$AL$4,0)+2,0), ""), "")</f>
        <v/>
      </c>
      <c r="V1102" s="44"/>
      <c r="W1102" s="990"/>
      <c r="X1102" s="991"/>
      <c r="Y1102" s="93"/>
      <c r="Z1102" s="549"/>
      <c r="AA1102" s="149" t="str">
        <f>IFERROR(IF(Y1102="ー", "", ROUNDDOWN(Z1102*VLOOKUP(N1102,【参考】数式用!$AR$2:$AW$50,MATCH(Y1102,【参考】数式用!$AT$4:$AW$4)+2,FALSE)*0.5, 0)), "")</f>
        <v/>
      </c>
      <c r="AB1102" s="103"/>
      <c r="AC1102" s="1083" t="str">
        <f>IFERROR(IF(AG1102&lt;&gt;"",Z1102*VLOOKUP(N1102,【参考】数式用!$AG$2:$AL$50,MATCH(Y1102,【参考】数式用!$AI$4:$AL$4,0)+2,0), ""), "")</f>
        <v/>
      </c>
      <c r="AD1102" s="1083"/>
      <c r="AE1102" s="424"/>
      <c r="AF1102" s="104"/>
      <c r="AG1102" s="438" t="str">
        <f>IFERROR(VLOOKUP(O1102, 【参考】数式用!$AY$5:$AY$13, 1, FALSE), "")</f>
        <v/>
      </c>
      <c r="AH1102" s="439" t="str">
        <f>IFERROR(VLOOKUP(N1102, 【参考】数式用!$BA$2:$BB$50, 2, FALSE), "")</f>
        <v/>
      </c>
      <c r="AI1102" s="440" t="str">
        <f t="shared" si="35"/>
        <v/>
      </c>
      <c r="AJ1102" s="441" t="str">
        <f t="shared" si="36"/>
        <v/>
      </c>
      <c r="AK1102" s="139"/>
      <c r="AL1102" s="139"/>
      <c r="AM1102" s="112"/>
      <c r="AN1102" s="112"/>
      <c r="AU1102" s="111"/>
      <c r="AV1102" s="111"/>
      <c r="AW1102" s="111"/>
      <c r="AX1102" s="111"/>
      <c r="AY1102" s="111"/>
      <c r="AZ1102" s="111"/>
    </row>
    <row r="1103" spans="1:52" ht="30" customHeight="1" thickBot="1">
      <c r="A1103" s="146">
        <v>1090</v>
      </c>
      <c r="B1103" s="985" t="str">
        <f>IF(基本情報入力シート!C1128="","",基本情報入力シート!C1128)</f>
        <v/>
      </c>
      <c r="C1103" s="986"/>
      <c r="D1103" s="986"/>
      <c r="E1103" s="986"/>
      <c r="F1103" s="986"/>
      <c r="G1103" s="986"/>
      <c r="H1103" s="986"/>
      <c r="I1103" s="987"/>
      <c r="J1103" s="420" t="str">
        <f>IF(基本情報入力シート!M1128="","",基本情報入力シート!M1128)</f>
        <v/>
      </c>
      <c r="K1103" s="420" t="str">
        <f>IF(基本情報入力シート!R1128="","",基本情報入力シート!R1128)</f>
        <v/>
      </c>
      <c r="L1103" s="420" t="str">
        <f>IF(基本情報入力シート!W1128="","",基本情報入力シート!W1128)</f>
        <v/>
      </c>
      <c r="M1103" s="420" t="str">
        <f>IF(基本情報入力シート!X1128="","",基本情報入力シート!X1128)</f>
        <v/>
      </c>
      <c r="N1103" s="147" t="str">
        <f>IF(基本情報入力シート!Y1128="","",基本情報入力シート!Y1128)</f>
        <v/>
      </c>
      <c r="O1103" s="154"/>
      <c r="P1103" s="53"/>
      <c r="Q1103" s="988"/>
      <c r="R1103" s="989"/>
      <c r="S1103" s="148" t="str">
        <f>IFERROR(ROUNDDOWN(Q1103*VLOOKUP(N1103,【参考】数式用!$AR$2:$AW$50,MATCH(P1103,【参考】数式用!$AT$4:$AW$4)+2,FALSE)*0.5, 0), "")</f>
        <v/>
      </c>
      <c r="T1103" s="54"/>
      <c r="U1103" s="548" t="str">
        <f>IFERROR(IF(AG1103&lt;&gt;"",Q1103*VLOOKUP(N1103,【参考】数式用!$AG$2:$AL$50,MATCH(P1103,【参考】数式用!$AI$4:$AL$4,0)+2,0), ""), "")</f>
        <v/>
      </c>
      <c r="V1103" s="44"/>
      <c r="W1103" s="990"/>
      <c r="X1103" s="991"/>
      <c r="Y1103" s="93"/>
      <c r="Z1103" s="549"/>
      <c r="AA1103" s="149" t="str">
        <f>IFERROR(IF(Y1103="ー", "", ROUNDDOWN(Z1103*VLOOKUP(N1103,【参考】数式用!$AR$2:$AW$50,MATCH(Y1103,【参考】数式用!$AT$4:$AW$4)+2,FALSE)*0.5, 0)), "")</f>
        <v/>
      </c>
      <c r="AB1103" s="103"/>
      <c r="AC1103" s="1083" t="str">
        <f>IFERROR(IF(AG1103&lt;&gt;"",Z1103*VLOOKUP(N1103,【参考】数式用!$AG$2:$AL$50,MATCH(Y1103,【参考】数式用!$AI$4:$AL$4,0)+2,0), ""), "")</f>
        <v/>
      </c>
      <c r="AD1103" s="1083"/>
      <c r="AE1103" s="424"/>
      <c r="AF1103" s="104"/>
      <c r="AG1103" s="438" t="str">
        <f>IFERROR(VLOOKUP(O1103, 【参考】数式用!$AY$5:$AY$13, 1, FALSE), "")</f>
        <v/>
      </c>
      <c r="AH1103" s="439" t="str">
        <f>IFERROR(VLOOKUP(N1103, 【参考】数式用!$BA$2:$BB$50, 2, FALSE), "")</f>
        <v/>
      </c>
      <c r="AI1103" s="440" t="str">
        <f t="shared" si="35"/>
        <v/>
      </c>
      <c r="AJ1103" s="441" t="str">
        <f t="shared" si="36"/>
        <v/>
      </c>
      <c r="AK1103" s="139"/>
      <c r="AL1103" s="139"/>
      <c r="AM1103" s="112"/>
      <c r="AN1103" s="112"/>
      <c r="AU1103" s="111"/>
      <c r="AV1103" s="111"/>
      <c r="AW1103" s="111"/>
      <c r="AX1103" s="111"/>
      <c r="AY1103" s="111"/>
      <c r="AZ1103" s="111"/>
    </row>
    <row r="1104" spans="1:52" ht="30" customHeight="1" thickBot="1">
      <c r="A1104" s="146">
        <v>1091</v>
      </c>
      <c r="B1104" s="985" t="str">
        <f>IF(基本情報入力シート!C1129="","",基本情報入力シート!C1129)</f>
        <v/>
      </c>
      <c r="C1104" s="986"/>
      <c r="D1104" s="986"/>
      <c r="E1104" s="986"/>
      <c r="F1104" s="986"/>
      <c r="G1104" s="986"/>
      <c r="H1104" s="986"/>
      <c r="I1104" s="987"/>
      <c r="J1104" s="420" t="str">
        <f>IF(基本情報入力シート!M1129="","",基本情報入力シート!M1129)</f>
        <v/>
      </c>
      <c r="K1104" s="420" t="str">
        <f>IF(基本情報入力シート!R1129="","",基本情報入力シート!R1129)</f>
        <v/>
      </c>
      <c r="L1104" s="420" t="str">
        <f>IF(基本情報入力シート!W1129="","",基本情報入力シート!W1129)</f>
        <v/>
      </c>
      <c r="M1104" s="420" t="str">
        <f>IF(基本情報入力シート!X1129="","",基本情報入力シート!X1129)</f>
        <v/>
      </c>
      <c r="N1104" s="147" t="str">
        <f>IF(基本情報入力シート!Y1129="","",基本情報入力シート!Y1129)</f>
        <v/>
      </c>
      <c r="O1104" s="154"/>
      <c r="P1104" s="53"/>
      <c r="Q1104" s="988"/>
      <c r="R1104" s="989"/>
      <c r="S1104" s="148" t="str">
        <f>IFERROR(ROUNDDOWN(Q1104*VLOOKUP(N1104,【参考】数式用!$AR$2:$AW$50,MATCH(P1104,【参考】数式用!$AT$4:$AW$4)+2,FALSE)*0.5, 0), "")</f>
        <v/>
      </c>
      <c r="T1104" s="54"/>
      <c r="U1104" s="548" t="str">
        <f>IFERROR(IF(AG1104&lt;&gt;"",Q1104*VLOOKUP(N1104,【参考】数式用!$AG$2:$AL$50,MATCH(P1104,【参考】数式用!$AI$4:$AL$4,0)+2,0), ""), "")</f>
        <v/>
      </c>
      <c r="V1104" s="44"/>
      <c r="W1104" s="990"/>
      <c r="X1104" s="991"/>
      <c r="Y1104" s="93"/>
      <c r="Z1104" s="549"/>
      <c r="AA1104" s="149" t="str">
        <f>IFERROR(IF(Y1104="ー", "", ROUNDDOWN(Z1104*VLOOKUP(N1104,【参考】数式用!$AR$2:$AW$50,MATCH(Y1104,【参考】数式用!$AT$4:$AW$4)+2,FALSE)*0.5, 0)), "")</f>
        <v/>
      </c>
      <c r="AB1104" s="103"/>
      <c r="AC1104" s="1083" t="str">
        <f>IFERROR(IF(AG1104&lt;&gt;"",Z1104*VLOOKUP(N1104,【参考】数式用!$AG$2:$AL$50,MATCH(Y1104,【参考】数式用!$AI$4:$AL$4,0)+2,0), ""), "")</f>
        <v/>
      </c>
      <c r="AD1104" s="1083"/>
      <c r="AE1104" s="424"/>
      <c r="AF1104" s="104"/>
      <c r="AG1104" s="438" t="str">
        <f>IFERROR(VLOOKUP(O1104, 【参考】数式用!$AY$5:$AY$13, 1, FALSE), "")</f>
        <v/>
      </c>
      <c r="AH1104" s="439" t="str">
        <f>IFERROR(VLOOKUP(N1104, 【参考】数式用!$BA$2:$BB$50, 2, FALSE), "")</f>
        <v/>
      </c>
      <c r="AI1104" s="440" t="str">
        <f t="shared" si="35"/>
        <v/>
      </c>
      <c r="AJ1104" s="441" t="str">
        <f t="shared" si="36"/>
        <v/>
      </c>
      <c r="AK1104" s="139"/>
      <c r="AL1104" s="139"/>
      <c r="AM1104" s="112"/>
      <c r="AN1104" s="112"/>
      <c r="AU1104" s="111"/>
      <c r="AV1104" s="111"/>
      <c r="AW1104" s="111"/>
      <c r="AX1104" s="111"/>
      <c r="AY1104" s="111"/>
      <c r="AZ1104" s="111"/>
    </row>
    <row r="1105" spans="1:52" ht="30" customHeight="1" thickBot="1">
      <c r="A1105" s="146">
        <v>1092</v>
      </c>
      <c r="B1105" s="985" t="str">
        <f>IF(基本情報入力シート!C1130="","",基本情報入力シート!C1130)</f>
        <v/>
      </c>
      <c r="C1105" s="986"/>
      <c r="D1105" s="986"/>
      <c r="E1105" s="986"/>
      <c r="F1105" s="986"/>
      <c r="G1105" s="986"/>
      <c r="H1105" s="986"/>
      <c r="I1105" s="987"/>
      <c r="J1105" s="420" t="str">
        <f>IF(基本情報入力シート!M1130="","",基本情報入力シート!M1130)</f>
        <v/>
      </c>
      <c r="K1105" s="420" t="str">
        <f>IF(基本情報入力シート!R1130="","",基本情報入力シート!R1130)</f>
        <v/>
      </c>
      <c r="L1105" s="420" t="str">
        <f>IF(基本情報入力シート!W1130="","",基本情報入力シート!W1130)</f>
        <v/>
      </c>
      <c r="M1105" s="420" t="str">
        <f>IF(基本情報入力シート!X1130="","",基本情報入力シート!X1130)</f>
        <v/>
      </c>
      <c r="N1105" s="147" t="str">
        <f>IF(基本情報入力シート!Y1130="","",基本情報入力シート!Y1130)</f>
        <v/>
      </c>
      <c r="O1105" s="154"/>
      <c r="P1105" s="53"/>
      <c r="Q1105" s="988"/>
      <c r="R1105" s="989"/>
      <c r="S1105" s="148" t="str">
        <f>IFERROR(ROUNDDOWN(Q1105*VLOOKUP(N1105,【参考】数式用!$AR$2:$AW$50,MATCH(P1105,【参考】数式用!$AT$4:$AW$4)+2,FALSE)*0.5, 0), "")</f>
        <v/>
      </c>
      <c r="T1105" s="54"/>
      <c r="U1105" s="548" t="str">
        <f>IFERROR(IF(AG1105&lt;&gt;"",Q1105*VLOOKUP(N1105,【参考】数式用!$AG$2:$AL$50,MATCH(P1105,【参考】数式用!$AI$4:$AL$4,0)+2,0), ""), "")</f>
        <v/>
      </c>
      <c r="V1105" s="44"/>
      <c r="W1105" s="990"/>
      <c r="X1105" s="991"/>
      <c r="Y1105" s="93"/>
      <c r="Z1105" s="549"/>
      <c r="AA1105" s="149" t="str">
        <f>IFERROR(IF(Y1105="ー", "", ROUNDDOWN(Z1105*VLOOKUP(N1105,【参考】数式用!$AR$2:$AW$50,MATCH(Y1105,【参考】数式用!$AT$4:$AW$4)+2,FALSE)*0.5, 0)), "")</f>
        <v/>
      </c>
      <c r="AB1105" s="103"/>
      <c r="AC1105" s="1083" t="str">
        <f>IFERROR(IF(AG1105&lt;&gt;"",Z1105*VLOOKUP(N1105,【参考】数式用!$AG$2:$AL$50,MATCH(Y1105,【参考】数式用!$AI$4:$AL$4,0)+2,0), ""), "")</f>
        <v/>
      </c>
      <c r="AD1105" s="1083"/>
      <c r="AE1105" s="424"/>
      <c r="AF1105" s="104"/>
      <c r="AG1105" s="438" t="str">
        <f>IFERROR(VLOOKUP(O1105, 【参考】数式用!$AY$5:$AY$13, 1, FALSE), "")</f>
        <v/>
      </c>
      <c r="AH1105" s="439" t="str">
        <f>IFERROR(VLOOKUP(N1105, 【参考】数式用!$BA$2:$BB$50, 2, FALSE), "")</f>
        <v/>
      </c>
      <c r="AI1105" s="440" t="str">
        <f t="shared" si="35"/>
        <v/>
      </c>
      <c r="AJ1105" s="441" t="str">
        <f t="shared" si="36"/>
        <v/>
      </c>
      <c r="AK1105" s="139"/>
      <c r="AL1105" s="139"/>
      <c r="AM1105" s="112"/>
      <c r="AN1105" s="112"/>
      <c r="AU1105" s="111"/>
      <c r="AV1105" s="111"/>
      <c r="AW1105" s="111"/>
      <c r="AX1105" s="111"/>
      <c r="AY1105" s="111"/>
      <c r="AZ1105" s="111"/>
    </row>
    <row r="1106" spans="1:52" ht="30" customHeight="1" thickBot="1">
      <c r="A1106" s="146">
        <v>1093</v>
      </c>
      <c r="B1106" s="985" t="str">
        <f>IF(基本情報入力シート!C1131="","",基本情報入力シート!C1131)</f>
        <v/>
      </c>
      <c r="C1106" s="986"/>
      <c r="D1106" s="986"/>
      <c r="E1106" s="986"/>
      <c r="F1106" s="986"/>
      <c r="G1106" s="986"/>
      <c r="H1106" s="986"/>
      <c r="I1106" s="987"/>
      <c r="J1106" s="420" t="str">
        <f>IF(基本情報入力シート!M1131="","",基本情報入力シート!M1131)</f>
        <v/>
      </c>
      <c r="K1106" s="420" t="str">
        <f>IF(基本情報入力シート!R1131="","",基本情報入力シート!R1131)</f>
        <v/>
      </c>
      <c r="L1106" s="420" t="str">
        <f>IF(基本情報入力シート!W1131="","",基本情報入力シート!W1131)</f>
        <v/>
      </c>
      <c r="M1106" s="420" t="str">
        <f>IF(基本情報入力シート!X1131="","",基本情報入力シート!X1131)</f>
        <v/>
      </c>
      <c r="N1106" s="147" t="str">
        <f>IF(基本情報入力シート!Y1131="","",基本情報入力シート!Y1131)</f>
        <v/>
      </c>
      <c r="O1106" s="154"/>
      <c r="P1106" s="53"/>
      <c r="Q1106" s="988"/>
      <c r="R1106" s="989"/>
      <c r="S1106" s="148" t="str">
        <f>IFERROR(ROUNDDOWN(Q1106*VLOOKUP(N1106,【参考】数式用!$AR$2:$AW$50,MATCH(P1106,【参考】数式用!$AT$4:$AW$4)+2,FALSE)*0.5, 0), "")</f>
        <v/>
      </c>
      <c r="T1106" s="54"/>
      <c r="U1106" s="548" t="str">
        <f>IFERROR(IF(AG1106&lt;&gt;"",Q1106*VLOOKUP(N1106,【参考】数式用!$AG$2:$AL$50,MATCH(P1106,【参考】数式用!$AI$4:$AL$4,0)+2,0), ""), "")</f>
        <v/>
      </c>
      <c r="V1106" s="44"/>
      <c r="W1106" s="990"/>
      <c r="X1106" s="991"/>
      <c r="Y1106" s="93"/>
      <c r="Z1106" s="549"/>
      <c r="AA1106" s="149" t="str">
        <f>IFERROR(IF(Y1106="ー", "", ROUNDDOWN(Z1106*VLOOKUP(N1106,【参考】数式用!$AR$2:$AW$50,MATCH(Y1106,【参考】数式用!$AT$4:$AW$4)+2,FALSE)*0.5, 0)), "")</f>
        <v/>
      </c>
      <c r="AB1106" s="103"/>
      <c r="AC1106" s="1083" t="str">
        <f>IFERROR(IF(AG1106&lt;&gt;"",Z1106*VLOOKUP(N1106,【参考】数式用!$AG$2:$AL$50,MATCH(Y1106,【参考】数式用!$AI$4:$AL$4,0)+2,0), ""), "")</f>
        <v/>
      </c>
      <c r="AD1106" s="1083"/>
      <c r="AE1106" s="424"/>
      <c r="AF1106" s="104"/>
      <c r="AG1106" s="438" t="str">
        <f>IFERROR(VLOOKUP(O1106, 【参考】数式用!$AY$5:$AY$13, 1, FALSE), "")</f>
        <v/>
      </c>
      <c r="AH1106" s="439" t="str">
        <f>IFERROR(VLOOKUP(N1106, 【参考】数式用!$BA$2:$BB$50, 2, FALSE), "")</f>
        <v/>
      </c>
      <c r="AI1106" s="440" t="str">
        <f t="shared" si="35"/>
        <v/>
      </c>
      <c r="AJ1106" s="441" t="str">
        <f t="shared" si="36"/>
        <v/>
      </c>
      <c r="AK1106" s="139"/>
      <c r="AL1106" s="139"/>
      <c r="AM1106" s="112"/>
      <c r="AN1106" s="112"/>
      <c r="AU1106" s="111"/>
      <c r="AV1106" s="111"/>
      <c r="AW1106" s="111"/>
      <c r="AX1106" s="111"/>
      <c r="AY1106" s="111"/>
      <c r="AZ1106" s="111"/>
    </row>
    <row r="1107" spans="1:52" ht="30" customHeight="1" thickBot="1">
      <c r="A1107" s="146">
        <v>1094</v>
      </c>
      <c r="B1107" s="985" t="str">
        <f>IF(基本情報入力シート!C1132="","",基本情報入力シート!C1132)</f>
        <v/>
      </c>
      <c r="C1107" s="986"/>
      <c r="D1107" s="986"/>
      <c r="E1107" s="986"/>
      <c r="F1107" s="986"/>
      <c r="G1107" s="986"/>
      <c r="H1107" s="986"/>
      <c r="I1107" s="987"/>
      <c r="J1107" s="420" t="str">
        <f>IF(基本情報入力シート!M1132="","",基本情報入力シート!M1132)</f>
        <v/>
      </c>
      <c r="K1107" s="420" t="str">
        <f>IF(基本情報入力シート!R1132="","",基本情報入力シート!R1132)</f>
        <v/>
      </c>
      <c r="L1107" s="420" t="str">
        <f>IF(基本情報入力シート!W1132="","",基本情報入力シート!W1132)</f>
        <v/>
      </c>
      <c r="M1107" s="420" t="str">
        <f>IF(基本情報入力シート!X1132="","",基本情報入力シート!X1132)</f>
        <v/>
      </c>
      <c r="N1107" s="147" t="str">
        <f>IF(基本情報入力シート!Y1132="","",基本情報入力シート!Y1132)</f>
        <v/>
      </c>
      <c r="O1107" s="154"/>
      <c r="P1107" s="53"/>
      <c r="Q1107" s="988"/>
      <c r="R1107" s="989"/>
      <c r="S1107" s="148" t="str">
        <f>IFERROR(ROUNDDOWN(Q1107*VLOOKUP(N1107,【参考】数式用!$AR$2:$AW$50,MATCH(P1107,【参考】数式用!$AT$4:$AW$4)+2,FALSE)*0.5, 0), "")</f>
        <v/>
      </c>
      <c r="T1107" s="54"/>
      <c r="U1107" s="548" t="str">
        <f>IFERROR(IF(AG1107&lt;&gt;"",Q1107*VLOOKUP(N1107,【参考】数式用!$AG$2:$AL$50,MATCH(P1107,【参考】数式用!$AI$4:$AL$4,0)+2,0), ""), "")</f>
        <v/>
      </c>
      <c r="V1107" s="44"/>
      <c r="W1107" s="990"/>
      <c r="X1107" s="991"/>
      <c r="Y1107" s="93"/>
      <c r="Z1107" s="549"/>
      <c r="AA1107" s="149" t="str">
        <f>IFERROR(IF(Y1107="ー", "", ROUNDDOWN(Z1107*VLOOKUP(N1107,【参考】数式用!$AR$2:$AW$50,MATCH(Y1107,【参考】数式用!$AT$4:$AW$4)+2,FALSE)*0.5, 0)), "")</f>
        <v/>
      </c>
      <c r="AB1107" s="103"/>
      <c r="AC1107" s="1083" t="str">
        <f>IFERROR(IF(AG1107&lt;&gt;"",Z1107*VLOOKUP(N1107,【参考】数式用!$AG$2:$AL$50,MATCH(Y1107,【参考】数式用!$AI$4:$AL$4,0)+2,0), ""), "")</f>
        <v/>
      </c>
      <c r="AD1107" s="1083"/>
      <c r="AE1107" s="424"/>
      <c r="AF1107" s="104"/>
      <c r="AG1107" s="438" t="str">
        <f>IFERROR(VLOOKUP(O1107, 【参考】数式用!$AY$5:$AY$13, 1, FALSE), "")</f>
        <v/>
      </c>
      <c r="AH1107" s="439" t="str">
        <f>IFERROR(VLOOKUP(N1107, 【参考】数式用!$BA$2:$BB$50, 2, FALSE), "")</f>
        <v/>
      </c>
      <c r="AI1107" s="440" t="str">
        <f t="shared" si="35"/>
        <v/>
      </c>
      <c r="AJ1107" s="441" t="str">
        <f t="shared" si="36"/>
        <v/>
      </c>
      <c r="AK1107" s="139"/>
      <c r="AL1107" s="139"/>
      <c r="AM1107" s="112"/>
      <c r="AN1107" s="112"/>
      <c r="AU1107" s="111"/>
      <c r="AV1107" s="111"/>
      <c r="AW1107" s="111"/>
      <c r="AX1107" s="111"/>
      <c r="AY1107" s="111"/>
      <c r="AZ1107" s="111"/>
    </row>
    <row r="1108" spans="1:52" ht="30" customHeight="1" thickBot="1">
      <c r="A1108" s="146">
        <v>1095</v>
      </c>
      <c r="B1108" s="985" t="str">
        <f>IF(基本情報入力シート!C1133="","",基本情報入力シート!C1133)</f>
        <v/>
      </c>
      <c r="C1108" s="986"/>
      <c r="D1108" s="986"/>
      <c r="E1108" s="986"/>
      <c r="F1108" s="986"/>
      <c r="G1108" s="986"/>
      <c r="H1108" s="986"/>
      <c r="I1108" s="987"/>
      <c r="J1108" s="420" t="str">
        <f>IF(基本情報入力シート!M1133="","",基本情報入力シート!M1133)</f>
        <v/>
      </c>
      <c r="K1108" s="420" t="str">
        <f>IF(基本情報入力シート!R1133="","",基本情報入力シート!R1133)</f>
        <v/>
      </c>
      <c r="L1108" s="420" t="str">
        <f>IF(基本情報入力シート!W1133="","",基本情報入力シート!W1133)</f>
        <v/>
      </c>
      <c r="M1108" s="420" t="str">
        <f>IF(基本情報入力シート!X1133="","",基本情報入力シート!X1133)</f>
        <v/>
      </c>
      <c r="N1108" s="147" t="str">
        <f>IF(基本情報入力シート!Y1133="","",基本情報入力シート!Y1133)</f>
        <v/>
      </c>
      <c r="O1108" s="154"/>
      <c r="P1108" s="53"/>
      <c r="Q1108" s="988"/>
      <c r="R1108" s="989"/>
      <c r="S1108" s="148" t="str">
        <f>IFERROR(ROUNDDOWN(Q1108*VLOOKUP(N1108,【参考】数式用!$AR$2:$AW$50,MATCH(P1108,【参考】数式用!$AT$4:$AW$4)+2,FALSE)*0.5, 0), "")</f>
        <v/>
      </c>
      <c r="T1108" s="54"/>
      <c r="U1108" s="548" t="str">
        <f>IFERROR(IF(AG1108&lt;&gt;"",Q1108*VLOOKUP(N1108,【参考】数式用!$AG$2:$AL$50,MATCH(P1108,【参考】数式用!$AI$4:$AL$4,0)+2,0), ""), "")</f>
        <v/>
      </c>
      <c r="V1108" s="44"/>
      <c r="W1108" s="990"/>
      <c r="X1108" s="991"/>
      <c r="Y1108" s="93"/>
      <c r="Z1108" s="549"/>
      <c r="AA1108" s="149" t="str">
        <f>IFERROR(IF(Y1108="ー", "", ROUNDDOWN(Z1108*VLOOKUP(N1108,【参考】数式用!$AR$2:$AW$50,MATCH(Y1108,【参考】数式用!$AT$4:$AW$4)+2,FALSE)*0.5, 0)), "")</f>
        <v/>
      </c>
      <c r="AB1108" s="103"/>
      <c r="AC1108" s="1083" t="str">
        <f>IFERROR(IF(AG1108&lt;&gt;"",Z1108*VLOOKUP(N1108,【参考】数式用!$AG$2:$AL$50,MATCH(Y1108,【参考】数式用!$AI$4:$AL$4,0)+2,0), ""), "")</f>
        <v/>
      </c>
      <c r="AD1108" s="1083"/>
      <c r="AE1108" s="424"/>
      <c r="AF1108" s="104"/>
      <c r="AG1108" s="438" t="str">
        <f>IFERROR(VLOOKUP(O1108, 【参考】数式用!$AY$5:$AY$13, 1, FALSE), "")</f>
        <v/>
      </c>
      <c r="AH1108" s="439" t="str">
        <f>IFERROR(VLOOKUP(N1108, 【参考】数式用!$BA$2:$BB$50, 2, FALSE), "")</f>
        <v/>
      </c>
      <c r="AI1108" s="440" t="str">
        <f t="shared" si="35"/>
        <v/>
      </c>
      <c r="AJ1108" s="441" t="str">
        <f t="shared" si="36"/>
        <v/>
      </c>
      <c r="AK1108" s="139"/>
      <c r="AL1108" s="139"/>
      <c r="AM1108" s="112"/>
      <c r="AN1108" s="112"/>
      <c r="AU1108" s="111"/>
      <c r="AV1108" s="111"/>
      <c r="AW1108" s="111"/>
      <c r="AX1108" s="111"/>
      <c r="AY1108" s="111"/>
      <c r="AZ1108" s="111"/>
    </row>
    <row r="1109" spans="1:52" ht="30" customHeight="1" thickBot="1">
      <c r="A1109" s="146">
        <v>1096</v>
      </c>
      <c r="B1109" s="985" t="str">
        <f>IF(基本情報入力シート!C1134="","",基本情報入力シート!C1134)</f>
        <v/>
      </c>
      <c r="C1109" s="986"/>
      <c r="D1109" s="986"/>
      <c r="E1109" s="986"/>
      <c r="F1109" s="986"/>
      <c r="G1109" s="986"/>
      <c r="H1109" s="986"/>
      <c r="I1109" s="987"/>
      <c r="J1109" s="420" t="str">
        <f>IF(基本情報入力シート!M1134="","",基本情報入力シート!M1134)</f>
        <v/>
      </c>
      <c r="K1109" s="420" t="str">
        <f>IF(基本情報入力シート!R1134="","",基本情報入力シート!R1134)</f>
        <v/>
      </c>
      <c r="L1109" s="420" t="str">
        <f>IF(基本情報入力シート!W1134="","",基本情報入力シート!W1134)</f>
        <v/>
      </c>
      <c r="M1109" s="420" t="str">
        <f>IF(基本情報入力シート!X1134="","",基本情報入力シート!X1134)</f>
        <v/>
      </c>
      <c r="N1109" s="147" t="str">
        <f>IF(基本情報入力シート!Y1134="","",基本情報入力シート!Y1134)</f>
        <v/>
      </c>
      <c r="O1109" s="154"/>
      <c r="P1109" s="53"/>
      <c r="Q1109" s="988"/>
      <c r="R1109" s="989"/>
      <c r="S1109" s="148" t="str">
        <f>IFERROR(ROUNDDOWN(Q1109*VLOOKUP(N1109,【参考】数式用!$AR$2:$AW$50,MATCH(P1109,【参考】数式用!$AT$4:$AW$4)+2,FALSE)*0.5, 0), "")</f>
        <v/>
      </c>
      <c r="T1109" s="54"/>
      <c r="U1109" s="548" t="str">
        <f>IFERROR(IF(AG1109&lt;&gt;"",Q1109*VLOOKUP(N1109,【参考】数式用!$AG$2:$AL$50,MATCH(P1109,【参考】数式用!$AI$4:$AL$4,0)+2,0), ""), "")</f>
        <v/>
      </c>
      <c r="V1109" s="44"/>
      <c r="W1109" s="990"/>
      <c r="X1109" s="991"/>
      <c r="Y1109" s="93"/>
      <c r="Z1109" s="549"/>
      <c r="AA1109" s="149" t="str">
        <f>IFERROR(IF(Y1109="ー", "", ROUNDDOWN(Z1109*VLOOKUP(N1109,【参考】数式用!$AR$2:$AW$50,MATCH(Y1109,【参考】数式用!$AT$4:$AW$4)+2,FALSE)*0.5, 0)), "")</f>
        <v/>
      </c>
      <c r="AB1109" s="103"/>
      <c r="AC1109" s="1083" t="str">
        <f>IFERROR(IF(AG1109&lt;&gt;"",Z1109*VLOOKUP(N1109,【参考】数式用!$AG$2:$AL$50,MATCH(Y1109,【参考】数式用!$AI$4:$AL$4,0)+2,0), ""), "")</f>
        <v/>
      </c>
      <c r="AD1109" s="1083"/>
      <c r="AE1109" s="424"/>
      <c r="AF1109" s="104"/>
      <c r="AG1109" s="438" t="str">
        <f>IFERROR(VLOOKUP(O1109, 【参考】数式用!$AY$5:$AY$13, 1, FALSE), "")</f>
        <v/>
      </c>
      <c r="AH1109" s="439" t="str">
        <f>IFERROR(VLOOKUP(N1109, 【参考】数式用!$BA$2:$BB$50, 2, FALSE), "")</f>
        <v/>
      </c>
      <c r="AI1109" s="440" t="str">
        <f t="shared" si="35"/>
        <v/>
      </c>
      <c r="AJ1109" s="441" t="str">
        <f t="shared" si="36"/>
        <v/>
      </c>
      <c r="AK1109" s="139"/>
      <c r="AL1109" s="139"/>
      <c r="AM1109" s="112"/>
      <c r="AN1109" s="112"/>
      <c r="AU1109" s="111"/>
      <c r="AV1109" s="111"/>
      <c r="AW1109" s="111"/>
      <c r="AX1109" s="111"/>
      <c r="AY1109" s="111"/>
      <c r="AZ1109" s="111"/>
    </row>
    <row r="1110" spans="1:52" ht="30" customHeight="1" thickBot="1">
      <c r="A1110" s="146">
        <v>1097</v>
      </c>
      <c r="B1110" s="985" t="str">
        <f>IF(基本情報入力シート!C1135="","",基本情報入力シート!C1135)</f>
        <v/>
      </c>
      <c r="C1110" s="986"/>
      <c r="D1110" s="986"/>
      <c r="E1110" s="986"/>
      <c r="F1110" s="986"/>
      <c r="G1110" s="986"/>
      <c r="H1110" s="986"/>
      <c r="I1110" s="987"/>
      <c r="J1110" s="420" t="str">
        <f>IF(基本情報入力シート!M1135="","",基本情報入力シート!M1135)</f>
        <v/>
      </c>
      <c r="K1110" s="420" t="str">
        <f>IF(基本情報入力シート!R1135="","",基本情報入力シート!R1135)</f>
        <v/>
      </c>
      <c r="L1110" s="420" t="str">
        <f>IF(基本情報入力シート!W1135="","",基本情報入力シート!W1135)</f>
        <v/>
      </c>
      <c r="M1110" s="420" t="str">
        <f>IF(基本情報入力シート!X1135="","",基本情報入力シート!X1135)</f>
        <v/>
      </c>
      <c r="N1110" s="147" t="str">
        <f>IF(基本情報入力シート!Y1135="","",基本情報入力シート!Y1135)</f>
        <v/>
      </c>
      <c r="O1110" s="154"/>
      <c r="P1110" s="53"/>
      <c r="Q1110" s="988"/>
      <c r="R1110" s="989"/>
      <c r="S1110" s="148" t="str">
        <f>IFERROR(ROUNDDOWN(Q1110*VLOOKUP(N1110,【参考】数式用!$AR$2:$AW$50,MATCH(P1110,【参考】数式用!$AT$4:$AW$4)+2,FALSE)*0.5, 0), "")</f>
        <v/>
      </c>
      <c r="T1110" s="54"/>
      <c r="U1110" s="548" t="str">
        <f>IFERROR(IF(AG1110&lt;&gt;"",Q1110*VLOOKUP(N1110,【参考】数式用!$AG$2:$AL$50,MATCH(P1110,【参考】数式用!$AI$4:$AL$4,0)+2,0), ""), "")</f>
        <v/>
      </c>
      <c r="V1110" s="44"/>
      <c r="W1110" s="990"/>
      <c r="X1110" s="991"/>
      <c r="Y1110" s="93"/>
      <c r="Z1110" s="549"/>
      <c r="AA1110" s="149" t="str">
        <f>IFERROR(IF(Y1110="ー", "", ROUNDDOWN(Z1110*VLOOKUP(N1110,【参考】数式用!$AR$2:$AW$50,MATCH(Y1110,【参考】数式用!$AT$4:$AW$4)+2,FALSE)*0.5, 0)), "")</f>
        <v/>
      </c>
      <c r="AB1110" s="103"/>
      <c r="AC1110" s="1083" t="str">
        <f>IFERROR(IF(AG1110&lt;&gt;"",Z1110*VLOOKUP(N1110,【参考】数式用!$AG$2:$AL$50,MATCH(Y1110,【参考】数式用!$AI$4:$AL$4,0)+2,0), ""), "")</f>
        <v/>
      </c>
      <c r="AD1110" s="1083"/>
      <c r="AE1110" s="424"/>
      <c r="AF1110" s="104"/>
      <c r="AG1110" s="438" t="str">
        <f>IFERROR(VLOOKUP(O1110, 【参考】数式用!$AY$5:$AY$13, 1, FALSE), "")</f>
        <v/>
      </c>
      <c r="AH1110" s="439" t="str">
        <f>IFERROR(VLOOKUP(N1110, 【参考】数式用!$BA$2:$BB$50, 2, FALSE), "")</f>
        <v/>
      </c>
      <c r="AI1110" s="440" t="str">
        <f t="shared" si="35"/>
        <v/>
      </c>
      <c r="AJ1110" s="441" t="str">
        <f t="shared" si="36"/>
        <v/>
      </c>
      <c r="AK1110" s="139"/>
      <c r="AL1110" s="139"/>
      <c r="AM1110" s="112"/>
      <c r="AN1110" s="112"/>
      <c r="AU1110" s="111"/>
      <c r="AV1110" s="111"/>
      <c r="AW1110" s="111"/>
      <c r="AX1110" s="111"/>
      <c r="AY1110" s="111"/>
      <c r="AZ1110" s="111"/>
    </row>
    <row r="1111" spans="1:52" ht="30" customHeight="1" thickBot="1">
      <c r="A1111" s="146">
        <v>1098</v>
      </c>
      <c r="B1111" s="985" t="str">
        <f>IF(基本情報入力シート!C1136="","",基本情報入力シート!C1136)</f>
        <v/>
      </c>
      <c r="C1111" s="986"/>
      <c r="D1111" s="986"/>
      <c r="E1111" s="986"/>
      <c r="F1111" s="986"/>
      <c r="G1111" s="986"/>
      <c r="H1111" s="986"/>
      <c r="I1111" s="987"/>
      <c r="J1111" s="420" t="str">
        <f>IF(基本情報入力シート!M1136="","",基本情報入力シート!M1136)</f>
        <v/>
      </c>
      <c r="K1111" s="420" t="str">
        <f>IF(基本情報入力シート!R1136="","",基本情報入力シート!R1136)</f>
        <v/>
      </c>
      <c r="L1111" s="420" t="str">
        <f>IF(基本情報入力シート!W1136="","",基本情報入力シート!W1136)</f>
        <v/>
      </c>
      <c r="M1111" s="420" t="str">
        <f>IF(基本情報入力シート!X1136="","",基本情報入力シート!X1136)</f>
        <v/>
      </c>
      <c r="N1111" s="147" t="str">
        <f>IF(基本情報入力シート!Y1136="","",基本情報入力シート!Y1136)</f>
        <v/>
      </c>
      <c r="O1111" s="154"/>
      <c r="P1111" s="53"/>
      <c r="Q1111" s="988"/>
      <c r="R1111" s="989"/>
      <c r="S1111" s="148" t="str">
        <f>IFERROR(ROUNDDOWN(Q1111*VLOOKUP(N1111,【参考】数式用!$AR$2:$AW$50,MATCH(P1111,【参考】数式用!$AT$4:$AW$4)+2,FALSE)*0.5, 0), "")</f>
        <v/>
      </c>
      <c r="T1111" s="54"/>
      <c r="U1111" s="548" t="str">
        <f>IFERROR(IF(AG1111&lt;&gt;"",Q1111*VLOOKUP(N1111,【参考】数式用!$AG$2:$AL$50,MATCH(P1111,【参考】数式用!$AI$4:$AL$4,0)+2,0), ""), "")</f>
        <v/>
      </c>
      <c r="V1111" s="44"/>
      <c r="W1111" s="990"/>
      <c r="X1111" s="991"/>
      <c r="Y1111" s="93"/>
      <c r="Z1111" s="549"/>
      <c r="AA1111" s="149" t="str">
        <f>IFERROR(IF(Y1111="ー", "", ROUNDDOWN(Z1111*VLOOKUP(N1111,【参考】数式用!$AR$2:$AW$50,MATCH(Y1111,【参考】数式用!$AT$4:$AW$4)+2,FALSE)*0.5, 0)), "")</f>
        <v/>
      </c>
      <c r="AB1111" s="103"/>
      <c r="AC1111" s="1083" t="str">
        <f>IFERROR(IF(AG1111&lt;&gt;"",Z1111*VLOOKUP(N1111,【参考】数式用!$AG$2:$AL$50,MATCH(Y1111,【参考】数式用!$AI$4:$AL$4,0)+2,0), ""), "")</f>
        <v/>
      </c>
      <c r="AD1111" s="1083"/>
      <c r="AE1111" s="424"/>
      <c r="AF1111" s="104"/>
      <c r="AG1111" s="438" t="str">
        <f>IFERROR(VLOOKUP(O1111, 【参考】数式用!$AY$5:$AY$13, 1, FALSE), "")</f>
        <v/>
      </c>
      <c r="AH1111" s="439" t="str">
        <f>IFERROR(VLOOKUP(N1111, 【参考】数式用!$BA$2:$BB$50, 2, FALSE), "")</f>
        <v/>
      </c>
      <c r="AI1111" s="440" t="str">
        <f t="shared" si="35"/>
        <v/>
      </c>
      <c r="AJ1111" s="441" t="str">
        <f t="shared" si="36"/>
        <v/>
      </c>
      <c r="AK1111" s="139"/>
      <c r="AL1111" s="139"/>
      <c r="AM1111" s="112"/>
      <c r="AN1111" s="112"/>
      <c r="AU1111" s="111"/>
      <c r="AV1111" s="111"/>
      <c r="AW1111" s="111"/>
      <c r="AX1111" s="111"/>
      <c r="AY1111" s="111"/>
      <c r="AZ1111" s="111"/>
    </row>
    <row r="1112" spans="1:52" ht="30" customHeight="1" thickBot="1">
      <c r="A1112" s="146">
        <v>1099</v>
      </c>
      <c r="B1112" s="985" t="str">
        <f>IF(基本情報入力シート!C1137="","",基本情報入力シート!C1137)</f>
        <v/>
      </c>
      <c r="C1112" s="986"/>
      <c r="D1112" s="986"/>
      <c r="E1112" s="986"/>
      <c r="F1112" s="986"/>
      <c r="G1112" s="986"/>
      <c r="H1112" s="986"/>
      <c r="I1112" s="987"/>
      <c r="J1112" s="420" t="str">
        <f>IF(基本情報入力シート!M1137="","",基本情報入力シート!M1137)</f>
        <v/>
      </c>
      <c r="K1112" s="420" t="str">
        <f>IF(基本情報入力シート!R1137="","",基本情報入力シート!R1137)</f>
        <v/>
      </c>
      <c r="L1112" s="420" t="str">
        <f>IF(基本情報入力シート!W1137="","",基本情報入力シート!W1137)</f>
        <v/>
      </c>
      <c r="M1112" s="420" t="str">
        <f>IF(基本情報入力シート!X1137="","",基本情報入力シート!X1137)</f>
        <v/>
      </c>
      <c r="N1112" s="147" t="str">
        <f>IF(基本情報入力シート!Y1137="","",基本情報入力シート!Y1137)</f>
        <v/>
      </c>
      <c r="O1112" s="154"/>
      <c r="P1112" s="53"/>
      <c r="Q1112" s="988"/>
      <c r="R1112" s="989"/>
      <c r="S1112" s="148" t="str">
        <f>IFERROR(ROUNDDOWN(Q1112*VLOOKUP(N1112,【参考】数式用!$AR$2:$AW$50,MATCH(P1112,【参考】数式用!$AT$4:$AW$4)+2,FALSE)*0.5, 0), "")</f>
        <v/>
      </c>
      <c r="T1112" s="54"/>
      <c r="U1112" s="548" t="str">
        <f>IFERROR(IF(AG1112&lt;&gt;"",Q1112*VLOOKUP(N1112,【参考】数式用!$AG$2:$AL$50,MATCH(P1112,【参考】数式用!$AI$4:$AL$4,0)+2,0), ""), "")</f>
        <v/>
      </c>
      <c r="V1112" s="44"/>
      <c r="W1112" s="990"/>
      <c r="X1112" s="991"/>
      <c r="Y1112" s="93"/>
      <c r="Z1112" s="549"/>
      <c r="AA1112" s="149" t="str">
        <f>IFERROR(IF(Y1112="ー", "", ROUNDDOWN(Z1112*VLOOKUP(N1112,【参考】数式用!$AR$2:$AW$50,MATCH(Y1112,【参考】数式用!$AT$4:$AW$4)+2,FALSE)*0.5, 0)), "")</f>
        <v/>
      </c>
      <c r="AB1112" s="103"/>
      <c r="AC1112" s="1083" t="str">
        <f>IFERROR(IF(AG1112&lt;&gt;"",Z1112*VLOOKUP(N1112,【参考】数式用!$AG$2:$AL$50,MATCH(Y1112,【参考】数式用!$AI$4:$AL$4,0)+2,0), ""), "")</f>
        <v/>
      </c>
      <c r="AD1112" s="1083"/>
      <c r="AE1112" s="424"/>
      <c r="AF1112" s="104"/>
      <c r="AG1112" s="438" t="str">
        <f>IFERROR(VLOOKUP(O1112, 【参考】数式用!$AY$5:$AY$13, 1, FALSE), "")</f>
        <v/>
      </c>
      <c r="AH1112" s="439" t="str">
        <f>IFERROR(VLOOKUP(N1112, 【参考】数式用!$BA$2:$BB$50, 2, FALSE), "")</f>
        <v/>
      </c>
      <c r="AI1112" s="440" t="str">
        <f t="shared" si="35"/>
        <v/>
      </c>
      <c r="AJ1112" s="441" t="str">
        <f t="shared" si="36"/>
        <v/>
      </c>
      <c r="AK1112" s="139"/>
      <c r="AL1112" s="139"/>
      <c r="AM1112" s="112"/>
      <c r="AN1112" s="112"/>
      <c r="AU1112" s="111"/>
      <c r="AV1112" s="111"/>
      <c r="AW1112" s="111"/>
      <c r="AX1112" s="111"/>
      <c r="AY1112" s="111"/>
      <c r="AZ1112" s="111"/>
    </row>
    <row r="1113" spans="1:52" ht="30" customHeight="1" thickBot="1">
      <c r="A1113" s="146">
        <v>1100</v>
      </c>
      <c r="B1113" s="985" t="str">
        <f>IF(基本情報入力シート!C1138="","",基本情報入力シート!C1138)</f>
        <v/>
      </c>
      <c r="C1113" s="986"/>
      <c r="D1113" s="986"/>
      <c r="E1113" s="986"/>
      <c r="F1113" s="986"/>
      <c r="G1113" s="986"/>
      <c r="H1113" s="986"/>
      <c r="I1113" s="987"/>
      <c r="J1113" s="420" t="str">
        <f>IF(基本情報入力シート!M1138="","",基本情報入力シート!M1138)</f>
        <v/>
      </c>
      <c r="K1113" s="420" t="str">
        <f>IF(基本情報入力シート!R1138="","",基本情報入力シート!R1138)</f>
        <v/>
      </c>
      <c r="L1113" s="420" t="str">
        <f>IF(基本情報入力シート!W1138="","",基本情報入力シート!W1138)</f>
        <v/>
      </c>
      <c r="M1113" s="420" t="str">
        <f>IF(基本情報入力シート!X1138="","",基本情報入力シート!X1138)</f>
        <v/>
      </c>
      <c r="N1113" s="147" t="str">
        <f>IF(基本情報入力シート!Y1138="","",基本情報入力シート!Y1138)</f>
        <v/>
      </c>
      <c r="O1113" s="154"/>
      <c r="P1113" s="53"/>
      <c r="Q1113" s="988"/>
      <c r="R1113" s="989"/>
      <c r="S1113" s="148" t="str">
        <f>IFERROR(ROUNDDOWN(Q1113*VLOOKUP(N1113,【参考】数式用!$AR$2:$AW$50,MATCH(P1113,【参考】数式用!$AT$4:$AW$4)+2,FALSE)*0.5, 0), "")</f>
        <v/>
      </c>
      <c r="T1113" s="54"/>
      <c r="U1113" s="548" t="str">
        <f>IFERROR(IF(AG1113&lt;&gt;"",Q1113*VLOOKUP(N1113,【参考】数式用!$AG$2:$AL$50,MATCH(P1113,【参考】数式用!$AI$4:$AL$4,0)+2,0), ""), "")</f>
        <v/>
      </c>
      <c r="V1113" s="44"/>
      <c r="W1113" s="990"/>
      <c r="X1113" s="991"/>
      <c r="Y1113" s="93"/>
      <c r="Z1113" s="549"/>
      <c r="AA1113" s="149" t="str">
        <f>IFERROR(IF(Y1113="ー", "", ROUNDDOWN(Z1113*VLOOKUP(N1113,【参考】数式用!$AR$2:$AW$50,MATCH(Y1113,【参考】数式用!$AT$4:$AW$4)+2,FALSE)*0.5, 0)), "")</f>
        <v/>
      </c>
      <c r="AB1113" s="103"/>
      <c r="AC1113" s="1083" t="str">
        <f>IFERROR(IF(AG1113&lt;&gt;"",Z1113*VLOOKUP(N1113,【参考】数式用!$AG$2:$AL$50,MATCH(Y1113,【参考】数式用!$AI$4:$AL$4,0)+2,0), ""), "")</f>
        <v/>
      </c>
      <c r="AD1113" s="1083"/>
      <c r="AE1113" s="424"/>
      <c r="AF1113" s="104"/>
      <c r="AG1113" s="438" t="str">
        <f>IFERROR(VLOOKUP(O1113, 【参考】数式用!$AY$5:$AY$13, 1, FALSE), "")</f>
        <v/>
      </c>
      <c r="AH1113" s="439" t="str">
        <f>IFERROR(VLOOKUP(N1113, 【参考】数式用!$BA$2:$BB$50, 2, FALSE), "")</f>
        <v/>
      </c>
      <c r="AI1113" s="440" t="str">
        <f t="shared" si="35"/>
        <v/>
      </c>
      <c r="AJ1113" s="441" t="str">
        <f t="shared" si="36"/>
        <v/>
      </c>
      <c r="AK1113" s="139"/>
      <c r="AL1113" s="139"/>
      <c r="AM1113" s="112"/>
      <c r="AN1113" s="112"/>
      <c r="AU1113" s="111"/>
      <c r="AV1113" s="111"/>
      <c r="AW1113" s="111"/>
      <c r="AX1113" s="111"/>
      <c r="AY1113" s="111"/>
      <c r="AZ1113" s="111"/>
    </row>
    <row r="1114" spans="1:52" ht="30" customHeight="1" thickBot="1">
      <c r="A1114" s="146">
        <v>1101</v>
      </c>
      <c r="B1114" s="985" t="str">
        <f>IF(基本情報入力シート!C1139="","",基本情報入力シート!C1139)</f>
        <v/>
      </c>
      <c r="C1114" s="986"/>
      <c r="D1114" s="986"/>
      <c r="E1114" s="986"/>
      <c r="F1114" s="986"/>
      <c r="G1114" s="986"/>
      <c r="H1114" s="986"/>
      <c r="I1114" s="987"/>
      <c r="J1114" s="420" t="str">
        <f>IF(基本情報入力シート!M1139="","",基本情報入力シート!M1139)</f>
        <v/>
      </c>
      <c r="K1114" s="420" t="str">
        <f>IF(基本情報入力シート!R1139="","",基本情報入力シート!R1139)</f>
        <v/>
      </c>
      <c r="L1114" s="420" t="str">
        <f>IF(基本情報入力シート!W1139="","",基本情報入力シート!W1139)</f>
        <v/>
      </c>
      <c r="M1114" s="420" t="str">
        <f>IF(基本情報入力シート!X1139="","",基本情報入力シート!X1139)</f>
        <v/>
      </c>
      <c r="N1114" s="147" t="str">
        <f>IF(基本情報入力シート!Y1139="","",基本情報入力シート!Y1139)</f>
        <v/>
      </c>
      <c r="O1114" s="154"/>
      <c r="P1114" s="53"/>
      <c r="Q1114" s="988"/>
      <c r="R1114" s="989"/>
      <c r="S1114" s="148" t="str">
        <f>IFERROR(ROUNDDOWN(Q1114*VLOOKUP(N1114,【参考】数式用!$AR$2:$AW$50,MATCH(P1114,【参考】数式用!$AT$4:$AW$4)+2,FALSE)*0.5, 0), "")</f>
        <v/>
      </c>
      <c r="T1114" s="54"/>
      <c r="U1114" s="548" t="str">
        <f>IFERROR(IF(AG1114&lt;&gt;"",Q1114*VLOOKUP(N1114,【参考】数式用!$AG$2:$AL$50,MATCH(P1114,【参考】数式用!$AI$4:$AL$4,0)+2,0), ""), "")</f>
        <v/>
      </c>
      <c r="V1114" s="44"/>
      <c r="W1114" s="990"/>
      <c r="X1114" s="991"/>
      <c r="Y1114" s="93"/>
      <c r="Z1114" s="549"/>
      <c r="AA1114" s="149" t="str">
        <f>IFERROR(IF(Y1114="ー", "", ROUNDDOWN(Z1114*VLOOKUP(N1114,【参考】数式用!$AR$2:$AW$50,MATCH(Y1114,【参考】数式用!$AT$4:$AW$4)+2,FALSE)*0.5, 0)), "")</f>
        <v/>
      </c>
      <c r="AB1114" s="103"/>
      <c r="AC1114" s="1083" t="str">
        <f>IFERROR(IF(AG1114&lt;&gt;"",Z1114*VLOOKUP(N1114,【参考】数式用!$AG$2:$AL$50,MATCH(Y1114,【参考】数式用!$AI$4:$AL$4,0)+2,0), ""), "")</f>
        <v/>
      </c>
      <c r="AD1114" s="1083"/>
      <c r="AE1114" s="424"/>
      <c r="AF1114" s="104"/>
      <c r="AG1114" s="438" t="str">
        <f>IFERROR(VLOOKUP(O1114, 【参考】数式用!$AY$5:$AY$13, 1, FALSE), "")</f>
        <v/>
      </c>
      <c r="AH1114" s="439" t="str">
        <f>IFERROR(VLOOKUP(N1114, 【参考】数式用!$BA$2:$BB$50, 2, FALSE), "")</f>
        <v/>
      </c>
      <c r="AI1114" s="440" t="str">
        <f t="shared" si="35"/>
        <v/>
      </c>
      <c r="AJ1114" s="441" t="str">
        <f t="shared" si="36"/>
        <v/>
      </c>
      <c r="AK1114" s="139"/>
      <c r="AL1114" s="139"/>
      <c r="AM1114" s="112"/>
      <c r="AN1114" s="112"/>
      <c r="AU1114" s="111"/>
      <c r="AV1114" s="111"/>
      <c r="AW1114" s="111"/>
      <c r="AX1114" s="111"/>
      <c r="AY1114" s="111"/>
      <c r="AZ1114" s="111"/>
    </row>
    <row r="1115" spans="1:52" ht="30" customHeight="1" thickBot="1">
      <c r="A1115" s="146">
        <v>1102</v>
      </c>
      <c r="B1115" s="985" t="str">
        <f>IF(基本情報入力シート!C1140="","",基本情報入力シート!C1140)</f>
        <v/>
      </c>
      <c r="C1115" s="986"/>
      <c r="D1115" s="986"/>
      <c r="E1115" s="986"/>
      <c r="F1115" s="986"/>
      <c r="G1115" s="986"/>
      <c r="H1115" s="986"/>
      <c r="I1115" s="987"/>
      <c r="J1115" s="420" t="str">
        <f>IF(基本情報入力シート!M1140="","",基本情報入力シート!M1140)</f>
        <v/>
      </c>
      <c r="K1115" s="420" t="str">
        <f>IF(基本情報入力シート!R1140="","",基本情報入力シート!R1140)</f>
        <v/>
      </c>
      <c r="L1115" s="420" t="str">
        <f>IF(基本情報入力シート!W1140="","",基本情報入力シート!W1140)</f>
        <v/>
      </c>
      <c r="M1115" s="420" t="str">
        <f>IF(基本情報入力シート!X1140="","",基本情報入力シート!X1140)</f>
        <v/>
      </c>
      <c r="N1115" s="147" t="str">
        <f>IF(基本情報入力シート!Y1140="","",基本情報入力シート!Y1140)</f>
        <v/>
      </c>
      <c r="O1115" s="154"/>
      <c r="P1115" s="53"/>
      <c r="Q1115" s="988"/>
      <c r="R1115" s="989"/>
      <c r="S1115" s="148" t="str">
        <f>IFERROR(ROUNDDOWN(Q1115*VLOOKUP(N1115,【参考】数式用!$AR$2:$AW$50,MATCH(P1115,【参考】数式用!$AT$4:$AW$4)+2,FALSE)*0.5, 0), "")</f>
        <v/>
      </c>
      <c r="T1115" s="54"/>
      <c r="U1115" s="548" t="str">
        <f>IFERROR(IF(AG1115&lt;&gt;"",Q1115*VLOOKUP(N1115,【参考】数式用!$AG$2:$AL$50,MATCH(P1115,【参考】数式用!$AI$4:$AL$4,0)+2,0), ""), "")</f>
        <v/>
      </c>
      <c r="V1115" s="44"/>
      <c r="W1115" s="990"/>
      <c r="X1115" s="991"/>
      <c r="Y1115" s="93"/>
      <c r="Z1115" s="549"/>
      <c r="AA1115" s="149" t="str">
        <f>IFERROR(IF(Y1115="ー", "", ROUNDDOWN(Z1115*VLOOKUP(N1115,【参考】数式用!$AR$2:$AW$50,MATCH(Y1115,【参考】数式用!$AT$4:$AW$4)+2,FALSE)*0.5, 0)), "")</f>
        <v/>
      </c>
      <c r="AB1115" s="103"/>
      <c r="AC1115" s="1083" t="str">
        <f>IFERROR(IF(AG1115&lt;&gt;"",Z1115*VLOOKUP(N1115,【参考】数式用!$AG$2:$AL$50,MATCH(Y1115,【参考】数式用!$AI$4:$AL$4,0)+2,0), ""), "")</f>
        <v/>
      </c>
      <c r="AD1115" s="1083"/>
      <c r="AE1115" s="424"/>
      <c r="AF1115" s="104"/>
      <c r="AG1115" s="438" t="str">
        <f>IFERROR(VLOOKUP(O1115, 【参考】数式用!$AY$5:$AY$13, 1, FALSE), "")</f>
        <v/>
      </c>
      <c r="AH1115" s="439" t="str">
        <f>IFERROR(VLOOKUP(N1115, 【参考】数式用!$BA$2:$BB$50, 2, FALSE), "")</f>
        <v/>
      </c>
      <c r="AI1115" s="440" t="str">
        <f t="shared" si="35"/>
        <v/>
      </c>
      <c r="AJ1115" s="441" t="str">
        <f t="shared" si="36"/>
        <v/>
      </c>
      <c r="AK1115" s="139"/>
      <c r="AL1115" s="139"/>
      <c r="AM1115" s="112"/>
      <c r="AN1115" s="112"/>
      <c r="AU1115" s="111"/>
      <c r="AV1115" s="111"/>
      <c r="AW1115" s="111"/>
      <c r="AX1115" s="111"/>
      <c r="AY1115" s="111"/>
      <c r="AZ1115" s="111"/>
    </row>
    <row r="1116" spans="1:52" ht="30" customHeight="1" thickBot="1">
      <c r="A1116" s="146">
        <v>1103</v>
      </c>
      <c r="B1116" s="985" t="str">
        <f>IF(基本情報入力シート!C1141="","",基本情報入力シート!C1141)</f>
        <v/>
      </c>
      <c r="C1116" s="986"/>
      <c r="D1116" s="986"/>
      <c r="E1116" s="986"/>
      <c r="F1116" s="986"/>
      <c r="G1116" s="986"/>
      <c r="H1116" s="986"/>
      <c r="I1116" s="987"/>
      <c r="J1116" s="420" t="str">
        <f>IF(基本情報入力シート!M1141="","",基本情報入力シート!M1141)</f>
        <v/>
      </c>
      <c r="K1116" s="420" t="str">
        <f>IF(基本情報入力シート!R1141="","",基本情報入力シート!R1141)</f>
        <v/>
      </c>
      <c r="L1116" s="420" t="str">
        <f>IF(基本情報入力シート!W1141="","",基本情報入力シート!W1141)</f>
        <v/>
      </c>
      <c r="M1116" s="420" t="str">
        <f>IF(基本情報入力シート!X1141="","",基本情報入力シート!X1141)</f>
        <v/>
      </c>
      <c r="N1116" s="147" t="str">
        <f>IF(基本情報入力シート!Y1141="","",基本情報入力シート!Y1141)</f>
        <v/>
      </c>
      <c r="O1116" s="154"/>
      <c r="P1116" s="53"/>
      <c r="Q1116" s="988"/>
      <c r="R1116" s="989"/>
      <c r="S1116" s="148" t="str">
        <f>IFERROR(ROUNDDOWN(Q1116*VLOOKUP(N1116,【参考】数式用!$AR$2:$AW$50,MATCH(P1116,【参考】数式用!$AT$4:$AW$4)+2,FALSE)*0.5, 0), "")</f>
        <v/>
      </c>
      <c r="T1116" s="54"/>
      <c r="U1116" s="548" t="str">
        <f>IFERROR(IF(AG1116&lt;&gt;"",Q1116*VLOOKUP(N1116,【参考】数式用!$AG$2:$AL$50,MATCH(P1116,【参考】数式用!$AI$4:$AL$4,0)+2,0), ""), "")</f>
        <v/>
      </c>
      <c r="V1116" s="44"/>
      <c r="W1116" s="990"/>
      <c r="X1116" s="991"/>
      <c r="Y1116" s="93"/>
      <c r="Z1116" s="549"/>
      <c r="AA1116" s="149" t="str">
        <f>IFERROR(IF(Y1116="ー", "", ROUNDDOWN(Z1116*VLOOKUP(N1116,【参考】数式用!$AR$2:$AW$50,MATCH(Y1116,【参考】数式用!$AT$4:$AW$4)+2,FALSE)*0.5, 0)), "")</f>
        <v/>
      </c>
      <c r="AB1116" s="103"/>
      <c r="AC1116" s="1083" t="str">
        <f>IFERROR(IF(AG1116&lt;&gt;"",Z1116*VLOOKUP(N1116,【参考】数式用!$AG$2:$AL$50,MATCH(Y1116,【参考】数式用!$AI$4:$AL$4,0)+2,0), ""), "")</f>
        <v/>
      </c>
      <c r="AD1116" s="1083"/>
      <c r="AE1116" s="424"/>
      <c r="AF1116" s="104"/>
      <c r="AG1116" s="438" t="str">
        <f>IFERROR(VLOOKUP(O1116, 【参考】数式用!$AY$5:$AY$13, 1, FALSE), "")</f>
        <v/>
      </c>
      <c r="AH1116" s="439" t="str">
        <f>IFERROR(VLOOKUP(N1116, 【参考】数式用!$BA$2:$BB$50, 2, FALSE), "")</f>
        <v/>
      </c>
      <c r="AI1116" s="440" t="str">
        <f t="shared" si="35"/>
        <v/>
      </c>
      <c r="AJ1116" s="441" t="str">
        <f t="shared" si="36"/>
        <v/>
      </c>
      <c r="AK1116" s="139"/>
      <c r="AL1116" s="139"/>
      <c r="AM1116" s="112"/>
      <c r="AN1116" s="112"/>
      <c r="AU1116" s="111"/>
      <c r="AV1116" s="111"/>
      <c r="AW1116" s="111"/>
      <c r="AX1116" s="111"/>
      <c r="AY1116" s="111"/>
      <c r="AZ1116" s="111"/>
    </row>
    <row r="1117" spans="1:52" ht="30" customHeight="1" thickBot="1">
      <c r="A1117" s="146">
        <v>1104</v>
      </c>
      <c r="B1117" s="985" t="str">
        <f>IF(基本情報入力シート!C1142="","",基本情報入力シート!C1142)</f>
        <v/>
      </c>
      <c r="C1117" s="986"/>
      <c r="D1117" s="986"/>
      <c r="E1117" s="986"/>
      <c r="F1117" s="986"/>
      <c r="G1117" s="986"/>
      <c r="H1117" s="986"/>
      <c r="I1117" s="987"/>
      <c r="J1117" s="420" t="str">
        <f>IF(基本情報入力シート!M1142="","",基本情報入力シート!M1142)</f>
        <v/>
      </c>
      <c r="K1117" s="420" t="str">
        <f>IF(基本情報入力シート!R1142="","",基本情報入力シート!R1142)</f>
        <v/>
      </c>
      <c r="L1117" s="420" t="str">
        <f>IF(基本情報入力シート!W1142="","",基本情報入力シート!W1142)</f>
        <v/>
      </c>
      <c r="M1117" s="420" t="str">
        <f>IF(基本情報入力シート!X1142="","",基本情報入力シート!X1142)</f>
        <v/>
      </c>
      <c r="N1117" s="147" t="str">
        <f>IF(基本情報入力シート!Y1142="","",基本情報入力シート!Y1142)</f>
        <v/>
      </c>
      <c r="O1117" s="154"/>
      <c r="P1117" s="53"/>
      <c r="Q1117" s="988"/>
      <c r="R1117" s="989"/>
      <c r="S1117" s="148" t="str">
        <f>IFERROR(ROUNDDOWN(Q1117*VLOOKUP(N1117,【参考】数式用!$AR$2:$AW$50,MATCH(P1117,【参考】数式用!$AT$4:$AW$4)+2,FALSE)*0.5, 0), "")</f>
        <v/>
      </c>
      <c r="T1117" s="54"/>
      <c r="U1117" s="548" t="str">
        <f>IFERROR(IF(AG1117&lt;&gt;"",Q1117*VLOOKUP(N1117,【参考】数式用!$AG$2:$AL$50,MATCH(P1117,【参考】数式用!$AI$4:$AL$4,0)+2,0), ""), "")</f>
        <v/>
      </c>
      <c r="V1117" s="44"/>
      <c r="W1117" s="990"/>
      <c r="X1117" s="991"/>
      <c r="Y1117" s="93"/>
      <c r="Z1117" s="549"/>
      <c r="AA1117" s="149" t="str">
        <f>IFERROR(IF(Y1117="ー", "", ROUNDDOWN(Z1117*VLOOKUP(N1117,【参考】数式用!$AR$2:$AW$50,MATCH(Y1117,【参考】数式用!$AT$4:$AW$4)+2,FALSE)*0.5, 0)), "")</f>
        <v/>
      </c>
      <c r="AB1117" s="103"/>
      <c r="AC1117" s="1083" t="str">
        <f>IFERROR(IF(AG1117&lt;&gt;"",Z1117*VLOOKUP(N1117,【参考】数式用!$AG$2:$AL$50,MATCH(Y1117,【参考】数式用!$AI$4:$AL$4,0)+2,0), ""), "")</f>
        <v/>
      </c>
      <c r="AD1117" s="1083"/>
      <c r="AE1117" s="424"/>
      <c r="AF1117" s="104"/>
      <c r="AG1117" s="438" t="str">
        <f>IFERROR(VLOOKUP(O1117, 【参考】数式用!$AY$5:$AY$13, 1, FALSE), "")</f>
        <v/>
      </c>
      <c r="AH1117" s="439" t="str">
        <f>IFERROR(VLOOKUP(N1117, 【参考】数式用!$BA$2:$BB$50, 2, FALSE), "")</f>
        <v/>
      </c>
      <c r="AI1117" s="440" t="str">
        <f t="shared" si="35"/>
        <v/>
      </c>
      <c r="AJ1117" s="441" t="str">
        <f t="shared" si="36"/>
        <v/>
      </c>
      <c r="AK1117" s="139"/>
      <c r="AL1117" s="139"/>
      <c r="AM1117" s="112"/>
      <c r="AN1117" s="112"/>
      <c r="AU1117" s="111"/>
      <c r="AV1117" s="111"/>
      <c r="AW1117" s="111"/>
      <c r="AX1117" s="111"/>
      <c r="AY1117" s="111"/>
      <c r="AZ1117" s="111"/>
    </row>
    <row r="1118" spans="1:52" ht="30" customHeight="1" thickBot="1">
      <c r="A1118" s="146">
        <v>1105</v>
      </c>
      <c r="B1118" s="985" t="str">
        <f>IF(基本情報入力シート!C1143="","",基本情報入力シート!C1143)</f>
        <v/>
      </c>
      <c r="C1118" s="986"/>
      <c r="D1118" s="986"/>
      <c r="E1118" s="986"/>
      <c r="F1118" s="986"/>
      <c r="G1118" s="986"/>
      <c r="H1118" s="986"/>
      <c r="I1118" s="987"/>
      <c r="J1118" s="420" t="str">
        <f>IF(基本情報入力シート!M1143="","",基本情報入力シート!M1143)</f>
        <v/>
      </c>
      <c r="K1118" s="420" t="str">
        <f>IF(基本情報入力シート!R1143="","",基本情報入力シート!R1143)</f>
        <v/>
      </c>
      <c r="L1118" s="420" t="str">
        <f>IF(基本情報入力シート!W1143="","",基本情報入力シート!W1143)</f>
        <v/>
      </c>
      <c r="M1118" s="420" t="str">
        <f>IF(基本情報入力シート!X1143="","",基本情報入力シート!X1143)</f>
        <v/>
      </c>
      <c r="N1118" s="147" t="str">
        <f>IF(基本情報入力シート!Y1143="","",基本情報入力シート!Y1143)</f>
        <v/>
      </c>
      <c r="O1118" s="154"/>
      <c r="P1118" s="53"/>
      <c r="Q1118" s="988"/>
      <c r="R1118" s="989"/>
      <c r="S1118" s="148" t="str">
        <f>IFERROR(ROUNDDOWN(Q1118*VLOOKUP(N1118,【参考】数式用!$AR$2:$AW$50,MATCH(P1118,【参考】数式用!$AT$4:$AW$4)+2,FALSE)*0.5, 0), "")</f>
        <v/>
      </c>
      <c r="T1118" s="54"/>
      <c r="U1118" s="548" t="str">
        <f>IFERROR(IF(AG1118&lt;&gt;"",Q1118*VLOOKUP(N1118,【参考】数式用!$AG$2:$AL$50,MATCH(P1118,【参考】数式用!$AI$4:$AL$4,0)+2,0), ""), "")</f>
        <v/>
      </c>
      <c r="V1118" s="44"/>
      <c r="W1118" s="990"/>
      <c r="X1118" s="991"/>
      <c r="Y1118" s="93"/>
      <c r="Z1118" s="549"/>
      <c r="AA1118" s="149" t="str">
        <f>IFERROR(IF(Y1118="ー", "", ROUNDDOWN(Z1118*VLOOKUP(N1118,【参考】数式用!$AR$2:$AW$50,MATCH(Y1118,【参考】数式用!$AT$4:$AW$4)+2,FALSE)*0.5, 0)), "")</f>
        <v/>
      </c>
      <c r="AB1118" s="103"/>
      <c r="AC1118" s="1083" t="str">
        <f>IFERROR(IF(AG1118&lt;&gt;"",Z1118*VLOOKUP(N1118,【参考】数式用!$AG$2:$AL$50,MATCH(Y1118,【参考】数式用!$AI$4:$AL$4,0)+2,0), ""), "")</f>
        <v/>
      </c>
      <c r="AD1118" s="1083"/>
      <c r="AE1118" s="424"/>
      <c r="AF1118" s="104"/>
      <c r="AG1118" s="438" t="str">
        <f>IFERROR(VLOOKUP(O1118, 【参考】数式用!$AY$5:$AY$13, 1, FALSE), "")</f>
        <v/>
      </c>
      <c r="AH1118" s="439" t="str">
        <f>IFERROR(VLOOKUP(N1118, 【参考】数式用!$BA$2:$BB$50, 2, FALSE), "")</f>
        <v/>
      </c>
      <c r="AI1118" s="440" t="str">
        <f t="shared" si="35"/>
        <v/>
      </c>
      <c r="AJ1118" s="441" t="str">
        <f t="shared" si="36"/>
        <v/>
      </c>
      <c r="AK1118" s="139"/>
      <c r="AL1118" s="139"/>
      <c r="AM1118" s="112"/>
      <c r="AN1118" s="112"/>
      <c r="AU1118" s="111"/>
      <c r="AV1118" s="111"/>
      <c r="AW1118" s="111"/>
      <c r="AX1118" s="111"/>
      <c r="AY1118" s="111"/>
      <c r="AZ1118" s="111"/>
    </row>
    <row r="1119" spans="1:52" ht="30" customHeight="1" thickBot="1">
      <c r="A1119" s="146">
        <v>1106</v>
      </c>
      <c r="B1119" s="985" t="str">
        <f>IF(基本情報入力シート!C1144="","",基本情報入力シート!C1144)</f>
        <v/>
      </c>
      <c r="C1119" s="986"/>
      <c r="D1119" s="986"/>
      <c r="E1119" s="986"/>
      <c r="F1119" s="986"/>
      <c r="G1119" s="986"/>
      <c r="H1119" s="986"/>
      <c r="I1119" s="987"/>
      <c r="J1119" s="420" t="str">
        <f>IF(基本情報入力シート!M1144="","",基本情報入力シート!M1144)</f>
        <v/>
      </c>
      <c r="K1119" s="420" t="str">
        <f>IF(基本情報入力シート!R1144="","",基本情報入力シート!R1144)</f>
        <v/>
      </c>
      <c r="L1119" s="420" t="str">
        <f>IF(基本情報入力シート!W1144="","",基本情報入力シート!W1144)</f>
        <v/>
      </c>
      <c r="M1119" s="420" t="str">
        <f>IF(基本情報入力シート!X1144="","",基本情報入力シート!X1144)</f>
        <v/>
      </c>
      <c r="N1119" s="147" t="str">
        <f>IF(基本情報入力シート!Y1144="","",基本情報入力シート!Y1144)</f>
        <v/>
      </c>
      <c r="O1119" s="154"/>
      <c r="P1119" s="53"/>
      <c r="Q1119" s="988"/>
      <c r="R1119" s="989"/>
      <c r="S1119" s="148" t="str">
        <f>IFERROR(ROUNDDOWN(Q1119*VLOOKUP(N1119,【参考】数式用!$AR$2:$AW$50,MATCH(P1119,【参考】数式用!$AT$4:$AW$4)+2,FALSE)*0.5, 0), "")</f>
        <v/>
      </c>
      <c r="T1119" s="54"/>
      <c r="U1119" s="548" t="str">
        <f>IFERROR(IF(AG1119&lt;&gt;"",Q1119*VLOOKUP(N1119,【参考】数式用!$AG$2:$AL$50,MATCH(P1119,【参考】数式用!$AI$4:$AL$4,0)+2,0), ""), "")</f>
        <v/>
      </c>
      <c r="V1119" s="44"/>
      <c r="W1119" s="990"/>
      <c r="X1119" s="991"/>
      <c r="Y1119" s="93"/>
      <c r="Z1119" s="549"/>
      <c r="AA1119" s="149" t="str">
        <f>IFERROR(IF(Y1119="ー", "", ROUNDDOWN(Z1119*VLOOKUP(N1119,【参考】数式用!$AR$2:$AW$50,MATCH(Y1119,【参考】数式用!$AT$4:$AW$4)+2,FALSE)*0.5, 0)), "")</f>
        <v/>
      </c>
      <c r="AB1119" s="103"/>
      <c r="AC1119" s="1083" t="str">
        <f>IFERROR(IF(AG1119&lt;&gt;"",Z1119*VLOOKUP(N1119,【参考】数式用!$AG$2:$AL$50,MATCH(Y1119,【参考】数式用!$AI$4:$AL$4,0)+2,0), ""), "")</f>
        <v/>
      </c>
      <c r="AD1119" s="1083"/>
      <c r="AE1119" s="424"/>
      <c r="AF1119" s="104"/>
      <c r="AG1119" s="438" t="str">
        <f>IFERROR(VLOOKUP(O1119, 【参考】数式用!$AY$5:$AY$13, 1, FALSE), "")</f>
        <v/>
      </c>
      <c r="AH1119" s="439" t="str">
        <f>IFERROR(VLOOKUP(N1119, 【参考】数式用!$BA$2:$BB$50, 2, FALSE), "")</f>
        <v/>
      </c>
      <c r="AI1119" s="440" t="str">
        <f t="shared" si="35"/>
        <v/>
      </c>
      <c r="AJ1119" s="441" t="str">
        <f t="shared" si="36"/>
        <v/>
      </c>
      <c r="AK1119" s="139"/>
      <c r="AL1119" s="139"/>
      <c r="AM1119" s="112"/>
      <c r="AN1119" s="112"/>
      <c r="AU1119" s="111"/>
      <c r="AV1119" s="111"/>
      <c r="AW1119" s="111"/>
      <c r="AX1119" s="111"/>
      <c r="AY1119" s="111"/>
      <c r="AZ1119" s="111"/>
    </row>
    <row r="1120" spans="1:52" ht="30" customHeight="1" thickBot="1">
      <c r="A1120" s="146">
        <v>1107</v>
      </c>
      <c r="B1120" s="985" t="str">
        <f>IF(基本情報入力シート!C1145="","",基本情報入力シート!C1145)</f>
        <v/>
      </c>
      <c r="C1120" s="986"/>
      <c r="D1120" s="986"/>
      <c r="E1120" s="986"/>
      <c r="F1120" s="986"/>
      <c r="G1120" s="986"/>
      <c r="H1120" s="986"/>
      <c r="I1120" s="987"/>
      <c r="J1120" s="420" t="str">
        <f>IF(基本情報入力シート!M1145="","",基本情報入力シート!M1145)</f>
        <v/>
      </c>
      <c r="K1120" s="420" t="str">
        <f>IF(基本情報入力シート!R1145="","",基本情報入力シート!R1145)</f>
        <v/>
      </c>
      <c r="L1120" s="420" t="str">
        <f>IF(基本情報入力シート!W1145="","",基本情報入力シート!W1145)</f>
        <v/>
      </c>
      <c r="M1120" s="420" t="str">
        <f>IF(基本情報入力シート!X1145="","",基本情報入力シート!X1145)</f>
        <v/>
      </c>
      <c r="N1120" s="147" t="str">
        <f>IF(基本情報入力シート!Y1145="","",基本情報入力シート!Y1145)</f>
        <v/>
      </c>
      <c r="O1120" s="154"/>
      <c r="P1120" s="53"/>
      <c r="Q1120" s="988"/>
      <c r="R1120" s="989"/>
      <c r="S1120" s="148" t="str">
        <f>IFERROR(ROUNDDOWN(Q1120*VLOOKUP(N1120,【参考】数式用!$AR$2:$AW$50,MATCH(P1120,【参考】数式用!$AT$4:$AW$4)+2,FALSE)*0.5, 0), "")</f>
        <v/>
      </c>
      <c r="T1120" s="54"/>
      <c r="U1120" s="548" t="str">
        <f>IFERROR(IF(AG1120&lt;&gt;"",Q1120*VLOOKUP(N1120,【参考】数式用!$AG$2:$AL$50,MATCH(P1120,【参考】数式用!$AI$4:$AL$4,0)+2,0), ""), "")</f>
        <v/>
      </c>
      <c r="V1120" s="44"/>
      <c r="W1120" s="990"/>
      <c r="X1120" s="991"/>
      <c r="Y1120" s="93"/>
      <c r="Z1120" s="549"/>
      <c r="AA1120" s="149" t="str">
        <f>IFERROR(IF(Y1120="ー", "", ROUNDDOWN(Z1120*VLOOKUP(N1120,【参考】数式用!$AR$2:$AW$50,MATCH(Y1120,【参考】数式用!$AT$4:$AW$4)+2,FALSE)*0.5, 0)), "")</f>
        <v/>
      </c>
      <c r="AB1120" s="103"/>
      <c r="AC1120" s="1083" t="str">
        <f>IFERROR(IF(AG1120&lt;&gt;"",Z1120*VLOOKUP(N1120,【参考】数式用!$AG$2:$AL$50,MATCH(Y1120,【参考】数式用!$AI$4:$AL$4,0)+2,0), ""), "")</f>
        <v/>
      </c>
      <c r="AD1120" s="1083"/>
      <c r="AE1120" s="424"/>
      <c r="AF1120" s="104"/>
      <c r="AG1120" s="438" t="str">
        <f>IFERROR(VLOOKUP(O1120, 【参考】数式用!$AY$5:$AY$13, 1, FALSE), "")</f>
        <v/>
      </c>
      <c r="AH1120" s="439" t="str">
        <f>IFERROR(VLOOKUP(N1120, 【参考】数式用!$BA$2:$BB$50, 2, FALSE), "")</f>
        <v/>
      </c>
      <c r="AI1120" s="440" t="str">
        <f t="shared" si="35"/>
        <v/>
      </c>
      <c r="AJ1120" s="441" t="str">
        <f t="shared" si="36"/>
        <v/>
      </c>
      <c r="AK1120" s="139"/>
      <c r="AL1120" s="139"/>
      <c r="AM1120" s="112"/>
      <c r="AN1120" s="112"/>
      <c r="AU1120" s="111"/>
      <c r="AV1120" s="111"/>
      <c r="AW1120" s="111"/>
      <c r="AX1120" s="111"/>
      <c r="AY1120" s="111"/>
      <c r="AZ1120" s="111"/>
    </row>
    <row r="1121" spans="1:52" ht="30" customHeight="1" thickBot="1">
      <c r="A1121" s="146">
        <v>1108</v>
      </c>
      <c r="B1121" s="985" t="str">
        <f>IF(基本情報入力シート!C1146="","",基本情報入力シート!C1146)</f>
        <v/>
      </c>
      <c r="C1121" s="986"/>
      <c r="D1121" s="986"/>
      <c r="E1121" s="986"/>
      <c r="F1121" s="986"/>
      <c r="G1121" s="986"/>
      <c r="H1121" s="986"/>
      <c r="I1121" s="987"/>
      <c r="J1121" s="420" t="str">
        <f>IF(基本情報入力シート!M1146="","",基本情報入力シート!M1146)</f>
        <v/>
      </c>
      <c r="K1121" s="420" t="str">
        <f>IF(基本情報入力シート!R1146="","",基本情報入力シート!R1146)</f>
        <v/>
      </c>
      <c r="L1121" s="420" t="str">
        <f>IF(基本情報入力シート!W1146="","",基本情報入力シート!W1146)</f>
        <v/>
      </c>
      <c r="M1121" s="420" t="str">
        <f>IF(基本情報入力シート!X1146="","",基本情報入力シート!X1146)</f>
        <v/>
      </c>
      <c r="N1121" s="147" t="str">
        <f>IF(基本情報入力シート!Y1146="","",基本情報入力シート!Y1146)</f>
        <v/>
      </c>
      <c r="O1121" s="154"/>
      <c r="P1121" s="53"/>
      <c r="Q1121" s="988"/>
      <c r="R1121" s="989"/>
      <c r="S1121" s="148" t="str">
        <f>IFERROR(ROUNDDOWN(Q1121*VLOOKUP(N1121,【参考】数式用!$AR$2:$AW$50,MATCH(P1121,【参考】数式用!$AT$4:$AW$4)+2,FALSE)*0.5, 0), "")</f>
        <v/>
      </c>
      <c r="T1121" s="54"/>
      <c r="U1121" s="548" t="str">
        <f>IFERROR(IF(AG1121&lt;&gt;"",Q1121*VLOOKUP(N1121,【参考】数式用!$AG$2:$AL$50,MATCH(P1121,【参考】数式用!$AI$4:$AL$4,0)+2,0), ""), "")</f>
        <v/>
      </c>
      <c r="V1121" s="44"/>
      <c r="W1121" s="990"/>
      <c r="X1121" s="991"/>
      <c r="Y1121" s="93"/>
      <c r="Z1121" s="549"/>
      <c r="AA1121" s="149" t="str">
        <f>IFERROR(IF(Y1121="ー", "", ROUNDDOWN(Z1121*VLOOKUP(N1121,【参考】数式用!$AR$2:$AW$50,MATCH(Y1121,【参考】数式用!$AT$4:$AW$4)+2,FALSE)*0.5, 0)), "")</f>
        <v/>
      </c>
      <c r="AB1121" s="103"/>
      <c r="AC1121" s="1083" t="str">
        <f>IFERROR(IF(AG1121&lt;&gt;"",Z1121*VLOOKUP(N1121,【参考】数式用!$AG$2:$AL$50,MATCH(Y1121,【参考】数式用!$AI$4:$AL$4,0)+2,0), ""), "")</f>
        <v/>
      </c>
      <c r="AD1121" s="1083"/>
      <c r="AE1121" s="424"/>
      <c r="AF1121" s="104"/>
      <c r="AG1121" s="438" t="str">
        <f>IFERROR(VLOOKUP(O1121, 【参考】数式用!$AY$5:$AY$13, 1, FALSE), "")</f>
        <v/>
      </c>
      <c r="AH1121" s="439" t="str">
        <f>IFERROR(VLOOKUP(N1121, 【参考】数式用!$BA$2:$BB$50, 2, FALSE), "")</f>
        <v/>
      </c>
      <c r="AI1121" s="440" t="str">
        <f t="shared" si="35"/>
        <v/>
      </c>
      <c r="AJ1121" s="441" t="str">
        <f t="shared" si="36"/>
        <v/>
      </c>
      <c r="AK1121" s="139"/>
      <c r="AL1121" s="139"/>
      <c r="AM1121" s="112"/>
      <c r="AN1121" s="112"/>
      <c r="AU1121" s="111"/>
      <c r="AV1121" s="111"/>
      <c r="AW1121" s="111"/>
      <c r="AX1121" s="111"/>
      <c r="AY1121" s="111"/>
      <c r="AZ1121" s="111"/>
    </row>
    <row r="1122" spans="1:52" ht="30" customHeight="1" thickBot="1">
      <c r="A1122" s="146">
        <v>1109</v>
      </c>
      <c r="B1122" s="985" t="str">
        <f>IF(基本情報入力シート!C1147="","",基本情報入力シート!C1147)</f>
        <v/>
      </c>
      <c r="C1122" s="986"/>
      <c r="D1122" s="986"/>
      <c r="E1122" s="986"/>
      <c r="F1122" s="986"/>
      <c r="G1122" s="986"/>
      <c r="H1122" s="986"/>
      <c r="I1122" s="987"/>
      <c r="J1122" s="420" t="str">
        <f>IF(基本情報入力シート!M1147="","",基本情報入力シート!M1147)</f>
        <v/>
      </c>
      <c r="K1122" s="420" t="str">
        <f>IF(基本情報入力シート!R1147="","",基本情報入力シート!R1147)</f>
        <v/>
      </c>
      <c r="L1122" s="420" t="str">
        <f>IF(基本情報入力シート!W1147="","",基本情報入力シート!W1147)</f>
        <v/>
      </c>
      <c r="M1122" s="420" t="str">
        <f>IF(基本情報入力シート!X1147="","",基本情報入力シート!X1147)</f>
        <v/>
      </c>
      <c r="N1122" s="147" t="str">
        <f>IF(基本情報入力シート!Y1147="","",基本情報入力シート!Y1147)</f>
        <v/>
      </c>
      <c r="O1122" s="154"/>
      <c r="P1122" s="53"/>
      <c r="Q1122" s="988"/>
      <c r="R1122" s="989"/>
      <c r="S1122" s="148" t="str">
        <f>IFERROR(ROUNDDOWN(Q1122*VLOOKUP(N1122,【参考】数式用!$AR$2:$AW$50,MATCH(P1122,【参考】数式用!$AT$4:$AW$4)+2,FALSE)*0.5, 0), "")</f>
        <v/>
      </c>
      <c r="T1122" s="54"/>
      <c r="U1122" s="548" t="str">
        <f>IFERROR(IF(AG1122&lt;&gt;"",Q1122*VLOOKUP(N1122,【参考】数式用!$AG$2:$AL$50,MATCH(P1122,【参考】数式用!$AI$4:$AL$4,0)+2,0), ""), "")</f>
        <v/>
      </c>
      <c r="V1122" s="44"/>
      <c r="W1122" s="990"/>
      <c r="X1122" s="991"/>
      <c r="Y1122" s="93"/>
      <c r="Z1122" s="549"/>
      <c r="AA1122" s="149" t="str">
        <f>IFERROR(IF(Y1122="ー", "", ROUNDDOWN(Z1122*VLOOKUP(N1122,【参考】数式用!$AR$2:$AW$50,MATCH(Y1122,【参考】数式用!$AT$4:$AW$4)+2,FALSE)*0.5, 0)), "")</f>
        <v/>
      </c>
      <c r="AB1122" s="103"/>
      <c r="AC1122" s="1083" t="str">
        <f>IFERROR(IF(AG1122&lt;&gt;"",Z1122*VLOOKUP(N1122,【参考】数式用!$AG$2:$AL$50,MATCH(Y1122,【参考】数式用!$AI$4:$AL$4,0)+2,0), ""), "")</f>
        <v/>
      </c>
      <c r="AD1122" s="1083"/>
      <c r="AE1122" s="424"/>
      <c r="AF1122" s="104"/>
      <c r="AG1122" s="438" t="str">
        <f>IFERROR(VLOOKUP(O1122, 【参考】数式用!$AY$5:$AY$13, 1, FALSE), "")</f>
        <v/>
      </c>
      <c r="AH1122" s="439" t="str">
        <f>IFERROR(VLOOKUP(N1122, 【参考】数式用!$BA$2:$BB$50, 2, FALSE), "")</f>
        <v/>
      </c>
      <c r="AI1122" s="440" t="str">
        <f t="shared" si="35"/>
        <v/>
      </c>
      <c r="AJ1122" s="441" t="str">
        <f t="shared" si="36"/>
        <v/>
      </c>
      <c r="AK1122" s="139"/>
      <c r="AL1122" s="139"/>
      <c r="AM1122" s="112"/>
      <c r="AN1122" s="112"/>
      <c r="AU1122" s="111"/>
      <c r="AV1122" s="111"/>
      <c r="AW1122" s="111"/>
      <c r="AX1122" s="111"/>
      <c r="AY1122" s="111"/>
      <c r="AZ1122" s="111"/>
    </row>
    <row r="1123" spans="1:52" ht="30" customHeight="1" thickBot="1">
      <c r="A1123" s="146">
        <v>1110</v>
      </c>
      <c r="B1123" s="985" t="str">
        <f>IF(基本情報入力シート!C1148="","",基本情報入力シート!C1148)</f>
        <v/>
      </c>
      <c r="C1123" s="986"/>
      <c r="D1123" s="986"/>
      <c r="E1123" s="986"/>
      <c r="F1123" s="986"/>
      <c r="G1123" s="986"/>
      <c r="H1123" s="986"/>
      <c r="I1123" s="987"/>
      <c r="J1123" s="420" t="str">
        <f>IF(基本情報入力シート!M1148="","",基本情報入力シート!M1148)</f>
        <v/>
      </c>
      <c r="K1123" s="420" t="str">
        <f>IF(基本情報入力シート!R1148="","",基本情報入力シート!R1148)</f>
        <v/>
      </c>
      <c r="L1123" s="420" t="str">
        <f>IF(基本情報入力シート!W1148="","",基本情報入力シート!W1148)</f>
        <v/>
      </c>
      <c r="M1123" s="420" t="str">
        <f>IF(基本情報入力シート!X1148="","",基本情報入力シート!X1148)</f>
        <v/>
      </c>
      <c r="N1123" s="147" t="str">
        <f>IF(基本情報入力シート!Y1148="","",基本情報入力シート!Y1148)</f>
        <v/>
      </c>
      <c r="O1123" s="154"/>
      <c r="P1123" s="53"/>
      <c r="Q1123" s="988"/>
      <c r="R1123" s="989"/>
      <c r="S1123" s="148" t="str">
        <f>IFERROR(ROUNDDOWN(Q1123*VLOOKUP(N1123,【参考】数式用!$AR$2:$AW$50,MATCH(P1123,【参考】数式用!$AT$4:$AW$4)+2,FALSE)*0.5, 0), "")</f>
        <v/>
      </c>
      <c r="T1123" s="54"/>
      <c r="U1123" s="548" t="str">
        <f>IFERROR(IF(AG1123&lt;&gt;"",Q1123*VLOOKUP(N1123,【参考】数式用!$AG$2:$AL$50,MATCH(P1123,【参考】数式用!$AI$4:$AL$4,0)+2,0), ""), "")</f>
        <v/>
      </c>
      <c r="V1123" s="44"/>
      <c r="W1123" s="990"/>
      <c r="X1123" s="991"/>
      <c r="Y1123" s="93"/>
      <c r="Z1123" s="549"/>
      <c r="AA1123" s="149" t="str">
        <f>IFERROR(IF(Y1123="ー", "", ROUNDDOWN(Z1123*VLOOKUP(N1123,【参考】数式用!$AR$2:$AW$50,MATCH(Y1123,【参考】数式用!$AT$4:$AW$4)+2,FALSE)*0.5, 0)), "")</f>
        <v/>
      </c>
      <c r="AB1123" s="103"/>
      <c r="AC1123" s="1083" t="str">
        <f>IFERROR(IF(AG1123&lt;&gt;"",Z1123*VLOOKUP(N1123,【参考】数式用!$AG$2:$AL$50,MATCH(Y1123,【参考】数式用!$AI$4:$AL$4,0)+2,0), ""), "")</f>
        <v/>
      </c>
      <c r="AD1123" s="1083"/>
      <c r="AE1123" s="424"/>
      <c r="AF1123" s="104"/>
      <c r="AG1123" s="438" t="str">
        <f>IFERROR(VLOOKUP(O1123, 【参考】数式用!$AY$5:$AY$13, 1, FALSE), "")</f>
        <v/>
      </c>
      <c r="AH1123" s="439" t="str">
        <f>IFERROR(VLOOKUP(N1123, 【参考】数式用!$BA$2:$BB$50, 2, FALSE), "")</f>
        <v/>
      </c>
      <c r="AI1123" s="440" t="str">
        <f t="shared" si="35"/>
        <v/>
      </c>
      <c r="AJ1123" s="441" t="str">
        <f t="shared" si="36"/>
        <v/>
      </c>
      <c r="AK1123" s="139"/>
      <c r="AL1123" s="139"/>
      <c r="AM1123" s="112"/>
      <c r="AN1123" s="112"/>
      <c r="AU1123" s="111"/>
      <c r="AV1123" s="111"/>
      <c r="AW1123" s="111"/>
      <c r="AX1123" s="111"/>
      <c r="AY1123" s="111"/>
      <c r="AZ1123" s="111"/>
    </row>
    <row r="1124" spans="1:52" ht="30" customHeight="1" thickBot="1">
      <c r="A1124" s="146">
        <v>1111</v>
      </c>
      <c r="B1124" s="985" t="str">
        <f>IF(基本情報入力シート!C1149="","",基本情報入力シート!C1149)</f>
        <v/>
      </c>
      <c r="C1124" s="986"/>
      <c r="D1124" s="986"/>
      <c r="E1124" s="986"/>
      <c r="F1124" s="986"/>
      <c r="G1124" s="986"/>
      <c r="H1124" s="986"/>
      <c r="I1124" s="987"/>
      <c r="J1124" s="420" t="str">
        <f>IF(基本情報入力シート!M1149="","",基本情報入力シート!M1149)</f>
        <v/>
      </c>
      <c r="K1124" s="420" t="str">
        <f>IF(基本情報入力シート!R1149="","",基本情報入力シート!R1149)</f>
        <v/>
      </c>
      <c r="L1124" s="420" t="str">
        <f>IF(基本情報入力シート!W1149="","",基本情報入力シート!W1149)</f>
        <v/>
      </c>
      <c r="M1124" s="420" t="str">
        <f>IF(基本情報入力シート!X1149="","",基本情報入力シート!X1149)</f>
        <v/>
      </c>
      <c r="N1124" s="147" t="str">
        <f>IF(基本情報入力シート!Y1149="","",基本情報入力シート!Y1149)</f>
        <v/>
      </c>
      <c r="O1124" s="154"/>
      <c r="P1124" s="53"/>
      <c r="Q1124" s="988"/>
      <c r="R1124" s="989"/>
      <c r="S1124" s="148" t="str">
        <f>IFERROR(ROUNDDOWN(Q1124*VLOOKUP(N1124,【参考】数式用!$AR$2:$AW$50,MATCH(P1124,【参考】数式用!$AT$4:$AW$4)+2,FALSE)*0.5, 0), "")</f>
        <v/>
      </c>
      <c r="T1124" s="54"/>
      <c r="U1124" s="548" t="str">
        <f>IFERROR(IF(AG1124&lt;&gt;"",Q1124*VLOOKUP(N1124,【参考】数式用!$AG$2:$AL$50,MATCH(P1124,【参考】数式用!$AI$4:$AL$4,0)+2,0), ""), "")</f>
        <v/>
      </c>
      <c r="V1124" s="44"/>
      <c r="W1124" s="990"/>
      <c r="X1124" s="991"/>
      <c r="Y1124" s="93"/>
      <c r="Z1124" s="549"/>
      <c r="AA1124" s="149" t="str">
        <f>IFERROR(IF(Y1124="ー", "", ROUNDDOWN(Z1124*VLOOKUP(N1124,【参考】数式用!$AR$2:$AW$50,MATCH(Y1124,【参考】数式用!$AT$4:$AW$4)+2,FALSE)*0.5, 0)), "")</f>
        <v/>
      </c>
      <c r="AB1124" s="103"/>
      <c r="AC1124" s="1083" t="str">
        <f>IFERROR(IF(AG1124&lt;&gt;"",Z1124*VLOOKUP(N1124,【参考】数式用!$AG$2:$AL$50,MATCH(Y1124,【参考】数式用!$AI$4:$AL$4,0)+2,0), ""), "")</f>
        <v/>
      </c>
      <c r="AD1124" s="1083"/>
      <c r="AE1124" s="424"/>
      <c r="AF1124" s="104"/>
      <c r="AG1124" s="438" t="str">
        <f>IFERROR(VLOOKUP(O1124, 【参考】数式用!$AY$5:$AY$13, 1, FALSE), "")</f>
        <v/>
      </c>
      <c r="AH1124" s="439" t="str">
        <f>IFERROR(VLOOKUP(N1124, 【参考】数式用!$BA$2:$BB$50, 2, FALSE), "")</f>
        <v/>
      </c>
      <c r="AI1124" s="440" t="str">
        <f t="shared" si="35"/>
        <v/>
      </c>
      <c r="AJ1124" s="441" t="str">
        <f t="shared" si="36"/>
        <v/>
      </c>
      <c r="AK1124" s="139"/>
      <c r="AL1124" s="139"/>
      <c r="AM1124" s="112"/>
      <c r="AN1124" s="112"/>
      <c r="AU1124" s="111"/>
      <c r="AV1124" s="111"/>
      <c r="AW1124" s="111"/>
      <c r="AX1124" s="111"/>
      <c r="AY1124" s="111"/>
      <c r="AZ1124" s="111"/>
    </row>
    <row r="1125" spans="1:52" ht="30" customHeight="1" thickBot="1">
      <c r="A1125" s="146">
        <v>1112</v>
      </c>
      <c r="B1125" s="985" t="str">
        <f>IF(基本情報入力シート!C1150="","",基本情報入力シート!C1150)</f>
        <v/>
      </c>
      <c r="C1125" s="986"/>
      <c r="D1125" s="986"/>
      <c r="E1125" s="986"/>
      <c r="F1125" s="986"/>
      <c r="G1125" s="986"/>
      <c r="H1125" s="986"/>
      <c r="I1125" s="987"/>
      <c r="J1125" s="420" t="str">
        <f>IF(基本情報入力シート!M1150="","",基本情報入力シート!M1150)</f>
        <v/>
      </c>
      <c r="K1125" s="420" t="str">
        <f>IF(基本情報入力シート!R1150="","",基本情報入力シート!R1150)</f>
        <v/>
      </c>
      <c r="L1125" s="420" t="str">
        <f>IF(基本情報入力シート!W1150="","",基本情報入力シート!W1150)</f>
        <v/>
      </c>
      <c r="M1125" s="420" t="str">
        <f>IF(基本情報入力シート!X1150="","",基本情報入力シート!X1150)</f>
        <v/>
      </c>
      <c r="N1125" s="147" t="str">
        <f>IF(基本情報入力シート!Y1150="","",基本情報入力シート!Y1150)</f>
        <v/>
      </c>
      <c r="O1125" s="154"/>
      <c r="P1125" s="53"/>
      <c r="Q1125" s="988"/>
      <c r="R1125" s="989"/>
      <c r="S1125" s="148" t="str">
        <f>IFERROR(ROUNDDOWN(Q1125*VLOOKUP(N1125,【参考】数式用!$AR$2:$AW$50,MATCH(P1125,【参考】数式用!$AT$4:$AW$4)+2,FALSE)*0.5, 0), "")</f>
        <v/>
      </c>
      <c r="T1125" s="54"/>
      <c r="U1125" s="548" t="str">
        <f>IFERROR(IF(AG1125&lt;&gt;"",Q1125*VLOOKUP(N1125,【参考】数式用!$AG$2:$AL$50,MATCH(P1125,【参考】数式用!$AI$4:$AL$4,0)+2,0), ""), "")</f>
        <v/>
      </c>
      <c r="V1125" s="44"/>
      <c r="W1125" s="990"/>
      <c r="X1125" s="991"/>
      <c r="Y1125" s="93"/>
      <c r="Z1125" s="549"/>
      <c r="AA1125" s="149" t="str">
        <f>IFERROR(IF(Y1125="ー", "", ROUNDDOWN(Z1125*VLOOKUP(N1125,【参考】数式用!$AR$2:$AW$50,MATCH(Y1125,【参考】数式用!$AT$4:$AW$4)+2,FALSE)*0.5, 0)), "")</f>
        <v/>
      </c>
      <c r="AB1125" s="103"/>
      <c r="AC1125" s="1083" t="str">
        <f>IFERROR(IF(AG1125&lt;&gt;"",Z1125*VLOOKUP(N1125,【参考】数式用!$AG$2:$AL$50,MATCH(Y1125,【参考】数式用!$AI$4:$AL$4,0)+2,0), ""), "")</f>
        <v/>
      </c>
      <c r="AD1125" s="1083"/>
      <c r="AE1125" s="424"/>
      <c r="AF1125" s="104"/>
      <c r="AG1125" s="438" t="str">
        <f>IFERROR(VLOOKUP(O1125, 【参考】数式用!$AY$5:$AY$13, 1, FALSE), "")</f>
        <v/>
      </c>
      <c r="AH1125" s="439" t="str">
        <f>IFERROR(VLOOKUP(N1125, 【参考】数式用!$BA$2:$BB$50, 2, FALSE), "")</f>
        <v/>
      </c>
      <c r="AI1125" s="440" t="str">
        <f t="shared" si="35"/>
        <v/>
      </c>
      <c r="AJ1125" s="441" t="str">
        <f t="shared" si="36"/>
        <v/>
      </c>
      <c r="AK1125" s="139"/>
      <c r="AL1125" s="139"/>
      <c r="AM1125" s="112"/>
      <c r="AN1125" s="112"/>
      <c r="AU1125" s="111"/>
      <c r="AV1125" s="111"/>
      <c r="AW1125" s="111"/>
      <c r="AX1125" s="111"/>
      <c r="AY1125" s="111"/>
      <c r="AZ1125" s="111"/>
    </row>
    <row r="1126" spans="1:52" ht="30" customHeight="1" thickBot="1">
      <c r="A1126" s="146">
        <v>1113</v>
      </c>
      <c r="B1126" s="985" t="str">
        <f>IF(基本情報入力シート!C1151="","",基本情報入力シート!C1151)</f>
        <v/>
      </c>
      <c r="C1126" s="986"/>
      <c r="D1126" s="986"/>
      <c r="E1126" s="986"/>
      <c r="F1126" s="986"/>
      <c r="G1126" s="986"/>
      <c r="H1126" s="986"/>
      <c r="I1126" s="987"/>
      <c r="J1126" s="420" t="str">
        <f>IF(基本情報入力シート!M1151="","",基本情報入力シート!M1151)</f>
        <v/>
      </c>
      <c r="K1126" s="420" t="str">
        <f>IF(基本情報入力シート!R1151="","",基本情報入力シート!R1151)</f>
        <v/>
      </c>
      <c r="L1126" s="420" t="str">
        <f>IF(基本情報入力シート!W1151="","",基本情報入力シート!W1151)</f>
        <v/>
      </c>
      <c r="M1126" s="420" t="str">
        <f>IF(基本情報入力シート!X1151="","",基本情報入力シート!X1151)</f>
        <v/>
      </c>
      <c r="N1126" s="147" t="str">
        <f>IF(基本情報入力シート!Y1151="","",基本情報入力シート!Y1151)</f>
        <v/>
      </c>
      <c r="O1126" s="154"/>
      <c r="P1126" s="53"/>
      <c r="Q1126" s="988"/>
      <c r="R1126" s="989"/>
      <c r="S1126" s="148" t="str">
        <f>IFERROR(ROUNDDOWN(Q1126*VLOOKUP(N1126,【参考】数式用!$AR$2:$AW$50,MATCH(P1126,【参考】数式用!$AT$4:$AW$4)+2,FALSE)*0.5, 0), "")</f>
        <v/>
      </c>
      <c r="T1126" s="54"/>
      <c r="U1126" s="548" t="str">
        <f>IFERROR(IF(AG1126&lt;&gt;"",Q1126*VLOOKUP(N1126,【参考】数式用!$AG$2:$AL$50,MATCH(P1126,【参考】数式用!$AI$4:$AL$4,0)+2,0), ""), "")</f>
        <v/>
      </c>
      <c r="V1126" s="44"/>
      <c r="W1126" s="990"/>
      <c r="X1126" s="991"/>
      <c r="Y1126" s="93"/>
      <c r="Z1126" s="549"/>
      <c r="AA1126" s="149" t="str">
        <f>IFERROR(IF(Y1126="ー", "", ROUNDDOWN(Z1126*VLOOKUP(N1126,【参考】数式用!$AR$2:$AW$50,MATCH(Y1126,【参考】数式用!$AT$4:$AW$4)+2,FALSE)*0.5, 0)), "")</f>
        <v/>
      </c>
      <c r="AB1126" s="103"/>
      <c r="AC1126" s="1083" t="str">
        <f>IFERROR(IF(AG1126&lt;&gt;"",Z1126*VLOOKUP(N1126,【参考】数式用!$AG$2:$AL$50,MATCH(Y1126,【参考】数式用!$AI$4:$AL$4,0)+2,0), ""), "")</f>
        <v/>
      </c>
      <c r="AD1126" s="1083"/>
      <c r="AE1126" s="424"/>
      <c r="AF1126" s="104"/>
      <c r="AG1126" s="438" t="str">
        <f>IFERROR(VLOOKUP(O1126, 【参考】数式用!$AY$5:$AY$13, 1, FALSE), "")</f>
        <v/>
      </c>
      <c r="AH1126" s="439" t="str">
        <f>IFERROR(VLOOKUP(N1126, 【参考】数式用!$BA$2:$BB$50, 2, FALSE), "")</f>
        <v/>
      </c>
      <c r="AI1126" s="440" t="str">
        <f t="shared" si="35"/>
        <v/>
      </c>
      <c r="AJ1126" s="441" t="str">
        <f t="shared" si="36"/>
        <v/>
      </c>
      <c r="AK1126" s="139"/>
      <c r="AL1126" s="139"/>
      <c r="AM1126" s="112"/>
      <c r="AN1126" s="112"/>
      <c r="AU1126" s="111"/>
      <c r="AV1126" s="111"/>
      <c r="AW1126" s="111"/>
      <c r="AX1126" s="111"/>
      <c r="AY1126" s="111"/>
      <c r="AZ1126" s="111"/>
    </row>
    <row r="1127" spans="1:52" ht="30" customHeight="1" thickBot="1">
      <c r="A1127" s="146">
        <v>1114</v>
      </c>
      <c r="B1127" s="985" t="str">
        <f>IF(基本情報入力シート!C1152="","",基本情報入力シート!C1152)</f>
        <v/>
      </c>
      <c r="C1127" s="986"/>
      <c r="D1127" s="986"/>
      <c r="E1127" s="986"/>
      <c r="F1127" s="986"/>
      <c r="G1127" s="986"/>
      <c r="H1127" s="986"/>
      <c r="I1127" s="987"/>
      <c r="J1127" s="420" t="str">
        <f>IF(基本情報入力シート!M1152="","",基本情報入力シート!M1152)</f>
        <v/>
      </c>
      <c r="K1127" s="420" t="str">
        <f>IF(基本情報入力シート!R1152="","",基本情報入力シート!R1152)</f>
        <v/>
      </c>
      <c r="L1127" s="420" t="str">
        <f>IF(基本情報入力シート!W1152="","",基本情報入力シート!W1152)</f>
        <v/>
      </c>
      <c r="M1127" s="420" t="str">
        <f>IF(基本情報入力シート!X1152="","",基本情報入力シート!X1152)</f>
        <v/>
      </c>
      <c r="N1127" s="147" t="str">
        <f>IF(基本情報入力シート!Y1152="","",基本情報入力シート!Y1152)</f>
        <v/>
      </c>
      <c r="O1127" s="154"/>
      <c r="P1127" s="53"/>
      <c r="Q1127" s="988"/>
      <c r="R1127" s="989"/>
      <c r="S1127" s="148" t="str">
        <f>IFERROR(ROUNDDOWN(Q1127*VLOOKUP(N1127,【参考】数式用!$AR$2:$AW$50,MATCH(P1127,【参考】数式用!$AT$4:$AW$4)+2,FALSE)*0.5, 0), "")</f>
        <v/>
      </c>
      <c r="T1127" s="54"/>
      <c r="U1127" s="548" t="str">
        <f>IFERROR(IF(AG1127&lt;&gt;"",Q1127*VLOOKUP(N1127,【参考】数式用!$AG$2:$AL$50,MATCH(P1127,【参考】数式用!$AI$4:$AL$4,0)+2,0), ""), "")</f>
        <v/>
      </c>
      <c r="V1127" s="44"/>
      <c r="W1127" s="990"/>
      <c r="X1127" s="991"/>
      <c r="Y1127" s="93"/>
      <c r="Z1127" s="549"/>
      <c r="AA1127" s="149" t="str">
        <f>IFERROR(IF(Y1127="ー", "", ROUNDDOWN(Z1127*VLOOKUP(N1127,【参考】数式用!$AR$2:$AW$50,MATCH(Y1127,【参考】数式用!$AT$4:$AW$4)+2,FALSE)*0.5, 0)), "")</f>
        <v/>
      </c>
      <c r="AB1127" s="103"/>
      <c r="AC1127" s="1083" t="str">
        <f>IFERROR(IF(AG1127&lt;&gt;"",Z1127*VLOOKUP(N1127,【参考】数式用!$AG$2:$AL$50,MATCH(Y1127,【参考】数式用!$AI$4:$AL$4,0)+2,0), ""), "")</f>
        <v/>
      </c>
      <c r="AD1127" s="1083"/>
      <c r="AE1127" s="424"/>
      <c r="AF1127" s="104"/>
      <c r="AG1127" s="438" t="str">
        <f>IFERROR(VLOOKUP(O1127, 【参考】数式用!$AY$5:$AY$13, 1, FALSE), "")</f>
        <v/>
      </c>
      <c r="AH1127" s="439" t="str">
        <f>IFERROR(VLOOKUP(N1127, 【参考】数式用!$BA$2:$BB$50, 2, FALSE), "")</f>
        <v/>
      </c>
      <c r="AI1127" s="440" t="str">
        <f t="shared" si="35"/>
        <v/>
      </c>
      <c r="AJ1127" s="441" t="str">
        <f t="shared" si="36"/>
        <v/>
      </c>
      <c r="AK1127" s="139"/>
      <c r="AL1127" s="139"/>
      <c r="AM1127" s="112"/>
      <c r="AN1127" s="112"/>
      <c r="AU1127" s="111"/>
      <c r="AV1127" s="111"/>
      <c r="AW1127" s="111"/>
      <c r="AX1127" s="111"/>
      <c r="AY1127" s="111"/>
      <c r="AZ1127" s="111"/>
    </row>
    <row r="1128" spans="1:52" ht="30" customHeight="1" thickBot="1">
      <c r="A1128" s="146">
        <v>1115</v>
      </c>
      <c r="B1128" s="985" t="str">
        <f>IF(基本情報入力シート!C1153="","",基本情報入力シート!C1153)</f>
        <v/>
      </c>
      <c r="C1128" s="986"/>
      <c r="D1128" s="986"/>
      <c r="E1128" s="986"/>
      <c r="F1128" s="986"/>
      <c r="G1128" s="986"/>
      <c r="H1128" s="986"/>
      <c r="I1128" s="987"/>
      <c r="J1128" s="420" t="str">
        <f>IF(基本情報入力シート!M1153="","",基本情報入力シート!M1153)</f>
        <v/>
      </c>
      <c r="K1128" s="420" t="str">
        <f>IF(基本情報入力シート!R1153="","",基本情報入力シート!R1153)</f>
        <v/>
      </c>
      <c r="L1128" s="420" t="str">
        <f>IF(基本情報入力シート!W1153="","",基本情報入力シート!W1153)</f>
        <v/>
      </c>
      <c r="M1128" s="420" t="str">
        <f>IF(基本情報入力シート!X1153="","",基本情報入力シート!X1153)</f>
        <v/>
      </c>
      <c r="N1128" s="147" t="str">
        <f>IF(基本情報入力シート!Y1153="","",基本情報入力シート!Y1153)</f>
        <v/>
      </c>
      <c r="O1128" s="154"/>
      <c r="P1128" s="53"/>
      <c r="Q1128" s="988"/>
      <c r="R1128" s="989"/>
      <c r="S1128" s="148" t="str">
        <f>IFERROR(ROUNDDOWN(Q1128*VLOOKUP(N1128,【参考】数式用!$AR$2:$AW$50,MATCH(P1128,【参考】数式用!$AT$4:$AW$4)+2,FALSE)*0.5, 0), "")</f>
        <v/>
      </c>
      <c r="T1128" s="54"/>
      <c r="U1128" s="548" t="str">
        <f>IFERROR(IF(AG1128&lt;&gt;"",Q1128*VLOOKUP(N1128,【参考】数式用!$AG$2:$AL$50,MATCH(P1128,【参考】数式用!$AI$4:$AL$4,0)+2,0), ""), "")</f>
        <v/>
      </c>
      <c r="V1128" s="44"/>
      <c r="W1128" s="990"/>
      <c r="X1128" s="991"/>
      <c r="Y1128" s="93"/>
      <c r="Z1128" s="549"/>
      <c r="AA1128" s="149" t="str">
        <f>IFERROR(IF(Y1128="ー", "", ROUNDDOWN(Z1128*VLOOKUP(N1128,【参考】数式用!$AR$2:$AW$50,MATCH(Y1128,【参考】数式用!$AT$4:$AW$4)+2,FALSE)*0.5, 0)), "")</f>
        <v/>
      </c>
      <c r="AB1128" s="103"/>
      <c r="AC1128" s="1083" t="str">
        <f>IFERROR(IF(AG1128&lt;&gt;"",Z1128*VLOOKUP(N1128,【参考】数式用!$AG$2:$AL$50,MATCH(Y1128,【参考】数式用!$AI$4:$AL$4,0)+2,0), ""), "")</f>
        <v/>
      </c>
      <c r="AD1128" s="1083"/>
      <c r="AE1128" s="424"/>
      <c r="AF1128" s="104"/>
      <c r="AG1128" s="438" t="str">
        <f>IFERROR(VLOOKUP(O1128, 【参考】数式用!$AY$5:$AY$13, 1, FALSE), "")</f>
        <v/>
      </c>
      <c r="AH1128" s="439" t="str">
        <f>IFERROR(VLOOKUP(N1128, 【参考】数式用!$BA$2:$BB$50, 2, FALSE), "")</f>
        <v/>
      </c>
      <c r="AI1128" s="440" t="str">
        <f t="shared" si="35"/>
        <v/>
      </c>
      <c r="AJ1128" s="441" t="str">
        <f t="shared" si="36"/>
        <v/>
      </c>
      <c r="AK1128" s="139"/>
      <c r="AL1128" s="139"/>
      <c r="AM1128" s="112"/>
      <c r="AN1128" s="112"/>
      <c r="AU1128" s="111"/>
      <c r="AV1128" s="111"/>
      <c r="AW1128" s="111"/>
      <c r="AX1128" s="111"/>
      <c r="AY1128" s="111"/>
      <c r="AZ1128" s="111"/>
    </row>
    <row r="1129" spans="1:52" ht="30" customHeight="1" thickBot="1">
      <c r="A1129" s="146">
        <v>1116</v>
      </c>
      <c r="B1129" s="985" t="str">
        <f>IF(基本情報入力シート!C1154="","",基本情報入力シート!C1154)</f>
        <v/>
      </c>
      <c r="C1129" s="986"/>
      <c r="D1129" s="986"/>
      <c r="E1129" s="986"/>
      <c r="F1129" s="986"/>
      <c r="G1129" s="986"/>
      <c r="H1129" s="986"/>
      <c r="I1129" s="987"/>
      <c r="J1129" s="420" t="str">
        <f>IF(基本情報入力シート!M1154="","",基本情報入力シート!M1154)</f>
        <v/>
      </c>
      <c r="K1129" s="420" t="str">
        <f>IF(基本情報入力シート!R1154="","",基本情報入力シート!R1154)</f>
        <v/>
      </c>
      <c r="L1129" s="420" t="str">
        <f>IF(基本情報入力シート!W1154="","",基本情報入力シート!W1154)</f>
        <v/>
      </c>
      <c r="M1129" s="420" t="str">
        <f>IF(基本情報入力シート!X1154="","",基本情報入力シート!X1154)</f>
        <v/>
      </c>
      <c r="N1129" s="147" t="str">
        <f>IF(基本情報入力シート!Y1154="","",基本情報入力シート!Y1154)</f>
        <v/>
      </c>
      <c r="O1129" s="154"/>
      <c r="P1129" s="53"/>
      <c r="Q1129" s="988"/>
      <c r="R1129" s="989"/>
      <c r="S1129" s="148" t="str">
        <f>IFERROR(ROUNDDOWN(Q1129*VLOOKUP(N1129,【参考】数式用!$AR$2:$AW$50,MATCH(P1129,【参考】数式用!$AT$4:$AW$4)+2,FALSE)*0.5, 0), "")</f>
        <v/>
      </c>
      <c r="T1129" s="54"/>
      <c r="U1129" s="548" t="str">
        <f>IFERROR(IF(AG1129&lt;&gt;"",Q1129*VLOOKUP(N1129,【参考】数式用!$AG$2:$AL$50,MATCH(P1129,【参考】数式用!$AI$4:$AL$4,0)+2,0), ""), "")</f>
        <v/>
      </c>
      <c r="V1129" s="44"/>
      <c r="W1129" s="990"/>
      <c r="X1129" s="991"/>
      <c r="Y1129" s="93"/>
      <c r="Z1129" s="549"/>
      <c r="AA1129" s="149" t="str">
        <f>IFERROR(IF(Y1129="ー", "", ROUNDDOWN(Z1129*VLOOKUP(N1129,【参考】数式用!$AR$2:$AW$50,MATCH(Y1129,【参考】数式用!$AT$4:$AW$4)+2,FALSE)*0.5, 0)), "")</f>
        <v/>
      </c>
      <c r="AB1129" s="103"/>
      <c r="AC1129" s="1083" t="str">
        <f>IFERROR(IF(AG1129&lt;&gt;"",Z1129*VLOOKUP(N1129,【参考】数式用!$AG$2:$AL$50,MATCH(Y1129,【参考】数式用!$AI$4:$AL$4,0)+2,0), ""), "")</f>
        <v/>
      </c>
      <c r="AD1129" s="1083"/>
      <c r="AE1129" s="424"/>
      <c r="AF1129" s="104"/>
      <c r="AG1129" s="438" t="str">
        <f>IFERROR(VLOOKUP(O1129, 【参考】数式用!$AY$5:$AY$13, 1, FALSE), "")</f>
        <v/>
      </c>
      <c r="AH1129" s="439" t="str">
        <f>IFERROR(VLOOKUP(N1129, 【参考】数式用!$BA$2:$BB$50, 2, FALSE), "")</f>
        <v/>
      </c>
      <c r="AI1129" s="440" t="str">
        <f t="shared" si="35"/>
        <v/>
      </c>
      <c r="AJ1129" s="441" t="str">
        <f t="shared" si="36"/>
        <v/>
      </c>
      <c r="AK1129" s="139"/>
      <c r="AL1129" s="139"/>
      <c r="AM1129" s="112"/>
      <c r="AN1129" s="112"/>
      <c r="AU1129" s="111"/>
      <c r="AV1129" s="111"/>
      <c r="AW1129" s="111"/>
      <c r="AX1129" s="111"/>
      <c r="AY1129" s="111"/>
      <c r="AZ1129" s="111"/>
    </row>
    <row r="1130" spans="1:52" ht="30" customHeight="1" thickBot="1">
      <c r="A1130" s="146">
        <v>1117</v>
      </c>
      <c r="B1130" s="985" t="str">
        <f>IF(基本情報入力シート!C1155="","",基本情報入力シート!C1155)</f>
        <v/>
      </c>
      <c r="C1130" s="986"/>
      <c r="D1130" s="986"/>
      <c r="E1130" s="986"/>
      <c r="F1130" s="986"/>
      <c r="G1130" s="986"/>
      <c r="H1130" s="986"/>
      <c r="I1130" s="987"/>
      <c r="J1130" s="420" t="str">
        <f>IF(基本情報入力シート!M1155="","",基本情報入力シート!M1155)</f>
        <v/>
      </c>
      <c r="K1130" s="420" t="str">
        <f>IF(基本情報入力シート!R1155="","",基本情報入力シート!R1155)</f>
        <v/>
      </c>
      <c r="L1130" s="420" t="str">
        <f>IF(基本情報入力シート!W1155="","",基本情報入力シート!W1155)</f>
        <v/>
      </c>
      <c r="M1130" s="420" t="str">
        <f>IF(基本情報入力シート!X1155="","",基本情報入力シート!X1155)</f>
        <v/>
      </c>
      <c r="N1130" s="147" t="str">
        <f>IF(基本情報入力シート!Y1155="","",基本情報入力シート!Y1155)</f>
        <v/>
      </c>
      <c r="O1130" s="154"/>
      <c r="P1130" s="53"/>
      <c r="Q1130" s="988"/>
      <c r="R1130" s="989"/>
      <c r="S1130" s="148" t="str">
        <f>IFERROR(ROUNDDOWN(Q1130*VLOOKUP(N1130,【参考】数式用!$AR$2:$AW$50,MATCH(P1130,【参考】数式用!$AT$4:$AW$4)+2,FALSE)*0.5, 0), "")</f>
        <v/>
      </c>
      <c r="T1130" s="54"/>
      <c r="U1130" s="548" t="str">
        <f>IFERROR(IF(AG1130&lt;&gt;"",Q1130*VLOOKUP(N1130,【参考】数式用!$AG$2:$AL$50,MATCH(P1130,【参考】数式用!$AI$4:$AL$4,0)+2,0), ""), "")</f>
        <v/>
      </c>
      <c r="V1130" s="44"/>
      <c r="W1130" s="990"/>
      <c r="X1130" s="991"/>
      <c r="Y1130" s="93"/>
      <c r="Z1130" s="549"/>
      <c r="AA1130" s="149" t="str">
        <f>IFERROR(IF(Y1130="ー", "", ROUNDDOWN(Z1130*VLOOKUP(N1130,【参考】数式用!$AR$2:$AW$50,MATCH(Y1130,【参考】数式用!$AT$4:$AW$4)+2,FALSE)*0.5, 0)), "")</f>
        <v/>
      </c>
      <c r="AB1130" s="103"/>
      <c r="AC1130" s="1083" t="str">
        <f>IFERROR(IF(AG1130&lt;&gt;"",Z1130*VLOOKUP(N1130,【参考】数式用!$AG$2:$AL$50,MATCH(Y1130,【参考】数式用!$AI$4:$AL$4,0)+2,0), ""), "")</f>
        <v/>
      </c>
      <c r="AD1130" s="1083"/>
      <c r="AE1130" s="424"/>
      <c r="AF1130" s="104"/>
      <c r="AG1130" s="438" t="str">
        <f>IFERROR(VLOOKUP(O1130, 【参考】数式用!$AY$5:$AY$13, 1, FALSE), "")</f>
        <v/>
      </c>
      <c r="AH1130" s="439" t="str">
        <f>IFERROR(VLOOKUP(N1130, 【参考】数式用!$BA$2:$BB$50, 2, FALSE), "")</f>
        <v/>
      </c>
      <c r="AI1130" s="440" t="str">
        <f t="shared" si="35"/>
        <v/>
      </c>
      <c r="AJ1130" s="441" t="str">
        <f t="shared" si="36"/>
        <v/>
      </c>
      <c r="AK1130" s="139"/>
      <c r="AL1130" s="139"/>
      <c r="AM1130" s="112"/>
      <c r="AN1130" s="112"/>
      <c r="AU1130" s="111"/>
      <c r="AV1130" s="111"/>
      <c r="AW1130" s="111"/>
      <c r="AX1130" s="111"/>
      <c r="AY1130" s="111"/>
      <c r="AZ1130" s="111"/>
    </row>
    <row r="1131" spans="1:52" ht="30" customHeight="1" thickBot="1">
      <c r="A1131" s="146">
        <v>1118</v>
      </c>
      <c r="B1131" s="985" t="str">
        <f>IF(基本情報入力シート!C1156="","",基本情報入力シート!C1156)</f>
        <v/>
      </c>
      <c r="C1131" s="986"/>
      <c r="D1131" s="986"/>
      <c r="E1131" s="986"/>
      <c r="F1131" s="986"/>
      <c r="G1131" s="986"/>
      <c r="H1131" s="986"/>
      <c r="I1131" s="987"/>
      <c r="J1131" s="420" t="str">
        <f>IF(基本情報入力シート!M1156="","",基本情報入力シート!M1156)</f>
        <v/>
      </c>
      <c r="K1131" s="420" t="str">
        <f>IF(基本情報入力シート!R1156="","",基本情報入力シート!R1156)</f>
        <v/>
      </c>
      <c r="L1131" s="420" t="str">
        <f>IF(基本情報入力シート!W1156="","",基本情報入力シート!W1156)</f>
        <v/>
      </c>
      <c r="M1131" s="420" t="str">
        <f>IF(基本情報入力シート!X1156="","",基本情報入力シート!X1156)</f>
        <v/>
      </c>
      <c r="N1131" s="147" t="str">
        <f>IF(基本情報入力シート!Y1156="","",基本情報入力シート!Y1156)</f>
        <v/>
      </c>
      <c r="O1131" s="154"/>
      <c r="P1131" s="53"/>
      <c r="Q1131" s="988"/>
      <c r="R1131" s="989"/>
      <c r="S1131" s="148" t="str">
        <f>IFERROR(ROUNDDOWN(Q1131*VLOOKUP(N1131,【参考】数式用!$AR$2:$AW$50,MATCH(P1131,【参考】数式用!$AT$4:$AW$4)+2,FALSE)*0.5, 0), "")</f>
        <v/>
      </c>
      <c r="T1131" s="54"/>
      <c r="U1131" s="548" t="str">
        <f>IFERROR(IF(AG1131&lt;&gt;"",Q1131*VLOOKUP(N1131,【参考】数式用!$AG$2:$AL$50,MATCH(P1131,【参考】数式用!$AI$4:$AL$4,0)+2,0), ""), "")</f>
        <v/>
      </c>
      <c r="V1131" s="44"/>
      <c r="W1131" s="990"/>
      <c r="X1131" s="991"/>
      <c r="Y1131" s="93"/>
      <c r="Z1131" s="549"/>
      <c r="AA1131" s="149" t="str">
        <f>IFERROR(IF(Y1131="ー", "", ROUNDDOWN(Z1131*VLOOKUP(N1131,【参考】数式用!$AR$2:$AW$50,MATCH(Y1131,【参考】数式用!$AT$4:$AW$4)+2,FALSE)*0.5, 0)), "")</f>
        <v/>
      </c>
      <c r="AB1131" s="103"/>
      <c r="AC1131" s="1083" t="str">
        <f>IFERROR(IF(AG1131&lt;&gt;"",Z1131*VLOOKUP(N1131,【参考】数式用!$AG$2:$AL$50,MATCH(Y1131,【参考】数式用!$AI$4:$AL$4,0)+2,0), ""), "")</f>
        <v/>
      </c>
      <c r="AD1131" s="1083"/>
      <c r="AE1131" s="424"/>
      <c r="AF1131" s="104"/>
      <c r="AG1131" s="438" t="str">
        <f>IFERROR(VLOOKUP(O1131, 【参考】数式用!$AY$5:$AY$13, 1, FALSE), "")</f>
        <v/>
      </c>
      <c r="AH1131" s="439" t="str">
        <f>IFERROR(VLOOKUP(N1131, 【参考】数式用!$BA$2:$BB$50, 2, FALSE), "")</f>
        <v/>
      </c>
      <c r="AI1131" s="440" t="str">
        <f t="shared" si="35"/>
        <v/>
      </c>
      <c r="AJ1131" s="441" t="str">
        <f t="shared" si="36"/>
        <v/>
      </c>
      <c r="AK1131" s="139"/>
      <c r="AL1131" s="139"/>
      <c r="AM1131" s="112"/>
      <c r="AN1131" s="112"/>
      <c r="AU1131" s="111"/>
      <c r="AV1131" s="111"/>
      <c r="AW1131" s="111"/>
      <c r="AX1131" s="111"/>
      <c r="AY1131" s="111"/>
      <c r="AZ1131" s="111"/>
    </row>
    <row r="1132" spans="1:52" ht="30" customHeight="1" thickBot="1">
      <c r="A1132" s="146">
        <v>1119</v>
      </c>
      <c r="B1132" s="985" t="str">
        <f>IF(基本情報入力シート!C1157="","",基本情報入力シート!C1157)</f>
        <v/>
      </c>
      <c r="C1132" s="986"/>
      <c r="D1132" s="986"/>
      <c r="E1132" s="986"/>
      <c r="F1132" s="986"/>
      <c r="G1132" s="986"/>
      <c r="H1132" s="986"/>
      <c r="I1132" s="987"/>
      <c r="J1132" s="420" t="str">
        <f>IF(基本情報入力シート!M1157="","",基本情報入力シート!M1157)</f>
        <v/>
      </c>
      <c r="K1132" s="420" t="str">
        <f>IF(基本情報入力シート!R1157="","",基本情報入力シート!R1157)</f>
        <v/>
      </c>
      <c r="L1132" s="420" t="str">
        <f>IF(基本情報入力シート!W1157="","",基本情報入力シート!W1157)</f>
        <v/>
      </c>
      <c r="M1132" s="420" t="str">
        <f>IF(基本情報入力シート!X1157="","",基本情報入力シート!X1157)</f>
        <v/>
      </c>
      <c r="N1132" s="147" t="str">
        <f>IF(基本情報入力シート!Y1157="","",基本情報入力シート!Y1157)</f>
        <v/>
      </c>
      <c r="O1132" s="154"/>
      <c r="P1132" s="53"/>
      <c r="Q1132" s="988"/>
      <c r="R1132" s="989"/>
      <c r="S1132" s="148" t="str">
        <f>IFERROR(ROUNDDOWN(Q1132*VLOOKUP(N1132,【参考】数式用!$AR$2:$AW$50,MATCH(P1132,【参考】数式用!$AT$4:$AW$4)+2,FALSE)*0.5, 0), "")</f>
        <v/>
      </c>
      <c r="T1132" s="54"/>
      <c r="U1132" s="548" t="str">
        <f>IFERROR(IF(AG1132&lt;&gt;"",Q1132*VLOOKUP(N1132,【参考】数式用!$AG$2:$AL$50,MATCH(P1132,【参考】数式用!$AI$4:$AL$4,0)+2,0), ""), "")</f>
        <v/>
      </c>
      <c r="V1132" s="44"/>
      <c r="W1132" s="990"/>
      <c r="X1132" s="991"/>
      <c r="Y1132" s="93"/>
      <c r="Z1132" s="549"/>
      <c r="AA1132" s="149" t="str">
        <f>IFERROR(IF(Y1132="ー", "", ROUNDDOWN(Z1132*VLOOKUP(N1132,【参考】数式用!$AR$2:$AW$50,MATCH(Y1132,【参考】数式用!$AT$4:$AW$4)+2,FALSE)*0.5, 0)), "")</f>
        <v/>
      </c>
      <c r="AB1132" s="103"/>
      <c r="AC1132" s="1083" t="str">
        <f>IFERROR(IF(AG1132&lt;&gt;"",Z1132*VLOOKUP(N1132,【参考】数式用!$AG$2:$AL$50,MATCH(Y1132,【参考】数式用!$AI$4:$AL$4,0)+2,0), ""), "")</f>
        <v/>
      </c>
      <c r="AD1132" s="1083"/>
      <c r="AE1132" s="424"/>
      <c r="AF1132" s="104"/>
      <c r="AG1132" s="438" t="str">
        <f>IFERROR(VLOOKUP(O1132, 【参考】数式用!$AY$5:$AY$13, 1, FALSE), "")</f>
        <v/>
      </c>
      <c r="AH1132" s="439" t="str">
        <f>IFERROR(VLOOKUP(N1132, 【参考】数式用!$BA$2:$BB$50, 2, FALSE), "")</f>
        <v/>
      </c>
      <c r="AI1132" s="440" t="str">
        <f t="shared" si="35"/>
        <v/>
      </c>
      <c r="AJ1132" s="441" t="str">
        <f t="shared" si="36"/>
        <v/>
      </c>
      <c r="AK1132" s="139"/>
      <c r="AL1132" s="139"/>
      <c r="AM1132" s="112"/>
      <c r="AN1132" s="112"/>
      <c r="AU1132" s="111"/>
      <c r="AV1132" s="111"/>
      <c r="AW1132" s="111"/>
      <c r="AX1132" s="111"/>
      <c r="AY1132" s="111"/>
      <c r="AZ1132" s="111"/>
    </row>
    <row r="1133" spans="1:52" ht="30" customHeight="1" thickBot="1">
      <c r="A1133" s="146">
        <v>1120</v>
      </c>
      <c r="B1133" s="985" t="str">
        <f>IF(基本情報入力シート!C1158="","",基本情報入力シート!C1158)</f>
        <v/>
      </c>
      <c r="C1133" s="986"/>
      <c r="D1133" s="986"/>
      <c r="E1133" s="986"/>
      <c r="F1133" s="986"/>
      <c r="G1133" s="986"/>
      <c r="H1133" s="986"/>
      <c r="I1133" s="987"/>
      <c r="J1133" s="420" t="str">
        <f>IF(基本情報入力シート!M1158="","",基本情報入力シート!M1158)</f>
        <v/>
      </c>
      <c r="K1133" s="420" t="str">
        <f>IF(基本情報入力シート!R1158="","",基本情報入力シート!R1158)</f>
        <v/>
      </c>
      <c r="L1133" s="420" t="str">
        <f>IF(基本情報入力シート!W1158="","",基本情報入力シート!W1158)</f>
        <v/>
      </c>
      <c r="M1133" s="420" t="str">
        <f>IF(基本情報入力シート!X1158="","",基本情報入力シート!X1158)</f>
        <v/>
      </c>
      <c r="N1133" s="147" t="str">
        <f>IF(基本情報入力シート!Y1158="","",基本情報入力シート!Y1158)</f>
        <v/>
      </c>
      <c r="O1133" s="154"/>
      <c r="P1133" s="53"/>
      <c r="Q1133" s="988"/>
      <c r="R1133" s="989"/>
      <c r="S1133" s="148" t="str">
        <f>IFERROR(ROUNDDOWN(Q1133*VLOOKUP(N1133,【参考】数式用!$AR$2:$AW$50,MATCH(P1133,【参考】数式用!$AT$4:$AW$4)+2,FALSE)*0.5, 0), "")</f>
        <v/>
      </c>
      <c r="T1133" s="54"/>
      <c r="U1133" s="548" t="str">
        <f>IFERROR(IF(AG1133&lt;&gt;"",Q1133*VLOOKUP(N1133,【参考】数式用!$AG$2:$AL$50,MATCH(P1133,【参考】数式用!$AI$4:$AL$4,0)+2,0), ""), "")</f>
        <v/>
      </c>
      <c r="V1133" s="44"/>
      <c r="W1133" s="990"/>
      <c r="X1133" s="991"/>
      <c r="Y1133" s="93"/>
      <c r="Z1133" s="549"/>
      <c r="AA1133" s="149" t="str">
        <f>IFERROR(IF(Y1133="ー", "", ROUNDDOWN(Z1133*VLOOKUP(N1133,【参考】数式用!$AR$2:$AW$50,MATCH(Y1133,【参考】数式用!$AT$4:$AW$4)+2,FALSE)*0.5, 0)), "")</f>
        <v/>
      </c>
      <c r="AB1133" s="103"/>
      <c r="AC1133" s="1083" t="str">
        <f>IFERROR(IF(AG1133&lt;&gt;"",Z1133*VLOOKUP(N1133,【参考】数式用!$AG$2:$AL$50,MATCH(Y1133,【参考】数式用!$AI$4:$AL$4,0)+2,0), ""), "")</f>
        <v/>
      </c>
      <c r="AD1133" s="1083"/>
      <c r="AE1133" s="424"/>
      <c r="AF1133" s="104"/>
      <c r="AG1133" s="438" t="str">
        <f>IFERROR(VLOOKUP(O1133, 【参考】数式用!$AY$5:$AY$13, 1, FALSE), "")</f>
        <v/>
      </c>
      <c r="AH1133" s="439" t="str">
        <f>IFERROR(VLOOKUP(N1133, 【参考】数式用!$BA$2:$BB$50, 2, FALSE), "")</f>
        <v/>
      </c>
      <c r="AI1133" s="440" t="str">
        <f t="shared" si="35"/>
        <v/>
      </c>
      <c r="AJ1133" s="441" t="str">
        <f t="shared" si="36"/>
        <v/>
      </c>
      <c r="AK1133" s="139"/>
      <c r="AL1133" s="139"/>
      <c r="AM1133" s="112"/>
      <c r="AN1133" s="112"/>
      <c r="AU1133" s="111"/>
      <c r="AV1133" s="111"/>
      <c r="AW1133" s="111"/>
      <c r="AX1133" s="111"/>
      <c r="AY1133" s="111"/>
      <c r="AZ1133" s="111"/>
    </row>
    <row r="1134" spans="1:52" ht="30" customHeight="1" thickBot="1">
      <c r="A1134" s="146">
        <v>1121</v>
      </c>
      <c r="B1134" s="985" t="str">
        <f>IF(基本情報入力シート!C1159="","",基本情報入力シート!C1159)</f>
        <v/>
      </c>
      <c r="C1134" s="986"/>
      <c r="D1134" s="986"/>
      <c r="E1134" s="986"/>
      <c r="F1134" s="986"/>
      <c r="G1134" s="986"/>
      <c r="H1134" s="986"/>
      <c r="I1134" s="987"/>
      <c r="J1134" s="420" t="str">
        <f>IF(基本情報入力シート!M1159="","",基本情報入力シート!M1159)</f>
        <v/>
      </c>
      <c r="K1134" s="420" t="str">
        <f>IF(基本情報入力シート!R1159="","",基本情報入力シート!R1159)</f>
        <v/>
      </c>
      <c r="L1134" s="420" t="str">
        <f>IF(基本情報入力シート!W1159="","",基本情報入力シート!W1159)</f>
        <v/>
      </c>
      <c r="M1134" s="420" t="str">
        <f>IF(基本情報入力シート!X1159="","",基本情報入力シート!X1159)</f>
        <v/>
      </c>
      <c r="N1134" s="147" t="str">
        <f>IF(基本情報入力シート!Y1159="","",基本情報入力シート!Y1159)</f>
        <v/>
      </c>
      <c r="O1134" s="154"/>
      <c r="P1134" s="53"/>
      <c r="Q1134" s="988"/>
      <c r="R1134" s="989"/>
      <c r="S1134" s="148" t="str">
        <f>IFERROR(ROUNDDOWN(Q1134*VLOOKUP(N1134,【参考】数式用!$AR$2:$AW$50,MATCH(P1134,【参考】数式用!$AT$4:$AW$4)+2,FALSE)*0.5, 0), "")</f>
        <v/>
      </c>
      <c r="T1134" s="54"/>
      <c r="U1134" s="548" t="str">
        <f>IFERROR(IF(AG1134&lt;&gt;"",Q1134*VLOOKUP(N1134,【参考】数式用!$AG$2:$AL$50,MATCH(P1134,【参考】数式用!$AI$4:$AL$4,0)+2,0), ""), "")</f>
        <v/>
      </c>
      <c r="V1134" s="44"/>
      <c r="W1134" s="990"/>
      <c r="X1134" s="991"/>
      <c r="Y1134" s="93"/>
      <c r="Z1134" s="549"/>
      <c r="AA1134" s="149" t="str">
        <f>IFERROR(IF(Y1134="ー", "", ROUNDDOWN(Z1134*VLOOKUP(N1134,【参考】数式用!$AR$2:$AW$50,MATCH(Y1134,【参考】数式用!$AT$4:$AW$4)+2,FALSE)*0.5, 0)), "")</f>
        <v/>
      </c>
      <c r="AB1134" s="103"/>
      <c r="AC1134" s="1083" t="str">
        <f>IFERROR(IF(AG1134&lt;&gt;"",Z1134*VLOOKUP(N1134,【参考】数式用!$AG$2:$AL$50,MATCH(Y1134,【参考】数式用!$AI$4:$AL$4,0)+2,0), ""), "")</f>
        <v/>
      </c>
      <c r="AD1134" s="1083"/>
      <c r="AE1134" s="424"/>
      <c r="AF1134" s="104"/>
      <c r="AG1134" s="438" t="str">
        <f>IFERROR(VLOOKUP(O1134, 【参考】数式用!$AY$5:$AY$13, 1, FALSE), "")</f>
        <v/>
      </c>
      <c r="AH1134" s="439" t="str">
        <f>IFERROR(VLOOKUP(N1134, 【参考】数式用!$BA$2:$BB$50, 2, FALSE), "")</f>
        <v/>
      </c>
      <c r="AI1134" s="440" t="str">
        <f t="shared" si="35"/>
        <v/>
      </c>
      <c r="AJ1134" s="441" t="str">
        <f t="shared" si="36"/>
        <v/>
      </c>
      <c r="AK1134" s="139"/>
      <c r="AL1134" s="139"/>
      <c r="AM1134" s="112"/>
      <c r="AN1134" s="112"/>
      <c r="AU1134" s="111"/>
      <c r="AV1134" s="111"/>
      <c r="AW1134" s="111"/>
      <c r="AX1134" s="111"/>
      <c r="AY1134" s="111"/>
      <c r="AZ1134" s="111"/>
    </row>
    <row r="1135" spans="1:52" ht="30" customHeight="1" thickBot="1">
      <c r="A1135" s="146">
        <v>1122</v>
      </c>
      <c r="B1135" s="985" t="str">
        <f>IF(基本情報入力シート!C1160="","",基本情報入力シート!C1160)</f>
        <v/>
      </c>
      <c r="C1135" s="986"/>
      <c r="D1135" s="986"/>
      <c r="E1135" s="986"/>
      <c r="F1135" s="986"/>
      <c r="G1135" s="986"/>
      <c r="H1135" s="986"/>
      <c r="I1135" s="987"/>
      <c r="J1135" s="420" t="str">
        <f>IF(基本情報入力シート!M1160="","",基本情報入力シート!M1160)</f>
        <v/>
      </c>
      <c r="K1135" s="420" t="str">
        <f>IF(基本情報入力シート!R1160="","",基本情報入力シート!R1160)</f>
        <v/>
      </c>
      <c r="L1135" s="420" t="str">
        <f>IF(基本情報入力シート!W1160="","",基本情報入力シート!W1160)</f>
        <v/>
      </c>
      <c r="M1135" s="420" t="str">
        <f>IF(基本情報入力シート!X1160="","",基本情報入力シート!X1160)</f>
        <v/>
      </c>
      <c r="N1135" s="147" t="str">
        <f>IF(基本情報入力シート!Y1160="","",基本情報入力シート!Y1160)</f>
        <v/>
      </c>
      <c r="O1135" s="154"/>
      <c r="P1135" s="53"/>
      <c r="Q1135" s="988"/>
      <c r="R1135" s="989"/>
      <c r="S1135" s="148" t="str">
        <f>IFERROR(ROUNDDOWN(Q1135*VLOOKUP(N1135,【参考】数式用!$AR$2:$AW$50,MATCH(P1135,【参考】数式用!$AT$4:$AW$4)+2,FALSE)*0.5, 0), "")</f>
        <v/>
      </c>
      <c r="T1135" s="54"/>
      <c r="U1135" s="548" t="str">
        <f>IFERROR(IF(AG1135&lt;&gt;"",Q1135*VLOOKUP(N1135,【参考】数式用!$AG$2:$AL$50,MATCH(P1135,【参考】数式用!$AI$4:$AL$4,0)+2,0), ""), "")</f>
        <v/>
      </c>
      <c r="V1135" s="44"/>
      <c r="W1135" s="990"/>
      <c r="X1135" s="991"/>
      <c r="Y1135" s="93"/>
      <c r="Z1135" s="549"/>
      <c r="AA1135" s="149" t="str">
        <f>IFERROR(IF(Y1135="ー", "", ROUNDDOWN(Z1135*VLOOKUP(N1135,【参考】数式用!$AR$2:$AW$50,MATCH(Y1135,【参考】数式用!$AT$4:$AW$4)+2,FALSE)*0.5, 0)), "")</f>
        <v/>
      </c>
      <c r="AB1135" s="103"/>
      <c r="AC1135" s="1083" t="str">
        <f>IFERROR(IF(AG1135&lt;&gt;"",Z1135*VLOOKUP(N1135,【参考】数式用!$AG$2:$AL$50,MATCH(Y1135,【参考】数式用!$AI$4:$AL$4,0)+2,0), ""), "")</f>
        <v/>
      </c>
      <c r="AD1135" s="1083"/>
      <c r="AE1135" s="424"/>
      <c r="AF1135" s="104"/>
      <c r="AG1135" s="438" t="str">
        <f>IFERROR(VLOOKUP(O1135, 【参考】数式用!$AY$5:$AY$13, 1, FALSE), "")</f>
        <v/>
      </c>
      <c r="AH1135" s="439" t="str">
        <f>IFERROR(VLOOKUP(N1135, 【参考】数式用!$BA$2:$BB$50, 2, FALSE), "")</f>
        <v/>
      </c>
      <c r="AI1135" s="440" t="str">
        <f t="shared" si="35"/>
        <v/>
      </c>
      <c r="AJ1135" s="441" t="str">
        <f t="shared" si="36"/>
        <v/>
      </c>
      <c r="AK1135" s="139"/>
      <c r="AL1135" s="139"/>
      <c r="AM1135" s="112"/>
      <c r="AN1135" s="112"/>
      <c r="AU1135" s="111"/>
      <c r="AV1135" s="111"/>
      <c r="AW1135" s="111"/>
      <c r="AX1135" s="111"/>
      <c r="AY1135" s="111"/>
      <c r="AZ1135" s="111"/>
    </row>
    <row r="1136" spans="1:52" ht="30" customHeight="1" thickBot="1">
      <c r="A1136" s="146">
        <v>1123</v>
      </c>
      <c r="B1136" s="985" t="str">
        <f>IF(基本情報入力シート!C1161="","",基本情報入力シート!C1161)</f>
        <v/>
      </c>
      <c r="C1136" s="986"/>
      <c r="D1136" s="986"/>
      <c r="E1136" s="986"/>
      <c r="F1136" s="986"/>
      <c r="G1136" s="986"/>
      <c r="H1136" s="986"/>
      <c r="I1136" s="987"/>
      <c r="J1136" s="420" t="str">
        <f>IF(基本情報入力シート!M1161="","",基本情報入力シート!M1161)</f>
        <v/>
      </c>
      <c r="K1136" s="420" t="str">
        <f>IF(基本情報入力シート!R1161="","",基本情報入力シート!R1161)</f>
        <v/>
      </c>
      <c r="L1136" s="420" t="str">
        <f>IF(基本情報入力シート!W1161="","",基本情報入力シート!W1161)</f>
        <v/>
      </c>
      <c r="M1136" s="420" t="str">
        <f>IF(基本情報入力シート!X1161="","",基本情報入力シート!X1161)</f>
        <v/>
      </c>
      <c r="N1136" s="147" t="str">
        <f>IF(基本情報入力シート!Y1161="","",基本情報入力シート!Y1161)</f>
        <v/>
      </c>
      <c r="O1136" s="154"/>
      <c r="P1136" s="53"/>
      <c r="Q1136" s="988"/>
      <c r="R1136" s="989"/>
      <c r="S1136" s="148" t="str">
        <f>IFERROR(ROUNDDOWN(Q1136*VLOOKUP(N1136,【参考】数式用!$AR$2:$AW$50,MATCH(P1136,【参考】数式用!$AT$4:$AW$4)+2,FALSE)*0.5, 0), "")</f>
        <v/>
      </c>
      <c r="T1136" s="54"/>
      <c r="U1136" s="548" t="str">
        <f>IFERROR(IF(AG1136&lt;&gt;"",Q1136*VLOOKUP(N1136,【参考】数式用!$AG$2:$AL$50,MATCH(P1136,【参考】数式用!$AI$4:$AL$4,0)+2,0), ""), "")</f>
        <v/>
      </c>
      <c r="V1136" s="44"/>
      <c r="W1136" s="990"/>
      <c r="X1136" s="991"/>
      <c r="Y1136" s="93"/>
      <c r="Z1136" s="549"/>
      <c r="AA1136" s="149" t="str">
        <f>IFERROR(IF(Y1136="ー", "", ROUNDDOWN(Z1136*VLOOKUP(N1136,【参考】数式用!$AR$2:$AW$50,MATCH(Y1136,【参考】数式用!$AT$4:$AW$4)+2,FALSE)*0.5, 0)), "")</f>
        <v/>
      </c>
      <c r="AB1136" s="103"/>
      <c r="AC1136" s="1083" t="str">
        <f>IFERROR(IF(AG1136&lt;&gt;"",Z1136*VLOOKUP(N1136,【参考】数式用!$AG$2:$AL$50,MATCH(Y1136,【参考】数式用!$AI$4:$AL$4,0)+2,0), ""), "")</f>
        <v/>
      </c>
      <c r="AD1136" s="1083"/>
      <c r="AE1136" s="424"/>
      <c r="AF1136" s="104"/>
      <c r="AG1136" s="438" t="str">
        <f>IFERROR(VLOOKUP(O1136, 【参考】数式用!$AY$5:$AY$13, 1, FALSE), "")</f>
        <v/>
      </c>
      <c r="AH1136" s="439" t="str">
        <f>IFERROR(VLOOKUP(N1136, 【参考】数式用!$BA$2:$BB$50, 2, FALSE), "")</f>
        <v/>
      </c>
      <c r="AI1136" s="440" t="str">
        <f t="shared" si="35"/>
        <v/>
      </c>
      <c r="AJ1136" s="441" t="str">
        <f t="shared" si="36"/>
        <v/>
      </c>
      <c r="AK1136" s="139"/>
      <c r="AL1136" s="139"/>
      <c r="AM1136" s="112"/>
      <c r="AN1136" s="112"/>
      <c r="AU1136" s="111"/>
      <c r="AV1136" s="111"/>
      <c r="AW1136" s="111"/>
      <c r="AX1136" s="111"/>
      <c r="AY1136" s="111"/>
      <c r="AZ1136" s="111"/>
    </row>
    <row r="1137" spans="1:52" ht="30" customHeight="1" thickBot="1">
      <c r="A1137" s="146">
        <v>1124</v>
      </c>
      <c r="B1137" s="985" t="str">
        <f>IF(基本情報入力シート!C1162="","",基本情報入力シート!C1162)</f>
        <v/>
      </c>
      <c r="C1137" s="986"/>
      <c r="D1137" s="986"/>
      <c r="E1137" s="986"/>
      <c r="F1137" s="986"/>
      <c r="G1137" s="986"/>
      <c r="H1137" s="986"/>
      <c r="I1137" s="987"/>
      <c r="J1137" s="420" t="str">
        <f>IF(基本情報入力シート!M1162="","",基本情報入力シート!M1162)</f>
        <v/>
      </c>
      <c r="K1137" s="420" t="str">
        <f>IF(基本情報入力シート!R1162="","",基本情報入力シート!R1162)</f>
        <v/>
      </c>
      <c r="L1137" s="420" t="str">
        <f>IF(基本情報入力シート!W1162="","",基本情報入力シート!W1162)</f>
        <v/>
      </c>
      <c r="M1137" s="420" t="str">
        <f>IF(基本情報入力シート!X1162="","",基本情報入力シート!X1162)</f>
        <v/>
      </c>
      <c r="N1137" s="147" t="str">
        <f>IF(基本情報入力シート!Y1162="","",基本情報入力シート!Y1162)</f>
        <v/>
      </c>
      <c r="O1137" s="154"/>
      <c r="P1137" s="53"/>
      <c r="Q1137" s="988"/>
      <c r="R1137" s="989"/>
      <c r="S1137" s="148" t="str">
        <f>IFERROR(ROUNDDOWN(Q1137*VLOOKUP(N1137,【参考】数式用!$AR$2:$AW$50,MATCH(P1137,【参考】数式用!$AT$4:$AW$4)+2,FALSE)*0.5, 0), "")</f>
        <v/>
      </c>
      <c r="T1137" s="54"/>
      <c r="U1137" s="548" t="str">
        <f>IFERROR(IF(AG1137&lt;&gt;"",Q1137*VLOOKUP(N1137,【参考】数式用!$AG$2:$AL$50,MATCH(P1137,【参考】数式用!$AI$4:$AL$4,0)+2,0), ""), "")</f>
        <v/>
      </c>
      <c r="V1137" s="44"/>
      <c r="W1137" s="990"/>
      <c r="X1137" s="991"/>
      <c r="Y1137" s="93"/>
      <c r="Z1137" s="549"/>
      <c r="AA1137" s="149" t="str">
        <f>IFERROR(IF(Y1137="ー", "", ROUNDDOWN(Z1137*VLOOKUP(N1137,【参考】数式用!$AR$2:$AW$50,MATCH(Y1137,【参考】数式用!$AT$4:$AW$4)+2,FALSE)*0.5, 0)), "")</f>
        <v/>
      </c>
      <c r="AB1137" s="103"/>
      <c r="AC1137" s="1083" t="str">
        <f>IFERROR(IF(AG1137&lt;&gt;"",Z1137*VLOOKUP(N1137,【参考】数式用!$AG$2:$AL$50,MATCH(Y1137,【参考】数式用!$AI$4:$AL$4,0)+2,0), ""), "")</f>
        <v/>
      </c>
      <c r="AD1137" s="1083"/>
      <c r="AE1137" s="424"/>
      <c r="AF1137" s="104"/>
      <c r="AG1137" s="438" t="str">
        <f>IFERROR(VLOOKUP(O1137, 【参考】数式用!$AY$5:$AY$13, 1, FALSE), "")</f>
        <v/>
      </c>
      <c r="AH1137" s="439" t="str">
        <f>IFERROR(VLOOKUP(N1137, 【参考】数式用!$BA$2:$BB$50, 2, FALSE), "")</f>
        <v/>
      </c>
      <c r="AI1137" s="440" t="str">
        <f t="shared" si="35"/>
        <v/>
      </c>
      <c r="AJ1137" s="441" t="str">
        <f t="shared" si="36"/>
        <v/>
      </c>
      <c r="AK1137" s="139"/>
      <c r="AL1137" s="139"/>
      <c r="AM1137" s="112"/>
      <c r="AN1137" s="112"/>
      <c r="AU1137" s="111"/>
      <c r="AV1137" s="111"/>
      <c r="AW1137" s="111"/>
      <c r="AX1137" s="111"/>
      <c r="AY1137" s="111"/>
      <c r="AZ1137" s="111"/>
    </row>
    <row r="1138" spans="1:52" ht="30" customHeight="1" thickBot="1">
      <c r="A1138" s="146">
        <v>1125</v>
      </c>
      <c r="B1138" s="985" t="str">
        <f>IF(基本情報入力シート!C1163="","",基本情報入力シート!C1163)</f>
        <v/>
      </c>
      <c r="C1138" s="986"/>
      <c r="D1138" s="986"/>
      <c r="E1138" s="986"/>
      <c r="F1138" s="986"/>
      <c r="G1138" s="986"/>
      <c r="H1138" s="986"/>
      <c r="I1138" s="987"/>
      <c r="J1138" s="420" t="str">
        <f>IF(基本情報入力シート!M1163="","",基本情報入力シート!M1163)</f>
        <v/>
      </c>
      <c r="K1138" s="420" t="str">
        <f>IF(基本情報入力シート!R1163="","",基本情報入力シート!R1163)</f>
        <v/>
      </c>
      <c r="L1138" s="420" t="str">
        <f>IF(基本情報入力シート!W1163="","",基本情報入力シート!W1163)</f>
        <v/>
      </c>
      <c r="M1138" s="420" t="str">
        <f>IF(基本情報入力シート!X1163="","",基本情報入力シート!X1163)</f>
        <v/>
      </c>
      <c r="N1138" s="147" t="str">
        <f>IF(基本情報入力シート!Y1163="","",基本情報入力シート!Y1163)</f>
        <v/>
      </c>
      <c r="O1138" s="154"/>
      <c r="P1138" s="53"/>
      <c r="Q1138" s="988"/>
      <c r="R1138" s="989"/>
      <c r="S1138" s="148" t="str">
        <f>IFERROR(ROUNDDOWN(Q1138*VLOOKUP(N1138,【参考】数式用!$AR$2:$AW$50,MATCH(P1138,【参考】数式用!$AT$4:$AW$4)+2,FALSE)*0.5, 0), "")</f>
        <v/>
      </c>
      <c r="T1138" s="54"/>
      <c r="U1138" s="548" t="str">
        <f>IFERROR(IF(AG1138&lt;&gt;"",Q1138*VLOOKUP(N1138,【参考】数式用!$AG$2:$AL$50,MATCH(P1138,【参考】数式用!$AI$4:$AL$4,0)+2,0), ""), "")</f>
        <v/>
      </c>
      <c r="V1138" s="44"/>
      <c r="W1138" s="990"/>
      <c r="X1138" s="991"/>
      <c r="Y1138" s="93"/>
      <c r="Z1138" s="549"/>
      <c r="AA1138" s="149" t="str">
        <f>IFERROR(IF(Y1138="ー", "", ROUNDDOWN(Z1138*VLOOKUP(N1138,【参考】数式用!$AR$2:$AW$50,MATCH(Y1138,【参考】数式用!$AT$4:$AW$4)+2,FALSE)*0.5, 0)), "")</f>
        <v/>
      </c>
      <c r="AB1138" s="103"/>
      <c r="AC1138" s="1083" t="str">
        <f>IFERROR(IF(AG1138&lt;&gt;"",Z1138*VLOOKUP(N1138,【参考】数式用!$AG$2:$AL$50,MATCH(Y1138,【参考】数式用!$AI$4:$AL$4,0)+2,0), ""), "")</f>
        <v/>
      </c>
      <c r="AD1138" s="1083"/>
      <c r="AE1138" s="424"/>
      <c r="AF1138" s="104"/>
      <c r="AG1138" s="438" t="str">
        <f>IFERROR(VLOOKUP(O1138, 【参考】数式用!$AY$5:$AY$13, 1, FALSE), "")</f>
        <v/>
      </c>
      <c r="AH1138" s="439" t="str">
        <f>IFERROR(VLOOKUP(N1138, 【参考】数式用!$BA$2:$BB$50, 2, FALSE), "")</f>
        <v/>
      </c>
      <c r="AI1138" s="440" t="str">
        <f t="shared" ref="AI1138:AI1201" si="37">IF(AND(OR(P1138="処遇加算Ⅰ",P1138="処遇加算Ⅱ"),AH1138="対象"), 1,"")</f>
        <v/>
      </c>
      <c r="AJ1138" s="441" t="str">
        <f t="shared" ref="AJ1138:AJ1201" si="38">IF(OR(Y1138="処遇加算Ⅰ",Y1138="処遇加算Ⅱ"),1,"")</f>
        <v/>
      </c>
      <c r="AK1138" s="139"/>
      <c r="AL1138" s="139"/>
      <c r="AM1138" s="112"/>
      <c r="AN1138" s="112"/>
      <c r="AU1138" s="111"/>
      <c r="AV1138" s="111"/>
      <c r="AW1138" s="111"/>
      <c r="AX1138" s="111"/>
      <c r="AY1138" s="111"/>
      <c r="AZ1138" s="111"/>
    </row>
    <row r="1139" spans="1:52" ht="30" customHeight="1" thickBot="1">
      <c r="A1139" s="146">
        <v>1126</v>
      </c>
      <c r="B1139" s="985" t="str">
        <f>IF(基本情報入力シート!C1164="","",基本情報入力シート!C1164)</f>
        <v/>
      </c>
      <c r="C1139" s="986"/>
      <c r="D1139" s="986"/>
      <c r="E1139" s="986"/>
      <c r="F1139" s="986"/>
      <c r="G1139" s="986"/>
      <c r="H1139" s="986"/>
      <c r="I1139" s="987"/>
      <c r="J1139" s="420" t="str">
        <f>IF(基本情報入力シート!M1164="","",基本情報入力シート!M1164)</f>
        <v/>
      </c>
      <c r="K1139" s="420" t="str">
        <f>IF(基本情報入力シート!R1164="","",基本情報入力シート!R1164)</f>
        <v/>
      </c>
      <c r="L1139" s="420" t="str">
        <f>IF(基本情報入力シート!W1164="","",基本情報入力シート!W1164)</f>
        <v/>
      </c>
      <c r="M1139" s="420" t="str">
        <f>IF(基本情報入力シート!X1164="","",基本情報入力シート!X1164)</f>
        <v/>
      </c>
      <c r="N1139" s="147" t="str">
        <f>IF(基本情報入力シート!Y1164="","",基本情報入力シート!Y1164)</f>
        <v/>
      </c>
      <c r="O1139" s="154"/>
      <c r="P1139" s="53"/>
      <c r="Q1139" s="988"/>
      <c r="R1139" s="989"/>
      <c r="S1139" s="148" t="str">
        <f>IFERROR(ROUNDDOWN(Q1139*VLOOKUP(N1139,【参考】数式用!$AR$2:$AW$50,MATCH(P1139,【参考】数式用!$AT$4:$AW$4)+2,FALSE)*0.5, 0), "")</f>
        <v/>
      </c>
      <c r="T1139" s="54"/>
      <c r="U1139" s="548" t="str">
        <f>IFERROR(IF(AG1139&lt;&gt;"",Q1139*VLOOKUP(N1139,【参考】数式用!$AG$2:$AL$50,MATCH(P1139,【参考】数式用!$AI$4:$AL$4,0)+2,0), ""), "")</f>
        <v/>
      </c>
      <c r="V1139" s="44"/>
      <c r="W1139" s="990"/>
      <c r="X1139" s="991"/>
      <c r="Y1139" s="93"/>
      <c r="Z1139" s="549"/>
      <c r="AA1139" s="149" t="str">
        <f>IFERROR(IF(Y1139="ー", "", ROUNDDOWN(Z1139*VLOOKUP(N1139,【参考】数式用!$AR$2:$AW$50,MATCH(Y1139,【参考】数式用!$AT$4:$AW$4)+2,FALSE)*0.5, 0)), "")</f>
        <v/>
      </c>
      <c r="AB1139" s="103"/>
      <c r="AC1139" s="1083" t="str">
        <f>IFERROR(IF(AG1139&lt;&gt;"",Z1139*VLOOKUP(N1139,【参考】数式用!$AG$2:$AL$50,MATCH(Y1139,【参考】数式用!$AI$4:$AL$4,0)+2,0), ""), "")</f>
        <v/>
      </c>
      <c r="AD1139" s="1083"/>
      <c r="AE1139" s="424"/>
      <c r="AF1139" s="104"/>
      <c r="AG1139" s="438" t="str">
        <f>IFERROR(VLOOKUP(O1139, 【参考】数式用!$AY$5:$AY$13, 1, FALSE), "")</f>
        <v/>
      </c>
      <c r="AH1139" s="439" t="str">
        <f>IFERROR(VLOOKUP(N1139, 【参考】数式用!$BA$2:$BB$50, 2, FALSE), "")</f>
        <v/>
      </c>
      <c r="AI1139" s="440" t="str">
        <f t="shared" si="37"/>
        <v/>
      </c>
      <c r="AJ1139" s="441" t="str">
        <f t="shared" si="38"/>
        <v/>
      </c>
      <c r="AK1139" s="139"/>
      <c r="AL1139" s="139"/>
      <c r="AM1139" s="112"/>
      <c r="AN1139" s="112"/>
      <c r="AU1139" s="111"/>
      <c r="AV1139" s="111"/>
      <c r="AW1139" s="111"/>
      <c r="AX1139" s="111"/>
      <c r="AY1139" s="111"/>
      <c r="AZ1139" s="111"/>
    </row>
    <row r="1140" spans="1:52" ht="30" customHeight="1" thickBot="1">
      <c r="A1140" s="146">
        <v>1127</v>
      </c>
      <c r="B1140" s="985" t="str">
        <f>IF(基本情報入力シート!C1165="","",基本情報入力シート!C1165)</f>
        <v/>
      </c>
      <c r="C1140" s="986"/>
      <c r="D1140" s="986"/>
      <c r="E1140" s="986"/>
      <c r="F1140" s="986"/>
      <c r="G1140" s="986"/>
      <c r="H1140" s="986"/>
      <c r="I1140" s="987"/>
      <c r="J1140" s="420" t="str">
        <f>IF(基本情報入力シート!M1165="","",基本情報入力シート!M1165)</f>
        <v/>
      </c>
      <c r="K1140" s="420" t="str">
        <f>IF(基本情報入力シート!R1165="","",基本情報入力シート!R1165)</f>
        <v/>
      </c>
      <c r="L1140" s="420" t="str">
        <f>IF(基本情報入力シート!W1165="","",基本情報入力シート!W1165)</f>
        <v/>
      </c>
      <c r="M1140" s="420" t="str">
        <f>IF(基本情報入力シート!X1165="","",基本情報入力シート!X1165)</f>
        <v/>
      </c>
      <c r="N1140" s="147" t="str">
        <f>IF(基本情報入力シート!Y1165="","",基本情報入力シート!Y1165)</f>
        <v/>
      </c>
      <c r="O1140" s="154"/>
      <c r="P1140" s="53"/>
      <c r="Q1140" s="988"/>
      <c r="R1140" s="989"/>
      <c r="S1140" s="148" t="str">
        <f>IFERROR(ROUNDDOWN(Q1140*VLOOKUP(N1140,【参考】数式用!$AR$2:$AW$50,MATCH(P1140,【参考】数式用!$AT$4:$AW$4)+2,FALSE)*0.5, 0), "")</f>
        <v/>
      </c>
      <c r="T1140" s="54"/>
      <c r="U1140" s="548" t="str">
        <f>IFERROR(IF(AG1140&lt;&gt;"",Q1140*VLOOKUP(N1140,【参考】数式用!$AG$2:$AL$50,MATCH(P1140,【参考】数式用!$AI$4:$AL$4,0)+2,0), ""), "")</f>
        <v/>
      </c>
      <c r="V1140" s="44"/>
      <c r="W1140" s="990"/>
      <c r="X1140" s="991"/>
      <c r="Y1140" s="93"/>
      <c r="Z1140" s="549"/>
      <c r="AA1140" s="149" t="str">
        <f>IFERROR(IF(Y1140="ー", "", ROUNDDOWN(Z1140*VLOOKUP(N1140,【参考】数式用!$AR$2:$AW$50,MATCH(Y1140,【参考】数式用!$AT$4:$AW$4)+2,FALSE)*0.5, 0)), "")</f>
        <v/>
      </c>
      <c r="AB1140" s="103"/>
      <c r="AC1140" s="1083" t="str">
        <f>IFERROR(IF(AG1140&lt;&gt;"",Z1140*VLOOKUP(N1140,【参考】数式用!$AG$2:$AL$50,MATCH(Y1140,【参考】数式用!$AI$4:$AL$4,0)+2,0), ""), "")</f>
        <v/>
      </c>
      <c r="AD1140" s="1083"/>
      <c r="AE1140" s="424"/>
      <c r="AF1140" s="104"/>
      <c r="AG1140" s="438" t="str">
        <f>IFERROR(VLOOKUP(O1140, 【参考】数式用!$AY$5:$AY$13, 1, FALSE), "")</f>
        <v/>
      </c>
      <c r="AH1140" s="439" t="str">
        <f>IFERROR(VLOOKUP(N1140, 【参考】数式用!$BA$2:$BB$50, 2, FALSE), "")</f>
        <v/>
      </c>
      <c r="AI1140" s="440" t="str">
        <f t="shared" si="37"/>
        <v/>
      </c>
      <c r="AJ1140" s="441" t="str">
        <f t="shared" si="38"/>
        <v/>
      </c>
      <c r="AK1140" s="139"/>
      <c r="AL1140" s="139"/>
      <c r="AM1140" s="112"/>
      <c r="AN1140" s="112"/>
      <c r="AU1140" s="111"/>
      <c r="AV1140" s="111"/>
      <c r="AW1140" s="111"/>
      <c r="AX1140" s="111"/>
      <c r="AY1140" s="111"/>
      <c r="AZ1140" s="111"/>
    </row>
    <row r="1141" spans="1:52" ht="30" customHeight="1" thickBot="1">
      <c r="A1141" s="146">
        <v>1128</v>
      </c>
      <c r="B1141" s="985" t="str">
        <f>IF(基本情報入力シート!C1166="","",基本情報入力シート!C1166)</f>
        <v/>
      </c>
      <c r="C1141" s="986"/>
      <c r="D1141" s="986"/>
      <c r="E1141" s="986"/>
      <c r="F1141" s="986"/>
      <c r="G1141" s="986"/>
      <c r="H1141" s="986"/>
      <c r="I1141" s="987"/>
      <c r="J1141" s="420" t="str">
        <f>IF(基本情報入力シート!M1166="","",基本情報入力シート!M1166)</f>
        <v/>
      </c>
      <c r="K1141" s="420" t="str">
        <f>IF(基本情報入力シート!R1166="","",基本情報入力シート!R1166)</f>
        <v/>
      </c>
      <c r="L1141" s="420" t="str">
        <f>IF(基本情報入力シート!W1166="","",基本情報入力シート!W1166)</f>
        <v/>
      </c>
      <c r="M1141" s="420" t="str">
        <f>IF(基本情報入力シート!X1166="","",基本情報入力シート!X1166)</f>
        <v/>
      </c>
      <c r="N1141" s="147" t="str">
        <f>IF(基本情報入力シート!Y1166="","",基本情報入力シート!Y1166)</f>
        <v/>
      </c>
      <c r="O1141" s="154"/>
      <c r="P1141" s="53"/>
      <c r="Q1141" s="988"/>
      <c r="R1141" s="989"/>
      <c r="S1141" s="148" t="str">
        <f>IFERROR(ROUNDDOWN(Q1141*VLOOKUP(N1141,【参考】数式用!$AR$2:$AW$50,MATCH(P1141,【参考】数式用!$AT$4:$AW$4)+2,FALSE)*0.5, 0), "")</f>
        <v/>
      </c>
      <c r="T1141" s="54"/>
      <c r="U1141" s="548" t="str">
        <f>IFERROR(IF(AG1141&lt;&gt;"",Q1141*VLOOKUP(N1141,【参考】数式用!$AG$2:$AL$50,MATCH(P1141,【参考】数式用!$AI$4:$AL$4,0)+2,0), ""), "")</f>
        <v/>
      </c>
      <c r="V1141" s="44"/>
      <c r="W1141" s="990"/>
      <c r="X1141" s="991"/>
      <c r="Y1141" s="93"/>
      <c r="Z1141" s="549"/>
      <c r="AA1141" s="149" t="str">
        <f>IFERROR(IF(Y1141="ー", "", ROUNDDOWN(Z1141*VLOOKUP(N1141,【参考】数式用!$AR$2:$AW$50,MATCH(Y1141,【参考】数式用!$AT$4:$AW$4)+2,FALSE)*0.5, 0)), "")</f>
        <v/>
      </c>
      <c r="AB1141" s="103"/>
      <c r="AC1141" s="1083" t="str">
        <f>IFERROR(IF(AG1141&lt;&gt;"",Z1141*VLOOKUP(N1141,【参考】数式用!$AG$2:$AL$50,MATCH(Y1141,【参考】数式用!$AI$4:$AL$4,0)+2,0), ""), "")</f>
        <v/>
      </c>
      <c r="AD1141" s="1083"/>
      <c r="AE1141" s="424"/>
      <c r="AF1141" s="104"/>
      <c r="AG1141" s="438" t="str">
        <f>IFERROR(VLOOKUP(O1141, 【参考】数式用!$AY$5:$AY$13, 1, FALSE), "")</f>
        <v/>
      </c>
      <c r="AH1141" s="439" t="str">
        <f>IFERROR(VLOOKUP(N1141, 【参考】数式用!$BA$2:$BB$50, 2, FALSE), "")</f>
        <v/>
      </c>
      <c r="AI1141" s="440" t="str">
        <f t="shared" si="37"/>
        <v/>
      </c>
      <c r="AJ1141" s="441" t="str">
        <f t="shared" si="38"/>
        <v/>
      </c>
      <c r="AK1141" s="139"/>
      <c r="AL1141" s="139"/>
      <c r="AM1141" s="112"/>
      <c r="AN1141" s="112"/>
      <c r="AU1141" s="111"/>
      <c r="AV1141" s="111"/>
      <c r="AW1141" s="111"/>
      <c r="AX1141" s="111"/>
      <c r="AY1141" s="111"/>
      <c r="AZ1141" s="111"/>
    </row>
    <row r="1142" spans="1:52" ht="30" customHeight="1" thickBot="1">
      <c r="A1142" s="146">
        <v>1129</v>
      </c>
      <c r="B1142" s="985" t="str">
        <f>IF(基本情報入力シート!C1167="","",基本情報入力シート!C1167)</f>
        <v/>
      </c>
      <c r="C1142" s="986"/>
      <c r="D1142" s="986"/>
      <c r="E1142" s="986"/>
      <c r="F1142" s="986"/>
      <c r="G1142" s="986"/>
      <c r="H1142" s="986"/>
      <c r="I1142" s="987"/>
      <c r="J1142" s="420" t="str">
        <f>IF(基本情報入力シート!M1167="","",基本情報入力シート!M1167)</f>
        <v/>
      </c>
      <c r="K1142" s="420" t="str">
        <f>IF(基本情報入力シート!R1167="","",基本情報入力シート!R1167)</f>
        <v/>
      </c>
      <c r="L1142" s="420" t="str">
        <f>IF(基本情報入力シート!W1167="","",基本情報入力シート!W1167)</f>
        <v/>
      </c>
      <c r="M1142" s="420" t="str">
        <f>IF(基本情報入力シート!X1167="","",基本情報入力シート!X1167)</f>
        <v/>
      </c>
      <c r="N1142" s="147" t="str">
        <f>IF(基本情報入力シート!Y1167="","",基本情報入力シート!Y1167)</f>
        <v/>
      </c>
      <c r="O1142" s="154"/>
      <c r="P1142" s="53"/>
      <c r="Q1142" s="988"/>
      <c r="R1142" s="989"/>
      <c r="S1142" s="148" t="str">
        <f>IFERROR(ROUNDDOWN(Q1142*VLOOKUP(N1142,【参考】数式用!$AR$2:$AW$50,MATCH(P1142,【参考】数式用!$AT$4:$AW$4)+2,FALSE)*0.5, 0), "")</f>
        <v/>
      </c>
      <c r="T1142" s="54"/>
      <c r="U1142" s="548" t="str">
        <f>IFERROR(IF(AG1142&lt;&gt;"",Q1142*VLOOKUP(N1142,【参考】数式用!$AG$2:$AL$50,MATCH(P1142,【参考】数式用!$AI$4:$AL$4,0)+2,0), ""), "")</f>
        <v/>
      </c>
      <c r="V1142" s="44"/>
      <c r="W1142" s="990"/>
      <c r="X1142" s="991"/>
      <c r="Y1142" s="93"/>
      <c r="Z1142" s="549"/>
      <c r="AA1142" s="149" t="str">
        <f>IFERROR(IF(Y1142="ー", "", ROUNDDOWN(Z1142*VLOOKUP(N1142,【参考】数式用!$AR$2:$AW$50,MATCH(Y1142,【参考】数式用!$AT$4:$AW$4)+2,FALSE)*0.5, 0)), "")</f>
        <v/>
      </c>
      <c r="AB1142" s="103"/>
      <c r="AC1142" s="1083" t="str">
        <f>IFERROR(IF(AG1142&lt;&gt;"",Z1142*VLOOKUP(N1142,【参考】数式用!$AG$2:$AL$50,MATCH(Y1142,【参考】数式用!$AI$4:$AL$4,0)+2,0), ""), "")</f>
        <v/>
      </c>
      <c r="AD1142" s="1083"/>
      <c r="AE1142" s="424"/>
      <c r="AF1142" s="104"/>
      <c r="AG1142" s="438" t="str">
        <f>IFERROR(VLOOKUP(O1142, 【参考】数式用!$AY$5:$AY$13, 1, FALSE), "")</f>
        <v/>
      </c>
      <c r="AH1142" s="439" t="str">
        <f>IFERROR(VLOOKUP(N1142, 【参考】数式用!$BA$2:$BB$50, 2, FALSE), "")</f>
        <v/>
      </c>
      <c r="AI1142" s="440" t="str">
        <f t="shared" si="37"/>
        <v/>
      </c>
      <c r="AJ1142" s="441" t="str">
        <f t="shared" si="38"/>
        <v/>
      </c>
      <c r="AK1142" s="139"/>
      <c r="AL1142" s="139"/>
      <c r="AM1142" s="112"/>
      <c r="AN1142" s="112"/>
      <c r="AU1142" s="111"/>
      <c r="AV1142" s="111"/>
      <c r="AW1142" s="111"/>
      <c r="AX1142" s="111"/>
      <c r="AY1142" s="111"/>
      <c r="AZ1142" s="111"/>
    </row>
    <row r="1143" spans="1:52" ht="30" customHeight="1" thickBot="1">
      <c r="A1143" s="146">
        <v>1130</v>
      </c>
      <c r="B1143" s="985" t="str">
        <f>IF(基本情報入力シート!C1168="","",基本情報入力シート!C1168)</f>
        <v/>
      </c>
      <c r="C1143" s="986"/>
      <c r="D1143" s="986"/>
      <c r="E1143" s="986"/>
      <c r="F1143" s="986"/>
      <c r="G1143" s="986"/>
      <c r="H1143" s="986"/>
      <c r="I1143" s="987"/>
      <c r="J1143" s="420" t="str">
        <f>IF(基本情報入力シート!M1168="","",基本情報入力シート!M1168)</f>
        <v/>
      </c>
      <c r="K1143" s="420" t="str">
        <f>IF(基本情報入力シート!R1168="","",基本情報入力シート!R1168)</f>
        <v/>
      </c>
      <c r="L1143" s="420" t="str">
        <f>IF(基本情報入力シート!W1168="","",基本情報入力シート!W1168)</f>
        <v/>
      </c>
      <c r="M1143" s="420" t="str">
        <f>IF(基本情報入力シート!X1168="","",基本情報入力シート!X1168)</f>
        <v/>
      </c>
      <c r="N1143" s="147" t="str">
        <f>IF(基本情報入力シート!Y1168="","",基本情報入力シート!Y1168)</f>
        <v/>
      </c>
      <c r="O1143" s="154"/>
      <c r="P1143" s="53"/>
      <c r="Q1143" s="988"/>
      <c r="R1143" s="989"/>
      <c r="S1143" s="148" t="str">
        <f>IFERROR(ROUNDDOWN(Q1143*VLOOKUP(N1143,【参考】数式用!$AR$2:$AW$50,MATCH(P1143,【参考】数式用!$AT$4:$AW$4)+2,FALSE)*0.5, 0), "")</f>
        <v/>
      </c>
      <c r="T1143" s="54"/>
      <c r="U1143" s="548" t="str">
        <f>IFERROR(IF(AG1143&lt;&gt;"",Q1143*VLOOKUP(N1143,【参考】数式用!$AG$2:$AL$50,MATCH(P1143,【参考】数式用!$AI$4:$AL$4,0)+2,0), ""), "")</f>
        <v/>
      </c>
      <c r="V1143" s="44"/>
      <c r="W1143" s="990"/>
      <c r="X1143" s="991"/>
      <c r="Y1143" s="93"/>
      <c r="Z1143" s="549"/>
      <c r="AA1143" s="149" t="str">
        <f>IFERROR(IF(Y1143="ー", "", ROUNDDOWN(Z1143*VLOOKUP(N1143,【参考】数式用!$AR$2:$AW$50,MATCH(Y1143,【参考】数式用!$AT$4:$AW$4)+2,FALSE)*0.5, 0)), "")</f>
        <v/>
      </c>
      <c r="AB1143" s="103"/>
      <c r="AC1143" s="1083" t="str">
        <f>IFERROR(IF(AG1143&lt;&gt;"",Z1143*VLOOKUP(N1143,【参考】数式用!$AG$2:$AL$50,MATCH(Y1143,【参考】数式用!$AI$4:$AL$4,0)+2,0), ""), "")</f>
        <v/>
      </c>
      <c r="AD1143" s="1083"/>
      <c r="AE1143" s="424"/>
      <c r="AF1143" s="104"/>
      <c r="AG1143" s="438" t="str">
        <f>IFERROR(VLOOKUP(O1143, 【参考】数式用!$AY$5:$AY$13, 1, FALSE), "")</f>
        <v/>
      </c>
      <c r="AH1143" s="439" t="str">
        <f>IFERROR(VLOOKUP(N1143, 【参考】数式用!$BA$2:$BB$50, 2, FALSE), "")</f>
        <v/>
      </c>
      <c r="AI1143" s="440" t="str">
        <f t="shared" si="37"/>
        <v/>
      </c>
      <c r="AJ1143" s="441" t="str">
        <f t="shared" si="38"/>
        <v/>
      </c>
      <c r="AK1143" s="139"/>
      <c r="AL1143" s="139"/>
      <c r="AM1143" s="112"/>
      <c r="AN1143" s="112"/>
      <c r="AU1143" s="111"/>
      <c r="AV1143" s="111"/>
      <c r="AW1143" s="111"/>
      <c r="AX1143" s="111"/>
      <c r="AY1143" s="111"/>
      <c r="AZ1143" s="111"/>
    </row>
    <row r="1144" spans="1:52" ht="30" customHeight="1" thickBot="1">
      <c r="A1144" s="146">
        <v>1131</v>
      </c>
      <c r="B1144" s="985" t="str">
        <f>IF(基本情報入力シート!C1169="","",基本情報入力シート!C1169)</f>
        <v/>
      </c>
      <c r="C1144" s="986"/>
      <c r="D1144" s="986"/>
      <c r="E1144" s="986"/>
      <c r="F1144" s="986"/>
      <c r="G1144" s="986"/>
      <c r="H1144" s="986"/>
      <c r="I1144" s="987"/>
      <c r="J1144" s="420" t="str">
        <f>IF(基本情報入力シート!M1169="","",基本情報入力シート!M1169)</f>
        <v/>
      </c>
      <c r="K1144" s="420" t="str">
        <f>IF(基本情報入力シート!R1169="","",基本情報入力シート!R1169)</f>
        <v/>
      </c>
      <c r="L1144" s="420" t="str">
        <f>IF(基本情報入力シート!W1169="","",基本情報入力シート!W1169)</f>
        <v/>
      </c>
      <c r="M1144" s="420" t="str">
        <f>IF(基本情報入力シート!X1169="","",基本情報入力シート!X1169)</f>
        <v/>
      </c>
      <c r="N1144" s="147" t="str">
        <f>IF(基本情報入力シート!Y1169="","",基本情報入力シート!Y1169)</f>
        <v/>
      </c>
      <c r="O1144" s="154"/>
      <c r="P1144" s="53"/>
      <c r="Q1144" s="988"/>
      <c r="R1144" s="989"/>
      <c r="S1144" s="148" t="str">
        <f>IFERROR(ROUNDDOWN(Q1144*VLOOKUP(N1144,【参考】数式用!$AR$2:$AW$50,MATCH(P1144,【参考】数式用!$AT$4:$AW$4)+2,FALSE)*0.5, 0), "")</f>
        <v/>
      </c>
      <c r="T1144" s="54"/>
      <c r="U1144" s="548" t="str">
        <f>IFERROR(IF(AG1144&lt;&gt;"",Q1144*VLOOKUP(N1144,【参考】数式用!$AG$2:$AL$50,MATCH(P1144,【参考】数式用!$AI$4:$AL$4,0)+2,0), ""), "")</f>
        <v/>
      </c>
      <c r="V1144" s="44"/>
      <c r="W1144" s="990"/>
      <c r="X1144" s="991"/>
      <c r="Y1144" s="93"/>
      <c r="Z1144" s="549"/>
      <c r="AA1144" s="149" t="str">
        <f>IFERROR(IF(Y1144="ー", "", ROUNDDOWN(Z1144*VLOOKUP(N1144,【参考】数式用!$AR$2:$AW$50,MATCH(Y1144,【参考】数式用!$AT$4:$AW$4)+2,FALSE)*0.5, 0)), "")</f>
        <v/>
      </c>
      <c r="AB1144" s="103"/>
      <c r="AC1144" s="1083" t="str">
        <f>IFERROR(IF(AG1144&lt;&gt;"",Z1144*VLOOKUP(N1144,【参考】数式用!$AG$2:$AL$50,MATCH(Y1144,【参考】数式用!$AI$4:$AL$4,0)+2,0), ""), "")</f>
        <v/>
      </c>
      <c r="AD1144" s="1083"/>
      <c r="AE1144" s="424"/>
      <c r="AF1144" s="104"/>
      <c r="AG1144" s="438" t="str">
        <f>IFERROR(VLOOKUP(O1144, 【参考】数式用!$AY$5:$AY$13, 1, FALSE), "")</f>
        <v/>
      </c>
      <c r="AH1144" s="439" t="str">
        <f>IFERROR(VLOOKUP(N1144, 【参考】数式用!$BA$2:$BB$50, 2, FALSE), "")</f>
        <v/>
      </c>
      <c r="AI1144" s="440" t="str">
        <f t="shared" si="37"/>
        <v/>
      </c>
      <c r="AJ1144" s="441" t="str">
        <f t="shared" si="38"/>
        <v/>
      </c>
      <c r="AK1144" s="139"/>
      <c r="AL1144" s="139"/>
      <c r="AM1144" s="112"/>
      <c r="AN1144" s="112"/>
      <c r="AU1144" s="111"/>
      <c r="AV1144" s="111"/>
      <c r="AW1144" s="111"/>
      <c r="AX1144" s="111"/>
      <c r="AY1144" s="111"/>
      <c r="AZ1144" s="111"/>
    </row>
    <row r="1145" spans="1:52" ht="30" customHeight="1" thickBot="1">
      <c r="A1145" s="146">
        <v>1132</v>
      </c>
      <c r="B1145" s="985" t="str">
        <f>IF(基本情報入力シート!C1170="","",基本情報入力シート!C1170)</f>
        <v/>
      </c>
      <c r="C1145" s="986"/>
      <c r="D1145" s="986"/>
      <c r="E1145" s="986"/>
      <c r="F1145" s="986"/>
      <c r="G1145" s="986"/>
      <c r="H1145" s="986"/>
      <c r="I1145" s="987"/>
      <c r="J1145" s="420" t="str">
        <f>IF(基本情報入力シート!M1170="","",基本情報入力シート!M1170)</f>
        <v/>
      </c>
      <c r="K1145" s="420" t="str">
        <f>IF(基本情報入力シート!R1170="","",基本情報入力シート!R1170)</f>
        <v/>
      </c>
      <c r="L1145" s="420" t="str">
        <f>IF(基本情報入力シート!W1170="","",基本情報入力シート!W1170)</f>
        <v/>
      </c>
      <c r="M1145" s="420" t="str">
        <f>IF(基本情報入力シート!X1170="","",基本情報入力シート!X1170)</f>
        <v/>
      </c>
      <c r="N1145" s="147" t="str">
        <f>IF(基本情報入力シート!Y1170="","",基本情報入力シート!Y1170)</f>
        <v/>
      </c>
      <c r="O1145" s="154"/>
      <c r="P1145" s="53"/>
      <c r="Q1145" s="988"/>
      <c r="R1145" s="989"/>
      <c r="S1145" s="148" t="str">
        <f>IFERROR(ROUNDDOWN(Q1145*VLOOKUP(N1145,【参考】数式用!$AR$2:$AW$50,MATCH(P1145,【参考】数式用!$AT$4:$AW$4)+2,FALSE)*0.5, 0), "")</f>
        <v/>
      </c>
      <c r="T1145" s="54"/>
      <c r="U1145" s="548" t="str">
        <f>IFERROR(IF(AG1145&lt;&gt;"",Q1145*VLOOKUP(N1145,【参考】数式用!$AG$2:$AL$50,MATCH(P1145,【参考】数式用!$AI$4:$AL$4,0)+2,0), ""), "")</f>
        <v/>
      </c>
      <c r="V1145" s="44"/>
      <c r="W1145" s="990"/>
      <c r="X1145" s="991"/>
      <c r="Y1145" s="93"/>
      <c r="Z1145" s="549"/>
      <c r="AA1145" s="149" t="str">
        <f>IFERROR(IF(Y1145="ー", "", ROUNDDOWN(Z1145*VLOOKUP(N1145,【参考】数式用!$AR$2:$AW$50,MATCH(Y1145,【参考】数式用!$AT$4:$AW$4)+2,FALSE)*0.5, 0)), "")</f>
        <v/>
      </c>
      <c r="AB1145" s="103"/>
      <c r="AC1145" s="1083" t="str">
        <f>IFERROR(IF(AG1145&lt;&gt;"",Z1145*VLOOKUP(N1145,【参考】数式用!$AG$2:$AL$50,MATCH(Y1145,【参考】数式用!$AI$4:$AL$4,0)+2,0), ""), "")</f>
        <v/>
      </c>
      <c r="AD1145" s="1083"/>
      <c r="AE1145" s="424"/>
      <c r="AF1145" s="104"/>
      <c r="AG1145" s="438" t="str">
        <f>IFERROR(VLOOKUP(O1145, 【参考】数式用!$AY$5:$AY$13, 1, FALSE), "")</f>
        <v/>
      </c>
      <c r="AH1145" s="439" t="str">
        <f>IFERROR(VLOOKUP(N1145, 【参考】数式用!$BA$2:$BB$50, 2, FALSE), "")</f>
        <v/>
      </c>
      <c r="AI1145" s="440" t="str">
        <f t="shared" si="37"/>
        <v/>
      </c>
      <c r="AJ1145" s="441" t="str">
        <f t="shared" si="38"/>
        <v/>
      </c>
      <c r="AK1145" s="139"/>
      <c r="AL1145" s="139"/>
      <c r="AM1145" s="112"/>
      <c r="AN1145" s="112"/>
      <c r="AU1145" s="111"/>
      <c r="AV1145" s="111"/>
      <c r="AW1145" s="111"/>
      <c r="AX1145" s="111"/>
      <c r="AY1145" s="111"/>
      <c r="AZ1145" s="111"/>
    </row>
    <row r="1146" spans="1:52" ht="30" customHeight="1" thickBot="1">
      <c r="A1146" s="146">
        <v>1133</v>
      </c>
      <c r="B1146" s="985" t="str">
        <f>IF(基本情報入力シート!C1171="","",基本情報入力シート!C1171)</f>
        <v/>
      </c>
      <c r="C1146" s="986"/>
      <c r="D1146" s="986"/>
      <c r="E1146" s="986"/>
      <c r="F1146" s="986"/>
      <c r="G1146" s="986"/>
      <c r="H1146" s="986"/>
      <c r="I1146" s="987"/>
      <c r="J1146" s="420" t="str">
        <f>IF(基本情報入力シート!M1171="","",基本情報入力シート!M1171)</f>
        <v/>
      </c>
      <c r="K1146" s="420" t="str">
        <f>IF(基本情報入力シート!R1171="","",基本情報入力シート!R1171)</f>
        <v/>
      </c>
      <c r="L1146" s="420" t="str">
        <f>IF(基本情報入力シート!W1171="","",基本情報入力シート!W1171)</f>
        <v/>
      </c>
      <c r="M1146" s="420" t="str">
        <f>IF(基本情報入力シート!X1171="","",基本情報入力シート!X1171)</f>
        <v/>
      </c>
      <c r="N1146" s="147" t="str">
        <f>IF(基本情報入力シート!Y1171="","",基本情報入力シート!Y1171)</f>
        <v/>
      </c>
      <c r="O1146" s="154"/>
      <c r="P1146" s="53"/>
      <c r="Q1146" s="988"/>
      <c r="R1146" s="989"/>
      <c r="S1146" s="148" t="str">
        <f>IFERROR(ROUNDDOWN(Q1146*VLOOKUP(N1146,【参考】数式用!$AR$2:$AW$50,MATCH(P1146,【参考】数式用!$AT$4:$AW$4)+2,FALSE)*0.5, 0), "")</f>
        <v/>
      </c>
      <c r="T1146" s="54"/>
      <c r="U1146" s="548" t="str">
        <f>IFERROR(IF(AG1146&lt;&gt;"",Q1146*VLOOKUP(N1146,【参考】数式用!$AG$2:$AL$50,MATCH(P1146,【参考】数式用!$AI$4:$AL$4,0)+2,0), ""), "")</f>
        <v/>
      </c>
      <c r="V1146" s="44"/>
      <c r="W1146" s="990"/>
      <c r="X1146" s="991"/>
      <c r="Y1146" s="93"/>
      <c r="Z1146" s="549"/>
      <c r="AA1146" s="149" t="str">
        <f>IFERROR(IF(Y1146="ー", "", ROUNDDOWN(Z1146*VLOOKUP(N1146,【参考】数式用!$AR$2:$AW$50,MATCH(Y1146,【参考】数式用!$AT$4:$AW$4)+2,FALSE)*0.5, 0)), "")</f>
        <v/>
      </c>
      <c r="AB1146" s="103"/>
      <c r="AC1146" s="1083" t="str">
        <f>IFERROR(IF(AG1146&lt;&gt;"",Z1146*VLOOKUP(N1146,【参考】数式用!$AG$2:$AL$50,MATCH(Y1146,【参考】数式用!$AI$4:$AL$4,0)+2,0), ""), "")</f>
        <v/>
      </c>
      <c r="AD1146" s="1083"/>
      <c r="AE1146" s="424"/>
      <c r="AF1146" s="104"/>
      <c r="AG1146" s="438" t="str">
        <f>IFERROR(VLOOKUP(O1146, 【参考】数式用!$AY$5:$AY$13, 1, FALSE), "")</f>
        <v/>
      </c>
      <c r="AH1146" s="439" t="str">
        <f>IFERROR(VLOOKUP(N1146, 【参考】数式用!$BA$2:$BB$50, 2, FALSE), "")</f>
        <v/>
      </c>
      <c r="AI1146" s="440" t="str">
        <f t="shared" si="37"/>
        <v/>
      </c>
      <c r="AJ1146" s="441" t="str">
        <f t="shared" si="38"/>
        <v/>
      </c>
      <c r="AK1146" s="139"/>
      <c r="AL1146" s="139"/>
      <c r="AM1146" s="112"/>
      <c r="AN1146" s="112"/>
      <c r="AU1146" s="111"/>
      <c r="AV1146" s="111"/>
      <c r="AW1146" s="111"/>
      <c r="AX1146" s="111"/>
      <c r="AY1146" s="111"/>
      <c r="AZ1146" s="111"/>
    </row>
    <row r="1147" spans="1:52" ht="30" customHeight="1" thickBot="1">
      <c r="A1147" s="146">
        <v>1134</v>
      </c>
      <c r="B1147" s="985" t="str">
        <f>IF(基本情報入力シート!C1172="","",基本情報入力シート!C1172)</f>
        <v/>
      </c>
      <c r="C1147" s="986"/>
      <c r="D1147" s="986"/>
      <c r="E1147" s="986"/>
      <c r="F1147" s="986"/>
      <c r="G1147" s="986"/>
      <c r="H1147" s="986"/>
      <c r="I1147" s="987"/>
      <c r="J1147" s="420" t="str">
        <f>IF(基本情報入力シート!M1172="","",基本情報入力シート!M1172)</f>
        <v/>
      </c>
      <c r="K1147" s="420" t="str">
        <f>IF(基本情報入力シート!R1172="","",基本情報入力シート!R1172)</f>
        <v/>
      </c>
      <c r="L1147" s="420" t="str">
        <f>IF(基本情報入力シート!W1172="","",基本情報入力シート!W1172)</f>
        <v/>
      </c>
      <c r="M1147" s="420" t="str">
        <f>IF(基本情報入力シート!X1172="","",基本情報入力シート!X1172)</f>
        <v/>
      </c>
      <c r="N1147" s="147" t="str">
        <f>IF(基本情報入力シート!Y1172="","",基本情報入力シート!Y1172)</f>
        <v/>
      </c>
      <c r="O1147" s="154"/>
      <c r="P1147" s="53"/>
      <c r="Q1147" s="988"/>
      <c r="R1147" s="989"/>
      <c r="S1147" s="148" t="str">
        <f>IFERROR(ROUNDDOWN(Q1147*VLOOKUP(N1147,【参考】数式用!$AR$2:$AW$50,MATCH(P1147,【参考】数式用!$AT$4:$AW$4)+2,FALSE)*0.5, 0), "")</f>
        <v/>
      </c>
      <c r="T1147" s="54"/>
      <c r="U1147" s="548" t="str">
        <f>IFERROR(IF(AG1147&lt;&gt;"",Q1147*VLOOKUP(N1147,【参考】数式用!$AG$2:$AL$50,MATCH(P1147,【参考】数式用!$AI$4:$AL$4,0)+2,0), ""), "")</f>
        <v/>
      </c>
      <c r="V1147" s="44"/>
      <c r="W1147" s="990"/>
      <c r="X1147" s="991"/>
      <c r="Y1147" s="93"/>
      <c r="Z1147" s="549"/>
      <c r="AA1147" s="149" t="str">
        <f>IFERROR(IF(Y1147="ー", "", ROUNDDOWN(Z1147*VLOOKUP(N1147,【参考】数式用!$AR$2:$AW$50,MATCH(Y1147,【参考】数式用!$AT$4:$AW$4)+2,FALSE)*0.5, 0)), "")</f>
        <v/>
      </c>
      <c r="AB1147" s="103"/>
      <c r="AC1147" s="1083" t="str">
        <f>IFERROR(IF(AG1147&lt;&gt;"",Z1147*VLOOKUP(N1147,【参考】数式用!$AG$2:$AL$50,MATCH(Y1147,【参考】数式用!$AI$4:$AL$4,0)+2,0), ""), "")</f>
        <v/>
      </c>
      <c r="AD1147" s="1083"/>
      <c r="AE1147" s="424"/>
      <c r="AF1147" s="104"/>
      <c r="AG1147" s="438" t="str">
        <f>IFERROR(VLOOKUP(O1147, 【参考】数式用!$AY$5:$AY$13, 1, FALSE), "")</f>
        <v/>
      </c>
      <c r="AH1147" s="439" t="str">
        <f>IFERROR(VLOOKUP(N1147, 【参考】数式用!$BA$2:$BB$50, 2, FALSE), "")</f>
        <v/>
      </c>
      <c r="AI1147" s="440" t="str">
        <f t="shared" si="37"/>
        <v/>
      </c>
      <c r="AJ1147" s="441" t="str">
        <f t="shared" si="38"/>
        <v/>
      </c>
      <c r="AK1147" s="139"/>
      <c r="AL1147" s="139"/>
      <c r="AM1147" s="112"/>
      <c r="AN1147" s="112"/>
      <c r="AU1147" s="111"/>
      <c r="AV1147" s="111"/>
      <c r="AW1147" s="111"/>
      <c r="AX1147" s="111"/>
      <c r="AY1147" s="111"/>
      <c r="AZ1147" s="111"/>
    </row>
    <row r="1148" spans="1:52" ht="30" customHeight="1" thickBot="1">
      <c r="A1148" s="146">
        <v>1135</v>
      </c>
      <c r="B1148" s="985" t="str">
        <f>IF(基本情報入力シート!C1173="","",基本情報入力シート!C1173)</f>
        <v/>
      </c>
      <c r="C1148" s="986"/>
      <c r="D1148" s="986"/>
      <c r="E1148" s="986"/>
      <c r="F1148" s="986"/>
      <c r="G1148" s="986"/>
      <c r="H1148" s="986"/>
      <c r="I1148" s="987"/>
      <c r="J1148" s="420" t="str">
        <f>IF(基本情報入力シート!M1173="","",基本情報入力シート!M1173)</f>
        <v/>
      </c>
      <c r="K1148" s="420" t="str">
        <f>IF(基本情報入力シート!R1173="","",基本情報入力シート!R1173)</f>
        <v/>
      </c>
      <c r="L1148" s="420" t="str">
        <f>IF(基本情報入力シート!W1173="","",基本情報入力シート!W1173)</f>
        <v/>
      </c>
      <c r="M1148" s="420" t="str">
        <f>IF(基本情報入力シート!X1173="","",基本情報入力シート!X1173)</f>
        <v/>
      </c>
      <c r="N1148" s="147" t="str">
        <f>IF(基本情報入力シート!Y1173="","",基本情報入力シート!Y1173)</f>
        <v/>
      </c>
      <c r="O1148" s="154"/>
      <c r="P1148" s="53"/>
      <c r="Q1148" s="988"/>
      <c r="R1148" s="989"/>
      <c r="S1148" s="148" t="str">
        <f>IFERROR(ROUNDDOWN(Q1148*VLOOKUP(N1148,【参考】数式用!$AR$2:$AW$50,MATCH(P1148,【参考】数式用!$AT$4:$AW$4)+2,FALSE)*0.5, 0), "")</f>
        <v/>
      </c>
      <c r="T1148" s="54"/>
      <c r="U1148" s="548" t="str">
        <f>IFERROR(IF(AG1148&lt;&gt;"",Q1148*VLOOKUP(N1148,【参考】数式用!$AG$2:$AL$50,MATCH(P1148,【参考】数式用!$AI$4:$AL$4,0)+2,0), ""), "")</f>
        <v/>
      </c>
      <c r="V1148" s="44"/>
      <c r="W1148" s="990"/>
      <c r="X1148" s="991"/>
      <c r="Y1148" s="93"/>
      <c r="Z1148" s="549"/>
      <c r="AA1148" s="149" t="str">
        <f>IFERROR(IF(Y1148="ー", "", ROUNDDOWN(Z1148*VLOOKUP(N1148,【参考】数式用!$AR$2:$AW$50,MATCH(Y1148,【参考】数式用!$AT$4:$AW$4)+2,FALSE)*0.5, 0)), "")</f>
        <v/>
      </c>
      <c r="AB1148" s="103"/>
      <c r="AC1148" s="1083" t="str">
        <f>IFERROR(IF(AG1148&lt;&gt;"",Z1148*VLOOKUP(N1148,【参考】数式用!$AG$2:$AL$50,MATCH(Y1148,【参考】数式用!$AI$4:$AL$4,0)+2,0), ""), "")</f>
        <v/>
      </c>
      <c r="AD1148" s="1083"/>
      <c r="AE1148" s="424"/>
      <c r="AF1148" s="104"/>
      <c r="AG1148" s="438" t="str">
        <f>IFERROR(VLOOKUP(O1148, 【参考】数式用!$AY$5:$AY$13, 1, FALSE), "")</f>
        <v/>
      </c>
      <c r="AH1148" s="439" t="str">
        <f>IFERROR(VLOOKUP(N1148, 【参考】数式用!$BA$2:$BB$50, 2, FALSE), "")</f>
        <v/>
      </c>
      <c r="AI1148" s="440" t="str">
        <f t="shared" si="37"/>
        <v/>
      </c>
      <c r="AJ1148" s="441" t="str">
        <f t="shared" si="38"/>
        <v/>
      </c>
      <c r="AK1148" s="139"/>
      <c r="AL1148" s="139"/>
      <c r="AM1148" s="112"/>
      <c r="AN1148" s="112"/>
      <c r="AU1148" s="111"/>
      <c r="AV1148" s="111"/>
      <c r="AW1148" s="111"/>
      <c r="AX1148" s="111"/>
      <c r="AY1148" s="111"/>
      <c r="AZ1148" s="111"/>
    </row>
    <row r="1149" spans="1:52" ht="30" customHeight="1" thickBot="1">
      <c r="A1149" s="146">
        <v>1136</v>
      </c>
      <c r="B1149" s="985" t="str">
        <f>IF(基本情報入力シート!C1174="","",基本情報入力シート!C1174)</f>
        <v/>
      </c>
      <c r="C1149" s="986"/>
      <c r="D1149" s="986"/>
      <c r="E1149" s="986"/>
      <c r="F1149" s="986"/>
      <c r="G1149" s="986"/>
      <c r="H1149" s="986"/>
      <c r="I1149" s="987"/>
      <c r="J1149" s="420" t="str">
        <f>IF(基本情報入力シート!M1174="","",基本情報入力シート!M1174)</f>
        <v/>
      </c>
      <c r="K1149" s="420" t="str">
        <f>IF(基本情報入力シート!R1174="","",基本情報入力シート!R1174)</f>
        <v/>
      </c>
      <c r="L1149" s="420" t="str">
        <f>IF(基本情報入力シート!W1174="","",基本情報入力シート!W1174)</f>
        <v/>
      </c>
      <c r="M1149" s="420" t="str">
        <f>IF(基本情報入力シート!X1174="","",基本情報入力シート!X1174)</f>
        <v/>
      </c>
      <c r="N1149" s="147" t="str">
        <f>IF(基本情報入力シート!Y1174="","",基本情報入力シート!Y1174)</f>
        <v/>
      </c>
      <c r="O1149" s="154"/>
      <c r="P1149" s="53"/>
      <c r="Q1149" s="988"/>
      <c r="R1149" s="989"/>
      <c r="S1149" s="148" t="str">
        <f>IFERROR(ROUNDDOWN(Q1149*VLOOKUP(N1149,【参考】数式用!$AR$2:$AW$50,MATCH(P1149,【参考】数式用!$AT$4:$AW$4)+2,FALSE)*0.5, 0), "")</f>
        <v/>
      </c>
      <c r="T1149" s="54"/>
      <c r="U1149" s="548" t="str">
        <f>IFERROR(IF(AG1149&lt;&gt;"",Q1149*VLOOKUP(N1149,【参考】数式用!$AG$2:$AL$50,MATCH(P1149,【参考】数式用!$AI$4:$AL$4,0)+2,0), ""), "")</f>
        <v/>
      </c>
      <c r="V1149" s="44"/>
      <c r="W1149" s="990"/>
      <c r="X1149" s="991"/>
      <c r="Y1149" s="93"/>
      <c r="Z1149" s="549"/>
      <c r="AA1149" s="149" t="str">
        <f>IFERROR(IF(Y1149="ー", "", ROUNDDOWN(Z1149*VLOOKUP(N1149,【参考】数式用!$AR$2:$AW$50,MATCH(Y1149,【参考】数式用!$AT$4:$AW$4)+2,FALSE)*0.5, 0)), "")</f>
        <v/>
      </c>
      <c r="AB1149" s="103"/>
      <c r="AC1149" s="1083" t="str">
        <f>IFERROR(IF(AG1149&lt;&gt;"",Z1149*VLOOKUP(N1149,【参考】数式用!$AG$2:$AL$50,MATCH(Y1149,【参考】数式用!$AI$4:$AL$4,0)+2,0), ""), "")</f>
        <v/>
      </c>
      <c r="AD1149" s="1083"/>
      <c r="AE1149" s="424"/>
      <c r="AF1149" s="104"/>
      <c r="AG1149" s="438" t="str">
        <f>IFERROR(VLOOKUP(O1149, 【参考】数式用!$AY$5:$AY$13, 1, FALSE), "")</f>
        <v/>
      </c>
      <c r="AH1149" s="439" t="str">
        <f>IFERROR(VLOOKUP(N1149, 【参考】数式用!$BA$2:$BB$50, 2, FALSE), "")</f>
        <v/>
      </c>
      <c r="AI1149" s="440" t="str">
        <f t="shared" si="37"/>
        <v/>
      </c>
      <c r="AJ1149" s="441" t="str">
        <f t="shared" si="38"/>
        <v/>
      </c>
      <c r="AK1149" s="139"/>
      <c r="AL1149" s="139"/>
      <c r="AM1149" s="112"/>
      <c r="AN1149" s="112"/>
      <c r="AU1149" s="111"/>
      <c r="AV1149" s="111"/>
      <c r="AW1149" s="111"/>
      <c r="AX1149" s="111"/>
      <c r="AY1149" s="111"/>
      <c r="AZ1149" s="111"/>
    </row>
    <row r="1150" spans="1:52" ht="30" customHeight="1" thickBot="1">
      <c r="A1150" s="146">
        <v>1137</v>
      </c>
      <c r="B1150" s="985" t="str">
        <f>IF(基本情報入力シート!C1175="","",基本情報入力シート!C1175)</f>
        <v/>
      </c>
      <c r="C1150" s="986"/>
      <c r="D1150" s="986"/>
      <c r="E1150" s="986"/>
      <c r="F1150" s="986"/>
      <c r="G1150" s="986"/>
      <c r="H1150" s="986"/>
      <c r="I1150" s="987"/>
      <c r="J1150" s="420" t="str">
        <f>IF(基本情報入力シート!M1175="","",基本情報入力シート!M1175)</f>
        <v/>
      </c>
      <c r="K1150" s="420" t="str">
        <f>IF(基本情報入力シート!R1175="","",基本情報入力シート!R1175)</f>
        <v/>
      </c>
      <c r="L1150" s="420" t="str">
        <f>IF(基本情報入力シート!W1175="","",基本情報入力シート!W1175)</f>
        <v/>
      </c>
      <c r="M1150" s="420" t="str">
        <f>IF(基本情報入力シート!X1175="","",基本情報入力シート!X1175)</f>
        <v/>
      </c>
      <c r="N1150" s="147" t="str">
        <f>IF(基本情報入力シート!Y1175="","",基本情報入力シート!Y1175)</f>
        <v/>
      </c>
      <c r="O1150" s="154"/>
      <c r="P1150" s="53"/>
      <c r="Q1150" s="988"/>
      <c r="R1150" s="989"/>
      <c r="S1150" s="148" t="str">
        <f>IFERROR(ROUNDDOWN(Q1150*VLOOKUP(N1150,【参考】数式用!$AR$2:$AW$50,MATCH(P1150,【参考】数式用!$AT$4:$AW$4)+2,FALSE)*0.5, 0), "")</f>
        <v/>
      </c>
      <c r="T1150" s="54"/>
      <c r="U1150" s="548" t="str">
        <f>IFERROR(IF(AG1150&lt;&gt;"",Q1150*VLOOKUP(N1150,【参考】数式用!$AG$2:$AL$50,MATCH(P1150,【参考】数式用!$AI$4:$AL$4,0)+2,0), ""), "")</f>
        <v/>
      </c>
      <c r="V1150" s="44"/>
      <c r="W1150" s="990"/>
      <c r="X1150" s="991"/>
      <c r="Y1150" s="93"/>
      <c r="Z1150" s="549"/>
      <c r="AA1150" s="149" t="str">
        <f>IFERROR(IF(Y1150="ー", "", ROUNDDOWN(Z1150*VLOOKUP(N1150,【参考】数式用!$AR$2:$AW$50,MATCH(Y1150,【参考】数式用!$AT$4:$AW$4)+2,FALSE)*0.5, 0)), "")</f>
        <v/>
      </c>
      <c r="AB1150" s="103"/>
      <c r="AC1150" s="1083" t="str">
        <f>IFERROR(IF(AG1150&lt;&gt;"",Z1150*VLOOKUP(N1150,【参考】数式用!$AG$2:$AL$50,MATCH(Y1150,【参考】数式用!$AI$4:$AL$4,0)+2,0), ""), "")</f>
        <v/>
      </c>
      <c r="AD1150" s="1083"/>
      <c r="AE1150" s="424"/>
      <c r="AF1150" s="104"/>
      <c r="AG1150" s="438" t="str">
        <f>IFERROR(VLOOKUP(O1150, 【参考】数式用!$AY$5:$AY$13, 1, FALSE), "")</f>
        <v/>
      </c>
      <c r="AH1150" s="439" t="str">
        <f>IFERROR(VLOOKUP(N1150, 【参考】数式用!$BA$2:$BB$50, 2, FALSE), "")</f>
        <v/>
      </c>
      <c r="AI1150" s="440" t="str">
        <f t="shared" si="37"/>
        <v/>
      </c>
      <c r="AJ1150" s="441" t="str">
        <f t="shared" si="38"/>
        <v/>
      </c>
      <c r="AK1150" s="139"/>
      <c r="AL1150" s="139"/>
      <c r="AM1150" s="112"/>
      <c r="AN1150" s="112"/>
      <c r="AU1150" s="111"/>
      <c r="AV1150" s="111"/>
      <c r="AW1150" s="111"/>
      <c r="AX1150" s="111"/>
      <c r="AY1150" s="111"/>
      <c r="AZ1150" s="111"/>
    </row>
    <row r="1151" spans="1:52" ht="30" customHeight="1" thickBot="1">
      <c r="A1151" s="146">
        <v>1138</v>
      </c>
      <c r="B1151" s="985" t="str">
        <f>IF(基本情報入力シート!C1176="","",基本情報入力シート!C1176)</f>
        <v/>
      </c>
      <c r="C1151" s="986"/>
      <c r="D1151" s="986"/>
      <c r="E1151" s="986"/>
      <c r="F1151" s="986"/>
      <c r="G1151" s="986"/>
      <c r="H1151" s="986"/>
      <c r="I1151" s="987"/>
      <c r="J1151" s="420" t="str">
        <f>IF(基本情報入力シート!M1176="","",基本情報入力シート!M1176)</f>
        <v/>
      </c>
      <c r="K1151" s="420" t="str">
        <f>IF(基本情報入力シート!R1176="","",基本情報入力シート!R1176)</f>
        <v/>
      </c>
      <c r="L1151" s="420" t="str">
        <f>IF(基本情報入力シート!W1176="","",基本情報入力シート!W1176)</f>
        <v/>
      </c>
      <c r="M1151" s="420" t="str">
        <f>IF(基本情報入力シート!X1176="","",基本情報入力シート!X1176)</f>
        <v/>
      </c>
      <c r="N1151" s="147" t="str">
        <f>IF(基本情報入力シート!Y1176="","",基本情報入力シート!Y1176)</f>
        <v/>
      </c>
      <c r="O1151" s="154"/>
      <c r="P1151" s="53"/>
      <c r="Q1151" s="988"/>
      <c r="R1151" s="989"/>
      <c r="S1151" s="148" t="str">
        <f>IFERROR(ROUNDDOWN(Q1151*VLOOKUP(N1151,【参考】数式用!$AR$2:$AW$50,MATCH(P1151,【参考】数式用!$AT$4:$AW$4)+2,FALSE)*0.5, 0), "")</f>
        <v/>
      </c>
      <c r="T1151" s="54"/>
      <c r="U1151" s="548" t="str">
        <f>IFERROR(IF(AG1151&lt;&gt;"",Q1151*VLOOKUP(N1151,【参考】数式用!$AG$2:$AL$50,MATCH(P1151,【参考】数式用!$AI$4:$AL$4,0)+2,0), ""), "")</f>
        <v/>
      </c>
      <c r="V1151" s="44"/>
      <c r="W1151" s="990"/>
      <c r="X1151" s="991"/>
      <c r="Y1151" s="93"/>
      <c r="Z1151" s="549"/>
      <c r="AA1151" s="149" t="str">
        <f>IFERROR(IF(Y1151="ー", "", ROUNDDOWN(Z1151*VLOOKUP(N1151,【参考】数式用!$AR$2:$AW$50,MATCH(Y1151,【参考】数式用!$AT$4:$AW$4)+2,FALSE)*0.5, 0)), "")</f>
        <v/>
      </c>
      <c r="AB1151" s="103"/>
      <c r="AC1151" s="1083" t="str">
        <f>IFERROR(IF(AG1151&lt;&gt;"",Z1151*VLOOKUP(N1151,【参考】数式用!$AG$2:$AL$50,MATCH(Y1151,【参考】数式用!$AI$4:$AL$4,0)+2,0), ""), "")</f>
        <v/>
      </c>
      <c r="AD1151" s="1083"/>
      <c r="AE1151" s="424"/>
      <c r="AF1151" s="104"/>
      <c r="AG1151" s="438" t="str">
        <f>IFERROR(VLOOKUP(O1151, 【参考】数式用!$AY$5:$AY$13, 1, FALSE), "")</f>
        <v/>
      </c>
      <c r="AH1151" s="439" t="str">
        <f>IFERROR(VLOOKUP(N1151, 【参考】数式用!$BA$2:$BB$50, 2, FALSE), "")</f>
        <v/>
      </c>
      <c r="AI1151" s="440" t="str">
        <f t="shared" si="37"/>
        <v/>
      </c>
      <c r="AJ1151" s="441" t="str">
        <f t="shared" si="38"/>
        <v/>
      </c>
      <c r="AK1151" s="139"/>
      <c r="AL1151" s="139"/>
      <c r="AM1151" s="112"/>
      <c r="AN1151" s="112"/>
      <c r="AU1151" s="111"/>
      <c r="AV1151" s="111"/>
      <c r="AW1151" s="111"/>
      <c r="AX1151" s="111"/>
      <c r="AY1151" s="111"/>
      <c r="AZ1151" s="111"/>
    </row>
    <row r="1152" spans="1:52" ht="30" customHeight="1" thickBot="1">
      <c r="A1152" s="146">
        <v>1139</v>
      </c>
      <c r="B1152" s="985" t="str">
        <f>IF(基本情報入力シート!C1177="","",基本情報入力シート!C1177)</f>
        <v/>
      </c>
      <c r="C1152" s="986"/>
      <c r="D1152" s="986"/>
      <c r="E1152" s="986"/>
      <c r="F1152" s="986"/>
      <c r="G1152" s="986"/>
      <c r="H1152" s="986"/>
      <c r="I1152" s="987"/>
      <c r="J1152" s="420" t="str">
        <f>IF(基本情報入力シート!M1177="","",基本情報入力シート!M1177)</f>
        <v/>
      </c>
      <c r="K1152" s="420" t="str">
        <f>IF(基本情報入力シート!R1177="","",基本情報入力シート!R1177)</f>
        <v/>
      </c>
      <c r="L1152" s="420" t="str">
        <f>IF(基本情報入力シート!W1177="","",基本情報入力シート!W1177)</f>
        <v/>
      </c>
      <c r="M1152" s="420" t="str">
        <f>IF(基本情報入力シート!X1177="","",基本情報入力シート!X1177)</f>
        <v/>
      </c>
      <c r="N1152" s="147" t="str">
        <f>IF(基本情報入力シート!Y1177="","",基本情報入力シート!Y1177)</f>
        <v/>
      </c>
      <c r="O1152" s="154"/>
      <c r="P1152" s="53"/>
      <c r="Q1152" s="988"/>
      <c r="R1152" s="989"/>
      <c r="S1152" s="148" t="str">
        <f>IFERROR(ROUNDDOWN(Q1152*VLOOKUP(N1152,【参考】数式用!$AR$2:$AW$50,MATCH(P1152,【参考】数式用!$AT$4:$AW$4)+2,FALSE)*0.5, 0), "")</f>
        <v/>
      </c>
      <c r="T1152" s="54"/>
      <c r="U1152" s="548" t="str">
        <f>IFERROR(IF(AG1152&lt;&gt;"",Q1152*VLOOKUP(N1152,【参考】数式用!$AG$2:$AL$50,MATCH(P1152,【参考】数式用!$AI$4:$AL$4,0)+2,0), ""), "")</f>
        <v/>
      </c>
      <c r="V1152" s="44"/>
      <c r="W1152" s="990"/>
      <c r="X1152" s="991"/>
      <c r="Y1152" s="93"/>
      <c r="Z1152" s="549"/>
      <c r="AA1152" s="149" t="str">
        <f>IFERROR(IF(Y1152="ー", "", ROUNDDOWN(Z1152*VLOOKUP(N1152,【参考】数式用!$AR$2:$AW$50,MATCH(Y1152,【参考】数式用!$AT$4:$AW$4)+2,FALSE)*0.5, 0)), "")</f>
        <v/>
      </c>
      <c r="AB1152" s="103"/>
      <c r="AC1152" s="1083" t="str">
        <f>IFERROR(IF(AG1152&lt;&gt;"",Z1152*VLOOKUP(N1152,【参考】数式用!$AG$2:$AL$50,MATCH(Y1152,【参考】数式用!$AI$4:$AL$4,0)+2,0), ""), "")</f>
        <v/>
      </c>
      <c r="AD1152" s="1083"/>
      <c r="AE1152" s="424"/>
      <c r="AF1152" s="104"/>
      <c r="AG1152" s="438" t="str">
        <f>IFERROR(VLOOKUP(O1152, 【参考】数式用!$AY$5:$AY$13, 1, FALSE), "")</f>
        <v/>
      </c>
      <c r="AH1152" s="439" t="str">
        <f>IFERROR(VLOOKUP(N1152, 【参考】数式用!$BA$2:$BB$50, 2, FALSE), "")</f>
        <v/>
      </c>
      <c r="AI1152" s="440" t="str">
        <f t="shared" si="37"/>
        <v/>
      </c>
      <c r="AJ1152" s="441" t="str">
        <f t="shared" si="38"/>
        <v/>
      </c>
      <c r="AK1152" s="139"/>
      <c r="AL1152" s="139"/>
      <c r="AM1152" s="112"/>
      <c r="AN1152" s="112"/>
      <c r="AU1152" s="111"/>
      <c r="AV1152" s="111"/>
      <c r="AW1152" s="111"/>
      <c r="AX1152" s="111"/>
      <c r="AY1152" s="111"/>
      <c r="AZ1152" s="111"/>
    </row>
    <row r="1153" spans="1:52" ht="30" customHeight="1" thickBot="1">
      <c r="A1153" s="146">
        <v>1140</v>
      </c>
      <c r="B1153" s="985" t="str">
        <f>IF(基本情報入力シート!C1178="","",基本情報入力シート!C1178)</f>
        <v/>
      </c>
      <c r="C1153" s="986"/>
      <c r="D1153" s="986"/>
      <c r="E1153" s="986"/>
      <c r="F1153" s="986"/>
      <c r="G1153" s="986"/>
      <c r="H1153" s="986"/>
      <c r="I1153" s="987"/>
      <c r="J1153" s="420" t="str">
        <f>IF(基本情報入力シート!M1178="","",基本情報入力シート!M1178)</f>
        <v/>
      </c>
      <c r="K1153" s="420" t="str">
        <f>IF(基本情報入力シート!R1178="","",基本情報入力シート!R1178)</f>
        <v/>
      </c>
      <c r="L1153" s="420" t="str">
        <f>IF(基本情報入力シート!W1178="","",基本情報入力シート!W1178)</f>
        <v/>
      </c>
      <c r="M1153" s="420" t="str">
        <f>IF(基本情報入力シート!X1178="","",基本情報入力シート!X1178)</f>
        <v/>
      </c>
      <c r="N1153" s="147" t="str">
        <f>IF(基本情報入力シート!Y1178="","",基本情報入力シート!Y1178)</f>
        <v/>
      </c>
      <c r="O1153" s="154"/>
      <c r="P1153" s="53"/>
      <c r="Q1153" s="988"/>
      <c r="R1153" s="989"/>
      <c r="S1153" s="148" t="str">
        <f>IFERROR(ROUNDDOWN(Q1153*VLOOKUP(N1153,【参考】数式用!$AR$2:$AW$50,MATCH(P1153,【参考】数式用!$AT$4:$AW$4)+2,FALSE)*0.5, 0), "")</f>
        <v/>
      </c>
      <c r="T1153" s="54"/>
      <c r="U1153" s="548" t="str">
        <f>IFERROR(IF(AG1153&lt;&gt;"",Q1153*VLOOKUP(N1153,【参考】数式用!$AG$2:$AL$50,MATCH(P1153,【参考】数式用!$AI$4:$AL$4,0)+2,0), ""), "")</f>
        <v/>
      </c>
      <c r="V1153" s="44"/>
      <c r="W1153" s="990"/>
      <c r="X1153" s="991"/>
      <c r="Y1153" s="93"/>
      <c r="Z1153" s="549"/>
      <c r="AA1153" s="149" t="str">
        <f>IFERROR(IF(Y1153="ー", "", ROUNDDOWN(Z1153*VLOOKUP(N1153,【参考】数式用!$AR$2:$AW$50,MATCH(Y1153,【参考】数式用!$AT$4:$AW$4)+2,FALSE)*0.5, 0)), "")</f>
        <v/>
      </c>
      <c r="AB1153" s="103"/>
      <c r="AC1153" s="1083" t="str">
        <f>IFERROR(IF(AG1153&lt;&gt;"",Z1153*VLOOKUP(N1153,【参考】数式用!$AG$2:$AL$50,MATCH(Y1153,【参考】数式用!$AI$4:$AL$4,0)+2,0), ""), "")</f>
        <v/>
      </c>
      <c r="AD1153" s="1083"/>
      <c r="AE1153" s="424"/>
      <c r="AF1153" s="104"/>
      <c r="AG1153" s="438" t="str">
        <f>IFERROR(VLOOKUP(O1153, 【参考】数式用!$AY$5:$AY$13, 1, FALSE), "")</f>
        <v/>
      </c>
      <c r="AH1153" s="439" t="str">
        <f>IFERROR(VLOOKUP(N1153, 【参考】数式用!$BA$2:$BB$50, 2, FALSE), "")</f>
        <v/>
      </c>
      <c r="AI1153" s="440" t="str">
        <f t="shared" si="37"/>
        <v/>
      </c>
      <c r="AJ1153" s="441" t="str">
        <f t="shared" si="38"/>
        <v/>
      </c>
      <c r="AK1153" s="139"/>
      <c r="AL1153" s="139"/>
      <c r="AM1153" s="112"/>
      <c r="AN1153" s="112"/>
      <c r="AU1153" s="111"/>
      <c r="AV1153" s="111"/>
      <c r="AW1153" s="111"/>
      <c r="AX1153" s="111"/>
      <c r="AY1153" s="111"/>
      <c r="AZ1153" s="111"/>
    </row>
    <row r="1154" spans="1:52" ht="30" customHeight="1" thickBot="1">
      <c r="A1154" s="146">
        <v>1141</v>
      </c>
      <c r="B1154" s="985" t="str">
        <f>IF(基本情報入力シート!C1179="","",基本情報入力シート!C1179)</f>
        <v/>
      </c>
      <c r="C1154" s="986"/>
      <c r="D1154" s="986"/>
      <c r="E1154" s="986"/>
      <c r="F1154" s="986"/>
      <c r="G1154" s="986"/>
      <c r="H1154" s="986"/>
      <c r="I1154" s="987"/>
      <c r="J1154" s="420" t="str">
        <f>IF(基本情報入力シート!M1179="","",基本情報入力シート!M1179)</f>
        <v/>
      </c>
      <c r="K1154" s="420" t="str">
        <f>IF(基本情報入力シート!R1179="","",基本情報入力シート!R1179)</f>
        <v/>
      </c>
      <c r="L1154" s="420" t="str">
        <f>IF(基本情報入力シート!W1179="","",基本情報入力シート!W1179)</f>
        <v/>
      </c>
      <c r="M1154" s="420" t="str">
        <f>IF(基本情報入力シート!X1179="","",基本情報入力シート!X1179)</f>
        <v/>
      </c>
      <c r="N1154" s="147" t="str">
        <f>IF(基本情報入力シート!Y1179="","",基本情報入力シート!Y1179)</f>
        <v/>
      </c>
      <c r="O1154" s="154"/>
      <c r="P1154" s="53"/>
      <c r="Q1154" s="988"/>
      <c r="R1154" s="989"/>
      <c r="S1154" s="148" t="str">
        <f>IFERROR(ROUNDDOWN(Q1154*VLOOKUP(N1154,【参考】数式用!$AR$2:$AW$50,MATCH(P1154,【参考】数式用!$AT$4:$AW$4)+2,FALSE)*0.5, 0), "")</f>
        <v/>
      </c>
      <c r="T1154" s="54"/>
      <c r="U1154" s="548" t="str">
        <f>IFERROR(IF(AG1154&lt;&gt;"",Q1154*VLOOKUP(N1154,【参考】数式用!$AG$2:$AL$50,MATCH(P1154,【参考】数式用!$AI$4:$AL$4,0)+2,0), ""), "")</f>
        <v/>
      </c>
      <c r="V1154" s="44"/>
      <c r="W1154" s="990"/>
      <c r="X1154" s="991"/>
      <c r="Y1154" s="93"/>
      <c r="Z1154" s="549"/>
      <c r="AA1154" s="149" t="str">
        <f>IFERROR(IF(Y1154="ー", "", ROUNDDOWN(Z1154*VLOOKUP(N1154,【参考】数式用!$AR$2:$AW$50,MATCH(Y1154,【参考】数式用!$AT$4:$AW$4)+2,FALSE)*0.5, 0)), "")</f>
        <v/>
      </c>
      <c r="AB1154" s="103"/>
      <c r="AC1154" s="1083" t="str">
        <f>IFERROR(IF(AG1154&lt;&gt;"",Z1154*VLOOKUP(N1154,【参考】数式用!$AG$2:$AL$50,MATCH(Y1154,【参考】数式用!$AI$4:$AL$4,0)+2,0), ""), "")</f>
        <v/>
      </c>
      <c r="AD1154" s="1083"/>
      <c r="AE1154" s="424"/>
      <c r="AF1154" s="104"/>
      <c r="AG1154" s="438" t="str">
        <f>IFERROR(VLOOKUP(O1154, 【参考】数式用!$AY$5:$AY$13, 1, FALSE), "")</f>
        <v/>
      </c>
      <c r="AH1154" s="439" t="str">
        <f>IFERROR(VLOOKUP(N1154, 【参考】数式用!$BA$2:$BB$50, 2, FALSE), "")</f>
        <v/>
      </c>
      <c r="AI1154" s="440" t="str">
        <f t="shared" si="37"/>
        <v/>
      </c>
      <c r="AJ1154" s="441" t="str">
        <f t="shared" si="38"/>
        <v/>
      </c>
      <c r="AK1154" s="139"/>
      <c r="AL1154" s="139"/>
      <c r="AM1154" s="112"/>
      <c r="AN1154" s="112"/>
      <c r="AU1154" s="111"/>
      <c r="AV1154" s="111"/>
      <c r="AW1154" s="111"/>
      <c r="AX1154" s="111"/>
      <c r="AY1154" s="111"/>
      <c r="AZ1154" s="111"/>
    </row>
    <row r="1155" spans="1:52" ht="30" customHeight="1" thickBot="1">
      <c r="A1155" s="146">
        <v>1142</v>
      </c>
      <c r="B1155" s="985" t="str">
        <f>IF(基本情報入力シート!C1180="","",基本情報入力シート!C1180)</f>
        <v/>
      </c>
      <c r="C1155" s="986"/>
      <c r="D1155" s="986"/>
      <c r="E1155" s="986"/>
      <c r="F1155" s="986"/>
      <c r="G1155" s="986"/>
      <c r="H1155" s="986"/>
      <c r="I1155" s="987"/>
      <c r="J1155" s="420" t="str">
        <f>IF(基本情報入力シート!M1180="","",基本情報入力シート!M1180)</f>
        <v/>
      </c>
      <c r="K1155" s="420" t="str">
        <f>IF(基本情報入力シート!R1180="","",基本情報入力シート!R1180)</f>
        <v/>
      </c>
      <c r="L1155" s="420" t="str">
        <f>IF(基本情報入力シート!W1180="","",基本情報入力シート!W1180)</f>
        <v/>
      </c>
      <c r="M1155" s="420" t="str">
        <f>IF(基本情報入力シート!X1180="","",基本情報入力シート!X1180)</f>
        <v/>
      </c>
      <c r="N1155" s="147" t="str">
        <f>IF(基本情報入力シート!Y1180="","",基本情報入力シート!Y1180)</f>
        <v/>
      </c>
      <c r="O1155" s="154"/>
      <c r="P1155" s="53"/>
      <c r="Q1155" s="988"/>
      <c r="R1155" s="989"/>
      <c r="S1155" s="148" t="str">
        <f>IFERROR(ROUNDDOWN(Q1155*VLOOKUP(N1155,【参考】数式用!$AR$2:$AW$50,MATCH(P1155,【参考】数式用!$AT$4:$AW$4)+2,FALSE)*0.5, 0), "")</f>
        <v/>
      </c>
      <c r="T1155" s="54"/>
      <c r="U1155" s="548" t="str">
        <f>IFERROR(IF(AG1155&lt;&gt;"",Q1155*VLOOKUP(N1155,【参考】数式用!$AG$2:$AL$50,MATCH(P1155,【参考】数式用!$AI$4:$AL$4,0)+2,0), ""), "")</f>
        <v/>
      </c>
      <c r="V1155" s="44"/>
      <c r="W1155" s="990"/>
      <c r="X1155" s="991"/>
      <c r="Y1155" s="93"/>
      <c r="Z1155" s="549"/>
      <c r="AA1155" s="149" t="str">
        <f>IFERROR(IF(Y1155="ー", "", ROUNDDOWN(Z1155*VLOOKUP(N1155,【参考】数式用!$AR$2:$AW$50,MATCH(Y1155,【参考】数式用!$AT$4:$AW$4)+2,FALSE)*0.5, 0)), "")</f>
        <v/>
      </c>
      <c r="AB1155" s="103"/>
      <c r="AC1155" s="1083" t="str">
        <f>IFERROR(IF(AG1155&lt;&gt;"",Z1155*VLOOKUP(N1155,【参考】数式用!$AG$2:$AL$50,MATCH(Y1155,【参考】数式用!$AI$4:$AL$4,0)+2,0), ""), "")</f>
        <v/>
      </c>
      <c r="AD1155" s="1083"/>
      <c r="AE1155" s="424"/>
      <c r="AF1155" s="104"/>
      <c r="AG1155" s="438" t="str">
        <f>IFERROR(VLOOKUP(O1155, 【参考】数式用!$AY$5:$AY$13, 1, FALSE), "")</f>
        <v/>
      </c>
      <c r="AH1155" s="439" t="str">
        <f>IFERROR(VLOOKUP(N1155, 【参考】数式用!$BA$2:$BB$50, 2, FALSE), "")</f>
        <v/>
      </c>
      <c r="AI1155" s="440" t="str">
        <f t="shared" si="37"/>
        <v/>
      </c>
      <c r="AJ1155" s="441" t="str">
        <f t="shared" si="38"/>
        <v/>
      </c>
      <c r="AK1155" s="139"/>
      <c r="AL1155" s="139"/>
      <c r="AM1155" s="112"/>
      <c r="AN1155" s="112"/>
      <c r="AU1155" s="111"/>
      <c r="AV1155" s="111"/>
      <c r="AW1155" s="111"/>
      <c r="AX1155" s="111"/>
      <c r="AY1155" s="111"/>
      <c r="AZ1155" s="111"/>
    </row>
    <row r="1156" spans="1:52" ht="30" customHeight="1" thickBot="1">
      <c r="A1156" s="146">
        <v>1143</v>
      </c>
      <c r="B1156" s="985" t="str">
        <f>IF(基本情報入力シート!C1181="","",基本情報入力シート!C1181)</f>
        <v/>
      </c>
      <c r="C1156" s="986"/>
      <c r="D1156" s="986"/>
      <c r="E1156" s="986"/>
      <c r="F1156" s="986"/>
      <c r="G1156" s="986"/>
      <c r="H1156" s="986"/>
      <c r="I1156" s="987"/>
      <c r="J1156" s="420" t="str">
        <f>IF(基本情報入力シート!M1181="","",基本情報入力シート!M1181)</f>
        <v/>
      </c>
      <c r="K1156" s="420" t="str">
        <f>IF(基本情報入力シート!R1181="","",基本情報入力シート!R1181)</f>
        <v/>
      </c>
      <c r="L1156" s="420" t="str">
        <f>IF(基本情報入力シート!W1181="","",基本情報入力シート!W1181)</f>
        <v/>
      </c>
      <c r="M1156" s="420" t="str">
        <f>IF(基本情報入力シート!X1181="","",基本情報入力シート!X1181)</f>
        <v/>
      </c>
      <c r="N1156" s="147" t="str">
        <f>IF(基本情報入力シート!Y1181="","",基本情報入力シート!Y1181)</f>
        <v/>
      </c>
      <c r="O1156" s="154"/>
      <c r="P1156" s="53"/>
      <c r="Q1156" s="988"/>
      <c r="R1156" s="989"/>
      <c r="S1156" s="148" t="str">
        <f>IFERROR(ROUNDDOWN(Q1156*VLOOKUP(N1156,【参考】数式用!$AR$2:$AW$50,MATCH(P1156,【参考】数式用!$AT$4:$AW$4)+2,FALSE)*0.5, 0), "")</f>
        <v/>
      </c>
      <c r="T1156" s="54"/>
      <c r="U1156" s="548" t="str">
        <f>IFERROR(IF(AG1156&lt;&gt;"",Q1156*VLOOKUP(N1156,【参考】数式用!$AG$2:$AL$50,MATCH(P1156,【参考】数式用!$AI$4:$AL$4,0)+2,0), ""), "")</f>
        <v/>
      </c>
      <c r="V1156" s="44"/>
      <c r="W1156" s="990"/>
      <c r="X1156" s="991"/>
      <c r="Y1156" s="93"/>
      <c r="Z1156" s="549"/>
      <c r="AA1156" s="149" t="str">
        <f>IFERROR(IF(Y1156="ー", "", ROUNDDOWN(Z1156*VLOOKUP(N1156,【参考】数式用!$AR$2:$AW$50,MATCH(Y1156,【参考】数式用!$AT$4:$AW$4)+2,FALSE)*0.5, 0)), "")</f>
        <v/>
      </c>
      <c r="AB1156" s="103"/>
      <c r="AC1156" s="1083" t="str">
        <f>IFERROR(IF(AG1156&lt;&gt;"",Z1156*VLOOKUP(N1156,【参考】数式用!$AG$2:$AL$50,MATCH(Y1156,【参考】数式用!$AI$4:$AL$4,0)+2,0), ""), "")</f>
        <v/>
      </c>
      <c r="AD1156" s="1083"/>
      <c r="AE1156" s="424"/>
      <c r="AF1156" s="104"/>
      <c r="AG1156" s="438" t="str">
        <f>IFERROR(VLOOKUP(O1156, 【参考】数式用!$AY$5:$AY$13, 1, FALSE), "")</f>
        <v/>
      </c>
      <c r="AH1156" s="439" t="str">
        <f>IFERROR(VLOOKUP(N1156, 【参考】数式用!$BA$2:$BB$50, 2, FALSE), "")</f>
        <v/>
      </c>
      <c r="AI1156" s="440" t="str">
        <f t="shared" si="37"/>
        <v/>
      </c>
      <c r="AJ1156" s="441" t="str">
        <f t="shared" si="38"/>
        <v/>
      </c>
      <c r="AK1156" s="139"/>
      <c r="AL1156" s="139"/>
      <c r="AM1156" s="112"/>
      <c r="AN1156" s="112"/>
      <c r="AU1156" s="111"/>
      <c r="AV1156" s="111"/>
      <c r="AW1156" s="111"/>
      <c r="AX1156" s="111"/>
      <c r="AY1156" s="111"/>
      <c r="AZ1156" s="111"/>
    </row>
    <row r="1157" spans="1:52" ht="30" customHeight="1" thickBot="1">
      <c r="A1157" s="146">
        <v>1144</v>
      </c>
      <c r="B1157" s="985" t="str">
        <f>IF(基本情報入力シート!C1182="","",基本情報入力シート!C1182)</f>
        <v/>
      </c>
      <c r="C1157" s="986"/>
      <c r="D1157" s="986"/>
      <c r="E1157" s="986"/>
      <c r="F1157" s="986"/>
      <c r="G1157" s="986"/>
      <c r="H1157" s="986"/>
      <c r="I1157" s="987"/>
      <c r="J1157" s="420" t="str">
        <f>IF(基本情報入力シート!M1182="","",基本情報入力シート!M1182)</f>
        <v/>
      </c>
      <c r="K1157" s="420" t="str">
        <f>IF(基本情報入力シート!R1182="","",基本情報入力シート!R1182)</f>
        <v/>
      </c>
      <c r="L1157" s="420" t="str">
        <f>IF(基本情報入力シート!W1182="","",基本情報入力シート!W1182)</f>
        <v/>
      </c>
      <c r="M1157" s="420" t="str">
        <f>IF(基本情報入力シート!X1182="","",基本情報入力シート!X1182)</f>
        <v/>
      </c>
      <c r="N1157" s="147" t="str">
        <f>IF(基本情報入力シート!Y1182="","",基本情報入力シート!Y1182)</f>
        <v/>
      </c>
      <c r="O1157" s="154"/>
      <c r="P1157" s="53"/>
      <c r="Q1157" s="988"/>
      <c r="R1157" s="989"/>
      <c r="S1157" s="148" t="str">
        <f>IFERROR(ROUNDDOWN(Q1157*VLOOKUP(N1157,【参考】数式用!$AR$2:$AW$50,MATCH(P1157,【参考】数式用!$AT$4:$AW$4)+2,FALSE)*0.5, 0), "")</f>
        <v/>
      </c>
      <c r="T1157" s="54"/>
      <c r="U1157" s="548" t="str">
        <f>IFERROR(IF(AG1157&lt;&gt;"",Q1157*VLOOKUP(N1157,【参考】数式用!$AG$2:$AL$50,MATCH(P1157,【参考】数式用!$AI$4:$AL$4,0)+2,0), ""), "")</f>
        <v/>
      </c>
      <c r="V1157" s="44"/>
      <c r="W1157" s="990"/>
      <c r="X1157" s="991"/>
      <c r="Y1157" s="93"/>
      <c r="Z1157" s="549"/>
      <c r="AA1157" s="149" t="str">
        <f>IFERROR(IF(Y1157="ー", "", ROUNDDOWN(Z1157*VLOOKUP(N1157,【参考】数式用!$AR$2:$AW$50,MATCH(Y1157,【参考】数式用!$AT$4:$AW$4)+2,FALSE)*0.5, 0)), "")</f>
        <v/>
      </c>
      <c r="AB1157" s="103"/>
      <c r="AC1157" s="1083" t="str">
        <f>IFERROR(IF(AG1157&lt;&gt;"",Z1157*VLOOKUP(N1157,【参考】数式用!$AG$2:$AL$50,MATCH(Y1157,【参考】数式用!$AI$4:$AL$4,0)+2,0), ""), "")</f>
        <v/>
      </c>
      <c r="AD1157" s="1083"/>
      <c r="AE1157" s="424"/>
      <c r="AF1157" s="104"/>
      <c r="AG1157" s="438" t="str">
        <f>IFERROR(VLOOKUP(O1157, 【参考】数式用!$AY$5:$AY$13, 1, FALSE), "")</f>
        <v/>
      </c>
      <c r="AH1157" s="439" t="str">
        <f>IFERROR(VLOOKUP(N1157, 【参考】数式用!$BA$2:$BB$50, 2, FALSE), "")</f>
        <v/>
      </c>
      <c r="AI1157" s="440" t="str">
        <f t="shared" si="37"/>
        <v/>
      </c>
      <c r="AJ1157" s="441" t="str">
        <f t="shared" si="38"/>
        <v/>
      </c>
      <c r="AK1157" s="139"/>
      <c r="AL1157" s="139"/>
      <c r="AM1157" s="112"/>
      <c r="AN1157" s="112"/>
      <c r="AU1157" s="111"/>
      <c r="AV1157" s="111"/>
      <c r="AW1157" s="111"/>
      <c r="AX1157" s="111"/>
      <c r="AY1157" s="111"/>
      <c r="AZ1157" s="111"/>
    </row>
    <row r="1158" spans="1:52" ht="30" customHeight="1" thickBot="1">
      <c r="A1158" s="146">
        <v>1145</v>
      </c>
      <c r="B1158" s="985" t="str">
        <f>IF(基本情報入力シート!C1183="","",基本情報入力シート!C1183)</f>
        <v/>
      </c>
      <c r="C1158" s="986"/>
      <c r="D1158" s="986"/>
      <c r="E1158" s="986"/>
      <c r="F1158" s="986"/>
      <c r="G1158" s="986"/>
      <c r="H1158" s="986"/>
      <c r="I1158" s="987"/>
      <c r="J1158" s="420" t="str">
        <f>IF(基本情報入力シート!M1183="","",基本情報入力シート!M1183)</f>
        <v/>
      </c>
      <c r="K1158" s="420" t="str">
        <f>IF(基本情報入力シート!R1183="","",基本情報入力シート!R1183)</f>
        <v/>
      </c>
      <c r="L1158" s="420" t="str">
        <f>IF(基本情報入力シート!W1183="","",基本情報入力シート!W1183)</f>
        <v/>
      </c>
      <c r="M1158" s="420" t="str">
        <f>IF(基本情報入力シート!X1183="","",基本情報入力シート!X1183)</f>
        <v/>
      </c>
      <c r="N1158" s="147" t="str">
        <f>IF(基本情報入力シート!Y1183="","",基本情報入力シート!Y1183)</f>
        <v/>
      </c>
      <c r="O1158" s="154"/>
      <c r="P1158" s="53"/>
      <c r="Q1158" s="988"/>
      <c r="R1158" s="989"/>
      <c r="S1158" s="148" t="str">
        <f>IFERROR(ROUNDDOWN(Q1158*VLOOKUP(N1158,【参考】数式用!$AR$2:$AW$50,MATCH(P1158,【参考】数式用!$AT$4:$AW$4)+2,FALSE)*0.5, 0), "")</f>
        <v/>
      </c>
      <c r="T1158" s="54"/>
      <c r="U1158" s="548" t="str">
        <f>IFERROR(IF(AG1158&lt;&gt;"",Q1158*VLOOKUP(N1158,【参考】数式用!$AG$2:$AL$50,MATCH(P1158,【参考】数式用!$AI$4:$AL$4,0)+2,0), ""), "")</f>
        <v/>
      </c>
      <c r="V1158" s="44"/>
      <c r="W1158" s="990"/>
      <c r="X1158" s="991"/>
      <c r="Y1158" s="93"/>
      <c r="Z1158" s="549"/>
      <c r="AA1158" s="149" t="str">
        <f>IFERROR(IF(Y1158="ー", "", ROUNDDOWN(Z1158*VLOOKUP(N1158,【参考】数式用!$AR$2:$AW$50,MATCH(Y1158,【参考】数式用!$AT$4:$AW$4)+2,FALSE)*0.5, 0)), "")</f>
        <v/>
      </c>
      <c r="AB1158" s="103"/>
      <c r="AC1158" s="1083" t="str">
        <f>IFERROR(IF(AG1158&lt;&gt;"",Z1158*VLOOKUP(N1158,【参考】数式用!$AG$2:$AL$50,MATCH(Y1158,【参考】数式用!$AI$4:$AL$4,0)+2,0), ""), "")</f>
        <v/>
      </c>
      <c r="AD1158" s="1083"/>
      <c r="AE1158" s="424"/>
      <c r="AF1158" s="104"/>
      <c r="AG1158" s="438" t="str">
        <f>IFERROR(VLOOKUP(O1158, 【参考】数式用!$AY$5:$AY$13, 1, FALSE), "")</f>
        <v/>
      </c>
      <c r="AH1158" s="439" t="str">
        <f>IFERROR(VLOOKUP(N1158, 【参考】数式用!$BA$2:$BB$50, 2, FALSE), "")</f>
        <v/>
      </c>
      <c r="AI1158" s="440" t="str">
        <f t="shared" si="37"/>
        <v/>
      </c>
      <c r="AJ1158" s="441" t="str">
        <f t="shared" si="38"/>
        <v/>
      </c>
      <c r="AK1158" s="139"/>
      <c r="AL1158" s="139"/>
      <c r="AM1158" s="112"/>
      <c r="AN1158" s="112"/>
      <c r="AU1158" s="111"/>
      <c r="AV1158" s="111"/>
      <c r="AW1158" s="111"/>
      <c r="AX1158" s="111"/>
      <c r="AY1158" s="111"/>
      <c r="AZ1158" s="111"/>
    </row>
    <row r="1159" spans="1:52" ht="30" customHeight="1" thickBot="1">
      <c r="A1159" s="146">
        <v>1146</v>
      </c>
      <c r="B1159" s="985" t="str">
        <f>IF(基本情報入力シート!C1184="","",基本情報入力シート!C1184)</f>
        <v/>
      </c>
      <c r="C1159" s="986"/>
      <c r="D1159" s="986"/>
      <c r="E1159" s="986"/>
      <c r="F1159" s="986"/>
      <c r="G1159" s="986"/>
      <c r="H1159" s="986"/>
      <c r="I1159" s="987"/>
      <c r="J1159" s="420" t="str">
        <f>IF(基本情報入力シート!M1184="","",基本情報入力シート!M1184)</f>
        <v/>
      </c>
      <c r="K1159" s="420" t="str">
        <f>IF(基本情報入力シート!R1184="","",基本情報入力シート!R1184)</f>
        <v/>
      </c>
      <c r="L1159" s="420" t="str">
        <f>IF(基本情報入力シート!W1184="","",基本情報入力シート!W1184)</f>
        <v/>
      </c>
      <c r="M1159" s="420" t="str">
        <f>IF(基本情報入力シート!X1184="","",基本情報入力シート!X1184)</f>
        <v/>
      </c>
      <c r="N1159" s="147" t="str">
        <f>IF(基本情報入力シート!Y1184="","",基本情報入力シート!Y1184)</f>
        <v/>
      </c>
      <c r="O1159" s="154"/>
      <c r="P1159" s="53"/>
      <c r="Q1159" s="988"/>
      <c r="R1159" s="989"/>
      <c r="S1159" s="148" t="str">
        <f>IFERROR(ROUNDDOWN(Q1159*VLOOKUP(N1159,【参考】数式用!$AR$2:$AW$50,MATCH(P1159,【参考】数式用!$AT$4:$AW$4)+2,FALSE)*0.5, 0), "")</f>
        <v/>
      </c>
      <c r="T1159" s="54"/>
      <c r="U1159" s="548" t="str">
        <f>IFERROR(IF(AG1159&lt;&gt;"",Q1159*VLOOKUP(N1159,【参考】数式用!$AG$2:$AL$50,MATCH(P1159,【参考】数式用!$AI$4:$AL$4,0)+2,0), ""), "")</f>
        <v/>
      </c>
      <c r="V1159" s="44"/>
      <c r="W1159" s="990"/>
      <c r="X1159" s="991"/>
      <c r="Y1159" s="93"/>
      <c r="Z1159" s="549"/>
      <c r="AA1159" s="149" t="str">
        <f>IFERROR(IF(Y1159="ー", "", ROUNDDOWN(Z1159*VLOOKUP(N1159,【参考】数式用!$AR$2:$AW$50,MATCH(Y1159,【参考】数式用!$AT$4:$AW$4)+2,FALSE)*0.5, 0)), "")</f>
        <v/>
      </c>
      <c r="AB1159" s="103"/>
      <c r="AC1159" s="1083" t="str">
        <f>IFERROR(IF(AG1159&lt;&gt;"",Z1159*VLOOKUP(N1159,【参考】数式用!$AG$2:$AL$50,MATCH(Y1159,【参考】数式用!$AI$4:$AL$4,0)+2,0), ""), "")</f>
        <v/>
      </c>
      <c r="AD1159" s="1083"/>
      <c r="AE1159" s="424"/>
      <c r="AF1159" s="104"/>
      <c r="AG1159" s="438" t="str">
        <f>IFERROR(VLOOKUP(O1159, 【参考】数式用!$AY$5:$AY$13, 1, FALSE), "")</f>
        <v/>
      </c>
      <c r="AH1159" s="439" t="str">
        <f>IFERROR(VLOOKUP(N1159, 【参考】数式用!$BA$2:$BB$50, 2, FALSE), "")</f>
        <v/>
      </c>
      <c r="AI1159" s="440" t="str">
        <f t="shared" si="37"/>
        <v/>
      </c>
      <c r="AJ1159" s="441" t="str">
        <f t="shared" si="38"/>
        <v/>
      </c>
      <c r="AK1159" s="139"/>
      <c r="AL1159" s="139"/>
      <c r="AM1159" s="112"/>
      <c r="AN1159" s="112"/>
      <c r="AU1159" s="111"/>
      <c r="AV1159" s="111"/>
      <c r="AW1159" s="111"/>
      <c r="AX1159" s="111"/>
      <c r="AY1159" s="111"/>
      <c r="AZ1159" s="111"/>
    </row>
    <row r="1160" spans="1:52" ht="30" customHeight="1" thickBot="1">
      <c r="A1160" s="146">
        <v>1147</v>
      </c>
      <c r="B1160" s="985" t="str">
        <f>IF(基本情報入力シート!C1185="","",基本情報入力シート!C1185)</f>
        <v/>
      </c>
      <c r="C1160" s="986"/>
      <c r="D1160" s="986"/>
      <c r="E1160" s="986"/>
      <c r="F1160" s="986"/>
      <c r="G1160" s="986"/>
      <c r="H1160" s="986"/>
      <c r="I1160" s="987"/>
      <c r="J1160" s="420" t="str">
        <f>IF(基本情報入力シート!M1185="","",基本情報入力シート!M1185)</f>
        <v/>
      </c>
      <c r="K1160" s="420" t="str">
        <f>IF(基本情報入力シート!R1185="","",基本情報入力シート!R1185)</f>
        <v/>
      </c>
      <c r="L1160" s="420" t="str">
        <f>IF(基本情報入力シート!W1185="","",基本情報入力シート!W1185)</f>
        <v/>
      </c>
      <c r="M1160" s="420" t="str">
        <f>IF(基本情報入力シート!X1185="","",基本情報入力シート!X1185)</f>
        <v/>
      </c>
      <c r="N1160" s="147" t="str">
        <f>IF(基本情報入力シート!Y1185="","",基本情報入力シート!Y1185)</f>
        <v/>
      </c>
      <c r="O1160" s="154"/>
      <c r="P1160" s="53"/>
      <c r="Q1160" s="988"/>
      <c r="R1160" s="989"/>
      <c r="S1160" s="148" t="str">
        <f>IFERROR(ROUNDDOWN(Q1160*VLOOKUP(N1160,【参考】数式用!$AR$2:$AW$50,MATCH(P1160,【参考】数式用!$AT$4:$AW$4)+2,FALSE)*0.5, 0), "")</f>
        <v/>
      </c>
      <c r="T1160" s="54"/>
      <c r="U1160" s="548" t="str">
        <f>IFERROR(IF(AG1160&lt;&gt;"",Q1160*VLOOKUP(N1160,【参考】数式用!$AG$2:$AL$50,MATCH(P1160,【参考】数式用!$AI$4:$AL$4,0)+2,0), ""), "")</f>
        <v/>
      </c>
      <c r="V1160" s="44"/>
      <c r="W1160" s="990"/>
      <c r="X1160" s="991"/>
      <c r="Y1160" s="93"/>
      <c r="Z1160" s="549"/>
      <c r="AA1160" s="149" t="str">
        <f>IFERROR(IF(Y1160="ー", "", ROUNDDOWN(Z1160*VLOOKUP(N1160,【参考】数式用!$AR$2:$AW$50,MATCH(Y1160,【参考】数式用!$AT$4:$AW$4)+2,FALSE)*0.5, 0)), "")</f>
        <v/>
      </c>
      <c r="AB1160" s="103"/>
      <c r="AC1160" s="1083" t="str">
        <f>IFERROR(IF(AG1160&lt;&gt;"",Z1160*VLOOKUP(N1160,【参考】数式用!$AG$2:$AL$50,MATCH(Y1160,【参考】数式用!$AI$4:$AL$4,0)+2,0), ""), "")</f>
        <v/>
      </c>
      <c r="AD1160" s="1083"/>
      <c r="AE1160" s="424"/>
      <c r="AF1160" s="104"/>
      <c r="AG1160" s="438" t="str">
        <f>IFERROR(VLOOKUP(O1160, 【参考】数式用!$AY$5:$AY$13, 1, FALSE), "")</f>
        <v/>
      </c>
      <c r="AH1160" s="439" t="str">
        <f>IFERROR(VLOOKUP(N1160, 【参考】数式用!$BA$2:$BB$50, 2, FALSE), "")</f>
        <v/>
      </c>
      <c r="AI1160" s="440" t="str">
        <f t="shared" si="37"/>
        <v/>
      </c>
      <c r="AJ1160" s="441" t="str">
        <f t="shared" si="38"/>
        <v/>
      </c>
      <c r="AK1160" s="139"/>
      <c r="AL1160" s="139"/>
      <c r="AM1160" s="112"/>
      <c r="AN1160" s="112"/>
      <c r="AU1160" s="111"/>
      <c r="AV1160" s="111"/>
      <c r="AW1160" s="111"/>
      <c r="AX1160" s="111"/>
      <c r="AY1160" s="111"/>
      <c r="AZ1160" s="111"/>
    </row>
    <row r="1161" spans="1:52" ht="30" customHeight="1" thickBot="1">
      <c r="A1161" s="146">
        <v>1148</v>
      </c>
      <c r="B1161" s="985" t="str">
        <f>IF(基本情報入力シート!C1186="","",基本情報入力シート!C1186)</f>
        <v/>
      </c>
      <c r="C1161" s="986"/>
      <c r="D1161" s="986"/>
      <c r="E1161" s="986"/>
      <c r="F1161" s="986"/>
      <c r="G1161" s="986"/>
      <c r="H1161" s="986"/>
      <c r="I1161" s="987"/>
      <c r="J1161" s="420" t="str">
        <f>IF(基本情報入力シート!M1186="","",基本情報入力シート!M1186)</f>
        <v/>
      </c>
      <c r="K1161" s="420" t="str">
        <f>IF(基本情報入力シート!R1186="","",基本情報入力シート!R1186)</f>
        <v/>
      </c>
      <c r="L1161" s="420" t="str">
        <f>IF(基本情報入力シート!W1186="","",基本情報入力シート!W1186)</f>
        <v/>
      </c>
      <c r="M1161" s="420" t="str">
        <f>IF(基本情報入力シート!X1186="","",基本情報入力シート!X1186)</f>
        <v/>
      </c>
      <c r="N1161" s="147" t="str">
        <f>IF(基本情報入力シート!Y1186="","",基本情報入力シート!Y1186)</f>
        <v/>
      </c>
      <c r="O1161" s="154"/>
      <c r="P1161" s="53"/>
      <c r="Q1161" s="988"/>
      <c r="R1161" s="989"/>
      <c r="S1161" s="148" t="str">
        <f>IFERROR(ROUNDDOWN(Q1161*VLOOKUP(N1161,【参考】数式用!$AR$2:$AW$50,MATCH(P1161,【参考】数式用!$AT$4:$AW$4)+2,FALSE)*0.5, 0), "")</f>
        <v/>
      </c>
      <c r="T1161" s="54"/>
      <c r="U1161" s="548" t="str">
        <f>IFERROR(IF(AG1161&lt;&gt;"",Q1161*VLOOKUP(N1161,【参考】数式用!$AG$2:$AL$50,MATCH(P1161,【参考】数式用!$AI$4:$AL$4,0)+2,0), ""), "")</f>
        <v/>
      </c>
      <c r="V1161" s="44"/>
      <c r="W1161" s="990"/>
      <c r="X1161" s="991"/>
      <c r="Y1161" s="93"/>
      <c r="Z1161" s="549"/>
      <c r="AA1161" s="149" t="str">
        <f>IFERROR(IF(Y1161="ー", "", ROUNDDOWN(Z1161*VLOOKUP(N1161,【参考】数式用!$AR$2:$AW$50,MATCH(Y1161,【参考】数式用!$AT$4:$AW$4)+2,FALSE)*0.5, 0)), "")</f>
        <v/>
      </c>
      <c r="AB1161" s="103"/>
      <c r="AC1161" s="1083" t="str">
        <f>IFERROR(IF(AG1161&lt;&gt;"",Z1161*VLOOKUP(N1161,【参考】数式用!$AG$2:$AL$50,MATCH(Y1161,【参考】数式用!$AI$4:$AL$4,0)+2,0), ""), "")</f>
        <v/>
      </c>
      <c r="AD1161" s="1083"/>
      <c r="AE1161" s="424"/>
      <c r="AF1161" s="104"/>
      <c r="AG1161" s="438" t="str">
        <f>IFERROR(VLOOKUP(O1161, 【参考】数式用!$AY$5:$AY$13, 1, FALSE), "")</f>
        <v/>
      </c>
      <c r="AH1161" s="439" t="str">
        <f>IFERROR(VLOOKUP(N1161, 【参考】数式用!$BA$2:$BB$50, 2, FALSE), "")</f>
        <v/>
      </c>
      <c r="AI1161" s="440" t="str">
        <f t="shared" si="37"/>
        <v/>
      </c>
      <c r="AJ1161" s="441" t="str">
        <f t="shared" si="38"/>
        <v/>
      </c>
      <c r="AK1161" s="139"/>
      <c r="AL1161" s="139"/>
      <c r="AM1161" s="112"/>
      <c r="AN1161" s="112"/>
      <c r="AU1161" s="111"/>
      <c r="AV1161" s="111"/>
      <c r="AW1161" s="111"/>
      <c r="AX1161" s="111"/>
      <c r="AY1161" s="111"/>
      <c r="AZ1161" s="111"/>
    </row>
    <row r="1162" spans="1:52" ht="30" customHeight="1" thickBot="1">
      <c r="A1162" s="146">
        <v>1149</v>
      </c>
      <c r="B1162" s="985" t="str">
        <f>IF(基本情報入力シート!C1187="","",基本情報入力シート!C1187)</f>
        <v/>
      </c>
      <c r="C1162" s="986"/>
      <c r="D1162" s="986"/>
      <c r="E1162" s="986"/>
      <c r="F1162" s="986"/>
      <c r="G1162" s="986"/>
      <c r="H1162" s="986"/>
      <c r="I1162" s="987"/>
      <c r="J1162" s="420" t="str">
        <f>IF(基本情報入力シート!M1187="","",基本情報入力シート!M1187)</f>
        <v/>
      </c>
      <c r="K1162" s="420" t="str">
        <f>IF(基本情報入力シート!R1187="","",基本情報入力シート!R1187)</f>
        <v/>
      </c>
      <c r="L1162" s="420" t="str">
        <f>IF(基本情報入力シート!W1187="","",基本情報入力シート!W1187)</f>
        <v/>
      </c>
      <c r="M1162" s="420" t="str">
        <f>IF(基本情報入力シート!X1187="","",基本情報入力シート!X1187)</f>
        <v/>
      </c>
      <c r="N1162" s="147" t="str">
        <f>IF(基本情報入力シート!Y1187="","",基本情報入力シート!Y1187)</f>
        <v/>
      </c>
      <c r="O1162" s="154"/>
      <c r="P1162" s="53"/>
      <c r="Q1162" s="988"/>
      <c r="R1162" s="989"/>
      <c r="S1162" s="148" t="str">
        <f>IFERROR(ROUNDDOWN(Q1162*VLOOKUP(N1162,【参考】数式用!$AR$2:$AW$50,MATCH(P1162,【参考】数式用!$AT$4:$AW$4)+2,FALSE)*0.5, 0), "")</f>
        <v/>
      </c>
      <c r="T1162" s="54"/>
      <c r="U1162" s="548" t="str">
        <f>IFERROR(IF(AG1162&lt;&gt;"",Q1162*VLOOKUP(N1162,【参考】数式用!$AG$2:$AL$50,MATCH(P1162,【参考】数式用!$AI$4:$AL$4,0)+2,0), ""), "")</f>
        <v/>
      </c>
      <c r="V1162" s="44"/>
      <c r="W1162" s="990"/>
      <c r="X1162" s="991"/>
      <c r="Y1162" s="93"/>
      <c r="Z1162" s="549"/>
      <c r="AA1162" s="149" t="str">
        <f>IFERROR(IF(Y1162="ー", "", ROUNDDOWN(Z1162*VLOOKUP(N1162,【参考】数式用!$AR$2:$AW$50,MATCH(Y1162,【参考】数式用!$AT$4:$AW$4)+2,FALSE)*0.5, 0)), "")</f>
        <v/>
      </c>
      <c r="AB1162" s="103"/>
      <c r="AC1162" s="1083" t="str">
        <f>IFERROR(IF(AG1162&lt;&gt;"",Z1162*VLOOKUP(N1162,【参考】数式用!$AG$2:$AL$50,MATCH(Y1162,【参考】数式用!$AI$4:$AL$4,0)+2,0), ""), "")</f>
        <v/>
      </c>
      <c r="AD1162" s="1083"/>
      <c r="AE1162" s="424"/>
      <c r="AF1162" s="104"/>
      <c r="AG1162" s="438" t="str">
        <f>IFERROR(VLOOKUP(O1162, 【参考】数式用!$AY$5:$AY$13, 1, FALSE), "")</f>
        <v/>
      </c>
      <c r="AH1162" s="439" t="str">
        <f>IFERROR(VLOOKUP(N1162, 【参考】数式用!$BA$2:$BB$50, 2, FALSE), "")</f>
        <v/>
      </c>
      <c r="AI1162" s="440" t="str">
        <f t="shared" si="37"/>
        <v/>
      </c>
      <c r="AJ1162" s="441" t="str">
        <f t="shared" si="38"/>
        <v/>
      </c>
      <c r="AK1162" s="139"/>
      <c r="AL1162" s="139"/>
      <c r="AM1162" s="112"/>
      <c r="AN1162" s="112"/>
      <c r="AU1162" s="111"/>
      <c r="AV1162" s="111"/>
      <c r="AW1162" s="111"/>
      <c r="AX1162" s="111"/>
      <c r="AY1162" s="111"/>
      <c r="AZ1162" s="111"/>
    </row>
    <row r="1163" spans="1:52" ht="30" customHeight="1" thickBot="1">
      <c r="A1163" s="146">
        <v>1150</v>
      </c>
      <c r="B1163" s="985" t="str">
        <f>IF(基本情報入力シート!C1188="","",基本情報入力シート!C1188)</f>
        <v/>
      </c>
      <c r="C1163" s="986"/>
      <c r="D1163" s="986"/>
      <c r="E1163" s="986"/>
      <c r="F1163" s="986"/>
      <c r="G1163" s="986"/>
      <c r="H1163" s="986"/>
      <c r="I1163" s="987"/>
      <c r="J1163" s="420" t="str">
        <f>IF(基本情報入力シート!M1188="","",基本情報入力シート!M1188)</f>
        <v/>
      </c>
      <c r="K1163" s="420" t="str">
        <f>IF(基本情報入力シート!R1188="","",基本情報入力シート!R1188)</f>
        <v/>
      </c>
      <c r="L1163" s="420" t="str">
        <f>IF(基本情報入力シート!W1188="","",基本情報入力シート!W1188)</f>
        <v/>
      </c>
      <c r="M1163" s="420" t="str">
        <f>IF(基本情報入力シート!X1188="","",基本情報入力シート!X1188)</f>
        <v/>
      </c>
      <c r="N1163" s="147" t="str">
        <f>IF(基本情報入力シート!Y1188="","",基本情報入力シート!Y1188)</f>
        <v/>
      </c>
      <c r="O1163" s="154"/>
      <c r="P1163" s="53"/>
      <c r="Q1163" s="988"/>
      <c r="R1163" s="989"/>
      <c r="S1163" s="148" t="str">
        <f>IFERROR(ROUNDDOWN(Q1163*VLOOKUP(N1163,【参考】数式用!$AR$2:$AW$50,MATCH(P1163,【参考】数式用!$AT$4:$AW$4)+2,FALSE)*0.5, 0), "")</f>
        <v/>
      </c>
      <c r="T1163" s="54"/>
      <c r="U1163" s="548" t="str">
        <f>IFERROR(IF(AG1163&lt;&gt;"",Q1163*VLOOKUP(N1163,【参考】数式用!$AG$2:$AL$50,MATCH(P1163,【参考】数式用!$AI$4:$AL$4,0)+2,0), ""), "")</f>
        <v/>
      </c>
      <c r="V1163" s="44"/>
      <c r="W1163" s="990"/>
      <c r="X1163" s="991"/>
      <c r="Y1163" s="93"/>
      <c r="Z1163" s="549"/>
      <c r="AA1163" s="149" t="str">
        <f>IFERROR(IF(Y1163="ー", "", ROUNDDOWN(Z1163*VLOOKUP(N1163,【参考】数式用!$AR$2:$AW$50,MATCH(Y1163,【参考】数式用!$AT$4:$AW$4)+2,FALSE)*0.5, 0)), "")</f>
        <v/>
      </c>
      <c r="AB1163" s="103"/>
      <c r="AC1163" s="1083" t="str">
        <f>IFERROR(IF(AG1163&lt;&gt;"",Z1163*VLOOKUP(N1163,【参考】数式用!$AG$2:$AL$50,MATCH(Y1163,【参考】数式用!$AI$4:$AL$4,0)+2,0), ""), "")</f>
        <v/>
      </c>
      <c r="AD1163" s="1083"/>
      <c r="AE1163" s="424"/>
      <c r="AF1163" s="104"/>
      <c r="AG1163" s="438" t="str">
        <f>IFERROR(VLOOKUP(O1163, 【参考】数式用!$AY$5:$AY$13, 1, FALSE), "")</f>
        <v/>
      </c>
      <c r="AH1163" s="439" t="str">
        <f>IFERROR(VLOOKUP(N1163, 【参考】数式用!$BA$2:$BB$50, 2, FALSE), "")</f>
        <v/>
      </c>
      <c r="AI1163" s="440" t="str">
        <f t="shared" si="37"/>
        <v/>
      </c>
      <c r="AJ1163" s="441" t="str">
        <f t="shared" si="38"/>
        <v/>
      </c>
      <c r="AK1163" s="139"/>
      <c r="AL1163" s="139"/>
      <c r="AM1163" s="112"/>
      <c r="AN1163" s="112"/>
      <c r="AU1163" s="111"/>
      <c r="AV1163" s="111"/>
      <c r="AW1163" s="111"/>
      <c r="AX1163" s="111"/>
      <c r="AY1163" s="111"/>
      <c r="AZ1163" s="111"/>
    </row>
    <row r="1164" spans="1:52" ht="30" customHeight="1" thickBot="1">
      <c r="A1164" s="146">
        <v>1151</v>
      </c>
      <c r="B1164" s="985" t="str">
        <f>IF(基本情報入力シート!C1189="","",基本情報入力シート!C1189)</f>
        <v/>
      </c>
      <c r="C1164" s="986"/>
      <c r="D1164" s="986"/>
      <c r="E1164" s="986"/>
      <c r="F1164" s="986"/>
      <c r="G1164" s="986"/>
      <c r="H1164" s="986"/>
      <c r="I1164" s="987"/>
      <c r="J1164" s="420" t="str">
        <f>IF(基本情報入力シート!M1189="","",基本情報入力シート!M1189)</f>
        <v/>
      </c>
      <c r="K1164" s="420" t="str">
        <f>IF(基本情報入力シート!R1189="","",基本情報入力シート!R1189)</f>
        <v/>
      </c>
      <c r="L1164" s="420" t="str">
        <f>IF(基本情報入力シート!W1189="","",基本情報入力シート!W1189)</f>
        <v/>
      </c>
      <c r="M1164" s="420" t="str">
        <f>IF(基本情報入力シート!X1189="","",基本情報入力シート!X1189)</f>
        <v/>
      </c>
      <c r="N1164" s="147" t="str">
        <f>IF(基本情報入力シート!Y1189="","",基本情報入力シート!Y1189)</f>
        <v/>
      </c>
      <c r="O1164" s="154"/>
      <c r="P1164" s="53"/>
      <c r="Q1164" s="988"/>
      <c r="R1164" s="989"/>
      <c r="S1164" s="148" t="str">
        <f>IFERROR(ROUNDDOWN(Q1164*VLOOKUP(N1164,【参考】数式用!$AR$2:$AW$50,MATCH(P1164,【参考】数式用!$AT$4:$AW$4)+2,FALSE)*0.5, 0), "")</f>
        <v/>
      </c>
      <c r="T1164" s="54"/>
      <c r="U1164" s="548" t="str">
        <f>IFERROR(IF(AG1164&lt;&gt;"",Q1164*VLOOKUP(N1164,【参考】数式用!$AG$2:$AL$50,MATCH(P1164,【参考】数式用!$AI$4:$AL$4,0)+2,0), ""), "")</f>
        <v/>
      </c>
      <c r="V1164" s="44"/>
      <c r="W1164" s="990"/>
      <c r="X1164" s="991"/>
      <c r="Y1164" s="93"/>
      <c r="Z1164" s="549"/>
      <c r="AA1164" s="149" t="str">
        <f>IFERROR(IF(Y1164="ー", "", ROUNDDOWN(Z1164*VLOOKUP(N1164,【参考】数式用!$AR$2:$AW$50,MATCH(Y1164,【参考】数式用!$AT$4:$AW$4)+2,FALSE)*0.5, 0)), "")</f>
        <v/>
      </c>
      <c r="AB1164" s="103"/>
      <c r="AC1164" s="1083" t="str">
        <f>IFERROR(IF(AG1164&lt;&gt;"",Z1164*VLOOKUP(N1164,【参考】数式用!$AG$2:$AL$50,MATCH(Y1164,【参考】数式用!$AI$4:$AL$4,0)+2,0), ""), "")</f>
        <v/>
      </c>
      <c r="AD1164" s="1083"/>
      <c r="AE1164" s="424"/>
      <c r="AF1164" s="104"/>
      <c r="AG1164" s="438" t="str">
        <f>IFERROR(VLOOKUP(O1164, 【参考】数式用!$AY$5:$AY$13, 1, FALSE), "")</f>
        <v/>
      </c>
      <c r="AH1164" s="439" t="str">
        <f>IFERROR(VLOOKUP(N1164, 【参考】数式用!$BA$2:$BB$50, 2, FALSE), "")</f>
        <v/>
      </c>
      <c r="AI1164" s="440" t="str">
        <f t="shared" si="37"/>
        <v/>
      </c>
      <c r="AJ1164" s="441" t="str">
        <f t="shared" si="38"/>
        <v/>
      </c>
      <c r="AK1164" s="139"/>
      <c r="AL1164" s="139"/>
      <c r="AM1164" s="112"/>
      <c r="AN1164" s="112"/>
      <c r="AU1164" s="111"/>
      <c r="AV1164" s="111"/>
      <c r="AW1164" s="111"/>
      <c r="AX1164" s="111"/>
      <c r="AY1164" s="111"/>
      <c r="AZ1164" s="111"/>
    </row>
    <row r="1165" spans="1:52" ht="30" customHeight="1" thickBot="1">
      <c r="A1165" s="146">
        <v>1152</v>
      </c>
      <c r="B1165" s="985" t="str">
        <f>IF(基本情報入力シート!C1190="","",基本情報入力シート!C1190)</f>
        <v/>
      </c>
      <c r="C1165" s="986"/>
      <c r="D1165" s="986"/>
      <c r="E1165" s="986"/>
      <c r="F1165" s="986"/>
      <c r="G1165" s="986"/>
      <c r="H1165" s="986"/>
      <c r="I1165" s="987"/>
      <c r="J1165" s="420" t="str">
        <f>IF(基本情報入力シート!M1190="","",基本情報入力シート!M1190)</f>
        <v/>
      </c>
      <c r="K1165" s="420" t="str">
        <f>IF(基本情報入力シート!R1190="","",基本情報入力シート!R1190)</f>
        <v/>
      </c>
      <c r="L1165" s="420" t="str">
        <f>IF(基本情報入力シート!W1190="","",基本情報入力シート!W1190)</f>
        <v/>
      </c>
      <c r="M1165" s="420" t="str">
        <f>IF(基本情報入力シート!X1190="","",基本情報入力シート!X1190)</f>
        <v/>
      </c>
      <c r="N1165" s="147" t="str">
        <f>IF(基本情報入力シート!Y1190="","",基本情報入力シート!Y1190)</f>
        <v/>
      </c>
      <c r="O1165" s="154"/>
      <c r="P1165" s="53"/>
      <c r="Q1165" s="988"/>
      <c r="R1165" s="989"/>
      <c r="S1165" s="148" t="str">
        <f>IFERROR(ROUNDDOWN(Q1165*VLOOKUP(N1165,【参考】数式用!$AR$2:$AW$50,MATCH(P1165,【参考】数式用!$AT$4:$AW$4)+2,FALSE)*0.5, 0), "")</f>
        <v/>
      </c>
      <c r="T1165" s="54"/>
      <c r="U1165" s="548" t="str">
        <f>IFERROR(IF(AG1165&lt;&gt;"",Q1165*VLOOKUP(N1165,【参考】数式用!$AG$2:$AL$50,MATCH(P1165,【参考】数式用!$AI$4:$AL$4,0)+2,0), ""), "")</f>
        <v/>
      </c>
      <c r="V1165" s="44"/>
      <c r="W1165" s="990"/>
      <c r="X1165" s="991"/>
      <c r="Y1165" s="93"/>
      <c r="Z1165" s="549"/>
      <c r="AA1165" s="149" t="str">
        <f>IFERROR(IF(Y1165="ー", "", ROUNDDOWN(Z1165*VLOOKUP(N1165,【参考】数式用!$AR$2:$AW$50,MATCH(Y1165,【参考】数式用!$AT$4:$AW$4)+2,FALSE)*0.5, 0)), "")</f>
        <v/>
      </c>
      <c r="AB1165" s="103"/>
      <c r="AC1165" s="1083" t="str">
        <f>IFERROR(IF(AG1165&lt;&gt;"",Z1165*VLOOKUP(N1165,【参考】数式用!$AG$2:$AL$50,MATCH(Y1165,【参考】数式用!$AI$4:$AL$4,0)+2,0), ""), "")</f>
        <v/>
      </c>
      <c r="AD1165" s="1083"/>
      <c r="AE1165" s="424"/>
      <c r="AF1165" s="104"/>
      <c r="AG1165" s="438" t="str">
        <f>IFERROR(VLOOKUP(O1165, 【参考】数式用!$AY$5:$AY$13, 1, FALSE), "")</f>
        <v/>
      </c>
      <c r="AH1165" s="439" t="str">
        <f>IFERROR(VLOOKUP(N1165, 【参考】数式用!$BA$2:$BB$50, 2, FALSE), "")</f>
        <v/>
      </c>
      <c r="AI1165" s="440" t="str">
        <f t="shared" si="37"/>
        <v/>
      </c>
      <c r="AJ1165" s="441" t="str">
        <f t="shared" si="38"/>
        <v/>
      </c>
      <c r="AK1165" s="139"/>
      <c r="AL1165" s="139"/>
      <c r="AM1165" s="112"/>
      <c r="AN1165" s="112"/>
      <c r="AU1165" s="111"/>
      <c r="AV1165" s="111"/>
      <c r="AW1165" s="111"/>
      <c r="AX1165" s="111"/>
      <c r="AY1165" s="111"/>
      <c r="AZ1165" s="111"/>
    </row>
    <row r="1166" spans="1:52" ht="30" customHeight="1" thickBot="1">
      <c r="A1166" s="146">
        <v>1153</v>
      </c>
      <c r="B1166" s="985" t="str">
        <f>IF(基本情報入力シート!C1191="","",基本情報入力シート!C1191)</f>
        <v/>
      </c>
      <c r="C1166" s="986"/>
      <c r="D1166" s="986"/>
      <c r="E1166" s="986"/>
      <c r="F1166" s="986"/>
      <c r="G1166" s="986"/>
      <c r="H1166" s="986"/>
      <c r="I1166" s="987"/>
      <c r="J1166" s="420" t="str">
        <f>IF(基本情報入力シート!M1191="","",基本情報入力シート!M1191)</f>
        <v/>
      </c>
      <c r="K1166" s="420" t="str">
        <f>IF(基本情報入力シート!R1191="","",基本情報入力シート!R1191)</f>
        <v/>
      </c>
      <c r="L1166" s="420" t="str">
        <f>IF(基本情報入力シート!W1191="","",基本情報入力シート!W1191)</f>
        <v/>
      </c>
      <c r="M1166" s="420" t="str">
        <f>IF(基本情報入力シート!X1191="","",基本情報入力シート!X1191)</f>
        <v/>
      </c>
      <c r="N1166" s="147" t="str">
        <f>IF(基本情報入力シート!Y1191="","",基本情報入力シート!Y1191)</f>
        <v/>
      </c>
      <c r="O1166" s="154"/>
      <c r="P1166" s="53"/>
      <c r="Q1166" s="988"/>
      <c r="R1166" s="989"/>
      <c r="S1166" s="148" t="str">
        <f>IFERROR(ROUNDDOWN(Q1166*VLOOKUP(N1166,【参考】数式用!$AR$2:$AW$50,MATCH(P1166,【参考】数式用!$AT$4:$AW$4)+2,FALSE)*0.5, 0), "")</f>
        <v/>
      </c>
      <c r="T1166" s="54"/>
      <c r="U1166" s="548" t="str">
        <f>IFERROR(IF(AG1166&lt;&gt;"",Q1166*VLOOKUP(N1166,【参考】数式用!$AG$2:$AL$50,MATCH(P1166,【参考】数式用!$AI$4:$AL$4,0)+2,0), ""), "")</f>
        <v/>
      </c>
      <c r="V1166" s="44"/>
      <c r="W1166" s="990"/>
      <c r="X1166" s="991"/>
      <c r="Y1166" s="93"/>
      <c r="Z1166" s="549"/>
      <c r="AA1166" s="149" t="str">
        <f>IFERROR(IF(Y1166="ー", "", ROUNDDOWN(Z1166*VLOOKUP(N1166,【参考】数式用!$AR$2:$AW$50,MATCH(Y1166,【参考】数式用!$AT$4:$AW$4)+2,FALSE)*0.5, 0)), "")</f>
        <v/>
      </c>
      <c r="AB1166" s="103"/>
      <c r="AC1166" s="1083" t="str">
        <f>IFERROR(IF(AG1166&lt;&gt;"",Z1166*VLOOKUP(N1166,【参考】数式用!$AG$2:$AL$50,MATCH(Y1166,【参考】数式用!$AI$4:$AL$4,0)+2,0), ""), "")</f>
        <v/>
      </c>
      <c r="AD1166" s="1083"/>
      <c r="AE1166" s="424"/>
      <c r="AF1166" s="104"/>
      <c r="AG1166" s="438" t="str">
        <f>IFERROR(VLOOKUP(O1166, 【参考】数式用!$AY$5:$AY$13, 1, FALSE), "")</f>
        <v/>
      </c>
      <c r="AH1166" s="439" t="str">
        <f>IFERROR(VLOOKUP(N1166, 【参考】数式用!$BA$2:$BB$50, 2, FALSE), "")</f>
        <v/>
      </c>
      <c r="AI1166" s="440" t="str">
        <f t="shared" si="37"/>
        <v/>
      </c>
      <c r="AJ1166" s="441" t="str">
        <f t="shared" si="38"/>
        <v/>
      </c>
      <c r="AK1166" s="139"/>
      <c r="AL1166" s="139"/>
      <c r="AM1166" s="112"/>
      <c r="AN1166" s="112"/>
      <c r="AU1166" s="111"/>
      <c r="AV1166" s="111"/>
      <c r="AW1166" s="111"/>
      <c r="AX1166" s="111"/>
      <c r="AY1166" s="111"/>
      <c r="AZ1166" s="111"/>
    </row>
    <row r="1167" spans="1:52" ht="30" customHeight="1" thickBot="1">
      <c r="A1167" s="146">
        <v>1154</v>
      </c>
      <c r="B1167" s="985" t="str">
        <f>IF(基本情報入力シート!C1192="","",基本情報入力シート!C1192)</f>
        <v/>
      </c>
      <c r="C1167" s="986"/>
      <c r="D1167" s="986"/>
      <c r="E1167" s="986"/>
      <c r="F1167" s="986"/>
      <c r="G1167" s="986"/>
      <c r="H1167" s="986"/>
      <c r="I1167" s="987"/>
      <c r="J1167" s="420" t="str">
        <f>IF(基本情報入力シート!M1192="","",基本情報入力シート!M1192)</f>
        <v/>
      </c>
      <c r="K1167" s="420" t="str">
        <f>IF(基本情報入力シート!R1192="","",基本情報入力シート!R1192)</f>
        <v/>
      </c>
      <c r="L1167" s="420" t="str">
        <f>IF(基本情報入力シート!W1192="","",基本情報入力シート!W1192)</f>
        <v/>
      </c>
      <c r="M1167" s="420" t="str">
        <f>IF(基本情報入力シート!X1192="","",基本情報入力シート!X1192)</f>
        <v/>
      </c>
      <c r="N1167" s="147" t="str">
        <f>IF(基本情報入力シート!Y1192="","",基本情報入力シート!Y1192)</f>
        <v/>
      </c>
      <c r="O1167" s="154"/>
      <c r="P1167" s="53"/>
      <c r="Q1167" s="988"/>
      <c r="R1167" s="989"/>
      <c r="S1167" s="148" t="str">
        <f>IFERROR(ROUNDDOWN(Q1167*VLOOKUP(N1167,【参考】数式用!$AR$2:$AW$50,MATCH(P1167,【参考】数式用!$AT$4:$AW$4)+2,FALSE)*0.5, 0), "")</f>
        <v/>
      </c>
      <c r="T1167" s="54"/>
      <c r="U1167" s="548" t="str">
        <f>IFERROR(IF(AG1167&lt;&gt;"",Q1167*VLOOKUP(N1167,【参考】数式用!$AG$2:$AL$50,MATCH(P1167,【参考】数式用!$AI$4:$AL$4,0)+2,0), ""), "")</f>
        <v/>
      </c>
      <c r="V1167" s="44"/>
      <c r="W1167" s="990"/>
      <c r="X1167" s="991"/>
      <c r="Y1167" s="93"/>
      <c r="Z1167" s="549"/>
      <c r="AA1167" s="149" t="str">
        <f>IFERROR(IF(Y1167="ー", "", ROUNDDOWN(Z1167*VLOOKUP(N1167,【参考】数式用!$AR$2:$AW$50,MATCH(Y1167,【参考】数式用!$AT$4:$AW$4)+2,FALSE)*0.5, 0)), "")</f>
        <v/>
      </c>
      <c r="AB1167" s="103"/>
      <c r="AC1167" s="1083" t="str">
        <f>IFERROR(IF(AG1167&lt;&gt;"",Z1167*VLOOKUP(N1167,【参考】数式用!$AG$2:$AL$50,MATCH(Y1167,【参考】数式用!$AI$4:$AL$4,0)+2,0), ""), "")</f>
        <v/>
      </c>
      <c r="AD1167" s="1083"/>
      <c r="AE1167" s="424"/>
      <c r="AF1167" s="104"/>
      <c r="AG1167" s="438" t="str">
        <f>IFERROR(VLOOKUP(O1167, 【参考】数式用!$AY$5:$AY$13, 1, FALSE), "")</f>
        <v/>
      </c>
      <c r="AH1167" s="439" t="str">
        <f>IFERROR(VLOOKUP(N1167, 【参考】数式用!$BA$2:$BB$50, 2, FALSE), "")</f>
        <v/>
      </c>
      <c r="AI1167" s="440" t="str">
        <f t="shared" si="37"/>
        <v/>
      </c>
      <c r="AJ1167" s="441" t="str">
        <f t="shared" si="38"/>
        <v/>
      </c>
      <c r="AK1167" s="139"/>
      <c r="AL1167" s="139"/>
      <c r="AM1167" s="112"/>
      <c r="AN1167" s="112"/>
      <c r="AU1167" s="111"/>
      <c r="AV1167" s="111"/>
      <c r="AW1167" s="111"/>
      <c r="AX1167" s="111"/>
      <c r="AY1167" s="111"/>
      <c r="AZ1167" s="111"/>
    </row>
    <row r="1168" spans="1:52" ht="30" customHeight="1" thickBot="1">
      <c r="A1168" s="146">
        <v>1155</v>
      </c>
      <c r="B1168" s="985" t="str">
        <f>IF(基本情報入力シート!C1193="","",基本情報入力シート!C1193)</f>
        <v/>
      </c>
      <c r="C1168" s="986"/>
      <c r="D1168" s="986"/>
      <c r="E1168" s="986"/>
      <c r="F1168" s="986"/>
      <c r="G1168" s="986"/>
      <c r="H1168" s="986"/>
      <c r="I1168" s="987"/>
      <c r="J1168" s="420" t="str">
        <f>IF(基本情報入力シート!M1193="","",基本情報入力シート!M1193)</f>
        <v/>
      </c>
      <c r="K1168" s="420" t="str">
        <f>IF(基本情報入力シート!R1193="","",基本情報入力シート!R1193)</f>
        <v/>
      </c>
      <c r="L1168" s="420" t="str">
        <f>IF(基本情報入力シート!W1193="","",基本情報入力シート!W1193)</f>
        <v/>
      </c>
      <c r="M1168" s="420" t="str">
        <f>IF(基本情報入力シート!X1193="","",基本情報入力シート!X1193)</f>
        <v/>
      </c>
      <c r="N1168" s="147" t="str">
        <f>IF(基本情報入力シート!Y1193="","",基本情報入力シート!Y1193)</f>
        <v/>
      </c>
      <c r="O1168" s="154"/>
      <c r="P1168" s="53"/>
      <c r="Q1168" s="988"/>
      <c r="R1168" s="989"/>
      <c r="S1168" s="148" t="str">
        <f>IFERROR(ROUNDDOWN(Q1168*VLOOKUP(N1168,【参考】数式用!$AR$2:$AW$50,MATCH(P1168,【参考】数式用!$AT$4:$AW$4)+2,FALSE)*0.5, 0), "")</f>
        <v/>
      </c>
      <c r="T1168" s="54"/>
      <c r="U1168" s="548" t="str">
        <f>IFERROR(IF(AG1168&lt;&gt;"",Q1168*VLOOKUP(N1168,【参考】数式用!$AG$2:$AL$50,MATCH(P1168,【参考】数式用!$AI$4:$AL$4,0)+2,0), ""), "")</f>
        <v/>
      </c>
      <c r="V1168" s="44"/>
      <c r="W1168" s="990"/>
      <c r="X1168" s="991"/>
      <c r="Y1168" s="93"/>
      <c r="Z1168" s="549"/>
      <c r="AA1168" s="149" t="str">
        <f>IFERROR(IF(Y1168="ー", "", ROUNDDOWN(Z1168*VLOOKUP(N1168,【参考】数式用!$AR$2:$AW$50,MATCH(Y1168,【参考】数式用!$AT$4:$AW$4)+2,FALSE)*0.5, 0)), "")</f>
        <v/>
      </c>
      <c r="AB1168" s="103"/>
      <c r="AC1168" s="1083" t="str">
        <f>IFERROR(IF(AG1168&lt;&gt;"",Z1168*VLOOKUP(N1168,【参考】数式用!$AG$2:$AL$50,MATCH(Y1168,【参考】数式用!$AI$4:$AL$4,0)+2,0), ""), "")</f>
        <v/>
      </c>
      <c r="AD1168" s="1083"/>
      <c r="AE1168" s="424"/>
      <c r="AF1168" s="104"/>
      <c r="AG1168" s="438" t="str">
        <f>IFERROR(VLOOKUP(O1168, 【参考】数式用!$AY$5:$AY$13, 1, FALSE), "")</f>
        <v/>
      </c>
      <c r="AH1168" s="439" t="str">
        <f>IFERROR(VLOOKUP(N1168, 【参考】数式用!$BA$2:$BB$50, 2, FALSE), "")</f>
        <v/>
      </c>
      <c r="AI1168" s="440" t="str">
        <f t="shared" si="37"/>
        <v/>
      </c>
      <c r="AJ1168" s="441" t="str">
        <f t="shared" si="38"/>
        <v/>
      </c>
      <c r="AK1168" s="139"/>
      <c r="AL1168" s="139"/>
      <c r="AM1168" s="112"/>
      <c r="AN1168" s="112"/>
      <c r="AU1168" s="111"/>
      <c r="AV1168" s="111"/>
      <c r="AW1168" s="111"/>
      <c r="AX1168" s="111"/>
      <c r="AY1168" s="111"/>
      <c r="AZ1168" s="111"/>
    </row>
    <row r="1169" spans="1:52" ht="30" customHeight="1" thickBot="1">
      <c r="A1169" s="146">
        <v>1156</v>
      </c>
      <c r="B1169" s="985" t="str">
        <f>IF(基本情報入力シート!C1194="","",基本情報入力シート!C1194)</f>
        <v/>
      </c>
      <c r="C1169" s="986"/>
      <c r="D1169" s="986"/>
      <c r="E1169" s="986"/>
      <c r="F1169" s="986"/>
      <c r="G1169" s="986"/>
      <c r="H1169" s="986"/>
      <c r="I1169" s="987"/>
      <c r="J1169" s="420" t="str">
        <f>IF(基本情報入力シート!M1194="","",基本情報入力シート!M1194)</f>
        <v/>
      </c>
      <c r="K1169" s="420" t="str">
        <f>IF(基本情報入力シート!R1194="","",基本情報入力シート!R1194)</f>
        <v/>
      </c>
      <c r="L1169" s="420" t="str">
        <f>IF(基本情報入力シート!W1194="","",基本情報入力シート!W1194)</f>
        <v/>
      </c>
      <c r="M1169" s="420" t="str">
        <f>IF(基本情報入力シート!X1194="","",基本情報入力シート!X1194)</f>
        <v/>
      </c>
      <c r="N1169" s="147" t="str">
        <f>IF(基本情報入力シート!Y1194="","",基本情報入力シート!Y1194)</f>
        <v/>
      </c>
      <c r="O1169" s="154"/>
      <c r="P1169" s="53"/>
      <c r="Q1169" s="988"/>
      <c r="R1169" s="989"/>
      <c r="S1169" s="148" t="str">
        <f>IFERROR(ROUNDDOWN(Q1169*VLOOKUP(N1169,【参考】数式用!$AR$2:$AW$50,MATCH(P1169,【参考】数式用!$AT$4:$AW$4)+2,FALSE)*0.5, 0), "")</f>
        <v/>
      </c>
      <c r="T1169" s="54"/>
      <c r="U1169" s="548" t="str">
        <f>IFERROR(IF(AG1169&lt;&gt;"",Q1169*VLOOKUP(N1169,【参考】数式用!$AG$2:$AL$50,MATCH(P1169,【参考】数式用!$AI$4:$AL$4,0)+2,0), ""), "")</f>
        <v/>
      </c>
      <c r="V1169" s="44"/>
      <c r="W1169" s="990"/>
      <c r="X1169" s="991"/>
      <c r="Y1169" s="93"/>
      <c r="Z1169" s="549"/>
      <c r="AA1169" s="149" t="str">
        <f>IFERROR(IF(Y1169="ー", "", ROUNDDOWN(Z1169*VLOOKUP(N1169,【参考】数式用!$AR$2:$AW$50,MATCH(Y1169,【参考】数式用!$AT$4:$AW$4)+2,FALSE)*0.5, 0)), "")</f>
        <v/>
      </c>
      <c r="AB1169" s="103"/>
      <c r="AC1169" s="1083" t="str">
        <f>IFERROR(IF(AG1169&lt;&gt;"",Z1169*VLOOKUP(N1169,【参考】数式用!$AG$2:$AL$50,MATCH(Y1169,【参考】数式用!$AI$4:$AL$4,0)+2,0), ""), "")</f>
        <v/>
      </c>
      <c r="AD1169" s="1083"/>
      <c r="AE1169" s="424"/>
      <c r="AF1169" s="104"/>
      <c r="AG1169" s="438" t="str">
        <f>IFERROR(VLOOKUP(O1169, 【参考】数式用!$AY$5:$AY$13, 1, FALSE), "")</f>
        <v/>
      </c>
      <c r="AH1169" s="439" t="str">
        <f>IFERROR(VLOOKUP(N1169, 【参考】数式用!$BA$2:$BB$50, 2, FALSE), "")</f>
        <v/>
      </c>
      <c r="AI1169" s="440" t="str">
        <f t="shared" si="37"/>
        <v/>
      </c>
      <c r="AJ1169" s="441" t="str">
        <f t="shared" si="38"/>
        <v/>
      </c>
      <c r="AK1169" s="139"/>
      <c r="AL1169" s="139"/>
      <c r="AM1169" s="112"/>
      <c r="AN1169" s="112"/>
      <c r="AU1169" s="111"/>
      <c r="AV1169" s="111"/>
      <c r="AW1169" s="111"/>
      <c r="AX1169" s="111"/>
      <c r="AY1169" s="111"/>
      <c r="AZ1169" s="111"/>
    </row>
    <row r="1170" spans="1:52" ht="30" customHeight="1" thickBot="1">
      <c r="A1170" s="146">
        <v>1157</v>
      </c>
      <c r="B1170" s="985" t="str">
        <f>IF(基本情報入力シート!C1195="","",基本情報入力シート!C1195)</f>
        <v/>
      </c>
      <c r="C1170" s="986"/>
      <c r="D1170" s="986"/>
      <c r="E1170" s="986"/>
      <c r="F1170" s="986"/>
      <c r="G1170" s="986"/>
      <c r="H1170" s="986"/>
      <c r="I1170" s="987"/>
      <c r="J1170" s="420" t="str">
        <f>IF(基本情報入力シート!M1195="","",基本情報入力シート!M1195)</f>
        <v/>
      </c>
      <c r="K1170" s="420" t="str">
        <f>IF(基本情報入力シート!R1195="","",基本情報入力シート!R1195)</f>
        <v/>
      </c>
      <c r="L1170" s="420" t="str">
        <f>IF(基本情報入力シート!W1195="","",基本情報入力シート!W1195)</f>
        <v/>
      </c>
      <c r="M1170" s="420" t="str">
        <f>IF(基本情報入力シート!X1195="","",基本情報入力シート!X1195)</f>
        <v/>
      </c>
      <c r="N1170" s="147" t="str">
        <f>IF(基本情報入力シート!Y1195="","",基本情報入力シート!Y1195)</f>
        <v/>
      </c>
      <c r="O1170" s="154"/>
      <c r="P1170" s="53"/>
      <c r="Q1170" s="988"/>
      <c r="R1170" s="989"/>
      <c r="S1170" s="148" t="str">
        <f>IFERROR(ROUNDDOWN(Q1170*VLOOKUP(N1170,【参考】数式用!$AR$2:$AW$50,MATCH(P1170,【参考】数式用!$AT$4:$AW$4)+2,FALSE)*0.5, 0), "")</f>
        <v/>
      </c>
      <c r="T1170" s="54"/>
      <c r="U1170" s="548" t="str">
        <f>IFERROR(IF(AG1170&lt;&gt;"",Q1170*VLOOKUP(N1170,【参考】数式用!$AG$2:$AL$50,MATCH(P1170,【参考】数式用!$AI$4:$AL$4,0)+2,0), ""), "")</f>
        <v/>
      </c>
      <c r="V1170" s="44"/>
      <c r="W1170" s="990"/>
      <c r="X1170" s="991"/>
      <c r="Y1170" s="93"/>
      <c r="Z1170" s="549"/>
      <c r="AA1170" s="149" t="str">
        <f>IFERROR(IF(Y1170="ー", "", ROUNDDOWN(Z1170*VLOOKUP(N1170,【参考】数式用!$AR$2:$AW$50,MATCH(Y1170,【参考】数式用!$AT$4:$AW$4)+2,FALSE)*0.5, 0)), "")</f>
        <v/>
      </c>
      <c r="AB1170" s="103"/>
      <c r="AC1170" s="1083" t="str">
        <f>IFERROR(IF(AG1170&lt;&gt;"",Z1170*VLOOKUP(N1170,【参考】数式用!$AG$2:$AL$50,MATCH(Y1170,【参考】数式用!$AI$4:$AL$4,0)+2,0), ""), "")</f>
        <v/>
      </c>
      <c r="AD1170" s="1083"/>
      <c r="AE1170" s="424"/>
      <c r="AF1170" s="104"/>
      <c r="AG1170" s="438" t="str">
        <f>IFERROR(VLOOKUP(O1170, 【参考】数式用!$AY$5:$AY$13, 1, FALSE), "")</f>
        <v/>
      </c>
      <c r="AH1170" s="439" t="str">
        <f>IFERROR(VLOOKUP(N1170, 【参考】数式用!$BA$2:$BB$50, 2, FALSE), "")</f>
        <v/>
      </c>
      <c r="AI1170" s="440" t="str">
        <f t="shared" si="37"/>
        <v/>
      </c>
      <c r="AJ1170" s="441" t="str">
        <f t="shared" si="38"/>
        <v/>
      </c>
      <c r="AK1170" s="139"/>
      <c r="AL1170" s="139"/>
      <c r="AM1170" s="112"/>
      <c r="AN1170" s="112"/>
      <c r="AU1170" s="111"/>
      <c r="AV1170" s="111"/>
      <c r="AW1170" s="111"/>
      <c r="AX1170" s="111"/>
      <c r="AY1170" s="111"/>
      <c r="AZ1170" s="111"/>
    </row>
    <row r="1171" spans="1:52" ht="30" customHeight="1" thickBot="1">
      <c r="A1171" s="146">
        <v>1158</v>
      </c>
      <c r="B1171" s="985" t="str">
        <f>IF(基本情報入力シート!C1196="","",基本情報入力シート!C1196)</f>
        <v/>
      </c>
      <c r="C1171" s="986"/>
      <c r="D1171" s="986"/>
      <c r="E1171" s="986"/>
      <c r="F1171" s="986"/>
      <c r="G1171" s="986"/>
      <c r="H1171" s="986"/>
      <c r="I1171" s="987"/>
      <c r="J1171" s="420" t="str">
        <f>IF(基本情報入力シート!M1196="","",基本情報入力シート!M1196)</f>
        <v/>
      </c>
      <c r="K1171" s="420" t="str">
        <f>IF(基本情報入力シート!R1196="","",基本情報入力シート!R1196)</f>
        <v/>
      </c>
      <c r="L1171" s="420" t="str">
        <f>IF(基本情報入力シート!W1196="","",基本情報入力シート!W1196)</f>
        <v/>
      </c>
      <c r="M1171" s="420" t="str">
        <f>IF(基本情報入力シート!X1196="","",基本情報入力シート!X1196)</f>
        <v/>
      </c>
      <c r="N1171" s="147" t="str">
        <f>IF(基本情報入力シート!Y1196="","",基本情報入力シート!Y1196)</f>
        <v/>
      </c>
      <c r="O1171" s="154"/>
      <c r="P1171" s="53"/>
      <c r="Q1171" s="988"/>
      <c r="R1171" s="989"/>
      <c r="S1171" s="148" t="str">
        <f>IFERROR(ROUNDDOWN(Q1171*VLOOKUP(N1171,【参考】数式用!$AR$2:$AW$50,MATCH(P1171,【参考】数式用!$AT$4:$AW$4)+2,FALSE)*0.5, 0), "")</f>
        <v/>
      </c>
      <c r="T1171" s="54"/>
      <c r="U1171" s="548" t="str">
        <f>IFERROR(IF(AG1171&lt;&gt;"",Q1171*VLOOKUP(N1171,【参考】数式用!$AG$2:$AL$50,MATCH(P1171,【参考】数式用!$AI$4:$AL$4,0)+2,0), ""), "")</f>
        <v/>
      </c>
      <c r="V1171" s="44"/>
      <c r="W1171" s="990"/>
      <c r="X1171" s="991"/>
      <c r="Y1171" s="93"/>
      <c r="Z1171" s="549"/>
      <c r="AA1171" s="149" t="str">
        <f>IFERROR(IF(Y1171="ー", "", ROUNDDOWN(Z1171*VLOOKUP(N1171,【参考】数式用!$AR$2:$AW$50,MATCH(Y1171,【参考】数式用!$AT$4:$AW$4)+2,FALSE)*0.5, 0)), "")</f>
        <v/>
      </c>
      <c r="AB1171" s="103"/>
      <c r="AC1171" s="1083" t="str">
        <f>IFERROR(IF(AG1171&lt;&gt;"",Z1171*VLOOKUP(N1171,【参考】数式用!$AG$2:$AL$50,MATCH(Y1171,【参考】数式用!$AI$4:$AL$4,0)+2,0), ""), "")</f>
        <v/>
      </c>
      <c r="AD1171" s="1083"/>
      <c r="AE1171" s="424"/>
      <c r="AF1171" s="104"/>
      <c r="AG1171" s="438" t="str">
        <f>IFERROR(VLOOKUP(O1171, 【参考】数式用!$AY$5:$AY$13, 1, FALSE), "")</f>
        <v/>
      </c>
      <c r="AH1171" s="439" t="str">
        <f>IFERROR(VLOOKUP(N1171, 【参考】数式用!$BA$2:$BB$50, 2, FALSE), "")</f>
        <v/>
      </c>
      <c r="AI1171" s="440" t="str">
        <f t="shared" si="37"/>
        <v/>
      </c>
      <c r="AJ1171" s="441" t="str">
        <f t="shared" si="38"/>
        <v/>
      </c>
      <c r="AK1171" s="139"/>
      <c r="AL1171" s="139"/>
      <c r="AM1171" s="112"/>
      <c r="AN1171" s="112"/>
      <c r="AU1171" s="111"/>
      <c r="AV1171" s="111"/>
      <c r="AW1171" s="111"/>
      <c r="AX1171" s="111"/>
      <c r="AY1171" s="111"/>
      <c r="AZ1171" s="111"/>
    </row>
    <row r="1172" spans="1:52" ht="30" customHeight="1" thickBot="1">
      <c r="A1172" s="146">
        <v>1159</v>
      </c>
      <c r="B1172" s="985" t="str">
        <f>IF(基本情報入力シート!C1197="","",基本情報入力シート!C1197)</f>
        <v/>
      </c>
      <c r="C1172" s="986"/>
      <c r="D1172" s="986"/>
      <c r="E1172" s="986"/>
      <c r="F1172" s="986"/>
      <c r="G1172" s="986"/>
      <c r="H1172" s="986"/>
      <c r="I1172" s="987"/>
      <c r="J1172" s="420" t="str">
        <f>IF(基本情報入力シート!M1197="","",基本情報入力シート!M1197)</f>
        <v/>
      </c>
      <c r="K1172" s="420" t="str">
        <f>IF(基本情報入力シート!R1197="","",基本情報入力シート!R1197)</f>
        <v/>
      </c>
      <c r="L1172" s="420" t="str">
        <f>IF(基本情報入力シート!W1197="","",基本情報入力シート!W1197)</f>
        <v/>
      </c>
      <c r="M1172" s="420" t="str">
        <f>IF(基本情報入力シート!X1197="","",基本情報入力シート!X1197)</f>
        <v/>
      </c>
      <c r="N1172" s="147" t="str">
        <f>IF(基本情報入力シート!Y1197="","",基本情報入力シート!Y1197)</f>
        <v/>
      </c>
      <c r="O1172" s="154"/>
      <c r="P1172" s="53"/>
      <c r="Q1172" s="988"/>
      <c r="R1172" s="989"/>
      <c r="S1172" s="148" t="str">
        <f>IFERROR(ROUNDDOWN(Q1172*VLOOKUP(N1172,【参考】数式用!$AR$2:$AW$50,MATCH(P1172,【参考】数式用!$AT$4:$AW$4)+2,FALSE)*0.5, 0), "")</f>
        <v/>
      </c>
      <c r="T1172" s="54"/>
      <c r="U1172" s="548" t="str">
        <f>IFERROR(IF(AG1172&lt;&gt;"",Q1172*VLOOKUP(N1172,【参考】数式用!$AG$2:$AL$50,MATCH(P1172,【参考】数式用!$AI$4:$AL$4,0)+2,0), ""), "")</f>
        <v/>
      </c>
      <c r="V1172" s="44"/>
      <c r="W1172" s="990"/>
      <c r="X1172" s="991"/>
      <c r="Y1172" s="93"/>
      <c r="Z1172" s="549"/>
      <c r="AA1172" s="149" t="str">
        <f>IFERROR(IF(Y1172="ー", "", ROUNDDOWN(Z1172*VLOOKUP(N1172,【参考】数式用!$AR$2:$AW$50,MATCH(Y1172,【参考】数式用!$AT$4:$AW$4)+2,FALSE)*0.5, 0)), "")</f>
        <v/>
      </c>
      <c r="AB1172" s="103"/>
      <c r="AC1172" s="1083" t="str">
        <f>IFERROR(IF(AG1172&lt;&gt;"",Z1172*VLOOKUP(N1172,【参考】数式用!$AG$2:$AL$50,MATCH(Y1172,【参考】数式用!$AI$4:$AL$4,0)+2,0), ""), "")</f>
        <v/>
      </c>
      <c r="AD1172" s="1083"/>
      <c r="AE1172" s="424"/>
      <c r="AF1172" s="104"/>
      <c r="AG1172" s="438" t="str">
        <f>IFERROR(VLOOKUP(O1172, 【参考】数式用!$AY$5:$AY$13, 1, FALSE), "")</f>
        <v/>
      </c>
      <c r="AH1172" s="439" t="str">
        <f>IFERROR(VLOOKUP(N1172, 【参考】数式用!$BA$2:$BB$50, 2, FALSE), "")</f>
        <v/>
      </c>
      <c r="AI1172" s="440" t="str">
        <f t="shared" si="37"/>
        <v/>
      </c>
      <c r="AJ1172" s="441" t="str">
        <f t="shared" si="38"/>
        <v/>
      </c>
      <c r="AK1172" s="139"/>
      <c r="AL1172" s="139"/>
      <c r="AM1172" s="112"/>
      <c r="AN1172" s="112"/>
      <c r="AU1172" s="111"/>
      <c r="AV1172" s="111"/>
      <c r="AW1172" s="111"/>
      <c r="AX1172" s="111"/>
      <c r="AY1172" s="111"/>
      <c r="AZ1172" s="111"/>
    </row>
    <row r="1173" spans="1:52" ht="30" customHeight="1" thickBot="1">
      <c r="A1173" s="146">
        <v>1160</v>
      </c>
      <c r="B1173" s="985" t="str">
        <f>IF(基本情報入力シート!C1198="","",基本情報入力シート!C1198)</f>
        <v/>
      </c>
      <c r="C1173" s="986"/>
      <c r="D1173" s="986"/>
      <c r="E1173" s="986"/>
      <c r="F1173" s="986"/>
      <c r="G1173" s="986"/>
      <c r="H1173" s="986"/>
      <c r="I1173" s="987"/>
      <c r="J1173" s="420" t="str">
        <f>IF(基本情報入力シート!M1198="","",基本情報入力シート!M1198)</f>
        <v/>
      </c>
      <c r="K1173" s="420" t="str">
        <f>IF(基本情報入力シート!R1198="","",基本情報入力シート!R1198)</f>
        <v/>
      </c>
      <c r="L1173" s="420" t="str">
        <f>IF(基本情報入力シート!W1198="","",基本情報入力シート!W1198)</f>
        <v/>
      </c>
      <c r="M1173" s="420" t="str">
        <f>IF(基本情報入力シート!X1198="","",基本情報入力シート!X1198)</f>
        <v/>
      </c>
      <c r="N1173" s="147" t="str">
        <f>IF(基本情報入力シート!Y1198="","",基本情報入力シート!Y1198)</f>
        <v/>
      </c>
      <c r="O1173" s="154"/>
      <c r="P1173" s="53"/>
      <c r="Q1173" s="988"/>
      <c r="R1173" s="989"/>
      <c r="S1173" s="148" t="str">
        <f>IFERROR(ROUNDDOWN(Q1173*VLOOKUP(N1173,【参考】数式用!$AR$2:$AW$50,MATCH(P1173,【参考】数式用!$AT$4:$AW$4)+2,FALSE)*0.5, 0), "")</f>
        <v/>
      </c>
      <c r="T1173" s="54"/>
      <c r="U1173" s="548" t="str">
        <f>IFERROR(IF(AG1173&lt;&gt;"",Q1173*VLOOKUP(N1173,【参考】数式用!$AG$2:$AL$50,MATCH(P1173,【参考】数式用!$AI$4:$AL$4,0)+2,0), ""), "")</f>
        <v/>
      </c>
      <c r="V1173" s="44"/>
      <c r="W1173" s="990"/>
      <c r="X1173" s="991"/>
      <c r="Y1173" s="93"/>
      <c r="Z1173" s="549"/>
      <c r="AA1173" s="149" t="str">
        <f>IFERROR(IF(Y1173="ー", "", ROUNDDOWN(Z1173*VLOOKUP(N1173,【参考】数式用!$AR$2:$AW$50,MATCH(Y1173,【参考】数式用!$AT$4:$AW$4)+2,FALSE)*0.5, 0)), "")</f>
        <v/>
      </c>
      <c r="AB1173" s="103"/>
      <c r="AC1173" s="1083" t="str">
        <f>IFERROR(IF(AG1173&lt;&gt;"",Z1173*VLOOKUP(N1173,【参考】数式用!$AG$2:$AL$50,MATCH(Y1173,【参考】数式用!$AI$4:$AL$4,0)+2,0), ""), "")</f>
        <v/>
      </c>
      <c r="AD1173" s="1083"/>
      <c r="AE1173" s="424"/>
      <c r="AF1173" s="104"/>
      <c r="AG1173" s="438" t="str">
        <f>IFERROR(VLOOKUP(O1173, 【参考】数式用!$AY$5:$AY$13, 1, FALSE), "")</f>
        <v/>
      </c>
      <c r="AH1173" s="439" t="str">
        <f>IFERROR(VLOOKUP(N1173, 【参考】数式用!$BA$2:$BB$50, 2, FALSE), "")</f>
        <v/>
      </c>
      <c r="AI1173" s="440" t="str">
        <f t="shared" si="37"/>
        <v/>
      </c>
      <c r="AJ1173" s="441" t="str">
        <f t="shared" si="38"/>
        <v/>
      </c>
      <c r="AK1173" s="139"/>
      <c r="AL1173" s="139"/>
      <c r="AM1173" s="112"/>
      <c r="AN1173" s="112"/>
      <c r="AU1173" s="111"/>
      <c r="AV1173" s="111"/>
      <c r="AW1173" s="111"/>
      <c r="AX1173" s="111"/>
      <c r="AY1173" s="111"/>
      <c r="AZ1173" s="111"/>
    </row>
    <row r="1174" spans="1:52" ht="30" customHeight="1" thickBot="1">
      <c r="A1174" s="146">
        <v>1161</v>
      </c>
      <c r="B1174" s="985" t="str">
        <f>IF(基本情報入力シート!C1199="","",基本情報入力シート!C1199)</f>
        <v/>
      </c>
      <c r="C1174" s="986"/>
      <c r="D1174" s="986"/>
      <c r="E1174" s="986"/>
      <c r="F1174" s="986"/>
      <c r="G1174" s="986"/>
      <c r="H1174" s="986"/>
      <c r="I1174" s="987"/>
      <c r="J1174" s="420" t="str">
        <f>IF(基本情報入力シート!M1199="","",基本情報入力シート!M1199)</f>
        <v/>
      </c>
      <c r="K1174" s="420" t="str">
        <f>IF(基本情報入力シート!R1199="","",基本情報入力シート!R1199)</f>
        <v/>
      </c>
      <c r="L1174" s="420" t="str">
        <f>IF(基本情報入力シート!W1199="","",基本情報入力シート!W1199)</f>
        <v/>
      </c>
      <c r="M1174" s="420" t="str">
        <f>IF(基本情報入力シート!X1199="","",基本情報入力シート!X1199)</f>
        <v/>
      </c>
      <c r="N1174" s="147" t="str">
        <f>IF(基本情報入力シート!Y1199="","",基本情報入力シート!Y1199)</f>
        <v/>
      </c>
      <c r="O1174" s="154"/>
      <c r="P1174" s="53"/>
      <c r="Q1174" s="988"/>
      <c r="R1174" s="989"/>
      <c r="S1174" s="148" t="str">
        <f>IFERROR(ROUNDDOWN(Q1174*VLOOKUP(N1174,【参考】数式用!$AR$2:$AW$50,MATCH(P1174,【参考】数式用!$AT$4:$AW$4)+2,FALSE)*0.5, 0), "")</f>
        <v/>
      </c>
      <c r="T1174" s="54"/>
      <c r="U1174" s="548" t="str">
        <f>IFERROR(IF(AG1174&lt;&gt;"",Q1174*VLOOKUP(N1174,【参考】数式用!$AG$2:$AL$50,MATCH(P1174,【参考】数式用!$AI$4:$AL$4,0)+2,0), ""), "")</f>
        <v/>
      </c>
      <c r="V1174" s="44"/>
      <c r="W1174" s="990"/>
      <c r="X1174" s="991"/>
      <c r="Y1174" s="93"/>
      <c r="Z1174" s="549"/>
      <c r="AA1174" s="149" t="str">
        <f>IFERROR(IF(Y1174="ー", "", ROUNDDOWN(Z1174*VLOOKUP(N1174,【参考】数式用!$AR$2:$AW$50,MATCH(Y1174,【参考】数式用!$AT$4:$AW$4)+2,FALSE)*0.5, 0)), "")</f>
        <v/>
      </c>
      <c r="AB1174" s="103"/>
      <c r="AC1174" s="1083" t="str">
        <f>IFERROR(IF(AG1174&lt;&gt;"",Z1174*VLOOKUP(N1174,【参考】数式用!$AG$2:$AL$50,MATCH(Y1174,【参考】数式用!$AI$4:$AL$4,0)+2,0), ""), "")</f>
        <v/>
      </c>
      <c r="AD1174" s="1083"/>
      <c r="AE1174" s="424"/>
      <c r="AF1174" s="104"/>
      <c r="AG1174" s="438" t="str">
        <f>IFERROR(VLOOKUP(O1174, 【参考】数式用!$AY$5:$AY$13, 1, FALSE), "")</f>
        <v/>
      </c>
      <c r="AH1174" s="439" t="str">
        <f>IFERROR(VLOOKUP(N1174, 【参考】数式用!$BA$2:$BB$50, 2, FALSE), "")</f>
        <v/>
      </c>
      <c r="AI1174" s="440" t="str">
        <f t="shared" si="37"/>
        <v/>
      </c>
      <c r="AJ1174" s="441" t="str">
        <f t="shared" si="38"/>
        <v/>
      </c>
      <c r="AK1174" s="139"/>
      <c r="AL1174" s="139"/>
      <c r="AM1174" s="112"/>
      <c r="AN1174" s="112"/>
      <c r="AU1174" s="111"/>
      <c r="AV1174" s="111"/>
      <c r="AW1174" s="111"/>
      <c r="AX1174" s="111"/>
      <c r="AY1174" s="111"/>
      <c r="AZ1174" s="111"/>
    </row>
    <row r="1175" spans="1:52" ht="30" customHeight="1" thickBot="1">
      <c r="A1175" s="146">
        <v>1162</v>
      </c>
      <c r="B1175" s="985" t="str">
        <f>IF(基本情報入力シート!C1200="","",基本情報入力シート!C1200)</f>
        <v/>
      </c>
      <c r="C1175" s="986"/>
      <c r="D1175" s="986"/>
      <c r="E1175" s="986"/>
      <c r="F1175" s="986"/>
      <c r="G1175" s="986"/>
      <c r="H1175" s="986"/>
      <c r="I1175" s="987"/>
      <c r="J1175" s="420" t="str">
        <f>IF(基本情報入力シート!M1200="","",基本情報入力シート!M1200)</f>
        <v/>
      </c>
      <c r="K1175" s="420" t="str">
        <f>IF(基本情報入力シート!R1200="","",基本情報入力シート!R1200)</f>
        <v/>
      </c>
      <c r="L1175" s="420" t="str">
        <f>IF(基本情報入力シート!W1200="","",基本情報入力シート!W1200)</f>
        <v/>
      </c>
      <c r="M1175" s="420" t="str">
        <f>IF(基本情報入力シート!X1200="","",基本情報入力シート!X1200)</f>
        <v/>
      </c>
      <c r="N1175" s="147" t="str">
        <f>IF(基本情報入力シート!Y1200="","",基本情報入力シート!Y1200)</f>
        <v/>
      </c>
      <c r="O1175" s="154"/>
      <c r="P1175" s="53"/>
      <c r="Q1175" s="988"/>
      <c r="R1175" s="989"/>
      <c r="S1175" s="148" t="str">
        <f>IFERROR(ROUNDDOWN(Q1175*VLOOKUP(N1175,【参考】数式用!$AR$2:$AW$50,MATCH(P1175,【参考】数式用!$AT$4:$AW$4)+2,FALSE)*0.5, 0), "")</f>
        <v/>
      </c>
      <c r="T1175" s="54"/>
      <c r="U1175" s="548" t="str">
        <f>IFERROR(IF(AG1175&lt;&gt;"",Q1175*VLOOKUP(N1175,【参考】数式用!$AG$2:$AL$50,MATCH(P1175,【参考】数式用!$AI$4:$AL$4,0)+2,0), ""), "")</f>
        <v/>
      </c>
      <c r="V1175" s="44"/>
      <c r="W1175" s="990"/>
      <c r="X1175" s="991"/>
      <c r="Y1175" s="93"/>
      <c r="Z1175" s="549"/>
      <c r="AA1175" s="149" t="str">
        <f>IFERROR(IF(Y1175="ー", "", ROUNDDOWN(Z1175*VLOOKUP(N1175,【参考】数式用!$AR$2:$AW$50,MATCH(Y1175,【参考】数式用!$AT$4:$AW$4)+2,FALSE)*0.5, 0)), "")</f>
        <v/>
      </c>
      <c r="AB1175" s="103"/>
      <c r="AC1175" s="1083" t="str">
        <f>IFERROR(IF(AG1175&lt;&gt;"",Z1175*VLOOKUP(N1175,【参考】数式用!$AG$2:$AL$50,MATCH(Y1175,【参考】数式用!$AI$4:$AL$4,0)+2,0), ""), "")</f>
        <v/>
      </c>
      <c r="AD1175" s="1083"/>
      <c r="AE1175" s="424"/>
      <c r="AF1175" s="104"/>
      <c r="AG1175" s="438" t="str">
        <f>IFERROR(VLOOKUP(O1175, 【参考】数式用!$AY$5:$AY$13, 1, FALSE), "")</f>
        <v/>
      </c>
      <c r="AH1175" s="439" t="str">
        <f>IFERROR(VLOOKUP(N1175, 【参考】数式用!$BA$2:$BB$50, 2, FALSE), "")</f>
        <v/>
      </c>
      <c r="AI1175" s="440" t="str">
        <f t="shared" si="37"/>
        <v/>
      </c>
      <c r="AJ1175" s="441" t="str">
        <f t="shared" si="38"/>
        <v/>
      </c>
      <c r="AK1175" s="139"/>
      <c r="AL1175" s="139"/>
      <c r="AM1175" s="112"/>
      <c r="AN1175" s="112"/>
      <c r="AU1175" s="111"/>
      <c r="AV1175" s="111"/>
      <c r="AW1175" s="111"/>
      <c r="AX1175" s="111"/>
      <c r="AY1175" s="111"/>
      <c r="AZ1175" s="111"/>
    </row>
    <row r="1176" spans="1:52" ht="30" customHeight="1" thickBot="1">
      <c r="A1176" s="146">
        <v>1163</v>
      </c>
      <c r="B1176" s="985" t="str">
        <f>IF(基本情報入力シート!C1201="","",基本情報入力シート!C1201)</f>
        <v/>
      </c>
      <c r="C1176" s="986"/>
      <c r="D1176" s="986"/>
      <c r="E1176" s="986"/>
      <c r="F1176" s="986"/>
      <c r="G1176" s="986"/>
      <c r="H1176" s="986"/>
      <c r="I1176" s="987"/>
      <c r="J1176" s="420" t="str">
        <f>IF(基本情報入力シート!M1201="","",基本情報入力シート!M1201)</f>
        <v/>
      </c>
      <c r="K1176" s="420" t="str">
        <f>IF(基本情報入力シート!R1201="","",基本情報入力シート!R1201)</f>
        <v/>
      </c>
      <c r="L1176" s="420" t="str">
        <f>IF(基本情報入力シート!W1201="","",基本情報入力シート!W1201)</f>
        <v/>
      </c>
      <c r="M1176" s="420" t="str">
        <f>IF(基本情報入力シート!X1201="","",基本情報入力シート!X1201)</f>
        <v/>
      </c>
      <c r="N1176" s="147" t="str">
        <f>IF(基本情報入力シート!Y1201="","",基本情報入力シート!Y1201)</f>
        <v/>
      </c>
      <c r="O1176" s="154"/>
      <c r="P1176" s="53"/>
      <c r="Q1176" s="988"/>
      <c r="R1176" s="989"/>
      <c r="S1176" s="148" t="str">
        <f>IFERROR(ROUNDDOWN(Q1176*VLOOKUP(N1176,【参考】数式用!$AR$2:$AW$50,MATCH(P1176,【参考】数式用!$AT$4:$AW$4)+2,FALSE)*0.5, 0), "")</f>
        <v/>
      </c>
      <c r="T1176" s="54"/>
      <c r="U1176" s="548" t="str">
        <f>IFERROR(IF(AG1176&lt;&gt;"",Q1176*VLOOKUP(N1176,【参考】数式用!$AG$2:$AL$50,MATCH(P1176,【参考】数式用!$AI$4:$AL$4,0)+2,0), ""), "")</f>
        <v/>
      </c>
      <c r="V1176" s="44"/>
      <c r="W1176" s="990"/>
      <c r="X1176" s="991"/>
      <c r="Y1176" s="93"/>
      <c r="Z1176" s="549"/>
      <c r="AA1176" s="149" t="str">
        <f>IFERROR(IF(Y1176="ー", "", ROUNDDOWN(Z1176*VLOOKUP(N1176,【参考】数式用!$AR$2:$AW$50,MATCH(Y1176,【参考】数式用!$AT$4:$AW$4)+2,FALSE)*0.5, 0)), "")</f>
        <v/>
      </c>
      <c r="AB1176" s="103"/>
      <c r="AC1176" s="1083" t="str">
        <f>IFERROR(IF(AG1176&lt;&gt;"",Z1176*VLOOKUP(N1176,【参考】数式用!$AG$2:$AL$50,MATCH(Y1176,【参考】数式用!$AI$4:$AL$4,0)+2,0), ""), "")</f>
        <v/>
      </c>
      <c r="AD1176" s="1083"/>
      <c r="AE1176" s="424"/>
      <c r="AF1176" s="104"/>
      <c r="AG1176" s="438" t="str">
        <f>IFERROR(VLOOKUP(O1176, 【参考】数式用!$AY$5:$AY$13, 1, FALSE), "")</f>
        <v/>
      </c>
      <c r="AH1176" s="439" t="str">
        <f>IFERROR(VLOOKUP(N1176, 【参考】数式用!$BA$2:$BB$50, 2, FALSE), "")</f>
        <v/>
      </c>
      <c r="AI1176" s="440" t="str">
        <f t="shared" si="37"/>
        <v/>
      </c>
      <c r="AJ1176" s="441" t="str">
        <f t="shared" si="38"/>
        <v/>
      </c>
      <c r="AK1176" s="139"/>
      <c r="AL1176" s="139"/>
      <c r="AM1176" s="112"/>
      <c r="AN1176" s="112"/>
      <c r="AU1176" s="111"/>
      <c r="AV1176" s="111"/>
      <c r="AW1176" s="111"/>
      <c r="AX1176" s="111"/>
      <c r="AY1176" s="111"/>
      <c r="AZ1176" s="111"/>
    </row>
    <row r="1177" spans="1:52" ht="30" customHeight="1" thickBot="1">
      <c r="A1177" s="146">
        <v>1164</v>
      </c>
      <c r="B1177" s="985" t="str">
        <f>IF(基本情報入力シート!C1202="","",基本情報入力シート!C1202)</f>
        <v/>
      </c>
      <c r="C1177" s="986"/>
      <c r="D1177" s="986"/>
      <c r="E1177" s="986"/>
      <c r="F1177" s="986"/>
      <c r="G1177" s="986"/>
      <c r="H1177" s="986"/>
      <c r="I1177" s="987"/>
      <c r="J1177" s="420" t="str">
        <f>IF(基本情報入力シート!M1202="","",基本情報入力シート!M1202)</f>
        <v/>
      </c>
      <c r="K1177" s="420" t="str">
        <f>IF(基本情報入力シート!R1202="","",基本情報入力シート!R1202)</f>
        <v/>
      </c>
      <c r="L1177" s="420" t="str">
        <f>IF(基本情報入力シート!W1202="","",基本情報入力シート!W1202)</f>
        <v/>
      </c>
      <c r="M1177" s="420" t="str">
        <f>IF(基本情報入力シート!X1202="","",基本情報入力シート!X1202)</f>
        <v/>
      </c>
      <c r="N1177" s="147" t="str">
        <f>IF(基本情報入力シート!Y1202="","",基本情報入力シート!Y1202)</f>
        <v/>
      </c>
      <c r="O1177" s="154"/>
      <c r="P1177" s="53"/>
      <c r="Q1177" s="988"/>
      <c r="R1177" s="989"/>
      <c r="S1177" s="148" t="str">
        <f>IFERROR(ROUNDDOWN(Q1177*VLOOKUP(N1177,【参考】数式用!$AR$2:$AW$50,MATCH(P1177,【参考】数式用!$AT$4:$AW$4)+2,FALSE)*0.5, 0), "")</f>
        <v/>
      </c>
      <c r="T1177" s="54"/>
      <c r="U1177" s="548" t="str">
        <f>IFERROR(IF(AG1177&lt;&gt;"",Q1177*VLOOKUP(N1177,【参考】数式用!$AG$2:$AL$50,MATCH(P1177,【参考】数式用!$AI$4:$AL$4,0)+2,0), ""), "")</f>
        <v/>
      </c>
      <c r="V1177" s="44"/>
      <c r="W1177" s="990"/>
      <c r="X1177" s="991"/>
      <c r="Y1177" s="93"/>
      <c r="Z1177" s="549"/>
      <c r="AA1177" s="149" t="str">
        <f>IFERROR(IF(Y1177="ー", "", ROUNDDOWN(Z1177*VLOOKUP(N1177,【参考】数式用!$AR$2:$AW$50,MATCH(Y1177,【参考】数式用!$AT$4:$AW$4)+2,FALSE)*0.5, 0)), "")</f>
        <v/>
      </c>
      <c r="AB1177" s="103"/>
      <c r="AC1177" s="1083" t="str">
        <f>IFERROR(IF(AG1177&lt;&gt;"",Z1177*VLOOKUP(N1177,【参考】数式用!$AG$2:$AL$50,MATCH(Y1177,【参考】数式用!$AI$4:$AL$4,0)+2,0), ""), "")</f>
        <v/>
      </c>
      <c r="AD1177" s="1083"/>
      <c r="AE1177" s="424"/>
      <c r="AF1177" s="104"/>
      <c r="AG1177" s="438" t="str">
        <f>IFERROR(VLOOKUP(O1177, 【参考】数式用!$AY$5:$AY$13, 1, FALSE), "")</f>
        <v/>
      </c>
      <c r="AH1177" s="439" t="str">
        <f>IFERROR(VLOOKUP(N1177, 【参考】数式用!$BA$2:$BB$50, 2, FALSE), "")</f>
        <v/>
      </c>
      <c r="AI1177" s="440" t="str">
        <f t="shared" si="37"/>
        <v/>
      </c>
      <c r="AJ1177" s="441" t="str">
        <f t="shared" si="38"/>
        <v/>
      </c>
      <c r="AK1177" s="139"/>
      <c r="AL1177" s="139"/>
      <c r="AM1177" s="112"/>
      <c r="AN1177" s="112"/>
      <c r="AU1177" s="111"/>
      <c r="AV1177" s="111"/>
      <c r="AW1177" s="111"/>
      <c r="AX1177" s="111"/>
      <c r="AY1177" s="111"/>
      <c r="AZ1177" s="111"/>
    </row>
    <row r="1178" spans="1:52" ht="30" customHeight="1" thickBot="1">
      <c r="A1178" s="146">
        <v>1165</v>
      </c>
      <c r="B1178" s="985" t="str">
        <f>IF(基本情報入力シート!C1203="","",基本情報入力シート!C1203)</f>
        <v/>
      </c>
      <c r="C1178" s="986"/>
      <c r="D1178" s="986"/>
      <c r="E1178" s="986"/>
      <c r="F1178" s="986"/>
      <c r="G1178" s="986"/>
      <c r="H1178" s="986"/>
      <c r="I1178" s="987"/>
      <c r="J1178" s="420" t="str">
        <f>IF(基本情報入力シート!M1203="","",基本情報入力シート!M1203)</f>
        <v/>
      </c>
      <c r="K1178" s="420" t="str">
        <f>IF(基本情報入力シート!R1203="","",基本情報入力シート!R1203)</f>
        <v/>
      </c>
      <c r="L1178" s="420" t="str">
        <f>IF(基本情報入力シート!W1203="","",基本情報入力シート!W1203)</f>
        <v/>
      </c>
      <c r="M1178" s="420" t="str">
        <f>IF(基本情報入力シート!X1203="","",基本情報入力シート!X1203)</f>
        <v/>
      </c>
      <c r="N1178" s="147" t="str">
        <f>IF(基本情報入力シート!Y1203="","",基本情報入力シート!Y1203)</f>
        <v/>
      </c>
      <c r="O1178" s="154"/>
      <c r="P1178" s="53"/>
      <c r="Q1178" s="988"/>
      <c r="R1178" s="989"/>
      <c r="S1178" s="148" t="str">
        <f>IFERROR(ROUNDDOWN(Q1178*VLOOKUP(N1178,【参考】数式用!$AR$2:$AW$50,MATCH(P1178,【参考】数式用!$AT$4:$AW$4)+2,FALSE)*0.5, 0), "")</f>
        <v/>
      </c>
      <c r="T1178" s="54"/>
      <c r="U1178" s="548" t="str">
        <f>IFERROR(IF(AG1178&lt;&gt;"",Q1178*VLOOKUP(N1178,【参考】数式用!$AG$2:$AL$50,MATCH(P1178,【参考】数式用!$AI$4:$AL$4,0)+2,0), ""), "")</f>
        <v/>
      </c>
      <c r="V1178" s="44"/>
      <c r="W1178" s="990"/>
      <c r="X1178" s="991"/>
      <c r="Y1178" s="93"/>
      <c r="Z1178" s="549"/>
      <c r="AA1178" s="149" t="str">
        <f>IFERROR(IF(Y1178="ー", "", ROUNDDOWN(Z1178*VLOOKUP(N1178,【参考】数式用!$AR$2:$AW$50,MATCH(Y1178,【参考】数式用!$AT$4:$AW$4)+2,FALSE)*0.5, 0)), "")</f>
        <v/>
      </c>
      <c r="AB1178" s="103"/>
      <c r="AC1178" s="1083" t="str">
        <f>IFERROR(IF(AG1178&lt;&gt;"",Z1178*VLOOKUP(N1178,【参考】数式用!$AG$2:$AL$50,MATCH(Y1178,【参考】数式用!$AI$4:$AL$4,0)+2,0), ""), "")</f>
        <v/>
      </c>
      <c r="AD1178" s="1083"/>
      <c r="AE1178" s="424"/>
      <c r="AF1178" s="104"/>
      <c r="AG1178" s="438" t="str">
        <f>IFERROR(VLOOKUP(O1178, 【参考】数式用!$AY$5:$AY$13, 1, FALSE), "")</f>
        <v/>
      </c>
      <c r="AH1178" s="439" t="str">
        <f>IFERROR(VLOOKUP(N1178, 【参考】数式用!$BA$2:$BB$50, 2, FALSE), "")</f>
        <v/>
      </c>
      <c r="AI1178" s="440" t="str">
        <f t="shared" si="37"/>
        <v/>
      </c>
      <c r="AJ1178" s="441" t="str">
        <f t="shared" si="38"/>
        <v/>
      </c>
      <c r="AK1178" s="139"/>
      <c r="AL1178" s="139"/>
      <c r="AM1178" s="112"/>
      <c r="AN1178" s="112"/>
      <c r="AU1178" s="111"/>
      <c r="AV1178" s="111"/>
      <c r="AW1178" s="111"/>
      <c r="AX1178" s="111"/>
      <c r="AY1178" s="111"/>
      <c r="AZ1178" s="111"/>
    </row>
    <row r="1179" spans="1:52" ht="30" customHeight="1" thickBot="1">
      <c r="A1179" s="146">
        <v>1166</v>
      </c>
      <c r="B1179" s="985" t="str">
        <f>IF(基本情報入力シート!C1204="","",基本情報入力シート!C1204)</f>
        <v/>
      </c>
      <c r="C1179" s="986"/>
      <c r="D1179" s="986"/>
      <c r="E1179" s="986"/>
      <c r="F1179" s="986"/>
      <c r="G1179" s="986"/>
      <c r="H1179" s="986"/>
      <c r="I1179" s="987"/>
      <c r="J1179" s="420" t="str">
        <f>IF(基本情報入力シート!M1204="","",基本情報入力シート!M1204)</f>
        <v/>
      </c>
      <c r="K1179" s="420" t="str">
        <f>IF(基本情報入力シート!R1204="","",基本情報入力シート!R1204)</f>
        <v/>
      </c>
      <c r="L1179" s="420" t="str">
        <f>IF(基本情報入力シート!W1204="","",基本情報入力シート!W1204)</f>
        <v/>
      </c>
      <c r="M1179" s="420" t="str">
        <f>IF(基本情報入力シート!X1204="","",基本情報入力シート!X1204)</f>
        <v/>
      </c>
      <c r="N1179" s="147" t="str">
        <f>IF(基本情報入力シート!Y1204="","",基本情報入力シート!Y1204)</f>
        <v/>
      </c>
      <c r="O1179" s="154"/>
      <c r="P1179" s="53"/>
      <c r="Q1179" s="988"/>
      <c r="R1179" s="989"/>
      <c r="S1179" s="148" t="str">
        <f>IFERROR(ROUNDDOWN(Q1179*VLOOKUP(N1179,【参考】数式用!$AR$2:$AW$50,MATCH(P1179,【参考】数式用!$AT$4:$AW$4)+2,FALSE)*0.5, 0), "")</f>
        <v/>
      </c>
      <c r="T1179" s="54"/>
      <c r="U1179" s="548" t="str">
        <f>IFERROR(IF(AG1179&lt;&gt;"",Q1179*VLOOKUP(N1179,【参考】数式用!$AG$2:$AL$50,MATCH(P1179,【参考】数式用!$AI$4:$AL$4,0)+2,0), ""), "")</f>
        <v/>
      </c>
      <c r="V1179" s="44"/>
      <c r="W1179" s="990"/>
      <c r="X1179" s="991"/>
      <c r="Y1179" s="93"/>
      <c r="Z1179" s="549"/>
      <c r="AA1179" s="149" t="str">
        <f>IFERROR(IF(Y1179="ー", "", ROUNDDOWN(Z1179*VLOOKUP(N1179,【参考】数式用!$AR$2:$AW$50,MATCH(Y1179,【参考】数式用!$AT$4:$AW$4)+2,FALSE)*0.5, 0)), "")</f>
        <v/>
      </c>
      <c r="AB1179" s="103"/>
      <c r="AC1179" s="1083" t="str">
        <f>IFERROR(IF(AG1179&lt;&gt;"",Z1179*VLOOKUP(N1179,【参考】数式用!$AG$2:$AL$50,MATCH(Y1179,【参考】数式用!$AI$4:$AL$4,0)+2,0), ""), "")</f>
        <v/>
      </c>
      <c r="AD1179" s="1083"/>
      <c r="AE1179" s="424"/>
      <c r="AF1179" s="104"/>
      <c r="AG1179" s="438" t="str">
        <f>IFERROR(VLOOKUP(O1179, 【参考】数式用!$AY$5:$AY$13, 1, FALSE), "")</f>
        <v/>
      </c>
      <c r="AH1179" s="439" t="str">
        <f>IFERROR(VLOOKUP(N1179, 【参考】数式用!$BA$2:$BB$50, 2, FALSE), "")</f>
        <v/>
      </c>
      <c r="AI1179" s="440" t="str">
        <f t="shared" si="37"/>
        <v/>
      </c>
      <c r="AJ1179" s="441" t="str">
        <f t="shared" si="38"/>
        <v/>
      </c>
      <c r="AK1179" s="139"/>
      <c r="AL1179" s="139"/>
      <c r="AM1179" s="112"/>
      <c r="AN1179" s="112"/>
      <c r="AU1179" s="111"/>
      <c r="AV1179" s="111"/>
      <c r="AW1179" s="111"/>
      <c r="AX1179" s="111"/>
      <c r="AY1179" s="111"/>
      <c r="AZ1179" s="111"/>
    </row>
    <row r="1180" spans="1:52" ht="30" customHeight="1" thickBot="1">
      <c r="A1180" s="146">
        <v>1167</v>
      </c>
      <c r="B1180" s="985" t="str">
        <f>IF(基本情報入力シート!C1205="","",基本情報入力シート!C1205)</f>
        <v/>
      </c>
      <c r="C1180" s="986"/>
      <c r="D1180" s="986"/>
      <c r="E1180" s="986"/>
      <c r="F1180" s="986"/>
      <c r="G1180" s="986"/>
      <c r="H1180" s="986"/>
      <c r="I1180" s="987"/>
      <c r="J1180" s="420" t="str">
        <f>IF(基本情報入力シート!M1205="","",基本情報入力シート!M1205)</f>
        <v/>
      </c>
      <c r="K1180" s="420" t="str">
        <f>IF(基本情報入力シート!R1205="","",基本情報入力シート!R1205)</f>
        <v/>
      </c>
      <c r="L1180" s="420" t="str">
        <f>IF(基本情報入力シート!W1205="","",基本情報入力シート!W1205)</f>
        <v/>
      </c>
      <c r="M1180" s="420" t="str">
        <f>IF(基本情報入力シート!X1205="","",基本情報入力シート!X1205)</f>
        <v/>
      </c>
      <c r="N1180" s="147" t="str">
        <f>IF(基本情報入力シート!Y1205="","",基本情報入力シート!Y1205)</f>
        <v/>
      </c>
      <c r="O1180" s="154"/>
      <c r="P1180" s="53"/>
      <c r="Q1180" s="988"/>
      <c r="R1180" s="989"/>
      <c r="S1180" s="148" t="str">
        <f>IFERROR(ROUNDDOWN(Q1180*VLOOKUP(N1180,【参考】数式用!$AR$2:$AW$50,MATCH(P1180,【参考】数式用!$AT$4:$AW$4)+2,FALSE)*0.5, 0), "")</f>
        <v/>
      </c>
      <c r="T1180" s="54"/>
      <c r="U1180" s="548" t="str">
        <f>IFERROR(IF(AG1180&lt;&gt;"",Q1180*VLOOKUP(N1180,【参考】数式用!$AG$2:$AL$50,MATCH(P1180,【参考】数式用!$AI$4:$AL$4,0)+2,0), ""), "")</f>
        <v/>
      </c>
      <c r="V1180" s="44"/>
      <c r="W1180" s="990"/>
      <c r="X1180" s="991"/>
      <c r="Y1180" s="93"/>
      <c r="Z1180" s="549"/>
      <c r="AA1180" s="149" t="str">
        <f>IFERROR(IF(Y1180="ー", "", ROUNDDOWN(Z1180*VLOOKUP(N1180,【参考】数式用!$AR$2:$AW$50,MATCH(Y1180,【参考】数式用!$AT$4:$AW$4)+2,FALSE)*0.5, 0)), "")</f>
        <v/>
      </c>
      <c r="AB1180" s="103"/>
      <c r="AC1180" s="1083" t="str">
        <f>IFERROR(IF(AG1180&lt;&gt;"",Z1180*VLOOKUP(N1180,【参考】数式用!$AG$2:$AL$50,MATCH(Y1180,【参考】数式用!$AI$4:$AL$4,0)+2,0), ""), "")</f>
        <v/>
      </c>
      <c r="AD1180" s="1083"/>
      <c r="AE1180" s="424"/>
      <c r="AF1180" s="104"/>
      <c r="AG1180" s="438" t="str">
        <f>IFERROR(VLOOKUP(O1180, 【参考】数式用!$AY$5:$AY$13, 1, FALSE), "")</f>
        <v/>
      </c>
      <c r="AH1180" s="439" t="str">
        <f>IFERROR(VLOOKUP(N1180, 【参考】数式用!$BA$2:$BB$50, 2, FALSE), "")</f>
        <v/>
      </c>
      <c r="AI1180" s="440" t="str">
        <f t="shared" si="37"/>
        <v/>
      </c>
      <c r="AJ1180" s="441" t="str">
        <f t="shared" si="38"/>
        <v/>
      </c>
      <c r="AK1180" s="139"/>
      <c r="AL1180" s="139"/>
      <c r="AM1180" s="112"/>
      <c r="AN1180" s="112"/>
      <c r="AU1180" s="111"/>
      <c r="AV1180" s="111"/>
      <c r="AW1180" s="111"/>
      <c r="AX1180" s="111"/>
      <c r="AY1180" s="111"/>
      <c r="AZ1180" s="111"/>
    </row>
    <row r="1181" spans="1:52" ht="30" customHeight="1" thickBot="1">
      <c r="A1181" s="146">
        <v>1168</v>
      </c>
      <c r="B1181" s="985" t="str">
        <f>IF(基本情報入力シート!C1206="","",基本情報入力シート!C1206)</f>
        <v/>
      </c>
      <c r="C1181" s="986"/>
      <c r="D1181" s="986"/>
      <c r="E1181" s="986"/>
      <c r="F1181" s="986"/>
      <c r="G1181" s="986"/>
      <c r="H1181" s="986"/>
      <c r="I1181" s="987"/>
      <c r="J1181" s="420" t="str">
        <f>IF(基本情報入力シート!M1206="","",基本情報入力シート!M1206)</f>
        <v/>
      </c>
      <c r="K1181" s="420" t="str">
        <f>IF(基本情報入力シート!R1206="","",基本情報入力シート!R1206)</f>
        <v/>
      </c>
      <c r="L1181" s="420" t="str">
        <f>IF(基本情報入力シート!W1206="","",基本情報入力シート!W1206)</f>
        <v/>
      </c>
      <c r="M1181" s="420" t="str">
        <f>IF(基本情報入力シート!X1206="","",基本情報入力シート!X1206)</f>
        <v/>
      </c>
      <c r="N1181" s="147" t="str">
        <f>IF(基本情報入力シート!Y1206="","",基本情報入力シート!Y1206)</f>
        <v/>
      </c>
      <c r="O1181" s="154"/>
      <c r="P1181" s="53"/>
      <c r="Q1181" s="988"/>
      <c r="R1181" s="989"/>
      <c r="S1181" s="148" t="str">
        <f>IFERROR(ROUNDDOWN(Q1181*VLOOKUP(N1181,【参考】数式用!$AR$2:$AW$50,MATCH(P1181,【参考】数式用!$AT$4:$AW$4)+2,FALSE)*0.5, 0), "")</f>
        <v/>
      </c>
      <c r="T1181" s="54"/>
      <c r="U1181" s="548" t="str">
        <f>IFERROR(IF(AG1181&lt;&gt;"",Q1181*VLOOKUP(N1181,【参考】数式用!$AG$2:$AL$50,MATCH(P1181,【参考】数式用!$AI$4:$AL$4,0)+2,0), ""), "")</f>
        <v/>
      </c>
      <c r="V1181" s="44"/>
      <c r="W1181" s="990"/>
      <c r="X1181" s="991"/>
      <c r="Y1181" s="93"/>
      <c r="Z1181" s="549"/>
      <c r="AA1181" s="149" t="str">
        <f>IFERROR(IF(Y1181="ー", "", ROUNDDOWN(Z1181*VLOOKUP(N1181,【参考】数式用!$AR$2:$AW$50,MATCH(Y1181,【参考】数式用!$AT$4:$AW$4)+2,FALSE)*0.5, 0)), "")</f>
        <v/>
      </c>
      <c r="AB1181" s="103"/>
      <c r="AC1181" s="1083" t="str">
        <f>IFERROR(IF(AG1181&lt;&gt;"",Z1181*VLOOKUP(N1181,【参考】数式用!$AG$2:$AL$50,MATCH(Y1181,【参考】数式用!$AI$4:$AL$4,0)+2,0), ""), "")</f>
        <v/>
      </c>
      <c r="AD1181" s="1083"/>
      <c r="AE1181" s="424"/>
      <c r="AF1181" s="104"/>
      <c r="AG1181" s="438" t="str">
        <f>IFERROR(VLOOKUP(O1181, 【参考】数式用!$AY$5:$AY$13, 1, FALSE), "")</f>
        <v/>
      </c>
      <c r="AH1181" s="439" t="str">
        <f>IFERROR(VLOOKUP(N1181, 【参考】数式用!$BA$2:$BB$50, 2, FALSE), "")</f>
        <v/>
      </c>
      <c r="AI1181" s="440" t="str">
        <f t="shared" si="37"/>
        <v/>
      </c>
      <c r="AJ1181" s="441" t="str">
        <f t="shared" si="38"/>
        <v/>
      </c>
      <c r="AK1181" s="139"/>
      <c r="AL1181" s="139"/>
      <c r="AM1181" s="112"/>
      <c r="AN1181" s="112"/>
      <c r="AU1181" s="111"/>
      <c r="AV1181" s="111"/>
      <c r="AW1181" s="111"/>
      <c r="AX1181" s="111"/>
      <c r="AY1181" s="111"/>
      <c r="AZ1181" s="111"/>
    </row>
    <row r="1182" spans="1:52" ht="30" customHeight="1" thickBot="1">
      <c r="A1182" s="146">
        <v>1169</v>
      </c>
      <c r="B1182" s="985" t="str">
        <f>IF(基本情報入力シート!C1207="","",基本情報入力シート!C1207)</f>
        <v/>
      </c>
      <c r="C1182" s="986"/>
      <c r="D1182" s="986"/>
      <c r="E1182" s="986"/>
      <c r="F1182" s="986"/>
      <c r="G1182" s="986"/>
      <c r="H1182" s="986"/>
      <c r="I1182" s="987"/>
      <c r="J1182" s="420" t="str">
        <f>IF(基本情報入力シート!M1207="","",基本情報入力シート!M1207)</f>
        <v/>
      </c>
      <c r="K1182" s="420" t="str">
        <f>IF(基本情報入力シート!R1207="","",基本情報入力シート!R1207)</f>
        <v/>
      </c>
      <c r="L1182" s="420" t="str">
        <f>IF(基本情報入力シート!W1207="","",基本情報入力シート!W1207)</f>
        <v/>
      </c>
      <c r="M1182" s="420" t="str">
        <f>IF(基本情報入力シート!X1207="","",基本情報入力シート!X1207)</f>
        <v/>
      </c>
      <c r="N1182" s="147" t="str">
        <f>IF(基本情報入力シート!Y1207="","",基本情報入力シート!Y1207)</f>
        <v/>
      </c>
      <c r="O1182" s="154"/>
      <c r="P1182" s="53"/>
      <c r="Q1182" s="988"/>
      <c r="R1182" s="989"/>
      <c r="S1182" s="148" t="str">
        <f>IFERROR(ROUNDDOWN(Q1182*VLOOKUP(N1182,【参考】数式用!$AR$2:$AW$50,MATCH(P1182,【参考】数式用!$AT$4:$AW$4)+2,FALSE)*0.5, 0), "")</f>
        <v/>
      </c>
      <c r="T1182" s="54"/>
      <c r="U1182" s="548" t="str">
        <f>IFERROR(IF(AG1182&lt;&gt;"",Q1182*VLOOKUP(N1182,【参考】数式用!$AG$2:$AL$50,MATCH(P1182,【参考】数式用!$AI$4:$AL$4,0)+2,0), ""), "")</f>
        <v/>
      </c>
      <c r="V1182" s="44"/>
      <c r="W1182" s="990"/>
      <c r="X1182" s="991"/>
      <c r="Y1182" s="93"/>
      <c r="Z1182" s="549"/>
      <c r="AA1182" s="149" t="str">
        <f>IFERROR(IF(Y1182="ー", "", ROUNDDOWN(Z1182*VLOOKUP(N1182,【参考】数式用!$AR$2:$AW$50,MATCH(Y1182,【参考】数式用!$AT$4:$AW$4)+2,FALSE)*0.5, 0)), "")</f>
        <v/>
      </c>
      <c r="AB1182" s="103"/>
      <c r="AC1182" s="1083" t="str">
        <f>IFERROR(IF(AG1182&lt;&gt;"",Z1182*VLOOKUP(N1182,【参考】数式用!$AG$2:$AL$50,MATCH(Y1182,【参考】数式用!$AI$4:$AL$4,0)+2,0), ""), "")</f>
        <v/>
      </c>
      <c r="AD1182" s="1083"/>
      <c r="AE1182" s="424"/>
      <c r="AF1182" s="104"/>
      <c r="AG1182" s="438" t="str">
        <f>IFERROR(VLOOKUP(O1182, 【参考】数式用!$AY$5:$AY$13, 1, FALSE), "")</f>
        <v/>
      </c>
      <c r="AH1182" s="439" t="str">
        <f>IFERROR(VLOOKUP(N1182, 【参考】数式用!$BA$2:$BB$50, 2, FALSE), "")</f>
        <v/>
      </c>
      <c r="AI1182" s="440" t="str">
        <f t="shared" si="37"/>
        <v/>
      </c>
      <c r="AJ1182" s="441" t="str">
        <f t="shared" si="38"/>
        <v/>
      </c>
      <c r="AK1182" s="139"/>
      <c r="AL1182" s="139"/>
      <c r="AM1182" s="112"/>
      <c r="AN1182" s="112"/>
      <c r="AU1182" s="111"/>
      <c r="AV1182" s="111"/>
      <c r="AW1182" s="111"/>
      <c r="AX1182" s="111"/>
      <c r="AY1182" s="111"/>
      <c r="AZ1182" s="111"/>
    </row>
    <row r="1183" spans="1:52" ht="30" customHeight="1" thickBot="1">
      <c r="A1183" s="146">
        <v>1170</v>
      </c>
      <c r="B1183" s="985" t="str">
        <f>IF(基本情報入力シート!C1208="","",基本情報入力シート!C1208)</f>
        <v/>
      </c>
      <c r="C1183" s="986"/>
      <c r="D1183" s="986"/>
      <c r="E1183" s="986"/>
      <c r="F1183" s="986"/>
      <c r="G1183" s="986"/>
      <c r="H1183" s="986"/>
      <c r="I1183" s="987"/>
      <c r="J1183" s="420" t="str">
        <f>IF(基本情報入力シート!M1208="","",基本情報入力シート!M1208)</f>
        <v/>
      </c>
      <c r="K1183" s="420" t="str">
        <f>IF(基本情報入力シート!R1208="","",基本情報入力シート!R1208)</f>
        <v/>
      </c>
      <c r="L1183" s="420" t="str">
        <f>IF(基本情報入力シート!W1208="","",基本情報入力シート!W1208)</f>
        <v/>
      </c>
      <c r="M1183" s="420" t="str">
        <f>IF(基本情報入力シート!X1208="","",基本情報入力シート!X1208)</f>
        <v/>
      </c>
      <c r="N1183" s="147" t="str">
        <f>IF(基本情報入力シート!Y1208="","",基本情報入力シート!Y1208)</f>
        <v/>
      </c>
      <c r="O1183" s="154"/>
      <c r="P1183" s="53"/>
      <c r="Q1183" s="988"/>
      <c r="R1183" s="989"/>
      <c r="S1183" s="148" t="str">
        <f>IFERROR(ROUNDDOWN(Q1183*VLOOKUP(N1183,【参考】数式用!$AR$2:$AW$50,MATCH(P1183,【参考】数式用!$AT$4:$AW$4)+2,FALSE)*0.5, 0), "")</f>
        <v/>
      </c>
      <c r="T1183" s="54"/>
      <c r="U1183" s="548" t="str">
        <f>IFERROR(IF(AG1183&lt;&gt;"",Q1183*VLOOKUP(N1183,【参考】数式用!$AG$2:$AL$50,MATCH(P1183,【参考】数式用!$AI$4:$AL$4,0)+2,0), ""), "")</f>
        <v/>
      </c>
      <c r="V1183" s="44"/>
      <c r="W1183" s="990"/>
      <c r="X1183" s="991"/>
      <c r="Y1183" s="93"/>
      <c r="Z1183" s="549"/>
      <c r="AA1183" s="149" t="str">
        <f>IFERROR(IF(Y1183="ー", "", ROUNDDOWN(Z1183*VLOOKUP(N1183,【参考】数式用!$AR$2:$AW$50,MATCH(Y1183,【参考】数式用!$AT$4:$AW$4)+2,FALSE)*0.5, 0)), "")</f>
        <v/>
      </c>
      <c r="AB1183" s="103"/>
      <c r="AC1183" s="1083" t="str">
        <f>IFERROR(IF(AG1183&lt;&gt;"",Z1183*VLOOKUP(N1183,【参考】数式用!$AG$2:$AL$50,MATCH(Y1183,【参考】数式用!$AI$4:$AL$4,0)+2,0), ""), "")</f>
        <v/>
      </c>
      <c r="AD1183" s="1083"/>
      <c r="AE1183" s="424"/>
      <c r="AF1183" s="104"/>
      <c r="AG1183" s="438" t="str">
        <f>IFERROR(VLOOKUP(O1183, 【参考】数式用!$AY$5:$AY$13, 1, FALSE), "")</f>
        <v/>
      </c>
      <c r="AH1183" s="439" t="str">
        <f>IFERROR(VLOOKUP(N1183, 【参考】数式用!$BA$2:$BB$50, 2, FALSE), "")</f>
        <v/>
      </c>
      <c r="AI1183" s="440" t="str">
        <f t="shared" si="37"/>
        <v/>
      </c>
      <c r="AJ1183" s="441" t="str">
        <f t="shared" si="38"/>
        <v/>
      </c>
      <c r="AK1183" s="139"/>
      <c r="AL1183" s="139"/>
      <c r="AM1183" s="112"/>
      <c r="AN1183" s="112"/>
      <c r="AU1183" s="111"/>
      <c r="AV1183" s="111"/>
      <c r="AW1183" s="111"/>
      <c r="AX1183" s="111"/>
      <c r="AY1183" s="111"/>
      <c r="AZ1183" s="111"/>
    </row>
    <row r="1184" spans="1:52" ht="30" customHeight="1" thickBot="1">
      <c r="A1184" s="146">
        <v>1171</v>
      </c>
      <c r="B1184" s="985" t="str">
        <f>IF(基本情報入力シート!C1209="","",基本情報入力シート!C1209)</f>
        <v/>
      </c>
      <c r="C1184" s="986"/>
      <c r="D1184" s="986"/>
      <c r="E1184" s="986"/>
      <c r="F1184" s="986"/>
      <c r="G1184" s="986"/>
      <c r="H1184" s="986"/>
      <c r="I1184" s="987"/>
      <c r="J1184" s="420" t="str">
        <f>IF(基本情報入力シート!M1209="","",基本情報入力シート!M1209)</f>
        <v/>
      </c>
      <c r="K1184" s="420" t="str">
        <f>IF(基本情報入力シート!R1209="","",基本情報入力シート!R1209)</f>
        <v/>
      </c>
      <c r="L1184" s="420" t="str">
        <f>IF(基本情報入力シート!W1209="","",基本情報入力シート!W1209)</f>
        <v/>
      </c>
      <c r="M1184" s="420" t="str">
        <f>IF(基本情報入力シート!X1209="","",基本情報入力シート!X1209)</f>
        <v/>
      </c>
      <c r="N1184" s="147" t="str">
        <f>IF(基本情報入力シート!Y1209="","",基本情報入力シート!Y1209)</f>
        <v/>
      </c>
      <c r="O1184" s="154"/>
      <c r="P1184" s="53"/>
      <c r="Q1184" s="988"/>
      <c r="R1184" s="989"/>
      <c r="S1184" s="148" t="str">
        <f>IFERROR(ROUNDDOWN(Q1184*VLOOKUP(N1184,【参考】数式用!$AR$2:$AW$50,MATCH(P1184,【参考】数式用!$AT$4:$AW$4)+2,FALSE)*0.5, 0), "")</f>
        <v/>
      </c>
      <c r="T1184" s="54"/>
      <c r="U1184" s="548" t="str">
        <f>IFERROR(IF(AG1184&lt;&gt;"",Q1184*VLOOKUP(N1184,【参考】数式用!$AG$2:$AL$50,MATCH(P1184,【参考】数式用!$AI$4:$AL$4,0)+2,0), ""), "")</f>
        <v/>
      </c>
      <c r="V1184" s="44"/>
      <c r="W1184" s="990"/>
      <c r="X1184" s="991"/>
      <c r="Y1184" s="93"/>
      <c r="Z1184" s="549"/>
      <c r="AA1184" s="149" t="str">
        <f>IFERROR(IF(Y1184="ー", "", ROUNDDOWN(Z1184*VLOOKUP(N1184,【参考】数式用!$AR$2:$AW$50,MATCH(Y1184,【参考】数式用!$AT$4:$AW$4)+2,FALSE)*0.5, 0)), "")</f>
        <v/>
      </c>
      <c r="AB1184" s="103"/>
      <c r="AC1184" s="1083" t="str">
        <f>IFERROR(IF(AG1184&lt;&gt;"",Z1184*VLOOKUP(N1184,【参考】数式用!$AG$2:$AL$50,MATCH(Y1184,【参考】数式用!$AI$4:$AL$4,0)+2,0), ""), "")</f>
        <v/>
      </c>
      <c r="AD1184" s="1083"/>
      <c r="AE1184" s="424"/>
      <c r="AF1184" s="104"/>
      <c r="AG1184" s="438" t="str">
        <f>IFERROR(VLOOKUP(O1184, 【参考】数式用!$AY$5:$AY$13, 1, FALSE), "")</f>
        <v/>
      </c>
      <c r="AH1184" s="439" t="str">
        <f>IFERROR(VLOOKUP(N1184, 【参考】数式用!$BA$2:$BB$50, 2, FALSE), "")</f>
        <v/>
      </c>
      <c r="AI1184" s="440" t="str">
        <f t="shared" si="37"/>
        <v/>
      </c>
      <c r="AJ1184" s="441" t="str">
        <f t="shared" si="38"/>
        <v/>
      </c>
      <c r="AK1184" s="139"/>
      <c r="AL1184" s="139"/>
      <c r="AM1184" s="112"/>
      <c r="AN1184" s="112"/>
      <c r="AU1184" s="111"/>
      <c r="AV1184" s="111"/>
      <c r="AW1184" s="111"/>
      <c r="AX1184" s="111"/>
      <c r="AY1184" s="111"/>
      <c r="AZ1184" s="111"/>
    </row>
    <row r="1185" spans="1:52" ht="30" customHeight="1" thickBot="1">
      <c r="A1185" s="146">
        <v>1172</v>
      </c>
      <c r="B1185" s="985" t="str">
        <f>IF(基本情報入力シート!C1210="","",基本情報入力シート!C1210)</f>
        <v/>
      </c>
      <c r="C1185" s="986"/>
      <c r="D1185" s="986"/>
      <c r="E1185" s="986"/>
      <c r="F1185" s="986"/>
      <c r="G1185" s="986"/>
      <c r="H1185" s="986"/>
      <c r="I1185" s="987"/>
      <c r="J1185" s="420" t="str">
        <f>IF(基本情報入力シート!M1210="","",基本情報入力シート!M1210)</f>
        <v/>
      </c>
      <c r="K1185" s="420" t="str">
        <f>IF(基本情報入力シート!R1210="","",基本情報入力シート!R1210)</f>
        <v/>
      </c>
      <c r="L1185" s="420" t="str">
        <f>IF(基本情報入力シート!W1210="","",基本情報入力シート!W1210)</f>
        <v/>
      </c>
      <c r="M1185" s="420" t="str">
        <f>IF(基本情報入力シート!X1210="","",基本情報入力シート!X1210)</f>
        <v/>
      </c>
      <c r="N1185" s="147" t="str">
        <f>IF(基本情報入力シート!Y1210="","",基本情報入力シート!Y1210)</f>
        <v/>
      </c>
      <c r="O1185" s="154"/>
      <c r="P1185" s="53"/>
      <c r="Q1185" s="988"/>
      <c r="R1185" s="989"/>
      <c r="S1185" s="148" t="str">
        <f>IFERROR(ROUNDDOWN(Q1185*VLOOKUP(N1185,【参考】数式用!$AR$2:$AW$50,MATCH(P1185,【参考】数式用!$AT$4:$AW$4)+2,FALSE)*0.5, 0), "")</f>
        <v/>
      </c>
      <c r="T1185" s="54"/>
      <c r="U1185" s="548" t="str">
        <f>IFERROR(IF(AG1185&lt;&gt;"",Q1185*VLOOKUP(N1185,【参考】数式用!$AG$2:$AL$50,MATCH(P1185,【参考】数式用!$AI$4:$AL$4,0)+2,0), ""), "")</f>
        <v/>
      </c>
      <c r="V1185" s="44"/>
      <c r="W1185" s="990"/>
      <c r="X1185" s="991"/>
      <c r="Y1185" s="93"/>
      <c r="Z1185" s="549"/>
      <c r="AA1185" s="149" t="str">
        <f>IFERROR(IF(Y1185="ー", "", ROUNDDOWN(Z1185*VLOOKUP(N1185,【参考】数式用!$AR$2:$AW$50,MATCH(Y1185,【参考】数式用!$AT$4:$AW$4)+2,FALSE)*0.5, 0)), "")</f>
        <v/>
      </c>
      <c r="AB1185" s="103"/>
      <c r="AC1185" s="1083" t="str">
        <f>IFERROR(IF(AG1185&lt;&gt;"",Z1185*VLOOKUP(N1185,【参考】数式用!$AG$2:$AL$50,MATCH(Y1185,【参考】数式用!$AI$4:$AL$4,0)+2,0), ""), "")</f>
        <v/>
      </c>
      <c r="AD1185" s="1083"/>
      <c r="AE1185" s="424"/>
      <c r="AF1185" s="104"/>
      <c r="AG1185" s="438" t="str">
        <f>IFERROR(VLOOKUP(O1185, 【参考】数式用!$AY$5:$AY$13, 1, FALSE), "")</f>
        <v/>
      </c>
      <c r="AH1185" s="439" t="str">
        <f>IFERROR(VLOOKUP(N1185, 【参考】数式用!$BA$2:$BB$50, 2, FALSE), "")</f>
        <v/>
      </c>
      <c r="AI1185" s="440" t="str">
        <f t="shared" si="37"/>
        <v/>
      </c>
      <c r="AJ1185" s="441" t="str">
        <f t="shared" si="38"/>
        <v/>
      </c>
      <c r="AK1185" s="139"/>
      <c r="AL1185" s="139"/>
      <c r="AM1185" s="112"/>
      <c r="AN1185" s="112"/>
      <c r="AU1185" s="111"/>
      <c r="AV1185" s="111"/>
      <c r="AW1185" s="111"/>
      <c r="AX1185" s="111"/>
      <c r="AY1185" s="111"/>
      <c r="AZ1185" s="111"/>
    </row>
    <row r="1186" spans="1:52" ht="30" customHeight="1" thickBot="1">
      <c r="A1186" s="146">
        <v>1173</v>
      </c>
      <c r="B1186" s="985" t="str">
        <f>IF(基本情報入力シート!C1211="","",基本情報入力シート!C1211)</f>
        <v/>
      </c>
      <c r="C1186" s="986"/>
      <c r="D1186" s="986"/>
      <c r="E1186" s="986"/>
      <c r="F1186" s="986"/>
      <c r="G1186" s="986"/>
      <c r="H1186" s="986"/>
      <c r="I1186" s="987"/>
      <c r="J1186" s="420" t="str">
        <f>IF(基本情報入力シート!M1211="","",基本情報入力シート!M1211)</f>
        <v/>
      </c>
      <c r="K1186" s="420" t="str">
        <f>IF(基本情報入力シート!R1211="","",基本情報入力シート!R1211)</f>
        <v/>
      </c>
      <c r="L1186" s="420" t="str">
        <f>IF(基本情報入力シート!W1211="","",基本情報入力シート!W1211)</f>
        <v/>
      </c>
      <c r="M1186" s="420" t="str">
        <f>IF(基本情報入力シート!X1211="","",基本情報入力シート!X1211)</f>
        <v/>
      </c>
      <c r="N1186" s="147" t="str">
        <f>IF(基本情報入力シート!Y1211="","",基本情報入力シート!Y1211)</f>
        <v/>
      </c>
      <c r="O1186" s="154"/>
      <c r="P1186" s="53"/>
      <c r="Q1186" s="988"/>
      <c r="R1186" s="989"/>
      <c r="S1186" s="148" t="str">
        <f>IFERROR(ROUNDDOWN(Q1186*VLOOKUP(N1186,【参考】数式用!$AR$2:$AW$50,MATCH(P1186,【参考】数式用!$AT$4:$AW$4)+2,FALSE)*0.5, 0), "")</f>
        <v/>
      </c>
      <c r="T1186" s="54"/>
      <c r="U1186" s="548" t="str">
        <f>IFERROR(IF(AG1186&lt;&gt;"",Q1186*VLOOKUP(N1186,【参考】数式用!$AG$2:$AL$50,MATCH(P1186,【参考】数式用!$AI$4:$AL$4,0)+2,0), ""), "")</f>
        <v/>
      </c>
      <c r="V1186" s="44"/>
      <c r="W1186" s="990"/>
      <c r="X1186" s="991"/>
      <c r="Y1186" s="93"/>
      <c r="Z1186" s="549"/>
      <c r="AA1186" s="149" t="str">
        <f>IFERROR(IF(Y1186="ー", "", ROUNDDOWN(Z1186*VLOOKUP(N1186,【参考】数式用!$AR$2:$AW$50,MATCH(Y1186,【参考】数式用!$AT$4:$AW$4)+2,FALSE)*0.5, 0)), "")</f>
        <v/>
      </c>
      <c r="AB1186" s="103"/>
      <c r="AC1186" s="1083" t="str">
        <f>IFERROR(IF(AG1186&lt;&gt;"",Z1186*VLOOKUP(N1186,【参考】数式用!$AG$2:$AL$50,MATCH(Y1186,【参考】数式用!$AI$4:$AL$4,0)+2,0), ""), "")</f>
        <v/>
      </c>
      <c r="AD1186" s="1083"/>
      <c r="AE1186" s="424"/>
      <c r="AF1186" s="104"/>
      <c r="AG1186" s="438" t="str">
        <f>IFERROR(VLOOKUP(O1186, 【参考】数式用!$AY$5:$AY$13, 1, FALSE), "")</f>
        <v/>
      </c>
      <c r="AH1186" s="439" t="str">
        <f>IFERROR(VLOOKUP(N1186, 【参考】数式用!$BA$2:$BB$50, 2, FALSE), "")</f>
        <v/>
      </c>
      <c r="AI1186" s="440" t="str">
        <f t="shared" si="37"/>
        <v/>
      </c>
      <c r="AJ1186" s="441" t="str">
        <f t="shared" si="38"/>
        <v/>
      </c>
      <c r="AK1186" s="139"/>
      <c r="AL1186" s="139"/>
      <c r="AM1186" s="112"/>
      <c r="AN1186" s="112"/>
      <c r="AU1186" s="111"/>
      <c r="AV1186" s="111"/>
      <c r="AW1186" s="111"/>
      <c r="AX1186" s="111"/>
      <c r="AY1186" s="111"/>
      <c r="AZ1186" s="111"/>
    </row>
    <row r="1187" spans="1:52" ht="30" customHeight="1" thickBot="1">
      <c r="A1187" s="146">
        <v>1174</v>
      </c>
      <c r="B1187" s="985" t="str">
        <f>IF(基本情報入力シート!C1212="","",基本情報入力シート!C1212)</f>
        <v/>
      </c>
      <c r="C1187" s="986"/>
      <c r="D1187" s="986"/>
      <c r="E1187" s="986"/>
      <c r="F1187" s="986"/>
      <c r="G1187" s="986"/>
      <c r="H1187" s="986"/>
      <c r="I1187" s="987"/>
      <c r="J1187" s="420" t="str">
        <f>IF(基本情報入力シート!M1212="","",基本情報入力シート!M1212)</f>
        <v/>
      </c>
      <c r="K1187" s="420" t="str">
        <f>IF(基本情報入力シート!R1212="","",基本情報入力シート!R1212)</f>
        <v/>
      </c>
      <c r="L1187" s="420" t="str">
        <f>IF(基本情報入力シート!W1212="","",基本情報入力シート!W1212)</f>
        <v/>
      </c>
      <c r="M1187" s="420" t="str">
        <f>IF(基本情報入力シート!X1212="","",基本情報入力シート!X1212)</f>
        <v/>
      </c>
      <c r="N1187" s="147" t="str">
        <f>IF(基本情報入力シート!Y1212="","",基本情報入力シート!Y1212)</f>
        <v/>
      </c>
      <c r="O1187" s="154"/>
      <c r="P1187" s="53"/>
      <c r="Q1187" s="988"/>
      <c r="R1187" s="989"/>
      <c r="S1187" s="148" t="str">
        <f>IFERROR(ROUNDDOWN(Q1187*VLOOKUP(N1187,【参考】数式用!$AR$2:$AW$50,MATCH(P1187,【参考】数式用!$AT$4:$AW$4)+2,FALSE)*0.5, 0), "")</f>
        <v/>
      </c>
      <c r="T1187" s="54"/>
      <c r="U1187" s="548" t="str">
        <f>IFERROR(IF(AG1187&lt;&gt;"",Q1187*VLOOKUP(N1187,【参考】数式用!$AG$2:$AL$50,MATCH(P1187,【参考】数式用!$AI$4:$AL$4,0)+2,0), ""), "")</f>
        <v/>
      </c>
      <c r="V1187" s="44"/>
      <c r="W1187" s="990"/>
      <c r="X1187" s="991"/>
      <c r="Y1187" s="93"/>
      <c r="Z1187" s="549"/>
      <c r="AA1187" s="149" t="str">
        <f>IFERROR(IF(Y1187="ー", "", ROUNDDOWN(Z1187*VLOOKUP(N1187,【参考】数式用!$AR$2:$AW$50,MATCH(Y1187,【参考】数式用!$AT$4:$AW$4)+2,FALSE)*0.5, 0)), "")</f>
        <v/>
      </c>
      <c r="AB1187" s="103"/>
      <c r="AC1187" s="1083" t="str">
        <f>IFERROR(IF(AG1187&lt;&gt;"",Z1187*VLOOKUP(N1187,【参考】数式用!$AG$2:$AL$50,MATCH(Y1187,【参考】数式用!$AI$4:$AL$4,0)+2,0), ""), "")</f>
        <v/>
      </c>
      <c r="AD1187" s="1083"/>
      <c r="AE1187" s="424"/>
      <c r="AF1187" s="104"/>
      <c r="AG1187" s="438" t="str">
        <f>IFERROR(VLOOKUP(O1187, 【参考】数式用!$AY$5:$AY$13, 1, FALSE), "")</f>
        <v/>
      </c>
      <c r="AH1187" s="439" t="str">
        <f>IFERROR(VLOOKUP(N1187, 【参考】数式用!$BA$2:$BB$50, 2, FALSE), "")</f>
        <v/>
      </c>
      <c r="AI1187" s="440" t="str">
        <f t="shared" si="37"/>
        <v/>
      </c>
      <c r="AJ1187" s="441" t="str">
        <f t="shared" si="38"/>
        <v/>
      </c>
      <c r="AK1187" s="139"/>
      <c r="AL1187" s="139"/>
      <c r="AM1187" s="112"/>
      <c r="AN1187" s="112"/>
      <c r="AU1187" s="111"/>
      <c r="AV1187" s="111"/>
      <c r="AW1187" s="111"/>
      <c r="AX1187" s="111"/>
      <c r="AY1187" s="111"/>
      <c r="AZ1187" s="111"/>
    </row>
    <row r="1188" spans="1:52" ht="30" customHeight="1" thickBot="1">
      <c r="A1188" s="146">
        <v>1175</v>
      </c>
      <c r="B1188" s="985" t="str">
        <f>IF(基本情報入力シート!C1213="","",基本情報入力シート!C1213)</f>
        <v/>
      </c>
      <c r="C1188" s="986"/>
      <c r="D1188" s="986"/>
      <c r="E1188" s="986"/>
      <c r="F1188" s="986"/>
      <c r="G1188" s="986"/>
      <c r="H1188" s="986"/>
      <c r="I1188" s="987"/>
      <c r="J1188" s="420" t="str">
        <f>IF(基本情報入力シート!M1213="","",基本情報入力シート!M1213)</f>
        <v/>
      </c>
      <c r="K1188" s="420" t="str">
        <f>IF(基本情報入力シート!R1213="","",基本情報入力シート!R1213)</f>
        <v/>
      </c>
      <c r="L1188" s="420" t="str">
        <f>IF(基本情報入力シート!W1213="","",基本情報入力シート!W1213)</f>
        <v/>
      </c>
      <c r="M1188" s="420" t="str">
        <f>IF(基本情報入力シート!X1213="","",基本情報入力シート!X1213)</f>
        <v/>
      </c>
      <c r="N1188" s="147" t="str">
        <f>IF(基本情報入力シート!Y1213="","",基本情報入力シート!Y1213)</f>
        <v/>
      </c>
      <c r="O1188" s="154"/>
      <c r="P1188" s="53"/>
      <c r="Q1188" s="988"/>
      <c r="R1188" s="989"/>
      <c r="S1188" s="148" t="str">
        <f>IFERROR(ROUNDDOWN(Q1188*VLOOKUP(N1188,【参考】数式用!$AR$2:$AW$50,MATCH(P1188,【参考】数式用!$AT$4:$AW$4)+2,FALSE)*0.5, 0), "")</f>
        <v/>
      </c>
      <c r="T1188" s="54"/>
      <c r="U1188" s="548" t="str">
        <f>IFERROR(IF(AG1188&lt;&gt;"",Q1188*VLOOKUP(N1188,【参考】数式用!$AG$2:$AL$50,MATCH(P1188,【参考】数式用!$AI$4:$AL$4,0)+2,0), ""), "")</f>
        <v/>
      </c>
      <c r="V1188" s="44"/>
      <c r="W1188" s="990"/>
      <c r="X1188" s="991"/>
      <c r="Y1188" s="93"/>
      <c r="Z1188" s="549"/>
      <c r="AA1188" s="149" t="str">
        <f>IFERROR(IF(Y1188="ー", "", ROUNDDOWN(Z1188*VLOOKUP(N1188,【参考】数式用!$AR$2:$AW$50,MATCH(Y1188,【参考】数式用!$AT$4:$AW$4)+2,FALSE)*0.5, 0)), "")</f>
        <v/>
      </c>
      <c r="AB1188" s="103"/>
      <c r="AC1188" s="1083" t="str">
        <f>IFERROR(IF(AG1188&lt;&gt;"",Z1188*VLOOKUP(N1188,【参考】数式用!$AG$2:$AL$50,MATCH(Y1188,【参考】数式用!$AI$4:$AL$4,0)+2,0), ""), "")</f>
        <v/>
      </c>
      <c r="AD1188" s="1083"/>
      <c r="AE1188" s="424"/>
      <c r="AF1188" s="104"/>
      <c r="AG1188" s="438" t="str">
        <f>IFERROR(VLOOKUP(O1188, 【参考】数式用!$AY$5:$AY$13, 1, FALSE), "")</f>
        <v/>
      </c>
      <c r="AH1188" s="439" t="str">
        <f>IFERROR(VLOOKUP(N1188, 【参考】数式用!$BA$2:$BB$50, 2, FALSE), "")</f>
        <v/>
      </c>
      <c r="AI1188" s="440" t="str">
        <f t="shared" si="37"/>
        <v/>
      </c>
      <c r="AJ1188" s="441" t="str">
        <f t="shared" si="38"/>
        <v/>
      </c>
      <c r="AK1188" s="139"/>
      <c r="AL1188" s="139"/>
      <c r="AM1188" s="112"/>
      <c r="AN1188" s="112"/>
      <c r="AU1188" s="111"/>
      <c r="AV1188" s="111"/>
      <c r="AW1188" s="111"/>
      <c r="AX1188" s="111"/>
      <c r="AY1188" s="111"/>
      <c r="AZ1188" s="111"/>
    </row>
    <row r="1189" spans="1:52" ht="30" customHeight="1" thickBot="1">
      <c r="A1189" s="146">
        <v>1176</v>
      </c>
      <c r="B1189" s="985" t="str">
        <f>IF(基本情報入力シート!C1214="","",基本情報入力シート!C1214)</f>
        <v/>
      </c>
      <c r="C1189" s="986"/>
      <c r="D1189" s="986"/>
      <c r="E1189" s="986"/>
      <c r="F1189" s="986"/>
      <c r="G1189" s="986"/>
      <c r="H1189" s="986"/>
      <c r="I1189" s="987"/>
      <c r="J1189" s="420" t="str">
        <f>IF(基本情報入力シート!M1214="","",基本情報入力シート!M1214)</f>
        <v/>
      </c>
      <c r="K1189" s="420" t="str">
        <f>IF(基本情報入力シート!R1214="","",基本情報入力シート!R1214)</f>
        <v/>
      </c>
      <c r="L1189" s="420" t="str">
        <f>IF(基本情報入力シート!W1214="","",基本情報入力シート!W1214)</f>
        <v/>
      </c>
      <c r="M1189" s="420" t="str">
        <f>IF(基本情報入力シート!X1214="","",基本情報入力シート!X1214)</f>
        <v/>
      </c>
      <c r="N1189" s="147" t="str">
        <f>IF(基本情報入力シート!Y1214="","",基本情報入力シート!Y1214)</f>
        <v/>
      </c>
      <c r="O1189" s="154"/>
      <c r="P1189" s="53"/>
      <c r="Q1189" s="988"/>
      <c r="R1189" s="989"/>
      <c r="S1189" s="148" t="str">
        <f>IFERROR(ROUNDDOWN(Q1189*VLOOKUP(N1189,【参考】数式用!$AR$2:$AW$50,MATCH(P1189,【参考】数式用!$AT$4:$AW$4)+2,FALSE)*0.5, 0), "")</f>
        <v/>
      </c>
      <c r="T1189" s="54"/>
      <c r="U1189" s="548" t="str">
        <f>IFERROR(IF(AG1189&lt;&gt;"",Q1189*VLOOKUP(N1189,【参考】数式用!$AG$2:$AL$50,MATCH(P1189,【参考】数式用!$AI$4:$AL$4,0)+2,0), ""), "")</f>
        <v/>
      </c>
      <c r="V1189" s="44"/>
      <c r="W1189" s="990"/>
      <c r="X1189" s="991"/>
      <c r="Y1189" s="93"/>
      <c r="Z1189" s="549"/>
      <c r="AA1189" s="149" t="str">
        <f>IFERROR(IF(Y1189="ー", "", ROUNDDOWN(Z1189*VLOOKUP(N1189,【参考】数式用!$AR$2:$AW$50,MATCH(Y1189,【参考】数式用!$AT$4:$AW$4)+2,FALSE)*0.5, 0)), "")</f>
        <v/>
      </c>
      <c r="AB1189" s="103"/>
      <c r="AC1189" s="1083" t="str">
        <f>IFERROR(IF(AG1189&lt;&gt;"",Z1189*VLOOKUP(N1189,【参考】数式用!$AG$2:$AL$50,MATCH(Y1189,【参考】数式用!$AI$4:$AL$4,0)+2,0), ""), "")</f>
        <v/>
      </c>
      <c r="AD1189" s="1083"/>
      <c r="AE1189" s="424"/>
      <c r="AF1189" s="104"/>
      <c r="AG1189" s="438" t="str">
        <f>IFERROR(VLOOKUP(O1189, 【参考】数式用!$AY$5:$AY$13, 1, FALSE), "")</f>
        <v/>
      </c>
      <c r="AH1189" s="439" t="str">
        <f>IFERROR(VLOOKUP(N1189, 【参考】数式用!$BA$2:$BB$50, 2, FALSE), "")</f>
        <v/>
      </c>
      <c r="AI1189" s="440" t="str">
        <f t="shared" si="37"/>
        <v/>
      </c>
      <c r="AJ1189" s="441" t="str">
        <f t="shared" si="38"/>
        <v/>
      </c>
      <c r="AK1189" s="139"/>
      <c r="AL1189" s="139"/>
      <c r="AM1189" s="112"/>
      <c r="AN1189" s="112"/>
      <c r="AU1189" s="111"/>
      <c r="AV1189" s="111"/>
      <c r="AW1189" s="111"/>
      <c r="AX1189" s="111"/>
      <c r="AY1189" s="111"/>
      <c r="AZ1189" s="111"/>
    </row>
    <row r="1190" spans="1:52" ht="30" customHeight="1" thickBot="1">
      <c r="A1190" s="146">
        <v>1177</v>
      </c>
      <c r="B1190" s="985" t="str">
        <f>IF(基本情報入力シート!C1215="","",基本情報入力シート!C1215)</f>
        <v/>
      </c>
      <c r="C1190" s="986"/>
      <c r="D1190" s="986"/>
      <c r="E1190" s="986"/>
      <c r="F1190" s="986"/>
      <c r="G1190" s="986"/>
      <c r="H1190" s="986"/>
      <c r="I1190" s="987"/>
      <c r="J1190" s="420" t="str">
        <f>IF(基本情報入力シート!M1215="","",基本情報入力シート!M1215)</f>
        <v/>
      </c>
      <c r="K1190" s="420" t="str">
        <f>IF(基本情報入力シート!R1215="","",基本情報入力シート!R1215)</f>
        <v/>
      </c>
      <c r="L1190" s="420" t="str">
        <f>IF(基本情報入力シート!W1215="","",基本情報入力シート!W1215)</f>
        <v/>
      </c>
      <c r="M1190" s="420" t="str">
        <f>IF(基本情報入力シート!X1215="","",基本情報入力シート!X1215)</f>
        <v/>
      </c>
      <c r="N1190" s="147" t="str">
        <f>IF(基本情報入力シート!Y1215="","",基本情報入力シート!Y1215)</f>
        <v/>
      </c>
      <c r="O1190" s="154"/>
      <c r="P1190" s="53"/>
      <c r="Q1190" s="988"/>
      <c r="R1190" s="989"/>
      <c r="S1190" s="148" t="str">
        <f>IFERROR(ROUNDDOWN(Q1190*VLOOKUP(N1190,【参考】数式用!$AR$2:$AW$50,MATCH(P1190,【参考】数式用!$AT$4:$AW$4)+2,FALSE)*0.5, 0), "")</f>
        <v/>
      </c>
      <c r="T1190" s="54"/>
      <c r="U1190" s="548" t="str">
        <f>IFERROR(IF(AG1190&lt;&gt;"",Q1190*VLOOKUP(N1190,【参考】数式用!$AG$2:$AL$50,MATCH(P1190,【参考】数式用!$AI$4:$AL$4,0)+2,0), ""), "")</f>
        <v/>
      </c>
      <c r="V1190" s="44"/>
      <c r="W1190" s="990"/>
      <c r="X1190" s="991"/>
      <c r="Y1190" s="93"/>
      <c r="Z1190" s="549"/>
      <c r="AA1190" s="149" t="str">
        <f>IFERROR(IF(Y1190="ー", "", ROUNDDOWN(Z1190*VLOOKUP(N1190,【参考】数式用!$AR$2:$AW$50,MATCH(Y1190,【参考】数式用!$AT$4:$AW$4)+2,FALSE)*0.5, 0)), "")</f>
        <v/>
      </c>
      <c r="AB1190" s="103"/>
      <c r="AC1190" s="1083" t="str">
        <f>IFERROR(IF(AG1190&lt;&gt;"",Z1190*VLOOKUP(N1190,【参考】数式用!$AG$2:$AL$50,MATCH(Y1190,【参考】数式用!$AI$4:$AL$4,0)+2,0), ""), "")</f>
        <v/>
      </c>
      <c r="AD1190" s="1083"/>
      <c r="AE1190" s="424"/>
      <c r="AF1190" s="104"/>
      <c r="AG1190" s="438" t="str">
        <f>IFERROR(VLOOKUP(O1190, 【参考】数式用!$AY$5:$AY$13, 1, FALSE), "")</f>
        <v/>
      </c>
      <c r="AH1190" s="439" t="str">
        <f>IFERROR(VLOOKUP(N1190, 【参考】数式用!$BA$2:$BB$50, 2, FALSE), "")</f>
        <v/>
      </c>
      <c r="AI1190" s="440" t="str">
        <f t="shared" si="37"/>
        <v/>
      </c>
      <c r="AJ1190" s="441" t="str">
        <f t="shared" si="38"/>
        <v/>
      </c>
      <c r="AK1190" s="139"/>
      <c r="AL1190" s="139"/>
      <c r="AM1190" s="112"/>
      <c r="AN1190" s="112"/>
      <c r="AU1190" s="111"/>
      <c r="AV1190" s="111"/>
      <c r="AW1190" s="111"/>
      <c r="AX1190" s="111"/>
      <c r="AY1190" s="111"/>
      <c r="AZ1190" s="111"/>
    </row>
    <row r="1191" spans="1:52" ht="30" customHeight="1" thickBot="1">
      <c r="A1191" s="146">
        <v>1178</v>
      </c>
      <c r="B1191" s="985" t="str">
        <f>IF(基本情報入力シート!C1216="","",基本情報入力シート!C1216)</f>
        <v/>
      </c>
      <c r="C1191" s="986"/>
      <c r="D1191" s="986"/>
      <c r="E1191" s="986"/>
      <c r="F1191" s="986"/>
      <c r="G1191" s="986"/>
      <c r="H1191" s="986"/>
      <c r="I1191" s="987"/>
      <c r="J1191" s="420" t="str">
        <f>IF(基本情報入力シート!M1216="","",基本情報入力シート!M1216)</f>
        <v/>
      </c>
      <c r="K1191" s="420" t="str">
        <f>IF(基本情報入力シート!R1216="","",基本情報入力シート!R1216)</f>
        <v/>
      </c>
      <c r="L1191" s="420" t="str">
        <f>IF(基本情報入力シート!W1216="","",基本情報入力シート!W1216)</f>
        <v/>
      </c>
      <c r="M1191" s="420" t="str">
        <f>IF(基本情報入力シート!X1216="","",基本情報入力シート!X1216)</f>
        <v/>
      </c>
      <c r="N1191" s="147" t="str">
        <f>IF(基本情報入力シート!Y1216="","",基本情報入力シート!Y1216)</f>
        <v/>
      </c>
      <c r="O1191" s="154"/>
      <c r="P1191" s="53"/>
      <c r="Q1191" s="988"/>
      <c r="R1191" s="989"/>
      <c r="S1191" s="148" t="str">
        <f>IFERROR(ROUNDDOWN(Q1191*VLOOKUP(N1191,【参考】数式用!$AR$2:$AW$50,MATCH(P1191,【参考】数式用!$AT$4:$AW$4)+2,FALSE)*0.5, 0), "")</f>
        <v/>
      </c>
      <c r="T1191" s="54"/>
      <c r="U1191" s="548" t="str">
        <f>IFERROR(IF(AG1191&lt;&gt;"",Q1191*VLOOKUP(N1191,【参考】数式用!$AG$2:$AL$50,MATCH(P1191,【参考】数式用!$AI$4:$AL$4,0)+2,0), ""), "")</f>
        <v/>
      </c>
      <c r="V1191" s="44"/>
      <c r="W1191" s="990"/>
      <c r="X1191" s="991"/>
      <c r="Y1191" s="93"/>
      <c r="Z1191" s="549"/>
      <c r="AA1191" s="149" t="str">
        <f>IFERROR(IF(Y1191="ー", "", ROUNDDOWN(Z1191*VLOOKUP(N1191,【参考】数式用!$AR$2:$AW$50,MATCH(Y1191,【参考】数式用!$AT$4:$AW$4)+2,FALSE)*0.5, 0)), "")</f>
        <v/>
      </c>
      <c r="AB1191" s="103"/>
      <c r="AC1191" s="1083" t="str">
        <f>IFERROR(IF(AG1191&lt;&gt;"",Z1191*VLOOKUP(N1191,【参考】数式用!$AG$2:$AL$50,MATCH(Y1191,【参考】数式用!$AI$4:$AL$4,0)+2,0), ""), "")</f>
        <v/>
      </c>
      <c r="AD1191" s="1083"/>
      <c r="AE1191" s="424"/>
      <c r="AF1191" s="104"/>
      <c r="AG1191" s="438" t="str">
        <f>IFERROR(VLOOKUP(O1191, 【参考】数式用!$AY$5:$AY$13, 1, FALSE), "")</f>
        <v/>
      </c>
      <c r="AH1191" s="439" t="str">
        <f>IFERROR(VLOOKUP(N1191, 【参考】数式用!$BA$2:$BB$50, 2, FALSE), "")</f>
        <v/>
      </c>
      <c r="AI1191" s="440" t="str">
        <f t="shared" si="37"/>
        <v/>
      </c>
      <c r="AJ1191" s="441" t="str">
        <f t="shared" si="38"/>
        <v/>
      </c>
      <c r="AK1191" s="139"/>
      <c r="AL1191" s="139"/>
      <c r="AM1191" s="112"/>
      <c r="AN1191" s="112"/>
      <c r="AU1191" s="111"/>
      <c r="AV1191" s="111"/>
      <c r="AW1191" s="111"/>
      <c r="AX1191" s="111"/>
      <c r="AY1191" s="111"/>
      <c r="AZ1191" s="111"/>
    </row>
    <row r="1192" spans="1:52" ht="30" customHeight="1" thickBot="1">
      <c r="A1192" s="146">
        <v>1179</v>
      </c>
      <c r="B1192" s="985" t="str">
        <f>IF(基本情報入力シート!C1217="","",基本情報入力シート!C1217)</f>
        <v/>
      </c>
      <c r="C1192" s="986"/>
      <c r="D1192" s="986"/>
      <c r="E1192" s="986"/>
      <c r="F1192" s="986"/>
      <c r="G1192" s="986"/>
      <c r="H1192" s="986"/>
      <c r="I1192" s="987"/>
      <c r="J1192" s="420" t="str">
        <f>IF(基本情報入力シート!M1217="","",基本情報入力シート!M1217)</f>
        <v/>
      </c>
      <c r="K1192" s="420" t="str">
        <f>IF(基本情報入力シート!R1217="","",基本情報入力シート!R1217)</f>
        <v/>
      </c>
      <c r="L1192" s="420" t="str">
        <f>IF(基本情報入力シート!W1217="","",基本情報入力シート!W1217)</f>
        <v/>
      </c>
      <c r="M1192" s="420" t="str">
        <f>IF(基本情報入力シート!X1217="","",基本情報入力シート!X1217)</f>
        <v/>
      </c>
      <c r="N1192" s="147" t="str">
        <f>IF(基本情報入力シート!Y1217="","",基本情報入力シート!Y1217)</f>
        <v/>
      </c>
      <c r="O1192" s="154"/>
      <c r="P1192" s="53"/>
      <c r="Q1192" s="988"/>
      <c r="R1192" s="989"/>
      <c r="S1192" s="148" t="str">
        <f>IFERROR(ROUNDDOWN(Q1192*VLOOKUP(N1192,【参考】数式用!$AR$2:$AW$50,MATCH(P1192,【参考】数式用!$AT$4:$AW$4)+2,FALSE)*0.5, 0), "")</f>
        <v/>
      </c>
      <c r="T1192" s="54"/>
      <c r="U1192" s="548" t="str">
        <f>IFERROR(IF(AG1192&lt;&gt;"",Q1192*VLOOKUP(N1192,【参考】数式用!$AG$2:$AL$50,MATCH(P1192,【参考】数式用!$AI$4:$AL$4,0)+2,0), ""), "")</f>
        <v/>
      </c>
      <c r="V1192" s="44"/>
      <c r="W1192" s="990"/>
      <c r="X1192" s="991"/>
      <c r="Y1192" s="93"/>
      <c r="Z1192" s="549"/>
      <c r="AA1192" s="149" t="str">
        <f>IFERROR(IF(Y1192="ー", "", ROUNDDOWN(Z1192*VLOOKUP(N1192,【参考】数式用!$AR$2:$AW$50,MATCH(Y1192,【参考】数式用!$AT$4:$AW$4)+2,FALSE)*0.5, 0)), "")</f>
        <v/>
      </c>
      <c r="AB1192" s="103"/>
      <c r="AC1192" s="1083" t="str">
        <f>IFERROR(IF(AG1192&lt;&gt;"",Z1192*VLOOKUP(N1192,【参考】数式用!$AG$2:$AL$50,MATCH(Y1192,【参考】数式用!$AI$4:$AL$4,0)+2,0), ""), "")</f>
        <v/>
      </c>
      <c r="AD1192" s="1083"/>
      <c r="AE1192" s="424"/>
      <c r="AF1192" s="104"/>
      <c r="AG1192" s="438" t="str">
        <f>IFERROR(VLOOKUP(O1192, 【参考】数式用!$AY$5:$AY$13, 1, FALSE), "")</f>
        <v/>
      </c>
      <c r="AH1192" s="439" t="str">
        <f>IFERROR(VLOOKUP(N1192, 【参考】数式用!$BA$2:$BB$50, 2, FALSE), "")</f>
        <v/>
      </c>
      <c r="AI1192" s="440" t="str">
        <f t="shared" si="37"/>
        <v/>
      </c>
      <c r="AJ1192" s="441" t="str">
        <f t="shared" si="38"/>
        <v/>
      </c>
      <c r="AK1192" s="139"/>
      <c r="AL1192" s="139"/>
      <c r="AM1192" s="112"/>
      <c r="AN1192" s="112"/>
      <c r="AU1192" s="111"/>
      <c r="AV1192" s="111"/>
      <c r="AW1192" s="111"/>
      <c r="AX1192" s="111"/>
      <c r="AY1192" s="111"/>
      <c r="AZ1192" s="111"/>
    </row>
    <row r="1193" spans="1:52" ht="30" customHeight="1" thickBot="1">
      <c r="A1193" s="146">
        <v>1180</v>
      </c>
      <c r="B1193" s="985" t="str">
        <f>IF(基本情報入力シート!C1218="","",基本情報入力シート!C1218)</f>
        <v/>
      </c>
      <c r="C1193" s="986"/>
      <c r="D1193" s="986"/>
      <c r="E1193" s="986"/>
      <c r="F1193" s="986"/>
      <c r="G1193" s="986"/>
      <c r="H1193" s="986"/>
      <c r="I1193" s="987"/>
      <c r="J1193" s="420" t="str">
        <f>IF(基本情報入力シート!M1218="","",基本情報入力シート!M1218)</f>
        <v/>
      </c>
      <c r="K1193" s="420" t="str">
        <f>IF(基本情報入力シート!R1218="","",基本情報入力シート!R1218)</f>
        <v/>
      </c>
      <c r="L1193" s="420" t="str">
        <f>IF(基本情報入力シート!W1218="","",基本情報入力シート!W1218)</f>
        <v/>
      </c>
      <c r="M1193" s="420" t="str">
        <f>IF(基本情報入力シート!X1218="","",基本情報入力シート!X1218)</f>
        <v/>
      </c>
      <c r="N1193" s="147" t="str">
        <f>IF(基本情報入力シート!Y1218="","",基本情報入力シート!Y1218)</f>
        <v/>
      </c>
      <c r="O1193" s="154"/>
      <c r="P1193" s="53"/>
      <c r="Q1193" s="988"/>
      <c r="R1193" s="989"/>
      <c r="S1193" s="148" t="str">
        <f>IFERROR(ROUNDDOWN(Q1193*VLOOKUP(N1193,【参考】数式用!$AR$2:$AW$50,MATCH(P1193,【参考】数式用!$AT$4:$AW$4)+2,FALSE)*0.5, 0), "")</f>
        <v/>
      </c>
      <c r="T1193" s="54"/>
      <c r="U1193" s="548" t="str">
        <f>IFERROR(IF(AG1193&lt;&gt;"",Q1193*VLOOKUP(N1193,【参考】数式用!$AG$2:$AL$50,MATCH(P1193,【参考】数式用!$AI$4:$AL$4,0)+2,0), ""), "")</f>
        <v/>
      </c>
      <c r="V1193" s="44"/>
      <c r="W1193" s="990"/>
      <c r="X1193" s="991"/>
      <c r="Y1193" s="93"/>
      <c r="Z1193" s="549"/>
      <c r="AA1193" s="149" t="str">
        <f>IFERROR(IF(Y1193="ー", "", ROUNDDOWN(Z1193*VLOOKUP(N1193,【参考】数式用!$AR$2:$AW$50,MATCH(Y1193,【参考】数式用!$AT$4:$AW$4)+2,FALSE)*0.5, 0)), "")</f>
        <v/>
      </c>
      <c r="AB1193" s="103"/>
      <c r="AC1193" s="1083" t="str">
        <f>IFERROR(IF(AG1193&lt;&gt;"",Z1193*VLOOKUP(N1193,【参考】数式用!$AG$2:$AL$50,MATCH(Y1193,【参考】数式用!$AI$4:$AL$4,0)+2,0), ""), "")</f>
        <v/>
      </c>
      <c r="AD1193" s="1083"/>
      <c r="AE1193" s="424"/>
      <c r="AF1193" s="104"/>
      <c r="AG1193" s="438" t="str">
        <f>IFERROR(VLOOKUP(O1193, 【参考】数式用!$AY$5:$AY$13, 1, FALSE), "")</f>
        <v/>
      </c>
      <c r="AH1193" s="439" t="str">
        <f>IFERROR(VLOOKUP(N1193, 【参考】数式用!$BA$2:$BB$50, 2, FALSE), "")</f>
        <v/>
      </c>
      <c r="AI1193" s="440" t="str">
        <f t="shared" si="37"/>
        <v/>
      </c>
      <c r="AJ1193" s="441" t="str">
        <f t="shared" si="38"/>
        <v/>
      </c>
      <c r="AK1193" s="139"/>
      <c r="AL1193" s="139"/>
      <c r="AM1193" s="112"/>
      <c r="AN1193" s="112"/>
      <c r="AU1193" s="111"/>
      <c r="AV1193" s="111"/>
      <c r="AW1193" s="111"/>
      <c r="AX1193" s="111"/>
      <c r="AY1193" s="111"/>
      <c r="AZ1193" s="111"/>
    </row>
    <row r="1194" spans="1:52" ht="30" customHeight="1" thickBot="1">
      <c r="A1194" s="146">
        <v>1181</v>
      </c>
      <c r="B1194" s="985" t="str">
        <f>IF(基本情報入力シート!C1219="","",基本情報入力シート!C1219)</f>
        <v/>
      </c>
      <c r="C1194" s="986"/>
      <c r="D1194" s="986"/>
      <c r="E1194" s="986"/>
      <c r="F1194" s="986"/>
      <c r="G1194" s="986"/>
      <c r="H1194" s="986"/>
      <c r="I1194" s="987"/>
      <c r="J1194" s="420" t="str">
        <f>IF(基本情報入力シート!M1219="","",基本情報入力シート!M1219)</f>
        <v/>
      </c>
      <c r="K1194" s="420" t="str">
        <f>IF(基本情報入力シート!R1219="","",基本情報入力シート!R1219)</f>
        <v/>
      </c>
      <c r="L1194" s="420" t="str">
        <f>IF(基本情報入力シート!W1219="","",基本情報入力シート!W1219)</f>
        <v/>
      </c>
      <c r="M1194" s="420" t="str">
        <f>IF(基本情報入力シート!X1219="","",基本情報入力シート!X1219)</f>
        <v/>
      </c>
      <c r="N1194" s="147" t="str">
        <f>IF(基本情報入力シート!Y1219="","",基本情報入力シート!Y1219)</f>
        <v/>
      </c>
      <c r="O1194" s="154"/>
      <c r="P1194" s="53"/>
      <c r="Q1194" s="988"/>
      <c r="R1194" s="989"/>
      <c r="S1194" s="148" t="str">
        <f>IFERROR(ROUNDDOWN(Q1194*VLOOKUP(N1194,【参考】数式用!$AR$2:$AW$50,MATCH(P1194,【参考】数式用!$AT$4:$AW$4)+2,FALSE)*0.5, 0), "")</f>
        <v/>
      </c>
      <c r="T1194" s="54"/>
      <c r="U1194" s="548" t="str">
        <f>IFERROR(IF(AG1194&lt;&gt;"",Q1194*VLOOKUP(N1194,【参考】数式用!$AG$2:$AL$50,MATCH(P1194,【参考】数式用!$AI$4:$AL$4,0)+2,0), ""), "")</f>
        <v/>
      </c>
      <c r="V1194" s="44"/>
      <c r="W1194" s="990"/>
      <c r="X1194" s="991"/>
      <c r="Y1194" s="93"/>
      <c r="Z1194" s="549"/>
      <c r="AA1194" s="149" t="str">
        <f>IFERROR(IF(Y1194="ー", "", ROUNDDOWN(Z1194*VLOOKUP(N1194,【参考】数式用!$AR$2:$AW$50,MATCH(Y1194,【参考】数式用!$AT$4:$AW$4)+2,FALSE)*0.5, 0)), "")</f>
        <v/>
      </c>
      <c r="AB1194" s="103"/>
      <c r="AC1194" s="1083" t="str">
        <f>IFERROR(IF(AG1194&lt;&gt;"",Z1194*VLOOKUP(N1194,【参考】数式用!$AG$2:$AL$50,MATCH(Y1194,【参考】数式用!$AI$4:$AL$4,0)+2,0), ""), "")</f>
        <v/>
      </c>
      <c r="AD1194" s="1083"/>
      <c r="AE1194" s="424"/>
      <c r="AF1194" s="104"/>
      <c r="AG1194" s="438" t="str">
        <f>IFERROR(VLOOKUP(O1194, 【参考】数式用!$AY$5:$AY$13, 1, FALSE), "")</f>
        <v/>
      </c>
      <c r="AH1194" s="439" t="str">
        <f>IFERROR(VLOOKUP(N1194, 【参考】数式用!$BA$2:$BB$50, 2, FALSE), "")</f>
        <v/>
      </c>
      <c r="AI1194" s="440" t="str">
        <f t="shared" si="37"/>
        <v/>
      </c>
      <c r="AJ1194" s="441" t="str">
        <f t="shared" si="38"/>
        <v/>
      </c>
      <c r="AK1194" s="139"/>
      <c r="AL1194" s="139"/>
      <c r="AM1194" s="112"/>
      <c r="AN1194" s="112"/>
      <c r="AU1194" s="111"/>
      <c r="AV1194" s="111"/>
      <c r="AW1194" s="111"/>
      <c r="AX1194" s="111"/>
      <c r="AY1194" s="111"/>
      <c r="AZ1194" s="111"/>
    </row>
    <row r="1195" spans="1:52" ht="30" customHeight="1" thickBot="1">
      <c r="A1195" s="146">
        <v>1182</v>
      </c>
      <c r="B1195" s="985" t="str">
        <f>IF(基本情報入力シート!C1220="","",基本情報入力シート!C1220)</f>
        <v/>
      </c>
      <c r="C1195" s="986"/>
      <c r="D1195" s="986"/>
      <c r="E1195" s="986"/>
      <c r="F1195" s="986"/>
      <c r="G1195" s="986"/>
      <c r="H1195" s="986"/>
      <c r="I1195" s="987"/>
      <c r="J1195" s="420" t="str">
        <f>IF(基本情報入力シート!M1220="","",基本情報入力シート!M1220)</f>
        <v/>
      </c>
      <c r="K1195" s="420" t="str">
        <f>IF(基本情報入力シート!R1220="","",基本情報入力シート!R1220)</f>
        <v/>
      </c>
      <c r="L1195" s="420" t="str">
        <f>IF(基本情報入力シート!W1220="","",基本情報入力シート!W1220)</f>
        <v/>
      </c>
      <c r="M1195" s="420" t="str">
        <f>IF(基本情報入力シート!X1220="","",基本情報入力シート!X1220)</f>
        <v/>
      </c>
      <c r="N1195" s="147" t="str">
        <f>IF(基本情報入力シート!Y1220="","",基本情報入力シート!Y1220)</f>
        <v/>
      </c>
      <c r="O1195" s="154"/>
      <c r="P1195" s="53"/>
      <c r="Q1195" s="988"/>
      <c r="R1195" s="989"/>
      <c r="S1195" s="148" t="str">
        <f>IFERROR(ROUNDDOWN(Q1195*VLOOKUP(N1195,【参考】数式用!$AR$2:$AW$50,MATCH(P1195,【参考】数式用!$AT$4:$AW$4)+2,FALSE)*0.5, 0), "")</f>
        <v/>
      </c>
      <c r="T1195" s="54"/>
      <c r="U1195" s="548" t="str">
        <f>IFERROR(IF(AG1195&lt;&gt;"",Q1195*VLOOKUP(N1195,【参考】数式用!$AG$2:$AL$50,MATCH(P1195,【参考】数式用!$AI$4:$AL$4,0)+2,0), ""), "")</f>
        <v/>
      </c>
      <c r="V1195" s="44"/>
      <c r="W1195" s="990"/>
      <c r="X1195" s="991"/>
      <c r="Y1195" s="93"/>
      <c r="Z1195" s="549"/>
      <c r="AA1195" s="149" t="str">
        <f>IFERROR(IF(Y1195="ー", "", ROUNDDOWN(Z1195*VLOOKUP(N1195,【参考】数式用!$AR$2:$AW$50,MATCH(Y1195,【参考】数式用!$AT$4:$AW$4)+2,FALSE)*0.5, 0)), "")</f>
        <v/>
      </c>
      <c r="AB1195" s="103"/>
      <c r="AC1195" s="1083" t="str">
        <f>IFERROR(IF(AG1195&lt;&gt;"",Z1195*VLOOKUP(N1195,【参考】数式用!$AG$2:$AL$50,MATCH(Y1195,【参考】数式用!$AI$4:$AL$4,0)+2,0), ""), "")</f>
        <v/>
      </c>
      <c r="AD1195" s="1083"/>
      <c r="AE1195" s="424"/>
      <c r="AF1195" s="104"/>
      <c r="AG1195" s="438" t="str">
        <f>IFERROR(VLOOKUP(O1195, 【参考】数式用!$AY$5:$AY$13, 1, FALSE), "")</f>
        <v/>
      </c>
      <c r="AH1195" s="439" t="str">
        <f>IFERROR(VLOOKUP(N1195, 【参考】数式用!$BA$2:$BB$50, 2, FALSE), "")</f>
        <v/>
      </c>
      <c r="AI1195" s="440" t="str">
        <f t="shared" si="37"/>
        <v/>
      </c>
      <c r="AJ1195" s="441" t="str">
        <f t="shared" si="38"/>
        <v/>
      </c>
      <c r="AK1195" s="139"/>
      <c r="AL1195" s="139"/>
      <c r="AM1195" s="112"/>
      <c r="AN1195" s="112"/>
      <c r="AU1195" s="111"/>
      <c r="AV1195" s="111"/>
      <c r="AW1195" s="111"/>
      <c r="AX1195" s="111"/>
      <c r="AY1195" s="111"/>
      <c r="AZ1195" s="111"/>
    </row>
    <row r="1196" spans="1:52" ht="30" customHeight="1" thickBot="1">
      <c r="A1196" s="146">
        <v>1183</v>
      </c>
      <c r="B1196" s="985" t="str">
        <f>IF(基本情報入力シート!C1221="","",基本情報入力シート!C1221)</f>
        <v/>
      </c>
      <c r="C1196" s="986"/>
      <c r="D1196" s="986"/>
      <c r="E1196" s="986"/>
      <c r="F1196" s="986"/>
      <c r="G1196" s="986"/>
      <c r="H1196" s="986"/>
      <c r="I1196" s="987"/>
      <c r="J1196" s="420" t="str">
        <f>IF(基本情報入力シート!M1221="","",基本情報入力シート!M1221)</f>
        <v/>
      </c>
      <c r="K1196" s="420" t="str">
        <f>IF(基本情報入力シート!R1221="","",基本情報入力シート!R1221)</f>
        <v/>
      </c>
      <c r="L1196" s="420" t="str">
        <f>IF(基本情報入力シート!W1221="","",基本情報入力シート!W1221)</f>
        <v/>
      </c>
      <c r="M1196" s="420" t="str">
        <f>IF(基本情報入力シート!X1221="","",基本情報入力シート!X1221)</f>
        <v/>
      </c>
      <c r="N1196" s="147" t="str">
        <f>IF(基本情報入力シート!Y1221="","",基本情報入力シート!Y1221)</f>
        <v/>
      </c>
      <c r="O1196" s="154"/>
      <c r="P1196" s="53"/>
      <c r="Q1196" s="988"/>
      <c r="R1196" s="989"/>
      <c r="S1196" s="148" t="str">
        <f>IFERROR(ROUNDDOWN(Q1196*VLOOKUP(N1196,【参考】数式用!$AR$2:$AW$50,MATCH(P1196,【参考】数式用!$AT$4:$AW$4)+2,FALSE)*0.5, 0), "")</f>
        <v/>
      </c>
      <c r="T1196" s="54"/>
      <c r="U1196" s="548" t="str">
        <f>IFERROR(IF(AG1196&lt;&gt;"",Q1196*VLOOKUP(N1196,【参考】数式用!$AG$2:$AL$50,MATCH(P1196,【参考】数式用!$AI$4:$AL$4,0)+2,0), ""), "")</f>
        <v/>
      </c>
      <c r="V1196" s="44"/>
      <c r="W1196" s="990"/>
      <c r="X1196" s="991"/>
      <c r="Y1196" s="93"/>
      <c r="Z1196" s="549"/>
      <c r="AA1196" s="149" t="str">
        <f>IFERROR(IF(Y1196="ー", "", ROUNDDOWN(Z1196*VLOOKUP(N1196,【参考】数式用!$AR$2:$AW$50,MATCH(Y1196,【参考】数式用!$AT$4:$AW$4)+2,FALSE)*0.5, 0)), "")</f>
        <v/>
      </c>
      <c r="AB1196" s="103"/>
      <c r="AC1196" s="1083" t="str">
        <f>IFERROR(IF(AG1196&lt;&gt;"",Z1196*VLOOKUP(N1196,【参考】数式用!$AG$2:$AL$50,MATCH(Y1196,【参考】数式用!$AI$4:$AL$4,0)+2,0), ""), "")</f>
        <v/>
      </c>
      <c r="AD1196" s="1083"/>
      <c r="AE1196" s="424"/>
      <c r="AF1196" s="104"/>
      <c r="AG1196" s="438" t="str">
        <f>IFERROR(VLOOKUP(O1196, 【参考】数式用!$AY$5:$AY$13, 1, FALSE), "")</f>
        <v/>
      </c>
      <c r="AH1196" s="439" t="str">
        <f>IFERROR(VLOOKUP(N1196, 【参考】数式用!$BA$2:$BB$50, 2, FALSE), "")</f>
        <v/>
      </c>
      <c r="AI1196" s="440" t="str">
        <f t="shared" si="37"/>
        <v/>
      </c>
      <c r="AJ1196" s="441" t="str">
        <f t="shared" si="38"/>
        <v/>
      </c>
      <c r="AK1196" s="139"/>
      <c r="AL1196" s="139"/>
      <c r="AM1196" s="112"/>
      <c r="AN1196" s="112"/>
      <c r="AU1196" s="111"/>
      <c r="AV1196" s="111"/>
      <c r="AW1196" s="111"/>
      <c r="AX1196" s="111"/>
      <c r="AY1196" s="111"/>
      <c r="AZ1196" s="111"/>
    </row>
    <row r="1197" spans="1:52" ht="30" customHeight="1" thickBot="1">
      <c r="A1197" s="146">
        <v>1184</v>
      </c>
      <c r="B1197" s="985" t="str">
        <f>IF(基本情報入力シート!C1222="","",基本情報入力シート!C1222)</f>
        <v/>
      </c>
      <c r="C1197" s="986"/>
      <c r="D1197" s="986"/>
      <c r="E1197" s="986"/>
      <c r="F1197" s="986"/>
      <c r="G1197" s="986"/>
      <c r="H1197" s="986"/>
      <c r="I1197" s="987"/>
      <c r="J1197" s="420" t="str">
        <f>IF(基本情報入力シート!M1222="","",基本情報入力シート!M1222)</f>
        <v/>
      </c>
      <c r="K1197" s="420" t="str">
        <f>IF(基本情報入力シート!R1222="","",基本情報入力シート!R1222)</f>
        <v/>
      </c>
      <c r="L1197" s="420" t="str">
        <f>IF(基本情報入力シート!W1222="","",基本情報入力シート!W1222)</f>
        <v/>
      </c>
      <c r="M1197" s="420" t="str">
        <f>IF(基本情報入力シート!X1222="","",基本情報入力シート!X1222)</f>
        <v/>
      </c>
      <c r="N1197" s="147" t="str">
        <f>IF(基本情報入力シート!Y1222="","",基本情報入力シート!Y1222)</f>
        <v/>
      </c>
      <c r="O1197" s="154"/>
      <c r="P1197" s="53"/>
      <c r="Q1197" s="988"/>
      <c r="R1197" s="989"/>
      <c r="S1197" s="148" t="str">
        <f>IFERROR(ROUNDDOWN(Q1197*VLOOKUP(N1197,【参考】数式用!$AR$2:$AW$50,MATCH(P1197,【参考】数式用!$AT$4:$AW$4)+2,FALSE)*0.5, 0), "")</f>
        <v/>
      </c>
      <c r="T1197" s="54"/>
      <c r="U1197" s="548" t="str">
        <f>IFERROR(IF(AG1197&lt;&gt;"",Q1197*VLOOKUP(N1197,【参考】数式用!$AG$2:$AL$50,MATCH(P1197,【参考】数式用!$AI$4:$AL$4,0)+2,0), ""), "")</f>
        <v/>
      </c>
      <c r="V1197" s="44"/>
      <c r="W1197" s="990"/>
      <c r="X1197" s="991"/>
      <c r="Y1197" s="93"/>
      <c r="Z1197" s="549"/>
      <c r="AA1197" s="149" t="str">
        <f>IFERROR(IF(Y1197="ー", "", ROUNDDOWN(Z1197*VLOOKUP(N1197,【参考】数式用!$AR$2:$AW$50,MATCH(Y1197,【参考】数式用!$AT$4:$AW$4)+2,FALSE)*0.5, 0)), "")</f>
        <v/>
      </c>
      <c r="AB1197" s="103"/>
      <c r="AC1197" s="1083" t="str">
        <f>IFERROR(IF(AG1197&lt;&gt;"",Z1197*VLOOKUP(N1197,【参考】数式用!$AG$2:$AL$50,MATCH(Y1197,【参考】数式用!$AI$4:$AL$4,0)+2,0), ""), "")</f>
        <v/>
      </c>
      <c r="AD1197" s="1083"/>
      <c r="AE1197" s="424"/>
      <c r="AF1197" s="104"/>
      <c r="AG1197" s="438" t="str">
        <f>IFERROR(VLOOKUP(O1197, 【参考】数式用!$AY$5:$AY$13, 1, FALSE), "")</f>
        <v/>
      </c>
      <c r="AH1197" s="439" t="str">
        <f>IFERROR(VLOOKUP(N1197, 【参考】数式用!$BA$2:$BB$50, 2, FALSE), "")</f>
        <v/>
      </c>
      <c r="AI1197" s="440" t="str">
        <f t="shared" si="37"/>
        <v/>
      </c>
      <c r="AJ1197" s="441" t="str">
        <f t="shared" si="38"/>
        <v/>
      </c>
      <c r="AK1197" s="139"/>
      <c r="AL1197" s="139"/>
      <c r="AM1197" s="112"/>
      <c r="AN1197" s="112"/>
      <c r="AU1197" s="111"/>
      <c r="AV1197" s="111"/>
      <c r="AW1197" s="111"/>
      <c r="AX1197" s="111"/>
      <c r="AY1197" s="111"/>
      <c r="AZ1197" s="111"/>
    </row>
    <row r="1198" spans="1:52" ht="30" customHeight="1" thickBot="1">
      <c r="A1198" s="146">
        <v>1185</v>
      </c>
      <c r="B1198" s="985" t="str">
        <f>IF(基本情報入力シート!C1223="","",基本情報入力シート!C1223)</f>
        <v/>
      </c>
      <c r="C1198" s="986"/>
      <c r="D1198" s="986"/>
      <c r="E1198" s="986"/>
      <c r="F1198" s="986"/>
      <c r="G1198" s="986"/>
      <c r="H1198" s="986"/>
      <c r="I1198" s="987"/>
      <c r="J1198" s="420" t="str">
        <f>IF(基本情報入力シート!M1223="","",基本情報入力シート!M1223)</f>
        <v/>
      </c>
      <c r="K1198" s="420" t="str">
        <f>IF(基本情報入力シート!R1223="","",基本情報入力シート!R1223)</f>
        <v/>
      </c>
      <c r="L1198" s="420" t="str">
        <f>IF(基本情報入力シート!W1223="","",基本情報入力シート!W1223)</f>
        <v/>
      </c>
      <c r="M1198" s="420" t="str">
        <f>IF(基本情報入力シート!X1223="","",基本情報入力シート!X1223)</f>
        <v/>
      </c>
      <c r="N1198" s="147" t="str">
        <f>IF(基本情報入力シート!Y1223="","",基本情報入力シート!Y1223)</f>
        <v/>
      </c>
      <c r="O1198" s="154"/>
      <c r="P1198" s="53"/>
      <c r="Q1198" s="988"/>
      <c r="R1198" s="989"/>
      <c r="S1198" s="148" t="str">
        <f>IFERROR(ROUNDDOWN(Q1198*VLOOKUP(N1198,【参考】数式用!$AR$2:$AW$50,MATCH(P1198,【参考】数式用!$AT$4:$AW$4)+2,FALSE)*0.5, 0), "")</f>
        <v/>
      </c>
      <c r="T1198" s="54"/>
      <c r="U1198" s="548" t="str">
        <f>IFERROR(IF(AG1198&lt;&gt;"",Q1198*VLOOKUP(N1198,【参考】数式用!$AG$2:$AL$50,MATCH(P1198,【参考】数式用!$AI$4:$AL$4,0)+2,0), ""), "")</f>
        <v/>
      </c>
      <c r="V1198" s="44"/>
      <c r="W1198" s="990"/>
      <c r="X1198" s="991"/>
      <c r="Y1198" s="93"/>
      <c r="Z1198" s="549"/>
      <c r="AA1198" s="149" t="str">
        <f>IFERROR(IF(Y1198="ー", "", ROUNDDOWN(Z1198*VLOOKUP(N1198,【参考】数式用!$AR$2:$AW$50,MATCH(Y1198,【参考】数式用!$AT$4:$AW$4)+2,FALSE)*0.5, 0)), "")</f>
        <v/>
      </c>
      <c r="AB1198" s="103"/>
      <c r="AC1198" s="1083" t="str">
        <f>IFERROR(IF(AG1198&lt;&gt;"",Z1198*VLOOKUP(N1198,【参考】数式用!$AG$2:$AL$50,MATCH(Y1198,【参考】数式用!$AI$4:$AL$4,0)+2,0), ""), "")</f>
        <v/>
      </c>
      <c r="AD1198" s="1083"/>
      <c r="AE1198" s="424"/>
      <c r="AF1198" s="104"/>
      <c r="AG1198" s="438" t="str">
        <f>IFERROR(VLOOKUP(O1198, 【参考】数式用!$AY$5:$AY$13, 1, FALSE), "")</f>
        <v/>
      </c>
      <c r="AH1198" s="439" t="str">
        <f>IFERROR(VLOOKUP(N1198, 【参考】数式用!$BA$2:$BB$50, 2, FALSE), "")</f>
        <v/>
      </c>
      <c r="AI1198" s="440" t="str">
        <f t="shared" si="37"/>
        <v/>
      </c>
      <c r="AJ1198" s="441" t="str">
        <f t="shared" si="38"/>
        <v/>
      </c>
      <c r="AK1198" s="139"/>
      <c r="AL1198" s="139"/>
      <c r="AM1198" s="112"/>
      <c r="AN1198" s="112"/>
      <c r="AU1198" s="111"/>
      <c r="AV1198" s="111"/>
      <c r="AW1198" s="111"/>
      <c r="AX1198" s="111"/>
      <c r="AY1198" s="111"/>
      <c r="AZ1198" s="111"/>
    </row>
    <row r="1199" spans="1:52" ht="30" customHeight="1" thickBot="1">
      <c r="A1199" s="146">
        <v>1186</v>
      </c>
      <c r="B1199" s="985" t="str">
        <f>IF(基本情報入力シート!C1224="","",基本情報入力シート!C1224)</f>
        <v/>
      </c>
      <c r="C1199" s="986"/>
      <c r="D1199" s="986"/>
      <c r="E1199" s="986"/>
      <c r="F1199" s="986"/>
      <c r="G1199" s="986"/>
      <c r="H1199" s="986"/>
      <c r="I1199" s="987"/>
      <c r="J1199" s="420" t="str">
        <f>IF(基本情報入力シート!M1224="","",基本情報入力シート!M1224)</f>
        <v/>
      </c>
      <c r="K1199" s="420" t="str">
        <f>IF(基本情報入力シート!R1224="","",基本情報入力シート!R1224)</f>
        <v/>
      </c>
      <c r="L1199" s="420" t="str">
        <f>IF(基本情報入力シート!W1224="","",基本情報入力シート!W1224)</f>
        <v/>
      </c>
      <c r="M1199" s="420" t="str">
        <f>IF(基本情報入力シート!X1224="","",基本情報入力シート!X1224)</f>
        <v/>
      </c>
      <c r="N1199" s="147" t="str">
        <f>IF(基本情報入力シート!Y1224="","",基本情報入力シート!Y1224)</f>
        <v/>
      </c>
      <c r="O1199" s="154"/>
      <c r="P1199" s="53"/>
      <c r="Q1199" s="988"/>
      <c r="R1199" s="989"/>
      <c r="S1199" s="148" t="str">
        <f>IFERROR(ROUNDDOWN(Q1199*VLOOKUP(N1199,【参考】数式用!$AR$2:$AW$50,MATCH(P1199,【参考】数式用!$AT$4:$AW$4)+2,FALSE)*0.5, 0), "")</f>
        <v/>
      </c>
      <c r="T1199" s="54"/>
      <c r="U1199" s="548" t="str">
        <f>IFERROR(IF(AG1199&lt;&gt;"",Q1199*VLOOKUP(N1199,【参考】数式用!$AG$2:$AL$50,MATCH(P1199,【参考】数式用!$AI$4:$AL$4,0)+2,0), ""), "")</f>
        <v/>
      </c>
      <c r="V1199" s="44"/>
      <c r="W1199" s="990"/>
      <c r="X1199" s="991"/>
      <c r="Y1199" s="93"/>
      <c r="Z1199" s="549"/>
      <c r="AA1199" s="149" t="str">
        <f>IFERROR(IF(Y1199="ー", "", ROUNDDOWN(Z1199*VLOOKUP(N1199,【参考】数式用!$AR$2:$AW$50,MATCH(Y1199,【参考】数式用!$AT$4:$AW$4)+2,FALSE)*0.5, 0)), "")</f>
        <v/>
      </c>
      <c r="AB1199" s="103"/>
      <c r="AC1199" s="1083" t="str">
        <f>IFERROR(IF(AG1199&lt;&gt;"",Z1199*VLOOKUP(N1199,【参考】数式用!$AG$2:$AL$50,MATCH(Y1199,【参考】数式用!$AI$4:$AL$4,0)+2,0), ""), "")</f>
        <v/>
      </c>
      <c r="AD1199" s="1083"/>
      <c r="AE1199" s="424"/>
      <c r="AF1199" s="104"/>
      <c r="AG1199" s="438" t="str">
        <f>IFERROR(VLOOKUP(O1199, 【参考】数式用!$AY$5:$AY$13, 1, FALSE), "")</f>
        <v/>
      </c>
      <c r="AH1199" s="439" t="str">
        <f>IFERROR(VLOOKUP(N1199, 【参考】数式用!$BA$2:$BB$50, 2, FALSE), "")</f>
        <v/>
      </c>
      <c r="AI1199" s="440" t="str">
        <f t="shared" si="37"/>
        <v/>
      </c>
      <c r="AJ1199" s="441" t="str">
        <f t="shared" si="38"/>
        <v/>
      </c>
      <c r="AK1199" s="139"/>
      <c r="AL1199" s="139"/>
      <c r="AM1199" s="112"/>
      <c r="AN1199" s="112"/>
      <c r="AU1199" s="111"/>
      <c r="AV1199" s="111"/>
      <c r="AW1199" s="111"/>
      <c r="AX1199" s="111"/>
      <c r="AY1199" s="111"/>
      <c r="AZ1199" s="111"/>
    </row>
    <row r="1200" spans="1:52" ht="30" customHeight="1" thickBot="1">
      <c r="A1200" s="146">
        <v>1187</v>
      </c>
      <c r="B1200" s="985" t="str">
        <f>IF(基本情報入力シート!C1225="","",基本情報入力シート!C1225)</f>
        <v/>
      </c>
      <c r="C1200" s="986"/>
      <c r="D1200" s="986"/>
      <c r="E1200" s="986"/>
      <c r="F1200" s="986"/>
      <c r="G1200" s="986"/>
      <c r="H1200" s="986"/>
      <c r="I1200" s="987"/>
      <c r="J1200" s="420" t="str">
        <f>IF(基本情報入力シート!M1225="","",基本情報入力シート!M1225)</f>
        <v/>
      </c>
      <c r="K1200" s="420" t="str">
        <f>IF(基本情報入力シート!R1225="","",基本情報入力シート!R1225)</f>
        <v/>
      </c>
      <c r="L1200" s="420" t="str">
        <f>IF(基本情報入力シート!W1225="","",基本情報入力シート!W1225)</f>
        <v/>
      </c>
      <c r="M1200" s="420" t="str">
        <f>IF(基本情報入力シート!X1225="","",基本情報入力シート!X1225)</f>
        <v/>
      </c>
      <c r="N1200" s="147" t="str">
        <f>IF(基本情報入力シート!Y1225="","",基本情報入力シート!Y1225)</f>
        <v/>
      </c>
      <c r="O1200" s="154"/>
      <c r="P1200" s="53"/>
      <c r="Q1200" s="988"/>
      <c r="R1200" s="989"/>
      <c r="S1200" s="148" t="str">
        <f>IFERROR(ROUNDDOWN(Q1200*VLOOKUP(N1200,【参考】数式用!$AR$2:$AW$50,MATCH(P1200,【参考】数式用!$AT$4:$AW$4)+2,FALSE)*0.5, 0), "")</f>
        <v/>
      </c>
      <c r="T1200" s="54"/>
      <c r="U1200" s="548" t="str">
        <f>IFERROR(IF(AG1200&lt;&gt;"",Q1200*VLOOKUP(N1200,【参考】数式用!$AG$2:$AL$50,MATCH(P1200,【参考】数式用!$AI$4:$AL$4,0)+2,0), ""), "")</f>
        <v/>
      </c>
      <c r="V1200" s="44"/>
      <c r="W1200" s="990"/>
      <c r="X1200" s="991"/>
      <c r="Y1200" s="93"/>
      <c r="Z1200" s="549"/>
      <c r="AA1200" s="149" t="str">
        <f>IFERROR(IF(Y1200="ー", "", ROUNDDOWN(Z1200*VLOOKUP(N1200,【参考】数式用!$AR$2:$AW$50,MATCH(Y1200,【参考】数式用!$AT$4:$AW$4)+2,FALSE)*0.5, 0)), "")</f>
        <v/>
      </c>
      <c r="AB1200" s="103"/>
      <c r="AC1200" s="1083" t="str">
        <f>IFERROR(IF(AG1200&lt;&gt;"",Z1200*VLOOKUP(N1200,【参考】数式用!$AG$2:$AL$50,MATCH(Y1200,【参考】数式用!$AI$4:$AL$4,0)+2,0), ""), "")</f>
        <v/>
      </c>
      <c r="AD1200" s="1083"/>
      <c r="AE1200" s="424"/>
      <c r="AF1200" s="104"/>
      <c r="AG1200" s="438" t="str">
        <f>IFERROR(VLOOKUP(O1200, 【参考】数式用!$AY$5:$AY$13, 1, FALSE), "")</f>
        <v/>
      </c>
      <c r="AH1200" s="439" t="str">
        <f>IFERROR(VLOOKUP(N1200, 【参考】数式用!$BA$2:$BB$50, 2, FALSE), "")</f>
        <v/>
      </c>
      <c r="AI1200" s="440" t="str">
        <f t="shared" si="37"/>
        <v/>
      </c>
      <c r="AJ1200" s="441" t="str">
        <f t="shared" si="38"/>
        <v/>
      </c>
      <c r="AK1200" s="139"/>
      <c r="AL1200" s="139"/>
      <c r="AM1200" s="112"/>
      <c r="AN1200" s="112"/>
      <c r="AU1200" s="111"/>
      <c r="AV1200" s="111"/>
      <c r="AW1200" s="111"/>
      <c r="AX1200" s="111"/>
      <c r="AY1200" s="111"/>
      <c r="AZ1200" s="111"/>
    </row>
    <row r="1201" spans="1:52" ht="30" customHeight="1" thickBot="1">
      <c r="A1201" s="146">
        <v>1188</v>
      </c>
      <c r="B1201" s="985" t="str">
        <f>IF(基本情報入力シート!C1226="","",基本情報入力シート!C1226)</f>
        <v/>
      </c>
      <c r="C1201" s="986"/>
      <c r="D1201" s="986"/>
      <c r="E1201" s="986"/>
      <c r="F1201" s="986"/>
      <c r="G1201" s="986"/>
      <c r="H1201" s="986"/>
      <c r="I1201" s="987"/>
      <c r="J1201" s="420" t="str">
        <f>IF(基本情報入力シート!M1226="","",基本情報入力シート!M1226)</f>
        <v/>
      </c>
      <c r="K1201" s="420" t="str">
        <f>IF(基本情報入力シート!R1226="","",基本情報入力シート!R1226)</f>
        <v/>
      </c>
      <c r="L1201" s="420" t="str">
        <f>IF(基本情報入力シート!W1226="","",基本情報入力シート!W1226)</f>
        <v/>
      </c>
      <c r="M1201" s="420" t="str">
        <f>IF(基本情報入力シート!X1226="","",基本情報入力シート!X1226)</f>
        <v/>
      </c>
      <c r="N1201" s="147" t="str">
        <f>IF(基本情報入力シート!Y1226="","",基本情報入力シート!Y1226)</f>
        <v/>
      </c>
      <c r="O1201" s="154"/>
      <c r="P1201" s="53"/>
      <c r="Q1201" s="988"/>
      <c r="R1201" s="989"/>
      <c r="S1201" s="148" t="str">
        <f>IFERROR(ROUNDDOWN(Q1201*VLOOKUP(N1201,【参考】数式用!$AR$2:$AW$50,MATCH(P1201,【参考】数式用!$AT$4:$AW$4)+2,FALSE)*0.5, 0), "")</f>
        <v/>
      </c>
      <c r="T1201" s="54"/>
      <c r="U1201" s="548" t="str">
        <f>IFERROR(IF(AG1201&lt;&gt;"",Q1201*VLOOKUP(N1201,【参考】数式用!$AG$2:$AL$50,MATCH(P1201,【参考】数式用!$AI$4:$AL$4,0)+2,0), ""), "")</f>
        <v/>
      </c>
      <c r="V1201" s="44"/>
      <c r="W1201" s="990"/>
      <c r="X1201" s="991"/>
      <c r="Y1201" s="93"/>
      <c r="Z1201" s="549"/>
      <c r="AA1201" s="149" t="str">
        <f>IFERROR(IF(Y1201="ー", "", ROUNDDOWN(Z1201*VLOOKUP(N1201,【参考】数式用!$AR$2:$AW$50,MATCH(Y1201,【参考】数式用!$AT$4:$AW$4)+2,FALSE)*0.5, 0)), "")</f>
        <v/>
      </c>
      <c r="AB1201" s="103"/>
      <c r="AC1201" s="1083" t="str">
        <f>IFERROR(IF(AG1201&lt;&gt;"",Z1201*VLOOKUP(N1201,【参考】数式用!$AG$2:$AL$50,MATCH(Y1201,【参考】数式用!$AI$4:$AL$4,0)+2,0), ""), "")</f>
        <v/>
      </c>
      <c r="AD1201" s="1083"/>
      <c r="AE1201" s="424"/>
      <c r="AF1201" s="104"/>
      <c r="AG1201" s="438" t="str">
        <f>IFERROR(VLOOKUP(O1201, 【参考】数式用!$AY$5:$AY$13, 1, FALSE), "")</f>
        <v/>
      </c>
      <c r="AH1201" s="439" t="str">
        <f>IFERROR(VLOOKUP(N1201, 【参考】数式用!$BA$2:$BB$50, 2, FALSE), "")</f>
        <v/>
      </c>
      <c r="AI1201" s="440" t="str">
        <f t="shared" si="37"/>
        <v/>
      </c>
      <c r="AJ1201" s="441" t="str">
        <f t="shared" si="38"/>
        <v/>
      </c>
      <c r="AK1201" s="139"/>
      <c r="AL1201" s="139"/>
      <c r="AM1201" s="112"/>
      <c r="AN1201" s="112"/>
      <c r="AU1201" s="111"/>
      <c r="AV1201" s="111"/>
      <c r="AW1201" s="111"/>
      <c r="AX1201" s="111"/>
      <c r="AY1201" s="111"/>
      <c r="AZ1201" s="111"/>
    </row>
    <row r="1202" spans="1:52" ht="30" customHeight="1" thickBot="1">
      <c r="A1202" s="146">
        <v>1189</v>
      </c>
      <c r="B1202" s="985" t="str">
        <f>IF(基本情報入力シート!C1227="","",基本情報入力シート!C1227)</f>
        <v/>
      </c>
      <c r="C1202" s="986"/>
      <c r="D1202" s="986"/>
      <c r="E1202" s="986"/>
      <c r="F1202" s="986"/>
      <c r="G1202" s="986"/>
      <c r="H1202" s="986"/>
      <c r="I1202" s="987"/>
      <c r="J1202" s="420" t="str">
        <f>IF(基本情報入力シート!M1227="","",基本情報入力シート!M1227)</f>
        <v/>
      </c>
      <c r="K1202" s="420" t="str">
        <f>IF(基本情報入力シート!R1227="","",基本情報入力シート!R1227)</f>
        <v/>
      </c>
      <c r="L1202" s="420" t="str">
        <f>IF(基本情報入力シート!W1227="","",基本情報入力シート!W1227)</f>
        <v/>
      </c>
      <c r="M1202" s="420" t="str">
        <f>IF(基本情報入力シート!X1227="","",基本情報入力シート!X1227)</f>
        <v/>
      </c>
      <c r="N1202" s="147" t="str">
        <f>IF(基本情報入力シート!Y1227="","",基本情報入力シート!Y1227)</f>
        <v/>
      </c>
      <c r="O1202" s="154"/>
      <c r="P1202" s="53"/>
      <c r="Q1202" s="988"/>
      <c r="R1202" s="989"/>
      <c r="S1202" s="148" t="str">
        <f>IFERROR(ROUNDDOWN(Q1202*VLOOKUP(N1202,【参考】数式用!$AR$2:$AW$50,MATCH(P1202,【参考】数式用!$AT$4:$AW$4)+2,FALSE)*0.5, 0), "")</f>
        <v/>
      </c>
      <c r="T1202" s="54"/>
      <c r="U1202" s="548" t="str">
        <f>IFERROR(IF(AG1202&lt;&gt;"",Q1202*VLOOKUP(N1202,【参考】数式用!$AG$2:$AL$50,MATCH(P1202,【参考】数式用!$AI$4:$AL$4,0)+2,0), ""), "")</f>
        <v/>
      </c>
      <c r="V1202" s="44"/>
      <c r="W1202" s="990"/>
      <c r="X1202" s="991"/>
      <c r="Y1202" s="93"/>
      <c r="Z1202" s="549"/>
      <c r="AA1202" s="149" t="str">
        <f>IFERROR(IF(Y1202="ー", "", ROUNDDOWN(Z1202*VLOOKUP(N1202,【参考】数式用!$AR$2:$AW$50,MATCH(Y1202,【参考】数式用!$AT$4:$AW$4)+2,FALSE)*0.5, 0)), "")</f>
        <v/>
      </c>
      <c r="AB1202" s="103"/>
      <c r="AC1202" s="1083" t="str">
        <f>IFERROR(IF(AG1202&lt;&gt;"",Z1202*VLOOKUP(N1202,【参考】数式用!$AG$2:$AL$50,MATCH(Y1202,【参考】数式用!$AI$4:$AL$4,0)+2,0), ""), "")</f>
        <v/>
      </c>
      <c r="AD1202" s="1083"/>
      <c r="AE1202" s="424"/>
      <c r="AF1202" s="104"/>
      <c r="AG1202" s="438" t="str">
        <f>IFERROR(VLOOKUP(O1202, 【参考】数式用!$AY$5:$AY$13, 1, FALSE), "")</f>
        <v/>
      </c>
      <c r="AH1202" s="439" t="str">
        <f>IFERROR(VLOOKUP(N1202, 【参考】数式用!$BA$2:$BB$50, 2, FALSE), "")</f>
        <v/>
      </c>
      <c r="AI1202" s="440" t="str">
        <f t="shared" ref="AI1202:AI1213" si="39">IF(AND(OR(P1202="処遇加算Ⅰ",P1202="処遇加算Ⅱ"),AH1202="対象"), 1,"")</f>
        <v/>
      </c>
      <c r="AJ1202" s="441" t="str">
        <f t="shared" ref="AJ1202:AJ1213" si="40">IF(OR(Y1202="処遇加算Ⅰ",Y1202="処遇加算Ⅱ"),1,"")</f>
        <v/>
      </c>
      <c r="AK1202" s="139"/>
      <c r="AL1202" s="139"/>
      <c r="AM1202" s="112"/>
      <c r="AN1202" s="112"/>
      <c r="AU1202" s="111"/>
      <c r="AV1202" s="111"/>
      <c r="AW1202" s="111"/>
      <c r="AX1202" s="111"/>
      <c r="AY1202" s="111"/>
      <c r="AZ1202" s="111"/>
    </row>
    <row r="1203" spans="1:52" ht="30" customHeight="1" thickBot="1">
      <c r="A1203" s="146">
        <v>1190</v>
      </c>
      <c r="B1203" s="985" t="str">
        <f>IF(基本情報入力シート!C1228="","",基本情報入力シート!C1228)</f>
        <v/>
      </c>
      <c r="C1203" s="986"/>
      <c r="D1203" s="986"/>
      <c r="E1203" s="986"/>
      <c r="F1203" s="986"/>
      <c r="G1203" s="986"/>
      <c r="H1203" s="986"/>
      <c r="I1203" s="987"/>
      <c r="J1203" s="420" t="str">
        <f>IF(基本情報入力シート!M1228="","",基本情報入力シート!M1228)</f>
        <v/>
      </c>
      <c r="K1203" s="420" t="str">
        <f>IF(基本情報入力シート!R1228="","",基本情報入力シート!R1228)</f>
        <v/>
      </c>
      <c r="L1203" s="420" t="str">
        <f>IF(基本情報入力シート!W1228="","",基本情報入力シート!W1228)</f>
        <v/>
      </c>
      <c r="M1203" s="420" t="str">
        <f>IF(基本情報入力シート!X1228="","",基本情報入力シート!X1228)</f>
        <v/>
      </c>
      <c r="N1203" s="147" t="str">
        <f>IF(基本情報入力シート!Y1228="","",基本情報入力シート!Y1228)</f>
        <v/>
      </c>
      <c r="O1203" s="154"/>
      <c r="P1203" s="53"/>
      <c r="Q1203" s="988"/>
      <c r="R1203" s="989"/>
      <c r="S1203" s="148" t="str">
        <f>IFERROR(ROUNDDOWN(Q1203*VLOOKUP(N1203,【参考】数式用!$AR$2:$AW$50,MATCH(P1203,【参考】数式用!$AT$4:$AW$4)+2,FALSE)*0.5, 0), "")</f>
        <v/>
      </c>
      <c r="T1203" s="54"/>
      <c r="U1203" s="548" t="str">
        <f>IFERROR(IF(AG1203&lt;&gt;"",Q1203*VLOOKUP(N1203,【参考】数式用!$AG$2:$AL$50,MATCH(P1203,【参考】数式用!$AI$4:$AL$4,0)+2,0), ""), "")</f>
        <v/>
      </c>
      <c r="V1203" s="44"/>
      <c r="W1203" s="990"/>
      <c r="X1203" s="991"/>
      <c r="Y1203" s="93"/>
      <c r="Z1203" s="549"/>
      <c r="AA1203" s="149" t="str">
        <f>IFERROR(IF(Y1203="ー", "", ROUNDDOWN(Z1203*VLOOKUP(N1203,【参考】数式用!$AR$2:$AW$50,MATCH(Y1203,【参考】数式用!$AT$4:$AW$4)+2,FALSE)*0.5, 0)), "")</f>
        <v/>
      </c>
      <c r="AB1203" s="103"/>
      <c r="AC1203" s="1083" t="str">
        <f>IFERROR(IF(AG1203&lt;&gt;"",Z1203*VLOOKUP(N1203,【参考】数式用!$AG$2:$AL$50,MATCH(Y1203,【参考】数式用!$AI$4:$AL$4,0)+2,0), ""), "")</f>
        <v/>
      </c>
      <c r="AD1203" s="1083"/>
      <c r="AE1203" s="424"/>
      <c r="AF1203" s="104"/>
      <c r="AG1203" s="438" t="str">
        <f>IFERROR(VLOOKUP(O1203, 【参考】数式用!$AY$5:$AY$13, 1, FALSE), "")</f>
        <v/>
      </c>
      <c r="AH1203" s="439" t="str">
        <f>IFERROR(VLOOKUP(N1203, 【参考】数式用!$BA$2:$BB$50, 2, FALSE), "")</f>
        <v/>
      </c>
      <c r="AI1203" s="440" t="str">
        <f t="shared" si="39"/>
        <v/>
      </c>
      <c r="AJ1203" s="441" t="str">
        <f t="shared" si="40"/>
        <v/>
      </c>
      <c r="AK1203" s="139"/>
      <c r="AL1203" s="139"/>
      <c r="AM1203" s="112"/>
      <c r="AN1203" s="112"/>
      <c r="AU1203" s="111"/>
      <c r="AV1203" s="111"/>
      <c r="AW1203" s="111"/>
      <c r="AX1203" s="111"/>
      <c r="AY1203" s="111"/>
      <c r="AZ1203" s="111"/>
    </row>
    <row r="1204" spans="1:52" ht="30" customHeight="1" thickBot="1">
      <c r="A1204" s="146">
        <v>1191</v>
      </c>
      <c r="B1204" s="985" t="str">
        <f>IF(基本情報入力シート!C1229="","",基本情報入力シート!C1229)</f>
        <v/>
      </c>
      <c r="C1204" s="986"/>
      <c r="D1204" s="986"/>
      <c r="E1204" s="986"/>
      <c r="F1204" s="986"/>
      <c r="G1204" s="986"/>
      <c r="H1204" s="986"/>
      <c r="I1204" s="987"/>
      <c r="J1204" s="420" t="str">
        <f>IF(基本情報入力シート!M1229="","",基本情報入力シート!M1229)</f>
        <v/>
      </c>
      <c r="K1204" s="420" t="str">
        <f>IF(基本情報入力シート!R1229="","",基本情報入力シート!R1229)</f>
        <v/>
      </c>
      <c r="L1204" s="420" t="str">
        <f>IF(基本情報入力シート!W1229="","",基本情報入力シート!W1229)</f>
        <v/>
      </c>
      <c r="M1204" s="420" t="str">
        <f>IF(基本情報入力シート!X1229="","",基本情報入力シート!X1229)</f>
        <v/>
      </c>
      <c r="N1204" s="147" t="str">
        <f>IF(基本情報入力シート!Y1229="","",基本情報入力シート!Y1229)</f>
        <v/>
      </c>
      <c r="O1204" s="154"/>
      <c r="P1204" s="53"/>
      <c r="Q1204" s="988"/>
      <c r="R1204" s="989"/>
      <c r="S1204" s="148" t="str">
        <f>IFERROR(ROUNDDOWN(Q1204*VLOOKUP(N1204,【参考】数式用!$AR$2:$AW$50,MATCH(P1204,【参考】数式用!$AT$4:$AW$4)+2,FALSE)*0.5, 0), "")</f>
        <v/>
      </c>
      <c r="T1204" s="54"/>
      <c r="U1204" s="548" t="str">
        <f>IFERROR(IF(AG1204&lt;&gt;"",Q1204*VLOOKUP(N1204,【参考】数式用!$AG$2:$AL$50,MATCH(P1204,【参考】数式用!$AI$4:$AL$4,0)+2,0), ""), "")</f>
        <v/>
      </c>
      <c r="V1204" s="44"/>
      <c r="W1204" s="990"/>
      <c r="X1204" s="991"/>
      <c r="Y1204" s="93"/>
      <c r="Z1204" s="549"/>
      <c r="AA1204" s="149" t="str">
        <f>IFERROR(IF(Y1204="ー", "", ROUNDDOWN(Z1204*VLOOKUP(N1204,【参考】数式用!$AR$2:$AW$50,MATCH(Y1204,【参考】数式用!$AT$4:$AW$4)+2,FALSE)*0.5, 0)), "")</f>
        <v/>
      </c>
      <c r="AB1204" s="103"/>
      <c r="AC1204" s="1083" t="str">
        <f>IFERROR(IF(AG1204&lt;&gt;"",Z1204*VLOOKUP(N1204,【参考】数式用!$AG$2:$AL$50,MATCH(Y1204,【参考】数式用!$AI$4:$AL$4,0)+2,0), ""), "")</f>
        <v/>
      </c>
      <c r="AD1204" s="1083"/>
      <c r="AE1204" s="424"/>
      <c r="AF1204" s="104"/>
      <c r="AG1204" s="438" t="str">
        <f>IFERROR(VLOOKUP(O1204, 【参考】数式用!$AY$5:$AY$13, 1, FALSE), "")</f>
        <v/>
      </c>
      <c r="AH1204" s="439" t="str">
        <f>IFERROR(VLOOKUP(N1204, 【参考】数式用!$BA$2:$BB$50, 2, FALSE), "")</f>
        <v/>
      </c>
      <c r="AI1204" s="440" t="str">
        <f t="shared" si="39"/>
        <v/>
      </c>
      <c r="AJ1204" s="441" t="str">
        <f t="shared" si="40"/>
        <v/>
      </c>
      <c r="AK1204" s="139"/>
      <c r="AL1204" s="139"/>
      <c r="AM1204" s="112"/>
      <c r="AN1204" s="112"/>
      <c r="AU1204" s="111"/>
      <c r="AV1204" s="111"/>
      <c r="AW1204" s="111"/>
      <c r="AX1204" s="111"/>
      <c r="AY1204" s="111"/>
      <c r="AZ1204" s="111"/>
    </row>
    <row r="1205" spans="1:52" ht="30" customHeight="1" thickBot="1">
      <c r="A1205" s="146">
        <v>1192</v>
      </c>
      <c r="B1205" s="985" t="str">
        <f>IF(基本情報入力シート!C1230="","",基本情報入力シート!C1230)</f>
        <v/>
      </c>
      <c r="C1205" s="986"/>
      <c r="D1205" s="986"/>
      <c r="E1205" s="986"/>
      <c r="F1205" s="986"/>
      <c r="G1205" s="986"/>
      <c r="H1205" s="986"/>
      <c r="I1205" s="987"/>
      <c r="J1205" s="420" t="str">
        <f>IF(基本情報入力シート!M1230="","",基本情報入力シート!M1230)</f>
        <v/>
      </c>
      <c r="K1205" s="420" t="str">
        <f>IF(基本情報入力シート!R1230="","",基本情報入力シート!R1230)</f>
        <v/>
      </c>
      <c r="L1205" s="420" t="str">
        <f>IF(基本情報入力シート!W1230="","",基本情報入力シート!W1230)</f>
        <v/>
      </c>
      <c r="M1205" s="420" t="str">
        <f>IF(基本情報入力シート!X1230="","",基本情報入力シート!X1230)</f>
        <v/>
      </c>
      <c r="N1205" s="147" t="str">
        <f>IF(基本情報入力シート!Y1230="","",基本情報入力シート!Y1230)</f>
        <v/>
      </c>
      <c r="O1205" s="154"/>
      <c r="P1205" s="53"/>
      <c r="Q1205" s="988"/>
      <c r="R1205" s="989"/>
      <c r="S1205" s="148" t="str">
        <f>IFERROR(ROUNDDOWN(Q1205*VLOOKUP(N1205,【参考】数式用!$AR$2:$AW$50,MATCH(P1205,【参考】数式用!$AT$4:$AW$4)+2,FALSE)*0.5, 0), "")</f>
        <v/>
      </c>
      <c r="T1205" s="54"/>
      <c r="U1205" s="548" t="str">
        <f>IFERROR(IF(AG1205&lt;&gt;"",Q1205*VLOOKUP(N1205,【参考】数式用!$AG$2:$AL$50,MATCH(P1205,【参考】数式用!$AI$4:$AL$4,0)+2,0), ""), "")</f>
        <v/>
      </c>
      <c r="V1205" s="44"/>
      <c r="W1205" s="990"/>
      <c r="X1205" s="991"/>
      <c r="Y1205" s="93"/>
      <c r="Z1205" s="549"/>
      <c r="AA1205" s="149" t="str">
        <f>IFERROR(IF(Y1205="ー", "", ROUNDDOWN(Z1205*VLOOKUP(N1205,【参考】数式用!$AR$2:$AW$50,MATCH(Y1205,【参考】数式用!$AT$4:$AW$4)+2,FALSE)*0.5, 0)), "")</f>
        <v/>
      </c>
      <c r="AB1205" s="103"/>
      <c r="AC1205" s="1083" t="str">
        <f>IFERROR(IF(AG1205&lt;&gt;"",Z1205*VLOOKUP(N1205,【参考】数式用!$AG$2:$AL$50,MATCH(Y1205,【参考】数式用!$AI$4:$AL$4,0)+2,0), ""), "")</f>
        <v/>
      </c>
      <c r="AD1205" s="1083"/>
      <c r="AE1205" s="424"/>
      <c r="AF1205" s="104"/>
      <c r="AG1205" s="438" t="str">
        <f>IFERROR(VLOOKUP(O1205, 【参考】数式用!$AY$5:$AY$13, 1, FALSE), "")</f>
        <v/>
      </c>
      <c r="AH1205" s="439" t="str">
        <f>IFERROR(VLOOKUP(N1205, 【参考】数式用!$BA$2:$BB$50, 2, FALSE), "")</f>
        <v/>
      </c>
      <c r="AI1205" s="440" t="str">
        <f t="shared" si="39"/>
        <v/>
      </c>
      <c r="AJ1205" s="441" t="str">
        <f t="shared" si="40"/>
        <v/>
      </c>
      <c r="AK1205" s="139"/>
      <c r="AL1205" s="139"/>
      <c r="AM1205" s="112"/>
      <c r="AN1205" s="112"/>
      <c r="AU1205" s="111"/>
      <c r="AV1205" s="111"/>
      <c r="AW1205" s="111"/>
      <c r="AX1205" s="111"/>
      <c r="AY1205" s="111"/>
      <c r="AZ1205" s="111"/>
    </row>
    <row r="1206" spans="1:52" ht="30" customHeight="1" thickBot="1">
      <c r="A1206" s="146">
        <v>1193</v>
      </c>
      <c r="B1206" s="985" t="str">
        <f>IF(基本情報入力シート!C1231="","",基本情報入力シート!C1231)</f>
        <v/>
      </c>
      <c r="C1206" s="986"/>
      <c r="D1206" s="986"/>
      <c r="E1206" s="986"/>
      <c r="F1206" s="986"/>
      <c r="G1206" s="986"/>
      <c r="H1206" s="986"/>
      <c r="I1206" s="987"/>
      <c r="J1206" s="420" t="str">
        <f>IF(基本情報入力シート!M1231="","",基本情報入力シート!M1231)</f>
        <v/>
      </c>
      <c r="K1206" s="420" t="str">
        <f>IF(基本情報入力シート!R1231="","",基本情報入力シート!R1231)</f>
        <v/>
      </c>
      <c r="L1206" s="420" t="str">
        <f>IF(基本情報入力シート!W1231="","",基本情報入力シート!W1231)</f>
        <v/>
      </c>
      <c r="M1206" s="420" t="str">
        <f>IF(基本情報入力シート!X1231="","",基本情報入力シート!X1231)</f>
        <v/>
      </c>
      <c r="N1206" s="147" t="str">
        <f>IF(基本情報入力シート!Y1231="","",基本情報入力シート!Y1231)</f>
        <v/>
      </c>
      <c r="O1206" s="154"/>
      <c r="P1206" s="53"/>
      <c r="Q1206" s="988"/>
      <c r="R1206" s="989"/>
      <c r="S1206" s="148" t="str">
        <f>IFERROR(ROUNDDOWN(Q1206*VLOOKUP(N1206,【参考】数式用!$AR$2:$AW$50,MATCH(P1206,【参考】数式用!$AT$4:$AW$4)+2,FALSE)*0.5, 0), "")</f>
        <v/>
      </c>
      <c r="T1206" s="54"/>
      <c r="U1206" s="548" t="str">
        <f>IFERROR(IF(AG1206&lt;&gt;"",Q1206*VLOOKUP(N1206,【参考】数式用!$AG$2:$AL$50,MATCH(P1206,【参考】数式用!$AI$4:$AL$4,0)+2,0), ""), "")</f>
        <v/>
      </c>
      <c r="V1206" s="44"/>
      <c r="W1206" s="990"/>
      <c r="X1206" s="991"/>
      <c r="Y1206" s="93"/>
      <c r="Z1206" s="549"/>
      <c r="AA1206" s="149" t="str">
        <f>IFERROR(IF(Y1206="ー", "", ROUNDDOWN(Z1206*VLOOKUP(N1206,【参考】数式用!$AR$2:$AW$50,MATCH(Y1206,【参考】数式用!$AT$4:$AW$4)+2,FALSE)*0.5, 0)), "")</f>
        <v/>
      </c>
      <c r="AB1206" s="103"/>
      <c r="AC1206" s="1083" t="str">
        <f>IFERROR(IF(AG1206&lt;&gt;"",Z1206*VLOOKUP(N1206,【参考】数式用!$AG$2:$AL$50,MATCH(Y1206,【参考】数式用!$AI$4:$AL$4,0)+2,0), ""), "")</f>
        <v/>
      </c>
      <c r="AD1206" s="1083"/>
      <c r="AE1206" s="424"/>
      <c r="AF1206" s="104"/>
      <c r="AG1206" s="438" t="str">
        <f>IFERROR(VLOOKUP(O1206, 【参考】数式用!$AY$5:$AY$13, 1, FALSE), "")</f>
        <v/>
      </c>
      <c r="AH1206" s="439" t="str">
        <f>IFERROR(VLOOKUP(N1206, 【参考】数式用!$BA$2:$BB$50, 2, FALSE), "")</f>
        <v/>
      </c>
      <c r="AI1206" s="440" t="str">
        <f t="shared" si="39"/>
        <v/>
      </c>
      <c r="AJ1206" s="441" t="str">
        <f t="shared" si="40"/>
        <v/>
      </c>
      <c r="AK1206" s="139"/>
      <c r="AL1206" s="139"/>
      <c r="AM1206" s="112"/>
      <c r="AN1206" s="112"/>
      <c r="AU1206" s="111"/>
      <c r="AV1206" s="111"/>
      <c r="AW1206" s="111"/>
      <c r="AX1206" s="111"/>
      <c r="AY1206" s="111"/>
      <c r="AZ1206" s="111"/>
    </row>
    <row r="1207" spans="1:52" ht="30" customHeight="1" thickBot="1">
      <c r="A1207" s="146">
        <v>1194</v>
      </c>
      <c r="B1207" s="985" t="str">
        <f>IF(基本情報入力シート!C1232="","",基本情報入力シート!C1232)</f>
        <v/>
      </c>
      <c r="C1207" s="986"/>
      <c r="D1207" s="986"/>
      <c r="E1207" s="986"/>
      <c r="F1207" s="986"/>
      <c r="G1207" s="986"/>
      <c r="H1207" s="986"/>
      <c r="I1207" s="987"/>
      <c r="J1207" s="420" t="str">
        <f>IF(基本情報入力シート!M1232="","",基本情報入力シート!M1232)</f>
        <v/>
      </c>
      <c r="K1207" s="420" t="str">
        <f>IF(基本情報入力シート!R1232="","",基本情報入力シート!R1232)</f>
        <v/>
      </c>
      <c r="L1207" s="420" t="str">
        <f>IF(基本情報入力シート!W1232="","",基本情報入力シート!W1232)</f>
        <v/>
      </c>
      <c r="M1207" s="420" t="str">
        <f>IF(基本情報入力シート!X1232="","",基本情報入力シート!X1232)</f>
        <v/>
      </c>
      <c r="N1207" s="147" t="str">
        <f>IF(基本情報入力シート!Y1232="","",基本情報入力シート!Y1232)</f>
        <v/>
      </c>
      <c r="O1207" s="154"/>
      <c r="P1207" s="53"/>
      <c r="Q1207" s="988"/>
      <c r="R1207" s="989"/>
      <c r="S1207" s="148" t="str">
        <f>IFERROR(ROUNDDOWN(Q1207*VLOOKUP(N1207,【参考】数式用!$AR$2:$AW$50,MATCH(P1207,【参考】数式用!$AT$4:$AW$4)+2,FALSE)*0.5, 0), "")</f>
        <v/>
      </c>
      <c r="T1207" s="54"/>
      <c r="U1207" s="548" t="str">
        <f>IFERROR(IF(AG1207&lt;&gt;"",Q1207*VLOOKUP(N1207,【参考】数式用!$AG$2:$AL$50,MATCH(P1207,【参考】数式用!$AI$4:$AL$4,0)+2,0), ""), "")</f>
        <v/>
      </c>
      <c r="V1207" s="44"/>
      <c r="W1207" s="990"/>
      <c r="X1207" s="991"/>
      <c r="Y1207" s="93"/>
      <c r="Z1207" s="549"/>
      <c r="AA1207" s="149" t="str">
        <f>IFERROR(IF(Y1207="ー", "", ROUNDDOWN(Z1207*VLOOKUP(N1207,【参考】数式用!$AR$2:$AW$50,MATCH(Y1207,【参考】数式用!$AT$4:$AW$4)+2,FALSE)*0.5, 0)), "")</f>
        <v/>
      </c>
      <c r="AB1207" s="103"/>
      <c r="AC1207" s="1083" t="str">
        <f>IFERROR(IF(AG1207&lt;&gt;"",Z1207*VLOOKUP(N1207,【参考】数式用!$AG$2:$AL$50,MATCH(Y1207,【参考】数式用!$AI$4:$AL$4,0)+2,0), ""), "")</f>
        <v/>
      </c>
      <c r="AD1207" s="1083"/>
      <c r="AE1207" s="424"/>
      <c r="AF1207" s="104"/>
      <c r="AG1207" s="438" t="str">
        <f>IFERROR(VLOOKUP(O1207, 【参考】数式用!$AY$5:$AY$13, 1, FALSE), "")</f>
        <v/>
      </c>
      <c r="AH1207" s="439" t="str">
        <f>IFERROR(VLOOKUP(N1207, 【参考】数式用!$BA$2:$BB$50, 2, FALSE), "")</f>
        <v/>
      </c>
      <c r="AI1207" s="440" t="str">
        <f t="shared" si="39"/>
        <v/>
      </c>
      <c r="AJ1207" s="441" t="str">
        <f t="shared" si="40"/>
        <v/>
      </c>
      <c r="AK1207" s="139"/>
      <c r="AL1207" s="139"/>
      <c r="AM1207" s="112"/>
      <c r="AN1207" s="112"/>
      <c r="AU1207" s="111"/>
      <c r="AV1207" s="111"/>
      <c r="AW1207" s="111"/>
      <c r="AX1207" s="111"/>
      <c r="AY1207" s="111"/>
      <c r="AZ1207" s="111"/>
    </row>
    <row r="1208" spans="1:52" ht="30" customHeight="1" thickBot="1">
      <c r="A1208" s="146">
        <v>1195</v>
      </c>
      <c r="B1208" s="985" t="str">
        <f>IF(基本情報入力シート!C1233="","",基本情報入力シート!C1233)</f>
        <v/>
      </c>
      <c r="C1208" s="986"/>
      <c r="D1208" s="986"/>
      <c r="E1208" s="986"/>
      <c r="F1208" s="986"/>
      <c r="G1208" s="986"/>
      <c r="H1208" s="986"/>
      <c r="I1208" s="987"/>
      <c r="J1208" s="420" t="str">
        <f>IF(基本情報入力シート!M1233="","",基本情報入力シート!M1233)</f>
        <v/>
      </c>
      <c r="K1208" s="420" t="str">
        <f>IF(基本情報入力シート!R1233="","",基本情報入力シート!R1233)</f>
        <v/>
      </c>
      <c r="L1208" s="420" t="str">
        <f>IF(基本情報入力シート!W1233="","",基本情報入力シート!W1233)</f>
        <v/>
      </c>
      <c r="M1208" s="420" t="str">
        <f>IF(基本情報入力シート!X1233="","",基本情報入力シート!X1233)</f>
        <v/>
      </c>
      <c r="N1208" s="147" t="str">
        <f>IF(基本情報入力シート!Y1233="","",基本情報入力シート!Y1233)</f>
        <v/>
      </c>
      <c r="O1208" s="154"/>
      <c r="P1208" s="53"/>
      <c r="Q1208" s="988"/>
      <c r="R1208" s="989"/>
      <c r="S1208" s="148" t="str">
        <f>IFERROR(ROUNDDOWN(Q1208*VLOOKUP(N1208,【参考】数式用!$AR$2:$AW$50,MATCH(P1208,【参考】数式用!$AT$4:$AW$4)+2,FALSE)*0.5, 0), "")</f>
        <v/>
      </c>
      <c r="T1208" s="54"/>
      <c r="U1208" s="548" t="str">
        <f>IFERROR(IF(AG1208&lt;&gt;"",Q1208*VLOOKUP(N1208,【参考】数式用!$AG$2:$AL$50,MATCH(P1208,【参考】数式用!$AI$4:$AL$4,0)+2,0), ""), "")</f>
        <v/>
      </c>
      <c r="V1208" s="44"/>
      <c r="W1208" s="990"/>
      <c r="X1208" s="991"/>
      <c r="Y1208" s="93"/>
      <c r="Z1208" s="549"/>
      <c r="AA1208" s="149" t="str">
        <f>IFERROR(IF(Y1208="ー", "", ROUNDDOWN(Z1208*VLOOKUP(N1208,【参考】数式用!$AR$2:$AW$50,MATCH(Y1208,【参考】数式用!$AT$4:$AW$4)+2,FALSE)*0.5, 0)), "")</f>
        <v/>
      </c>
      <c r="AB1208" s="103"/>
      <c r="AC1208" s="1083" t="str">
        <f>IFERROR(IF(AG1208&lt;&gt;"",Z1208*VLOOKUP(N1208,【参考】数式用!$AG$2:$AL$50,MATCH(Y1208,【参考】数式用!$AI$4:$AL$4,0)+2,0), ""), "")</f>
        <v/>
      </c>
      <c r="AD1208" s="1083"/>
      <c r="AE1208" s="424"/>
      <c r="AF1208" s="104"/>
      <c r="AG1208" s="438" t="str">
        <f>IFERROR(VLOOKUP(O1208, 【参考】数式用!$AY$5:$AY$13, 1, FALSE), "")</f>
        <v/>
      </c>
      <c r="AH1208" s="439" t="str">
        <f>IFERROR(VLOOKUP(N1208, 【参考】数式用!$BA$2:$BB$50, 2, FALSE), "")</f>
        <v/>
      </c>
      <c r="AI1208" s="440" t="str">
        <f t="shared" si="39"/>
        <v/>
      </c>
      <c r="AJ1208" s="441" t="str">
        <f t="shared" si="40"/>
        <v/>
      </c>
      <c r="AK1208" s="139"/>
      <c r="AL1208" s="139"/>
      <c r="AM1208" s="112"/>
      <c r="AN1208" s="112"/>
      <c r="AU1208" s="111"/>
      <c r="AV1208" s="111"/>
      <c r="AW1208" s="111"/>
      <c r="AX1208" s="111"/>
      <c r="AY1208" s="111"/>
      <c r="AZ1208" s="111"/>
    </row>
    <row r="1209" spans="1:52" ht="30" customHeight="1" thickBot="1">
      <c r="A1209" s="146">
        <v>1196</v>
      </c>
      <c r="B1209" s="985" t="str">
        <f>IF(基本情報入力シート!C1234="","",基本情報入力シート!C1234)</f>
        <v/>
      </c>
      <c r="C1209" s="986"/>
      <c r="D1209" s="986"/>
      <c r="E1209" s="986"/>
      <c r="F1209" s="986"/>
      <c r="G1209" s="986"/>
      <c r="H1209" s="986"/>
      <c r="I1209" s="987"/>
      <c r="J1209" s="420" t="str">
        <f>IF(基本情報入力シート!M1234="","",基本情報入力シート!M1234)</f>
        <v/>
      </c>
      <c r="K1209" s="420" t="str">
        <f>IF(基本情報入力シート!R1234="","",基本情報入力シート!R1234)</f>
        <v/>
      </c>
      <c r="L1209" s="420" t="str">
        <f>IF(基本情報入力シート!W1234="","",基本情報入力シート!W1234)</f>
        <v/>
      </c>
      <c r="M1209" s="420" t="str">
        <f>IF(基本情報入力シート!X1234="","",基本情報入力シート!X1234)</f>
        <v/>
      </c>
      <c r="N1209" s="147" t="str">
        <f>IF(基本情報入力シート!Y1234="","",基本情報入力シート!Y1234)</f>
        <v/>
      </c>
      <c r="O1209" s="154"/>
      <c r="P1209" s="53"/>
      <c r="Q1209" s="988"/>
      <c r="R1209" s="989"/>
      <c r="S1209" s="148" t="str">
        <f>IFERROR(ROUNDDOWN(Q1209*VLOOKUP(N1209,【参考】数式用!$AR$2:$AW$50,MATCH(P1209,【参考】数式用!$AT$4:$AW$4)+2,FALSE)*0.5, 0), "")</f>
        <v/>
      </c>
      <c r="T1209" s="54"/>
      <c r="U1209" s="548" t="str">
        <f>IFERROR(IF(AG1209&lt;&gt;"",Q1209*VLOOKUP(N1209,【参考】数式用!$AG$2:$AL$50,MATCH(P1209,【参考】数式用!$AI$4:$AL$4,0)+2,0), ""), "")</f>
        <v/>
      </c>
      <c r="V1209" s="44"/>
      <c r="W1209" s="990"/>
      <c r="X1209" s="991"/>
      <c r="Y1209" s="93"/>
      <c r="Z1209" s="549"/>
      <c r="AA1209" s="149" t="str">
        <f>IFERROR(IF(Y1209="ー", "", ROUNDDOWN(Z1209*VLOOKUP(N1209,【参考】数式用!$AR$2:$AW$50,MATCH(Y1209,【参考】数式用!$AT$4:$AW$4)+2,FALSE)*0.5, 0)), "")</f>
        <v/>
      </c>
      <c r="AB1209" s="103"/>
      <c r="AC1209" s="1083" t="str">
        <f>IFERROR(IF(AG1209&lt;&gt;"",Z1209*VLOOKUP(N1209,【参考】数式用!$AG$2:$AL$50,MATCH(Y1209,【参考】数式用!$AI$4:$AL$4,0)+2,0), ""), "")</f>
        <v/>
      </c>
      <c r="AD1209" s="1083"/>
      <c r="AE1209" s="424"/>
      <c r="AF1209" s="104"/>
      <c r="AG1209" s="438" t="str">
        <f>IFERROR(VLOOKUP(O1209, 【参考】数式用!$AY$5:$AY$13, 1, FALSE), "")</f>
        <v/>
      </c>
      <c r="AH1209" s="439" t="str">
        <f>IFERROR(VLOOKUP(N1209, 【参考】数式用!$BA$2:$BB$50, 2, FALSE), "")</f>
        <v/>
      </c>
      <c r="AI1209" s="440" t="str">
        <f t="shared" si="39"/>
        <v/>
      </c>
      <c r="AJ1209" s="441" t="str">
        <f t="shared" si="40"/>
        <v/>
      </c>
      <c r="AK1209" s="139"/>
      <c r="AL1209" s="139"/>
      <c r="AM1209" s="112"/>
      <c r="AN1209" s="112"/>
      <c r="AU1209" s="111"/>
      <c r="AV1209" s="111"/>
      <c r="AW1209" s="111"/>
      <c r="AX1209" s="111"/>
      <c r="AY1209" s="111"/>
      <c r="AZ1209" s="111"/>
    </row>
    <row r="1210" spans="1:52" ht="30" customHeight="1" thickBot="1">
      <c r="A1210" s="146">
        <v>1197</v>
      </c>
      <c r="B1210" s="985" t="str">
        <f>IF(基本情報入力シート!C1235="","",基本情報入力シート!C1235)</f>
        <v/>
      </c>
      <c r="C1210" s="986"/>
      <c r="D1210" s="986"/>
      <c r="E1210" s="986"/>
      <c r="F1210" s="986"/>
      <c r="G1210" s="986"/>
      <c r="H1210" s="986"/>
      <c r="I1210" s="987"/>
      <c r="J1210" s="420" t="str">
        <f>IF(基本情報入力シート!M1235="","",基本情報入力シート!M1235)</f>
        <v/>
      </c>
      <c r="K1210" s="420" t="str">
        <f>IF(基本情報入力シート!R1235="","",基本情報入力シート!R1235)</f>
        <v/>
      </c>
      <c r="L1210" s="420" t="str">
        <f>IF(基本情報入力シート!W1235="","",基本情報入力シート!W1235)</f>
        <v/>
      </c>
      <c r="M1210" s="420" t="str">
        <f>IF(基本情報入力シート!X1235="","",基本情報入力シート!X1235)</f>
        <v/>
      </c>
      <c r="N1210" s="147" t="str">
        <f>IF(基本情報入力シート!Y1235="","",基本情報入力シート!Y1235)</f>
        <v/>
      </c>
      <c r="O1210" s="154"/>
      <c r="P1210" s="53"/>
      <c r="Q1210" s="988"/>
      <c r="R1210" s="989"/>
      <c r="S1210" s="148" t="str">
        <f>IFERROR(ROUNDDOWN(Q1210*VLOOKUP(N1210,【参考】数式用!$AR$2:$AW$50,MATCH(P1210,【参考】数式用!$AT$4:$AW$4)+2,FALSE)*0.5, 0), "")</f>
        <v/>
      </c>
      <c r="T1210" s="54"/>
      <c r="U1210" s="548" t="str">
        <f>IFERROR(IF(AG1210&lt;&gt;"",Q1210*VLOOKUP(N1210,【参考】数式用!$AG$2:$AL$50,MATCH(P1210,【参考】数式用!$AI$4:$AL$4,0)+2,0), ""), "")</f>
        <v/>
      </c>
      <c r="V1210" s="44"/>
      <c r="W1210" s="990"/>
      <c r="X1210" s="991"/>
      <c r="Y1210" s="93"/>
      <c r="Z1210" s="549"/>
      <c r="AA1210" s="149" t="str">
        <f>IFERROR(IF(Y1210="ー", "", ROUNDDOWN(Z1210*VLOOKUP(N1210,【参考】数式用!$AR$2:$AW$50,MATCH(Y1210,【参考】数式用!$AT$4:$AW$4)+2,FALSE)*0.5, 0)), "")</f>
        <v/>
      </c>
      <c r="AB1210" s="103"/>
      <c r="AC1210" s="1083" t="str">
        <f>IFERROR(IF(AG1210&lt;&gt;"",Z1210*VLOOKUP(N1210,【参考】数式用!$AG$2:$AL$50,MATCH(Y1210,【参考】数式用!$AI$4:$AL$4,0)+2,0), ""), "")</f>
        <v/>
      </c>
      <c r="AD1210" s="1083"/>
      <c r="AE1210" s="424"/>
      <c r="AF1210" s="104"/>
      <c r="AG1210" s="438" t="str">
        <f>IFERROR(VLOOKUP(O1210, 【参考】数式用!$AY$5:$AY$13, 1, FALSE), "")</f>
        <v/>
      </c>
      <c r="AH1210" s="439" t="str">
        <f>IFERROR(VLOOKUP(N1210, 【参考】数式用!$BA$2:$BB$50, 2, FALSE), "")</f>
        <v/>
      </c>
      <c r="AI1210" s="440" t="str">
        <f t="shared" si="39"/>
        <v/>
      </c>
      <c r="AJ1210" s="441" t="str">
        <f t="shared" si="40"/>
        <v/>
      </c>
      <c r="AK1210" s="139"/>
      <c r="AL1210" s="139"/>
      <c r="AM1210" s="112"/>
      <c r="AN1210" s="112"/>
      <c r="AU1210" s="111"/>
      <c r="AV1210" s="111"/>
      <c r="AW1210" s="111"/>
      <c r="AX1210" s="111"/>
      <c r="AY1210" s="111"/>
      <c r="AZ1210" s="111"/>
    </row>
    <row r="1211" spans="1:52" ht="30" customHeight="1" thickBot="1">
      <c r="A1211" s="146">
        <v>1198</v>
      </c>
      <c r="B1211" s="985" t="str">
        <f>IF(基本情報入力シート!C1236="","",基本情報入力シート!C1236)</f>
        <v/>
      </c>
      <c r="C1211" s="986"/>
      <c r="D1211" s="986"/>
      <c r="E1211" s="986"/>
      <c r="F1211" s="986"/>
      <c r="G1211" s="986"/>
      <c r="H1211" s="986"/>
      <c r="I1211" s="987"/>
      <c r="J1211" s="420" t="str">
        <f>IF(基本情報入力シート!M1236="","",基本情報入力シート!M1236)</f>
        <v/>
      </c>
      <c r="K1211" s="420" t="str">
        <f>IF(基本情報入力シート!R1236="","",基本情報入力シート!R1236)</f>
        <v/>
      </c>
      <c r="L1211" s="420" t="str">
        <f>IF(基本情報入力シート!W1236="","",基本情報入力シート!W1236)</f>
        <v/>
      </c>
      <c r="M1211" s="420" t="str">
        <f>IF(基本情報入力シート!X1236="","",基本情報入力シート!X1236)</f>
        <v/>
      </c>
      <c r="N1211" s="147" t="str">
        <f>IF(基本情報入力シート!Y1236="","",基本情報入力シート!Y1236)</f>
        <v/>
      </c>
      <c r="O1211" s="154"/>
      <c r="P1211" s="53"/>
      <c r="Q1211" s="988"/>
      <c r="R1211" s="989"/>
      <c r="S1211" s="148" t="str">
        <f>IFERROR(ROUNDDOWN(Q1211*VLOOKUP(N1211,【参考】数式用!$AR$2:$AW$50,MATCH(P1211,【参考】数式用!$AT$4:$AW$4)+2,FALSE)*0.5, 0), "")</f>
        <v/>
      </c>
      <c r="T1211" s="54"/>
      <c r="U1211" s="548" t="str">
        <f>IFERROR(IF(AG1211&lt;&gt;"",Q1211*VLOOKUP(N1211,【参考】数式用!$AG$2:$AL$50,MATCH(P1211,【参考】数式用!$AI$4:$AL$4,0)+2,0), ""), "")</f>
        <v/>
      </c>
      <c r="V1211" s="44"/>
      <c r="W1211" s="990"/>
      <c r="X1211" s="991"/>
      <c r="Y1211" s="93"/>
      <c r="Z1211" s="549"/>
      <c r="AA1211" s="149" t="str">
        <f>IFERROR(IF(Y1211="ー", "", ROUNDDOWN(Z1211*VLOOKUP(N1211,【参考】数式用!$AR$2:$AW$50,MATCH(Y1211,【参考】数式用!$AT$4:$AW$4)+2,FALSE)*0.5, 0)), "")</f>
        <v/>
      </c>
      <c r="AB1211" s="103"/>
      <c r="AC1211" s="1083" t="str">
        <f>IFERROR(IF(AG1211&lt;&gt;"",Z1211*VLOOKUP(N1211,【参考】数式用!$AG$2:$AL$50,MATCH(Y1211,【参考】数式用!$AI$4:$AL$4,0)+2,0), ""), "")</f>
        <v/>
      </c>
      <c r="AD1211" s="1083"/>
      <c r="AE1211" s="424"/>
      <c r="AF1211" s="104"/>
      <c r="AG1211" s="438" t="str">
        <f>IFERROR(VLOOKUP(O1211, 【参考】数式用!$AY$5:$AY$13, 1, FALSE), "")</f>
        <v/>
      </c>
      <c r="AH1211" s="439" t="str">
        <f>IFERROR(VLOOKUP(N1211, 【参考】数式用!$BA$2:$BB$50, 2, FALSE), "")</f>
        <v/>
      </c>
      <c r="AI1211" s="440" t="str">
        <f t="shared" si="39"/>
        <v/>
      </c>
      <c r="AJ1211" s="441" t="str">
        <f t="shared" si="40"/>
        <v/>
      </c>
      <c r="AK1211" s="139"/>
      <c r="AL1211" s="139"/>
      <c r="AM1211" s="112"/>
      <c r="AN1211" s="112"/>
      <c r="AU1211" s="111"/>
      <c r="AV1211" s="111"/>
      <c r="AW1211" s="111"/>
      <c r="AX1211" s="111"/>
      <c r="AY1211" s="111"/>
      <c r="AZ1211" s="111"/>
    </row>
    <row r="1212" spans="1:52" ht="30" customHeight="1" thickBot="1">
      <c r="A1212" s="146">
        <v>1199</v>
      </c>
      <c r="B1212" s="985" t="str">
        <f>IF(基本情報入力シート!C1237="","",基本情報入力シート!C1237)</f>
        <v/>
      </c>
      <c r="C1212" s="986"/>
      <c r="D1212" s="986"/>
      <c r="E1212" s="986"/>
      <c r="F1212" s="986"/>
      <c r="G1212" s="986"/>
      <c r="H1212" s="986"/>
      <c r="I1212" s="987"/>
      <c r="J1212" s="420" t="str">
        <f>IF(基本情報入力シート!M1237="","",基本情報入力シート!M1237)</f>
        <v/>
      </c>
      <c r="K1212" s="420" t="str">
        <f>IF(基本情報入力シート!R1237="","",基本情報入力シート!R1237)</f>
        <v/>
      </c>
      <c r="L1212" s="420" t="str">
        <f>IF(基本情報入力シート!W1237="","",基本情報入力シート!W1237)</f>
        <v/>
      </c>
      <c r="M1212" s="420" t="str">
        <f>IF(基本情報入力シート!X1237="","",基本情報入力シート!X1237)</f>
        <v/>
      </c>
      <c r="N1212" s="147" t="str">
        <f>IF(基本情報入力シート!Y1237="","",基本情報入力シート!Y1237)</f>
        <v/>
      </c>
      <c r="O1212" s="154"/>
      <c r="P1212" s="53"/>
      <c r="Q1212" s="988"/>
      <c r="R1212" s="989"/>
      <c r="S1212" s="148" t="str">
        <f>IFERROR(ROUNDDOWN(Q1212*VLOOKUP(N1212,【参考】数式用!$AR$2:$AW$50,MATCH(P1212,【参考】数式用!$AT$4:$AW$4)+2,FALSE)*0.5, 0), "")</f>
        <v/>
      </c>
      <c r="T1212" s="54"/>
      <c r="U1212" s="548" t="str">
        <f>IFERROR(IF(AG1212&lt;&gt;"",Q1212*VLOOKUP(N1212,【参考】数式用!$AG$2:$AL$50,MATCH(P1212,【参考】数式用!$AI$4:$AL$4,0)+2,0), ""), "")</f>
        <v/>
      </c>
      <c r="V1212" s="44"/>
      <c r="W1212" s="990"/>
      <c r="X1212" s="991"/>
      <c r="Y1212" s="93"/>
      <c r="Z1212" s="549"/>
      <c r="AA1212" s="149" t="str">
        <f>IFERROR(IF(Y1212="ー", "", ROUNDDOWN(Z1212*VLOOKUP(N1212,【参考】数式用!$AR$2:$AW$50,MATCH(Y1212,【参考】数式用!$AT$4:$AW$4)+2,FALSE)*0.5, 0)), "")</f>
        <v/>
      </c>
      <c r="AB1212" s="103"/>
      <c r="AC1212" s="1083" t="str">
        <f>IFERROR(IF(AG1212&lt;&gt;"",Z1212*VLOOKUP(N1212,【参考】数式用!$AG$2:$AL$50,MATCH(Y1212,【参考】数式用!$AI$4:$AL$4,0)+2,0), ""), "")</f>
        <v/>
      </c>
      <c r="AD1212" s="1083"/>
      <c r="AE1212" s="424"/>
      <c r="AF1212" s="104"/>
      <c r="AG1212" s="438" t="str">
        <f>IFERROR(VLOOKUP(O1212, 【参考】数式用!$AY$5:$AY$13, 1, FALSE), "")</f>
        <v/>
      </c>
      <c r="AH1212" s="439" t="str">
        <f>IFERROR(VLOOKUP(N1212, 【参考】数式用!$BA$2:$BB$50, 2, FALSE), "")</f>
        <v/>
      </c>
      <c r="AI1212" s="440" t="str">
        <f t="shared" si="39"/>
        <v/>
      </c>
      <c r="AJ1212" s="441" t="str">
        <f t="shared" si="40"/>
        <v/>
      </c>
      <c r="AK1212" s="139"/>
      <c r="AL1212" s="139"/>
      <c r="AM1212" s="112"/>
      <c r="AN1212" s="112"/>
      <c r="AU1212" s="111"/>
      <c r="AV1212" s="111"/>
      <c r="AW1212" s="111"/>
      <c r="AX1212" s="111"/>
      <c r="AY1212" s="111"/>
      <c r="AZ1212" s="111"/>
    </row>
    <row r="1213" spans="1:52" ht="30" customHeight="1" thickBot="1">
      <c r="A1213" s="579">
        <v>1200</v>
      </c>
      <c r="B1213" s="1085" t="str">
        <f>IF(基本情報入力シート!C1238="","",基本情報入力シート!C1238)</f>
        <v/>
      </c>
      <c r="C1213" s="1086"/>
      <c r="D1213" s="1086"/>
      <c r="E1213" s="1086"/>
      <c r="F1213" s="1086"/>
      <c r="G1213" s="1086"/>
      <c r="H1213" s="1086"/>
      <c r="I1213" s="1087"/>
      <c r="J1213" s="580" t="str">
        <f>IF(基本情報入力シート!M1238="","",基本情報入力シート!M1238)</f>
        <v/>
      </c>
      <c r="K1213" s="580" t="str">
        <f>IF(基本情報入力シート!R1238="","",基本情報入力シート!R1238)</f>
        <v/>
      </c>
      <c r="L1213" s="580" t="str">
        <f>IF(基本情報入力シート!W1238="","",基本情報入力シート!W1238)</f>
        <v/>
      </c>
      <c r="M1213" s="580" t="str">
        <f>IF(基本情報入力シート!X1238="","",基本情報入力シート!X1238)</f>
        <v/>
      </c>
      <c r="N1213" s="581" t="str">
        <f>IF(基本情報入力シート!Y1238="","",基本情報入力シート!Y1238)</f>
        <v/>
      </c>
      <c r="O1213" s="582"/>
      <c r="P1213" s="583"/>
      <c r="Q1213" s="1088"/>
      <c r="R1213" s="1089"/>
      <c r="S1213" s="584" t="str">
        <f>IFERROR(ROUNDDOWN(Q1213*VLOOKUP(N1213,【参考】数式用!$AR$2:$AW$50,MATCH(P1213,【参考】数式用!$AT$4:$AW$4)+2,FALSE)*0.5, 0), "")</f>
        <v/>
      </c>
      <c r="T1213" s="585"/>
      <c r="U1213" s="586" t="str">
        <f>IFERROR(IF(AG1213&lt;&gt;"",Q1213*VLOOKUP(N1213,【参考】数式用!$AG$2:$AL$50,MATCH(P1213,【参考】数式用!$AI$4:$AL$4,0)+2,0), ""), "")</f>
        <v/>
      </c>
      <c r="V1213" s="587"/>
      <c r="W1213" s="1090"/>
      <c r="X1213" s="1091"/>
      <c r="Y1213" s="588"/>
      <c r="Z1213" s="589"/>
      <c r="AA1213" s="590" t="str">
        <f>IFERROR(IF(Y1213="ー", "", ROUNDDOWN(Z1213*VLOOKUP(N1213,【参考】数式用!$AR$2:$AW$50,MATCH(Y1213,【参考】数式用!$AT$4:$AW$4)+2,FALSE)*0.5, 0)), "")</f>
        <v/>
      </c>
      <c r="AB1213" s="591"/>
      <c r="AC1213" s="1092" t="str">
        <f>IFERROR(IF(AG1213&lt;&gt;"",Z1213*VLOOKUP(N1213,【参考】数式用!$AG$2:$AL$50,MATCH(Y1213,【参考】数式用!$AI$4:$AL$4,0)+2,0), ""), "")</f>
        <v/>
      </c>
      <c r="AD1213" s="1092"/>
      <c r="AE1213" s="592"/>
      <c r="AF1213" s="593"/>
      <c r="AG1213" s="561" t="str">
        <f>IFERROR(VLOOKUP(O1213, 【参考】数式用!$AY$5:$AY$13, 1, FALSE), "")</f>
        <v/>
      </c>
      <c r="AH1213" s="562" t="str">
        <f>IFERROR(VLOOKUP(N1213, 【参考】数式用!$BA$2:$BB$50, 2, FALSE), "")</f>
        <v/>
      </c>
      <c r="AI1213" s="563" t="str">
        <f t="shared" si="39"/>
        <v/>
      </c>
      <c r="AJ1213" s="564" t="str">
        <f t="shared" si="40"/>
        <v/>
      </c>
      <c r="AK1213" s="139"/>
      <c r="AL1213" s="139"/>
      <c r="AM1213" s="112"/>
      <c r="AN1213" s="112"/>
      <c r="AU1213" s="111"/>
      <c r="AV1213" s="111"/>
      <c r="AW1213" s="111"/>
      <c r="AX1213" s="111"/>
      <c r="AY1213" s="111"/>
      <c r="AZ1213" s="111"/>
    </row>
    <row r="1214" spans="1:52">
      <c r="A1214" s="565"/>
      <c r="B1214" s="1093"/>
      <c r="C1214" s="1093"/>
      <c r="D1214" s="1093"/>
      <c r="E1214" s="1093"/>
      <c r="F1214" s="1093"/>
      <c r="G1214" s="1093"/>
      <c r="H1214" s="1093"/>
      <c r="I1214" s="1093"/>
      <c r="J1214" s="566"/>
      <c r="K1214" s="566"/>
      <c r="L1214" s="566"/>
      <c r="M1214" s="566"/>
      <c r="N1214" s="567"/>
      <c r="O1214" s="568"/>
      <c r="P1214" s="569"/>
      <c r="Q1214" s="1094"/>
      <c r="R1214" s="1094"/>
      <c r="S1214" s="570"/>
      <c r="T1214" s="571"/>
      <c r="U1214" s="572"/>
      <c r="V1214" s="571"/>
      <c r="W1214" s="1095"/>
      <c r="X1214" s="1095"/>
      <c r="Y1214" s="569"/>
      <c r="Z1214" s="573"/>
      <c r="AA1214" s="574"/>
      <c r="AB1214" s="575"/>
      <c r="AC1214" s="1096"/>
      <c r="AD1214" s="1096"/>
      <c r="AE1214" s="571"/>
      <c r="AF1214" s="573"/>
      <c r="AG1214" s="576"/>
      <c r="AH1214" s="576"/>
      <c r="AI1214" s="577"/>
      <c r="AJ1214" s="577"/>
      <c r="AK1214" s="139"/>
      <c r="AL1214" s="139"/>
      <c r="AM1214" s="134"/>
      <c r="AN1214" s="134"/>
      <c r="AO1214" s="134"/>
      <c r="AP1214" s="134"/>
      <c r="AQ1214" s="134"/>
      <c r="AR1214" s="134"/>
      <c r="AS1214" s="134"/>
      <c r="AT1214" s="134"/>
      <c r="AU1214" s="578"/>
      <c r="AV1214" s="578"/>
      <c r="AW1214" s="578"/>
      <c r="AX1214" s="578"/>
      <c r="AY1214" s="111"/>
      <c r="AZ1214" s="111"/>
    </row>
    <row r="1215" spans="1:52">
      <c r="A1215" s="565"/>
      <c r="B1215" s="1093"/>
      <c r="C1215" s="1093"/>
      <c r="D1215" s="1093"/>
      <c r="E1215" s="1093"/>
      <c r="F1215" s="1093"/>
      <c r="G1215" s="1093"/>
      <c r="H1215" s="1093"/>
      <c r="I1215" s="1093"/>
      <c r="J1215" s="566"/>
      <c r="K1215" s="566"/>
      <c r="L1215" s="566"/>
      <c r="M1215" s="566"/>
      <c r="N1215" s="567"/>
      <c r="O1215" s="568"/>
      <c r="P1215" s="569"/>
      <c r="Q1215" s="1094"/>
      <c r="R1215" s="1094"/>
      <c r="S1215" s="570"/>
      <c r="T1215" s="571"/>
      <c r="U1215" s="572"/>
      <c r="V1215" s="571"/>
      <c r="W1215" s="1095"/>
      <c r="X1215" s="1095"/>
      <c r="Y1215" s="569"/>
      <c r="Z1215" s="573"/>
      <c r="AA1215" s="574"/>
      <c r="AB1215" s="575"/>
      <c r="AC1215" s="1096"/>
      <c r="AD1215" s="1096"/>
      <c r="AE1215" s="571"/>
      <c r="AF1215" s="573"/>
      <c r="AG1215" s="576"/>
      <c r="AH1215" s="576"/>
      <c r="AI1215" s="577"/>
      <c r="AJ1215" s="577"/>
      <c r="AK1215" s="139"/>
      <c r="AL1215" s="139"/>
      <c r="AM1215" s="134"/>
      <c r="AN1215" s="134"/>
      <c r="AO1215" s="134"/>
      <c r="AP1215" s="134"/>
      <c r="AQ1215" s="134"/>
      <c r="AR1215" s="134"/>
      <c r="AS1215" s="134"/>
      <c r="AT1215" s="134"/>
      <c r="AU1215" s="578"/>
      <c r="AV1215" s="578"/>
      <c r="AW1215" s="578"/>
      <c r="AX1215" s="578"/>
      <c r="AY1215" s="111"/>
      <c r="AZ1215" s="111"/>
    </row>
    <row r="1216" spans="1:52">
      <c r="A1216" s="565"/>
      <c r="B1216" s="1093"/>
      <c r="C1216" s="1093"/>
      <c r="D1216" s="1093"/>
      <c r="E1216" s="1093"/>
      <c r="F1216" s="1093"/>
      <c r="G1216" s="1093"/>
      <c r="H1216" s="1093"/>
      <c r="I1216" s="1093"/>
      <c r="J1216" s="566"/>
      <c r="K1216" s="566"/>
      <c r="L1216" s="566"/>
      <c r="M1216" s="566"/>
      <c r="N1216" s="567"/>
      <c r="O1216" s="568"/>
      <c r="P1216" s="569"/>
      <c r="Q1216" s="1094"/>
      <c r="R1216" s="1094"/>
      <c r="S1216" s="570"/>
      <c r="T1216" s="571"/>
      <c r="U1216" s="572"/>
      <c r="V1216" s="571"/>
      <c r="W1216" s="1095"/>
      <c r="X1216" s="1095"/>
      <c r="Y1216" s="569"/>
      <c r="Z1216" s="573"/>
      <c r="AA1216" s="574"/>
      <c r="AB1216" s="575"/>
      <c r="AC1216" s="1096"/>
      <c r="AD1216" s="1096"/>
      <c r="AE1216" s="571"/>
      <c r="AF1216" s="573"/>
      <c r="AG1216" s="576"/>
      <c r="AH1216" s="576"/>
      <c r="AI1216" s="577"/>
      <c r="AJ1216" s="577"/>
      <c r="AK1216" s="139"/>
      <c r="AL1216" s="139"/>
      <c r="AM1216" s="134"/>
      <c r="AN1216" s="134"/>
      <c r="AO1216" s="134"/>
      <c r="AP1216" s="134"/>
      <c r="AQ1216" s="134"/>
      <c r="AR1216" s="134"/>
      <c r="AS1216" s="134"/>
      <c r="AT1216" s="134"/>
      <c r="AU1216" s="578"/>
      <c r="AV1216" s="578"/>
      <c r="AW1216" s="578"/>
      <c r="AX1216" s="578"/>
      <c r="AY1216" s="111"/>
      <c r="AZ1216" s="111"/>
    </row>
    <row r="1217" spans="1:52">
      <c r="A1217" s="565"/>
      <c r="B1217" s="1093"/>
      <c r="C1217" s="1093"/>
      <c r="D1217" s="1093"/>
      <c r="E1217" s="1093"/>
      <c r="F1217" s="1093"/>
      <c r="G1217" s="1093"/>
      <c r="H1217" s="1093"/>
      <c r="I1217" s="1093"/>
      <c r="J1217" s="566"/>
      <c r="K1217" s="566"/>
      <c r="L1217" s="566"/>
      <c r="M1217" s="566"/>
      <c r="N1217" s="567"/>
      <c r="O1217" s="568"/>
      <c r="P1217" s="569"/>
      <c r="Q1217" s="1094"/>
      <c r="R1217" s="1094"/>
      <c r="S1217" s="570"/>
      <c r="T1217" s="571"/>
      <c r="U1217" s="572"/>
      <c r="V1217" s="571"/>
      <c r="W1217" s="1095"/>
      <c r="X1217" s="1095"/>
      <c r="Y1217" s="569"/>
      <c r="Z1217" s="573"/>
      <c r="AA1217" s="574"/>
      <c r="AB1217" s="575"/>
      <c r="AC1217" s="1096"/>
      <c r="AD1217" s="1096"/>
      <c r="AE1217" s="571"/>
      <c r="AF1217" s="573"/>
      <c r="AG1217" s="576"/>
      <c r="AH1217" s="576"/>
      <c r="AI1217" s="577"/>
      <c r="AJ1217" s="577"/>
      <c r="AK1217" s="139"/>
      <c r="AL1217" s="139"/>
      <c r="AM1217" s="134"/>
      <c r="AN1217" s="134"/>
      <c r="AO1217" s="134"/>
      <c r="AP1217" s="134"/>
      <c r="AQ1217" s="134"/>
      <c r="AR1217" s="134"/>
      <c r="AS1217" s="134"/>
      <c r="AT1217" s="134"/>
      <c r="AU1217" s="578"/>
      <c r="AV1217" s="578"/>
      <c r="AW1217" s="578"/>
      <c r="AX1217" s="578"/>
      <c r="AY1217" s="111"/>
      <c r="AZ1217" s="111"/>
    </row>
    <row r="1218" spans="1:52">
      <c r="A1218" s="565"/>
      <c r="B1218" s="1093"/>
      <c r="C1218" s="1093"/>
      <c r="D1218" s="1093"/>
      <c r="E1218" s="1093"/>
      <c r="F1218" s="1093"/>
      <c r="G1218" s="1093"/>
      <c r="H1218" s="1093"/>
      <c r="I1218" s="1093"/>
      <c r="J1218" s="566"/>
      <c r="K1218" s="566"/>
      <c r="L1218" s="566"/>
      <c r="M1218" s="566"/>
      <c r="N1218" s="567"/>
      <c r="O1218" s="568"/>
      <c r="P1218" s="569"/>
      <c r="Q1218" s="1094"/>
      <c r="R1218" s="1094"/>
      <c r="S1218" s="570"/>
      <c r="T1218" s="571"/>
      <c r="U1218" s="572"/>
      <c r="V1218" s="571"/>
      <c r="W1218" s="1095"/>
      <c r="X1218" s="1095"/>
      <c r="Y1218" s="569"/>
      <c r="Z1218" s="573"/>
      <c r="AA1218" s="574"/>
      <c r="AB1218" s="575"/>
      <c r="AC1218" s="1096"/>
      <c r="AD1218" s="1096"/>
      <c r="AE1218" s="571"/>
      <c r="AF1218" s="573"/>
      <c r="AG1218" s="576"/>
      <c r="AH1218" s="576"/>
      <c r="AI1218" s="577"/>
      <c r="AJ1218" s="577"/>
      <c r="AK1218" s="139"/>
      <c r="AL1218" s="139"/>
      <c r="AM1218" s="134"/>
      <c r="AN1218" s="134"/>
      <c r="AO1218" s="134"/>
      <c r="AP1218" s="134"/>
      <c r="AQ1218" s="134"/>
      <c r="AR1218" s="134"/>
      <c r="AS1218" s="134"/>
      <c r="AT1218" s="134"/>
      <c r="AU1218" s="578"/>
      <c r="AV1218" s="578"/>
      <c r="AW1218" s="578"/>
      <c r="AX1218" s="578"/>
      <c r="AY1218" s="111"/>
      <c r="AZ1218" s="111"/>
    </row>
    <row r="1219" spans="1:52">
      <c r="A1219" s="565"/>
      <c r="B1219" s="1093"/>
      <c r="C1219" s="1093"/>
      <c r="D1219" s="1093"/>
      <c r="E1219" s="1093"/>
      <c r="F1219" s="1093"/>
      <c r="G1219" s="1093"/>
      <c r="H1219" s="1093"/>
      <c r="I1219" s="1093"/>
      <c r="J1219" s="566"/>
      <c r="K1219" s="566"/>
      <c r="L1219" s="566"/>
      <c r="M1219" s="566"/>
      <c r="N1219" s="567"/>
      <c r="O1219" s="568"/>
      <c r="P1219" s="569"/>
      <c r="Q1219" s="1094"/>
      <c r="R1219" s="1094"/>
      <c r="S1219" s="570"/>
      <c r="T1219" s="571"/>
      <c r="U1219" s="572"/>
      <c r="V1219" s="571"/>
      <c r="W1219" s="1095"/>
      <c r="X1219" s="1095"/>
      <c r="Y1219" s="569"/>
      <c r="Z1219" s="573"/>
      <c r="AA1219" s="574"/>
      <c r="AB1219" s="575"/>
      <c r="AC1219" s="1096"/>
      <c r="AD1219" s="1096"/>
      <c r="AE1219" s="571"/>
      <c r="AF1219" s="573"/>
      <c r="AG1219" s="576"/>
      <c r="AH1219" s="576"/>
      <c r="AI1219" s="577"/>
      <c r="AJ1219" s="577"/>
      <c r="AK1219" s="139"/>
      <c r="AL1219" s="139"/>
      <c r="AM1219" s="134"/>
      <c r="AN1219" s="134"/>
      <c r="AO1219" s="134"/>
      <c r="AP1219" s="134"/>
      <c r="AQ1219" s="134"/>
      <c r="AR1219" s="134"/>
      <c r="AS1219" s="134"/>
      <c r="AT1219" s="134"/>
      <c r="AU1219" s="578"/>
      <c r="AV1219" s="578"/>
      <c r="AW1219" s="578"/>
      <c r="AX1219" s="578"/>
      <c r="AY1219" s="111"/>
      <c r="AZ1219" s="111"/>
    </row>
    <row r="1220" spans="1:52">
      <c r="A1220" s="565"/>
      <c r="B1220" s="1093"/>
      <c r="C1220" s="1093"/>
      <c r="D1220" s="1093"/>
      <c r="E1220" s="1093"/>
      <c r="F1220" s="1093"/>
      <c r="G1220" s="1093"/>
      <c r="H1220" s="1093"/>
      <c r="I1220" s="1093"/>
      <c r="J1220" s="566"/>
      <c r="K1220" s="566"/>
      <c r="L1220" s="566"/>
      <c r="M1220" s="566"/>
      <c r="N1220" s="567"/>
      <c r="O1220" s="568"/>
      <c r="P1220" s="569"/>
      <c r="Q1220" s="1094"/>
      <c r="R1220" s="1094"/>
      <c r="S1220" s="570"/>
      <c r="T1220" s="571"/>
      <c r="U1220" s="572"/>
      <c r="V1220" s="571"/>
      <c r="W1220" s="1095"/>
      <c r="X1220" s="1095"/>
      <c r="Y1220" s="569"/>
      <c r="Z1220" s="573"/>
      <c r="AA1220" s="574"/>
      <c r="AB1220" s="575"/>
      <c r="AC1220" s="1096"/>
      <c r="AD1220" s="1096"/>
      <c r="AE1220" s="571"/>
      <c r="AF1220" s="573"/>
      <c r="AG1220" s="576"/>
      <c r="AH1220" s="576"/>
      <c r="AI1220" s="577"/>
      <c r="AJ1220" s="577"/>
      <c r="AK1220" s="139"/>
      <c r="AL1220" s="139"/>
      <c r="AM1220" s="134"/>
      <c r="AN1220" s="134"/>
      <c r="AO1220" s="134"/>
      <c r="AP1220" s="134"/>
      <c r="AQ1220" s="134"/>
      <c r="AR1220" s="134"/>
      <c r="AS1220" s="134"/>
      <c r="AT1220" s="134"/>
      <c r="AU1220" s="578"/>
      <c r="AV1220" s="578"/>
      <c r="AW1220" s="578"/>
      <c r="AX1220" s="578"/>
      <c r="AY1220" s="111"/>
      <c r="AZ1220" s="111"/>
    </row>
    <row r="1221" spans="1:52">
      <c r="A1221" s="565"/>
      <c r="B1221" s="1093"/>
      <c r="C1221" s="1093"/>
      <c r="D1221" s="1093"/>
      <c r="E1221" s="1093"/>
      <c r="F1221" s="1093"/>
      <c r="G1221" s="1093"/>
      <c r="H1221" s="1093"/>
      <c r="I1221" s="1093"/>
      <c r="J1221" s="566"/>
      <c r="K1221" s="566"/>
      <c r="L1221" s="566"/>
      <c r="M1221" s="566"/>
      <c r="N1221" s="567"/>
      <c r="O1221" s="568"/>
      <c r="P1221" s="569"/>
      <c r="Q1221" s="1094"/>
      <c r="R1221" s="1094"/>
      <c r="S1221" s="570"/>
      <c r="T1221" s="571"/>
      <c r="U1221" s="572"/>
      <c r="V1221" s="571"/>
      <c r="W1221" s="1095"/>
      <c r="X1221" s="1095"/>
      <c r="Y1221" s="569"/>
      <c r="Z1221" s="573"/>
      <c r="AA1221" s="574"/>
      <c r="AB1221" s="575"/>
      <c r="AC1221" s="1096"/>
      <c r="AD1221" s="1096"/>
      <c r="AE1221" s="571"/>
      <c r="AF1221" s="573"/>
      <c r="AG1221" s="576"/>
      <c r="AH1221" s="576"/>
      <c r="AI1221" s="577"/>
      <c r="AJ1221" s="577"/>
      <c r="AK1221" s="139"/>
      <c r="AL1221" s="139"/>
      <c r="AM1221" s="134"/>
      <c r="AN1221" s="134"/>
      <c r="AO1221" s="134"/>
      <c r="AP1221" s="134"/>
      <c r="AQ1221" s="134"/>
      <c r="AR1221" s="134"/>
      <c r="AS1221" s="134"/>
      <c r="AT1221" s="134"/>
      <c r="AU1221" s="578"/>
      <c r="AV1221" s="578"/>
      <c r="AW1221" s="578"/>
      <c r="AX1221" s="578"/>
      <c r="AY1221" s="111"/>
      <c r="AZ1221" s="111"/>
    </row>
    <row r="1222" spans="1:52">
      <c r="A1222" s="565"/>
      <c r="B1222" s="1093"/>
      <c r="C1222" s="1093"/>
      <c r="D1222" s="1093"/>
      <c r="E1222" s="1093"/>
      <c r="F1222" s="1093"/>
      <c r="G1222" s="1093"/>
      <c r="H1222" s="1093"/>
      <c r="I1222" s="1093"/>
      <c r="J1222" s="566"/>
      <c r="K1222" s="566"/>
      <c r="L1222" s="566"/>
      <c r="M1222" s="566"/>
      <c r="N1222" s="567"/>
      <c r="O1222" s="568"/>
      <c r="P1222" s="569"/>
      <c r="Q1222" s="1094"/>
      <c r="R1222" s="1094"/>
      <c r="S1222" s="570"/>
      <c r="T1222" s="571"/>
      <c r="U1222" s="572"/>
      <c r="V1222" s="571"/>
      <c r="W1222" s="1095"/>
      <c r="X1222" s="1095"/>
      <c r="Y1222" s="569"/>
      <c r="Z1222" s="573"/>
      <c r="AA1222" s="574"/>
      <c r="AB1222" s="575"/>
      <c r="AC1222" s="1096"/>
      <c r="AD1222" s="1096"/>
      <c r="AE1222" s="571"/>
      <c r="AF1222" s="573"/>
      <c r="AG1222" s="576"/>
      <c r="AH1222" s="576"/>
      <c r="AI1222" s="577"/>
      <c r="AJ1222" s="577"/>
      <c r="AK1222" s="139"/>
      <c r="AL1222" s="139"/>
      <c r="AM1222" s="134"/>
      <c r="AN1222" s="134"/>
      <c r="AO1222" s="134"/>
      <c r="AP1222" s="134"/>
      <c r="AQ1222" s="134"/>
      <c r="AR1222" s="134"/>
      <c r="AS1222" s="134"/>
      <c r="AT1222" s="134"/>
      <c r="AU1222" s="578"/>
      <c r="AV1222" s="578"/>
      <c r="AW1222" s="578"/>
      <c r="AX1222" s="578"/>
      <c r="AY1222" s="111"/>
      <c r="AZ1222" s="111"/>
    </row>
    <row r="1223" spans="1:52">
      <c r="A1223" s="565"/>
      <c r="B1223" s="1093"/>
      <c r="C1223" s="1093"/>
      <c r="D1223" s="1093"/>
      <c r="E1223" s="1093"/>
      <c r="F1223" s="1093"/>
      <c r="G1223" s="1093"/>
      <c r="H1223" s="1093"/>
      <c r="I1223" s="1093"/>
      <c r="J1223" s="566"/>
      <c r="K1223" s="566"/>
      <c r="L1223" s="566"/>
      <c r="M1223" s="566"/>
      <c r="N1223" s="567"/>
      <c r="O1223" s="568"/>
      <c r="P1223" s="569"/>
      <c r="Q1223" s="1094"/>
      <c r="R1223" s="1094"/>
      <c r="S1223" s="570"/>
      <c r="T1223" s="571"/>
      <c r="U1223" s="572"/>
      <c r="V1223" s="571"/>
      <c r="W1223" s="1095"/>
      <c r="X1223" s="1095"/>
      <c r="Y1223" s="569"/>
      <c r="Z1223" s="573"/>
      <c r="AA1223" s="574"/>
      <c r="AB1223" s="575"/>
      <c r="AC1223" s="1096"/>
      <c r="AD1223" s="1096"/>
      <c r="AE1223" s="571"/>
      <c r="AF1223" s="573"/>
      <c r="AG1223" s="576"/>
      <c r="AH1223" s="576"/>
      <c r="AI1223" s="577"/>
      <c r="AJ1223" s="577"/>
      <c r="AK1223" s="139"/>
      <c r="AL1223" s="139"/>
      <c r="AM1223" s="134"/>
      <c r="AN1223" s="134"/>
      <c r="AO1223" s="134"/>
      <c r="AP1223" s="134"/>
      <c r="AQ1223" s="134"/>
      <c r="AR1223" s="134"/>
      <c r="AS1223" s="134"/>
      <c r="AT1223" s="134"/>
      <c r="AU1223" s="578"/>
      <c r="AV1223" s="578"/>
      <c r="AW1223" s="578"/>
      <c r="AX1223" s="578"/>
      <c r="AY1223" s="111"/>
      <c r="AZ1223" s="111"/>
    </row>
    <row r="1224" spans="1:52">
      <c r="A1224" s="565"/>
      <c r="B1224" s="1093"/>
      <c r="C1224" s="1093"/>
      <c r="D1224" s="1093"/>
      <c r="E1224" s="1093"/>
      <c r="F1224" s="1093"/>
      <c r="G1224" s="1093"/>
      <c r="H1224" s="1093"/>
      <c r="I1224" s="1093"/>
      <c r="J1224" s="566"/>
      <c r="K1224" s="566"/>
      <c r="L1224" s="566"/>
      <c r="M1224" s="566"/>
      <c r="N1224" s="567"/>
      <c r="O1224" s="568"/>
      <c r="P1224" s="569"/>
      <c r="Q1224" s="1094"/>
      <c r="R1224" s="1094"/>
      <c r="S1224" s="570"/>
      <c r="T1224" s="571"/>
      <c r="U1224" s="572"/>
      <c r="V1224" s="571"/>
      <c r="W1224" s="1095"/>
      <c r="X1224" s="1095"/>
      <c r="Y1224" s="569"/>
      <c r="Z1224" s="573"/>
      <c r="AA1224" s="574"/>
      <c r="AB1224" s="575"/>
      <c r="AC1224" s="1096"/>
      <c r="AD1224" s="1096"/>
      <c r="AE1224" s="571"/>
      <c r="AF1224" s="573"/>
      <c r="AG1224" s="576"/>
      <c r="AH1224" s="576"/>
      <c r="AI1224" s="577"/>
      <c r="AJ1224" s="577"/>
      <c r="AK1224" s="139"/>
      <c r="AL1224" s="139"/>
      <c r="AM1224" s="134"/>
      <c r="AN1224" s="134"/>
      <c r="AO1224" s="134"/>
      <c r="AP1224" s="134"/>
      <c r="AQ1224" s="134"/>
      <c r="AR1224" s="134"/>
      <c r="AS1224" s="134"/>
      <c r="AT1224" s="134"/>
      <c r="AU1224" s="578"/>
      <c r="AV1224" s="578"/>
      <c r="AW1224" s="578"/>
      <c r="AX1224" s="578"/>
      <c r="AY1224" s="111"/>
      <c r="AZ1224" s="111"/>
    </row>
    <row r="1225" spans="1:52">
      <c r="A1225" s="565"/>
      <c r="B1225" s="1093"/>
      <c r="C1225" s="1093"/>
      <c r="D1225" s="1093"/>
      <c r="E1225" s="1093"/>
      <c r="F1225" s="1093"/>
      <c r="G1225" s="1093"/>
      <c r="H1225" s="1093"/>
      <c r="I1225" s="1093"/>
      <c r="J1225" s="566"/>
      <c r="K1225" s="566"/>
      <c r="L1225" s="566"/>
      <c r="M1225" s="566"/>
      <c r="N1225" s="567"/>
      <c r="O1225" s="568"/>
      <c r="P1225" s="569"/>
      <c r="Q1225" s="1094"/>
      <c r="R1225" s="1094"/>
      <c r="S1225" s="570"/>
      <c r="T1225" s="571"/>
      <c r="U1225" s="572"/>
      <c r="V1225" s="571"/>
      <c r="W1225" s="1095"/>
      <c r="X1225" s="1095"/>
      <c r="Y1225" s="569"/>
      <c r="Z1225" s="573"/>
      <c r="AA1225" s="574"/>
      <c r="AB1225" s="575"/>
      <c r="AC1225" s="1096"/>
      <c r="AD1225" s="1096"/>
      <c r="AE1225" s="571"/>
      <c r="AF1225" s="573"/>
      <c r="AG1225" s="576"/>
      <c r="AH1225" s="576"/>
      <c r="AI1225" s="577"/>
      <c r="AJ1225" s="577"/>
      <c r="AK1225" s="139"/>
      <c r="AL1225" s="139"/>
      <c r="AM1225" s="134"/>
      <c r="AN1225" s="134"/>
      <c r="AO1225" s="134"/>
      <c r="AP1225" s="134"/>
      <c r="AQ1225" s="134"/>
      <c r="AR1225" s="134"/>
      <c r="AS1225" s="134"/>
      <c r="AT1225" s="134"/>
      <c r="AU1225" s="578"/>
      <c r="AV1225" s="578"/>
      <c r="AW1225" s="578"/>
      <c r="AX1225" s="578"/>
      <c r="AY1225" s="111"/>
      <c r="AZ1225" s="111"/>
    </row>
    <row r="1226" spans="1:52">
      <c r="A1226" s="565"/>
      <c r="B1226" s="1093"/>
      <c r="C1226" s="1093"/>
      <c r="D1226" s="1093"/>
      <c r="E1226" s="1093"/>
      <c r="F1226" s="1093"/>
      <c r="G1226" s="1093"/>
      <c r="H1226" s="1093"/>
      <c r="I1226" s="1093"/>
      <c r="J1226" s="566"/>
      <c r="K1226" s="566"/>
      <c r="L1226" s="566"/>
      <c r="M1226" s="566"/>
      <c r="N1226" s="567"/>
      <c r="O1226" s="568"/>
      <c r="P1226" s="569"/>
      <c r="Q1226" s="1094"/>
      <c r="R1226" s="1094"/>
      <c r="S1226" s="570"/>
      <c r="T1226" s="571"/>
      <c r="U1226" s="572"/>
      <c r="V1226" s="571"/>
      <c r="W1226" s="1095"/>
      <c r="X1226" s="1095"/>
      <c r="Y1226" s="569"/>
      <c r="Z1226" s="573"/>
      <c r="AA1226" s="574"/>
      <c r="AB1226" s="575"/>
      <c r="AC1226" s="1096"/>
      <c r="AD1226" s="1096"/>
      <c r="AE1226" s="571"/>
      <c r="AF1226" s="573"/>
      <c r="AG1226" s="576"/>
      <c r="AH1226" s="576"/>
      <c r="AI1226" s="577"/>
      <c r="AJ1226" s="577"/>
      <c r="AK1226" s="139"/>
      <c r="AL1226" s="139"/>
      <c r="AM1226" s="134"/>
      <c r="AN1226" s="134"/>
      <c r="AO1226" s="134"/>
      <c r="AP1226" s="134"/>
      <c r="AQ1226" s="134"/>
      <c r="AR1226" s="134"/>
      <c r="AS1226" s="134"/>
      <c r="AT1226" s="134"/>
      <c r="AU1226" s="578"/>
      <c r="AV1226" s="578"/>
      <c r="AW1226" s="578"/>
      <c r="AX1226" s="578"/>
      <c r="AY1226" s="111"/>
      <c r="AZ1226" s="111"/>
    </row>
    <row r="1227" spans="1:52">
      <c r="A1227" s="565"/>
      <c r="B1227" s="1093"/>
      <c r="C1227" s="1093"/>
      <c r="D1227" s="1093"/>
      <c r="E1227" s="1093"/>
      <c r="F1227" s="1093"/>
      <c r="G1227" s="1093"/>
      <c r="H1227" s="1093"/>
      <c r="I1227" s="1093"/>
      <c r="J1227" s="566"/>
      <c r="K1227" s="566"/>
      <c r="L1227" s="566"/>
      <c r="M1227" s="566"/>
      <c r="N1227" s="567"/>
      <c r="O1227" s="568"/>
      <c r="P1227" s="569"/>
      <c r="Q1227" s="1094"/>
      <c r="R1227" s="1094"/>
      <c r="S1227" s="570"/>
      <c r="T1227" s="571"/>
      <c r="U1227" s="572"/>
      <c r="V1227" s="571"/>
      <c r="W1227" s="1095"/>
      <c r="X1227" s="1095"/>
      <c r="Y1227" s="569"/>
      <c r="Z1227" s="573"/>
      <c r="AA1227" s="574"/>
      <c r="AB1227" s="575"/>
      <c r="AC1227" s="1096"/>
      <c r="AD1227" s="1096"/>
      <c r="AE1227" s="571"/>
      <c r="AF1227" s="573"/>
      <c r="AG1227" s="576"/>
      <c r="AH1227" s="576"/>
      <c r="AI1227" s="577"/>
      <c r="AJ1227" s="577"/>
      <c r="AK1227" s="139"/>
      <c r="AL1227" s="139"/>
      <c r="AM1227" s="134"/>
      <c r="AN1227" s="134"/>
      <c r="AO1227" s="134"/>
      <c r="AP1227" s="134"/>
      <c r="AQ1227" s="134"/>
      <c r="AR1227" s="134"/>
      <c r="AS1227" s="134"/>
      <c r="AT1227" s="134"/>
      <c r="AU1227" s="578"/>
      <c r="AV1227" s="578"/>
      <c r="AW1227" s="578"/>
      <c r="AX1227" s="578"/>
      <c r="AY1227" s="111"/>
      <c r="AZ1227" s="111"/>
    </row>
    <row r="1228" spans="1:52">
      <c r="A1228" s="565"/>
      <c r="B1228" s="1093"/>
      <c r="C1228" s="1093"/>
      <c r="D1228" s="1093"/>
      <c r="E1228" s="1093"/>
      <c r="F1228" s="1093"/>
      <c r="G1228" s="1093"/>
      <c r="H1228" s="1093"/>
      <c r="I1228" s="1093"/>
      <c r="J1228" s="566"/>
      <c r="K1228" s="566"/>
      <c r="L1228" s="566"/>
      <c r="M1228" s="566"/>
      <c r="N1228" s="567"/>
      <c r="O1228" s="568"/>
      <c r="P1228" s="569"/>
      <c r="Q1228" s="1094"/>
      <c r="R1228" s="1094"/>
      <c r="S1228" s="570"/>
      <c r="T1228" s="571"/>
      <c r="U1228" s="572"/>
      <c r="V1228" s="571"/>
      <c r="W1228" s="1095"/>
      <c r="X1228" s="1095"/>
      <c r="Y1228" s="569"/>
      <c r="Z1228" s="573"/>
      <c r="AA1228" s="574"/>
      <c r="AB1228" s="575"/>
      <c r="AC1228" s="1096"/>
      <c r="AD1228" s="1096"/>
      <c r="AE1228" s="571"/>
      <c r="AF1228" s="573"/>
      <c r="AG1228" s="576"/>
      <c r="AH1228" s="576"/>
      <c r="AI1228" s="577"/>
      <c r="AJ1228" s="577"/>
      <c r="AK1228" s="139"/>
      <c r="AL1228" s="139"/>
      <c r="AM1228" s="134"/>
      <c r="AN1228" s="134"/>
      <c r="AO1228" s="134"/>
      <c r="AP1228" s="134"/>
      <c r="AQ1228" s="134"/>
      <c r="AR1228" s="134"/>
      <c r="AS1228" s="134"/>
      <c r="AT1228" s="134"/>
      <c r="AU1228" s="578"/>
      <c r="AV1228" s="578"/>
      <c r="AW1228" s="578"/>
      <c r="AX1228" s="578"/>
      <c r="AY1228" s="111"/>
      <c r="AZ1228" s="111"/>
    </row>
    <row r="1229" spans="1:52">
      <c r="A1229" s="565"/>
      <c r="B1229" s="1093"/>
      <c r="C1229" s="1093"/>
      <c r="D1229" s="1093"/>
      <c r="E1229" s="1093"/>
      <c r="F1229" s="1093"/>
      <c r="G1229" s="1093"/>
      <c r="H1229" s="1093"/>
      <c r="I1229" s="1093"/>
      <c r="J1229" s="566"/>
      <c r="K1229" s="566"/>
      <c r="L1229" s="566"/>
      <c r="M1229" s="566"/>
      <c r="N1229" s="567"/>
      <c r="O1229" s="568"/>
      <c r="P1229" s="569"/>
      <c r="Q1229" s="1094"/>
      <c r="R1229" s="1094"/>
      <c r="S1229" s="570"/>
      <c r="T1229" s="571"/>
      <c r="U1229" s="572"/>
      <c r="V1229" s="571"/>
      <c r="W1229" s="1095"/>
      <c r="X1229" s="1095"/>
      <c r="Y1229" s="569"/>
      <c r="Z1229" s="573"/>
      <c r="AA1229" s="574"/>
      <c r="AB1229" s="575"/>
      <c r="AC1229" s="1096"/>
      <c r="AD1229" s="1096"/>
      <c r="AE1229" s="571"/>
      <c r="AF1229" s="573"/>
      <c r="AG1229" s="576"/>
      <c r="AH1229" s="576"/>
      <c r="AI1229" s="577"/>
      <c r="AJ1229" s="577"/>
      <c r="AK1229" s="139"/>
      <c r="AL1229" s="139"/>
      <c r="AM1229" s="134"/>
      <c r="AN1229" s="134"/>
      <c r="AO1229" s="134"/>
      <c r="AP1229" s="134"/>
      <c r="AQ1229" s="134"/>
      <c r="AR1229" s="134"/>
      <c r="AS1229" s="134"/>
      <c r="AT1229" s="134"/>
      <c r="AU1229" s="578"/>
      <c r="AV1229" s="578"/>
      <c r="AW1229" s="578"/>
      <c r="AX1229" s="578"/>
      <c r="AY1229" s="111"/>
      <c r="AZ1229" s="111"/>
    </row>
    <row r="1230" spans="1:52">
      <c r="A1230" s="565"/>
      <c r="B1230" s="1093"/>
      <c r="C1230" s="1093"/>
      <c r="D1230" s="1093"/>
      <c r="E1230" s="1093"/>
      <c r="F1230" s="1093"/>
      <c r="G1230" s="1093"/>
      <c r="H1230" s="1093"/>
      <c r="I1230" s="1093"/>
      <c r="J1230" s="566"/>
      <c r="K1230" s="566"/>
      <c r="L1230" s="566"/>
      <c r="M1230" s="566"/>
      <c r="N1230" s="567"/>
      <c r="O1230" s="568"/>
      <c r="P1230" s="569"/>
      <c r="Q1230" s="1094"/>
      <c r="R1230" s="1094"/>
      <c r="S1230" s="570"/>
      <c r="T1230" s="571"/>
      <c r="U1230" s="572"/>
      <c r="V1230" s="571"/>
      <c r="W1230" s="1095"/>
      <c r="X1230" s="1095"/>
      <c r="Y1230" s="569"/>
      <c r="Z1230" s="573"/>
      <c r="AA1230" s="574"/>
      <c r="AB1230" s="575"/>
      <c r="AC1230" s="1096"/>
      <c r="AD1230" s="1096"/>
      <c r="AE1230" s="571"/>
      <c r="AF1230" s="573"/>
      <c r="AG1230" s="576"/>
      <c r="AH1230" s="576"/>
      <c r="AI1230" s="577"/>
      <c r="AJ1230" s="577"/>
      <c r="AK1230" s="139"/>
      <c r="AL1230" s="139"/>
      <c r="AM1230" s="134"/>
      <c r="AN1230" s="134"/>
      <c r="AO1230" s="134"/>
      <c r="AP1230" s="134"/>
      <c r="AQ1230" s="134"/>
      <c r="AR1230" s="134"/>
      <c r="AS1230" s="134"/>
      <c r="AT1230" s="134"/>
      <c r="AU1230" s="578"/>
      <c r="AV1230" s="578"/>
      <c r="AW1230" s="578"/>
      <c r="AX1230" s="578"/>
      <c r="AY1230" s="111"/>
      <c r="AZ1230" s="111"/>
    </row>
    <row r="1231" spans="1:52">
      <c r="A1231" s="565"/>
      <c r="B1231" s="1093"/>
      <c r="C1231" s="1093"/>
      <c r="D1231" s="1093"/>
      <c r="E1231" s="1093"/>
      <c r="F1231" s="1093"/>
      <c r="G1231" s="1093"/>
      <c r="H1231" s="1093"/>
      <c r="I1231" s="1093"/>
      <c r="J1231" s="566"/>
      <c r="K1231" s="566"/>
      <c r="L1231" s="566"/>
      <c r="M1231" s="566"/>
      <c r="N1231" s="567"/>
      <c r="O1231" s="568"/>
      <c r="P1231" s="569"/>
      <c r="Q1231" s="1094"/>
      <c r="R1231" s="1094"/>
      <c r="S1231" s="570"/>
      <c r="T1231" s="571"/>
      <c r="U1231" s="572"/>
      <c r="V1231" s="571"/>
      <c r="W1231" s="1095"/>
      <c r="X1231" s="1095"/>
      <c r="Y1231" s="569"/>
      <c r="Z1231" s="573"/>
      <c r="AA1231" s="574"/>
      <c r="AB1231" s="575"/>
      <c r="AC1231" s="1096"/>
      <c r="AD1231" s="1096"/>
      <c r="AE1231" s="571"/>
      <c r="AF1231" s="573"/>
      <c r="AG1231" s="576"/>
      <c r="AH1231" s="576"/>
      <c r="AI1231" s="577"/>
      <c r="AJ1231" s="577"/>
      <c r="AK1231" s="139"/>
      <c r="AL1231" s="139"/>
      <c r="AM1231" s="134"/>
      <c r="AN1231" s="134"/>
      <c r="AO1231" s="134"/>
      <c r="AP1231" s="134"/>
      <c r="AQ1231" s="134"/>
      <c r="AR1231" s="134"/>
      <c r="AS1231" s="134"/>
      <c r="AT1231" s="134"/>
      <c r="AU1231" s="578"/>
      <c r="AV1231" s="578"/>
      <c r="AW1231" s="578"/>
      <c r="AX1231" s="578"/>
      <c r="AY1231" s="111"/>
      <c r="AZ1231" s="111"/>
    </row>
    <row r="1232" spans="1:52">
      <c r="A1232" s="565"/>
      <c r="B1232" s="1093"/>
      <c r="C1232" s="1093"/>
      <c r="D1232" s="1093"/>
      <c r="E1232" s="1093"/>
      <c r="F1232" s="1093"/>
      <c r="G1232" s="1093"/>
      <c r="H1232" s="1093"/>
      <c r="I1232" s="1093"/>
      <c r="J1232" s="566"/>
      <c r="K1232" s="566"/>
      <c r="L1232" s="566"/>
      <c r="M1232" s="566"/>
      <c r="N1232" s="567"/>
      <c r="O1232" s="568"/>
      <c r="P1232" s="569"/>
      <c r="Q1232" s="1094"/>
      <c r="R1232" s="1094"/>
      <c r="S1232" s="570"/>
      <c r="T1232" s="571"/>
      <c r="U1232" s="572"/>
      <c r="V1232" s="571"/>
      <c r="W1232" s="1095"/>
      <c r="X1232" s="1095"/>
      <c r="Y1232" s="569"/>
      <c r="Z1232" s="573"/>
      <c r="AA1232" s="574"/>
      <c r="AB1232" s="575"/>
      <c r="AC1232" s="1096"/>
      <c r="AD1232" s="1096"/>
      <c r="AE1232" s="571"/>
      <c r="AF1232" s="573"/>
      <c r="AG1232" s="576"/>
      <c r="AH1232" s="576"/>
      <c r="AI1232" s="577"/>
      <c r="AJ1232" s="577"/>
      <c r="AK1232" s="139"/>
      <c r="AL1232" s="139"/>
      <c r="AM1232" s="134"/>
      <c r="AN1232" s="134"/>
      <c r="AO1232" s="134"/>
      <c r="AP1232" s="134"/>
      <c r="AQ1232" s="134"/>
      <c r="AR1232" s="134"/>
      <c r="AS1232" s="134"/>
      <c r="AT1232" s="134"/>
      <c r="AU1232" s="578"/>
      <c r="AV1232" s="578"/>
      <c r="AW1232" s="578"/>
      <c r="AX1232" s="578"/>
      <c r="AY1232" s="111"/>
      <c r="AZ1232" s="111"/>
    </row>
    <row r="1233" spans="1:52">
      <c r="A1233" s="565"/>
      <c r="B1233" s="1093"/>
      <c r="C1233" s="1093"/>
      <c r="D1233" s="1093"/>
      <c r="E1233" s="1093"/>
      <c r="F1233" s="1093"/>
      <c r="G1233" s="1093"/>
      <c r="H1233" s="1093"/>
      <c r="I1233" s="1093"/>
      <c r="J1233" s="566"/>
      <c r="K1233" s="566"/>
      <c r="L1233" s="566"/>
      <c r="M1233" s="566"/>
      <c r="N1233" s="567"/>
      <c r="O1233" s="568"/>
      <c r="P1233" s="569"/>
      <c r="Q1233" s="1094"/>
      <c r="R1233" s="1094"/>
      <c r="S1233" s="570"/>
      <c r="T1233" s="571"/>
      <c r="U1233" s="572"/>
      <c r="V1233" s="571"/>
      <c r="W1233" s="1095"/>
      <c r="X1233" s="1095"/>
      <c r="Y1233" s="569"/>
      <c r="Z1233" s="573"/>
      <c r="AA1233" s="574"/>
      <c r="AB1233" s="575"/>
      <c r="AC1233" s="1096"/>
      <c r="AD1233" s="1096"/>
      <c r="AE1233" s="571"/>
      <c r="AF1233" s="573"/>
      <c r="AG1233" s="576"/>
      <c r="AH1233" s="576"/>
      <c r="AI1233" s="577"/>
      <c r="AJ1233" s="577"/>
      <c r="AK1233" s="139"/>
      <c r="AL1233" s="139"/>
      <c r="AM1233" s="134"/>
      <c r="AN1233" s="134"/>
      <c r="AO1233" s="134"/>
      <c r="AP1233" s="134"/>
      <c r="AQ1233" s="134"/>
      <c r="AR1233" s="134"/>
      <c r="AS1233" s="134"/>
      <c r="AT1233" s="134"/>
      <c r="AU1233" s="578"/>
      <c r="AV1233" s="578"/>
      <c r="AW1233" s="578"/>
      <c r="AX1233" s="578"/>
      <c r="AY1233" s="111"/>
      <c r="AZ1233" s="111"/>
    </row>
    <row r="1234" spans="1:52">
      <c r="A1234" s="565"/>
      <c r="B1234" s="1093"/>
      <c r="C1234" s="1093"/>
      <c r="D1234" s="1093"/>
      <c r="E1234" s="1093"/>
      <c r="F1234" s="1093"/>
      <c r="G1234" s="1093"/>
      <c r="H1234" s="1093"/>
      <c r="I1234" s="1093"/>
      <c r="J1234" s="566"/>
      <c r="K1234" s="566"/>
      <c r="L1234" s="566"/>
      <c r="M1234" s="566"/>
      <c r="N1234" s="567"/>
      <c r="O1234" s="568"/>
      <c r="P1234" s="569"/>
      <c r="Q1234" s="1094"/>
      <c r="R1234" s="1094"/>
      <c r="S1234" s="570"/>
      <c r="T1234" s="571"/>
      <c r="U1234" s="572"/>
      <c r="V1234" s="571"/>
      <c r="W1234" s="1095"/>
      <c r="X1234" s="1095"/>
      <c r="Y1234" s="569"/>
      <c r="Z1234" s="573"/>
      <c r="AA1234" s="574"/>
      <c r="AB1234" s="575"/>
      <c r="AC1234" s="1096"/>
      <c r="AD1234" s="1096"/>
      <c r="AE1234" s="571"/>
      <c r="AF1234" s="573"/>
      <c r="AG1234" s="576"/>
      <c r="AH1234" s="576"/>
      <c r="AI1234" s="577"/>
      <c r="AJ1234" s="577"/>
      <c r="AK1234" s="139"/>
      <c r="AL1234" s="139"/>
      <c r="AM1234" s="134"/>
      <c r="AN1234" s="134"/>
      <c r="AO1234" s="134"/>
      <c r="AP1234" s="134"/>
      <c r="AQ1234" s="134"/>
      <c r="AR1234" s="134"/>
      <c r="AS1234" s="134"/>
      <c r="AT1234" s="134"/>
      <c r="AU1234" s="578"/>
      <c r="AV1234" s="578"/>
      <c r="AW1234" s="578"/>
      <c r="AX1234" s="578"/>
      <c r="AY1234" s="111"/>
      <c r="AZ1234" s="111"/>
    </row>
    <row r="1235" spans="1:52">
      <c r="A1235" s="565"/>
      <c r="B1235" s="1093"/>
      <c r="C1235" s="1093"/>
      <c r="D1235" s="1093"/>
      <c r="E1235" s="1093"/>
      <c r="F1235" s="1093"/>
      <c r="G1235" s="1093"/>
      <c r="H1235" s="1093"/>
      <c r="I1235" s="1093"/>
      <c r="J1235" s="566"/>
      <c r="K1235" s="566"/>
      <c r="L1235" s="566"/>
      <c r="M1235" s="566"/>
      <c r="N1235" s="567"/>
      <c r="O1235" s="568"/>
      <c r="P1235" s="569"/>
      <c r="Q1235" s="1094"/>
      <c r="R1235" s="1094"/>
      <c r="S1235" s="570"/>
      <c r="T1235" s="571"/>
      <c r="U1235" s="572"/>
      <c r="V1235" s="571"/>
      <c r="W1235" s="1095"/>
      <c r="X1235" s="1095"/>
      <c r="Y1235" s="569"/>
      <c r="Z1235" s="573"/>
      <c r="AA1235" s="574"/>
      <c r="AB1235" s="575"/>
      <c r="AC1235" s="1096"/>
      <c r="AD1235" s="1096"/>
      <c r="AE1235" s="571"/>
      <c r="AF1235" s="573"/>
      <c r="AG1235" s="576"/>
      <c r="AH1235" s="576"/>
      <c r="AI1235" s="577"/>
      <c r="AJ1235" s="577"/>
      <c r="AK1235" s="139"/>
      <c r="AL1235" s="139"/>
      <c r="AM1235" s="134"/>
      <c r="AN1235" s="134"/>
      <c r="AO1235" s="134"/>
      <c r="AP1235" s="134"/>
      <c r="AQ1235" s="134"/>
      <c r="AR1235" s="134"/>
      <c r="AS1235" s="134"/>
      <c r="AT1235" s="134"/>
      <c r="AU1235" s="578"/>
      <c r="AV1235" s="578"/>
      <c r="AW1235" s="578"/>
      <c r="AX1235" s="578"/>
      <c r="AY1235" s="111"/>
      <c r="AZ1235" s="111"/>
    </row>
    <row r="1236" spans="1:52">
      <c r="A1236" s="565"/>
      <c r="B1236" s="1093"/>
      <c r="C1236" s="1093"/>
      <c r="D1236" s="1093"/>
      <c r="E1236" s="1093"/>
      <c r="F1236" s="1093"/>
      <c r="G1236" s="1093"/>
      <c r="H1236" s="1093"/>
      <c r="I1236" s="1093"/>
      <c r="J1236" s="566"/>
      <c r="K1236" s="566"/>
      <c r="L1236" s="566"/>
      <c r="M1236" s="566"/>
      <c r="N1236" s="567"/>
      <c r="O1236" s="568"/>
      <c r="P1236" s="569"/>
      <c r="Q1236" s="1094"/>
      <c r="R1236" s="1094"/>
      <c r="S1236" s="570"/>
      <c r="T1236" s="571"/>
      <c r="U1236" s="572"/>
      <c r="V1236" s="571"/>
      <c r="W1236" s="1095"/>
      <c r="X1236" s="1095"/>
      <c r="Y1236" s="569"/>
      <c r="Z1236" s="573"/>
      <c r="AA1236" s="574"/>
      <c r="AB1236" s="575"/>
      <c r="AC1236" s="1096"/>
      <c r="AD1236" s="1096"/>
      <c r="AE1236" s="571"/>
      <c r="AF1236" s="573"/>
      <c r="AG1236" s="576"/>
      <c r="AH1236" s="576"/>
      <c r="AI1236" s="577"/>
      <c r="AJ1236" s="577"/>
      <c r="AK1236" s="139"/>
      <c r="AL1236" s="139"/>
      <c r="AM1236" s="134"/>
      <c r="AN1236" s="134"/>
      <c r="AO1236" s="134"/>
      <c r="AP1236" s="134"/>
      <c r="AQ1236" s="134"/>
      <c r="AR1236" s="134"/>
      <c r="AS1236" s="134"/>
      <c r="AT1236" s="134"/>
      <c r="AU1236" s="578"/>
      <c r="AV1236" s="578"/>
      <c r="AW1236" s="578"/>
      <c r="AX1236" s="578"/>
      <c r="AY1236" s="111"/>
      <c r="AZ1236" s="111"/>
    </row>
    <row r="1237" spans="1:52">
      <c r="A1237" s="565"/>
      <c r="B1237" s="1093"/>
      <c r="C1237" s="1093"/>
      <c r="D1237" s="1093"/>
      <c r="E1237" s="1093"/>
      <c r="F1237" s="1093"/>
      <c r="G1237" s="1093"/>
      <c r="H1237" s="1093"/>
      <c r="I1237" s="1093"/>
      <c r="J1237" s="566"/>
      <c r="K1237" s="566"/>
      <c r="L1237" s="566"/>
      <c r="M1237" s="566"/>
      <c r="N1237" s="567"/>
      <c r="O1237" s="568"/>
      <c r="P1237" s="569"/>
      <c r="Q1237" s="1094"/>
      <c r="R1237" s="1094"/>
      <c r="S1237" s="570"/>
      <c r="T1237" s="571"/>
      <c r="U1237" s="572"/>
      <c r="V1237" s="571"/>
      <c r="W1237" s="1095"/>
      <c r="X1237" s="1095"/>
      <c r="Y1237" s="569"/>
      <c r="Z1237" s="573"/>
      <c r="AA1237" s="574"/>
      <c r="AB1237" s="575"/>
      <c r="AC1237" s="1096"/>
      <c r="AD1237" s="1096"/>
      <c r="AE1237" s="571"/>
      <c r="AF1237" s="573"/>
      <c r="AG1237" s="576"/>
      <c r="AH1237" s="576"/>
      <c r="AI1237" s="577"/>
      <c r="AJ1237" s="577"/>
      <c r="AK1237" s="139"/>
      <c r="AL1237" s="139"/>
      <c r="AM1237" s="134"/>
      <c r="AN1237" s="134"/>
      <c r="AO1237" s="134"/>
      <c r="AP1237" s="134"/>
      <c r="AQ1237" s="134"/>
      <c r="AR1237" s="134"/>
      <c r="AS1237" s="134"/>
      <c r="AT1237" s="134"/>
      <c r="AU1237" s="578"/>
      <c r="AV1237" s="578"/>
      <c r="AW1237" s="578"/>
      <c r="AX1237" s="578"/>
      <c r="AY1237" s="111"/>
      <c r="AZ1237" s="111"/>
    </row>
    <row r="1238" spans="1:52">
      <c r="A1238" s="565"/>
      <c r="B1238" s="1093"/>
      <c r="C1238" s="1093"/>
      <c r="D1238" s="1093"/>
      <c r="E1238" s="1093"/>
      <c r="F1238" s="1093"/>
      <c r="G1238" s="1093"/>
      <c r="H1238" s="1093"/>
      <c r="I1238" s="1093"/>
      <c r="J1238" s="566"/>
      <c r="K1238" s="566"/>
      <c r="L1238" s="566"/>
      <c r="M1238" s="566"/>
      <c r="N1238" s="567"/>
      <c r="O1238" s="568"/>
      <c r="P1238" s="569"/>
      <c r="Q1238" s="1094"/>
      <c r="R1238" s="1094"/>
      <c r="S1238" s="570"/>
      <c r="T1238" s="571"/>
      <c r="U1238" s="572"/>
      <c r="V1238" s="571"/>
      <c r="W1238" s="1095"/>
      <c r="X1238" s="1095"/>
      <c r="Y1238" s="569"/>
      <c r="Z1238" s="573"/>
      <c r="AA1238" s="574"/>
      <c r="AB1238" s="575"/>
      <c r="AC1238" s="1096"/>
      <c r="AD1238" s="1096"/>
      <c r="AE1238" s="571"/>
      <c r="AF1238" s="573"/>
      <c r="AG1238" s="576"/>
      <c r="AH1238" s="576"/>
      <c r="AI1238" s="577"/>
      <c r="AJ1238" s="577"/>
      <c r="AK1238" s="139"/>
      <c r="AL1238" s="139"/>
      <c r="AM1238" s="134"/>
      <c r="AN1238" s="134"/>
      <c r="AO1238" s="134"/>
      <c r="AP1238" s="134"/>
      <c r="AQ1238" s="134"/>
      <c r="AR1238" s="134"/>
      <c r="AS1238" s="134"/>
      <c r="AT1238" s="134"/>
      <c r="AU1238" s="578"/>
      <c r="AV1238" s="578"/>
      <c r="AW1238" s="578"/>
      <c r="AX1238" s="578"/>
      <c r="AY1238" s="111"/>
      <c r="AZ1238" s="111"/>
    </row>
    <row r="1239" spans="1:52">
      <c r="A1239" s="565"/>
      <c r="B1239" s="1093"/>
      <c r="C1239" s="1093"/>
      <c r="D1239" s="1093"/>
      <c r="E1239" s="1093"/>
      <c r="F1239" s="1093"/>
      <c r="G1239" s="1093"/>
      <c r="H1239" s="1093"/>
      <c r="I1239" s="1093"/>
      <c r="J1239" s="566"/>
      <c r="K1239" s="566"/>
      <c r="L1239" s="566"/>
      <c r="M1239" s="566"/>
      <c r="N1239" s="567"/>
      <c r="O1239" s="568"/>
      <c r="P1239" s="569"/>
      <c r="Q1239" s="1094"/>
      <c r="R1239" s="1094"/>
      <c r="S1239" s="570"/>
      <c r="T1239" s="571"/>
      <c r="U1239" s="572"/>
      <c r="V1239" s="571"/>
      <c r="W1239" s="1095"/>
      <c r="X1239" s="1095"/>
      <c r="Y1239" s="569"/>
      <c r="Z1239" s="573"/>
      <c r="AA1239" s="574"/>
      <c r="AB1239" s="575"/>
      <c r="AC1239" s="1096"/>
      <c r="AD1239" s="1096"/>
      <c r="AE1239" s="571"/>
      <c r="AF1239" s="573"/>
      <c r="AG1239" s="576"/>
      <c r="AH1239" s="576"/>
      <c r="AI1239" s="577"/>
      <c r="AJ1239" s="577"/>
      <c r="AK1239" s="139"/>
      <c r="AL1239" s="139"/>
      <c r="AM1239" s="134"/>
      <c r="AN1239" s="134"/>
      <c r="AO1239" s="134"/>
      <c r="AP1239" s="134"/>
      <c r="AQ1239" s="134"/>
      <c r="AR1239" s="134"/>
      <c r="AS1239" s="134"/>
      <c r="AT1239" s="134"/>
      <c r="AU1239" s="578"/>
      <c r="AV1239" s="578"/>
      <c r="AW1239" s="578"/>
      <c r="AX1239" s="578"/>
      <c r="AY1239" s="111"/>
      <c r="AZ1239" s="111"/>
    </row>
    <row r="1240" spans="1:52">
      <c r="A1240" s="565"/>
      <c r="B1240" s="1093"/>
      <c r="C1240" s="1093"/>
      <c r="D1240" s="1093"/>
      <c r="E1240" s="1093"/>
      <c r="F1240" s="1093"/>
      <c r="G1240" s="1093"/>
      <c r="H1240" s="1093"/>
      <c r="I1240" s="1093"/>
      <c r="J1240" s="566"/>
      <c r="K1240" s="566"/>
      <c r="L1240" s="566"/>
      <c r="M1240" s="566"/>
      <c r="N1240" s="567"/>
      <c r="O1240" s="568"/>
      <c r="P1240" s="569"/>
      <c r="Q1240" s="1094"/>
      <c r="R1240" s="1094"/>
      <c r="S1240" s="570"/>
      <c r="T1240" s="571"/>
      <c r="U1240" s="572"/>
      <c r="V1240" s="571"/>
      <c r="W1240" s="1095"/>
      <c r="X1240" s="1095"/>
      <c r="Y1240" s="569"/>
      <c r="Z1240" s="573"/>
      <c r="AA1240" s="574"/>
      <c r="AB1240" s="575"/>
      <c r="AC1240" s="1096"/>
      <c r="AD1240" s="1096"/>
      <c r="AE1240" s="571"/>
      <c r="AF1240" s="573"/>
      <c r="AG1240" s="576"/>
      <c r="AH1240" s="576"/>
      <c r="AI1240" s="577"/>
      <c r="AJ1240" s="577"/>
      <c r="AK1240" s="139"/>
      <c r="AL1240" s="139"/>
      <c r="AM1240" s="134"/>
      <c r="AN1240" s="134"/>
      <c r="AO1240" s="134"/>
      <c r="AP1240" s="134"/>
      <c r="AQ1240" s="134"/>
      <c r="AR1240" s="134"/>
      <c r="AS1240" s="134"/>
      <c r="AT1240" s="134"/>
      <c r="AU1240" s="578"/>
      <c r="AV1240" s="578"/>
      <c r="AW1240" s="578"/>
      <c r="AX1240" s="578"/>
      <c r="AY1240" s="111"/>
      <c r="AZ1240" s="111"/>
    </row>
    <row r="1241" spans="1:52">
      <c r="A1241" s="565"/>
      <c r="B1241" s="1093"/>
      <c r="C1241" s="1093"/>
      <c r="D1241" s="1093"/>
      <c r="E1241" s="1093"/>
      <c r="F1241" s="1093"/>
      <c r="G1241" s="1093"/>
      <c r="H1241" s="1093"/>
      <c r="I1241" s="1093"/>
      <c r="J1241" s="566"/>
      <c r="K1241" s="566"/>
      <c r="L1241" s="566"/>
      <c r="M1241" s="566"/>
      <c r="N1241" s="567"/>
      <c r="O1241" s="568"/>
      <c r="P1241" s="569"/>
      <c r="Q1241" s="1094"/>
      <c r="R1241" s="1094"/>
      <c r="S1241" s="570"/>
      <c r="T1241" s="571"/>
      <c r="U1241" s="572"/>
      <c r="V1241" s="571"/>
      <c r="W1241" s="1095"/>
      <c r="X1241" s="1095"/>
      <c r="Y1241" s="569"/>
      <c r="Z1241" s="573"/>
      <c r="AA1241" s="574"/>
      <c r="AB1241" s="575"/>
      <c r="AC1241" s="1096"/>
      <c r="AD1241" s="1096"/>
      <c r="AE1241" s="571"/>
      <c r="AF1241" s="573"/>
      <c r="AG1241" s="576"/>
      <c r="AH1241" s="576"/>
      <c r="AI1241" s="577"/>
      <c r="AJ1241" s="577"/>
      <c r="AK1241" s="139"/>
      <c r="AL1241" s="139"/>
      <c r="AM1241" s="134"/>
      <c r="AN1241" s="134"/>
      <c r="AO1241" s="134"/>
      <c r="AP1241" s="134"/>
      <c r="AQ1241" s="134"/>
      <c r="AR1241" s="134"/>
      <c r="AS1241" s="134"/>
      <c r="AT1241" s="134"/>
      <c r="AU1241" s="578"/>
      <c r="AV1241" s="578"/>
      <c r="AW1241" s="578"/>
      <c r="AX1241" s="578"/>
      <c r="AY1241" s="111"/>
      <c r="AZ1241" s="111"/>
    </row>
    <row r="1242" spans="1:52">
      <c r="A1242" s="565"/>
      <c r="B1242" s="1093"/>
      <c r="C1242" s="1093"/>
      <c r="D1242" s="1093"/>
      <c r="E1242" s="1093"/>
      <c r="F1242" s="1093"/>
      <c r="G1242" s="1093"/>
      <c r="H1242" s="1093"/>
      <c r="I1242" s="1093"/>
      <c r="J1242" s="566"/>
      <c r="K1242" s="566"/>
      <c r="L1242" s="566"/>
      <c r="M1242" s="566"/>
      <c r="N1242" s="567"/>
      <c r="O1242" s="568"/>
      <c r="P1242" s="569"/>
      <c r="Q1242" s="1094"/>
      <c r="R1242" s="1094"/>
      <c r="S1242" s="570"/>
      <c r="T1242" s="571"/>
      <c r="U1242" s="572"/>
      <c r="V1242" s="571"/>
      <c r="W1242" s="1095"/>
      <c r="X1242" s="1095"/>
      <c r="Y1242" s="569"/>
      <c r="Z1242" s="573"/>
      <c r="AA1242" s="574"/>
      <c r="AB1242" s="575"/>
      <c r="AC1242" s="1096"/>
      <c r="AD1242" s="1096"/>
      <c r="AE1242" s="571"/>
      <c r="AF1242" s="573"/>
      <c r="AG1242" s="576"/>
      <c r="AH1242" s="576"/>
      <c r="AI1242" s="577"/>
      <c r="AJ1242" s="577"/>
      <c r="AK1242" s="139"/>
      <c r="AL1242" s="139"/>
      <c r="AM1242" s="134"/>
      <c r="AN1242" s="134"/>
      <c r="AO1242" s="134"/>
      <c r="AP1242" s="134"/>
      <c r="AQ1242" s="134"/>
      <c r="AR1242" s="134"/>
      <c r="AS1242" s="134"/>
      <c r="AT1242" s="134"/>
      <c r="AU1242" s="578"/>
      <c r="AV1242" s="578"/>
      <c r="AW1242" s="578"/>
      <c r="AX1242" s="578"/>
      <c r="AY1242" s="111"/>
      <c r="AZ1242" s="111"/>
    </row>
    <row r="1243" spans="1:52">
      <c r="A1243" s="565"/>
      <c r="B1243" s="1093"/>
      <c r="C1243" s="1093"/>
      <c r="D1243" s="1093"/>
      <c r="E1243" s="1093"/>
      <c r="F1243" s="1093"/>
      <c r="G1243" s="1093"/>
      <c r="H1243" s="1093"/>
      <c r="I1243" s="1093"/>
      <c r="J1243" s="566"/>
      <c r="K1243" s="566"/>
      <c r="L1243" s="566"/>
      <c r="M1243" s="566"/>
      <c r="N1243" s="567"/>
      <c r="O1243" s="568"/>
      <c r="P1243" s="569"/>
      <c r="Q1243" s="1094"/>
      <c r="R1243" s="1094"/>
      <c r="S1243" s="570"/>
      <c r="T1243" s="571"/>
      <c r="U1243" s="572"/>
      <c r="V1243" s="571"/>
      <c r="W1243" s="1095"/>
      <c r="X1243" s="1095"/>
      <c r="Y1243" s="569"/>
      <c r="Z1243" s="573"/>
      <c r="AA1243" s="574"/>
      <c r="AB1243" s="575"/>
      <c r="AC1243" s="1096"/>
      <c r="AD1243" s="1096"/>
      <c r="AE1243" s="571"/>
      <c r="AF1243" s="573"/>
      <c r="AG1243" s="576"/>
      <c r="AH1243" s="576"/>
      <c r="AI1243" s="577"/>
      <c r="AJ1243" s="577"/>
      <c r="AK1243" s="139"/>
      <c r="AL1243" s="139"/>
      <c r="AM1243" s="134"/>
      <c r="AN1243" s="134"/>
      <c r="AO1243" s="134"/>
      <c r="AP1243" s="134"/>
      <c r="AQ1243" s="134"/>
      <c r="AR1243" s="134"/>
      <c r="AS1243" s="134"/>
      <c r="AT1243" s="134"/>
      <c r="AU1243" s="578"/>
      <c r="AV1243" s="578"/>
      <c r="AW1243" s="578"/>
      <c r="AX1243" s="578"/>
      <c r="AY1243" s="111"/>
      <c r="AZ1243" s="111"/>
    </row>
    <row r="1244" spans="1:52">
      <c r="A1244" s="565"/>
      <c r="B1244" s="1093"/>
      <c r="C1244" s="1093"/>
      <c r="D1244" s="1093"/>
      <c r="E1244" s="1093"/>
      <c r="F1244" s="1093"/>
      <c r="G1244" s="1093"/>
      <c r="H1244" s="1093"/>
      <c r="I1244" s="1093"/>
      <c r="J1244" s="566"/>
      <c r="K1244" s="566"/>
      <c r="L1244" s="566"/>
      <c r="M1244" s="566"/>
      <c r="N1244" s="567"/>
      <c r="O1244" s="568"/>
      <c r="P1244" s="569"/>
      <c r="Q1244" s="1094"/>
      <c r="R1244" s="1094"/>
      <c r="S1244" s="570"/>
      <c r="T1244" s="571"/>
      <c r="U1244" s="572"/>
      <c r="V1244" s="571"/>
      <c r="W1244" s="1095"/>
      <c r="X1244" s="1095"/>
      <c r="Y1244" s="569"/>
      <c r="Z1244" s="573"/>
      <c r="AA1244" s="574"/>
      <c r="AB1244" s="575"/>
      <c r="AC1244" s="1096"/>
      <c r="AD1244" s="1096"/>
      <c r="AE1244" s="571"/>
      <c r="AF1244" s="573"/>
      <c r="AG1244" s="576"/>
      <c r="AH1244" s="576"/>
      <c r="AI1244" s="577"/>
      <c r="AJ1244" s="577"/>
      <c r="AK1244" s="139"/>
      <c r="AL1244" s="139"/>
      <c r="AM1244" s="134"/>
      <c r="AN1244" s="134"/>
      <c r="AO1244" s="134"/>
      <c r="AP1244" s="134"/>
      <c r="AQ1244" s="134"/>
      <c r="AR1244" s="134"/>
      <c r="AS1244" s="134"/>
      <c r="AT1244" s="134"/>
      <c r="AU1244" s="578"/>
      <c r="AV1244" s="578"/>
      <c r="AW1244" s="578"/>
      <c r="AX1244" s="578"/>
      <c r="AY1244" s="111"/>
      <c r="AZ1244" s="111"/>
    </row>
    <row r="1245" spans="1:52">
      <c r="A1245" s="565"/>
      <c r="B1245" s="1093"/>
      <c r="C1245" s="1093"/>
      <c r="D1245" s="1093"/>
      <c r="E1245" s="1093"/>
      <c r="F1245" s="1093"/>
      <c r="G1245" s="1093"/>
      <c r="H1245" s="1093"/>
      <c r="I1245" s="1093"/>
      <c r="J1245" s="566"/>
      <c r="K1245" s="566"/>
      <c r="L1245" s="566"/>
      <c r="M1245" s="566"/>
      <c r="N1245" s="567"/>
      <c r="O1245" s="568"/>
      <c r="P1245" s="569"/>
      <c r="Q1245" s="1094"/>
      <c r="R1245" s="1094"/>
      <c r="S1245" s="570"/>
      <c r="T1245" s="571"/>
      <c r="U1245" s="572"/>
      <c r="V1245" s="571"/>
      <c r="W1245" s="1095"/>
      <c r="X1245" s="1095"/>
      <c r="Y1245" s="569"/>
      <c r="Z1245" s="573"/>
      <c r="AA1245" s="574"/>
      <c r="AB1245" s="575"/>
      <c r="AC1245" s="1096"/>
      <c r="AD1245" s="1096"/>
      <c r="AE1245" s="571"/>
      <c r="AF1245" s="573"/>
      <c r="AG1245" s="576"/>
      <c r="AH1245" s="576"/>
      <c r="AI1245" s="577"/>
      <c r="AJ1245" s="577"/>
      <c r="AK1245" s="139"/>
      <c r="AL1245" s="139"/>
      <c r="AM1245" s="134"/>
      <c r="AN1245" s="134"/>
      <c r="AO1245" s="134"/>
      <c r="AP1245" s="134"/>
      <c r="AQ1245" s="134"/>
      <c r="AR1245" s="134"/>
      <c r="AS1245" s="134"/>
      <c r="AT1245" s="134"/>
      <c r="AU1245" s="578"/>
      <c r="AV1245" s="578"/>
      <c r="AW1245" s="578"/>
      <c r="AX1245" s="578"/>
      <c r="AY1245" s="111"/>
      <c r="AZ1245" s="111"/>
    </row>
    <row r="1246" spans="1:52">
      <c r="A1246" s="565"/>
      <c r="B1246" s="1093"/>
      <c r="C1246" s="1093"/>
      <c r="D1246" s="1093"/>
      <c r="E1246" s="1093"/>
      <c r="F1246" s="1093"/>
      <c r="G1246" s="1093"/>
      <c r="H1246" s="1093"/>
      <c r="I1246" s="1093"/>
      <c r="J1246" s="566"/>
      <c r="K1246" s="566"/>
      <c r="L1246" s="566"/>
      <c r="M1246" s="566"/>
      <c r="N1246" s="567"/>
      <c r="O1246" s="568"/>
      <c r="P1246" s="569"/>
      <c r="Q1246" s="1094"/>
      <c r="R1246" s="1094"/>
      <c r="S1246" s="570"/>
      <c r="T1246" s="571"/>
      <c r="U1246" s="572"/>
      <c r="V1246" s="571"/>
      <c r="W1246" s="1095"/>
      <c r="X1246" s="1095"/>
      <c r="Y1246" s="569"/>
      <c r="Z1246" s="573"/>
      <c r="AA1246" s="574"/>
      <c r="AB1246" s="575"/>
      <c r="AC1246" s="1096"/>
      <c r="AD1246" s="1096"/>
      <c r="AE1246" s="571"/>
      <c r="AF1246" s="573"/>
      <c r="AG1246" s="576"/>
      <c r="AH1246" s="576"/>
      <c r="AI1246" s="577"/>
      <c r="AJ1246" s="577"/>
      <c r="AK1246" s="139"/>
      <c r="AL1246" s="139"/>
      <c r="AM1246" s="134"/>
      <c r="AN1246" s="134"/>
      <c r="AO1246" s="134"/>
      <c r="AP1246" s="134"/>
      <c r="AQ1246" s="134"/>
      <c r="AR1246" s="134"/>
      <c r="AS1246" s="134"/>
      <c r="AT1246" s="134"/>
      <c r="AU1246" s="578"/>
      <c r="AV1246" s="578"/>
      <c r="AW1246" s="578"/>
      <c r="AX1246" s="578"/>
      <c r="AY1246" s="111"/>
      <c r="AZ1246" s="111"/>
    </row>
    <row r="1247" spans="1:52">
      <c r="A1247" s="565"/>
      <c r="B1247" s="1093"/>
      <c r="C1247" s="1093"/>
      <c r="D1247" s="1093"/>
      <c r="E1247" s="1093"/>
      <c r="F1247" s="1093"/>
      <c r="G1247" s="1093"/>
      <c r="H1247" s="1093"/>
      <c r="I1247" s="1093"/>
      <c r="J1247" s="566"/>
      <c r="K1247" s="566"/>
      <c r="L1247" s="566"/>
      <c r="M1247" s="566"/>
      <c r="N1247" s="567"/>
      <c r="O1247" s="568"/>
      <c r="P1247" s="569"/>
      <c r="Q1247" s="1094"/>
      <c r="R1247" s="1094"/>
      <c r="S1247" s="570"/>
      <c r="T1247" s="571"/>
      <c r="U1247" s="572"/>
      <c r="V1247" s="571"/>
      <c r="W1247" s="1095"/>
      <c r="X1247" s="1095"/>
      <c r="Y1247" s="569"/>
      <c r="Z1247" s="573"/>
      <c r="AA1247" s="574"/>
      <c r="AB1247" s="575"/>
      <c r="AC1247" s="1096"/>
      <c r="AD1247" s="1096"/>
      <c r="AE1247" s="571"/>
      <c r="AF1247" s="573"/>
      <c r="AG1247" s="576"/>
      <c r="AH1247" s="576"/>
      <c r="AI1247" s="577"/>
      <c r="AJ1247" s="577"/>
      <c r="AK1247" s="139"/>
      <c r="AL1247" s="139"/>
      <c r="AM1247" s="134"/>
      <c r="AN1247" s="134"/>
      <c r="AO1247" s="134"/>
      <c r="AP1247" s="134"/>
      <c r="AQ1247" s="134"/>
      <c r="AR1247" s="134"/>
      <c r="AS1247" s="134"/>
      <c r="AT1247" s="134"/>
      <c r="AU1247" s="578"/>
      <c r="AV1247" s="578"/>
      <c r="AW1247" s="578"/>
      <c r="AX1247" s="578"/>
      <c r="AY1247" s="111"/>
      <c r="AZ1247" s="111"/>
    </row>
    <row r="1248" spans="1:52">
      <c r="A1248" s="565"/>
      <c r="B1248" s="1093"/>
      <c r="C1248" s="1093"/>
      <c r="D1248" s="1093"/>
      <c r="E1248" s="1093"/>
      <c r="F1248" s="1093"/>
      <c r="G1248" s="1093"/>
      <c r="H1248" s="1093"/>
      <c r="I1248" s="1093"/>
      <c r="J1248" s="566"/>
      <c r="K1248" s="566"/>
      <c r="L1248" s="566"/>
      <c r="M1248" s="566"/>
      <c r="N1248" s="567"/>
      <c r="O1248" s="568"/>
      <c r="P1248" s="569"/>
      <c r="Q1248" s="1094"/>
      <c r="R1248" s="1094"/>
      <c r="S1248" s="570"/>
      <c r="T1248" s="571"/>
      <c r="U1248" s="572"/>
      <c r="V1248" s="571"/>
      <c r="W1248" s="1095"/>
      <c r="X1248" s="1095"/>
      <c r="Y1248" s="569"/>
      <c r="Z1248" s="573"/>
      <c r="AA1248" s="574"/>
      <c r="AB1248" s="575"/>
      <c r="AC1248" s="1096"/>
      <c r="AD1248" s="1096"/>
      <c r="AE1248" s="571"/>
      <c r="AF1248" s="573"/>
      <c r="AG1248" s="576"/>
      <c r="AH1248" s="576"/>
      <c r="AI1248" s="577"/>
      <c r="AJ1248" s="577"/>
      <c r="AK1248" s="139"/>
      <c r="AL1248" s="139"/>
      <c r="AM1248" s="134"/>
      <c r="AN1248" s="134"/>
      <c r="AO1248" s="134"/>
      <c r="AP1248" s="134"/>
      <c r="AQ1248" s="134"/>
      <c r="AR1248" s="134"/>
      <c r="AS1248" s="134"/>
      <c r="AT1248" s="134"/>
      <c r="AU1248" s="578"/>
      <c r="AV1248" s="578"/>
      <c r="AW1248" s="578"/>
      <c r="AX1248" s="578"/>
      <c r="AY1248" s="111"/>
      <c r="AZ1248" s="111"/>
    </row>
    <row r="1249" spans="1:52">
      <c r="A1249" s="565"/>
      <c r="B1249" s="1093"/>
      <c r="C1249" s="1093"/>
      <c r="D1249" s="1093"/>
      <c r="E1249" s="1093"/>
      <c r="F1249" s="1093"/>
      <c r="G1249" s="1093"/>
      <c r="H1249" s="1093"/>
      <c r="I1249" s="1093"/>
      <c r="J1249" s="566"/>
      <c r="K1249" s="566"/>
      <c r="L1249" s="566"/>
      <c r="M1249" s="566"/>
      <c r="N1249" s="567"/>
      <c r="O1249" s="568"/>
      <c r="P1249" s="569"/>
      <c r="Q1249" s="1094"/>
      <c r="R1249" s="1094"/>
      <c r="S1249" s="570"/>
      <c r="T1249" s="571"/>
      <c r="U1249" s="572"/>
      <c r="V1249" s="571"/>
      <c r="W1249" s="1095"/>
      <c r="X1249" s="1095"/>
      <c r="Y1249" s="569"/>
      <c r="Z1249" s="573"/>
      <c r="AA1249" s="574"/>
      <c r="AB1249" s="575"/>
      <c r="AC1249" s="1096"/>
      <c r="AD1249" s="1096"/>
      <c r="AE1249" s="571"/>
      <c r="AF1249" s="573"/>
      <c r="AG1249" s="576"/>
      <c r="AH1249" s="576"/>
      <c r="AI1249" s="577"/>
      <c r="AJ1249" s="577"/>
      <c r="AK1249" s="139"/>
      <c r="AL1249" s="139"/>
      <c r="AM1249" s="134"/>
      <c r="AN1249" s="134"/>
      <c r="AO1249" s="134"/>
      <c r="AP1249" s="134"/>
      <c r="AQ1249" s="134"/>
      <c r="AR1249" s="134"/>
      <c r="AS1249" s="134"/>
      <c r="AT1249" s="134"/>
      <c r="AU1249" s="578"/>
      <c r="AV1249" s="578"/>
      <c r="AW1249" s="578"/>
      <c r="AX1249" s="578"/>
      <c r="AY1249" s="111"/>
      <c r="AZ1249" s="111"/>
    </row>
    <row r="1250" spans="1:52">
      <c r="A1250" s="565"/>
      <c r="B1250" s="1093"/>
      <c r="C1250" s="1093"/>
      <c r="D1250" s="1093"/>
      <c r="E1250" s="1093"/>
      <c r="F1250" s="1093"/>
      <c r="G1250" s="1093"/>
      <c r="H1250" s="1093"/>
      <c r="I1250" s="1093"/>
      <c r="J1250" s="566"/>
      <c r="K1250" s="566"/>
      <c r="L1250" s="566"/>
      <c r="M1250" s="566"/>
      <c r="N1250" s="567"/>
      <c r="O1250" s="568"/>
      <c r="P1250" s="569"/>
      <c r="Q1250" s="1094"/>
      <c r="R1250" s="1094"/>
      <c r="S1250" s="570"/>
      <c r="T1250" s="571"/>
      <c r="U1250" s="572"/>
      <c r="V1250" s="571"/>
      <c r="W1250" s="1095"/>
      <c r="X1250" s="1095"/>
      <c r="Y1250" s="569"/>
      <c r="Z1250" s="573"/>
      <c r="AA1250" s="574"/>
      <c r="AB1250" s="575"/>
      <c r="AC1250" s="1096"/>
      <c r="AD1250" s="1096"/>
      <c r="AE1250" s="571"/>
      <c r="AF1250" s="573"/>
      <c r="AG1250" s="576"/>
      <c r="AH1250" s="576"/>
      <c r="AI1250" s="577"/>
      <c r="AJ1250" s="577"/>
      <c r="AK1250" s="139"/>
      <c r="AL1250" s="139"/>
      <c r="AM1250" s="134"/>
      <c r="AN1250" s="134"/>
      <c r="AO1250" s="134"/>
      <c r="AP1250" s="134"/>
      <c r="AQ1250" s="134"/>
      <c r="AR1250" s="134"/>
      <c r="AS1250" s="134"/>
      <c r="AT1250" s="134"/>
      <c r="AU1250" s="578"/>
      <c r="AV1250" s="578"/>
      <c r="AW1250" s="578"/>
      <c r="AX1250" s="578"/>
      <c r="AY1250" s="111"/>
      <c r="AZ1250" s="111"/>
    </row>
    <row r="1251" spans="1:52">
      <c r="A1251" s="565"/>
      <c r="B1251" s="1093"/>
      <c r="C1251" s="1093"/>
      <c r="D1251" s="1093"/>
      <c r="E1251" s="1093"/>
      <c r="F1251" s="1093"/>
      <c r="G1251" s="1093"/>
      <c r="H1251" s="1093"/>
      <c r="I1251" s="1093"/>
      <c r="J1251" s="566"/>
      <c r="K1251" s="566"/>
      <c r="L1251" s="566"/>
      <c r="M1251" s="566"/>
      <c r="N1251" s="567"/>
      <c r="O1251" s="568"/>
      <c r="P1251" s="569"/>
      <c r="Q1251" s="1094"/>
      <c r="R1251" s="1094"/>
      <c r="S1251" s="570"/>
      <c r="T1251" s="571"/>
      <c r="U1251" s="572"/>
      <c r="V1251" s="571"/>
      <c r="W1251" s="1095"/>
      <c r="X1251" s="1095"/>
      <c r="Y1251" s="569"/>
      <c r="Z1251" s="573"/>
      <c r="AA1251" s="574"/>
      <c r="AB1251" s="575"/>
      <c r="AC1251" s="1096"/>
      <c r="AD1251" s="1096"/>
      <c r="AE1251" s="571"/>
      <c r="AF1251" s="573"/>
      <c r="AG1251" s="576"/>
      <c r="AH1251" s="576"/>
      <c r="AI1251" s="577"/>
      <c r="AJ1251" s="577"/>
      <c r="AK1251" s="139"/>
      <c r="AL1251" s="139"/>
      <c r="AM1251" s="134"/>
      <c r="AN1251" s="134"/>
      <c r="AO1251" s="134"/>
      <c r="AP1251" s="134"/>
      <c r="AQ1251" s="134"/>
      <c r="AR1251" s="134"/>
      <c r="AS1251" s="134"/>
      <c r="AT1251" s="134"/>
      <c r="AU1251" s="578"/>
      <c r="AV1251" s="578"/>
      <c r="AW1251" s="578"/>
      <c r="AX1251" s="578"/>
      <c r="AY1251" s="111"/>
      <c r="AZ1251" s="111"/>
    </row>
    <row r="1252" spans="1:52">
      <c r="A1252" s="565"/>
      <c r="B1252" s="1093"/>
      <c r="C1252" s="1093"/>
      <c r="D1252" s="1093"/>
      <c r="E1252" s="1093"/>
      <c r="F1252" s="1093"/>
      <c r="G1252" s="1093"/>
      <c r="H1252" s="1093"/>
      <c r="I1252" s="1093"/>
      <c r="J1252" s="566"/>
      <c r="K1252" s="566"/>
      <c r="L1252" s="566"/>
      <c r="M1252" s="566"/>
      <c r="N1252" s="567"/>
      <c r="O1252" s="568"/>
      <c r="P1252" s="569"/>
      <c r="Q1252" s="1094"/>
      <c r="R1252" s="1094"/>
      <c r="S1252" s="570"/>
      <c r="T1252" s="571"/>
      <c r="U1252" s="572"/>
      <c r="V1252" s="571"/>
      <c r="W1252" s="1095"/>
      <c r="X1252" s="1095"/>
      <c r="Y1252" s="569"/>
      <c r="Z1252" s="573"/>
      <c r="AA1252" s="574"/>
      <c r="AB1252" s="575"/>
      <c r="AC1252" s="1096"/>
      <c r="AD1252" s="1096"/>
      <c r="AE1252" s="571"/>
      <c r="AF1252" s="573"/>
      <c r="AG1252" s="576"/>
      <c r="AH1252" s="576"/>
      <c r="AI1252" s="577"/>
      <c r="AJ1252" s="577"/>
      <c r="AK1252" s="139"/>
      <c r="AL1252" s="139"/>
      <c r="AM1252" s="134"/>
      <c r="AN1252" s="134"/>
      <c r="AO1252" s="134"/>
      <c r="AP1252" s="134"/>
      <c r="AQ1252" s="134"/>
      <c r="AR1252" s="134"/>
      <c r="AS1252" s="134"/>
      <c r="AT1252" s="134"/>
      <c r="AU1252" s="578"/>
      <c r="AV1252" s="578"/>
      <c r="AW1252" s="578"/>
      <c r="AX1252" s="578"/>
      <c r="AY1252" s="111"/>
      <c r="AZ1252" s="111"/>
    </row>
    <row r="1253" spans="1:52">
      <c r="A1253" s="565"/>
      <c r="B1253" s="1093"/>
      <c r="C1253" s="1093"/>
      <c r="D1253" s="1093"/>
      <c r="E1253" s="1093"/>
      <c r="F1253" s="1093"/>
      <c r="G1253" s="1093"/>
      <c r="H1253" s="1093"/>
      <c r="I1253" s="1093"/>
      <c r="J1253" s="566"/>
      <c r="K1253" s="566"/>
      <c r="L1253" s="566"/>
      <c r="M1253" s="566"/>
      <c r="N1253" s="567"/>
      <c r="O1253" s="568"/>
      <c r="P1253" s="569"/>
      <c r="Q1253" s="1094"/>
      <c r="R1253" s="1094"/>
      <c r="S1253" s="570"/>
      <c r="T1253" s="571"/>
      <c r="U1253" s="572"/>
      <c r="V1253" s="571"/>
      <c r="W1253" s="1095"/>
      <c r="X1253" s="1095"/>
      <c r="Y1253" s="569"/>
      <c r="Z1253" s="573"/>
      <c r="AA1253" s="574"/>
      <c r="AB1253" s="575"/>
      <c r="AC1253" s="1096"/>
      <c r="AD1253" s="1096"/>
      <c r="AE1253" s="571"/>
      <c r="AF1253" s="573"/>
      <c r="AG1253" s="576"/>
      <c r="AH1253" s="576"/>
      <c r="AI1253" s="577"/>
      <c r="AJ1253" s="577"/>
      <c r="AK1253" s="139"/>
      <c r="AL1253" s="139"/>
      <c r="AM1253" s="134"/>
      <c r="AN1253" s="134"/>
      <c r="AO1253" s="134"/>
      <c r="AP1253" s="134"/>
      <c r="AQ1253" s="134"/>
      <c r="AR1253" s="134"/>
      <c r="AS1253" s="134"/>
      <c r="AT1253" s="134"/>
      <c r="AU1253" s="578"/>
      <c r="AV1253" s="578"/>
      <c r="AW1253" s="578"/>
      <c r="AX1253" s="578"/>
      <c r="AY1253" s="111"/>
      <c r="AZ1253" s="111"/>
    </row>
    <row r="1254" spans="1:52">
      <c r="A1254" s="565"/>
      <c r="B1254" s="1093"/>
      <c r="C1254" s="1093"/>
      <c r="D1254" s="1093"/>
      <c r="E1254" s="1093"/>
      <c r="F1254" s="1093"/>
      <c r="G1254" s="1093"/>
      <c r="H1254" s="1093"/>
      <c r="I1254" s="1093"/>
      <c r="J1254" s="566"/>
      <c r="K1254" s="566"/>
      <c r="L1254" s="566"/>
      <c r="M1254" s="566"/>
      <c r="N1254" s="567"/>
      <c r="O1254" s="568"/>
      <c r="P1254" s="569"/>
      <c r="Q1254" s="1094"/>
      <c r="R1254" s="1094"/>
      <c r="S1254" s="570"/>
      <c r="T1254" s="571"/>
      <c r="U1254" s="572"/>
      <c r="V1254" s="571"/>
      <c r="W1254" s="1095"/>
      <c r="X1254" s="1095"/>
      <c r="Y1254" s="569"/>
      <c r="Z1254" s="573"/>
      <c r="AA1254" s="574"/>
      <c r="AB1254" s="575"/>
      <c r="AC1254" s="1096"/>
      <c r="AD1254" s="1096"/>
      <c r="AE1254" s="571"/>
      <c r="AF1254" s="573"/>
      <c r="AG1254" s="576"/>
      <c r="AH1254" s="576"/>
      <c r="AI1254" s="577"/>
      <c r="AJ1254" s="577"/>
      <c r="AK1254" s="139"/>
      <c r="AL1254" s="139"/>
      <c r="AM1254" s="134"/>
      <c r="AN1254" s="134"/>
      <c r="AO1254" s="134"/>
      <c r="AP1254" s="134"/>
      <c r="AQ1254" s="134"/>
      <c r="AR1254" s="134"/>
      <c r="AS1254" s="134"/>
      <c r="AT1254" s="134"/>
      <c r="AU1254" s="578"/>
      <c r="AV1254" s="578"/>
      <c r="AW1254" s="578"/>
      <c r="AX1254" s="578"/>
      <c r="AY1254" s="111"/>
      <c r="AZ1254" s="111"/>
    </row>
    <row r="1255" spans="1:52">
      <c r="A1255" s="565"/>
      <c r="B1255" s="1093"/>
      <c r="C1255" s="1093"/>
      <c r="D1255" s="1093"/>
      <c r="E1255" s="1093"/>
      <c r="F1255" s="1093"/>
      <c r="G1255" s="1093"/>
      <c r="H1255" s="1093"/>
      <c r="I1255" s="1093"/>
      <c r="J1255" s="566"/>
      <c r="K1255" s="566"/>
      <c r="L1255" s="566"/>
      <c r="M1255" s="566"/>
      <c r="N1255" s="567"/>
      <c r="O1255" s="568"/>
      <c r="P1255" s="569"/>
      <c r="Q1255" s="1094"/>
      <c r="R1255" s="1094"/>
      <c r="S1255" s="570"/>
      <c r="T1255" s="571"/>
      <c r="U1255" s="572"/>
      <c r="V1255" s="571"/>
      <c r="W1255" s="1095"/>
      <c r="X1255" s="1095"/>
      <c r="Y1255" s="569"/>
      <c r="Z1255" s="573"/>
      <c r="AA1255" s="574"/>
      <c r="AB1255" s="575"/>
      <c r="AC1255" s="1096"/>
      <c r="AD1255" s="1096"/>
      <c r="AE1255" s="571"/>
      <c r="AF1255" s="573"/>
      <c r="AG1255" s="576"/>
      <c r="AH1255" s="576"/>
      <c r="AI1255" s="577"/>
      <c r="AJ1255" s="577"/>
      <c r="AK1255" s="139"/>
      <c r="AL1255" s="139"/>
      <c r="AM1255" s="134"/>
      <c r="AN1255" s="134"/>
      <c r="AO1255" s="134"/>
      <c r="AP1255" s="134"/>
      <c r="AQ1255" s="134"/>
      <c r="AR1255" s="134"/>
      <c r="AS1255" s="134"/>
      <c r="AT1255" s="134"/>
      <c r="AU1255" s="578"/>
      <c r="AV1255" s="578"/>
      <c r="AW1255" s="578"/>
      <c r="AX1255" s="578"/>
      <c r="AY1255" s="111"/>
      <c r="AZ1255" s="111"/>
    </row>
    <row r="1256" spans="1:52">
      <c r="A1256" s="565"/>
      <c r="B1256" s="1093"/>
      <c r="C1256" s="1093"/>
      <c r="D1256" s="1093"/>
      <c r="E1256" s="1093"/>
      <c r="F1256" s="1093"/>
      <c r="G1256" s="1093"/>
      <c r="H1256" s="1093"/>
      <c r="I1256" s="1093"/>
      <c r="J1256" s="566"/>
      <c r="K1256" s="566"/>
      <c r="L1256" s="566"/>
      <c r="M1256" s="566"/>
      <c r="N1256" s="567"/>
      <c r="O1256" s="568"/>
      <c r="P1256" s="569"/>
      <c r="Q1256" s="1094"/>
      <c r="R1256" s="1094"/>
      <c r="S1256" s="570"/>
      <c r="T1256" s="571"/>
      <c r="U1256" s="572"/>
      <c r="V1256" s="571"/>
      <c r="W1256" s="1095"/>
      <c r="X1256" s="1095"/>
      <c r="Y1256" s="569"/>
      <c r="Z1256" s="573"/>
      <c r="AA1256" s="574"/>
      <c r="AB1256" s="575"/>
      <c r="AC1256" s="1096"/>
      <c r="AD1256" s="1096"/>
      <c r="AE1256" s="571"/>
      <c r="AF1256" s="573"/>
      <c r="AG1256" s="576"/>
      <c r="AH1256" s="576"/>
      <c r="AI1256" s="577"/>
      <c r="AJ1256" s="577"/>
      <c r="AK1256" s="139"/>
      <c r="AL1256" s="139"/>
      <c r="AM1256" s="134"/>
      <c r="AN1256" s="134"/>
      <c r="AO1256" s="134"/>
      <c r="AP1256" s="134"/>
      <c r="AQ1256" s="134"/>
      <c r="AR1256" s="134"/>
      <c r="AS1256" s="134"/>
      <c r="AT1256" s="134"/>
      <c r="AU1256" s="578"/>
      <c r="AV1256" s="578"/>
      <c r="AW1256" s="578"/>
      <c r="AX1256" s="578"/>
      <c r="AY1256" s="111"/>
      <c r="AZ1256" s="111"/>
    </row>
    <row r="1257" spans="1:52">
      <c r="A1257" s="565"/>
      <c r="B1257" s="1093"/>
      <c r="C1257" s="1093"/>
      <c r="D1257" s="1093"/>
      <c r="E1257" s="1093"/>
      <c r="F1257" s="1093"/>
      <c r="G1257" s="1093"/>
      <c r="H1257" s="1093"/>
      <c r="I1257" s="1093"/>
      <c r="J1257" s="566"/>
      <c r="K1257" s="566"/>
      <c r="L1257" s="566"/>
      <c r="M1257" s="566"/>
      <c r="N1257" s="567"/>
      <c r="O1257" s="568"/>
      <c r="P1257" s="569"/>
      <c r="Q1257" s="1094"/>
      <c r="R1257" s="1094"/>
      <c r="S1257" s="570"/>
      <c r="T1257" s="571"/>
      <c r="U1257" s="572"/>
      <c r="V1257" s="571"/>
      <c r="W1257" s="1095"/>
      <c r="X1257" s="1095"/>
      <c r="Y1257" s="569"/>
      <c r="Z1257" s="573"/>
      <c r="AA1257" s="574"/>
      <c r="AB1257" s="575"/>
      <c r="AC1257" s="1096"/>
      <c r="AD1257" s="1096"/>
      <c r="AE1257" s="571"/>
      <c r="AF1257" s="573"/>
      <c r="AG1257" s="576"/>
      <c r="AH1257" s="576"/>
      <c r="AI1257" s="577"/>
      <c r="AJ1257" s="577"/>
      <c r="AK1257" s="139"/>
      <c r="AL1257" s="139"/>
      <c r="AM1257" s="134"/>
      <c r="AN1257" s="134"/>
      <c r="AO1257" s="134"/>
      <c r="AP1257" s="134"/>
      <c r="AQ1257" s="134"/>
      <c r="AR1257" s="134"/>
      <c r="AS1257" s="134"/>
      <c r="AT1257" s="134"/>
      <c r="AU1257" s="578"/>
      <c r="AV1257" s="578"/>
      <c r="AW1257" s="578"/>
      <c r="AX1257" s="578"/>
      <c r="AY1257" s="111"/>
      <c r="AZ1257" s="111"/>
    </row>
    <row r="1258" spans="1:52">
      <c r="A1258" s="565"/>
      <c r="B1258" s="1093"/>
      <c r="C1258" s="1093"/>
      <c r="D1258" s="1093"/>
      <c r="E1258" s="1093"/>
      <c r="F1258" s="1093"/>
      <c r="G1258" s="1093"/>
      <c r="H1258" s="1093"/>
      <c r="I1258" s="1093"/>
      <c r="J1258" s="566"/>
      <c r="K1258" s="566"/>
      <c r="L1258" s="566"/>
      <c r="M1258" s="566"/>
      <c r="N1258" s="567"/>
      <c r="O1258" s="568"/>
      <c r="P1258" s="569"/>
      <c r="Q1258" s="1094"/>
      <c r="R1258" s="1094"/>
      <c r="S1258" s="570"/>
      <c r="T1258" s="571"/>
      <c r="U1258" s="572"/>
      <c r="V1258" s="571"/>
      <c r="W1258" s="1095"/>
      <c r="X1258" s="1095"/>
      <c r="Y1258" s="569"/>
      <c r="Z1258" s="573"/>
      <c r="AA1258" s="574"/>
      <c r="AB1258" s="575"/>
      <c r="AC1258" s="1096"/>
      <c r="AD1258" s="1096"/>
      <c r="AE1258" s="571"/>
      <c r="AF1258" s="573"/>
      <c r="AG1258" s="576"/>
      <c r="AH1258" s="576"/>
      <c r="AI1258" s="577"/>
      <c r="AJ1258" s="577"/>
      <c r="AK1258" s="139"/>
      <c r="AL1258" s="139"/>
      <c r="AM1258" s="134"/>
      <c r="AN1258" s="134"/>
      <c r="AO1258" s="134"/>
      <c r="AP1258" s="134"/>
      <c r="AQ1258" s="134"/>
      <c r="AR1258" s="134"/>
      <c r="AS1258" s="134"/>
      <c r="AT1258" s="134"/>
      <c r="AU1258" s="578"/>
      <c r="AV1258" s="578"/>
      <c r="AW1258" s="578"/>
      <c r="AX1258" s="578"/>
      <c r="AY1258" s="111"/>
      <c r="AZ1258" s="111"/>
    </row>
    <row r="1259" spans="1:52">
      <c r="A1259" s="565"/>
      <c r="B1259" s="1093"/>
      <c r="C1259" s="1093"/>
      <c r="D1259" s="1093"/>
      <c r="E1259" s="1093"/>
      <c r="F1259" s="1093"/>
      <c r="G1259" s="1093"/>
      <c r="H1259" s="1093"/>
      <c r="I1259" s="1093"/>
      <c r="J1259" s="566"/>
      <c r="K1259" s="566"/>
      <c r="L1259" s="566"/>
      <c r="M1259" s="566"/>
      <c r="N1259" s="567"/>
      <c r="O1259" s="568"/>
      <c r="P1259" s="569"/>
      <c r="Q1259" s="1094"/>
      <c r="R1259" s="1094"/>
      <c r="S1259" s="570"/>
      <c r="T1259" s="571"/>
      <c r="U1259" s="572"/>
      <c r="V1259" s="571"/>
      <c r="W1259" s="1095"/>
      <c r="X1259" s="1095"/>
      <c r="Y1259" s="569"/>
      <c r="Z1259" s="573"/>
      <c r="AA1259" s="574"/>
      <c r="AB1259" s="575"/>
      <c r="AC1259" s="1096"/>
      <c r="AD1259" s="1096"/>
      <c r="AE1259" s="571"/>
      <c r="AF1259" s="573"/>
      <c r="AG1259" s="576"/>
      <c r="AH1259" s="576"/>
      <c r="AI1259" s="577"/>
      <c r="AJ1259" s="577"/>
      <c r="AK1259" s="139"/>
      <c r="AL1259" s="139"/>
      <c r="AM1259" s="134"/>
      <c r="AN1259" s="134"/>
      <c r="AO1259" s="134"/>
      <c r="AP1259" s="134"/>
      <c r="AQ1259" s="134"/>
      <c r="AR1259" s="134"/>
      <c r="AS1259" s="134"/>
      <c r="AT1259" s="134"/>
      <c r="AU1259" s="578"/>
      <c r="AV1259" s="578"/>
      <c r="AW1259" s="578"/>
      <c r="AX1259" s="578"/>
      <c r="AY1259" s="111"/>
      <c r="AZ1259" s="111"/>
    </row>
    <row r="1260" spans="1:52">
      <c r="A1260" s="565"/>
      <c r="B1260" s="1093"/>
      <c r="C1260" s="1093"/>
      <c r="D1260" s="1093"/>
      <c r="E1260" s="1093"/>
      <c r="F1260" s="1093"/>
      <c r="G1260" s="1093"/>
      <c r="H1260" s="1093"/>
      <c r="I1260" s="1093"/>
      <c r="J1260" s="566"/>
      <c r="K1260" s="566"/>
      <c r="L1260" s="566"/>
      <c r="M1260" s="566"/>
      <c r="N1260" s="567"/>
      <c r="O1260" s="568"/>
      <c r="P1260" s="569"/>
      <c r="Q1260" s="1094"/>
      <c r="R1260" s="1094"/>
      <c r="S1260" s="570"/>
      <c r="T1260" s="571"/>
      <c r="U1260" s="572"/>
      <c r="V1260" s="571"/>
      <c r="W1260" s="1095"/>
      <c r="X1260" s="1095"/>
      <c r="Y1260" s="569"/>
      <c r="Z1260" s="573"/>
      <c r="AA1260" s="574"/>
      <c r="AB1260" s="575"/>
      <c r="AC1260" s="1096"/>
      <c r="AD1260" s="1096"/>
      <c r="AE1260" s="571"/>
      <c r="AF1260" s="573"/>
      <c r="AG1260" s="576"/>
      <c r="AH1260" s="576"/>
      <c r="AI1260" s="577"/>
      <c r="AJ1260" s="577"/>
      <c r="AK1260" s="139"/>
      <c r="AL1260" s="139"/>
      <c r="AM1260" s="134"/>
      <c r="AN1260" s="134"/>
      <c r="AO1260" s="134"/>
      <c r="AP1260" s="134"/>
      <c r="AQ1260" s="134"/>
      <c r="AR1260" s="134"/>
      <c r="AS1260" s="134"/>
      <c r="AT1260" s="134"/>
      <c r="AU1260" s="578"/>
      <c r="AV1260" s="578"/>
      <c r="AW1260" s="578"/>
      <c r="AX1260" s="578"/>
      <c r="AY1260" s="111"/>
      <c r="AZ1260" s="111"/>
    </row>
    <row r="1261" spans="1:52">
      <c r="A1261" s="565"/>
      <c r="B1261" s="1093"/>
      <c r="C1261" s="1093"/>
      <c r="D1261" s="1093"/>
      <c r="E1261" s="1093"/>
      <c r="F1261" s="1093"/>
      <c r="G1261" s="1093"/>
      <c r="H1261" s="1093"/>
      <c r="I1261" s="1093"/>
      <c r="J1261" s="566"/>
      <c r="K1261" s="566"/>
      <c r="L1261" s="566"/>
      <c r="M1261" s="566"/>
      <c r="N1261" s="567"/>
      <c r="O1261" s="568"/>
      <c r="P1261" s="569"/>
      <c r="Q1261" s="1094"/>
      <c r="R1261" s="1094"/>
      <c r="S1261" s="570"/>
      <c r="T1261" s="571"/>
      <c r="U1261" s="572"/>
      <c r="V1261" s="571"/>
      <c r="W1261" s="1095"/>
      <c r="X1261" s="1095"/>
      <c r="Y1261" s="569"/>
      <c r="Z1261" s="573"/>
      <c r="AA1261" s="574"/>
      <c r="AB1261" s="575"/>
      <c r="AC1261" s="1096"/>
      <c r="AD1261" s="1096"/>
      <c r="AE1261" s="571"/>
      <c r="AF1261" s="573"/>
      <c r="AG1261" s="576"/>
      <c r="AH1261" s="576"/>
      <c r="AI1261" s="577"/>
      <c r="AJ1261" s="577"/>
      <c r="AK1261" s="139"/>
      <c r="AL1261" s="139"/>
      <c r="AM1261" s="134"/>
      <c r="AN1261" s="134"/>
      <c r="AO1261" s="134"/>
      <c r="AP1261" s="134"/>
      <c r="AQ1261" s="134"/>
      <c r="AR1261" s="134"/>
      <c r="AS1261" s="134"/>
      <c r="AT1261" s="134"/>
      <c r="AU1261" s="578"/>
      <c r="AV1261" s="578"/>
      <c r="AW1261" s="578"/>
      <c r="AX1261" s="578"/>
      <c r="AY1261" s="111"/>
      <c r="AZ1261" s="111"/>
    </row>
    <row r="1262" spans="1:52">
      <c r="A1262" s="565"/>
      <c r="B1262" s="1093"/>
      <c r="C1262" s="1093"/>
      <c r="D1262" s="1093"/>
      <c r="E1262" s="1093"/>
      <c r="F1262" s="1093"/>
      <c r="G1262" s="1093"/>
      <c r="H1262" s="1093"/>
      <c r="I1262" s="1093"/>
      <c r="J1262" s="566"/>
      <c r="K1262" s="566"/>
      <c r="L1262" s="566"/>
      <c r="M1262" s="566"/>
      <c r="N1262" s="567"/>
      <c r="O1262" s="568"/>
      <c r="P1262" s="569"/>
      <c r="Q1262" s="1094"/>
      <c r="R1262" s="1094"/>
      <c r="S1262" s="570"/>
      <c r="T1262" s="571"/>
      <c r="U1262" s="572"/>
      <c r="V1262" s="571"/>
      <c r="W1262" s="1095"/>
      <c r="X1262" s="1095"/>
      <c r="Y1262" s="569"/>
      <c r="Z1262" s="573"/>
      <c r="AA1262" s="574"/>
      <c r="AB1262" s="575"/>
      <c r="AC1262" s="1096"/>
      <c r="AD1262" s="1096"/>
      <c r="AE1262" s="571"/>
      <c r="AF1262" s="573"/>
      <c r="AG1262" s="576"/>
      <c r="AH1262" s="576"/>
      <c r="AI1262" s="577"/>
      <c r="AJ1262" s="577"/>
      <c r="AK1262" s="139"/>
      <c r="AL1262" s="139"/>
      <c r="AM1262" s="134"/>
      <c r="AN1262" s="134"/>
      <c r="AO1262" s="134"/>
      <c r="AP1262" s="134"/>
      <c r="AQ1262" s="134"/>
      <c r="AR1262" s="134"/>
      <c r="AS1262" s="134"/>
      <c r="AT1262" s="134"/>
      <c r="AU1262" s="578"/>
      <c r="AV1262" s="578"/>
      <c r="AW1262" s="578"/>
      <c r="AX1262" s="578"/>
      <c r="AY1262" s="111"/>
      <c r="AZ1262" s="111"/>
    </row>
    <row r="1263" spans="1:52">
      <c r="A1263" s="565"/>
      <c r="B1263" s="1093"/>
      <c r="C1263" s="1093"/>
      <c r="D1263" s="1093"/>
      <c r="E1263" s="1093"/>
      <c r="F1263" s="1093"/>
      <c r="G1263" s="1093"/>
      <c r="H1263" s="1093"/>
      <c r="I1263" s="1093"/>
      <c r="J1263" s="566"/>
      <c r="K1263" s="566"/>
      <c r="L1263" s="566"/>
      <c r="M1263" s="566"/>
      <c r="N1263" s="567"/>
      <c r="O1263" s="568"/>
      <c r="P1263" s="569"/>
      <c r="Q1263" s="1094"/>
      <c r="R1263" s="1094"/>
      <c r="S1263" s="570"/>
      <c r="T1263" s="571"/>
      <c r="U1263" s="572"/>
      <c r="V1263" s="571"/>
      <c r="W1263" s="1095"/>
      <c r="X1263" s="1095"/>
      <c r="Y1263" s="569"/>
      <c r="Z1263" s="573"/>
      <c r="AA1263" s="574"/>
      <c r="AB1263" s="575"/>
      <c r="AC1263" s="1096"/>
      <c r="AD1263" s="1096"/>
      <c r="AE1263" s="571"/>
      <c r="AF1263" s="573"/>
      <c r="AG1263" s="576"/>
      <c r="AH1263" s="576"/>
      <c r="AI1263" s="577"/>
      <c r="AJ1263" s="577"/>
      <c r="AK1263" s="139"/>
      <c r="AL1263" s="139"/>
      <c r="AM1263" s="134"/>
      <c r="AN1263" s="134"/>
      <c r="AO1263" s="134"/>
      <c r="AP1263" s="134"/>
      <c r="AQ1263" s="134"/>
      <c r="AR1263" s="134"/>
      <c r="AS1263" s="134"/>
      <c r="AT1263" s="134"/>
      <c r="AU1263" s="578"/>
      <c r="AV1263" s="578"/>
      <c r="AW1263" s="578"/>
      <c r="AX1263" s="578"/>
      <c r="AY1263" s="111"/>
      <c r="AZ1263" s="111"/>
    </row>
    <row r="1264" spans="1:52">
      <c r="A1264" s="565"/>
      <c r="B1264" s="1093"/>
      <c r="C1264" s="1093"/>
      <c r="D1264" s="1093"/>
      <c r="E1264" s="1093"/>
      <c r="F1264" s="1093"/>
      <c r="G1264" s="1093"/>
      <c r="H1264" s="1093"/>
      <c r="I1264" s="1093"/>
      <c r="J1264" s="566"/>
      <c r="K1264" s="566"/>
      <c r="L1264" s="566"/>
      <c r="M1264" s="566"/>
      <c r="N1264" s="567"/>
      <c r="O1264" s="568"/>
      <c r="P1264" s="569"/>
      <c r="Q1264" s="1094"/>
      <c r="R1264" s="1094"/>
      <c r="S1264" s="570"/>
      <c r="T1264" s="571"/>
      <c r="U1264" s="572"/>
      <c r="V1264" s="571"/>
      <c r="W1264" s="1095"/>
      <c r="X1264" s="1095"/>
      <c r="Y1264" s="569"/>
      <c r="Z1264" s="573"/>
      <c r="AA1264" s="574"/>
      <c r="AB1264" s="575"/>
      <c r="AC1264" s="1096"/>
      <c r="AD1264" s="1096"/>
      <c r="AE1264" s="571"/>
      <c r="AF1264" s="573"/>
      <c r="AG1264" s="576"/>
      <c r="AH1264" s="576"/>
      <c r="AI1264" s="577"/>
      <c r="AJ1264" s="577"/>
      <c r="AK1264" s="139"/>
      <c r="AL1264" s="139"/>
      <c r="AM1264" s="134"/>
      <c r="AN1264" s="134"/>
      <c r="AO1264" s="134"/>
      <c r="AP1264" s="134"/>
      <c r="AQ1264" s="134"/>
      <c r="AR1264" s="134"/>
      <c r="AS1264" s="134"/>
      <c r="AT1264" s="134"/>
      <c r="AU1264" s="578"/>
      <c r="AV1264" s="578"/>
      <c r="AW1264" s="578"/>
      <c r="AX1264" s="578"/>
      <c r="AY1264" s="111"/>
      <c r="AZ1264" s="111"/>
    </row>
    <row r="1265" spans="1:52">
      <c r="A1265" s="565"/>
      <c r="B1265" s="1093"/>
      <c r="C1265" s="1093"/>
      <c r="D1265" s="1093"/>
      <c r="E1265" s="1093"/>
      <c r="F1265" s="1093"/>
      <c r="G1265" s="1093"/>
      <c r="H1265" s="1093"/>
      <c r="I1265" s="1093"/>
      <c r="J1265" s="566"/>
      <c r="K1265" s="566"/>
      <c r="L1265" s="566"/>
      <c r="M1265" s="566"/>
      <c r="N1265" s="567"/>
      <c r="O1265" s="568"/>
      <c r="P1265" s="569"/>
      <c r="Q1265" s="1094"/>
      <c r="R1265" s="1094"/>
      <c r="S1265" s="570"/>
      <c r="T1265" s="571"/>
      <c r="U1265" s="572"/>
      <c r="V1265" s="571"/>
      <c r="W1265" s="1095"/>
      <c r="X1265" s="1095"/>
      <c r="Y1265" s="569"/>
      <c r="Z1265" s="573"/>
      <c r="AA1265" s="574"/>
      <c r="AB1265" s="575"/>
      <c r="AC1265" s="1096"/>
      <c r="AD1265" s="1096"/>
      <c r="AE1265" s="571"/>
      <c r="AF1265" s="573"/>
      <c r="AG1265" s="576"/>
      <c r="AH1265" s="576"/>
      <c r="AI1265" s="577"/>
      <c r="AJ1265" s="577"/>
      <c r="AK1265" s="139"/>
      <c r="AL1265" s="139"/>
      <c r="AM1265" s="134"/>
      <c r="AN1265" s="134"/>
      <c r="AO1265" s="134"/>
      <c r="AP1265" s="134"/>
      <c r="AQ1265" s="134"/>
      <c r="AR1265" s="134"/>
      <c r="AS1265" s="134"/>
      <c r="AT1265" s="134"/>
      <c r="AU1265" s="578"/>
      <c r="AV1265" s="578"/>
      <c r="AW1265" s="578"/>
      <c r="AX1265" s="578"/>
      <c r="AY1265" s="111"/>
      <c r="AZ1265" s="111"/>
    </row>
    <row r="1266" spans="1:52">
      <c r="A1266" s="565"/>
      <c r="B1266" s="1093"/>
      <c r="C1266" s="1093"/>
      <c r="D1266" s="1093"/>
      <c r="E1266" s="1093"/>
      <c r="F1266" s="1093"/>
      <c r="G1266" s="1093"/>
      <c r="H1266" s="1093"/>
      <c r="I1266" s="1093"/>
      <c r="J1266" s="566"/>
      <c r="K1266" s="566"/>
      <c r="L1266" s="566"/>
      <c r="M1266" s="566"/>
      <c r="N1266" s="567"/>
      <c r="O1266" s="568"/>
      <c r="P1266" s="569"/>
      <c r="Q1266" s="1094"/>
      <c r="R1266" s="1094"/>
      <c r="S1266" s="570"/>
      <c r="T1266" s="571"/>
      <c r="U1266" s="572"/>
      <c r="V1266" s="571"/>
      <c r="W1266" s="1095"/>
      <c r="X1266" s="1095"/>
      <c r="Y1266" s="569"/>
      <c r="Z1266" s="573"/>
      <c r="AA1266" s="574"/>
      <c r="AB1266" s="575"/>
      <c r="AC1266" s="1096"/>
      <c r="AD1266" s="1096"/>
      <c r="AE1266" s="571"/>
      <c r="AF1266" s="573"/>
      <c r="AG1266" s="576"/>
      <c r="AH1266" s="576"/>
      <c r="AI1266" s="577"/>
      <c r="AJ1266" s="577"/>
      <c r="AK1266" s="139"/>
      <c r="AL1266" s="139"/>
      <c r="AM1266" s="134"/>
      <c r="AN1266" s="134"/>
      <c r="AO1266" s="134"/>
      <c r="AP1266" s="134"/>
      <c r="AQ1266" s="134"/>
      <c r="AR1266" s="134"/>
      <c r="AS1266" s="134"/>
      <c r="AT1266" s="134"/>
      <c r="AU1266" s="578"/>
      <c r="AV1266" s="578"/>
      <c r="AW1266" s="578"/>
      <c r="AX1266" s="578"/>
      <c r="AY1266" s="111"/>
      <c r="AZ1266" s="111"/>
    </row>
    <row r="1267" spans="1:52">
      <c r="A1267" s="565"/>
      <c r="B1267" s="1093"/>
      <c r="C1267" s="1093"/>
      <c r="D1267" s="1093"/>
      <c r="E1267" s="1093"/>
      <c r="F1267" s="1093"/>
      <c r="G1267" s="1093"/>
      <c r="H1267" s="1093"/>
      <c r="I1267" s="1093"/>
      <c r="J1267" s="566"/>
      <c r="K1267" s="566"/>
      <c r="L1267" s="566"/>
      <c r="M1267" s="566"/>
      <c r="N1267" s="567"/>
      <c r="O1267" s="568"/>
      <c r="P1267" s="569"/>
      <c r="Q1267" s="1094"/>
      <c r="R1267" s="1094"/>
      <c r="S1267" s="570"/>
      <c r="T1267" s="571"/>
      <c r="U1267" s="572"/>
      <c r="V1267" s="571"/>
      <c r="W1267" s="1095"/>
      <c r="X1267" s="1095"/>
      <c r="Y1267" s="569"/>
      <c r="Z1267" s="573"/>
      <c r="AA1267" s="574"/>
      <c r="AB1267" s="575"/>
      <c r="AC1267" s="1096"/>
      <c r="AD1267" s="1096"/>
      <c r="AE1267" s="571"/>
      <c r="AF1267" s="573"/>
      <c r="AG1267" s="576"/>
      <c r="AH1267" s="576"/>
      <c r="AI1267" s="577"/>
      <c r="AJ1267" s="577"/>
      <c r="AK1267" s="139"/>
      <c r="AL1267" s="139"/>
      <c r="AM1267" s="134"/>
      <c r="AN1267" s="134"/>
      <c r="AO1267" s="134"/>
      <c r="AP1267" s="134"/>
      <c r="AQ1267" s="134"/>
      <c r="AR1267" s="134"/>
      <c r="AS1267" s="134"/>
      <c r="AT1267" s="134"/>
      <c r="AU1267" s="578"/>
      <c r="AV1267" s="578"/>
      <c r="AW1267" s="578"/>
      <c r="AX1267" s="578"/>
      <c r="AY1267" s="111"/>
      <c r="AZ1267" s="111"/>
    </row>
    <row r="1268" spans="1:52">
      <c r="A1268" s="565"/>
      <c r="B1268" s="1093"/>
      <c r="C1268" s="1093"/>
      <c r="D1268" s="1093"/>
      <c r="E1268" s="1093"/>
      <c r="F1268" s="1093"/>
      <c r="G1268" s="1093"/>
      <c r="H1268" s="1093"/>
      <c r="I1268" s="1093"/>
      <c r="J1268" s="566"/>
      <c r="K1268" s="566"/>
      <c r="L1268" s="566"/>
      <c r="M1268" s="566"/>
      <c r="N1268" s="567"/>
      <c r="O1268" s="568"/>
      <c r="P1268" s="569"/>
      <c r="Q1268" s="1094"/>
      <c r="R1268" s="1094"/>
      <c r="S1268" s="570"/>
      <c r="T1268" s="571"/>
      <c r="U1268" s="572"/>
      <c r="V1268" s="571"/>
      <c r="W1268" s="1095"/>
      <c r="X1268" s="1095"/>
      <c r="Y1268" s="569"/>
      <c r="Z1268" s="573"/>
      <c r="AA1268" s="574"/>
      <c r="AB1268" s="575"/>
      <c r="AC1268" s="1096"/>
      <c r="AD1268" s="1096"/>
      <c r="AE1268" s="571"/>
      <c r="AF1268" s="573"/>
      <c r="AG1268" s="576"/>
      <c r="AH1268" s="576"/>
      <c r="AI1268" s="577"/>
      <c r="AJ1268" s="577"/>
      <c r="AK1268" s="139"/>
      <c r="AL1268" s="139"/>
      <c r="AM1268" s="134"/>
      <c r="AN1268" s="134"/>
      <c r="AO1268" s="134"/>
      <c r="AP1268" s="134"/>
      <c r="AQ1268" s="134"/>
      <c r="AR1268" s="134"/>
      <c r="AS1268" s="134"/>
      <c r="AT1268" s="134"/>
      <c r="AU1268" s="578"/>
      <c r="AV1268" s="578"/>
      <c r="AW1268" s="578"/>
      <c r="AX1268" s="578"/>
      <c r="AY1268" s="111"/>
      <c r="AZ1268" s="111"/>
    </row>
    <row r="1269" spans="1:52">
      <c r="A1269" s="565"/>
      <c r="B1269" s="1093"/>
      <c r="C1269" s="1093"/>
      <c r="D1269" s="1093"/>
      <c r="E1269" s="1093"/>
      <c r="F1269" s="1093"/>
      <c r="G1269" s="1093"/>
      <c r="H1269" s="1093"/>
      <c r="I1269" s="1093"/>
      <c r="J1269" s="566"/>
      <c r="K1269" s="566"/>
      <c r="L1269" s="566"/>
      <c r="M1269" s="566"/>
      <c r="N1269" s="567"/>
      <c r="O1269" s="568"/>
      <c r="P1269" s="569"/>
      <c r="Q1269" s="1094"/>
      <c r="R1269" s="1094"/>
      <c r="S1269" s="570"/>
      <c r="T1269" s="571"/>
      <c r="U1269" s="572"/>
      <c r="V1269" s="571"/>
      <c r="W1269" s="1095"/>
      <c r="X1269" s="1095"/>
      <c r="Y1269" s="569"/>
      <c r="Z1269" s="573"/>
      <c r="AA1269" s="574"/>
      <c r="AB1269" s="575"/>
      <c r="AC1269" s="1096"/>
      <c r="AD1269" s="1096"/>
      <c r="AE1269" s="571"/>
      <c r="AF1269" s="573"/>
      <c r="AG1269" s="576"/>
      <c r="AH1269" s="576"/>
      <c r="AI1269" s="577"/>
      <c r="AJ1269" s="577"/>
      <c r="AK1269" s="139"/>
      <c r="AL1269" s="139"/>
      <c r="AM1269" s="134"/>
      <c r="AN1269" s="134"/>
      <c r="AO1269" s="134"/>
      <c r="AP1269" s="134"/>
      <c r="AQ1269" s="134"/>
      <c r="AR1269" s="134"/>
      <c r="AS1269" s="134"/>
      <c r="AT1269" s="134"/>
      <c r="AU1269" s="578"/>
      <c r="AV1269" s="578"/>
      <c r="AW1269" s="578"/>
      <c r="AX1269" s="578"/>
      <c r="AY1269" s="111"/>
      <c r="AZ1269" s="111"/>
    </row>
    <row r="1270" spans="1:52">
      <c r="A1270" s="565"/>
      <c r="B1270" s="1093"/>
      <c r="C1270" s="1093"/>
      <c r="D1270" s="1093"/>
      <c r="E1270" s="1093"/>
      <c r="F1270" s="1093"/>
      <c r="G1270" s="1093"/>
      <c r="H1270" s="1093"/>
      <c r="I1270" s="1093"/>
      <c r="J1270" s="566"/>
      <c r="K1270" s="566"/>
      <c r="L1270" s="566"/>
      <c r="M1270" s="566"/>
      <c r="N1270" s="567"/>
      <c r="O1270" s="568"/>
      <c r="P1270" s="569"/>
      <c r="Q1270" s="1094"/>
      <c r="R1270" s="1094"/>
      <c r="S1270" s="570"/>
      <c r="T1270" s="571"/>
      <c r="U1270" s="572"/>
      <c r="V1270" s="571"/>
      <c r="W1270" s="1095"/>
      <c r="X1270" s="1095"/>
      <c r="Y1270" s="569"/>
      <c r="Z1270" s="573"/>
      <c r="AA1270" s="574"/>
      <c r="AB1270" s="575"/>
      <c r="AC1270" s="1096"/>
      <c r="AD1270" s="1096"/>
      <c r="AE1270" s="571"/>
      <c r="AF1270" s="573"/>
      <c r="AG1270" s="576"/>
      <c r="AH1270" s="576"/>
      <c r="AI1270" s="577"/>
      <c r="AJ1270" s="577"/>
      <c r="AK1270" s="139"/>
      <c r="AL1270" s="139"/>
      <c r="AM1270" s="134"/>
      <c r="AN1270" s="134"/>
      <c r="AO1270" s="134"/>
      <c r="AP1270" s="134"/>
      <c r="AQ1270" s="134"/>
      <c r="AR1270" s="134"/>
      <c r="AS1270" s="134"/>
      <c r="AT1270" s="134"/>
      <c r="AU1270" s="578"/>
      <c r="AV1270" s="578"/>
      <c r="AW1270" s="578"/>
      <c r="AX1270" s="578"/>
      <c r="AY1270" s="111"/>
      <c r="AZ1270" s="111"/>
    </row>
    <row r="1271" spans="1:52">
      <c r="A1271" s="565"/>
      <c r="B1271" s="1093"/>
      <c r="C1271" s="1093"/>
      <c r="D1271" s="1093"/>
      <c r="E1271" s="1093"/>
      <c r="F1271" s="1093"/>
      <c r="G1271" s="1093"/>
      <c r="H1271" s="1093"/>
      <c r="I1271" s="1093"/>
      <c r="J1271" s="566"/>
      <c r="K1271" s="566"/>
      <c r="L1271" s="566"/>
      <c r="M1271" s="566"/>
      <c r="N1271" s="567"/>
      <c r="O1271" s="568"/>
      <c r="P1271" s="569"/>
      <c r="Q1271" s="1094"/>
      <c r="R1271" s="1094"/>
      <c r="S1271" s="570"/>
      <c r="T1271" s="571"/>
      <c r="U1271" s="572"/>
      <c r="V1271" s="571"/>
      <c r="W1271" s="1095"/>
      <c r="X1271" s="1095"/>
      <c r="Y1271" s="569"/>
      <c r="Z1271" s="573"/>
      <c r="AA1271" s="574"/>
      <c r="AB1271" s="575"/>
      <c r="AC1271" s="1096"/>
      <c r="AD1271" s="1096"/>
      <c r="AE1271" s="571"/>
      <c r="AF1271" s="573"/>
      <c r="AG1271" s="576"/>
      <c r="AH1271" s="576"/>
      <c r="AI1271" s="577"/>
      <c r="AJ1271" s="577"/>
      <c r="AK1271" s="139"/>
      <c r="AL1271" s="139"/>
      <c r="AM1271" s="134"/>
      <c r="AN1271" s="134"/>
      <c r="AO1271" s="134"/>
      <c r="AP1271" s="134"/>
      <c r="AQ1271" s="134"/>
      <c r="AR1271" s="134"/>
      <c r="AS1271" s="134"/>
      <c r="AT1271" s="134"/>
      <c r="AU1271" s="578"/>
      <c r="AV1271" s="578"/>
      <c r="AW1271" s="578"/>
      <c r="AX1271" s="578"/>
      <c r="AY1271" s="111"/>
      <c r="AZ1271" s="111"/>
    </row>
    <row r="1272" spans="1:52">
      <c r="A1272" s="565"/>
      <c r="B1272" s="1093"/>
      <c r="C1272" s="1093"/>
      <c r="D1272" s="1093"/>
      <c r="E1272" s="1093"/>
      <c r="F1272" s="1093"/>
      <c r="G1272" s="1093"/>
      <c r="H1272" s="1093"/>
      <c r="I1272" s="1093"/>
      <c r="J1272" s="566"/>
      <c r="K1272" s="566"/>
      <c r="L1272" s="566"/>
      <c r="M1272" s="566"/>
      <c r="N1272" s="567"/>
      <c r="O1272" s="568"/>
      <c r="P1272" s="569"/>
      <c r="Q1272" s="1094"/>
      <c r="R1272" s="1094"/>
      <c r="S1272" s="570"/>
      <c r="T1272" s="571"/>
      <c r="U1272" s="572"/>
      <c r="V1272" s="571"/>
      <c r="W1272" s="1095"/>
      <c r="X1272" s="1095"/>
      <c r="Y1272" s="569"/>
      <c r="Z1272" s="573"/>
      <c r="AA1272" s="574"/>
      <c r="AB1272" s="575"/>
      <c r="AC1272" s="1096"/>
      <c r="AD1272" s="1096"/>
      <c r="AE1272" s="571"/>
      <c r="AF1272" s="573"/>
      <c r="AG1272" s="576"/>
      <c r="AH1272" s="576"/>
      <c r="AI1272" s="577"/>
      <c r="AJ1272" s="577"/>
      <c r="AK1272" s="139"/>
      <c r="AL1272" s="139"/>
      <c r="AM1272" s="134"/>
      <c r="AN1272" s="134"/>
      <c r="AO1272" s="134"/>
      <c r="AP1272" s="134"/>
      <c r="AQ1272" s="134"/>
      <c r="AR1272" s="134"/>
      <c r="AS1272" s="134"/>
      <c r="AT1272" s="134"/>
      <c r="AU1272" s="578"/>
      <c r="AV1272" s="578"/>
      <c r="AW1272" s="578"/>
      <c r="AX1272" s="578"/>
      <c r="AY1272" s="111"/>
      <c r="AZ1272" s="111"/>
    </row>
    <row r="1273" spans="1:52">
      <c r="A1273" s="565"/>
      <c r="B1273" s="1093"/>
      <c r="C1273" s="1093"/>
      <c r="D1273" s="1093"/>
      <c r="E1273" s="1093"/>
      <c r="F1273" s="1093"/>
      <c r="G1273" s="1093"/>
      <c r="H1273" s="1093"/>
      <c r="I1273" s="1093"/>
      <c r="J1273" s="566"/>
      <c r="K1273" s="566"/>
      <c r="L1273" s="566"/>
      <c r="M1273" s="566"/>
      <c r="N1273" s="567"/>
      <c r="O1273" s="568"/>
      <c r="P1273" s="569"/>
      <c r="Q1273" s="1094"/>
      <c r="R1273" s="1094"/>
      <c r="S1273" s="570"/>
      <c r="T1273" s="571"/>
      <c r="U1273" s="572"/>
      <c r="V1273" s="571"/>
      <c r="W1273" s="1095"/>
      <c r="X1273" s="1095"/>
      <c r="Y1273" s="569"/>
      <c r="Z1273" s="573"/>
      <c r="AA1273" s="574"/>
      <c r="AB1273" s="575"/>
      <c r="AC1273" s="1096"/>
      <c r="AD1273" s="1096"/>
      <c r="AE1273" s="571"/>
      <c r="AF1273" s="573"/>
      <c r="AG1273" s="576"/>
      <c r="AH1273" s="576"/>
      <c r="AI1273" s="577"/>
      <c r="AJ1273" s="577"/>
      <c r="AK1273" s="139"/>
      <c r="AL1273" s="139"/>
      <c r="AM1273" s="134"/>
      <c r="AN1273" s="134"/>
      <c r="AO1273" s="134"/>
      <c r="AP1273" s="134"/>
      <c r="AQ1273" s="134"/>
      <c r="AR1273" s="134"/>
      <c r="AS1273" s="134"/>
      <c r="AT1273" s="134"/>
      <c r="AU1273" s="578"/>
      <c r="AV1273" s="578"/>
      <c r="AW1273" s="578"/>
      <c r="AX1273" s="578"/>
      <c r="AY1273" s="111"/>
      <c r="AZ1273" s="111"/>
    </row>
    <row r="1274" spans="1:52">
      <c r="A1274" s="565"/>
      <c r="B1274" s="1093"/>
      <c r="C1274" s="1093"/>
      <c r="D1274" s="1093"/>
      <c r="E1274" s="1093"/>
      <c r="F1274" s="1093"/>
      <c r="G1274" s="1093"/>
      <c r="H1274" s="1093"/>
      <c r="I1274" s="1093"/>
      <c r="J1274" s="566"/>
      <c r="K1274" s="566"/>
      <c r="L1274" s="566"/>
      <c r="M1274" s="566"/>
      <c r="N1274" s="567"/>
      <c r="O1274" s="568"/>
      <c r="P1274" s="569"/>
      <c r="Q1274" s="1094"/>
      <c r="R1274" s="1094"/>
      <c r="S1274" s="570"/>
      <c r="T1274" s="571"/>
      <c r="U1274" s="572"/>
      <c r="V1274" s="571"/>
      <c r="W1274" s="1095"/>
      <c r="X1274" s="1095"/>
      <c r="Y1274" s="569"/>
      <c r="Z1274" s="573"/>
      <c r="AA1274" s="574"/>
      <c r="AB1274" s="575"/>
      <c r="AC1274" s="1096"/>
      <c r="AD1274" s="1096"/>
      <c r="AE1274" s="571"/>
      <c r="AF1274" s="573"/>
      <c r="AG1274" s="576"/>
      <c r="AH1274" s="576"/>
      <c r="AI1274" s="577"/>
      <c r="AJ1274" s="577"/>
      <c r="AK1274" s="139"/>
      <c r="AL1274" s="139"/>
      <c r="AM1274" s="134"/>
      <c r="AN1274" s="134"/>
      <c r="AO1274" s="134"/>
      <c r="AP1274" s="134"/>
      <c r="AQ1274" s="134"/>
      <c r="AR1274" s="134"/>
      <c r="AS1274" s="134"/>
      <c r="AT1274" s="134"/>
      <c r="AU1274" s="578"/>
      <c r="AV1274" s="578"/>
      <c r="AW1274" s="578"/>
      <c r="AX1274" s="578"/>
      <c r="AY1274" s="111"/>
      <c r="AZ1274" s="111"/>
    </row>
    <row r="1275" spans="1:52">
      <c r="A1275" s="565"/>
      <c r="B1275" s="1093"/>
      <c r="C1275" s="1093"/>
      <c r="D1275" s="1093"/>
      <c r="E1275" s="1093"/>
      <c r="F1275" s="1093"/>
      <c r="G1275" s="1093"/>
      <c r="H1275" s="1093"/>
      <c r="I1275" s="1093"/>
      <c r="J1275" s="566"/>
      <c r="K1275" s="566"/>
      <c r="L1275" s="566"/>
      <c r="M1275" s="566"/>
      <c r="N1275" s="567"/>
      <c r="O1275" s="568"/>
      <c r="P1275" s="569"/>
      <c r="Q1275" s="1094"/>
      <c r="R1275" s="1094"/>
      <c r="S1275" s="570"/>
      <c r="T1275" s="571"/>
      <c r="U1275" s="572"/>
      <c r="V1275" s="571"/>
      <c r="W1275" s="1095"/>
      <c r="X1275" s="1095"/>
      <c r="Y1275" s="569"/>
      <c r="Z1275" s="573"/>
      <c r="AA1275" s="574"/>
      <c r="AB1275" s="575"/>
      <c r="AC1275" s="1096"/>
      <c r="AD1275" s="1096"/>
      <c r="AE1275" s="571"/>
      <c r="AF1275" s="573"/>
      <c r="AG1275" s="576"/>
      <c r="AH1275" s="576"/>
      <c r="AI1275" s="577"/>
      <c r="AJ1275" s="577"/>
      <c r="AK1275" s="139"/>
      <c r="AL1275" s="139"/>
      <c r="AM1275" s="134"/>
      <c r="AN1275" s="134"/>
      <c r="AO1275" s="134"/>
      <c r="AP1275" s="134"/>
      <c r="AQ1275" s="134"/>
      <c r="AR1275" s="134"/>
      <c r="AS1275" s="134"/>
      <c r="AT1275" s="134"/>
      <c r="AU1275" s="578"/>
      <c r="AV1275" s="578"/>
      <c r="AW1275" s="578"/>
      <c r="AX1275" s="578"/>
      <c r="AY1275" s="111"/>
      <c r="AZ1275" s="111"/>
    </row>
    <row r="1276" spans="1:52">
      <c r="A1276" s="565"/>
      <c r="B1276" s="1093"/>
      <c r="C1276" s="1093"/>
      <c r="D1276" s="1093"/>
      <c r="E1276" s="1093"/>
      <c r="F1276" s="1093"/>
      <c r="G1276" s="1093"/>
      <c r="H1276" s="1093"/>
      <c r="I1276" s="1093"/>
      <c r="J1276" s="566"/>
      <c r="K1276" s="566"/>
      <c r="L1276" s="566"/>
      <c r="M1276" s="566"/>
      <c r="N1276" s="567"/>
      <c r="O1276" s="568"/>
      <c r="P1276" s="569"/>
      <c r="Q1276" s="1094"/>
      <c r="R1276" s="1094"/>
      <c r="S1276" s="570"/>
      <c r="T1276" s="571"/>
      <c r="U1276" s="572"/>
      <c r="V1276" s="571"/>
      <c r="W1276" s="1095"/>
      <c r="X1276" s="1095"/>
      <c r="Y1276" s="569"/>
      <c r="Z1276" s="573"/>
      <c r="AA1276" s="574"/>
      <c r="AB1276" s="575"/>
      <c r="AC1276" s="1096"/>
      <c r="AD1276" s="1096"/>
      <c r="AE1276" s="571"/>
      <c r="AF1276" s="573"/>
      <c r="AG1276" s="576"/>
      <c r="AH1276" s="576"/>
      <c r="AI1276" s="577"/>
      <c r="AJ1276" s="577"/>
      <c r="AK1276" s="139"/>
      <c r="AL1276" s="139"/>
      <c r="AM1276" s="134"/>
      <c r="AN1276" s="134"/>
      <c r="AO1276" s="134"/>
      <c r="AP1276" s="134"/>
      <c r="AQ1276" s="134"/>
      <c r="AR1276" s="134"/>
      <c r="AS1276" s="134"/>
      <c r="AT1276" s="134"/>
      <c r="AU1276" s="578"/>
      <c r="AV1276" s="578"/>
      <c r="AW1276" s="578"/>
      <c r="AX1276" s="578"/>
      <c r="AY1276" s="111"/>
      <c r="AZ1276" s="111"/>
    </row>
    <row r="1277" spans="1:52">
      <c r="A1277" s="565"/>
      <c r="B1277" s="1093"/>
      <c r="C1277" s="1093"/>
      <c r="D1277" s="1093"/>
      <c r="E1277" s="1093"/>
      <c r="F1277" s="1093"/>
      <c r="G1277" s="1093"/>
      <c r="H1277" s="1093"/>
      <c r="I1277" s="1093"/>
      <c r="J1277" s="566"/>
      <c r="K1277" s="566"/>
      <c r="L1277" s="566"/>
      <c r="M1277" s="566"/>
      <c r="N1277" s="567"/>
      <c r="O1277" s="568"/>
      <c r="P1277" s="569"/>
      <c r="Q1277" s="1094"/>
      <c r="R1277" s="1094"/>
      <c r="S1277" s="570"/>
      <c r="T1277" s="571"/>
      <c r="U1277" s="572"/>
      <c r="V1277" s="571"/>
      <c r="W1277" s="1095"/>
      <c r="X1277" s="1095"/>
      <c r="Y1277" s="569"/>
      <c r="Z1277" s="573"/>
      <c r="AA1277" s="574"/>
      <c r="AB1277" s="575"/>
      <c r="AC1277" s="1096"/>
      <c r="AD1277" s="1096"/>
      <c r="AE1277" s="571"/>
      <c r="AF1277" s="573"/>
      <c r="AG1277" s="576"/>
      <c r="AH1277" s="576"/>
      <c r="AI1277" s="577"/>
      <c r="AJ1277" s="577"/>
      <c r="AK1277" s="139"/>
      <c r="AL1277" s="139"/>
      <c r="AM1277" s="134"/>
      <c r="AN1277" s="134"/>
      <c r="AO1277" s="134"/>
      <c r="AP1277" s="134"/>
      <c r="AQ1277" s="134"/>
      <c r="AR1277" s="134"/>
      <c r="AS1277" s="134"/>
      <c r="AT1277" s="134"/>
      <c r="AU1277" s="578"/>
      <c r="AV1277" s="578"/>
      <c r="AW1277" s="578"/>
      <c r="AX1277" s="578"/>
      <c r="AY1277" s="111"/>
      <c r="AZ1277" s="111"/>
    </row>
    <row r="1278" spans="1:52">
      <c r="A1278" s="565"/>
      <c r="B1278" s="1093"/>
      <c r="C1278" s="1093"/>
      <c r="D1278" s="1093"/>
      <c r="E1278" s="1093"/>
      <c r="F1278" s="1093"/>
      <c r="G1278" s="1093"/>
      <c r="H1278" s="1093"/>
      <c r="I1278" s="1093"/>
      <c r="J1278" s="566"/>
      <c r="K1278" s="566"/>
      <c r="L1278" s="566"/>
      <c r="M1278" s="566"/>
      <c r="N1278" s="567"/>
      <c r="O1278" s="568"/>
      <c r="P1278" s="569"/>
      <c r="Q1278" s="1094"/>
      <c r="R1278" s="1094"/>
      <c r="S1278" s="570"/>
      <c r="T1278" s="571"/>
      <c r="U1278" s="572"/>
      <c r="V1278" s="571"/>
      <c r="W1278" s="1095"/>
      <c r="X1278" s="1095"/>
      <c r="Y1278" s="569"/>
      <c r="Z1278" s="573"/>
      <c r="AA1278" s="574"/>
      <c r="AB1278" s="575"/>
      <c r="AC1278" s="1096"/>
      <c r="AD1278" s="1096"/>
      <c r="AE1278" s="571"/>
      <c r="AF1278" s="573"/>
      <c r="AG1278" s="576"/>
      <c r="AH1278" s="576"/>
      <c r="AI1278" s="577"/>
      <c r="AJ1278" s="577"/>
      <c r="AK1278" s="139"/>
      <c r="AL1278" s="139"/>
      <c r="AM1278" s="134"/>
      <c r="AN1278" s="134"/>
      <c r="AO1278" s="134"/>
      <c r="AP1278" s="134"/>
      <c r="AQ1278" s="134"/>
      <c r="AR1278" s="134"/>
      <c r="AS1278" s="134"/>
      <c r="AT1278" s="134"/>
      <c r="AU1278" s="578"/>
      <c r="AV1278" s="578"/>
      <c r="AW1278" s="578"/>
      <c r="AX1278" s="578"/>
      <c r="AY1278" s="111"/>
      <c r="AZ1278" s="111"/>
    </row>
    <row r="1279" spans="1:52">
      <c r="A1279" s="565"/>
      <c r="B1279" s="1093"/>
      <c r="C1279" s="1093"/>
      <c r="D1279" s="1093"/>
      <c r="E1279" s="1093"/>
      <c r="F1279" s="1093"/>
      <c r="G1279" s="1093"/>
      <c r="H1279" s="1093"/>
      <c r="I1279" s="1093"/>
      <c r="J1279" s="566"/>
      <c r="K1279" s="566"/>
      <c r="L1279" s="566"/>
      <c r="M1279" s="566"/>
      <c r="N1279" s="567"/>
      <c r="O1279" s="568"/>
      <c r="P1279" s="569"/>
      <c r="Q1279" s="1094"/>
      <c r="R1279" s="1094"/>
      <c r="S1279" s="570"/>
      <c r="T1279" s="571"/>
      <c r="U1279" s="572"/>
      <c r="V1279" s="571"/>
      <c r="W1279" s="1095"/>
      <c r="X1279" s="1095"/>
      <c r="Y1279" s="569"/>
      <c r="Z1279" s="573"/>
      <c r="AA1279" s="574"/>
      <c r="AB1279" s="575"/>
      <c r="AC1279" s="1096"/>
      <c r="AD1279" s="1096"/>
      <c r="AE1279" s="571"/>
      <c r="AF1279" s="573"/>
      <c r="AG1279" s="576"/>
      <c r="AH1279" s="576"/>
      <c r="AI1279" s="577"/>
      <c r="AJ1279" s="577"/>
      <c r="AK1279" s="139"/>
      <c r="AL1279" s="139"/>
      <c r="AM1279" s="134"/>
      <c r="AN1279" s="134"/>
      <c r="AO1279" s="134"/>
      <c r="AP1279" s="134"/>
      <c r="AQ1279" s="134"/>
      <c r="AR1279" s="134"/>
      <c r="AS1279" s="134"/>
      <c r="AT1279" s="134"/>
      <c r="AU1279" s="578"/>
      <c r="AV1279" s="578"/>
      <c r="AW1279" s="578"/>
      <c r="AX1279" s="578"/>
      <c r="AY1279" s="111"/>
      <c r="AZ1279" s="111"/>
    </row>
    <row r="1280" spans="1:52">
      <c r="A1280" s="565"/>
      <c r="B1280" s="1093"/>
      <c r="C1280" s="1093"/>
      <c r="D1280" s="1093"/>
      <c r="E1280" s="1093"/>
      <c r="F1280" s="1093"/>
      <c r="G1280" s="1093"/>
      <c r="H1280" s="1093"/>
      <c r="I1280" s="1093"/>
      <c r="J1280" s="566"/>
      <c r="K1280" s="566"/>
      <c r="L1280" s="566"/>
      <c r="M1280" s="566"/>
      <c r="N1280" s="567"/>
      <c r="O1280" s="568"/>
      <c r="P1280" s="569"/>
      <c r="Q1280" s="1094"/>
      <c r="R1280" s="1094"/>
      <c r="S1280" s="570"/>
      <c r="T1280" s="571"/>
      <c r="U1280" s="572"/>
      <c r="V1280" s="571"/>
      <c r="W1280" s="1095"/>
      <c r="X1280" s="1095"/>
      <c r="Y1280" s="569"/>
      <c r="Z1280" s="573"/>
      <c r="AA1280" s="574"/>
      <c r="AB1280" s="575"/>
      <c r="AC1280" s="1096"/>
      <c r="AD1280" s="1096"/>
      <c r="AE1280" s="571"/>
      <c r="AF1280" s="573"/>
      <c r="AG1280" s="576"/>
      <c r="AH1280" s="576"/>
      <c r="AI1280" s="577"/>
      <c r="AJ1280" s="577"/>
      <c r="AK1280" s="139"/>
      <c r="AL1280" s="139"/>
      <c r="AM1280" s="134"/>
      <c r="AN1280" s="134"/>
      <c r="AO1280" s="134"/>
      <c r="AP1280" s="134"/>
      <c r="AQ1280" s="134"/>
      <c r="AR1280" s="134"/>
      <c r="AS1280" s="134"/>
      <c r="AT1280" s="134"/>
      <c r="AU1280" s="578"/>
      <c r="AV1280" s="578"/>
      <c r="AW1280" s="578"/>
      <c r="AX1280" s="578"/>
      <c r="AY1280" s="111"/>
      <c r="AZ1280" s="111"/>
    </row>
    <row r="1281" spans="1:52">
      <c r="A1281" s="565"/>
      <c r="B1281" s="1093"/>
      <c r="C1281" s="1093"/>
      <c r="D1281" s="1093"/>
      <c r="E1281" s="1093"/>
      <c r="F1281" s="1093"/>
      <c r="G1281" s="1093"/>
      <c r="H1281" s="1093"/>
      <c r="I1281" s="1093"/>
      <c r="J1281" s="566"/>
      <c r="K1281" s="566"/>
      <c r="L1281" s="566"/>
      <c r="M1281" s="566"/>
      <c r="N1281" s="567"/>
      <c r="O1281" s="568"/>
      <c r="P1281" s="569"/>
      <c r="Q1281" s="1094"/>
      <c r="R1281" s="1094"/>
      <c r="S1281" s="570"/>
      <c r="T1281" s="571"/>
      <c r="U1281" s="572"/>
      <c r="V1281" s="571"/>
      <c r="W1281" s="1095"/>
      <c r="X1281" s="1095"/>
      <c r="Y1281" s="569"/>
      <c r="Z1281" s="573"/>
      <c r="AA1281" s="574"/>
      <c r="AB1281" s="575"/>
      <c r="AC1281" s="1096"/>
      <c r="AD1281" s="1096"/>
      <c r="AE1281" s="571"/>
      <c r="AF1281" s="573"/>
      <c r="AG1281" s="576"/>
      <c r="AH1281" s="576"/>
      <c r="AI1281" s="577"/>
      <c r="AJ1281" s="577"/>
      <c r="AK1281" s="139"/>
      <c r="AL1281" s="139"/>
      <c r="AM1281" s="134"/>
      <c r="AN1281" s="134"/>
      <c r="AO1281" s="134"/>
      <c r="AP1281" s="134"/>
      <c r="AQ1281" s="134"/>
      <c r="AR1281" s="134"/>
      <c r="AS1281" s="134"/>
      <c r="AT1281" s="134"/>
      <c r="AU1281" s="578"/>
      <c r="AV1281" s="578"/>
      <c r="AW1281" s="578"/>
      <c r="AX1281" s="578"/>
      <c r="AY1281" s="111"/>
      <c r="AZ1281" s="111"/>
    </row>
    <row r="1282" spans="1:52">
      <c r="A1282" s="565"/>
      <c r="B1282" s="1093"/>
      <c r="C1282" s="1093"/>
      <c r="D1282" s="1093"/>
      <c r="E1282" s="1093"/>
      <c r="F1282" s="1093"/>
      <c r="G1282" s="1093"/>
      <c r="H1282" s="1093"/>
      <c r="I1282" s="1093"/>
      <c r="J1282" s="566"/>
      <c r="K1282" s="566"/>
      <c r="L1282" s="566"/>
      <c r="M1282" s="566"/>
      <c r="N1282" s="567"/>
      <c r="O1282" s="568"/>
      <c r="P1282" s="569"/>
      <c r="Q1282" s="1094"/>
      <c r="R1282" s="1094"/>
      <c r="S1282" s="570"/>
      <c r="T1282" s="571"/>
      <c r="U1282" s="572"/>
      <c r="V1282" s="571"/>
      <c r="W1282" s="1095"/>
      <c r="X1282" s="1095"/>
      <c r="Y1282" s="569"/>
      <c r="Z1282" s="573"/>
      <c r="AA1282" s="574"/>
      <c r="AB1282" s="575"/>
      <c r="AC1282" s="1096"/>
      <c r="AD1282" s="1096"/>
      <c r="AE1282" s="571"/>
      <c r="AF1282" s="573"/>
      <c r="AG1282" s="576"/>
      <c r="AH1282" s="576"/>
      <c r="AI1282" s="577"/>
      <c r="AJ1282" s="577"/>
      <c r="AK1282" s="139"/>
      <c r="AL1282" s="139"/>
      <c r="AM1282" s="134"/>
      <c r="AN1282" s="134"/>
      <c r="AO1282" s="134"/>
      <c r="AP1282" s="134"/>
      <c r="AQ1282" s="134"/>
      <c r="AR1282" s="134"/>
      <c r="AS1282" s="134"/>
      <c r="AT1282" s="134"/>
      <c r="AU1282" s="578"/>
      <c r="AV1282" s="578"/>
      <c r="AW1282" s="578"/>
      <c r="AX1282" s="578"/>
      <c r="AY1282" s="111"/>
      <c r="AZ1282" s="111"/>
    </row>
    <row r="1283" spans="1:52">
      <c r="A1283" s="565"/>
      <c r="B1283" s="1093"/>
      <c r="C1283" s="1093"/>
      <c r="D1283" s="1093"/>
      <c r="E1283" s="1093"/>
      <c r="F1283" s="1093"/>
      <c r="G1283" s="1093"/>
      <c r="H1283" s="1093"/>
      <c r="I1283" s="1093"/>
      <c r="J1283" s="566"/>
      <c r="K1283" s="566"/>
      <c r="L1283" s="566"/>
      <c r="M1283" s="566"/>
      <c r="N1283" s="567"/>
      <c r="O1283" s="568"/>
      <c r="P1283" s="569"/>
      <c r="Q1283" s="1094"/>
      <c r="R1283" s="1094"/>
      <c r="S1283" s="570"/>
      <c r="T1283" s="571"/>
      <c r="U1283" s="572"/>
      <c r="V1283" s="571"/>
      <c r="W1283" s="1095"/>
      <c r="X1283" s="1095"/>
      <c r="Y1283" s="569"/>
      <c r="Z1283" s="573"/>
      <c r="AA1283" s="574"/>
      <c r="AB1283" s="575"/>
      <c r="AC1283" s="1096"/>
      <c r="AD1283" s="1096"/>
      <c r="AE1283" s="571"/>
      <c r="AF1283" s="573"/>
      <c r="AG1283" s="576"/>
      <c r="AH1283" s="576"/>
      <c r="AI1283" s="577"/>
      <c r="AJ1283" s="577"/>
      <c r="AK1283" s="139"/>
      <c r="AL1283" s="139"/>
      <c r="AM1283" s="134"/>
      <c r="AN1283" s="134"/>
      <c r="AO1283" s="134"/>
      <c r="AP1283" s="134"/>
      <c r="AQ1283" s="134"/>
      <c r="AR1283" s="134"/>
      <c r="AS1283" s="134"/>
      <c r="AT1283" s="134"/>
      <c r="AU1283" s="578"/>
      <c r="AV1283" s="578"/>
      <c r="AW1283" s="578"/>
      <c r="AX1283" s="578"/>
      <c r="AY1283" s="111"/>
      <c r="AZ1283" s="111"/>
    </row>
    <row r="1284" spans="1:52">
      <c r="A1284" s="565"/>
      <c r="B1284" s="1093"/>
      <c r="C1284" s="1093"/>
      <c r="D1284" s="1093"/>
      <c r="E1284" s="1093"/>
      <c r="F1284" s="1093"/>
      <c r="G1284" s="1093"/>
      <c r="H1284" s="1093"/>
      <c r="I1284" s="1093"/>
      <c r="J1284" s="566"/>
      <c r="K1284" s="566"/>
      <c r="L1284" s="566"/>
      <c r="M1284" s="566"/>
      <c r="N1284" s="567"/>
      <c r="O1284" s="568"/>
      <c r="P1284" s="569"/>
      <c r="Q1284" s="1094"/>
      <c r="R1284" s="1094"/>
      <c r="S1284" s="570"/>
      <c r="T1284" s="571"/>
      <c r="U1284" s="572"/>
      <c r="V1284" s="571"/>
      <c r="W1284" s="1095"/>
      <c r="X1284" s="1095"/>
      <c r="Y1284" s="569"/>
      <c r="Z1284" s="573"/>
      <c r="AA1284" s="574"/>
      <c r="AB1284" s="575"/>
      <c r="AC1284" s="1096"/>
      <c r="AD1284" s="1096"/>
      <c r="AE1284" s="571"/>
      <c r="AF1284" s="573"/>
      <c r="AG1284" s="576"/>
      <c r="AH1284" s="576"/>
      <c r="AI1284" s="577"/>
      <c r="AJ1284" s="577"/>
      <c r="AK1284" s="139"/>
      <c r="AL1284" s="139"/>
      <c r="AM1284" s="134"/>
      <c r="AN1284" s="134"/>
      <c r="AO1284" s="134"/>
      <c r="AP1284" s="134"/>
      <c r="AQ1284" s="134"/>
      <c r="AR1284" s="134"/>
      <c r="AS1284" s="134"/>
      <c r="AT1284" s="134"/>
      <c r="AU1284" s="578"/>
      <c r="AV1284" s="578"/>
      <c r="AW1284" s="578"/>
      <c r="AX1284" s="578"/>
      <c r="AY1284" s="111"/>
      <c r="AZ1284" s="111"/>
    </row>
    <row r="1285" spans="1:52">
      <c r="A1285" s="565"/>
      <c r="B1285" s="1093"/>
      <c r="C1285" s="1093"/>
      <c r="D1285" s="1093"/>
      <c r="E1285" s="1093"/>
      <c r="F1285" s="1093"/>
      <c r="G1285" s="1093"/>
      <c r="H1285" s="1093"/>
      <c r="I1285" s="1093"/>
      <c r="J1285" s="566"/>
      <c r="K1285" s="566"/>
      <c r="L1285" s="566"/>
      <c r="M1285" s="566"/>
      <c r="N1285" s="567"/>
      <c r="O1285" s="568"/>
      <c r="P1285" s="569"/>
      <c r="Q1285" s="1094"/>
      <c r="R1285" s="1094"/>
      <c r="S1285" s="570"/>
      <c r="T1285" s="571"/>
      <c r="U1285" s="572"/>
      <c r="V1285" s="571"/>
      <c r="W1285" s="1095"/>
      <c r="X1285" s="1095"/>
      <c r="Y1285" s="569"/>
      <c r="Z1285" s="573"/>
      <c r="AA1285" s="574"/>
      <c r="AB1285" s="575"/>
      <c r="AC1285" s="1096"/>
      <c r="AD1285" s="1096"/>
      <c r="AE1285" s="571"/>
      <c r="AF1285" s="573"/>
      <c r="AG1285" s="576"/>
      <c r="AH1285" s="576"/>
      <c r="AI1285" s="577"/>
      <c r="AJ1285" s="577"/>
      <c r="AK1285" s="139"/>
      <c r="AL1285" s="139"/>
      <c r="AM1285" s="134"/>
      <c r="AN1285" s="134"/>
      <c r="AO1285" s="134"/>
      <c r="AP1285" s="134"/>
      <c r="AQ1285" s="134"/>
      <c r="AR1285" s="134"/>
      <c r="AS1285" s="134"/>
      <c r="AT1285" s="134"/>
      <c r="AU1285" s="578"/>
      <c r="AV1285" s="578"/>
      <c r="AW1285" s="578"/>
      <c r="AX1285" s="578"/>
      <c r="AY1285" s="111"/>
      <c r="AZ1285" s="111"/>
    </row>
    <row r="1286" spans="1:52">
      <c r="A1286" s="565"/>
      <c r="B1286" s="1093"/>
      <c r="C1286" s="1093"/>
      <c r="D1286" s="1093"/>
      <c r="E1286" s="1093"/>
      <c r="F1286" s="1093"/>
      <c r="G1286" s="1093"/>
      <c r="H1286" s="1093"/>
      <c r="I1286" s="1093"/>
      <c r="J1286" s="566"/>
      <c r="K1286" s="566"/>
      <c r="L1286" s="566"/>
      <c r="M1286" s="566"/>
      <c r="N1286" s="567"/>
      <c r="O1286" s="568"/>
      <c r="P1286" s="569"/>
      <c r="Q1286" s="1094"/>
      <c r="R1286" s="1094"/>
      <c r="S1286" s="570"/>
      <c r="T1286" s="571"/>
      <c r="U1286" s="572"/>
      <c r="V1286" s="571"/>
      <c r="W1286" s="1095"/>
      <c r="X1286" s="1095"/>
      <c r="Y1286" s="569"/>
      <c r="Z1286" s="573"/>
      <c r="AA1286" s="574"/>
      <c r="AB1286" s="575"/>
      <c r="AC1286" s="1096"/>
      <c r="AD1286" s="1096"/>
      <c r="AE1286" s="571"/>
      <c r="AF1286" s="573"/>
      <c r="AG1286" s="576"/>
      <c r="AH1286" s="576"/>
      <c r="AI1286" s="577"/>
      <c r="AJ1286" s="577"/>
      <c r="AK1286" s="139"/>
      <c r="AL1286" s="139"/>
      <c r="AM1286" s="134"/>
      <c r="AN1286" s="134"/>
      <c r="AO1286" s="134"/>
      <c r="AP1286" s="134"/>
      <c r="AQ1286" s="134"/>
      <c r="AR1286" s="134"/>
      <c r="AS1286" s="134"/>
      <c r="AT1286" s="134"/>
      <c r="AU1286" s="578"/>
      <c r="AV1286" s="578"/>
      <c r="AW1286" s="578"/>
      <c r="AX1286" s="578"/>
      <c r="AY1286" s="111"/>
      <c r="AZ1286" s="111"/>
    </row>
    <row r="1287" spans="1:52">
      <c r="A1287" s="565"/>
      <c r="B1287" s="1093"/>
      <c r="C1287" s="1093"/>
      <c r="D1287" s="1093"/>
      <c r="E1287" s="1093"/>
      <c r="F1287" s="1093"/>
      <c r="G1287" s="1093"/>
      <c r="H1287" s="1093"/>
      <c r="I1287" s="1093"/>
      <c r="J1287" s="566"/>
      <c r="K1287" s="566"/>
      <c r="L1287" s="566"/>
      <c r="M1287" s="566"/>
      <c r="N1287" s="567"/>
      <c r="O1287" s="568"/>
      <c r="P1287" s="569"/>
      <c r="Q1287" s="1094"/>
      <c r="R1287" s="1094"/>
      <c r="S1287" s="570"/>
      <c r="T1287" s="571"/>
      <c r="U1287" s="572"/>
      <c r="V1287" s="571"/>
      <c r="W1287" s="1095"/>
      <c r="X1287" s="1095"/>
      <c r="Y1287" s="569"/>
      <c r="Z1287" s="573"/>
      <c r="AA1287" s="574"/>
      <c r="AB1287" s="575"/>
      <c r="AC1287" s="1096"/>
      <c r="AD1287" s="1096"/>
      <c r="AE1287" s="571"/>
      <c r="AF1287" s="573"/>
      <c r="AG1287" s="576"/>
      <c r="AH1287" s="576"/>
      <c r="AI1287" s="577"/>
      <c r="AJ1287" s="577"/>
      <c r="AK1287" s="139"/>
      <c r="AL1287" s="139"/>
      <c r="AM1287" s="134"/>
      <c r="AN1287" s="134"/>
      <c r="AO1287" s="134"/>
      <c r="AP1287" s="134"/>
      <c r="AQ1287" s="134"/>
      <c r="AR1287" s="134"/>
      <c r="AS1287" s="134"/>
      <c r="AT1287" s="134"/>
      <c r="AU1287" s="578"/>
      <c r="AV1287" s="578"/>
      <c r="AW1287" s="578"/>
      <c r="AX1287" s="578"/>
      <c r="AY1287" s="111"/>
      <c r="AZ1287" s="111"/>
    </row>
    <row r="1288" spans="1:52">
      <c r="A1288" s="565"/>
      <c r="B1288" s="1093"/>
      <c r="C1288" s="1093"/>
      <c r="D1288" s="1093"/>
      <c r="E1288" s="1093"/>
      <c r="F1288" s="1093"/>
      <c r="G1288" s="1093"/>
      <c r="H1288" s="1093"/>
      <c r="I1288" s="1093"/>
      <c r="J1288" s="566"/>
      <c r="K1288" s="566"/>
      <c r="L1288" s="566"/>
      <c r="M1288" s="566"/>
      <c r="N1288" s="567"/>
      <c r="O1288" s="568"/>
      <c r="P1288" s="569"/>
      <c r="Q1288" s="1094"/>
      <c r="R1288" s="1094"/>
      <c r="S1288" s="570"/>
      <c r="T1288" s="571"/>
      <c r="U1288" s="572"/>
      <c r="V1288" s="571"/>
      <c r="W1288" s="1095"/>
      <c r="X1288" s="1095"/>
      <c r="Y1288" s="569"/>
      <c r="Z1288" s="573"/>
      <c r="AA1288" s="574"/>
      <c r="AB1288" s="575"/>
      <c r="AC1288" s="1096"/>
      <c r="AD1288" s="1096"/>
      <c r="AE1288" s="571"/>
      <c r="AF1288" s="573"/>
      <c r="AG1288" s="576"/>
      <c r="AH1288" s="576"/>
      <c r="AI1288" s="577"/>
      <c r="AJ1288" s="577"/>
      <c r="AK1288" s="139"/>
      <c r="AL1288" s="139"/>
      <c r="AM1288" s="134"/>
      <c r="AN1288" s="134"/>
      <c r="AO1288" s="134"/>
      <c r="AP1288" s="134"/>
      <c r="AQ1288" s="134"/>
      <c r="AR1288" s="134"/>
      <c r="AS1288" s="134"/>
      <c r="AT1288" s="134"/>
      <c r="AU1288" s="578"/>
      <c r="AV1288" s="578"/>
      <c r="AW1288" s="578"/>
      <c r="AX1288" s="578"/>
      <c r="AY1288" s="111"/>
      <c r="AZ1288" s="111"/>
    </row>
    <row r="1289" spans="1:52">
      <c r="A1289" s="565"/>
      <c r="B1289" s="1093"/>
      <c r="C1289" s="1093"/>
      <c r="D1289" s="1093"/>
      <c r="E1289" s="1093"/>
      <c r="F1289" s="1093"/>
      <c r="G1289" s="1093"/>
      <c r="H1289" s="1093"/>
      <c r="I1289" s="1093"/>
      <c r="J1289" s="566"/>
      <c r="K1289" s="566"/>
      <c r="L1289" s="566"/>
      <c r="M1289" s="566"/>
      <c r="N1289" s="567"/>
      <c r="O1289" s="568"/>
      <c r="P1289" s="569"/>
      <c r="Q1289" s="1094"/>
      <c r="R1289" s="1094"/>
      <c r="S1289" s="570"/>
      <c r="T1289" s="571"/>
      <c r="U1289" s="572"/>
      <c r="V1289" s="571"/>
      <c r="W1289" s="1095"/>
      <c r="X1289" s="1095"/>
      <c r="Y1289" s="569"/>
      <c r="Z1289" s="573"/>
      <c r="AA1289" s="574"/>
      <c r="AB1289" s="575"/>
      <c r="AC1289" s="1096"/>
      <c r="AD1289" s="1096"/>
      <c r="AE1289" s="571"/>
      <c r="AF1289" s="573"/>
      <c r="AG1289" s="576"/>
      <c r="AH1289" s="576"/>
      <c r="AI1289" s="577"/>
      <c r="AJ1289" s="577"/>
      <c r="AK1289" s="139"/>
      <c r="AL1289" s="139"/>
      <c r="AM1289" s="134"/>
      <c r="AN1289" s="134"/>
      <c r="AO1289" s="134"/>
      <c r="AP1289" s="134"/>
      <c r="AQ1289" s="134"/>
      <c r="AR1289" s="134"/>
      <c r="AS1289" s="134"/>
      <c r="AT1289" s="134"/>
      <c r="AU1289" s="578"/>
      <c r="AV1289" s="578"/>
      <c r="AW1289" s="578"/>
      <c r="AX1289" s="578"/>
      <c r="AY1289" s="111"/>
      <c r="AZ1289" s="111"/>
    </row>
    <row r="1290" spans="1:52">
      <c r="A1290" s="565"/>
      <c r="B1290" s="1093"/>
      <c r="C1290" s="1093"/>
      <c r="D1290" s="1093"/>
      <c r="E1290" s="1093"/>
      <c r="F1290" s="1093"/>
      <c r="G1290" s="1093"/>
      <c r="H1290" s="1093"/>
      <c r="I1290" s="1093"/>
      <c r="J1290" s="566"/>
      <c r="K1290" s="566"/>
      <c r="L1290" s="566"/>
      <c r="M1290" s="566"/>
      <c r="N1290" s="567"/>
      <c r="O1290" s="568"/>
      <c r="P1290" s="569"/>
      <c r="Q1290" s="1094"/>
      <c r="R1290" s="1094"/>
      <c r="S1290" s="570"/>
      <c r="T1290" s="571"/>
      <c r="U1290" s="572"/>
      <c r="V1290" s="571"/>
      <c r="W1290" s="1095"/>
      <c r="X1290" s="1095"/>
      <c r="Y1290" s="569"/>
      <c r="Z1290" s="573"/>
      <c r="AA1290" s="574"/>
      <c r="AB1290" s="575"/>
      <c r="AC1290" s="1096"/>
      <c r="AD1290" s="1096"/>
      <c r="AE1290" s="571"/>
      <c r="AF1290" s="573"/>
      <c r="AG1290" s="576"/>
      <c r="AH1290" s="576"/>
      <c r="AI1290" s="577"/>
      <c r="AJ1290" s="577"/>
      <c r="AK1290" s="139"/>
      <c r="AL1290" s="139"/>
      <c r="AM1290" s="134"/>
      <c r="AN1290" s="134"/>
      <c r="AO1290" s="134"/>
      <c r="AP1290" s="134"/>
      <c r="AQ1290" s="134"/>
      <c r="AR1290" s="134"/>
      <c r="AS1290" s="134"/>
      <c r="AT1290" s="134"/>
      <c r="AU1290" s="578"/>
      <c r="AV1290" s="578"/>
      <c r="AW1290" s="578"/>
      <c r="AX1290" s="578"/>
      <c r="AY1290" s="111"/>
      <c r="AZ1290" s="111"/>
    </row>
    <row r="1291" spans="1:52">
      <c r="A1291" s="565"/>
      <c r="B1291" s="1093"/>
      <c r="C1291" s="1093"/>
      <c r="D1291" s="1093"/>
      <c r="E1291" s="1093"/>
      <c r="F1291" s="1093"/>
      <c r="G1291" s="1093"/>
      <c r="H1291" s="1093"/>
      <c r="I1291" s="1093"/>
      <c r="J1291" s="566"/>
      <c r="K1291" s="566"/>
      <c r="L1291" s="566"/>
      <c r="M1291" s="566"/>
      <c r="N1291" s="567"/>
      <c r="O1291" s="568"/>
      <c r="P1291" s="569"/>
      <c r="Q1291" s="1094"/>
      <c r="R1291" s="1094"/>
      <c r="S1291" s="570"/>
      <c r="T1291" s="571"/>
      <c r="U1291" s="572"/>
      <c r="V1291" s="571"/>
      <c r="W1291" s="1095"/>
      <c r="X1291" s="1095"/>
      <c r="Y1291" s="569"/>
      <c r="Z1291" s="573"/>
      <c r="AA1291" s="574"/>
      <c r="AB1291" s="575"/>
      <c r="AC1291" s="1096"/>
      <c r="AD1291" s="1096"/>
      <c r="AE1291" s="571"/>
      <c r="AF1291" s="573"/>
      <c r="AG1291" s="576"/>
      <c r="AH1291" s="576"/>
      <c r="AI1291" s="577"/>
      <c r="AJ1291" s="577"/>
      <c r="AK1291" s="139"/>
      <c r="AL1291" s="139"/>
      <c r="AM1291" s="134"/>
      <c r="AN1291" s="134"/>
      <c r="AO1291" s="134"/>
      <c r="AP1291" s="134"/>
      <c r="AQ1291" s="134"/>
      <c r="AR1291" s="134"/>
      <c r="AS1291" s="134"/>
      <c r="AT1291" s="134"/>
      <c r="AU1291" s="578"/>
      <c r="AV1291" s="578"/>
      <c r="AW1291" s="578"/>
      <c r="AX1291" s="578"/>
      <c r="AY1291" s="111"/>
      <c r="AZ1291" s="111"/>
    </row>
    <row r="1292" spans="1:52">
      <c r="A1292" s="565"/>
      <c r="B1292" s="1093"/>
      <c r="C1292" s="1093"/>
      <c r="D1292" s="1093"/>
      <c r="E1292" s="1093"/>
      <c r="F1292" s="1093"/>
      <c r="G1292" s="1093"/>
      <c r="H1292" s="1093"/>
      <c r="I1292" s="1093"/>
      <c r="J1292" s="566"/>
      <c r="K1292" s="566"/>
      <c r="L1292" s="566"/>
      <c r="M1292" s="566"/>
      <c r="N1292" s="567"/>
      <c r="O1292" s="568"/>
      <c r="P1292" s="569"/>
      <c r="Q1292" s="1094"/>
      <c r="R1292" s="1094"/>
      <c r="S1292" s="570"/>
      <c r="T1292" s="571"/>
      <c r="U1292" s="572"/>
      <c r="V1292" s="571"/>
      <c r="W1292" s="1095"/>
      <c r="X1292" s="1095"/>
      <c r="Y1292" s="569"/>
      <c r="Z1292" s="573"/>
      <c r="AA1292" s="574"/>
      <c r="AB1292" s="575"/>
      <c r="AC1292" s="1096"/>
      <c r="AD1292" s="1096"/>
      <c r="AE1292" s="571"/>
      <c r="AF1292" s="573"/>
      <c r="AG1292" s="576"/>
      <c r="AH1292" s="576"/>
      <c r="AI1292" s="577"/>
      <c r="AJ1292" s="577"/>
      <c r="AK1292" s="139"/>
      <c r="AL1292" s="139"/>
      <c r="AM1292" s="134"/>
      <c r="AN1292" s="134"/>
      <c r="AO1292" s="134"/>
      <c r="AP1292" s="134"/>
      <c r="AQ1292" s="134"/>
      <c r="AR1292" s="134"/>
      <c r="AS1292" s="134"/>
      <c r="AT1292" s="134"/>
      <c r="AU1292" s="578"/>
      <c r="AV1292" s="578"/>
      <c r="AW1292" s="578"/>
      <c r="AX1292" s="578"/>
      <c r="AY1292" s="111"/>
      <c r="AZ1292" s="111"/>
    </row>
    <row r="1293" spans="1:52">
      <c r="A1293" s="565"/>
      <c r="B1293" s="1093"/>
      <c r="C1293" s="1093"/>
      <c r="D1293" s="1093"/>
      <c r="E1293" s="1093"/>
      <c r="F1293" s="1093"/>
      <c r="G1293" s="1093"/>
      <c r="H1293" s="1093"/>
      <c r="I1293" s="1093"/>
      <c r="J1293" s="566"/>
      <c r="K1293" s="566"/>
      <c r="L1293" s="566"/>
      <c r="M1293" s="566"/>
      <c r="N1293" s="567"/>
      <c r="O1293" s="568"/>
      <c r="P1293" s="569"/>
      <c r="Q1293" s="1094"/>
      <c r="R1293" s="1094"/>
      <c r="S1293" s="570"/>
      <c r="T1293" s="571"/>
      <c r="U1293" s="572"/>
      <c r="V1293" s="571"/>
      <c r="W1293" s="1095"/>
      <c r="X1293" s="1095"/>
      <c r="Y1293" s="569"/>
      <c r="Z1293" s="573"/>
      <c r="AA1293" s="574"/>
      <c r="AB1293" s="575"/>
      <c r="AC1293" s="1096"/>
      <c r="AD1293" s="1096"/>
      <c r="AE1293" s="571"/>
      <c r="AF1293" s="573"/>
      <c r="AG1293" s="576"/>
      <c r="AH1293" s="576"/>
      <c r="AI1293" s="577"/>
      <c r="AJ1293" s="577"/>
      <c r="AK1293" s="139"/>
      <c r="AL1293" s="139"/>
      <c r="AM1293" s="134"/>
      <c r="AN1293" s="134"/>
      <c r="AO1293" s="134"/>
      <c r="AP1293" s="134"/>
      <c r="AQ1293" s="134"/>
      <c r="AR1293" s="134"/>
      <c r="AS1293" s="134"/>
      <c r="AT1293" s="134"/>
      <c r="AU1293" s="578"/>
      <c r="AV1293" s="578"/>
      <c r="AW1293" s="578"/>
      <c r="AX1293" s="578"/>
      <c r="AY1293" s="111"/>
      <c r="AZ1293" s="111"/>
    </row>
    <row r="1294" spans="1:52">
      <c r="A1294" s="565"/>
      <c r="B1294" s="1093"/>
      <c r="C1294" s="1093"/>
      <c r="D1294" s="1093"/>
      <c r="E1294" s="1093"/>
      <c r="F1294" s="1093"/>
      <c r="G1294" s="1093"/>
      <c r="H1294" s="1093"/>
      <c r="I1294" s="1093"/>
      <c r="J1294" s="566"/>
      <c r="K1294" s="566"/>
      <c r="L1294" s="566"/>
      <c r="M1294" s="566"/>
      <c r="N1294" s="567"/>
      <c r="O1294" s="568"/>
      <c r="P1294" s="569"/>
      <c r="Q1294" s="1094"/>
      <c r="R1294" s="1094"/>
      <c r="S1294" s="570"/>
      <c r="T1294" s="571"/>
      <c r="U1294" s="572"/>
      <c r="V1294" s="571"/>
      <c r="W1294" s="1095"/>
      <c r="X1294" s="1095"/>
      <c r="Y1294" s="569"/>
      <c r="Z1294" s="573"/>
      <c r="AA1294" s="574"/>
      <c r="AB1294" s="575"/>
      <c r="AC1294" s="1096"/>
      <c r="AD1294" s="1096"/>
      <c r="AE1294" s="571"/>
      <c r="AF1294" s="573"/>
      <c r="AG1294" s="576"/>
      <c r="AH1294" s="576"/>
      <c r="AI1294" s="577"/>
      <c r="AJ1294" s="577"/>
      <c r="AK1294" s="139"/>
      <c r="AL1294" s="139"/>
      <c r="AM1294" s="134"/>
      <c r="AN1294" s="134"/>
      <c r="AO1294" s="134"/>
      <c r="AP1294" s="134"/>
      <c r="AQ1294" s="134"/>
      <c r="AR1294" s="134"/>
      <c r="AS1294" s="134"/>
      <c r="AT1294" s="134"/>
      <c r="AU1294" s="578"/>
      <c r="AV1294" s="578"/>
      <c r="AW1294" s="578"/>
      <c r="AX1294" s="578"/>
      <c r="AY1294" s="111"/>
      <c r="AZ1294" s="111"/>
    </row>
    <row r="1295" spans="1:52">
      <c r="A1295" s="565"/>
      <c r="B1295" s="1093"/>
      <c r="C1295" s="1093"/>
      <c r="D1295" s="1093"/>
      <c r="E1295" s="1093"/>
      <c r="F1295" s="1093"/>
      <c r="G1295" s="1093"/>
      <c r="H1295" s="1093"/>
      <c r="I1295" s="1093"/>
      <c r="J1295" s="566"/>
      <c r="K1295" s="566"/>
      <c r="L1295" s="566"/>
      <c r="M1295" s="566"/>
      <c r="N1295" s="567"/>
      <c r="O1295" s="568"/>
      <c r="P1295" s="569"/>
      <c r="Q1295" s="1094"/>
      <c r="R1295" s="1094"/>
      <c r="S1295" s="570"/>
      <c r="T1295" s="571"/>
      <c r="U1295" s="572"/>
      <c r="V1295" s="571"/>
      <c r="W1295" s="1095"/>
      <c r="X1295" s="1095"/>
      <c r="Y1295" s="569"/>
      <c r="Z1295" s="573"/>
      <c r="AA1295" s="574"/>
      <c r="AB1295" s="575"/>
      <c r="AC1295" s="1096"/>
      <c r="AD1295" s="1096"/>
      <c r="AE1295" s="571"/>
      <c r="AF1295" s="573"/>
      <c r="AG1295" s="576"/>
      <c r="AH1295" s="576"/>
      <c r="AI1295" s="577"/>
      <c r="AJ1295" s="577"/>
      <c r="AK1295" s="139"/>
      <c r="AL1295" s="139"/>
      <c r="AM1295" s="134"/>
      <c r="AN1295" s="134"/>
      <c r="AO1295" s="134"/>
      <c r="AP1295" s="134"/>
      <c r="AQ1295" s="134"/>
      <c r="AR1295" s="134"/>
      <c r="AS1295" s="134"/>
      <c r="AT1295" s="134"/>
      <c r="AU1295" s="578"/>
      <c r="AV1295" s="578"/>
      <c r="AW1295" s="578"/>
      <c r="AX1295" s="578"/>
      <c r="AY1295" s="111"/>
      <c r="AZ1295" s="111"/>
    </row>
    <row r="1296" spans="1:52">
      <c r="A1296" s="565"/>
      <c r="B1296" s="1093"/>
      <c r="C1296" s="1093"/>
      <c r="D1296" s="1093"/>
      <c r="E1296" s="1093"/>
      <c r="F1296" s="1093"/>
      <c r="G1296" s="1093"/>
      <c r="H1296" s="1093"/>
      <c r="I1296" s="1093"/>
      <c r="J1296" s="566"/>
      <c r="K1296" s="566"/>
      <c r="L1296" s="566"/>
      <c r="M1296" s="566"/>
      <c r="N1296" s="567"/>
      <c r="O1296" s="568"/>
      <c r="P1296" s="569"/>
      <c r="Q1296" s="1094"/>
      <c r="R1296" s="1094"/>
      <c r="S1296" s="570"/>
      <c r="T1296" s="571"/>
      <c r="U1296" s="572"/>
      <c r="V1296" s="571"/>
      <c r="W1296" s="1095"/>
      <c r="X1296" s="1095"/>
      <c r="Y1296" s="569"/>
      <c r="Z1296" s="573"/>
      <c r="AA1296" s="574"/>
      <c r="AB1296" s="575"/>
      <c r="AC1296" s="1096"/>
      <c r="AD1296" s="1096"/>
      <c r="AE1296" s="571"/>
      <c r="AF1296" s="573"/>
      <c r="AG1296" s="576"/>
      <c r="AH1296" s="576"/>
      <c r="AI1296" s="577"/>
      <c r="AJ1296" s="577"/>
      <c r="AK1296" s="139"/>
      <c r="AL1296" s="139"/>
      <c r="AM1296" s="134"/>
      <c r="AN1296" s="134"/>
      <c r="AO1296" s="134"/>
      <c r="AP1296" s="134"/>
      <c r="AQ1296" s="134"/>
      <c r="AR1296" s="134"/>
      <c r="AS1296" s="134"/>
      <c r="AT1296" s="134"/>
      <c r="AU1296" s="578"/>
      <c r="AV1296" s="578"/>
      <c r="AW1296" s="578"/>
      <c r="AX1296" s="578"/>
      <c r="AY1296" s="111"/>
      <c r="AZ1296" s="111"/>
    </row>
    <row r="1297" spans="1:52">
      <c r="A1297" s="565"/>
      <c r="B1297" s="1093"/>
      <c r="C1297" s="1093"/>
      <c r="D1297" s="1093"/>
      <c r="E1297" s="1093"/>
      <c r="F1297" s="1093"/>
      <c r="G1297" s="1093"/>
      <c r="H1297" s="1093"/>
      <c r="I1297" s="1093"/>
      <c r="J1297" s="566"/>
      <c r="K1297" s="566"/>
      <c r="L1297" s="566"/>
      <c r="M1297" s="566"/>
      <c r="N1297" s="567"/>
      <c r="O1297" s="568"/>
      <c r="P1297" s="569"/>
      <c r="Q1297" s="1094"/>
      <c r="R1297" s="1094"/>
      <c r="S1297" s="570"/>
      <c r="T1297" s="571"/>
      <c r="U1297" s="572"/>
      <c r="V1297" s="571"/>
      <c r="W1297" s="1095"/>
      <c r="X1297" s="1095"/>
      <c r="Y1297" s="569"/>
      <c r="Z1297" s="573"/>
      <c r="AA1297" s="574"/>
      <c r="AB1297" s="575"/>
      <c r="AC1297" s="1096"/>
      <c r="AD1297" s="1096"/>
      <c r="AE1297" s="571"/>
      <c r="AF1297" s="573"/>
      <c r="AG1297" s="576"/>
      <c r="AH1297" s="576"/>
      <c r="AI1297" s="577"/>
      <c r="AJ1297" s="577"/>
      <c r="AK1297" s="139"/>
      <c r="AL1297" s="139"/>
      <c r="AM1297" s="134"/>
      <c r="AN1297" s="134"/>
      <c r="AO1297" s="134"/>
      <c r="AP1297" s="134"/>
      <c r="AQ1297" s="134"/>
      <c r="AR1297" s="134"/>
      <c r="AS1297" s="134"/>
      <c r="AT1297" s="134"/>
      <c r="AU1297" s="578"/>
      <c r="AV1297" s="578"/>
      <c r="AW1297" s="578"/>
      <c r="AX1297" s="578"/>
      <c r="AY1297" s="111"/>
      <c r="AZ1297" s="111"/>
    </row>
    <row r="1298" spans="1:52">
      <c r="A1298" s="565"/>
      <c r="B1298" s="1093"/>
      <c r="C1298" s="1093"/>
      <c r="D1298" s="1093"/>
      <c r="E1298" s="1093"/>
      <c r="F1298" s="1093"/>
      <c r="G1298" s="1093"/>
      <c r="H1298" s="1093"/>
      <c r="I1298" s="1093"/>
      <c r="J1298" s="566"/>
      <c r="K1298" s="566"/>
      <c r="L1298" s="566"/>
      <c r="M1298" s="566"/>
      <c r="N1298" s="567"/>
      <c r="O1298" s="568"/>
      <c r="P1298" s="569"/>
      <c r="Q1298" s="1094"/>
      <c r="R1298" s="1094"/>
      <c r="S1298" s="570"/>
      <c r="T1298" s="571"/>
      <c r="U1298" s="572"/>
      <c r="V1298" s="571"/>
      <c r="W1298" s="1095"/>
      <c r="X1298" s="1095"/>
      <c r="Y1298" s="569"/>
      <c r="Z1298" s="573"/>
      <c r="AA1298" s="574"/>
      <c r="AB1298" s="575"/>
      <c r="AC1298" s="1096"/>
      <c r="AD1298" s="1096"/>
      <c r="AE1298" s="571"/>
      <c r="AF1298" s="573"/>
      <c r="AG1298" s="576"/>
      <c r="AH1298" s="576"/>
      <c r="AI1298" s="577"/>
      <c r="AJ1298" s="577"/>
      <c r="AK1298" s="139"/>
      <c r="AL1298" s="139"/>
      <c r="AM1298" s="134"/>
      <c r="AN1298" s="134"/>
      <c r="AO1298" s="134"/>
      <c r="AP1298" s="134"/>
      <c r="AQ1298" s="134"/>
      <c r="AR1298" s="134"/>
      <c r="AS1298" s="134"/>
      <c r="AT1298" s="134"/>
      <c r="AU1298" s="578"/>
      <c r="AV1298" s="578"/>
      <c r="AW1298" s="578"/>
      <c r="AX1298" s="578"/>
      <c r="AY1298" s="111"/>
      <c r="AZ1298" s="111"/>
    </row>
    <row r="1299" spans="1:52">
      <c r="A1299" s="565"/>
      <c r="B1299" s="1093"/>
      <c r="C1299" s="1093"/>
      <c r="D1299" s="1093"/>
      <c r="E1299" s="1093"/>
      <c r="F1299" s="1093"/>
      <c r="G1299" s="1093"/>
      <c r="H1299" s="1093"/>
      <c r="I1299" s="1093"/>
      <c r="J1299" s="566"/>
      <c r="K1299" s="566"/>
      <c r="L1299" s="566"/>
      <c r="M1299" s="566"/>
      <c r="N1299" s="567"/>
      <c r="O1299" s="568"/>
      <c r="P1299" s="569"/>
      <c r="Q1299" s="1094"/>
      <c r="R1299" s="1094"/>
      <c r="S1299" s="570"/>
      <c r="T1299" s="571"/>
      <c r="U1299" s="572"/>
      <c r="V1299" s="571"/>
      <c r="W1299" s="1095"/>
      <c r="X1299" s="1095"/>
      <c r="Y1299" s="569"/>
      <c r="Z1299" s="573"/>
      <c r="AA1299" s="574"/>
      <c r="AB1299" s="575"/>
      <c r="AC1299" s="1096"/>
      <c r="AD1299" s="1096"/>
      <c r="AE1299" s="571"/>
      <c r="AF1299" s="573"/>
      <c r="AG1299" s="576"/>
      <c r="AH1299" s="576"/>
      <c r="AI1299" s="577"/>
      <c r="AJ1299" s="577"/>
      <c r="AK1299" s="139"/>
      <c r="AL1299" s="139"/>
      <c r="AM1299" s="134"/>
      <c r="AN1299" s="134"/>
      <c r="AO1299" s="134"/>
      <c r="AP1299" s="134"/>
      <c r="AQ1299" s="134"/>
      <c r="AR1299" s="134"/>
      <c r="AS1299" s="134"/>
      <c r="AT1299" s="134"/>
      <c r="AU1299" s="578"/>
      <c r="AV1299" s="578"/>
      <c r="AW1299" s="578"/>
      <c r="AX1299" s="578"/>
      <c r="AY1299" s="111"/>
      <c r="AZ1299" s="111"/>
    </row>
    <row r="1300" spans="1:52">
      <c r="A1300" s="565"/>
      <c r="B1300" s="1093"/>
      <c r="C1300" s="1093"/>
      <c r="D1300" s="1093"/>
      <c r="E1300" s="1093"/>
      <c r="F1300" s="1093"/>
      <c r="G1300" s="1093"/>
      <c r="H1300" s="1093"/>
      <c r="I1300" s="1093"/>
      <c r="J1300" s="566"/>
      <c r="K1300" s="566"/>
      <c r="L1300" s="566"/>
      <c r="M1300" s="566"/>
      <c r="N1300" s="567"/>
      <c r="O1300" s="568"/>
      <c r="P1300" s="569"/>
      <c r="Q1300" s="1094"/>
      <c r="R1300" s="1094"/>
      <c r="S1300" s="570"/>
      <c r="T1300" s="571"/>
      <c r="U1300" s="572"/>
      <c r="V1300" s="571"/>
      <c r="W1300" s="1095"/>
      <c r="X1300" s="1095"/>
      <c r="Y1300" s="569"/>
      <c r="Z1300" s="573"/>
      <c r="AA1300" s="574"/>
      <c r="AB1300" s="575"/>
      <c r="AC1300" s="1096"/>
      <c r="AD1300" s="1096"/>
      <c r="AE1300" s="571"/>
      <c r="AF1300" s="573"/>
      <c r="AG1300" s="576"/>
      <c r="AH1300" s="576"/>
      <c r="AI1300" s="577"/>
      <c r="AJ1300" s="577"/>
      <c r="AK1300" s="139"/>
      <c r="AL1300" s="139"/>
      <c r="AM1300" s="134"/>
      <c r="AN1300" s="134"/>
      <c r="AO1300" s="134"/>
      <c r="AP1300" s="134"/>
      <c r="AQ1300" s="134"/>
      <c r="AR1300" s="134"/>
      <c r="AS1300" s="134"/>
      <c r="AT1300" s="134"/>
      <c r="AU1300" s="578"/>
      <c r="AV1300" s="578"/>
      <c r="AW1300" s="578"/>
      <c r="AX1300" s="578"/>
      <c r="AY1300" s="111"/>
      <c r="AZ1300" s="111"/>
    </row>
    <row r="1301" spans="1:52">
      <c r="A1301" s="565"/>
      <c r="B1301" s="1093"/>
      <c r="C1301" s="1093"/>
      <c r="D1301" s="1093"/>
      <c r="E1301" s="1093"/>
      <c r="F1301" s="1093"/>
      <c r="G1301" s="1093"/>
      <c r="H1301" s="1093"/>
      <c r="I1301" s="1093"/>
      <c r="J1301" s="566"/>
      <c r="K1301" s="566"/>
      <c r="L1301" s="566"/>
      <c r="M1301" s="566"/>
      <c r="N1301" s="567"/>
      <c r="O1301" s="568"/>
      <c r="P1301" s="569"/>
      <c r="Q1301" s="1094"/>
      <c r="R1301" s="1094"/>
      <c r="S1301" s="570"/>
      <c r="T1301" s="571"/>
      <c r="U1301" s="572"/>
      <c r="V1301" s="571"/>
      <c r="W1301" s="1095"/>
      <c r="X1301" s="1095"/>
      <c r="Y1301" s="569"/>
      <c r="Z1301" s="573"/>
      <c r="AA1301" s="574"/>
      <c r="AB1301" s="575"/>
      <c r="AC1301" s="1096"/>
      <c r="AD1301" s="1096"/>
      <c r="AE1301" s="571"/>
      <c r="AF1301" s="573"/>
      <c r="AG1301" s="576"/>
      <c r="AH1301" s="576"/>
      <c r="AI1301" s="577"/>
      <c r="AJ1301" s="577"/>
      <c r="AK1301" s="139"/>
      <c r="AL1301" s="139"/>
      <c r="AM1301" s="134"/>
      <c r="AN1301" s="134"/>
      <c r="AO1301" s="134"/>
      <c r="AP1301" s="134"/>
      <c r="AQ1301" s="134"/>
      <c r="AR1301" s="134"/>
      <c r="AS1301" s="134"/>
      <c r="AT1301" s="134"/>
      <c r="AU1301" s="578"/>
      <c r="AV1301" s="578"/>
      <c r="AW1301" s="578"/>
      <c r="AX1301" s="578"/>
      <c r="AY1301" s="111"/>
      <c r="AZ1301" s="111"/>
    </row>
    <row r="1302" spans="1:52">
      <c r="A1302" s="565"/>
      <c r="B1302" s="1093"/>
      <c r="C1302" s="1093"/>
      <c r="D1302" s="1093"/>
      <c r="E1302" s="1093"/>
      <c r="F1302" s="1093"/>
      <c r="G1302" s="1093"/>
      <c r="H1302" s="1093"/>
      <c r="I1302" s="1093"/>
      <c r="J1302" s="566"/>
      <c r="K1302" s="566"/>
      <c r="L1302" s="566"/>
      <c r="M1302" s="566"/>
      <c r="N1302" s="567"/>
      <c r="O1302" s="568"/>
      <c r="P1302" s="569"/>
      <c r="Q1302" s="1094"/>
      <c r="R1302" s="1094"/>
      <c r="S1302" s="570"/>
      <c r="T1302" s="571"/>
      <c r="U1302" s="572"/>
      <c r="V1302" s="571"/>
      <c r="W1302" s="1095"/>
      <c r="X1302" s="1095"/>
      <c r="Y1302" s="569"/>
      <c r="Z1302" s="573"/>
      <c r="AA1302" s="574"/>
      <c r="AB1302" s="575"/>
      <c r="AC1302" s="1096"/>
      <c r="AD1302" s="1096"/>
      <c r="AE1302" s="571"/>
      <c r="AF1302" s="573"/>
      <c r="AG1302" s="576"/>
      <c r="AH1302" s="576"/>
      <c r="AI1302" s="577"/>
      <c r="AJ1302" s="577"/>
      <c r="AK1302" s="139"/>
      <c r="AL1302" s="139"/>
      <c r="AM1302" s="134"/>
      <c r="AN1302" s="134"/>
      <c r="AO1302" s="134"/>
      <c r="AP1302" s="134"/>
      <c r="AQ1302" s="134"/>
      <c r="AR1302" s="134"/>
      <c r="AS1302" s="134"/>
      <c r="AT1302" s="134"/>
      <c r="AU1302" s="578"/>
      <c r="AV1302" s="578"/>
      <c r="AW1302" s="578"/>
      <c r="AX1302" s="578"/>
      <c r="AY1302" s="111"/>
      <c r="AZ1302" s="111"/>
    </row>
    <row r="1303" spans="1:52">
      <c r="A1303" s="565"/>
      <c r="B1303" s="1093"/>
      <c r="C1303" s="1093"/>
      <c r="D1303" s="1093"/>
      <c r="E1303" s="1093"/>
      <c r="F1303" s="1093"/>
      <c r="G1303" s="1093"/>
      <c r="H1303" s="1093"/>
      <c r="I1303" s="1093"/>
      <c r="J1303" s="566"/>
      <c r="K1303" s="566"/>
      <c r="L1303" s="566"/>
      <c r="M1303" s="566"/>
      <c r="N1303" s="567"/>
      <c r="O1303" s="568"/>
      <c r="P1303" s="569"/>
      <c r="Q1303" s="1094"/>
      <c r="R1303" s="1094"/>
      <c r="S1303" s="570"/>
      <c r="T1303" s="571"/>
      <c r="U1303" s="572"/>
      <c r="V1303" s="571"/>
      <c r="W1303" s="1095"/>
      <c r="X1303" s="1095"/>
      <c r="Y1303" s="569"/>
      <c r="Z1303" s="573"/>
      <c r="AA1303" s="574"/>
      <c r="AB1303" s="575"/>
      <c r="AC1303" s="1096"/>
      <c r="AD1303" s="1096"/>
      <c r="AE1303" s="571"/>
      <c r="AF1303" s="573"/>
      <c r="AG1303" s="576"/>
      <c r="AH1303" s="576"/>
      <c r="AI1303" s="577"/>
      <c r="AJ1303" s="577"/>
      <c r="AK1303" s="139"/>
      <c r="AL1303" s="139"/>
      <c r="AM1303" s="134"/>
      <c r="AN1303" s="134"/>
      <c r="AO1303" s="134"/>
      <c r="AP1303" s="134"/>
      <c r="AQ1303" s="134"/>
      <c r="AR1303" s="134"/>
      <c r="AS1303" s="134"/>
      <c r="AT1303" s="134"/>
      <c r="AU1303" s="578"/>
      <c r="AV1303" s="578"/>
      <c r="AW1303" s="578"/>
      <c r="AX1303" s="578"/>
      <c r="AY1303" s="111"/>
      <c r="AZ1303" s="111"/>
    </row>
    <row r="1304" spans="1:52">
      <c r="A1304" s="565"/>
      <c r="B1304" s="1093"/>
      <c r="C1304" s="1093"/>
      <c r="D1304" s="1093"/>
      <c r="E1304" s="1093"/>
      <c r="F1304" s="1093"/>
      <c r="G1304" s="1093"/>
      <c r="H1304" s="1093"/>
      <c r="I1304" s="1093"/>
      <c r="J1304" s="566"/>
      <c r="K1304" s="566"/>
      <c r="L1304" s="566"/>
      <c r="M1304" s="566"/>
      <c r="N1304" s="567"/>
      <c r="O1304" s="568"/>
      <c r="P1304" s="569"/>
      <c r="Q1304" s="1094"/>
      <c r="R1304" s="1094"/>
      <c r="S1304" s="570"/>
      <c r="T1304" s="571"/>
      <c r="U1304" s="572"/>
      <c r="V1304" s="571"/>
      <c r="W1304" s="1095"/>
      <c r="X1304" s="1095"/>
      <c r="Y1304" s="569"/>
      <c r="Z1304" s="573"/>
      <c r="AA1304" s="574"/>
      <c r="AB1304" s="575"/>
      <c r="AC1304" s="1096"/>
      <c r="AD1304" s="1096"/>
      <c r="AE1304" s="571"/>
      <c r="AF1304" s="573"/>
      <c r="AG1304" s="576"/>
      <c r="AH1304" s="576"/>
      <c r="AI1304" s="577"/>
      <c r="AJ1304" s="577"/>
      <c r="AK1304" s="139"/>
      <c r="AL1304" s="139"/>
      <c r="AM1304" s="134"/>
      <c r="AN1304" s="134"/>
      <c r="AO1304" s="134"/>
      <c r="AP1304" s="134"/>
      <c r="AQ1304" s="134"/>
      <c r="AR1304" s="134"/>
      <c r="AS1304" s="134"/>
      <c r="AT1304" s="134"/>
      <c r="AU1304" s="578"/>
      <c r="AV1304" s="578"/>
      <c r="AW1304" s="578"/>
      <c r="AX1304" s="578"/>
      <c r="AY1304" s="111"/>
      <c r="AZ1304" s="111"/>
    </row>
    <row r="1305" spans="1:52">
      <c r="A1305" s="565"/>
      <c r="B1305" s="1093"/>
      <c r="C1305" s="1093"/>
      <c r="D1305" s="1093"/>
      <c r="E1305" s="1093"/>
      <c r="F1305" s="1093"/>
      <c r="G1305" s="1093"/>
      <c r="H1305" s="1093"/>
      <c r="I1305" s="1093"/>
      <c r="J1305" s="566"/>
      <c r="K1305" s="566"/>
      <c r="L1305" s="566"/>
      <c r="M1305" s="566"/>
      <c r="N1305" s="567"/>
      <c r="O1305" s="568"/>
      <c r="P1305" s="569"/>
      <c r="Q1305" s="1094"/>
      <c r="R1305" s="1094"/>
      <c r="S1305" s="570"/>
      <c r="T1305" s="571"/>
      <c r="U1305" s="572"/>
      <c r="V1305" s="571"/>
      <c r="W1305" s="1095"/>
      <c r="X1305" s="1095"/>
      <c r="Y1305" s="569"/>
      <c r="Z1305" s="573"/>
      <c r="AA1305" s="574"/>
      <c r="AB1305" s="575"/>
      <c r="AC1305" s="1096"/>
      <c r="AD1305" s="1096"/>
      <c r="AE1305" s="571"/>
      <c r="AF1305" s="573"/>
      <c r="AG1305" s="576"/>
      <c r="AH1305" s="576"/>
      <c r="AI1305" s="577"/>
      <c r="AJ1305" s="577"/>
      <c r="AK1305" s="139"/>
      <c r="AL1305" s="139"/>
      <c r="AM1305" s="134"/>
      <c r="AN1305" s="134"/>
      <c r="AO1305" s="134"/>
      <c r="AP1305" s="134"/>
      <c r="AQ1305" s="134"/>
      <c r="AR1305" s="134"/>
      <c r="AS1305" s="134"/>
      <c r="AT1305" s="134"/>
      <c r="AU1305" s="578"/>
      <c r="AV1305" s="578"/>
      <c r="AW1305" s="578"/>
      <c r="AX1305" s="578"/>
      <c r="AY1305" s="111"/>
      <c r="AZ1305" s="111"/>
    </row>
    <row r="1306" spans="1:52">
      <c r="A1306" s="565"/>
      <c r="B1306" s="1093"/>
      <c r="C1306" s="1093"/>
      <c r="D1306" s="1093"/>
      <c r="E1306" s="1093"/>
      <c r="F1306" s="1093"/>
      <c r="G1306" s="1093"/>
      <c r="H1306" s="1093"/>
      <c r="I1306" s="1093"/>
      <c r="J1306" s="566"/>
      <c r="K1306" s="566"/>
      <c r="L1306" s="566"/>
      <c r="M1306" s="566"/>
      <c r="N1306" s="567"/>
      <c r="O1306" s="568"/>
      <c r="P1306" s="569"/>
      <c r="Q1306" s="1094"/>
      <c r="R1306" s="1094"/>
      <c r="S1306" s="570"/>
      <c r="T1306" s="571"/>
      <c r="U1306" s="572"/>
      <c r="V1306" s="571"/>
      <c r="W1306" s="1095"/>
      <c r="X1306" s="1095"/>
      <c r="Y1306" s="569"/>
      <c r="Z1306" s="573"/>
      <c r="AA1306" s="574"/>
      <c r="AB1306" s="575"/>
      <c r="AC1306" s="1096"/>
      <c r="AD1306" s="1096"/>
      <c r="AE1306" s="571"/>
      <c r="AF1306" s="573"/>
      <c r="AG1306" s="576"/>
      <c r="AH1306" s="576"/>
      <c r="AI1306" s="577"/>
      <c r="AJ1306" s="577"/>
      <c r="AK1306" s="139"/>
      <c r="AL1306" s="139"/>
      <c r="AM1306" s="134"/>
      <c r="AN1306" s="134"/>
      <c r="AO1306" s="134"/>
      <c r="AP1306" s="134"/>
      <c r="AQ1306" s="134"/>
      <c r="AR1306" s="134"/>
      <c r="AS1306" s="134"/>
      <c r="AT1306" s="134"/>
      <c r="AU1306" s="578"/>
      <c r="AV1306" s="578"/>
      <c r="AW1306" s="578"/>
      <c r="AX1306" s="578"/>
      <c r="AY1306" s="111"/>
      <c r="AZ1306" s="111"/>
    </row>
    <row r="1307" spans="1:52">
      <c r="A1307" s="565"/>
      <c r="B1307" s="1093"/>
      <c r="C1307" s="1093"/>
      <c r="D1307" s="1093"/>
      <c r="E1307" s="1093"/>
      <c r="F1307" s="1093"/>
      <c r="G1307" s="1093"/>
      <c r="H1307" s="1093"/>
      <c r="I1307" s="1093"/>
      <c r="J1307" s="566"/>
      <c r="K1307" s="566"/>
      <c r="L1307" s="566"/>
      <c r="M1307" s="566"/>
      <c r="N1307" s="567"/>
      <c r="O1307" s="568"/>
      <c r="P1307" s="569"/>
      <c r="Q1307" s="1094"/>
      <c r="R1307" s="1094"/>
      <c r="S1307" s="570"/>
      <c r="T1307" s="571"/>
      <c r="U1307" s="572"/>
      <c r="V1307" s="571"/>
      <c r="W1307" s="1095"/>
      <c r="X1307" s="1095"/>
      <c r="Y1307" s="569"/>
      <c r="Z1307" s="573"/>
      <c r="AA1307" s="574"/>
      <c r="AB1307" s="575"/>
      <c r="AC1307" s="1096"/>
      <c r="AD1307" s="1096"/>
      <c r="AE1307" s="571"/>
      <c r="AF1307" s="573"/>
      <c r="AG1307" s="576"/>
      <c r="AH1307" s="576"/>
      <c r="AI1307" s="577"/>
      <c r="AJ1307" s="577"/>
      <c r="AK1307" s="139"/>
      <c r="AL1307" s="139"/>
      <c r="AM1307" s="134"/>
      <c r="AN1307" s="134"/>
      <c r="AO1307" s="134"/>
      <c r="AP1307" s="134"/>
      <c r="AQ1307" s="134"/>
      <c r="AR1307" s="134"/>
      <c r="AS1307" s="134"/>
      <c r="AT1307" s="134"/>
      <c r="AU1307" s="578"/>
      <c r="AV1307" s="578"/>
      <c r="AW1307" s="578"/>
      <c r="AX1307" s="578"/>
      <c r="AY1307" s="111"/>
      <c r="AZ1307" s="111"/>
    </row>
    <row r="1308" spans="1:52">
      <c r="A1308" s="565"/>
      <c r="B1308" s="1093"/>
      <c r="C1308" s="1093"/>
      <c r="D1308" s="1093"/>
      <c r="E1308" s="1093"/>
      <c r="F1308" s="1093"/>
      <c r="G1308" s="1093"/>
      <c r="H1308" s="1093"/>
      <c r="I1308" s="1093"/>
      <c r="J1308" s="566"/>
      <c r="K1308" s="566"/>
      <c r="L1308" s="566"/>
      <c r="M1308" s="566"/>
      <c r="N1308" s="567"/>
      <c r="O1308" s="568"/>
      <c r="P1308" s="569"/>
      <c r="Q1308" s="1094"/>
      <c r="R1308" s="1094"/>
      <c r="S1308" s="570"/>
      <c r="T1308" s="571"/>
      <c r="U1308" s="572"/>
      <c r="V1308" s="571"/>
      <c r="W1308" s="1095"/>
      <c r="X1308" s="1095"/>
      <c r="Y1308" s="569"/>
      <c r="Z1308" s="573"/>
      <c r="AA1308" s="574"/>
      <c r="AB1308" s="575"/>
      <c r="AC1308" s="1096"/>
      <c r="AD1308" s="1096"/>
      <c r="AE1308" s="571"/>
      <c r="AF1308" s="573"/>
      <c r="AG1308" s="576"/>
      <c r="AH1308" s="576"/>
      <c r="AI1308" s="577"/>
      <c r="AJ1308" s="577"/>
      <c r="AK1308" s="139"/>
      <c r="AL1308" s="139"/>
      <c r="AM1308" s="134"/>
      <c r="AN1308" s="134"/>
      <c r="AO1308" s="134"/>
      <c r="AP1308" s="134"/>
      <c r="AQ1308" s="134"/>
      <c r="AR1308" s="134"/>
      <c r="AS1308" s="134"/>
      <c r="AT1308" s="134"/>
      <c r="AU1308" s="578"/>
      <c r="AV1308" s="578"/>
      <c r="AW1308" s="578"/>
      <c r="AX1308" s="578"/>
      <c r="AY1308" s="111"/>
      <c r="AZ1308" s="111"/>
    </row>
    <row r="1309" spans="1:52">
      <c r="A1309" s="565"/>
      <c r="B1309" s="1093"/>
      <c r="C1309" s="1093"/>
      <c r="D1309" s="1093"/>
      <c r="E1309" s="1093"/>
      <c r="F1309" s="1093"/>
      <c r="G1309" s="1093"/>
      <c r="H1309" s="1093"/>
      <c r="I1309" s="1093"/>
      <c r="J1309" s="566"/>
      <c r="K1309" s="566"/>
      <c r="L1309" s="566"/>
      <c r="M1309" s="566"/>
      <c r="N1309" s="567"/>
      <c r="O1309" s="568"/>
      <c r="P1309" s="569"/>
      <c r="Q1309" s="1094"/>
      <c r="R1309" s="1094"/>
      <c r="S1309" s="570"/>
      <c r="T1309" s="571"/>
      <c r="U1309" s="572"/>
      <c r="V1309" s="571"/>
      <c r="W1309" s="1095"/>
      <c r="X1309" s="1095"/>
      <c r="Y1309" s="569"/>
      <c r="Z1309" s="573"/>
      <c r="AA1309" s="574"/>
      <c r="AB1309" s="575"/>
      <c r="AC1309" s="1096"/>
      <c r="AD1309" s="1096"/>
      <c r="AE1309" s="571"/>
      <c r="AF1309" s="573"/>
      <c r="AG1309" s="576"/>
      <c r="AH1309" s="576"/>
      <c r="AI1309" s="577"/>
      <c r="AJ1309" s="577"/>
      <c r="AK1309" s="139"/>
      <c r="AL1309" s="139"/>
      <c r="AM1309" s="134"/>
      <c r="AN1309" s="134"/>
      <c r="AO1309" s="134"/>
      <c r="AP1309" s="134"/>
      <c r="AQ1309" s="134"/>
      <c r="AR1309" s="134"/>
      <c r="AS1309" s="134"/>
      <c r="AT1309" s="134"/>
      <c r="AU1309" s="578"/>
      <c r="AV1309" s="578"/>
      <c r="AW1309" s="578"/>
      <c r="AX1309" s="578"/>
      <c r="AY1309" s="111"/>
      <c r="AZ1309" s="111"/>
    </row>
    <row r="1310" spans="1:52">
      <c r="A1310" s="565"/>
      <c r="B1310" s="1093"/>
      <c r="C1310" s="1093"/>
      <c r="D1310" s="1093"/>
      <c r="E1310" s="1093"/>
      <c r="F1310" s="1093"/>
      <c r="G1310" s="1093"/>
      <c r="H1310" s="1093"/>
      <c r="I1310" s="1093"/>
      <c r="J1310" s="566"/>
      <c r="K1310" s="566"/>
      <c r="L1310" s="566"/>
      <c r="M1310" s="566"/>
      <c r="N1310" s="567"/>
      <c r="O1310" s="568"/>
      <c r="P1310" s="569"/>
      <c r="Q1310" s="1094"/>
      <c r="R1310" s="1094"/>
      <c r="S1310" s="570"/>
      <c r="T1310" s="571"/>
      <c r="U1310" s="572"/>
      <c r="V1310" s="571"/>
      <c r="W1310" s="1095"/>
      <c r="X1310" s="1095"/>
      <c r="Y1310" s="569"/>
      <c r="Z1310" s="573"/>
      <c r="AA1310" s="574"/>
      <c r="AB1310" s="575"/>
      <c r="AC1310" s="1096"/>
      <c r="AD1310" s="1096"/>
      <c r="AE1310" s="571"/>
      <c r="AF1310" s="573"/>
      <c r="AG1310" s="576"/>
      <c r="AH1310" s="576"/>
      <c r="AI1310" s="577"/>
      <c r="AJ1310" s="577"/>
      <c r="AK1310" s="139"/>
      <c r="AL1310" s="139"/>
      <c r="AM1310" s="134"/>
      <c r="AN1310" s="134"/>
      <c r="AO1310" s="134"/>
      <c r="AP1310" s="134"/>
      <c r="AQ1310" s="134"/>
      <c r="AR1310" s="134"/>
      <c r="AS1310" s="134"/>
      <c r="AT1310" s="134"/>
      <c r="AU1310" s="578"/>
      <c r="AV1310" s="578"/>
      <c r="AW1310" s="578"/>
      <c r="AX1310" s="578"/>
      <c r="AY1310" s="111"/>
      <c r="AZ1310" s="111"/>
    </row>
    <row r="1311" spans="1:52">
      <c r="A1311" s="565"/>
      <c r="B1311" s="1093"/>
      <c r="C1311" s="1093"/>
      <c r="D1311" s="1093"/>
      <c r="E1311" s="1093"/>
      <c r="F1311" s="1093"/>
      <c r="G1311" s="1093"/>
      <c r="H1311" s="1093"/>
      <c r="I1311" s="1093"/>
      <c r="J1311" s="566"/>
      <c r="K1311" s="566"/>
      <c r="L1311" s="566"/>
      <c r="M1311" s="566"/>
      <c r="N1311" s="567"/>
      <c r="O1311" s="568"/>
      <c r="P1311" s="569"/>
      <c r="Q1311" s="1094"/>
      <c r="R1311" s="1094"/>
      <c r="S1311" s="570"/>
      <c r="T1311" s="571"/>
      <c r="U1311" s="572"/>
      <c r="V1311" s="571"/>
      <c r="W1311" s="1095"/>
      <c r="X1311" s="1095"/>
      <c r="Y1311" s="569"/>
      <c r="Z1311" s="573"/>
      <c r="AA1311" s="574"/>
      <c r="AB1311" s="575"/>
      <c r="AC1311" s="1096"/>
      <c r="AD1311" s="1096"/>
      <c r="AE1311" s="571"/>
      <c r="AF1311" s="573"/>
      <c r="AG1311" s="576"/>
      <c r="AH1311" s="576"/>
      <c r="AI1311" s="577"/>
      <c r="AJ1311" s="577"/>
      <c r="AK1311" s="139"/>
      <c r="AL1311" s="139"/>
      <c r="AM1311" s="134"/>
      <c r="AN1311" s="134"/>
      <c r="AO1311" s="134"/>
      <c r="AP1311" s="134"/>
      <c r="AQ1311" s="134"/>
      <c r="AR1311" s="134"/>
      <c r="AS1311" s="134"/>
      <c r="AT1311" s="134"/>
      <c r="AU1311" s="578"/>
      <c r="AV1311" s="578"/>
      <c r="AW1311" s="578"/>
      <c r="AX1311" s="578"/>
      <c r="AY1311" s="111"/>
      <c r="AZ1311" s="111"/>
    </row>
    <row r="1312" spans="1:52">
      <c r="A1312" s="565"/>
      <c r="B1312" s="1093"/>
      <c r="C1312" s="1093"/>
      <c r="D1312" s="1093"/>
      <c r="E1312" s="1093"/>
      <c r="F1312" s="1093"/>
      <c r="G1312" s="1093"/>
      <c r="H1312" s="1093"/>
      <c r="I1312" s="1093"/>
      <c r="J1312" s="566"/>
      <c r="K1312" s="566"/>
      <c r="L1312" s="566"/>
      <c r="M1312" s="566"/>
      <c r="N1312" s="567"/>
      <c r="O1312" s="568"/>
      <c r="P1312" s="569"/>
      <c r="Q1312" s="1094"/>
      <c r="R1312" s="1094"/>
      <c r="S1312" s="570"/>
      <c r="T1312" s="571"/>
      <c r="U1312" s="572"/>
      <c r="V1312" s="571"/>
      <c r="W1312" s="1095"/>
      <c r="X1312" s="1095"/>
      <c r="Y1312" s="569"/>
      <c r="Z1312" s="573"/>
      <c r="AA1312" s="574"/>
      <c r="AB1312" s="575"/>
      <c r="AC1312" s="1096"/>
      <c r="AD1312" s="1096"/>
      <c r="AE1312" s="571"/>
      <c r="AF1312" s="573"/>
      <c r="AG1312" s="576"/>
      <c r="AH1312" s="576"/>
      <c r="AI1312" s="577"/>
      <c r="AJ1312" s="577"/>
      <c r="AK1312" s="139"/>
      <c r="AL1312" s="139"/>
      <c r="AM1312" s="134"/>
      <c r="AN1312" s="134"/>
      <c r="AO1312" s="134"/>
      <c r="AP1312" s="134"/>
      <c r="AQ1312" s="134"/>
      <c r="AR1312" s="134"/>
      <c r="AS1312" s="134"/>
      <c r="AT1312" s="134"/>
      <c r="AU1312" s="578"/>
      <c r="AV1312" s="578"/>
      <c r="AW1312" s="578"/>
      <c r="AX1312" s="578"/>
      <c r="AY1312" s="111"/>
      <c r="AZ1312" s="111"/>
    </row>
    <row r="1313" spans="1:52">
      <c r="A1313" s="565"/>
      <c r="B1313" s="1093"/>
      <c r="C1313" s="1093"/>
      <c r="D1313" s="1093"/>
      <c r="E1313" s="1093"/>
      <c r="F1313" s="1093"/>
      <c r="G1313" s="1093"/>
      <c r="H1313" s="1093"/>
      <c r="I1313" s="1093"/>
      <c r="J1313" s="566"/>
      <c r="K1313" s="566"/>
      <c r="L1313" s="566"/>
      <c r="M1313" s="566"/>
      <c r="N1313" s="567"/>
      <c r="O1313" s="568"/>
      <c r="P1313" s="569"/>
      <c r="Q1313" s="1094"/>
      <c r="R1313" s="1094"/>
      <c r="S1313" s="570"/>
      <c r="T1313" s="571"/>
      <c r="U1313" s="572"/>
      <c r="V1313" s="571"/>
      <c r="W1313" s="1095"/>
      <c r="X1313" s="1095"/>
      <c r="Y1313" s="569"/>
      <c r="Z1313" s="573"/>
      <c r="AA1313" s="574"/>
      <c r="AB1313" s="575"/>
      <c r="AC1313" s="1096"/>
      <c r="AD1313" s="1096"/>
      <c r="AE1313" s="571"/>
      <c r="AF1313" s="573"/>
      <c r="AG1313" s="576"/>
      <c r="AH1313" s="576"/>
      <c r="AI1313" s="577"/>
      <c r="AJ1313" s="577"/>
      <c r="AK1313" s="139"/>
      <c r="AL1313" s="139"/>
      <c r="AM1313" s="134"/>
      <c r="AN1313" s="134"/>
      <c r="AO1313" s="134"/>
      <c r="AP1313" s="134"/>
      <c r="AQ1313" s="134"/>
      <c r="AR1313" s="134"/>
      <c r="AS1313" s="134"/>
      <c r="AT1313" s="134"/>
      <c r="AU1313" s="578"/>
      <c r="AV1313" s="578"/>
      <c r="AW1313" s="578"/>
      <c r="AX1313" s="578"/>
      <c r="AY1313" s="111"/>
      <c r="AZ1313" s="111"/>
    </row>
    <row r="1314" spans="1:52">
      <c r="A1314" s="565"/>
      <c r="B1314" s="1093"/>
      <c r="C1314" s="1093"/>
      <c r="D1314" s="1093"/>
      <c r="E1314" s="1093"/>
      <c r="F1314" s="1093"/>
      <c r="G1314" s="1093"/>
      <c r="H1314" s="1093"/>
      <c r="I1314" s="1093"/>
      <c r="J1314" s="566"/>
      <c r="K1314" s="566"/>
      <c r="L1314" s="566"/>
      <c r="M1314" s="566"/>
      <c r="N1314" s="567"/>
      <c r="O1314" s="568"/>
      <c r="P1314" s="569"/>
      <c r="Q1314" s="1094"/>
      <c r="R1314" s="1094"/>
      <c r="S1314" s="570"/>
      <c r="T1314" s="571"/>
      <c r="U1314" s="572"/>
      <c r="V1314" s="571"/>
      <c r="W1314" s="1095"/>
      <c r="X1314" s="1095"/>
      <c r="Y1314" s="569"/>
      <c r="Z1314" s="573"/>
      <c r="AA1314" s="574"/>
      <c r="AB1314" s="575"/>
      <c r="AC1314" s="1096"/>
      <c r="AD1314" s="1096"/>
      <c r="AE1314" s="571"/>
      <c r="AF1314" s="573"/>
      <c r="AG1314" s="576"/>
      <c r="AH1314" s="576"/>
      <c r="AI1314" s="577"/>
      <c r="AJ1314" s="577"/>
      <c r="AK1314" s="139"/>
      <c r="AL1314" s="139"/>
      <c r="AM1314" s="134"/>
      <c r="AN1314" s="134"/>
      <c r="AO1314" s="134"/>
      <c r="AP1314" s="134"/>
      <c r="AQ1314" s="134"/>
      <c r="AR1314" s="134"/>
      <c r="AS1314" s="134"/>
      <c r="AT1314" s="134"/>
      <c r="AU1314" s="578"/>
      <c r="AV1314" s="578"/>
      <c r="AW1314" s="578"/>
      <c r="AX1314" s="578"/>
      <c r="AY1314" s="111"/>
      <c r="AZ1314" s="111"/>
    </row>
    <row r="1315" spans="1:52">
      <c r="A1315" s="565"/>
      <c r="B1315" s="1093"/>
      <c r="C1315" s="1093"/>
      <c r="D1315" s="1093"/>
      <c r="E1315" s="1093"/>
      <c r="F1315" s="1093"/>
      <c r="G1315" s="1093"/>
      <c r="H1315" s="1093"/>
      <c r="I1315" s="1093"/>
      <c r="J1315" s="566"/>
      <c r="K1315" s="566"/>
      <c r="L1315" s="566"/>
      <c r="M1315" s="566"/>
      <c r="N1315" s="567"/>
      <c r="O1315" s="568"/>
      <c r="P1315" s="569"/>
      <c r="Q1315" s="1094"/>
      <c r="R1315" s="1094"/>
      <c r="S1315" s="570"/>
      <c r="T1315" s="571"/>
      <c r="U1315" s="572"/>
      <c r="V1315" s="571"/>
      <c r="W1315" s="1095"/>
      <c r="X1315" s="1095"/>
      <c r="Y1315" s="569"/>
      <c r="Z1315" s="573"/>
      <c r="AA1315" s="574"/>
      <c r="AB1315" s="575"/>
      <c r="AC1315" s="1096"/>
      <c r="AD1315" s="1096"/>
      <c r="AE1315" s="571"/>
      <c r="AF1315" s="573"/>
      <c r="AG1315" s="576"/>
      <c r="AH1315" s="576"/>
      <c r="AI1315" s="577"/>
      <c r="AJ1315" s="577"/>
      <c r="AK1315" s="139"/>
      <c r="AL1315" s="139"/>
      <c r="AM1315" s="134"/>
      <c r="AN1315" s="134"/>
      <c r="AO1315" s="134"/>
      <c r="AP1315" s="134"/>
      <c r="AQ1315" s="134"/>
      <c r="AR1315" s="134"/>
      <c r="AS1315" s="134"/>
      <c r="AT1315" s="134"/>
      <c r="AU1315" s="578"/>
      <c r="AV1315" s="578"/>
      <c r="AW1315" s="578"/>
      <c r="AX1315" s="578"/>
      <c r="AY1315" s="111"/>
      <c r="AZ1315" s="111"/>
    </row>
    <row r="1316" spans="1:52">
      <c r="A1316" s="565"/>
      <c r="B1316" s="1093"/>
      <c r="C1316" s="1093"/>
      <c r="D1316" s="1093"/>
      <c r="E1316" s="1093"/>
      <c r="F1316" s="1093"/>
      <c r="G1316" s="1093"/>
      <c r="H1316" s="1093"/>
      <c r="I1316" s="1093"/>
      <c r="J1316" s="566"/>
      <c r="K1316" s="566"/>
      <c r="L1316" s="566"/>
      <c r="M1316" s="566"/>
      <c r="N1316" s="567"/>
      <c r="O1316" s="568"/>
      <c r="P1316" s="569"/>
      <c r="Q1316" s="1094"/>
      <c r="R1316" s="1094"/>
      <c r="S1316" s="570"/>
      <c r="T1316" s="571"/>
      <c r="U1316" s="572"/>
      <c r="V1316" s="571"/>
      <c r="W1316" s="1095"/>
      <c r="X1316" s="1095"/>
      <c r="Y1316" s="569"/>
      <c r="Z1316" s="573"/>
      <c r="AA1316" s="574"/>
      <c r="AB1316" s="575"/>
      <c r="AC1316" s="1096"/>
      <c r="AD1316" s="1096"/>
      <c r="AE1316" s="571"/>
      <c r="AF1316" s="573"/>
      <c r="AG1316" s="576"/>
      <c r="AH1316" s="576"/>
      <c r="AI1316" s="577"/>
      <c r="AJ1316" s="577"/>
      <c r="AK1316" s="139"/>
      <c r="AL1316" s="139"/>
      <c r="AM1316" s="134"/>
      <c r="AN1316" s="134"/>
      <c r="AO1316" s="134"/>
      <c r="AP1316" s="134"/>
      <c r="AQ1316" s="134"/>
      <c r="AR1316" s="134"/>
      <c r="AS1316" s="134"/>
      <c r="AT1316" s="134"/>
      <c r="AU1316" s="578"/>
      <c r="AV1316" s="578"/>
      <c r="AW1316" s="578"/>
      <c r="AX1316" s="578"/>
      <c r="AY1316" s="111"/>
      <c r="AZ1316" s="111"/>
    </row>
    <row r="1317" spans="1:52">
      <c r="A1317" s="565"/>
      <c r="B1317" s="1093"/>
      <c r="C1317" s="1093"/>
      <c r="D1317" s="1093"/>
      <c r="E1317" s="1093"/>
      <c r="F1317" s="1093"/>
      <c r="G1317" s="1093"/>
      <c r="H1317" s="1093"/>
      <c r="I1317" s="1093"/>
      <c r="J1317" s="566"/>
      <c r="K1317" s="566"/>
      <c r="L1317" s="566"/>
      <c r="M1317" s="566"/>
      <c r="N1317" s="567"/>
      <c r="O1317" s="568"/>
      <c r="P1317" s="569"/>
      <c r="Q1317" s="1094"/>
      <c r="R1317" s="1094"/>
      <c r="S1317" s="570"/>
      <c r="T1317" s="571"/>
      <c r="U1317" s="572"/>
      <c r="V1317" s="571"/>
      <c r="W1317" s="1095"/>
      <c r="X1317" s="1095"/>
      <c r="Y1317" s="569"/>
      <c r="Z1317" s="573"/>
      <c r="AA1317" s="574"/>
      <c r="AB1317" s="575"/>
      <c r="AC1317" s="1096"/>
      <c r="AD1317" s="1096"/>
      <c r="AE1317" s="571"/>
      <c r="AF1317" s="573"/>
      <c r="AG1317" s="576"/>
      <c r="AH1317" s="576"/>
      <c r="AI1317" s="577"/>
      <c r="AJ1317" s="577"/>
      <c r="AK1317" s="139"/>
      <c r="AL1317" s="139"/>
      <c r="AM1317" s="134"/>
      <c r="AN1317" s="134"/>
      <c r="AO1317" s="134"/>
      <c r="AP1317" s="134"/>
      <c r="AQ1317" s="134"/>
      <c r="AR1317" s="134"/>
      <c r="AS1317" s="134"/>
      <c r="AT1317" s="134"/>
      <c r="AU1317" s="578"/>
      <c r="AV1317" s="578"/>
      <c r="AW1317" s="578"/>
      <c r="AX1317" s="578"/>
      <c r="AY1317" s="111"/>
      <c r="AZ1317" s="111"/>
    </row>
    <row r="1318" spans="1:52">
      <c r="A1318" s="565"/>
      <c r="B1318" s="1093"/>
      <c r="C1318" s="1093"/>
      <c r="D1318" s="1093"/>
      <c r="E1318" s="1093"/>
      <c r="F1318" s="1093"/>
      <c r="G1318" s="1093"/>
      <c r="H1318" s="1093"/>
      <c r="I1318" s="1093"/>
      <c r="J1318" s="566"/>
      <c r="K1318" s="566"/>
      <c r="L1318" s="566"/>
      <c r="M1318" s="566"/>
      <c r="N1318" s="567"/>
      <c r="O1318" s="568"/>
      <c r="P1318" s="569"/>
      <c r="Q1318" s="1094"/>
      <c r="R1318" s="1094"/>
      <c r="S1318" s="570"/>
      <c r="T1318" s="571"/>
      <c r="U1318" s="572"/>
      <c r="V1318" s="571"/>
      <c r="W1318" s="1095"/>
      <c r="X1318" s="1095"/>
      <c r="Y1318" s="569"/>
      <c r="Z1318" s="573"/>
      <c r="AA1318" s="574"/>
      <c r="AB1318" s="575"/>
      <c r="AC1318" s="1096"/>
      <c r="AD1318" s="1096"/>
      <c r="AE1318" s="571"/>
      <c r="AF1318" s="573"/>
      <c r="AG1318" s="576"/>
      <c r="AH1318" s="576"/>
      <c r="AI1318" s="577"/>
      <c r="AJ1318" s="577"/>
      <c r="AK1318" s="139"/>
      <c r="AL1318" s="139"/>
      <c r="AM1318" s="134"/>
      <c r="AN1318" s="134"/>
      <c r="AO1318" s="134"/>
      <c r="AP1318" s="134"/>
      <c r="AQ1318" s="134"/>
      <c r="AR1318" s="134"/>
      <c r="AS1318" s="134"/>
      <c r="AT1318" s="134"/>
      <c r="AU1318" s="578"/>
      <c r="AV1318" s="578"/>
      <c r="AW1318" s="578"/>
      <c r="AX1318" s="578"/>
      <c r="AY1318" s="111"/>
      <c r="AZ1318" s="111"/>
    </row>
    <row r="1319" spans="1:52">
      <c r="A1319" s="565"/>
      <c r="B1319" s="1093"/>
      <c r="C1319" s="1093"/>
      <c r="D1319" s="1093"/>
      <c r="E1319" s="1093"/>
      <c r="F1319" s="1093"/>
      <c r="G1319" s="1093"/>
      <c r="H1319" s="1093"/>
      <c r="I1319" s="1093"/>
      <c r="J1319" s="566"/>
      <c r="K1319" s="566"/>
      <c r="L1319" s="566"/>
      <c r="M1319" s="566"/>
      <c r="N1319" s="567"/>
      <c r="O1319" s="568"/>
      <c r="P1319" s="569"/>
      <c r="Q1319" s="1094"/>
      <c r="R1319" s="1094"/>
      <c r="S1319" s="570"/>
      <c r="T1319" s="571"/>
      <c r="U1319" s="572"/>
      <c r="V1319" s="571"/>
      <c r="W1319" s="1095"/>
      <c r="X1319" s="1095"/>
      <c r="Y1319" s="569"/>
      <c r="Z1319" s="573"/>
      <c r="AA1319" s="574"/>
      <c r="AB1319" s="575"/>
      <c r="AC1319" s="1096"/>
      <c r="AD1319" s="1096"/>
      <c r="AE1319" s="571"/>
      <c r="AF1319" s="573"/>
      <c r="AG1319" s="576"/>
      <c r="AH1319" s="576"/>
      <c r="AI1319" s="577"/>
      <c r="AJ1319" s="577"/>
      <c r="AK1319" s="139"/>
      <c r="AL1319" s="139"/>
      <c r="AM1319" s="134"/>
      <c r="AN1319" s="134"/>
      <c r="AO1319" s="134"/>
      <c r="AP1319" s="134"/>
      <c r="AQ1319" s="134"/>
      <c r="AR1319" s="134"/>
      <c r="AS1319" s="134"/>
      <c r="AT1319" s="134"/>
      <c r="AU1319" s="578"/>
      <c r="AV1319" s="578"/>
      <c r="AW1319" s="578"/>
      <c r="AX1319" s="578"/>
      <c r="AY1319" s="111"/>
      <c r="AZ1319" s="111"/>
    </row>
    <row r="1320" spans="1:52">
      <c r="A1320" s="565"/>
      <c r="B1320" s="1093"/>
      <c r="C1320" s="1093"/>
      <c r="D1320" s="1093"/>
      <c r="E1320" s="1093"/>
      <c r="F1320" s="1093"/>
      <c r="G1320" s="1093"/>
      <c r="H1320" s="1093"/>
      <c r="I1320" s="1093"/>
      <c r="J1320" s="566"/>
      <c r="K1320" s="566"/>
      <c r="L1320" s="566"/>
      <c r="M1320" s="566"/>
      <c r="N1320" s="567"/>
      <c r="O1320" s="568"/>
      <c r="P1320" s="569"/>
      <c r="Q1320" s="1094"/>
      <c r="R1320" s="1094"/>
      <c r="S1320" s="570"/>
      <c r="T1320" s="571"/>
      <c r="U1320" s="572"/>
      <c r="V1320" s="571"/>
      <c r="W1320" s="1095"/>
      <c r="X1320" s="1095"/>
      <c r="Y1320" s="569"/>
      <c r="Z1320" s="573"/>
      <c r="AA1320" s="574"/>
      <c r="AB1320" s="575"/>
      <c r="AC1320" s="1096"/>
      <c r="AD1320" s="1096"/>
      <c r="AE1320" s="571"/>
      <c r="AF1320" s="573"/>
      <c r="AG1320" s="576"/>
      <c r="AH1320" s="576"/>
      <c r="AI1320" s="577"/>
      <c r="AJ1320" s="577"/>
      <c r="AK1320" s="139"/>
      <c r="AL1320" s="139"/>
      <c r="AM1320" s="134"/>
      <c r="AN1320" s="134"/>
      <c r="AO1320" s="134"/>
      <c r="AP1320" s="134"/>
      <c r="AQ1320" s="134"/>
      <c r="AR1320" s="134"/>
      <c r="AS1320" s="134"/>
      <c r="AT1320" s="134"/>
      <c r="AU1320" s="578"/>
      <c r="AV1320" s="578"/>
      <c r="AW1320" s="578"/>
      <c r="AX1320" s="578"/>
      <c r="AY1320" s="111"/>
      <c r="AZ1320" s="111"/>
    </row>
    <row r="1321" spans="1:52">
      <c r="A1321" s="565"/>
      <c r="B1321" s="1093"/>
      <c r="C1321" s="1093"/>
      <c r="D1321" s="1093"/>
      <c r="E1321" s="1093"/>
      <c r="F1321" s="1093"/>
      <c r="G1321" s="1093"/>
      <c r="H1321" s="1093"/>
      <c r="I1321" s="1093"/>
      <c r="J1321" s="566"/>
      <c r="K1321" s="566"/>
      <c r="L1321" s="566"/>
      <c r="M1321" s="566"/>
      <c r="N1321" s="567"/>
      <c r="O1321" s="568"/>
      <c r="P1321" s="569"/>
      <c r="Q1321" s="1094"/>
      <c r="R1321" s="1094"/>
      <c r="S1321" s="570"/>
      <c r="T1321" s="571"/>
      <c r="U1321" s="572"/>
      <c r="V1321" s="571"/>
      <c r="W1321" s="1095"/>
      <c r="X1321" s="1095"/>
      <c r="Y1321" s="569"/>
      <c r="Z1321" s="573"/>
      <c r="AA1321" s="574"/>
      <c r="AB1321" s="575"/>
      <c r="AC1321" s="1096"/>
      <c r="AD1321" s="1096"/>
      <c r="AE1321" s="571"/>
      <c r="AF1321" s="573"/>
      <c r="AG1321" s="576"/>
      <c r="AH1321" s="576"/>
      <c r="AI1321" s="577"/>
      <c r="AJ1321" s="577"/>
      <c r="AK1321" s="139"/>
      <c r="AL1321" s="139"/>
      <c r="AM1321" s="134"/>
      <c r="AN1321" s="134"/>
      <c r="AO1321" s="134"/>
      <c r="AP1321" s="134"/>
      <c r="AQ1321" s="134"/>
      <c r="AR1321" s="134"/>
      <c r="AS1321" s="134"/>
      <c r="AT1321" s="134"/>
      <c r="AU1321" s="578"/>
      <c r="AV1321" s="578"/>
      <c r="AW1321" s="578"/>
      <c r="AX1321" s="578"/>
      <c r="AY1321" s="111"/>
      <c r="AZ1321" s="111"/>
    </row>
  </sheetData>
  <sheetProtection algorithmName="SHA-512" hashValue="RBSKq/x/vpREXZJRLuwPuQSzBqShnvMb8ZMmmXmkzaw4AnRYzK5D3cUsRf8NByPK4cPGIuYvnur/82NS2fXaDA==" saltValue="5IemfCNIlMYY3aZ8F+nQj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5287">
    <mergeCell ref="B1320:I1320"/>
    <mergeCell ref="Q1320:R1320"/>
    <mergeCell ref="W1320:X1320"/>
    <mergeCell ref="AC1320:AD1320"/>
    <mergeCell ref="B1321:I1321"/>
    <mergeCell ref="Q1321:R1321"/>
    <mergeCell ref="W1321:X1321"/>
    <mergeCell ref="AC1321:AD1321"/>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68:AD68"/>
    <mergeCell ref="AC72:AD72"/>
    <mergeCell ref="AC73:AD73"/>
    <mergeCell ref="AC74:AD74"/>
    <mergeCell ref="AC69:AD69"/>
    <mergeCell ref="AC70:AD70"/>
    <mergeCell ref="AC75:AD75"/>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19:AD19"/>
    <mergeCell ref="AC71:AD71"/>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76:AD76"/>
    <mergeCell ref="AC77:AD7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Q23:R2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B18:I18"/>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X7:AA7"/>
    <mergeCell ref="X8:AA8"/>
    <mergeCell ref="AI10:AJ12"/>
    <mergeCell ref="AC12:AD13"/>
    <mergeCell ref="AE12:AE13"/>
    <mergeCell ref="D7:M7"/>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B106:I106"/>
    <mergeCell ref="B102:I102"/>
    <mergeCell ref="Q102:R102"/>
    <mergeCell ref="W102:X102"/>
    <mergeCell ref="B100:I100"/>
    <mergeCell ref="Q100:R100"/>
    <mergeCell ref="W100:X100"/>
    <mergeCell ref="W104:X104"/>
    <mergeCell ref="Q94:R94"/>
    <mergeCell ref="W94:X94"/>
    <mergeCell ref="B95:I95"/>
    <mergeCell ref="B105:I105"/>
    <mergeCell ref="Q105:R105"/>
    <mergeCell ref="W105:X105"/>
    <mergeCell ref="B101:I101"/>
    <mergeCell ref="Q101:R101"/>
    <mergeCell ref="W101:X101"/>
    <mergeCell ref="B103:I103"/>
    <mergeCell ref="Q103:R103"/>
    <mergeCell ref="W103:X103"/>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9:I109"/>
    <mergeCell ref="Q109:R109"/>
    <mergeCell ref="W109:X109"/>
    <mergeCell ref="B104:I104"/>
    <mergeCell ref="Q104:R104"/>
    <mergeCell ref="B108:I108"/>
  </mergeCells>
  <phoneticPr fontId="6"/>
  <conditionalFormatting sqref="O14:O1321">
    <cfRule type="expression" dxfId="12" priority="4">
      <formula>N14&lt;&gt;""</formula>
    </cfRule>
  </conditionalFormatting>
  <conditionalFormatting sqref="P14:Q1321 T14:T1321 Y14:Y1321">
    <cfRule type="expression" dxfId="11" priority="21">
      <formula>$N14&lt;&gt;""</formula>
    </cfRule>
  </conditionalFormatting>
  <conditionalFormatting sqref="Q14:Q1321">
    <cfRule type="expression" dxfId="10" priority="9">
      <formula>P14=""</formula>
    </cfRule>
  </conditionalFormatting>
  <conditionalFormatting sqref="V14:V1321">
    <cfRule type="expression" dxfId="9" priority="17">
      <formula>U14&lt;&gt;""</formula>
    </cfRule>
  </conditionalFormatting>
  <conditionalFormatting sqref="W14:X1321">
    <cfRule type="expression" dxfId="8" priority="166">
      <formula>$AI14=""</formula>
    </cfRule>
  </conditionalFormatting>
  <conditionalFormatting sqref="Z14:Z1321 AB14:AB1321">
    <cfRule type="expression" dxfId="7" priority="25">
      <formula>OR($Y14="",$Y14="―")</formula>
    </cfRule>
  </conditionalFormatting>
  <conditionalFormatting sqref="AC5 AC7">
    <cfRule type="expression" dxfId="6" priority="33">
      <formula>$AC5="○"</formula>
    </cfRule>
  </conditionalFormatting>
  <conditionalFormatting sqref="AC14:AC1321">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321">
    <cfRule type="expression" dxfId="2" priority="56">
      <formula>AC14&lt;&gt;""</formula>
    </cfRule>
  </conditionalFormatting>
  <conditionalFormatting sqref="AF14:AH1321">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321" xr:uid="{64693CF5-7C22-4473-86B1-0A80DDE43DB4}"/>
    <dataValidation type="whole" operator="greaterThanOrEqual" allowBlank="1" showInputMessage="1" showErrorMessage="1" prompt="要件を満たす職員数を記入してください。" sqref="W14:X1321 AF14:AF1321" xr:uid="{BA46A5C6-3631-4FAF-A0B7-308F13308903}">
      <formula1>0</formula1>
    </dataValidation>
    <dataValidation operator="greaterThanOrEqual" allowBlank="1" showInputMessage="1" showErrorMessage="1" prompt="要件を満たす職員数を記入してください。" sqref="AG9:AG10 AH10 AH14:AH1321 AF5:AF8 AG1:AG4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Y14:Y1321</xm:sqref>
        </x14:dataValidation>
        <x14:dataValidation type="list" allowBlank="1" showInputMessage="1" showErrorMessage="1" xr:uid="{F3B9E123-754A-466C-B95F-CC4F526ED035}">
          <x14:formula1>
            <xm:f>【参考】数式用!$AN$5:$AN$6</xm:f>
          </x14:formula1>
          <xm:sqref>V14:V1321 AB14:AB1321 T14:T1321 AE14:AE1321</xm:sqref>
        </x14:dataValidation>
        <x14:dataValidation type="list" allowBlank="1" showInputMessage="1" showErrorMessage="1" xr:uid="{FAFC39E0-C5B6-4BFA-BE7C-9CAC064354A1}">
          <x14:formula1>
            <xm:f>【参考】数式用!$L$4:$AD$4</xm:f>
          </x14:formula1>
          <xm:sqref>O14:O1321</xm:sqref>
        </x14:dataValidation>
        <x14:dataValidation type="list" allowBlank="1" showInputMessage="1" showErrorMessage="1" xr:uid="{6BCE4AF8-D256-4B24-A837-0BF4B348FA79}">
          <x14:formula1>
            <xm:f>【参考】数式用!$L$4:$O$4</xm:f>
          </x14:formula1>
          <xm:sqref>P14:P1321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2"/>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2"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109" t="s">
        <v>1939</v>
      </c>
      <c r="B2" s="1118" t="s">
        <v>1940</v>
      </c>
      <c r="C2" s="1127" t="s">
        <v>2107</v>
      </c>
      <c r="D2" s="1128"/>
      <c r="E2" s="1128"/>
      <c r="F2" s="1103"/>
      <c r="G2" s="1129" t="s">
        <v>2108</v>
      </c>
      <c r="H2" s="1130"/>
      <c r="I2" s="1131"/>
      <c r="J2" s="1132" t="s">
        <v>2109</v>
      </c>
      <c r="K2" s="1133"/>
      <c r="L2" s="1106" t="s">
        <v>2110</v>
      </c>
      <c r="M2" s="1107"/>
      <c r="N2" s="1107"/>
      <c r="O2" s="1107"/>
      <c r="P2" s="1107"/>
      <c r="Q2" s="1107"/>
      <c r="R2" s="1107"/>
      <c r="S2" s="1107"/>
      <c r="T2" s="1107"/>
      <c r="U2" s="1107"/>
      <c r="V2" s="1107"/>
      <c r="W2" s="1107"/>
      <c r="X2" s="1107"/>
      <c r="Y2" s="1107"/>
      <c r="Z2" s="1107"/>
      <c r="AA2" s="1107"/>
      <c r="AB2" s="1107"/>
      <c r="AC2" s="1107"/>
      <c r="AD2" s="1108"/>
      <c r="AE2" s="1097" t="s">
        <v>1941</v>
      </c>
      <c r="AF2" s="8"/>
      <c r="AG2" s="1109" t="s">
        <v>1939</v>
      </c>
      <c r="AH2" s="1118" t="s">
        <v>1940</v>
      </c>
      <c r="AI2" s="1112" t="s">
        <v>135</v>
      </c>
      <c r="AJ2" s="1113"/>
      <c r="AK2" s="1113"/>
      <c r="AL2" s="1114"/>
      <c r="AM2" s="8"/>
      <c r="AN2" s="26" t="s">
        <v>136</v>
      </c>
      <c r="AO2" s="8"/>
      <c r="AP2" s="17" t="s">
        <v>1967</v>
      </c>
      <c r="AR2" s="1109" t="s">
        <v>1939</v>
      </c>
      <c r="AS2" s="1118" t="s">
        <v>1940</v>
      </c>
      <c r="AT2" s="1112" t="s">
        <v>1968</v>
      </c>
      <c r="AU2" s="1113"/>
      <c r="AV2" s="1113"/>
      <c r="AW2" s="1114"/>
      <c r="AY2" s="1097" t="s">
        <v>1974</v>
      </c>
      <c r="BA2" s="1100" t="s">
        <v>134</v>
      </c>
      <c r="BB2" s="1103" t="s">
        <v>1980</v>
      </c>
    </row>
    <row r="3" spans="1:54" ht="30.6" customHeight="1" thickBot="1">
      <c r="A3" s="1110"/>
      <c r="B3" s="1119"/>
      <c r="C3" s="1121" t="s">
        <v>137</v>
      </c>
      <c r="D3" s="1122"/>
      <c r="E3" s="1122"/>
      <c r="F3" s="1123"/>
      <c r="G3" s="1121" t="s">
        <v>138</v>
      </c>
      <c r="H3" s="1122"/>
      <c r="I3" s="1123"/>
      <c r="J3" s="1121"/>
      <c r="K3" s="1123"/>
      <c r="L3" s="1124" t="s">
        <v>1942</v>
      </c>
      <c r="M3" s="1125"/>
      <c r="N3" s="1125"/>
      <c r="O3" s="1125"/>
      <c r="P3" s="1125"/>
      <c r="Q3" s="1125"/>
      <c r="R3" s="1125"/>
      <c r="S3" s="1125"/>
      <c r="T3" s="1125"/>
      <c r="U3" s="1125"/>
      <c r="V3" s="1125"/>
      <c r="W3" s="1125"/>
      <c r="X3" s="1125"/>
      <c r="Y3" s="1125"/>
      <c r="Z3" s="1125"/>
      <c r="AA3" s="1125"/>
      <c r="AB3" s="1125"/>
      <c r="AC3" s="1125"/>
      <c r="AD3" s="1126"/>
      <c r="AE3" s="1098"/>
      <c r="AF3" s="8"/>
      <c r="AG3" s="1110"/>
      <c r="AH3" s="1119"/>
      <c r="AI3" s="1115"/>
      <c r="AJ3" s="1116"/>
      <c r="AK3" s="1116"/>
      <c r="AL3" s="1117"/>
      <c r="AM3" s="8"/>
      <c r="AN3" s="27"/>
      <c r="AO3" s="8"/>
      <c r="AP3" s="19" t="s">
        <v>1969</v>
      </c>
      <c r="AR3" s="1110"/>
      <c r="AS3" s="1119"/>
      <c r="AT3" s="1115"/>
      <c r="AU3" s="1116"/>
      <c r="AV3" s="1116"/>
      <c r="AW3" s="1117"/>
      <c r="AY3" s="1098"/>
      <c r="BA3" s="1101"/>
      <c r="BB3" s="1104"/>
    </row>
    <row r="4" spans="1:54" ht="24.75" thickBot="1">
      <c r="A4" s="1111"/>
      <c r="B4" s="1120"/>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99"/>
      <c r="AF4" s="8"/>
      <c r="AG4" s="1111"/>
      <c r="AH4" s="1120"/>
      <c r="AI4" s="74" t="s">
        <v>1948</v>
      </c>
      <c r="AJ4" s="75" t="s">
        <v>1949</v>
      </c>
      <c r="AK4" s="75" t="s">
        <v>1950</v>
      </c>
      <c r="AL4" s="76" t="s">
        <v>1951</v>
      </c>
      <c r="AM4" s="8"/>
      <c r="AN4" s="8"/>
      <c r="AO4" s="8"/>
      <c r="AP4" s="19" t="s">
        <v>1970</v>
      </c>
      <c r="AR4" s="1111"/>
      <c r="AS4" s="1120"/>
      <c r="AT4" s="74" t="s">
        <v>1948</v>
      </c>
      <c r="AU4" s="75" t="s">
        <v>1949</v>
      </c>
      <c r="AV4" s="75" t="s">
        <v>1950</v>
      </c>
      <c r="AW4" s="76" t="s">
        <v>1951</v>
      </c>
      <c r="AY4" s="1099"/>
      <c r="BA4" s="1102"/>
      <c r="BB4" s="1105"/>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4.2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4.2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4.2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4.2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4.2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4.2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4.2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263dbbe5-076b-4606-a03b-9598f5f2f35a"/>
    <ds:schemaRef ds:uri="http://purl.org/dc/dcmitype/"/>
    <ds:schemaRef ds:uri="http://schemas.openxmlformats.org/package/2006/metadata/core-properties"/>
    <ds:schemaRef ds:uri="3b7b391f-316a-4bc7-a585-b2bcaf106fac"/>
    <ds:schemaRef ds:uri="http://www.w3.org/XML/1998/namespace"/>
    <ds:schemaRef ds:uri="http://purl.org/dc/elements/1.1/"/>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山崎 光裕(yamazaki-kousuke.fq1)</cp:lastModifiedBy>
  <dcterms:modified xsi:type="dcterms:W3CDTF">2026-06-23T07:33:13Z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