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s-seinen_pref_fukui_lg_jp/Documents/鯖江青年の家共有/10申請書・利用手引き/06様式/"/>
    </mc:Choice>
  </mc:AlternateContent>
  <xr:revisionPtr revIDLastSave="8" documentId="13_ncr:1_{9A6F9540-252C-4F4D-AADD-1B21A4A9FDF8}" xr6:coauthVersionLast="47" xr6:coauthVersionMax="47" xr10:uidLastSave="{59F1DF39-95F7-49F5-80E6-994F7FD91190}"/>
  <bookViews>
    <workbookView xWindow="-120" yWindow="-120" windowWidth="29040" windowHeight="15840" xr2:uid="{46D3CE62-61D9-432C-82F5-9FB48DAFE638}"/>
  </bookViews>
  <sheets>
    <sheet name="※　必　読" sheetId="14" r:id="rId1"/>
    <sheet name="②使用申請書" sheetId="7" r:id="rId2"/>
    <sheet name="③活動計画表" sheetId="8" r:id="rId3"/>
    <sheet name="計画表（記入例）" sheetId="9" r:id="rId4"/>
    <sheet name="④研修申込書" sheetId="24" r:id="rId5"/>
    <sheet name="⑤研修・宿泊者名簿" sheetId="10" r:id="rId6"/>
    <sheet name="⑥２階部屋割表" sheetId="16" r:id="rId7"/>
    <sheet name="⑦３階部屋割表" sheetId="17" r:id="rId8"/>
    <sheet name="⑧食事計画表" sheetId="25" r:id="rId9"/>
    <sheet name="⑨かみおかキッチン注文票R6.1.1" sheetId="28" r:id="rId10"/>
    <sheet name="参照値" sheetId="18" state="hidden" r:id="rId11"/>
  </sheets>
  <definedNames>
    <definedName name="_xlnm.Print_Area" localSheetId="0">'※　必　読'!$B$2:$P$33</definedName>
    <definedName name="_xlnm.Print_Area" localSheetId="1">②使用申請書!$A$1:$AR$52</definedName>
    <definedName name="_xlnm.Print_Area" localSheetId="2">③活動計画表!$A$1:$AJ$51</definedName>
    <definedName name="_xlnm.Print_Area" localSheetId="4">④研修申込書!$A$1:$BB$37</definedName>
    <definedName name="_xlnm.Print_Area" localSheetId="5">⑤研修・宿泊者名簿!$A$1:$O$153</definedName>
    <definedName name="_xlnm.Print_Area" localSheetId="6">⑥２階部屋割表!$A$1:$G$25</definedName>
    <definedName name="_xlnm.Print_Area" localSheetId="7">⑦３階部屋割表!$A$1:$G$25</definedName>
    <definedName name="_xlnm.Print_Area" localSheetId="8">⑧食事計画表!$A$1:$BB$51</definedName>
    <definedName name="_xlnm.Print_Area" localSheetId="9">'⑨かみおかキッチン注文票R6.1.1'!$A$1:$BA$44</definedName>
    <definedName name="_xlnm.Print_Area" localSheetId="3">'計画表（記入例）'!$A$1:$AJ$51</definedName>
    <definedName name="_xlnm.Print_Titles" localSheetId="5">⑤研修・宿泊者名簿!$20:$21</definedName>
    <definedName name="プログラム一覧">参照値!$K$2:$K$20</definedName>
    <definedName name="プログラム一覧2">参照値!$K$2:$K$23</definedName>
    <definedName name="活動場所">参照値!$M$8:$M$9</definedName>
    <definedName name="区分２">参照値!$E$2:$E$8</definedName>
    <definedName name="宿泊・日帰り２">参照値!$F$2:$F$3</definedName>
    <definedName name="職業・学年２">参照値!$D$2:$D$24</definedName>
    <definedName name="性別２">参照値!$B$2:$B$3</definedName>
    <definedName name="天候実施">参照値!$M$2:$M$4</definedName>
    <definedName name="幼児" localSheetId="10">参照値!#REF!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0" i="28" l="1"/>
  <c r="W32" i="28"/>
  <c r="AB32" i="28" s="1"/>
  <c r="W31" i="28"/>
  <c r="AB31" i="28" s="1"/>
  <c r="W30" i="28"/>
  <c r="AB30" i="28" s="1"/>
  <c r="W29" i="28"/>
  <c r="AB29" i="28" s="1"/>
  <c r="W28" i="28"/>
  <c r="AB28" i="28" s="1"/>
  <c r="AM24" i="28"/>
  <c r="AM23" i="28"/>
  <c r="AM22" i="28"/>
  <c r="AM21" i="28"/>
  <c r="Q4" i="28"/>
  <c r="M26" i="7" l="1"/>
  <c r="AI20" i="7"/>
  <c r="Y20" i="7"/>
  <c r="P4" i="25"/>
  <c r="Q3" i="25"/>
  <c r="E21" i="25"/>
  <c r="A21" i="25"/>
  <c r="K40" i="25" l="1"/>
  <c r="J40" i="25"/>
  <c r="K36" i="25"/>
  <c r="J36" i="25"/>
  <c r="E36" i="25"/>
  <c r="A36" i="25"/>
  <c r="K35" i="25"/>
  <c r="J35" i="25"/>
  <c r="K31" i="25"/>
  <c r="J31" i="25"/>
  <c r="E31" i="25"/>
  <c r="A31" i="25"/>
  <c r="K30" i="25"/>
  <c r="J30" i="25"/>
  <c r="K26" i="25"/>
  <c r="J26" i="25"/>
  <c r="E26" i="25"/>
  <c r="A26" i="25"/>
  <c r="AG3" i="25"/>
  <c r="J21" i="25" s="1"/>
  <c r="P4" i="24"/>
  <c r="AG3" i="24" l="1"/>
  <c r="Q3" i="24"/>
  <c r="Q24" i="10" l="1"/>
  <c r="M21" i="10" l="1"/>
  <c r="M21" i="7" l="1"/>
  <c r="AI26" i="7" l="1"/>
  <c r="N26" i="7"/>
  <c r="G26" i="7"/>
  <c r="S25" i="10" l="1"/>
  <c r="T25" i="10"/>
  <c r="S26" i="10"/>
  <c r="T26" i="10"/>
  <c r="S27" i="10"/>
  <c r="T27" i="10"/>
  <c r="S28" i="10"/>
  <c r="T28" i="10"/>
  <c r="S29" i="10"/>
  <c r="T29" i="10"/>
  <c r="S30" i="10"/>
  <c r="T30" i="10"/>
  <c r="S31" i="10"/>
  <c r="T31" i="10"/>
  <c r="S32" i="10"/>
  <c r="T32" i="10"/>
  <c r="S33" i="10"/>
  <c r="T33" i="10"/>
  <c r="S34" i="10"/>
  <c r="T34" i="10"/>
  <c r="S35" i="10"/>
  <c r="T35" i="10"/>
  <c r="S36" i="10"/>
  <c r="T36" i="10"/>
  <c r="S37" i="10"/>
  <c r="T37" i="10"/>
  <c r="S38" i="10"/>
  <c r="T38" i="10"/>
  <c r="S39" i="10"/>
  <c r="T39" i="10"/>
  <c r="S40" i="10"/>
  <c r="T40" i="10"/>
  <c r="S41" i="10"/>
  <c r="T41" i="10"/>
  <c r="S42" i="10"/>
  <c r="T42" i="10"/>
  <c r="S43" i="10"/>
  <c r="T43" i="10"/>
  <c r="S44" i="10"/>
  <c r="T44" i="10"/>
  <c r="S45" i="10"/>
  <c r="T45" i="10"/>
  <c r="S46" i="10"/>
  <c r="T46" i="10"/>
  <c r="S47" i="10"/>
  <c r="T47" i="10"/>
  <c r="S48" i="10"/>
  <c r="T48" i="10"/>
  <c r="S49" i="10"/>
  <c r="T49" i="10"/>
  <c r="S50" i="10"/>
  <c r="T50" i="10"/>
  <c r="S51" i="10"/>
  <c r="T51" i="10"/>
  <c r="S52" i="10"/>
  <c r="T52" i="10"/>
  <c r="S53" i="10"/>
  <c r="T53" i="10"/>
  <c r="S54" i="10"/>
  <c r="T54" i="10"/>
  <c r="S55" i="10"/>
  <c r="T55" i="10"/>
  <c r="S56" i="10"/>
  <c r="T56" i="10"/>
  <c r="S57" i="10"/>
  <c r="T57" i="10"/>
  <c r="S58" i="10"/>
  <c r="T58" i="10"/>
  <c r="S59" i="10"/>
  <c r="T59" i="10"/>
  <c r="S60" i="10"/>
  <c r="T60" i="10"/>
  <c r="S61" i="10"/>
  <c r="T61" i="10"/>
  <c r="S62" i="10"/>
  <c r="T62" i="10"/>
  <c r="S63" i="10"/>
  <c r="T63" i="10"/>
  <c r="S64" i="10"/>
  <c r="T64" i="10"/>
  <c r="S65" i="10"/>
  <c r="T65" i="10"/>
  <c r="S66" i="10"/>
  <c r="T66" i="10"/>
  <c r="S67" i="10"/>
  <c r="T67" i="10"/>
  <c r="S68" i="10"/>
  <c r="T68" i="10"/>
  <c r="S69" i="10"/>
  <c r="T69" i="10"/>
  <c r="S70" i="10"/>
  <c r="T70" i="10"/>
  <c r="S71" i="10"/>
  <c r="T71" i="10"/>
  <c r="S72" i="10"/>
  <c r="T72" i="10"/>
  <c r="S73" i="10"/>
  <c r="T73" i="10"/>
  <c r="S74" i="10"/>
  <c r="T74" i="10"/>
  <c r="S75" i="10"/>
  <c r="T75" i="10"/>
  <c r="S76" i="10"/>
  <c r="T76" i="10"/>
  <c r="S77" i="10"/>
  <c r="T77" i="10"/>
  <c r="S78" i="10"/>
  <c r="T78" i="10"/>
  <c r="S79" i="10"/>
  <c r="T79" i="10"/>
  <c r="S80" i="10"/>
  <c r="T80" i="10"/>
  <c r="S81" i="10"/>
  <c r="T81" i="10"/>
  <c r="S82" i="10"/>
  <c r="T82" i="10"/>
  <c r="S83" i="10"/>
  <c r="T83" i="10"/>
  <c r="S84" i="10"/>
  <c r="T84" i="10"/>
  <c r="S85" i="10"/>
  <c r="T85" i="10"/>
  <c r="S86" i="10"/>
  <c r="T86" i="10"/>
  <c r="S87" i="10"/>
  <c r="T87" i="10"/>
  <c r="S88" i="10"/>
  <c r="T88" i="10"/>
  <c r="S89" i="10"/>
  <c r="T89" i="10"/>
  <c r="S90" i="10"/>
  <c r="T90" i="10"/>
  <c r="S91" i="10"/>
  <c r="T91" i="10"/>
  <c r="S92" i="10"/>
  <c r="T92" i="10"/>
  <c r="S93" i="10"/>
  <c r="T93" i="10"/>
  <c r="S94" i="10"/>
  <c r="T94" i="10"/>
  <c r="S95" i="10"/>
  <c r="T95" i="10"/>
  <c r="S96" i="10"/>
  <c r="T96" i="10"/>
  <c r="S97" i="10"/>
  <c r="T97" i="10"/>
  <c r="S98" i="10"/>
  <c r="T98" i="10"/>
  <c r="S99" i="10"/>
  <c r="T99" i="10"/>
  <c r="S100" i="10"/>
  <c r="T100" i="10"/>
  <c r="S101" i="10"/>
  <c r="T101" i="10"/>
  <c r="S102" i="10"/>
  <c r="T102" i="10"/>
  <c r="S103" i="10"/>
  <c r="T103" i="10"/>
  <c r="S104" i="10"/>
  <c r="T104" i="10"/>
  <c r="S105" i="10"/>
  <c r="T105" i="10"/>
  <c r="S106" i="10"/>
  <c r="T106" i="10"/>
  <c r="S107" i="10"/>
  <c r="T107" i="10"/>
  <c r="S108" i="10"/>
  <c r="T108" i="10"/>
  <c r="S109" i="10"/>
  <c r="T109" i="10"/>
  <c r="S110" i="10"/>
  <c r="T110" i="10"/>
  <c r="S111" i="10"/>
  <c r="T111" i="10"/>
  <c r="S112" i="10"/>
  <c r="T112" i="10"/>
  <c r="S113" i="10"/>
  <c r="T113" i="10"/>
  <c r="S114" i="10"/>
  <c r="T114" i="10"/>
  <c r="S115" i="10"/>
  <c r="T115" i="10"/>
  <c r="S116" i="10"/>
  <c r="T116" i="10"/>
  <c r="S117" i="10"/>
  <c r="T117" i="10"/>
  <c r="S118" i="10"/>
  <c r="T118" i="10"/>
  <c r="S119" i="10"/>
  <c r="T119" i="10"/>
  <c r="S120" i="10"/>
  <c r="T120" i="10"/>
  <c r="S121" i="10"/>
  <c r="T121" i="10"/>
  <c r="S122" i="10"/>
  <c r="T122" i="10"/>
  <c r="S123" i="10"/>
  <c r="T123" i="10"/>
  <c r="S124" i="10"/>
  <c r="T124" i="10"/>
  <c r="S125" i="10"/>
  <c r="T125" i="10"/>
  <c r="S126" i="10"/>
  <c r="T126" i="10"/>
  <c r="S127" i="10"/>
  <c r="T127" i="10"/>
  <c r="S128" i="10"/>
  <c r="T128" i="10"/>
  <c r="S129" i="10"/>
  <c r="T129" i="10"/>
  <c r="S130" i="10"/>
  <c r="T130" i="10"/>
  <c r="S131" i="10"/>
  <c r="T131" i="10"/>
  <c r="S132" i="10"/>
  <c r="T132" i="10"/>
  <c r="S133" i="10"/>
  <c r="T133" i="10"/>
  <c r="S134" i="10"/>
  <c r="T134" i="10"/>
  <c r="S135" i="10"/>
  <c r="T135" i="10"/>
  <c r="S136" i="10"/>
  <c r="T136" i="10"/>
  <c r="S137" i="10"/>
  <c r="T137" i="10"/>
  <c r="S138" i="10"/>
  <c r="T138" i="10"/>
  <c r="S139" i="10"/>
  <c r="T139" i="10"/>
  <c r="S140" i="10"/>
  <c r="T140" i="10"/>
  <c r="S141" i="10"/>
  <c r="T141" i="10"/>
  <c r="S142" i="10"/>
  <c r="T142" i="10"/>
  <c r="S143" i="10"/>
  <c r="T143" i="10"/>
  <c r="S144" i="10"/>
  <c r="T144" i="10"/>
  <c r="S145" i="10"/>
  <c r="T145" i="10"/>
  <c r="S146" i="10"/>
  <c r="T146" i="10"/>
  <c r="S147" i="10"/>
  <c r="T147" i="10"/>
  <c r="S148" i="10"/>
  <c r="T148" i="10"/>
  <c r="S149" i="10"/>
  <c r="T149" i="10"/>
  <c r="S150" i="10"/>
  <c r="T150" i="10"/>
  <c r="S151" i="10"/>
  <c r="T151" i="10"/>
  <c r="S152" i="10"/>
  <c r="T152" i="10"/>
  <c r="S153" i="10"/>
  <c r="T153" i="10"/>
  <c r="T24" i="10"/>
  <c r="S24" i="10"/>
  <c r="F1" i="17" l="1"/>
  <c r="F1" i="16"/>
  <c r="R153" i="10" l="1"/>
  <c r="Q153" i="10"/>
  <c r="R152" i="10"/>
  <c r="Q152" i="10"/>
  <c r="R151" i="10"/>
  <c r="Q151" i="10"/>
  <c r="R150" i="10"/>
  <c r="Q150" i="10"/>
  <c r="R149" i="10"/>
  <c r="Q149" i="10"/>
  <c r="R148" i="10"/>
  <c r="Q148" i="10"/>
  <c r="R147" i="10"/>
  <c r="Q147" i="10"/>
  <c r="R146" i="10"/>
  <c r="Q146" i="10"/>
  <c r="R145" i="10"/>
  <c r="Q145" i="10"/>
  <c r="R144" i="10"/>
  <c r="Q144" i="10"/>
  <c r="R143" i="10"/>
  <c r="Q143" i="10"/>
  <c r="R142" i="10"/>
  <c r="Q142" i="10"/>
  <c r="R141" i="10"/>
  <c r="Q141" i="10"/>
  <c r="R140" i="10"/>
  <c r="Q140" i="10"/>
  <c r="R139" i="10"/>
  <c r="Q139" i="10"/>
  <c r="R138" i="10"/>
  <c r="Q138" i="10"/>
  <c r="R137" i="10"/>
  <c r="Q137" i="10"/>
  <c r="R136" i="10"/>
  <c r="Q136" i="10"/>
  <c r="R135" i="10"/>
  <c r="Q135" i="10"/>
  <c r="R134" i="10"/>
  <c r="Q134" i="10"/>
  <c r="R133" i="10"/>
  <c r="Q133" i="10"/>
  <c r="R132" i="10"/>
  <c r="Q132" i="10"/>
  <c r="R131" i="10"/>
  <c r="Q131" i="10"/>
  <c r="R130" i="10"/>
  <c r="Q130" i="10"/>
  <c r="R129" i="10"/>
  <c r="Q129" i="10"/>
  <c r="R128" i="10"/>
  <c r="Q128" i="10"/>
  <c r="R127" i="10"/>
  <c r="Q127" i="10"/>
  <c r="R126" i="10"/>
  <c r="Q126" i="10"/>
  <c r="R125" i="10"/>
  <c r="Q125" i="10"/>
  <c r="R124" i="10"/>
  <c r="Q124" i="10"/>
  <c r="R123" i="10"/>
  <c r="Q123" i="10"/>
  <c r="R122" i="10"/>
  <c r="Q122" i="10"/>
  <c r="R121" i="10"/>
  <c r="Q121" i="10"/>
  <c r="R120" i="10"/>
  <c r="Q120" i="10"/>
  <c r="R119" i="10"/>
  <c r="Q119" i="10"/>
  <c r="R118" i="10"/>
  <c r="Q118" i="10"/>
  <c r="R117" i="10"/>
  <c r="Q117" i="10"/>
  <c r="R116" i="10"/>
  <c r="Q116" i="10"/>
  <c r="R115" i="10"/>
  <c r="Q115" i="10"/>
  <c r="R114" i="10"/>
  <c r="Q114" i="10"/>
  <c r="R113" i="10"/>
  <c r="Q113" i="10"/>
  <c r="R112" i="10"/>
  <c r="Q112" i="10"/>
  <c r="R111" i="10"/>
  <c r="Q111" i="10"/>
  <c r="R110" i="10"/>
  <c r="Q110" i="10"/>
  <c r="R109" i="10"/>
  <c r="Q109" i="10"/>
  <c r="R108" i="10"/>
  <c r="Q108" i="10"/>
  <c r="R107" i="10"/>
  <c r="Q107" i="10"/>
  <c r="R106" i="10"/>
  <c r="Q106" i="10"/>
  <c r="R105" i="10"/>
  <c r="Q105" i="10"/>
  <c r="R104" i="10"/>
  <c r="Q104" i="10"/>
  <c r="R103" i="10"/>
  <c r="Q103" i="10"/>
  <c r="R102" i="10"/>
  <c r="Q102" i="10"/>
  <c r="R101" i="10"/>
  <c r="Q101" i="10"/>
  <c r="R100" i="10"/>
  <c r="Q100" i="10"/>
  <c r="R99" i="10"/>
  <c r="Q99" i="10"/>
  <c r="R98" i="10"/>
  <c r="Q98" i="10"/>
  <c r="R97" i="10"/>
  <c r="Q97" i="10"/>
  <c r="R96" i="10"/>
  <c r="Q96" i="10"/>
  <c r="R95" i="10"/>
  <c r="Q95" i="10"/>
  <c r="R94" i="10"/>
  <c r="Q94" i="10"/>
  <c r="R93" i="10"/>
  <c r="Q93" i="10"/>
  <c r="R92" i="10"/>
  <c r="Q92" i="10"/>
  <c r="R91" i="10"/>
  <c r="Q91" i="10"/>
  <c r="R90" i="10"/>
  <c r="Q90" i="10"/>
  <c r="R89" i="10"/>
  <c r="Q89" i="10"/>
  <c r="R88" i="10"/>
  <c r="Q88" i="10"/>
  <c r="R87" i="10"/>
  <c r="Q87" i="10"/>
  <c r="R86" i="10"/>
  <c r="Q86" i="10"/>
  <c r="R85" i="10"/>
  <c r="Q85" i="10"/>
  <c r="R84" i="10"/>
  <c r="Q84" i="10"/>
  <c r="R83" i="10"/>
  <c r="Q83" i="10"/>
  <c r="R82" i="10"/>
  <c r="Q82" i="10"/>
  <c r="R81" i="10"/>
  <c r="Q81" i="10"/>
  <c r="R80" i="10"/>
  <c r="Q80" i="10"/>
  <c r="R79" i="10"/>
  <c r="Q79" i="10"/>
  <c r="R78" i="10"/>
  <c r="Q78" i="10"/>
  <c r="R77" i="10"/>
  <c r="Q77" i="10"/>
  <c r="R76" i="10"/>
  <c r="Q76" i="10"/>
  <c r="R75" i="10"/>
  <c r="Q75" i="10"/>
  <c r="R74" i="10"/>
  <c r="Q74" i="10"/>
  <c r="R73" i="10"/>
  <c r="Q73" i="10"/>
  <c r="R72" i="10"/>
  <c r="Q72" i="10"/>
  <c r="R71" i="10"/>
  <c r="Q71" i="10"/>
  <c r="R70" i="10"/>
  <c r="Q70" i="10"/>
  <c r="R69" i="10"/>
  <c r="Q69" i="10"/>
  <c r="R68" i="10"/>
  <c r="Q68" i="10"/>
  <c r="R67" i="10"/>
  <c r="Q67" i="10"/>
  <c r="R66" i="10"/>
  <c r="Q66" i="10"/>
  <c r="R65" i="10"/>
  <c r="Q65" i="10"/>
  <c r="R64" i="10"/>
  <c r="Q64" i="10"/>
  <c r="R63" i="10"/>
  <c r="Q63" i="10"/>
  <c r="R62" i="10"/>
  <c r="Q62" i="10"/>
  <c r="R61" i="10"/>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K10" i="10" s="1"/>
  <c r="R24" i="10"/>
  <c r="H10" i="10"/>
  <c r="V13" i="10" l="1"/>
  <c r="U10" i="10"/>
  <c r="U8" i="10"/>
  <c r="U11" i="10"/>
  <c r="V7" i="10"/>
  <c r="U13" i="10"/>
  <c r="V12" i="10"/>
  <c r="U12" i="10"/>
  <c r="V10" i="10"/>
  <c r="V8" i="10"/>
  <c r="U7" i="10"/>
  <c r="V11" i="10"/>
  <c r="V9" i="10"/>
  <c r="U9" i="10"/>
  <c r="M13" i="10"/>
  <c r="K13" i="10"/>
  <c r="J13" i="10"/>
  <c r="H13" i="10"/>
  <c r="G13" i="10"/>
  <c r="E13" i="10"/>
  <c r="D13" i="10" s="1"/>
  <c r="F13" i="10" s="1"/>
  <c r="N12" i="10"/>
  <c r="M12" i="10"/>
  <c r="K12" i="10"/>
  <c r="J12" i="10"/>
  <c r="H12" i="10"/>
  <c r="G12" i="10"/>
  <c r="E12" i="10"/>
  <c r="D12" i="10"/>
  <c r="N11" i="10"/>
  <c r="M11" i="10"/>
  <c r="K11" i="10"/>
  <c r="J11" i="10"/>
  <c r="H11" i="10"/>
  <c r="G11" i="10"/>
  <c r="E11" i="10"/>
  <c r="D11" i="10"/>
  <c r="O12" i="10" l="1"/>
  <c r="W9" i="10"/>
  <c r="W13" i="10"/>
  <c r="W8" i="10"/>
  <c r="U14" i="10"/>
  <c r="W7" i="10"/>
  <c r="L11" i="10"/>
  <c r="W12" i="10"/>
  <c r="W11" i="10"/>
  <c r="W10" i="10"/>
  <c r="V14" i="10"/>
  <c r="I12" i="10"/>
  <c r="I13" i="10"/>
  <c r="O11" i="10"/>
  <c r="L13" i="10"/>
  <c r="I11" i="10"/>
  <c r="L12" i="10"/>
  <c r="F12" i="10"/>
  <c r="F11" i="10"/>
  <c r="N10" i="10"/>
  <c r="M10" i="10"/>
  <c r="J10" i="10"/>
  <c r="G10" i="10"/>
  <c r="E10" i="10"/>
  <c r="D10" i="10"/>
  <c r="N9" i="10"/>
  <c r="M9" i="10"/>
  <c r="K9" i="10"/>
  <c r="J9" i="10"/>
  <c r="H9" i="10"/>
  <c r="G9" i="10"/>
  <c r="E9" i="10"/>
  <c r="D9" i="10"/>
  <c r="N8" i="10"/>
  <c r="M8" i="10"/>
  <c r="K8" i="10"/>
  <c r="J8" i="10"/>
  <c r="H8" i="10"/>
  <c r="G8" i="10"/>
  <c r="E8" i="10"/>
  <c r="D8" i="10"/>
  <c r="N7" i="10"/>
  <c r="W14" i="10" l="1"/>
  <c r="L10" i="10"/>
  <c r="L8" i="10"/>
  <c r="O9" i="10"/>
  <c r="O10" i="10"/>
  <c r="O8" i="10"/>
  <c r="F9" i="10"/>
  <c r="I9" i="10"/>
  <c r="I8" i="10"/>
  <c r="L9" i="10"/>
  <c r="I10" i="10"/>
  <c r="F10" i="10"/>
  <c r="F8" i="10"/>
  <c r="M7" i="10"/>
  <c r="K7" i="10"/>
  <c r="K14" i="10" s="1"/>
  <c r="J7" i="10"/>
  <c r="J14" i="10" s="1"/>
  <c r="H7" i="10"/>
  <c r="H14" i="10" s="1"/>
  <c r="G7" i="10"/>
  <c r="G14" i="10" s="1"/>
  <c r="E7" i="10"/>
  <c r="D7" i="10"/>
  <c r="D14" i="10" s="1"/>
  <c r="E3" i="10"/>
  <c r="D2" i="10"/>
  <c r="D6" i="8"/>
  <c r="Y1" i="8"/>
  <c r="AI24" i="7"/>
  <c r="Y24" i="7"/>
  <c r="O24" i="7"/>
  <c r="M24" i="7"/>
  <c r="I7" i="10" l="1"/>
  <c r="I14" i="10" s="1"/>
  <c r="M14" i="10"/>
  <c r="O7" i="10"/>
  <c r="L7" i="10"/>
  <c r="L14" i="10" s="1"/>
  <c r="F7" i="10"/>
  <c r="F14" i="10" s="1"/>
  <c r="E14" i="10" s="1"/>
  <c r="E24" i="7"/>
  <c r="J24" i="7" s="1"/>
  <c r="C24" i="7"/>
  <c r="H24" i="7" s="1"/>
  <c r="Y23" i="7"/>
  <c r="M22" i="7"/>
  <c r="J3" i="10" l="1"/>
  <c r="G24" i="7"/>
  <c r="P6" i="8"/>
  <c r="AB6" i="8" s="1"/>
  <c r="AN6" i="8" s="1"/>
  <c r="N21" i="10"/>
  <c r="O21" i="10" s="1"/>
  <c r="P21" i="10" s="1"/>
  <c r="N13" i="10"/>
  <c r="O13" i="10" s="1"/>
  <c r="O14" i="10" s="1"/>
  <c r="N1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Administrator</author>
  </authors>
  <commentList>
    <comment ref="A7" authorId="0" shapeId="0" xr:uid="{B84F7A23-1ACB-4A8F-82D4-A1BD86A8D76D}">
      <text>
        <r>
          <rPr>
            <b/>
            <sz val="12"/>
            <color indexed="81"/>
            <rFont val="ＭＳ Ｐゴシック"/>
            <family val="3"/>
            <charset val="128"/>
          </rPr>
          <t xml:space="preserve">　 </t>
        </r>
        <r>
          <rPr>
            <b/>
            <sz val="18"/>
            <color indexed="81"/>
            <rFont val="ＭＳ Ｐゴシック"/>
            <family val="3"/>
            <charset val="128"/>
          </rPr>
          <t>色のついた部分すべてに入力をお願いします。</t>
        </r>
        <r>
          <rPr>
            <b/>
            <sz val="12"/>
            <color indexed="81"/>
            <rFont val="ＭＳ Ｐゴシック"/>
            <family val="3"/>
            <charset val="128"/>
          </rPr>
          <t xml:space="preserve">
</t>
        </r>
        <r>
          <rPr>
            <b/>
            <sz val="12"/>
            <color indexed="10"/>
            <rFont val="ＭＳ Ｐゴシック"/>
            <family val="3"/>
            <charset val="128"/>
          </rPr>
          <t>※代理（あっせん）による
　 申請は認めません。</t>
        </r>
        <r>
          <rPr>
            <b/>
            <sz val="12"/>
            <color indexed="81"/>
            <rFont val="ＭＳ Ｐゴシック"/>
            <family val="3"/>
            <charset val="128"/>
          </rPr>
          <t>　</t>
        </r>
      </text>
    </comment>
    <comment ref="G21" authorId="0" shapeId="0" xr:uid="{00000000-0006-0000-0200-000002000000}">
      <text>
        <r>
          <rPr>
            <sz val="9"/>
            <color indexed="81"/>
            <rFont val="ＭＳ Ｐゴシック"/>
            <family val="3"/>
            <charset val="128"/>
          </rPr>
          <t>入所する日付を
2022/5/10のように入力してください。</t>
        </r>
      </text>
    </comment>
    <comment ref="AT21" authorId="0" shapeId="0" xr:uid="{00000000-0006-0000-0200-000003000000}">
      <text>
        <r>
          <rPr>
            <sz val="10"/>
            <color indexed="81"/>
            <rFont val="ＭＳ Ｐゴシック"/>
            <family val="3"/>
            <charset val="128"/>
          </rPr>
          <t xml:space="preserve">＜参考＞
</t>
        </r>
        <r>
          <rPr>
            <sz val="9"/>
            <color indexed="81"/>
            <rFont val="ＭＳ Ｐゴシック"/>
            <family val="3"/>
            <charset val="128"/>
          </rPr>
          <t>令和  ４年　→　２０２２
令和  ５年　→　２０２３
令和  ６年　→　２０２４
令和  ７年　→　２０２５
令和  ８年　→　２０２６</t>
        </r>
      </text>
    </comment>
    <comment ref="Y23" authorId="1" shapeId="0" xr:uid="{E8B819C1-D470-49AE-A5B8-6F4753E6386C}">
      <text>
        <r>
          <rPr>
            <sz val="9"/>
            <color indexed="81"/>
            <rFont val="MS P ゴシック"/>
            <family val="3"/>
            <charset val="128"/>
          </rPr>
          <t xml:space="preserve">名簿の数と一致させてください。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894893</author>
    <author>expert</author>
  </authors>
  <commentList>
    <comment ref="A3" authorId="0" shapeId="0" xr:uid="{00000000-0006-0000-0300-000001000000}">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AN6" authorId="1" shapeId="0" xr:uid="{00000000-0006-0000-0300-000002000000}">
      <text>
        <r>
          <rPr>
            <b/>
            <sz val="9"/>
            <color indexed="81"/>
            <rFont val="ＭＳ Ｐゴシック"/>
            <family val="3"/>
            <charset val="128"/>
          </rPr>
          <t>４日目が必要な場合、ご記入ください。</t>
        </r>
      </text>
    </comment>
    <comment ref="A7" authorId="1" shapeId="0" xr:uid="{00000000-0006-0000-0300-000003000000}">
      <text>
        <r>
          <rPr>
            <b/>
            <sz val="10"/>
            <color indexed="81"/>
            <rFont val="ＭＳ Ｐゴシック"/>
            <family val="3"/>
            <charset val="128"/>
          </rPr>
          <t>「活動計画表の作成にあたって」</t>
        </r>
        <r>
          <rPr>
            <sz val="9"/>
            <color indexed="81"/>
            <rFont val="ＭＳ Ｐゴシック"/>
            <family val="3"/>
            <charset val="128"/>
          </rPr>
          <t xml:space="preserve">
・宿泊研修の場合、入所時に「オリエンテーション」の時間を20分間設けてください。
・朝食は7時～8時、昼食は12時～13時、夕食は18時～19時の間にお取りください。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U20" authorId="0" shapeId="0" xr:uid="{00000000-0006-0000-0500-000001000000}">
      <text>
        <r>
          <rPr>
            <b/>
            <sz val="11"/>
            <color indexed="81"/>
            <rFont val="ＭＳ Ｐゴシック"/>
            <family val="3"/>
            <charset val="128"/>
          </rPr>
          <t>名簿の部分（色のついた部分）のみ、入力してください。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<sst xmlns="http://schemas.openxmlformats.org/spreadsheetml/2006/main" count="895" uniqueCount="456">
  <si>
    <r>
      <rPr>
        <sz val="24"/>
        <color rgb="FFFF0000"/>
        <rFont val="ＭＳ Ｐゴシック"/>
        <family val="3"/>
        <charset val="128"/>
      </rPr>
      <t>※必ずお読みください　</t>
    </r>
    <r>
      <rPr>
        <sz val="24"/>
        <color rgb="FF0070C0"/>
        <rFont val="ＭＳ Ｐゴシック"/>
        <family val="3"/>
        <charset val="128"/>
      </rPr>
      <t>福井県立鯖江青年の家　利用申込みについて</t>
    </r>
    <rPh sb="1" eb="2">
      <t>カナラ</t>
    </rPh>
    <rPh sb="4" eb="5">
      <t>ヨ</t>
    </rPh>
    <rPh sb="11" eb="15">
      <t>フクイケンリツ</t>
    </rPh>
    <rPh sb="15" eb="17">
      <t>サバエ</t>
    </rPh>
    <rPh sb="17" eb="19">
      <t>セイネン</t>
    </rPh>
    <rPh sb="20" eb="21">
      <t>イエ</t>
    </rPh>
    <rPh sb="22" eb="24">
      <t>リヨウ</t>
    </rPh>
    <rPh sb="24" eb="26">
      <t>モウシコミ</t>
    </rPh>
    <phoneticPr fontId="2"/>
  </si>
  <si>
    <r>
      <rPr>
        <sz val="14"/>
        <color rgb="FF008000"/>
        <rFont val="HGPｺﾞｼｯｸE"/>
        <family val="3"/>
        <charset val="128"/>
      </rPr>
      <t>①予約申し込みと予約申込書の提出</t>
    </r>
    <r>
      <rPr>
        <sz val="11"/>
        <rFont val="ＭＳ Ｐゴシック"/>
        <family val="3"/>
        <charset val="128"/>
      </rPr>
      <t xml:space="preserve">
</t>
    </r>
    <r>
      <rPr>
        <sz val="12"/>
        <rFont val="ＭＳ Ｐゴシック"/>
        <family val="3"/>
        <charset val="128"/>
      </rPr>
      <t xml:space="preserve">  ・</t>
    </r>
    <r>
      <rPr>
        <b/>
        <sz val="12"/>
        <color rgb="FFFF0000"/>
        <rFont val="ＭＳ Ｐゴシック"/>
        <family val="3"/>
        <charset val="128"/>
      </rPr>
      <t>仮予約はできません。　</t>
    </r>
    <r>
      <rPr>
        <sz val="12"/>
        <rFont val="ＭＳ Ｐゴシック"/>
        <family val="3"/>
        <charset val="128"/>
      </rPr>
      <t>研修計画や人数等がある程度決まってから、</t>
    </r>
    <r>
      <rPr>
        <b/>
        <sz val="12"/>
        <color rgb="FFFF0000"/>
        <rFont val="ＭＳ Ｐゴシック"/>
        <family val="3"/>
        <charset val="128"/>
      </rPr>
      <t>予約申込み（来所または TEL 0778-62-1214にて）</t>
    </r>
    <r>
      <rPr>
        <sz val="12"/>
        <rFont val="ＭＳ Ｐゴシック"/>
        <family val="3"/>
        <charset val="128"/>
      </rPr>
      <t>をお願いします。 
　・</t>
    </r>
    <r>
      <rPr>
        <b/>
        <sz val="12"/>
        <color rgb="FFFF0000"/>
        <rFont val="ＭＳ Ｐゴシック"/>
        <family val="3"/>
        <charset val="128"/>
      </rPr>
      <t>予約申込み後すぐに（２日以内に）、予約申込書をメールまたはFAXでお送りください。この予約申込書提出をもって、予約完了とします。</t>
    </r>
    <r>
      <rPr>
        <sz val="12"/>
        <rFont val="ＭＳ Ｐゴシック"/>
        <family val="3"/>
        <charset val="128"/>
      </rPr>
      <t xml:space="preserve">
  ・予約は、原則 利用日の</t>
    </r>
    <r>
      <rPr>
        <b/>
        <u/>
        <sz val="12"/>
        <rFont val="ＭＳ Ｐゴシック"/>
        <family val="3"/>
        <charset val="128"/>
      </rPr>
      <t>１年前から２週間前まで</t>
    </r>
    <r>
      <rPr>
        <sz val="12"/>
        <rFont val="ＭＳ Ｐゴシック"/>
        <family val="3"/>
        <charset val="128"/>
      </rPr>
      <t>です。（星空観察や陶芸など外部講師が必要な研修プログラムをご希望の場合、</t>
    </r>
    <r>
      <rPr>
        <u/>
        <sz val="12"/>
        <rFont val="ＭＳ Ｐゴシック"/>
        <family val="3"/>
        <charset val="128"/>
      </rPr>
      <t>１か月前まで</t>
    </r>
    <r>
      <rPr>
        <sz val="12"/>
        <rFont val="ＭＳ Ｐゴシック"/>
        <family val="3"/>
        <charset val="128"/>
      </rPr>
      <t>にお申込みください。）
  ・</t>
    </r>
    <r>
      <rPr>
        <b/>
        <sz val="12"/>
        <color rgb="FFFF0000"/>
        <rFont val="ＭＳ Ｐゴシック"/>
        <family val="3"/>
        <charset val="128"/>
      </rPr>
      <t>代理（例：県内団体による県外複数団体のとりまとめ予約等）による予約申し込みは原則として認めません。
　　　</t>
    </r>
    <r>
      <rPr>
        <sz val="12"/>
        <rFont val="ＭＳ Ｐゴシック"/>
        <family val="3"/>
        <charset val="128"/>
      </rPr>
      <t>宿泊・日帰り研修を行う各団体の責任（担当）者が</t>
    </r>
    <r>
      <rPr>
        <u/>
        <sz val="12"/>
        <rFont val="ＭＳ Ｐゴシック"/>
        <family val="3"/>
        <charset val="128"/>
      </rPr>
      <t>直接お申込み</t>
    </r>
    <r>
      <rPr>
        <sz val="12"/>
        <rFont val="ＭＳ Ｐゴシック"/>
        <family val="3"/>
        <charset val="128"/>
      </rPr>
      <t>ください。
  ・１日当たりの宿泊申込み上限は</t>
    </r>
    <r>
      <rPr>
        <b/>
        <sz val="12"/>
        <color rgb="FFFF0000"/>
        <rFont val="ＭＳ Ｐゴシック"/>
        <family val="3"/>
        <charset val="128"/>
      </rPr>
      <t>３団体</t>
    </r>
    <r>
      <rPr>
        <sz val="12"/>
        <rFont val="ＭＳ Ｐゴシック"/>
        <family val="3"/>
        <charset val="128"/>
      </rPr>
      <t>です。
  ・宿泊定員は120名ですが、団体の人員構成（人数・年齢・男女別等）により、他の団体との部屋割に不都合が生じる場合は宿泊人数や受入団体数を制限する場合が
    あります。</t>
    </r>
    <r>
      <rPr>
        <sz val="11"/>
        <rFont val="ＭＳ Ｐゴシック"/>
        <family val="3"/>
        <charset val="128"/>
      </rPr>
      <t xml:space="preserve">
</t>
    </r>
    <r>
      <rPr>
        <sz val="14"/>
        <color rgb="FF008000"/>
        <rFont val="HGPｺﾞｼｯｸE"/>
        <family val="3"/>
        <charset val="128"/>
      </rPr>
      <t>②使用申請書等の送付</t>
    </r>
    <r>
      <rPr>
        <sz val="11"/>
        <rFont val="ＭＳ Ｐゴシック"/>
        <family val="3"/>
        <charset val="128"/>
      </rPr>
      <t xml:space="preserve">
　 </t>
    </r>
    <r>
      <rPr>
        <b/>
        <sz val="11"/>
        <rFont val="ＭＳ Ｐゴシック"/>
        <family val="3"/>
        <charset val="128"/>
      </rPr>
      <t>・</t>
    </r>
    <r>
      <rPr>
        <b/>
        <u/>
        <sz val="12"/>
        <rFont val="ＭＳ Ｐゴシック"/>
        <family val="3"/>
        <charset val="128"/>
      </rPr>
      <t>利用日の１０日前（必着）までに、下記の申請書等をご送付ください。</t>
    </r>
    <r>
      <rPr>
        <sz val="12"/>
        <rFont val="ＭＳ Ｐゴシック"/>
        <family val="3"/>
        <charset val="128"/>
      </rPr>
      <t xml:space="preserve">
   ・</t>
    </r>
    <r>
      <rPr>
        <b/>
        <sz val="12"/>
        <color rgb="FFFF0000"/>
        <rFont val="ＭＳ Ｐゴシック"/>
        <family val="3"/>
        <charset val="128"/>
      </rPr>
      <t>研修中に摂る食事については、申請書提出までにご希望の業者に注文をしておいてください。(入所日の昼食を持参する場合は除く)</t>
    </r>
    <r>
      <rPr>
        <sz val="11"/>
        <rFont val="ＭＳ Ｐゴシック"/>
        <family val="3"/>
        <charset val="128"/>
      </rPr>
      <t xml:space="preserve">
 </t>
    </r>
    <r>
      <rPr>
        <b/>
        <sz val="12"/>
        <rFont val="ＭＳ Ｐゴシック"/>
        <family val="3"/>
        <charset val="128"/>
      </rPr>
      <t xml:space="preserve"> ・配達されたお食事は、各団体で受け取り、確認してください。青年の家の職員が受け取る、またはあずかることはできません。</t>
    </r>
    <r>
      <rPr>
        <sz val="11"/>
        <rFont val="ＭＳ Ｐゴシック"/>
        <family val="3"/>
        <charset val="128"/>
      </rPr>
      <t xml:space="preserve">
</t>
    </r>
    <r>
      <rPr>
        <sz val="14"/>
        <color rgb="FF008000"/>
        <rFont val="HGPｺﾞｼｯｸE"/>
        <family val="3"/>
        <charset val="128"/>
      </rPr>
      <t>③その他</t>
    </r>
    <r>
      <rPr>
        <sz val="11"/>
        <rFont val="ＭＳ Ｐゴシック"/>
        <family val="3"/>
        <charset val="128"/>
      </rPr>
      <t xml:space="preserve">
  </t>
    </r>
    <r>
      <rPr>
        <sz val="12"/>
        <rFont val="ＭＳ Ｐゴシック"/>
        <family val="3"/>
        <charset val="128"/>
      </rPr>
      <t>・予約人数に対し</t>
    </r>
    <r>
      <rPr>
        <u/>
        <sz val="12"/>
        <rFont val="ＭＳ Ｐゴシック"/>
        <family val="3"/>
        <charset val="128"/>
      </rPr>
      <t>実際の利用人数が大幅に減少</t>
    </r>
    <r>
      <rPr>
        <sz val="12"/>
        <rFont val="ＭＳ Ｐゴシック"/>
        <family val="3"/>
        <charset val="128"/>
      </rPr>
      <t>した場合や、</t>
    </r>
    <r>
      <rPr>
        <u/>
        <sz val="12"/>
        <rFont val="ＭＳ Ｐゴシック"/>
        <family val="3"/>
        <charset val="128"/>
      </rPr>
      <t>自己都合による直前のキャンセル</t>
    </r>
    <r>
      <rPr>
        <sz val="12"/>
        <rFont val="ＭＳ Ｐゴシック"/>
        <family val="3"/>
        <charset val="128"/>
      </rPr>
      <t>（災害等を除く）があった場合は、</t>
    </r>
    <r>
      <rPr>
        <b/>
        <sz val="12"/>
        <rFont val="ＭＳ Ｐゴシック"/>
        <family val="3"/>
        <charset val="128"/>
      </rPr>
      <t>次回以降の予約をお断りする</t>
    </r>
    <r>
      <rPr>
        <sz val="12"/>
        <rFont val="ＭＳ Ｐゴシック"/>
        <family val="3"/>
        <charset val="128"/>
      </rPr>
      <t>場合が
    あります。
　・施設利用の際は、</t>
    </r>
    <r>
      <rPr>
        <b/>
        <sz val="12"/>
        <color rgb="FFFF0000"/>
        <rFont val="ＭＳ Ｐゴシック"/>
        <family val="3"/>
        <charset val="128"/>
      </rPr>
      <t>外出等で未成年の方だけになることのないよう</t>
    </r>
    <r>
      <rPr>
        <sz val="12"/>
        <rFont val="ＭＳ Ｐゴシック"/>
        <family val="3"/>
        <charset val="128"/>
      </rPr>
      <t>、必ず</t>
    </r>
    <r>
      <rPr>
        <b/>
        <sz val="12"/>
        <rFont val="ＭＳ Ｐゴシック"/>
        <family val="3"/>
        <charset val="128"/>
      </rPr>
      <t>成人の方が責任者として指導・監督</t>
    </r>
    <r>
      <rPr>
        <sz val="12"/>
        <rFont val="ＭＳ Ｐゴシック"/>
        <family val="3"/>
        <charset val="128"/>
      </rPr>
      <t>してください。それができない場合は、利用をお断りいた
     します。</t>
    </r>
    <rPh sb="1" eb="3">
      <t>ヨヤク</t>
    </rPh>
    <rPh sb="3" eb="4">
      <t>モウ</t>
    </rPh>
    <rPh sb="5" eb="6">
      <t>コ</t>
    </rPh>
    <rPh sb="8" eb="10">
      <t>ヨヤク</t>
    </rPh>
    <rPh sb="10" eb="13">
      <t>モウシコミショ</t>
    </rPh>
    <rPh sb="14" eb="16">
      <t>テイシュツ</t>
    </rPh>
    <rPh sb="33" eb="35">
      <t>ケイカク</t>
    </rPh>
    <rPh sb="36" eb="38">
      <t>ニンズウ</t>
    </rPh>
    <rPh sb="57" eb="59">
      <t>ライショ</t>
    </rPh>
    <rPh sb="111" eb="113">
      <t>ヨヤク</t>
    </rPh>
    <rPh sb="113" eb="114">
      <t>モウ</t>
    </rPh>
    <rPh sb="114" eb="115">
      <t>コ</t>
    </rPh>
    <rPh sb="137" eb="139">
      <t>ヨヤク</t>
    </rPh>
    <rPh sb="139" eb="142">
      <t>モウシコミショ</t>
    </rPh>
    <rPh sb="142" eb="144">
      <t>テイシュツ</t>
    </rPh>
    <rPh sb="149" eb="151">
      <t>ヨヤク</t>
    </rPh>
    <rPh sb="151" eb="153">
      <t>カンリョウ</t>
    </rPh>
    <rPh sb="166" eb="168">
      <t>ゲンソク</t>
    </rPh>
    <rPh sb="197" eb="199">
      <t>ガイブ</t>
    </rPh>
    <rPh sb="199" eb="201">
      <t>コウシ</t>
    </rPh>
    <rPh sb="202" eb="204">
      <t>ヒツヨウ</t>
    </rPh>
    <rPh sb="241" eb="243">
      <t>ダイリ</t>
    </rPh>
    <rPh sb="244" eb="245">
      <t>レイ</t>
    </rPh>
    <rPh sb="246" eb="248">
      <t>ケンナイ</t>
    </rPh>
    <rPh sb="248" eb="250">
      <t>ダンタイ</t>
    </rPh>
    <rPh sb="253" eb="255">
      <t>ケンガイ</t>
    </rPh>
    <rPh sb="255" eb="257">
      <t>フクスウ</t>
    </rPh>
    <rPh sb="257" eb="259">
      <t>ダンタイ</t>
    </rPh>
    <rPh sb="265" eb="267">
      <t>ヨヤク</t>
    </rPh>
    <rPh sb="267" eb="268">
      <t>トウ</t>
    </rPh>
    <rPh sb="272" eb="274">
      <t>ヨヤク</t>
    </rPh>
    <rPh sb="274" eb="275">
      <t>モウ</t>
    </rPh>
    <rPh sb="276" eb="277">
      <t>コ</t>
    </rPh>
    <rPh sb="279" eb="281">
      <t>ゲンソク</t>
    </rPh>
    <rPh sb="284" eb="285">
      <t>ミト</t>
    </rPh>
    <rPh sb="294" eb="296">
      <t>シュクハク</t>
    </rPh>
    <rPh sb="297" eb="299">
      <t>ヒガエ</t>
    </rPh>
    <rPh sb="300" eb="302">
      <t>ケンシュウ</t>
    </rPh>
    <rPh sb="303" eb="304">
      <t>オコナ</t>
    </rPh>
    <rPh sb="305" eb="306">
      <t>カク</t>
    </rPh>
    <rPh sb="306" eb="308">
      <t>ダンタイ</t>
    </rPh>
    <rPh sb="317" eb="319">
      <t>チョクセツ</t>
    </rPh>
    <rPh sb="320" eb="321">
      <t>モウ</t>
    </rPh>
    <rPh sb="321" eb="322">
      <t>コ</t>
    </rPh>
    <rPh sb="333" eb="334">
      <t>ニチ</t>
    </rPh>
    <rPh sb="334" eb="335">
      <t>ア</t>
    </rPh>
    <rPh sb="338" eb="340">
      <t>シュクハク</t>
    </rPh>
    <rPh sb="340" eb="341">
      <t>モウ</t>
    </rPh>
    <rPh sb="341" eb="342">
      <t>コミ</t>
    </rPh>
    <rPh sb="343" eb="345">
      <t>ジョウゲン</t>
    </rPh>
    <rPh sb="347" eb="349">
      <t>ダンタイ</t>
    </rPh>
    <rPh sb="377" eb="379">
      <t>ニンズウ</t>
    </rPh>
    <rPh sb="381" eb="382">
      <t>レイ</t>
    </rPh>
    <rPh sb="443" eb="445">
      <t>シヨウ</t>
    </rPh>
    <rPh sb="445" eb="448">
      <t>シンセイショ</t>
    </rPh>
    <rPh sb="448" eb="449">
      <t>トウ</t>
    </rPh>
    <rPh sb="450" eb="452">
      <t>ソウフ</t>
    </rPh>
    <rPh sb="543" eb="545">
      <t>ジサン</t>
    </rPh>
    <rPh sb="547" eb="549">
      <t>バアイ</t>
    </rPh>
    <rPh sb="557" eb="559">
      <t>ハイタツ</t>
    </rPh>
    <rPh sb="563" eb="565">
      <t>ショクジ</t>
    </rPh>
    <rPh sb="567" eb="570">
      <t>カクダンタイ</t>
    </rPh>
    <rPh sb="571" eb="572">
      <t>ウ</t>
    </rPh>
    <rPh sb="573" eb="574">
      <t>ト</t>
    </rPh>
    <rPh sb="576" eb="578">
      <t>カクニン</t>
    </rPh>
    <rPh sb="590" eb="592">
      <t>ショクイン</t>
    </rPh>
    <rPh sb="593" eb="594">
      <t>ウ</t>
    </rPh>
    <rPh sb="595" eb="596">
      <t>ト</t>
    </rPh>
    <rPh sb="618" eb="619">
      <t>タ</t>
    </rPh>
    <rPh sb="623" eb="625">
      <t>ヨヤク</t>
    </rPh>
    <rPh sb="625" eb="627">
      <t>ニンズウ</t>
    </rPh>
    <rPh sb="628" eb="629">
      <t>タイ</t>
    </rPh>
    <rPh sb="630" eb="632">
      <t>ジッサイ</t>
    </rPh>
    <rPh sb="633" eb="635">
      <t>リヨウ</t>
    </rPh>
    <rPh sb="635" eb="637">
      <t>ニンズウ</t>
    </rPh>
    <rPh sb="638" eb="640">
      <t>オオハバ</t>
    </rPh>
    <rPh sb="641" eb="643">
      <t>ゲンショウ</t>
    </rPh>
    <rPh sb="645" eb="647">
      <t>バアイ</t>
    </rPh>
    <rPh sb="649" eb="651">
      <t>ジコ</t>
    </rPh>
    <rPh sb="651" eb="653">
      <t>ツゴウ</t>
    </rPh>
    <rPh sb="656" eb="658">
      <t>チョクゼン</t>
    </rPh>
    <rPh sb="665" eb="667">
      <t>サイガイ</t>
    </rPh>
    <rPh sb="667" eb="668">
      <t>トウ</t>
    </rPh>
    <rPh sb="669" eb="670">
      <t>ノゾ</t>
    </rPh>
    <rPh sb="676" eb="678">
      <t>バアイ</t>
    </rPh>
    <rPh sb="680" eb="682">
      <t>ジカイ</t>
    </rPh>
    <rPh sb="682" eb="684">
      <t>イコウ</t>
    </rPh>
    <rPh sb="685" eb="687">
      <t>ヨヤク</t>
    </rPh>
    <rPh sb="689" eb="690">
      <t>コトワ</t>
    </rPh>
    <rPh sb="693" eb="695">
      <t>バアイ</t>
    </rPh>
    <rPh sb="709" eb="711">
      <t>シセツ</t>
    </rPh>
    <rPh sb="711" eb="713">
      <t>リヨウ</t>
    </rPh>
    <rPh sb="714" eb="715">
      <t>サイ</t>
    </rPh>
    <rPh sb="717" eb="719">
      <t>ガイシュツ</t>
    </rPh>
    <rPh sb="719" eb="720">
      <t>トウ</t>
    </rPh>
    <rPh sb="721" eb="724">
      <t>ミセイネン</t>
    </rPh>
    <rPh sb="725" eb="726">
      <t>カタ</t>
    </rPh>
    <rPh sb="739" eb="740">
      <t>カナラ</t>
    </rPh>
    <rPh sb="741" eb="743">
      <t>セイジン</t>
    </rPh>
    <rPh sb="744" eb="745">
      <t>カタ</t>
    </rPh>
    <rPh sb="746" eb="749">
      <t>セキニンシャ</t>
    </rPh>
    <rPh sb="752" eb="754">
      <t>シドウ</t>
    </rPh>
    <rPh sb="755" eb="757">
      <t>カントク</t>
    </rPh>
    <rPh sb="771" eb="773">
      <t>バアイ</t>
    </rPh>
    <rPh sb="775" eb="777">
      <t>リヨウ</t>
    </rPh>
    <rPh sb="779" eb="780">
      <t>コトワ</t>
    </rPh>
    <phoneticPr fontId="2"/>
  </si>
  <si>
    <t>申請書等の作成について</t>
    <rPh sb="0" eb="3">
      <t>シンセイショ</t>
    </rPh>
    <rPh sb="3" eb="4">
      <t>トウ</t>
    </rPh>
    <rPh sb="5" eb="7">
      <t>サクセイ</t>
    </rPh>
    <phoneticPr fontId="2"/>
  </si>
  <si>
    <t>　　　　（４泊以上のご利用の場合の書類の作成は、ご相談ください。）</t>
    <rPh sb="6" eb="9">
      <t>ハクイジョウ</t>
    </rPh>
    <rPh sb="11" eb="13">
      <t>リヨウ</t>
    </rPh>
    <rPh sb="14" eb="16">
      <t>バアイ</t>
    </rPh>
    <rPh sb="17" eb="19">
      <t>ショルイ</t>
    </rPh>
    <rPh sb="20" eb="22">
      <t>サクセイ</t>
    </rPh>
    <rPh sb="25" eb="27">
      <t>ソウダン</t>
    </rPh>
    <phoneticPr fontId="2"/>
  </si>
  <si>
    <t>○：必須　　△：必要に応じて作成　×：不要</t>
    <rPh sb="2" eb="4">
      <t>ヒッス</t>
    </rPh>
    <rPh sb="8" eb="10">
      <t>ヒツヨウ</t>
    </rPh>
    <rPh sb="11" eb="12">
      <t>オウ</t>
    </rPh>
    <rPh sb="14" eb="16">
      <t>サクセイ</t>
    </rPh>
    <rPh sb="19" eb="21">
      <t>フヨウ</t>
    </rPh>
    <phoneticPr fontId="2"/>
  </si>
  <si>
    <t>宿泊研修</t>
    <rPh sb="0" eb="2">
      <t>シュクハク</t>
    </rPh>
    <rPh sb="2" eb="4">
      <t>ケンシュウ</t>
    </rPh>
    <phoneticPr fontId="2"/>
  </si>
  <si>
    <t>日帰り研修</t>
    <rPh sb="0" eb="2">
      <t>ヒガエ</t>
    </rPh>
    <rPh sb="3" eb="5">
      <t>ケンシュウ</t>
    </rPh>
    <phoneticPr fontId="2"/>
  </si>
  <si>
    <t>①</t>
    <phoneticPr fontId="2"/>
  </si>
  <si>
    <t>予約申込書</t>
    <rPh sb="0" eb="2">
      <t>ヨヤク</t>
    </rPh>
    <rPh sb="2" eb="5">
      <t>モウシコミショ</t>
    </rPh>
    <phoneticPr fontId="2"/>
  </si>
  <si>
    <t>○</t>
    <phoneticPr fontId="2"/>
  </si>
  <si>
    <t>②</t>
    <phoneticPr fontId="2"/>
  </si>
  <si>
    <t>使用申請書</t>
    <rPh sb="0" eb="2">
      <t>シヨウ</t>
    </rPh>
    <rPh sb="2" eb="5">
      <t>シンセイショ</t>
    </rPh>
    <phoneticPr fontId="2"/>
  </si>
  <si>
    <t>ご利用日の１０日前までに提出してください。宿泊研修の場合、日帰りの参加者がいる際には、参加人数に含めてください。</t>
    <rPh sb="1" eb="4">
      <t>リヨウビ</t>
    </rPh>
    <rPh sb="7" eb="8">
      <t>ヒ</t>
    </rPh>
    <rPh sb="8" eb="9">
      <t>マエ</t>
    </rPh>
    <rPh sb="12" eb="14">
      <t>テイシュツ</t>
    </rPh>
    <rPh sb="21" eb="23">
      <t>シュクハク</t>
    </rPh>
    <rPh sb="23" eb="25">
      <t>ケンシュウ</t>
    </rPh>
    <rPh sb="26" eb="28">
      <t>バアイ</t>
    </rPh>
    <rPh sb="29" eb="31">
      <t>ヒガエ</t>
    </rPh>
    <rPh sb="33" eb="36">
      <t>サンカシャ</t>
    </rPh>
    <rPh sb="39" eb="40">
      <t>サイ</t>
    </rPh>
    <rPh sb="43" eb="45">
      <t>サンカ</t>
    </rPh>
    <rPh sb="45" eb="47">
      <t>ニンズウ</t>
    </rPh>
    <rPh sb="48" eb="49">
      <t>フク</t>
    </rPh>
    <phoneticPr fontId="2"/>
  </si>
  <si>
    <t>③</t>
    <phoneticPr fontId="2"/>
  </si>
  <si>
    <t>活動計画表</t>
    <rPh sb="0" eb="2">
      <t>カツドウ</t>
    </rPh>
    <rPh sb="2" eb="4">
      <t>ケイカク</t>
    </rPh>
    <rPh sb="4" eb="5">
      <t>ヒョウ</t>
    </rPh>
    <phoneticPr fontId="2"/>
  </si>
  <si>
    <t>屋外の活動においては、雨天時の活動も必ず決めてください。</t>
    <rPh sb="0" eb="2">
      <t>オクガイ</t>
    </rPh>
    <rPh sb="3" eb="5">
      <t>カツドウ</t>
    </rPh>
    <rPh sb="11" eb="13">
      <t>ウテン</t>
    </rPh>
    <rPh sb="13" eb="14">
      <t>ジ</t>
    </rPh>
    <rPh sb="15" eb="17">
      <t>カツドウ</t>
    </rPh>
    <rPh sb="18" eb="19">
      <t>カナラ</t>
    </rPh>
    <rPh sb="20" eb="21">
      <t>キ</t>
    </rPh>
    <phoneticPr fontId="2"/>
  </si>
  <si>
    <t>④</t>
    <phoneticPr fontId="2"/>
  </si>
  <si>
    <t>研修申込書</t>
    <rPh sb="0" eb="2">
      <t>ケンシュウ</t>
    </rPh>
    <rPh sb="2" eb="5">
      <t>モウシコミショ</t>
    </rPh>
    <phoneticPr fontId="2"/>
  </si>
  <si>
    <t>△</t>
    <phoneticPr fontId="2"/>
  </si>
  <si>
    <t>青年の家で準備してある体験プログラムを希望する場合に、参加者数や材料希望数を記入してください。</t>
    <rPh sb="0" eb="2">
      <t>セイネン</t>
    </rPh>
    <rPh sb="3" eb="4">
      <t>イエ</t>
    </rPh>
    <rPh sb="5" eb="7">
      <t>ジュンビ</t>
    </rPh>
    <rPh sb="11" eb="13">
      <t>タイケン</t>
    </rPh>
    <rPh sb="19" eb="21">
      <t>キボウ</t>
    </rPh>
    <rPh sb="23" eb="25">
      <t>バアイ</t>
    </rPh>
    <rPh sb="27" eb="30">
      <t>サンカシャ</t>
    </rPh>
    <rPh sb="30" eb="31">
      <t>スウ</t>
    </rPh>
    <rPh sb="32" eb="34">
      <t>ザイリョウ</t>
    </rPh>
    <rPh sb="34" eb="36">
      <t>キボウ</t>
    </rPh>
    <rPh sb="36" eb="37">
      <t>スウ</t>
    </rPh>
    <rPh sb="38" eb="40">
      <t>キニュウ</t>
    </rPh>
    <phoneticPr fontId="2"/>
  </si>
  <si>
    <t>⑤</t>
    <phoneticPr fontId="2"/>
  </si>
  <si>
    <t>研修・宿泊者名簿</t>
    <rPh sb="0" eb="2">
      <t>ケンシュウ</t>
    </rPh>
    <rPh sb="3" eb="5">
      <t>シュクハク</t>
    </rPh>
    <rPh sb="5" eb="6">
      <t>シャ</t>
    </rPh>
    <rPh sb="6" eb="8">
      <t>メイボ</t>
    </rPh>
    <phoneticPr fontId="2"/>
  </si>
  <si>
    <r>
      <t>お一人おひとりの自宅の住所を番地まで記入してください。
　　</t>
    </r>
    <r>
      <rPr>
        <sz val="10"/>
        <rFont val="ＭＳ Ｐゴシック"/>
        <family val="3"/>
        <charset val="128"/>
      </rPr>
      <t>(日帰り研修の場合、個人住所の記入は不要です）</t>
    </r>
    <rPh sb="1" eb="3">
      <t>ヒトリ</t>
    </rPh>
    <rPh sb="8" eb="10">
      <t>ジタク</t>
    </rPh>
    <rPh sb="11" eb="13">
      <t>ジュウショ</t>
    </rPh>
    <rPh sb="14" eb="16">
      <t>バンチ</t>
    </rPh>
    <rPh sb="18" eb="20">
      <t>キニュウ</t>
    </rPh>
    <rPh sb="31" eb="33">
      <t>ヒガエ</t>
    </rPh>
    <rPh sb="34" eb="36">
      <t>ケンシュウ</t>
    </rPh>
    <rPh sb="37" eb="39">
      <t>バアイ</t>
    </rPh>
    <rPh sb="40" eb="42">
      <t>コジン</t>
    </rPh>
    <rPh sb="42" eb="44">
      <t>ジュウショ</t>
    </rPh>
    <rPh sb="45" eb="47">
      <t>キニュウ</t>
    </rPh>
    <rPh sb="48" eb="50">
      <t>フヨウ</t>
    </rPh>
    <phoneticPr fontId="2"/>
  </si>
  <si>
    <t>⑥</t>
    <phoneticPr fontId="2"/>
  </si>
  <si>
    <t>２階部屋割り表</t>
    <rPh sb="1" eb="2">
      <t>カイ</t>
    </rPh>
    <rPh sb="2" eb="5">
      <t>ヘヤワ</t>
    </rPh>
    <rPh sb="6" eb="7">
      <t>ヒョウ</t>
    </rPh>
    <phoneticPr fontId="2"/>
  </si>
  <si>
    <t>×</t>
    <phoneticPr fontId="2"/>
  </si>
  <si>
    <t>⑦</t>
    <phoneticPr fontId="2"/>
  </si>
  <si>
    <t>３階部屋割り表</t>
    <rPh sb="1" eb="2">
      <t>カイ</t>
    </rPh>
    <rPh sb="2" eb="5">
      <t>ヘヤワ</t>
    </rPh>
    <rPh sb="6" eb="7">
      <t>ヒョウ</t>
    </rPh>
    <phoneticPr fontId="2"/>
  </si>
  <si>
    <t>⑧</t>
    <phoneticPr fontId="2"/>
  </si>
  <si>
    <t>食事計画表</t>
    <rPh sb="0" eb="2">
      <t>ショクジ</t>
    </rPh>
    <rPh sb="2" eb="4">
      <t>ケイカク</t>
    </rPh>
    <rPh sb="4" eb="5">
      <t>ヒョウ</t>
    </rPh>
    <phoneticPr fontId="2"/>
  </si>
  <si>
    <r>
      <t>食事を注文した業者、数量、食事開始時刻等を忘れずご記入ください。</t>
    </r>
    <r>
      <rPr>
        <sz val="10"/>
        <rFont val="ＭＳ Ｐゴシック"/>
        <family val="3"/>
        <charset val="128"/>
      </rPr>
      <t>（日帰り利用で食事を摂らない場合、必要ありません。）</t>
    </r>
    <rPh sb="0" eb="2">
      <t>ショクジ</t>
    </rPh>
    <rPh sb="3" eb="5">
      <t>チュウモン</t>
    </rPh>
    <rPh sb="7" eb="9">
      <t>ギョウシャ</t>
    </rPh>
    <rPh sb="10" eb="12">
      <t>スウリョウ</t>
    </rPh>
    <rPh sb="13" eb="15">
      <t>ショクジ</t>
    </rPh>
    <rPh sb="15" eb="17">
      <t>カイシ</t>
    </rPh>
    <rPh sb="17" eb="19">
      <t>ジコク</t>
    </rPh>
    <rPh sb="19" eb="20">
      <t>トウ</t>
    </rPh>
    <rPh sb="21" eb="22">
      <t>ワス</t>
    </rPh>
    <rPh sb="25" eb="27">
      <t>キニュウ</t>
    </rPh>
    <rPh sb="33" eb="35">
      <t>ヒガエ</t>
    </rPh>
    <rPh sb="36" eb="38">
      <t>リヨウ</t>
    </rPh>
    <rPh sb="39" eb="41">
      <t>ショクジ</t>
    </rPh>
    <rPh sb="42" eb="43">
      <t>ト</t>
    </rPh>
    <rPh sb="46" eb="48">
      <t>バアイ</t>
    </rPh>
    <rPh sb="49" eb="51">
      <t>ヒツヨウ</t>
    </rPh>
    <phoneticPr fontId="2"/>
  </si>
  <si>
    <t>減免申請書</t>
    <rPh sb="0" eb="2">
      <t>ゲンメン</t>
    </rPh>
    <rPh sb="2" eb="5">
      <t>シンセイショ</t>
    </rPh>
    <phoneticPr fontId="2"/>
  </si>
  <si>
    <t>減免申請については、原則として福井県または福井県教育委員会およびその機関が主催（共催）または後援する事業に限ります。詳しくは、青年の家までお問い合わせください。（別ファイル「鯖江青年の家減免申請書」をご使用ください）</t>
    <rPh sb="0" eb="2">
      <t>ゲンメン</t>
    </rPh>
    <rPh sb="2" eb="4">
      <t>シンセイ</t>
    </rPh>
    <rPh sb="10" eb="12">
      <t>ゲンソク</t>
    </rPh>
    <rPh sb="15" eb="18">
      <t>フクイケン</t>
    </rPh>
    <rPh sb="21" eb="24">
      <t>フクイケン</t>
    </rPh>
    <rPh sb="24" eb="26">
      <t>キョウイク</t>
    </rPh>
    <rPh sb="26" eb="29">
      <t>イインカイ</t>
    </rPh>
    <rPh sb="34" eb="36">
      <t>キカン</t>
    </rPh>
    <rPh sb="37" eb="39">
      <t>シュサイ</t>
    </rPh>
    <rPh sb="40" eb="42">
      <t>キョウサイ</t>
    </rPh>
    <rPh sb="46" eb="48">
      <t>コウエン</t>
    </rPh>
    <rPh sb="50" eb="52">
      <t>ジギョウ</t>
    </rPh>
    <rPh sb="53" eb="54">
      <t>カギ</t>
    </rPh>
    <rPh sb="58" eb="59">
      <t>クワ</t>
    </rPh>
    <rPh sb="63" eb="65">
      <t>セイネン</t>
    </rPh>
    <rPh sb="66" eb="67">
      <t>イエ</t>
    </rPh>
    <rPh sb="70" eb="71">
      <t>ト</t>
    </rPh>
    <rPh sb="72" eb="73">
      <t>ア</t>
    </rPh>
    <rPh sb="81" eb="82">
      <t>ベツ</t>
    </rPh>
    <rPh sb="87" eb="89">
      <t>サバエ</t>
    </rPh>
    <rPh sb="89" eb="91">
      <t>セイネン</t>
    </rPh>
    <rPh sb="92" eb="93">
      <t>イエ</t>
    </rPh>
    <rPh sb="93" eb="95">
      <t>ゲンメン</t>
    </rPh>
    <rPh sb="95" eb="98">
      <t>シンセイショ</t>
    </rPh>
    <rPh sb="101" eb="103">
      <t>シヨウ</t>
    </rPh>
    <phoneticPr fontId="2"/>
  </si>
  <si>
    <t>　　☆申請書等の送付方法</t>
    <rPh sb="3" eb="6">
      <t>シンセイショ</t>
    </rPh>
    <rPh sb="6" eb="7">
      <t>トウ</t>
    </rPh>
    <rPh sb="8" eb="10">
      <t>ソウフ</t>
    </rPh>
    <rPh sb="10" eb="12">
      <t>ホウホウ</t>
    </rPh>
    <phoneticPr fontId="2"/>
  </si>
  <si>
    <t>メールに添付して送信する。</t>
    <rPh sb="4" eb="6">
      <t>テンプ</t>
    </rPh>
    <rPh sb="8" eb="10">
      <t>ソウシン</t>
    </rPh>
    <phoneticPr fontId="2"/>
  </si>
  <si>
    <t>E-MAIL</t>
  </si>
  <si>
    <t>s-seinen@pref.fukui.lg.jp</t>
    <phoneticPr fontId="2"/>
  </si>
  <si>
    <t>プリントアウトしてＦＡＸで送信する。</t>
    <rPh sb="13" eb="15">
      <t>ソウシン</t>
    </rPh>
    <phoneticPr fontId="2"/>
  </si>
  <si>
    <t xml:space="preserve">FAX </t>
  </si>
  <si>
    <t>0778-62-1215</t>
    <phoneticPr fontId="2"/>
  </si>
  <si>
    <t>プリントアウトして郵送または持参する。</t>
    <rPh sb="9" eb="11">
      <t>ユウソウ</t>
    </rPh>
    <rPh sb="14" eb="16">
      <t>ジサン</t>
    </rPh>
    <phoneticPr fontId="2"/>
  </si>
  <si>
    <t>住所</t>
    <rPh sb="0" eb="2">
      <t>ジュウショ</t>
    </rPh>
    <phoneticPr fontId="2"/>
  </si>
  <si>
    <t>〒916-0074　福井県鯖江市上野田町19-1　福井県立鯖江青年の家</t>
    <rPh sb="10" eb="13">
      <t>フクイケン</t>
    </rPh>
    <rPh sb="13" eb="16">
      <t>サバエシ</t>
    </rPh>
    <rPh sb="16" eb="20">
      <t>カミノダチョウ</t>
    </rPh>
    <rPh sb="25" eb="29">
      <t>フクイケンリツ</t>
    </rPh>
    <rPh sb="29" eb="31">
      <t>サバエ</t>
    </rPh>
    <rPh sb="31" eb="33">
      <t>セイネン</t>
    </rPh>
    <rPh sb="34" eb="35">
      <t>イエ</t>
    </rPh>
    <phoneticPr fontId="2"/>
  </si>
  <si>
    <t>E-MAIL :  s-seinen@pref.fukui.lg.jp</t>
    <phoneticPr fontId="2"/>
  </si>
  <si>
    <t>所 長</t>
    <rPh sb="0" eb="1">
      <t>ショ</t>
    </rPh>
    <rPh sb="2" eb="3">
      <t>チョウ</t>
    </rPh>
    <phoneticPr fontId="2"/>
  </si>
  <si>
    <t>次 長</t>
    <rPh sb="0" eb="1">
      <t>ツギ</t>
    </rPh>
    <rPh sb="2" eb="3">
      <t>チョウ</t>
    </rPh>
    <phoneticPr fontId="2"/>
  </si>
  <si>
    <t>所 　　員</t>
    <rPh sb="0" eb="1">
      <t>ショ</t>
    </rPh>
    <rPh sb="4" eb="5">
      <t>イン</t>
    </rPh>
    <phoneticPr fontId="2"/>
  </si>
  <si>
    <t>FAX :  0778-62-1215</t>
    <phoneticPr fontId="2"/>
  </si>
  <si>
    <t>□</t>
    <phoneticPr fontId="2"/>
  </si>
  <si>
    <t>下記の使用を承認してよろしいか。</t>
    <rPh sb="0" eb="2">
      <t>カキ</t>
    </rPh>
    <rPh sb="3" eb="5">
      <t>シヨウ</t>
    </rPh>
    <rPh sb="6" eb="8">
      <t>ショウニン</t>
    </rPh>
    <phoneticPr fontId="2"/>
  </si>
  <si>
    <t>☑</t>
    <phoneticPr fontId="2"/>
  </si>
  <si>
    <t>令和</t>
    <rPh sb="0" eb="1">
      <t>レイ</t>
    </rPh>
    <rPh sb="1" eb="2">
      <t>ワ</t>
    </rPh>
    <phoneticPr fontId="2"/>
  </si>
  <si>
    <t>年</t>
    <rPh sb="0" eb="1">
      <t>ネン</t>
    </rPh>
    <phoneticPr fontId="2"/>
  </si>
  <si>
    <t>月</t>
    <rPh sb="0" eb="1">
      <t>ガツ</t>
    </rPh>
    <phoneticPr fontId="2"/>
  </si>
  <si>
    <t>日</t>
    <rPh sb="0" eb="1">
      <t>ニチ</t>
    </rPh>
    <phoneticPr fontId="2"/>
  </si>
  <si>
    <t>福井県立鯖江青年の家所長　様</t>
    <rPh sb="0" eb="4">
      <t>フクイケンリツ</t>
    </rPh>
    <rPh sb="4" eb="6">
      <t>サバエ</t>
    </rPh>
    <rPh sb="6" eb="8">
      <t>セイネン</t>
    </rPh>
    <rPh sb="9" eb="10">
      <t>イエ</t>
    </rPh>
    <rPh sb="10" eb="12">
      <t>ショチョウ</t>
    </rPh>
    <rPh sb="13" eb="14">
      <t>サマ</t>
    </rPh>
    <phoneticPr fontId="2"/>
  </si>
  <si>
    <t>団 体 名</t>
    <rPh sb="0" eb="1">
      <t>ダン</t>
    </rPh>
    <rPh sb="2" eb="3">
      <t>カラダ</t>
    </rPh>
    <rPh sb="4" eb="5">
      <t>メイ</t>
    </rPh>
    <phoneticPr fontId="2"/>
  </si>
  <si>
    <t>所在地または住所</t>
    <rPh sb="0" eb="3">
      <t>ショザイチ</t>
    </rPh>
    <rPh sb="6" eb="7">
      <t>ジュウ</t>
    </rPh>
    <rPh sb="7" eb="8">
      <t>ショ</t>
    </rPh>
    <phoneticPr fontId="2"/>
  </si>
  <si>
    <t>〒</t>
    <phoneticPr fontId="2"/>
  </si>
  <si>
    <t>－</t>
    <phoneticPr fontId="2"/>
  </si>
  <si>
    <t>団体代表者名</t>
    <rPh sb="0" eb="2">
      <t>ダンタイ</t>
    </rPh>
    <rPh sb="2" eb="4">
      <t>ダイヒョウ</t>
    </rPh>
    <rPh sb="5" eb="6">
      <t>メイ</t>
    </rPh>
    <phoneticPr fontId="2"/>
  </si>
  <si>
    <t>担当者名</t>
    <rPh sb="0" eb="3">
      <t>タントウシャ</t>
    </rPh>
    <rPh sb="3" eb="4">
      <t>メイ</t>
    </rPh>
    <phoneticPr fontId="2"/>
  </si>
  <si>
    <t>連絡先</t>
    <rPh sb="0" eb="1">
      <t>レン</t>
    </rPh>
    <rPh sb="1" eb="2">
      <t>ラク</t>
    </rPh>
    <rPh sb="2" eb="3">
      <t>サキ</t>
    </rPh>
    <phoneticPr fontId="2"/>
  </si>
  <si>
    <t>（</t>
    <phoneticPr fontId="2"/>
  </si>
  <si>
    <t>）</t>
    <phoneticPr fontId="2"/>
  </si>
  <si>
    <t>（※使用料の現金領収書、後納の納入通知書の宛名になります）</t>
    <rPh sb="2" eb="5">
      <t>シヨウリョウ</t>
    </rPh>
    <rPh sb="6" eb="8">
      <t>ゲンキン</t>
    </rPh>
    <rPh sb="8" eb="10">
      <t>リョウシュウ</t>
    </rPh>
    <rPh sb="10" eb="11">
      <t>ショ</t>
    </rPh>
    <rPh sb="12" eb="14">
      <t>コウノウ</t>
    </rPh>
    <rPh sb="15" eb="17">
      <t>ノウニュウ</t>
    </rPh>
    <rPh sb="17" eb="20">
      <t>ツウチショ</t>
    </rPh>
    <rPh sb="21" eb="23">
      <t>アテナ</t>
    </rPh>
    <phoneticPr fontId="2"/>
  </si>
  <si>
    <t>青 年 の 家 使 用 申 請 書</t>
    <rPh sb="0" eb="1">
      <t>アオ</t>
    </rPh>
    <rPh sb="2" eb="3">
      <t>トシ</t>
    </rPh>
    <rPh sb="6" eb="7">
      <t>イエ</t>
    </rPh>
    <rPh sb="8" eb="9">
      <t>シ</t>
    </rPh>
    <rPh sb="10" eb="11">
      <t>ヨウ</t>
    </rPh>
    <rPh sb="12" eb="13">
      <t>サル</t>
    </rPh>
    <rPh sb="14" eb="15">
      <t>ショウ</t>
    </rPh>
    <rPh sb="16" eb="17">
      <t>ショ</t>
    </rPh>
    <phoneticPr fontId="2"/>
  </si>
  <si>
    <t>記</t>
    <rPh sb="0" eb="1">
      <t>キ</t>
    </rPh>
    <phoneticPr fontId="2"/>
  </si>
  <si>
    <r>
      <t xml:space="preserve">研  修　名
</t>
    </r>
    <r>
      <rPr>
        <sz val="9"/>
        <rFont val="ＭＳ 明朝"/>
        <family val="1"/>
        <charset val="128"/>
      </rPr>
      <t>（行事の名称等）</t>
    </r>
    <rPh sb="0" eb="1">
      <t>ケン</t>
    </rPh>
    <rPh sb="3" eb="4">
      <t>オサム</t>
    </rPh>
    <rPh sb="5" eb="6">
      <t>メイ</t>
    </rPh>
    <rPh sb="8" eb="10">
      <t>ギョウジ</t>
    </rPh>
    <rPh sb="11" eb="13">
      <t>メイショウ</t>
    </rPh>
    <rPh sb="13" eb="14">
      <t>トウ</t>
    </rPh>
    <phoneticPr fontId="2"/>
  </si>
  <si>
    <t>利用日程</t>
    <rPh sb="0" eb="2">
      <t>リヨウ</t>
    </rPh>
    <rPh sb="2" eb="4">
      <t>ニッテイ</t>
    </rPh>
    <phoneticPr fontId="2"/>
  </si>
  <si>
    <t>泊</t>
    <rPh sb="0" eb="1">
      <t>ハク</t>
    </rPh>
    <phoneticPr fontId="2"/>
  </si>
  <si>
    <t>使 用 期 間</t>
    <rPh sb="0" eb="1">
      <t>シ</t>
    </rPh>
    <rPh sb="2" eb="3">
      <t>ヨウ</t>
    </rPh>
    <rPh sb="4" eb="5">
      <t>キ</t>
    </rPh>
    <rPh sb="6" eb="7">
      <t>アイダ</t>
    </rPh>
    <phoneticPr fontId="2"/>
  </si>
  <si>
    <t>入所日</t>
    <rPh sb="0" eb="2">
      <t>ニュウショ</t>
    </rPh>
    <rPh sb="2" eb="3">
      <t>ヒ</t>
    </rPh>
    <phoneticPr fontId="2"/>
  </si>
  <si>
    <t>時</t>
    <rPh sb="0" eb="1">
      <t>ジ</t>
    </rPh>
    <phoneticPr fontId="2"/>
  </si>
  <si>
    <t>分から</t>
    <rPh sb="0" eb="1">
      <t>フン</t>
    </rPh>
    <phoneticPr fontId="2"/>
  </si>
  <si>
    <t>退所日</t>
    <rPh sb="0" eb="2">
      <t>タイショ</t>
    </rPh>
    <rPh sb="2" eb="3">
      <t>ヒ</t>
    </rPh>
    <phoneticPr fontId="2"/>
  </si>
  <si>
    <t>分まで</t>
    <rPh sb="0" eb="1">
      <t>フン</t>
    </rPh>
    <phoneticPr fontId="2"/>
  </si>
  <si>
    <r>
      <t xml:space="preserve">参 加 人 員
</t>
    </r>
    <r>
      <rPr>
        <sz val="8"/>
        <rFont val="ＭＳ 明朝"/>
        <family val="1"/>
        <charset val="128"/>
      </rPr>
      <t>(日帰り参加を含む)</t>
    </r>
    <rPh sb="0" eb="1">
      <t>サン</t>
    </rPh>
    <rPh sb="2" eb="3">
      <t>カ</t>
    </rPh>
    <rPh sb="4" eb="5">
      <t>ヒト</t>
    </rPh>
    <rPh sb="6" eb="7">
      <t>イン</t>
    </rPh>
    <rPh sb="9" eb="11">
      <t>ヒガエ</t>
    </rPh>
    <rPh sb="12" eb="14">
      <t>サンカ</t>
    </rPh>
    <rPh sb="15" eb="16">
      <t>フク</t>
    </rPh>
    <phoneticPr fontId="2"/>
  </si>
  <si>
    <t>男</t>
    <rPh sb="0" eb="1">
      <t>オトコ</t>
    </rPh>
    <phoneticPr fontId="2"/>
  </si>
  <si>
    <t>名</t>
    <rPh sb="0" eb="1">
      <t>メイ</t>
    </rPh>
    <phoneticPr fontId="2"/>
  </si>
  <si>
    <t>女</t>
    <rPh sb="0" eb="1">
      <t>オンナ</t>
    </rPh>
    <phoneticPr fontId="2"/>
  </si>
  <si>
    <t>計</t>
    <rPh sb="0" eb="1">
      <t>ケイ</t>
    </rPh>
    <phoneticPr fontId="2"/>
  </si>
  <si>
    <t>宿 泊 人 数</t>
    <rPh sb="0" eb="1">
      <t>シュク</t>
    </rPh>
    <rPh sb="2" eb="3">
      <t>トマリ</t>
    </rPh>
    <rPh sb="4" eb="5">
      <t>ヒト</t>
    </rPh>
    <rPh sb="6" eb="7">
      <t>スウ</t>
    </rPh>
    <phoneticPr fontId="2"/>
  </si>
  <si>
    <t>４日目食事人数</t>
    <rPh sb="1" eb="2">
      <t>ニチ</t>
    </rPh>
    <rPh sb="2" eb="3">
      <t>メ</t>
    </rPh>
    <rPh sb="3" eb="5">
      <t>ショクジ</t>
    </rPh>
    <rPh sb="5" eb="7">
      <t>ニンズウ</t>
    </rPh>
    <phoneticPr fontId="2"/>
  </si>
  <si>
    <r>
      <t xml:space="preserve">食 事 人 数
</t>
    </r>
    <r>
      <rPr>
        <sz val="10"/>
        <rFont val="ＭＳ 明朝"/>
        <family val="1"/>
        <charset val="128"/>
      </rPr>
      <t>(持参者を含む)</t>
    </r>
    <rPh sb="0" eb="1">
      <t>ショク</t>
    </rPh>
    <rPh sb="2" eb="3">
      <t>コト</t>
    </rPh>
    <rPh sb="4" eb="5">
      <t>ヒト</t>
    </rPh>
    <rPh sb="6" eb="7">
      <t>スウ</t>
    </rPh>
    <rPh sb="9" eb="11">
      <t>ジサン</t>
    </rPh>
    <rPh sb="11" eb="12">
      <t>シャ</t>
    </rPh>
    <rPh sb="13" eb="14">
      <t>フク</t>
    </rPh>
    <phoneticPr fontId="2"/>
  </si>
  <si>
    <t>朝</t>
    <rPh sb="0" eb="1">
      <t>アサ</t>
    </rPh>
    <phoneticPr fontId="2"/>
  </si>
  <si>
    <t>昼</t>
    <rPh sb="0" eb="1">
      <t>ヒル</t>
    </rPh>
    <phoneticPr fontId="2"/>
  </si>
  <si>
    <t>夕</t>
    <rPh sb="0" eb="1">
      <t>ユウ</t>
    </rPh>
    <phoneticPr fontId="2"/>
  </si>
  <si>
    <r>
      <t xml:space="preserve">使用を希望
する研修室
</t>
    </r>
    <r>
      <rPr>
        <sz val="8"/>
        <rFont val="ＭＳ Ｐ明朝"/>
        <family val="1"/>
        <charset val="128"/>
      </rPr>
      <t>（☑を選んでください）</t>
    </r>
    <rPh sb="0" eb="2">
      <t>シヨウ</t>
    </rPh>
    <rPh sb="3" eb="5">
      <t>キボウ</t>
    </rPh>
    <rPh sb="8" eb="11">
      <t>ケンシュウシツ</t>
    </rPh>
    <rPh sb="15" eb="16">
      <t>エラ</t>
    </rPh>
    <phoneticPr fontId="2"/>
  </si>
  <si>
    <t>□</t>
  </si>
  <si>
    <t>小研修室１</t>
    <rPh sb="0" eb="4">
      <t>ショウケンシュウシツ</t>
    </rPh>
    <phoneticPr fontId="2"/>
  </si>
  <si>
    <t>小研修室２</t>
    <rPh sb="0" eb="4">
      <t>ショウケンシュウシツ</t>
    </rPh>
    <phoneticPr fontId="2"/>
  </si>
  <si>
    <t>小研修室３</t>
    <rPh sb="0" eb="4">
      <t>ショウケンシュウシツ</t>
    </rPh>
    <phoneticPr fontId="2"/>
  </si>
  <si>
    <t>研修和室</t>
    <rPh sb="0" eb="2">
      <t>ケンシュウ</t>
    </rPh>
    <rPh sb="2" eb="4">
      <t>ワシツ</t>
    </rPh>
    <phoneticPr fontId="2"/>
  </si>
  <si>
    <t>大研修室</t>
    <rPh sb="0" eb="1">
      <t>ダイ</t>
    </rPh>
    <rPh sb="1" eb="4">
      <t>ケンシュウシツ</t>
    </rPh>
    <phoneticPr fontId="2"/>
  </si>
  <si>
    <t>多目的ホール</t>
    <rPh sb="0" eb="3">
      <t>タモクテキ</t>
    </rPh>
    <phoneticPr fontId="2"/>
  </si>
  <si>
    <t>体育館</t>
    <rPh sb="0" eb="3">
      <t>タイイクカン</t>
    </rPh>
    <phoneticPr fontId="2"/>
  </si>
  <si>
    <r>
      <t xml:space="preserve">使用を希望
する設備器具
</t>
    </r>
    <r>
      <rPr>
        <sz val="8"/>
        <rFont val="ＭＳ 明朝"/>
        <family val="1"/>
        <charset val="128"/>
      </rPr>
      <t>（☑を選んでください）</t>
    </r>
    <rPh sb="16" eb="17">
      <t>エラ</t>
    </rPh>
    <phoneticPr fontId="2"/>
  </si>
  <si>
    <t>プロジェクター</t>
    <phoneticPr fontId="2"/>
  </si>
  <si>
    <t>スクリーン</t>
    <phoneticPr fontId="2"/>
  </si>
  <si>
    <t>DVDプレーヤー</t>
    <phoneticPr fontId="2"/>
  </si>
  <si>
    <t>CDラジカセ</t>
    <phoneticPr fontId="2"/>
  </si>
  <si>
    <t>マイク・アンプ</t>
    <phoneticPr fontId="2"/>
  </si>
  <si>
    <t>ピアノ</t>
    <phoneticPr fontId="2"/>
  </si>
  <si>
    <t>キャンドルサービス用具</t>
    <rPh sb="9" eb="11">
      <t>ヨウグ</t>
    </rPh>
    <phoneticPr fontId="2"/>
  </si>
  <si>
    <r>
      <t xml:space="preserve">希望する
研修プログラム
</t>
    </r>
    <r>
      <rPr>
        <sz val="8"/>
        <rFont val="ＭＳ Ｐ明朝"/>
        <family val="1"/>
        <charset val="128"/>
      </rPr>
      <t>（☑を選んでください）</t>
    </r>
    <rPh sb="16" eb="17">
      <t>エラ</t>
    </rPh>
    <phoneticPr fontId="2"/>
  </si>
  <si>
    <t>ウォークラリー</t>
    <phoneticPr fontId="2"/>
  </si>
  <si>
    <t>リングゴルフ</t>
    <phoneticPr fontId="2"/>
  </si>
  <si>
    <t>星空観察</t>
    <rPh sb="0" eb="2">
      <t>ホシゾラ</t>
    </rPh>
    <rPh sb="2" eb="4">
      <t>カンサツ</t>
    </rPh>
    <phoneticPr fontId="2"/>
  </si>
  <si>
    <t>ネイチャークラフト</t>
    <phoneticPr fontId="2"/>
  </si>
  <si>
    <t>レザークラフト</t>
    <phoneticPr fontId="2"/>
  </si>
  <si>
    <t>陶芸</t>
    <rPh sb="0" eb="2">
      <t>トウゲイ</t>
    </rPh>
    <phoneticPr fontId="2"/>
  </si>
  <si>
    <t>箸の研ぎ出し</t>
    <rPh sb="0" eb="1">
      <t>ハシ</t>
    </rPh>
    <rPh sb="2" eb="3">
      <t>ト</t>
    </rPh>
    <rPh sb="4" eb="5">
      <t>ダ</t>
    </rPh>
    <phoneticPr fontId="2"/>
  </si>
  <si>
    <t>その他（</t>
    <rPh sb="2" eb="3">
      <t>タ</t>
    </rPh>
    <phoneticPr fontId="2"/>
  </si>
  <si>
    <t>備       考</t>
    <rPh sb="0" eb="1">
      <t>ビ</t>
    </rPh>
    <rPh sb="8" eb="9">
      <t>コウ</t>
    </rPh>
    <phoneticPr fontId="2"/>
  </si>
  <si>
    <t>使用料の納入方法</t>
  </si>
  <si>
    <t>後日納付(手数料無料)</t>
    <rPh sb="0" eb="2">
      <t>ゴジツ</t>
    </rPh>
    <rPh sb="2" eb="4">
      <t>ノウフ</t>
    </rPh>
    <rPh sb="5" eb="8">
      <t>テスウリョウ</t>
    </rPh>
    <rPh sb="8" eb="10">
      <t>ムリョウ</t>
    </rPh>
    <phoneticPr fontId="2"/>
  </si>
  <si>
    <t>当日現金</t>
    <rPh sb="0" eb="2">
      <t>トウジツ</t>
    </rPh>
    <rPh sb="2" eb="4">
      <t>ゲンキン</t>
    </rPh>
    <phoneticPr fontId="2"/>
  </si>
  <si>
    <t xml:space="preserve">注  ○使用に関する計画を知るために必要な資料を添付してください。　　           </t>
    <rPh sb="0" eb="1">
      <t>チュウイ</t>
    </rPh>
    <rPh sb="4" eb="6">
      <t>シヨウ</t>
    </rPh>
    <rPh sb="7" eb="8">
      <t>カン</t>
    </rPh>
    <rPh sb="10" eb="12">
      <t>ケイカク</t>
    </rPh>
    <rPh sb="13" eb="14">
      <t>シ</t>
    </rPh>
    <rPh sb="18" eb="20">
      <t>ヒツヨウ</t>
    </rPh>
    <rPh sb="21" eb="23">
      <t>シリョウ</t>
    </rPh>
    <rPh sb="24" eb="26">
      <t>テンプ</t>
    </rPh>
    <phoneticPr fontId="2"/>
  </si>
  <si>
    <t>　※本申請書の個人情報は適正に管理し、目的以外の使用や第三者への情報提供は行いません。</t>
    <rPh sb="2" eb="3">
      <t>ホン</t>
    </rPh>
    <rPh sb="3" eb="6">
      <t>シンセイショ</t>
    </rPh>
    <rPh sb="7" eb="9">
      <t>コジン</t>
    </rPh>
    <rPh sb="9" eb="11">
      <t>ジョウホウ</t>
    </rPh>
    <rPh sb="12" eb="14">
      <t>テキセイ</t>
    </rPh>
    <rPh sb="15" eb="17">
      <t>カンリ</t>
    </rPh>
    <rPh sb="19" eb="21">
      <t>モクテキ</t>
    </rPh>
    <rPh sb="21" eb="23">
      <t>イガイ</t>
    </rPh>
    <rPh sb="24" eb="26">
      <t>シヨウ</t>
    </rPh>
    <rPh sb="27" eb="28">
      <t>ダイ</t>
    </rPh>
    <rPh sb="28" eb="30">
      <t>３シャ</t>
    </rPh>
    <rPh sb="32" eb="34">
      <t>ジョウホウ</t>
    </rPh>
    <rPh sb="34" eb="36">
      <t>テイキョウ</t>
    </rPh>
    <rPh sb="37" eb="38">
      <t>オコナ</t>
    </rPh>
    <phoneticPr fontId="2"/>
  </si>
  <si>
    <t>活　動　計　画　表　</t>
    <rPh sb="0" eb="1">
      <t>カツ</t>
    </rPh>
    <rPh sb="2" eb="3">
      <t>ドウ</t>
    </rPh>
    <rPh sb="4" eb="5">
      <t>ケイ</t>
    </rPh>
    <rPh sb="6" eb="7">
      <t>ガ</t>
    </rPh>
    <rPh sb="8" eb="9">
      <t>ヒョウ</t>
    </rPh>
    <phoneticPr fontId="17"/>
  </si>
  <si>
    <t>団体名</t>
    <rPh sb="0" eb="2">
      <t>ダンタイ</t>
    </rPh>
    <rPh sb="2" eb="3">
      <t>メイ</t>
    </rPh>
    <phoneticPr fontId="17"/>
  </si>
  <si>
    <t>※入所前の活動(滞在)場所</t>
    <rPh sb="1" eb="3">
      <t>ニュウショ</t>
    </rPh>
    <rPh sb="3" eb="4">
      <t>マエ</t>
    </rPh>
    <rPh sb="5" eb="7">
      <t>カツドウ</t>
    </rPh>
    <rPh sb="8" eb="10">
      <t>タイザイ</t>
    </rPh>
    <rPh sb="11" eb="13">
      <t>バショ</t>
    </rPh>
    <phoneticPr fontId="2"/>
  </si>
  <si>
    <t>大会・行事名等</t>
    <rPh sb="0" eb="2">
      <t>タイカイ</t>
    </rPh>
    <rPh sb="3" eb="5">
      <t>ギョウジ</t>
    </rPh>
    <rPh sb="5" eb="6">
      <t>メイ</t>
    </rPh>
    <rPh sb="6" eb="7">
      <t>トウ</t>
    </rPh>
    <phoneticPr fontId="2"/>
  </si>
  <si>
    <t>※退所後の活動(滞在)場所</t>
    <rPh sb="1" eb="3">
      <t>タイショ</t>
    </rPh>
    <rPh sb="3" eb="4">
      <t>ゴ</t>
    </rPh>
    <rPh sb="5" eb="7">
      <t>カツドウ</t>
    </rPh>
    <rPh sb="8" eb="10">
      <t>タイザイ</t>
    </rPh>
    <rPh sb="11" eb="13">
      <t>バショ</t>
    </rPh>
    <phoneticPr fontId="2"/>
  </si>
  <si>
    <t>日付</t>
    <rPh sb="0" eb="2">
      <t>ヒヅケ</t>
    </rPh>
    <phoneticPr fontId="2"/>
  </si>
  <si>
    <t>活動内容</t>
    <rPh sb="0" eb="2">
      <t>カツドウ</t>
    </rPh>
    <rPh sb="2" eb="4">
      <t>ナイヨウ</t>
    </rPh>
    <phoneticPr fontId="17"/>
  </si>
  <si>
    <t>活動場所</t>
    <rPh sb="0" eb="2">
      <t>カツドウ</t>
    </rPh>
    <rPh sb="2" eb="4">
      <t>バショ</t>
    </rPh>
    <phoneticPr fontId="17"/>
  </si>
  <si>
    <t>朝食</t>
    <rPh sb="0" eb="2">
      <t>チョウショク</t>
    </rPh>
    <phoneticPr fontId="2"/>
  </si>
  <si>
    <t>食堂</t>
    <rPh sb="0" eb="2">
      <t>ショクドウ</t>
    </rPh>
    <phoneticPr fontId="2"/>
  </si>
  <si>
    <t>昼　食</t>
    <rPh sb="0" eb="1">
      <t>ヒル</t>
    </rPh>
    <rPh sb="2" eb="3">
      <t>ショク</t>
    </rPh>
    <phoneticPr fontId="17"/>
  </si>
  <si>
    <t>注文弁当（</t>
    <rPh sb="0" eb="2">
      <t>チュウモン</t>
    </rPh>
    <rPh sb="2" eb="4">
      <t>ベントウ</t>
    </rPh>
    <phoneticPr fontId="2"/>
  </si>
  <si>
    <t>持参弁当（</t>
    <rPh sb="0" eb="2">
      <t>ジサン</t>
    </rPh>
    <rPh sb="2" eb="4">
      <t>ベントウ</t>
    </rPh>
    <phoneticPr fontId="2"/>
  </si>
  <si>
    <t>夕食</t>
    <rPh sb="0" eb="2">
      <t>ユウショク</t>
    </rPh>
    <phoneticPr fontId="17"/>
  </si>
  <si>
    <r>
      <t>活　動　計　画　表</t>
    </r>
    <r>
      <rPr>
        <sz val="18"/>
        <color rgb="FFFF0000"/>
        <rFont val="ＭＳ ゴシック"/>
        <family val="3"/>
        <charset val="128"/>
      </rPr>
      <t>　（記入例）</t>
    </r>
    <rPh sb="0" eb="1">
      <t>カツ</t>
    </rPh>
    <rPh sb="2" eb="3">
      <t>ドウ</t>
    </rPh>
    <rPh sb="4" eb="5">
      <t>ケイ</t>
    </rPh>
    <rPh sb="6" eb="7">
      <t>ガ</t>
    </rPh>
    <rPh sb="8" eb="9">
      <t>ヒョウ</t>
    </rPh>
    <phoneticPr fontId="17"/>
  </si>
  <si>
    <t>上岡スポーツ少年団</t>
    <phoneticPr fontId="2"/>
  </si>
  <si>
    <t>上岡第二中学校体育館</t>
    <rPh sb="0" eb="2">
      <t>カミオカ</t>
    </rPh>
    <rPh sb="2" eb="4">
      <t>ダイニ</t>
    </rPh>
    <rPh sb="4" eb="7">
      <t>チュウガッコウ</t>
    </rPh>
    <rPh sb="7" eb="10">
      <t>タイイクカン</t>
    </rPh>
    <phoneticPr fontId="2"/>
  </si>
  <si>
    <t>練習試合</t>
    <rPh sb="0" eb="2">
      <t>レンシュウ</t>
    </rPh>
    <rPh sb="2" eb="4">
      <t>ジアイ</t>
    </rPh>
    <phoneticPr fontId="2"/>
  </si>
  <si>
    <t>丹南総合公園体育館</t>
    <rPh sb="0" eb="2">
      <t>タンナン</t>
    </rPh>
    <rPh sb="2" eb="4">
      <t>ソウゴウ</t>
    </rPh>
    <rPh sb="4" eb="6">
      <t>コウエン</t>
    </rPh>
    <rPh sb="6" eb="9">
      <t>タイイクカン</t>
    </rPh>
    <phoneticPr fontId="2"/>
  </si>
  <si>
    <t>上岡もみじ杯卓球大会</t>
    <rPh sb="0" eb="2">
      <t>カミオカ</t>
    </rPh>
    <rPh sb="5" eb="6">
      <t>ハイ</t>
    </rPh>
    <rPh sb="6" eb="8">
      <t>タッキュウ</t>
    </rPh>
    <rPh sb="8" eb="10">
      <t>タイカイ</t>
    </rPh>
    <phoneticPr fontId="2"/>
  </si>
  <si>
    <t>起床・洗面</t>
    <rPh sb="0" eb="2">
      <t>キショウ</t>
    </rPh>
    <rPh sb="3" eb="5">
      <t>センメン</t>
    </rPh>
    <phoneticPr fontId="2"/>
  </si>
  <si>
    <t>荷物整理・清掃</t>
    <rPh sb="0" eb="2">
      <t>ニモツ</t>
    </rPh>
    <rPh sb="2" eb="4">
      <t>セイリ</t>
    </rPh>
    <rPh sb="5" eb="7">
      <t>セイソウ</t>
    </rPh>
    <phoneticPr fontId="2"/>
  </si>
  <si>
    <t>入所</t>
    <phoneticPr fontId="2"/>
  </si>
  <si>
    <t>部屋チェック・移動</t>
    <rPh sb="0" eb="2">
      <t>ヘヤ</t>
    </rPh>
    <rPh sb="7" eb="9">
      <t>イドウ</t>
    </rPh>
    <phoneticPr fontId="2"/>
  </si>
  <si>
    <t>入所式・オリエンテーション</t>
    <phoneticPr fontId="2"/>
  </si>
  <si>
    <t>多目的ホール</t>
    <rPh sb="0" eb="3">
      <t>タモクテキ</t>
    </rPh>
    <phoneticPr fontId="17"/>
  </si>
  <si>
    <t>　ウォークラリー
　　　９０分コース
　【雨天】
　　　　紙ブーメラン</t>
    <rPh sb="14" eb="15">
      <t>フン</t>
    </rPh>
    <rPh sb="21" eb="23">
      <t>ウテン</t>
    </rPh>
    <rPh sb="29" eb="30">
      <t>カミ</t>
    </rPh>
    <phoneticPr fontId="2"/>
  </si>
  <si>
    <t>スタート
体育館</t>
    <rPh sb="5" eb="8">
      <t>タイイクカン</t>
    </rPh>
    <phoneticPr fontId="2"/>
  </si>
  <si>
    <t>練習</t>
    <rPh sb="0" eb="2">
      <t>レンシュウ</t>
    </rPh>
    <phoneticPr fontId="17"/>
  </si>
  <si>
    <t>体育館</t>
    <rPh sb="0" eb="3">
      <t>タイイクカン</t>
    </rPh>
    <phoneticPr fontId="17"/>
  </si>
  <si>
    <t>昼食</t>
    <rPh sb="0" eb="2">
      <t>チュウショク</t>
    </rPh>
    <phoneticPr fontId="17"/>
  </si>
  <si>
    <t>食堂</t>
    <phoneticPr fontId="2"/>
  </si>
  <si>
    <t>ふりかえり</t>
    <phoneticPr fontId="17"/>
  </si>
  <si>
    <t>退所</t>
    <rPh sb="0" eb="2">
      <t>タイショ</t>
    </rPh>
    <phoneticPr fontId="2"/>
  </si>
  <si>
    <t>入室・ベッドメイキング</t>
    <rPh sb="0" eb="2">
      <t>ニュウシツ</t>
    </rPh>
    <phoneticPr fontId="17"/>
  </si>
  <si>
    <t>ミーティング</t>
    <phoneticPr fontId="2"/>
  </si>
  <si>
    <t>小研２</t>
    <rPh sb="0" eb="1">
      <t>ショウ</t>
    </rPh>
    <rPh sb="1" eb="2">
      <t>ケン</t>
    </rPh>
    <phoneticPr fontId="2"/>
  </si>
  <si>
    <t>入浴</t>
    <rPh sb="0" eb="2">
      <t>ニュウヨク</t>
    </rPh>
    <phoneticPr fontId="2"/>
  </si>
  <si>
    <t>自由交歓</t>
    <rPh sb="0" eb="2">
      <t>ジユウ</t>
    </rPh>
    <rPh sb="2" eb="4">
      <t>コウカン</t>
    </rPh>
    <phoneticPr fontId="2"/>
  </si>
  <si>
    <t>就寝</t>
    <rPh sb="0" eb="2">
      <t>シュウシン</t>
    </rPh>
    <phoneticPr fontId="2"/>
  </si>
  <si>
    <t xml:space="preserve"> 研　修 申 込 書</t>
    <rPh sb="1" eb="2">
      <t>ケン</t>
    </rPh>
    <rPh sb="3" eb="4">
      <t>オサム</t>
    </rPh>
    <phoneticPr fontId="17"/>
  </si>
  <si>
    <t>初回提出</t>
    <rPh sb="0" eb="2">
      <t>ショカイ</t>
    </rPh>
    <rPh sb="2" eb="4">
      <t>テイシュツ</t>
    </rPh>
    <phoneticPr fontId="2"/>
  </si>
  <si>
    <t>人数変更</t>
    <rPh sb="0" eb="2">
      <t>ニンズウ</t>
    </rPh>
    <rPh sb="2" eb="4">
      <t>ヘンコウ</t>
    </rPh>
    <phoneticPr fontId="2"/>
  </si>
  <si>
    <t>利　用　日</t>
    <rPh sb="0" eb="1">
      <t>リ</t>
    </rPh>
    <rPh sb="2" eb="3">
      <t>ヨウ</t>
    </rPh>
    <rPh sb="4" eb="5">
      <t>ニチ</t>
    </rPh>
    <phoneticPr fontId="17"/>
  </si>
  <si>
    <t>(</t>
    <phoneticPr fontId="2"/>
  </si>
  <si>
    <t>より</t>
    <phoneticPr fontId="17"/>
  </si>
  <si>
    <t>団　体　名</t>
    <rPh sb="0" eb="1">
      <t>ダン</t>
    </rPh>
    <rPh sb="2" eb="3">
      <t>カラダ</t>
    </rPh>
    <rPh sb="4" eb="5">
      <t>メイ</t>
    </rPh>
    <phoneticPr fontId="17"/>
  </si>
  <si>
    <t>№</t>
    <phoneticPr fontId="2"/>
  </si>
  <si>
    <t>研　修　名</t>
    <rPh sb="0" eb="1">
      <t>ケン</t>
    </rPh>
    <rPh sb="2" eb="3">
      <t>オサム</t>
    </rPh>
    <rPh sb="4" eb="5">
      <t>メイ</t>
    </rPh>
    <phoneticPr fontId="2"/>
  </si>
  <si>
    <t>実施</t>
    <rPh sb="0" eb="2">
      <t>ジッシ</t>
    </rPh>
    <phoneticPr fontId="2"/>
  </si>
  <si>
    <t>実施日</t>
    <rPh sb="0" eb="3">
      <t>ジッシビ</t>
    </rPh>
    <phoneticPr fontId="2"/>
  </si>
  <si>
    <t>実施時間</t>
    <rPh sb="0" eb="2">
      <t>ジッシ</t>
    </rPh>
    <rPh sb="2" eb="4">
      <t>ジカン</t>
    </rPh>
    <phoneticPr fontId="2"/>
  </si>
  <si>
    <r>
      <rPr>
        <sz val="14"/>
        <color theme="1"/>
        <rFont val="ＭＳ Ｐゴシック"/>
        <family val="3"/>
        <charset val="128"/>
        <scheme val="minor"/>
      </rPr>
      <t>場所</t>
    </r>
    <r>
      <rPr>
        <sz val="9"/>
        <color theme="1"/>
        <rFont val="ＭＳ Ｐゴシック"/>
        <family val="3"/>
        <charset val="128"/>
        <scheme val="minor"/>
      </rPr>
      <t xml:space="preserve">
(待機場所を含む)</t>
    </r>
    <rPh sb="0" eb="2">
      <t>バショ</t>
    </rPh>
    <rPh sb="4" eb="6">
      <t>タイキ</t>
    </rPh>
    <rPh sb="6" eb="8">
      <t>バショ</t>
    </rPh>
    <rPh sb="9" eb="10">
      <t>フクバショ</t>
    </rPh>
    <phoneticPr fontId="2"/>
  </si>
  <si>
    <t>実施人数
(材料数)</t>
    <rPh sb="0" eb="2">
      <t>ジッシ</t>
    </rPh>
    <rPh sb="2" eb="4">
      <t>ニンズウ</t>
    </rPh>
    <rPh sb="6" eb="8">
      <t>ザイリョウ</t>
    </rPh>
    <rPh sb="8" eb="9">
      <t>スウ</t>
    </rPh>
    <phoneticPr fontId="2"/>
  </si>
  <si>
    <t>班(グループ)数</t>
    <rPh sb="0" eb="1">
      <t>ハン</t>
    </rPh>
    <rPh sb="7" eb="8">
      <t>スウ</t>
    </rPh>
    <phoneticPr fontId="2"/>
  </si>
  <si>
    <t>記入例</t>
    <rPh sb="0" eb="2">
      <t>キニュウ</t>
    </rPh>
    <rPh sb="2" eb="3">
      <t>レイ</t>
    </rPh>
    <phoneticPr fontId="2"/>
  </si>
  <si>
    <t>屋外</t>
    <rPh sb="0" eb="2">
      <t>オクガイ</t>
    </rPh>
    <phoneticPr fontId="2"/>
  </si>
  <si>
    <t>ウォークラリー９０</t>
    <phoneticPr fontId="2"/>
  </si>
  <si>
    <t>晴のみ</t>
    <rPh sb="0" eb="1">
      <t>ハレ</t>
    </rPh>
    <phoneticPr fontId="2"/>
  </si>
  <si>
    <t>○月○日</t>
    <rPh sb="1" eb="2">
      <t>ツキ</t>
    </rPh>
    <rPh sb="3" eb="4">
      <t>ヒ</t>
    </rPh>
    <phoneticPr fontId="2"/>
  </si>
  <si>
    <t>１３：３０～１６：００</t>
    <phoneticPr fontId="2"/>
  </si>
  <si>
    <t>体育館
(スタート・ゴール)</t>
    <rPh sb="0" eb="3">
      <t>タイイクカン</t>
    </rPh>
    <phoneticPr fontId="2"/>
  </si>
  <si>
    <t>２７人</t>
    <rPh sb="2" eb="3">
      <t>ニン</t>
    </rPh>
    <phoneticPr fontId="2"/>
  </si>
  <si>
    <t>５人×３班
６人×２班</t>
    <phoneticPr fontId="2"/>
  </si>
  <si>
    <t>屋内</t>
    <rPh sb="0" eb="2">
      <t>オクナイ</t>
    </rPh>
    <phoneticPr fontId="2"/>
  </si>
  <si>
    <t>晴雨共</t>
    <rPh sb="0" eb="2">
      <t>セイウ</t>
    </rPh>
    <rPh sb="2" eb="3">
      <t>トモ</t>
    </rPh>
    <phoneticPr fontId="2"/>
  </si>
  <si>
    <t>△月△日</t>
    <rPh sb="1" eb="2">
      <t>ツキ</t>
    </rPh>
    <rPh sb="3" eb="4">
      <t>ヒ</t>
    </rPh>
    <phoneticPr fontId="2"/>
  </si>
  <si>
    <t>９：３０～１２：００</t>
    <phoneticPr fontId="2"/>
  </si>
  <si>
    <t>２９セット</t>
    <phoneticPr fontId="2"/>
  </si>
  <si>
    <t>４人×６班
５人×１班</t>
    <phoneticPr fontId="2"/>
  </si>
  <si>
    <t>１</t>
    <phoneticPr fontId="2"/>
  </si>
  <si>
    <t>２</t>
    <phoneticPr fontId="2"/>
  </si>
  <si>
    <t>３</t>
    <phoneticPr fontId="2"/>
  </si>
  <si>
    <t>４</t>
    <phoneticPr fontId="2"/>
  </si>
  <si>
    <t>５</t>
    <phoneticPr fontId="2"/>
  </si>
  <si>
    <t>６</t>
    <phoneticPr fontId="2"/>
  </si>
  <si>
    <t>７</t>
    <phoneticPr fontId="2"/>
  </si>
  <si>
    <t>８</t>
    <phoneticPr fontId="2"/>
  </si>
  <si>
    <t>&lt;おねがい&gt;</t>
    <phoneticPr fontId="17"/>
  </si>
  <si>
    <t>※各プログラムの準備物・料金等、詳細はホームページをご覧ください。</t>
    <rPh sb="1" eb="2">
      <t>カク</t>
    </rPh>
    <rPh sb="8" eb="10">
      <t>ジュンビ</t>
    </rPh>
    <rPh sb="10" eb="11">
      <t>ブツ</t>
    </rPh>
    <rPh sb="12" eb="14">
      <t>リョウキン</t>
    </rPh>
    <rPh sb="14" eb="15">
      <t>トウ</t>
    </rPh>
    <rPh sb="16" eb="18">
      <t>ショウサイ</t>
    </rPh>
    <rPh sb="27" eb="28">
      <t>ラン</t>
    </rPh>
    <phoneticPr fontId="17"/>
  </si>
  <si>
    <t>　　　　　　　　　　　　　　　　　　　(https://www.pref.fukui.lg.jp/doc/sabae-seinen/puroguramu2016.html)</t>
    <phoneticPr fontId="17"/>
  </si>
  <si>
    <t>※講師を依頼するプログラムは、１ヵ月前までに連絡をお願いします。</t>
    <rPh sb="1" eb="3">
      <t>コウシ</t>
    </rPh>
    <rPh sb="4" eb="6">
      <t>イライ</t>
    </rPh>
    <rPh sb="17" eb="18">
      <t>ガツ</t>
    </rPh>
    <rPh sb="18" eb="19">
      <t>マエ</t>
    </rPh>
    <rPh sb="22" eb="24">
      <t>レンラク</t>
    </rPh>
    <rPh sb="26" eb="27">
      <t>ネガ</t>
    </rPh>
    <phoneticPr fontId="17"/>
  </si>
  <si>
    <t>　ください。</t>
    <phoneticPr fontId="17"/>
  </si>
  <si>
    <t>※雨天プログラム用に研修室を予約した場合、研修室の使用の有無にかかわらず、施設使用料をご負担</t>
    <rPh sb="1" eb="3">
      <t>ウテン</t>
    </rPh>
    <rPh sb="8" eb="9">
      <t>ヨウ</t>
    </rPh>
    <rPh sb="10" eb="13">
      <t>ケンシュウシツ</t>
    </rPh>
    <rPh sb="14" eb="16">
      <t>ヨヤク</t>
    </rPh>
    <rPh sb="18" eb="20">
      <t>バアイ</t>
    </rPh>
    <rPh sb="21" eb="24">
      <t>ケンシュウシツ</t>
    </rPh>
    <rPh sb="25" eb="27">
      <t>シヨウ</t>
    </rPh>
    <rPh sb="28" eb="30">
      <t>ウム</t>
    </rPh>
    <rPh sb="37" eb="39">
      <t>シセツ</t>
    </rPh>
    <rPh sb="39" eb="41">
      <t>シヨウ</t>
    </rPh>
    <rPh sb="41" eb="42">
      <t>リョウ</t>
    </rPh>
    <rPh sb="44" eb="46">
      <t>フタン</t>
    </rPh>
    <phoneticPr fontId="17"/>
  </si>
  <si>
    <t>　いただきます。</t>
    <phoneticPr fontId="17"/>
  </si>
  <si>
    <t>※体験プログラムの材料代・講師謝礼は、当日現金支払いになりますので、ご準備をお願いします。</t>
    <rPh sb="1" eb="3">
      <t>タイケン</t>
    </rPh>
    <rPh sb="9" eb="11">
      <t>ザイリョウ</t>
    </rPh>
    <rPh sb="11" eb="12">
      <t>ダイ</t>
    </rPh>
    <rPh sb="13" eb="15">
      <t>コウシ</t>
    </rPh>
    <rPh sb="15" eb="17">
      <t>シャレイ</t>
    </rPh>
    <rPh sb="19" eb="21">
      <t>トウジツ</t>
    </rPh>
    <rPh sb="21" eb="23">
      <t>ゲンキン</t>
    </rPh>
    <rPh sb="23" eb="25">
      <t>シハラ</t>
    </rPh>
    <rPh sb="35" eb="37">
      <t>ジュンビ</t>
    </rPh>
    <rPh sb="39" eb="40">
      <t>ネガ</t>
    </rPh>
    <phoneticPr fontId="17"/>
  </si>
  <si>
    <t>＜備考＞</t>
    <rPh sb="1" eb="3">
      <t>ビコウ</t>
    </rPh>
    <phoneticPr fontId="17"/>
  </si>
  <si>
    <t>研　修　参　加　者　名　簿（宿泊者・日帰り研修者）  　　　</t>
    <rPh sb="0" eb="1">
      <t>ケン</t>
    </rPh>
    <rPh sb="2" eb="3">
      <t>オサム</t>
    </rPh>
    <rPh sb="4" eb="5">
      <t>サン</t>
    </rPh>
    <rPh sb="6" eb="7">
      <t>カ</t>
    </rPh>
    <rPh sb="8" eb="9">
      <t>モノ</t>
    </rPh>
    <rPh sb="10" eb="11">
      <t>メイ</t>
    </rPh>
    <rPh sb="12" eb="13">
      <t>ボ</t>
    </rPh>
    <rPh sb="14" eb="16">
      <t>シュクハク</t>
    </rPh>
    <rPh sb="16" eb="17">
      <t>シャ</t>
    </rPh>
    <rPh sb="18" eb="20">
      <t>ヒガエ</t>
    </rPh>
    <rPh sb="21" eb="23">
      <t>ケンシュウ</t>
    </rPh>
    <rPh sb="23" eb="24">
      <t>シャ</t>
    </rPh>
    <phoneticPr fontId="17"/>
  </si>
  <si>
    <t>A</t>
    <phoneticPr fontId="2"/>
  </si>
  <si>
    <t>B</t>
    <phoneticPr fontId="2"/>
  </si>
  <si>
    <t>宿　泊　月　日</t>
    <rPh sb="0" eb="1">
      <t>ヤド</t>
    </rPh>
    <rPh sb="2" eb="3">
      <t>ハク</t>
    </rPh>
    <rPh sb="4" eb="5">
      <t>ツキ</t>
    </rPh>
    <rPh sb="6" eb="7">
      <t>ヒ</t>
    </rPh>
    <phoneticPr fontId="17"/>
  </si>
  <si>
    <t>から</t>
    <phoneticPr fontId="2"/>
  </si>
  <si>
    <t>まで</t>
    <phoneticPr fontId="2"/>
  </si>
  <si>
    <t>C</t>
    <phoneticPr fontId="2"/>
  </si>
  <si>
    <t>集　計　表</t>
    <rPh sb="0" eb="1">
      <t>シュウ</t>
    </rPh>
    <rPh sb="2" eb="3">
      <t>ケイ</t>
    </rPh>
    <rPh sb="4" eb="5">
      <t>ヒョウ</t>
    </rPh>
    <phoneticPr fontId="17"/>
  </si>
  <si>
    <t>D</t>
    <phoneticPr fontId="2"/>
  </si>
  <si>
    <t>区　　分</t>
    <rPh sb="0" eb="1">
      <t>ク</t>
    </rPh>
    <rPh sb="3" eb="4">
      <t>ブン</t>
    </rPh>
    <phoneticPr fontId="17"/>
  </si>
  <si>
    <t>日帰り研修</t>
    <rPh sb="0" eb="1">
      <t>ヒ</t>
    </rPh>
    <rPh sb="1" eb="2">
      <t>キ</t>
    </rPh>
    <rPh sb="3" eb="5">
      <t>ケンシュウ</t>
    </rPh>
    <phoneticPr fontId="17"/>
  </si>
  <si>
    <t>１　泊　２　日</t>
    <rPh sb="0" eb="3">
      <t>１パク</t>
    </rPh>
    <rPh sb="4" eb="7">
      <t>２ニチ</t>
    </rPh>
    <phoneticPr fontId="17"/>
  </si>
  <si>
    <t>２　泊　３　日</t>
    <rPh sb="1" eb="3">
      <t>１パク</t>
    </rPh>
    <rPh sb="5" eb="7">
      <t>２ニチ</t>
    </rPh>
    <phoneticPr fontId="17"/>
  </si>
  <si>
    <t>３　泊　４　日</t>
    <rPh sb="1" eb="3">
      <t>１パク</t>
    </rPh>
    <rPh sb="5" eb="7">
      <t>２ニチ</t>
    </rPh>
    <phoneticPr fontId="17"/>
  </si>
  <si>
    <t>４　泊　５　日</t>
    <rPh sb="1" eb="3">
      <t>１パク</t>
    </rPh>
    <rPh sb="5" eb="7">
      <t>２ニチ</t>
    </rPh>
    <phoneticPr fontId="17"/>
  </si>
  <si>
    <t>E</t>
    <phoneticPr fontId="2"/>
  </si>
  <si>
    <t>利</t>
    <rPh sb="0" eb="1">
      <t>リ</t>
    </rPh>
    <phoneticPr fontId="17"/>
  </si>
  <si>
    <t>男</t>
    <rPh sb="0" eb="1">
      <t>オトコ</t>
    </rPh>
    <phoneticPr fontId="17"/>
  </si>
  <si>
    <t>女</t>
    <rPh sb="0" eb="1">
      <t>オンナ</t>
    </rPh>
    <phoneticPr fontId="17"/>
  </si>
  <si>
    <t>計</t>
    <rPh sb="0" eb="1">
      <t>ケイ</t>
    </rPh>
    <phoneticPr fontId="17"/>
  </si>
  <si>
    <t>F</t>
    <phoneticPr fontId="2"/>
  </si>
  <si>
    <t>　幼  　　児(A)</t>
    <rPh sb="1" eb="2">
      <t>ヨウ</t>
    </rPh>
    <rPh sb="6" eb="7">
      <t>ジ</t>
    </rPh>
    <phoneticPr fontId="17"/>
  </si>
  <si>
    <t>G</t>
    <phoneticPr fontId="2"/>
  </si>
  <si>
    <t>用</t>
    <rPh sb="0" eb="1">
      <t>ヨウ</t>
    </rPh>
    <phoneticPr fontId="17"/>
  </si>
  <si>
    <t>　小　学　生(B)</t>
    <rPh sb="1" eb="6">
      <t>ショウガクセイ</t>
    </rPh>
    <phoneticPr fontId="17"/>
  </si>
  <si>
    <t>　中　学　生(C)</t>
    <rPh sb="1" eb="6">
      <t>チュウガクセイ</t>
    </rPh>
    <phoneticPr fontId="17"/>
  </si>
  <si>
    <t>者</t>
    <rPh sb="0" eb="1">
      <t>モノ</t>
    </rPh>
    <phoneticPr fontId="17"/>
  </si>
  <si>
    <t>　高　校　生(D)</t>
    <rPh sb="1" eb="6">
      <t>コウコウセイ</t>
    </rPh>
    <phoneticPr fontId="17"/>
  </si>
  <si>
    <t>26才未満</t>
    <rPh sb="2" eb="3">
      <t>サイ</t>
    </rPh>
    <rPh sb="3" eb="5">
      <t>ミマン</t>
    </rPh>
    <phoneticPr fontId="17"/>
  </si>
  <si>
    <t>大 学 生(E)</t>
    <rPh sb="0" eb="1">
      <t>ダイ</t>
    </rPh>
    <rPh sb="2" eb="3">
      <t>ガク</t>
    </rPh>
    <rPh sb="4" eb="5">
      <t>セイ</t>
    </rPh>
    <phoneticPr fontId="17"/>
  </si>
  <si>
    <t>数</t>
    <rPh sb="0" eb="1">
      <t>カズ</t>
    </rPh>
    <phoneticPr fontId="17"/>
  </si>
  <si>
    <t>学生以外(F)</t>
    <rPh sb="0" eb="2">
      <t>ガクセイ</t>
    </rPh>
    <rPh sb="2" eb="4">
      <t>イガイ</t>
    </rPh>
    <phoneticPr fontId="17"/>
  </si>
  <si>
    <t>２６ 才 以 上(G)</t>
    <rPh sb="0" eb="4">
      <t>２６サイ</t>
    </rPh>
    <rPh sb="5" eb="8">
      <t>イジョウ</t>
    </rPh>
    <phoneticPr fontId="17"/>
  </si>
  <si>
    <t>※参加される方（日帰り、宿泊）全員のお名前をお書きください。日帰りの場合、宿泊日の欄に×をご記入ください。</t>
    <rPh sb="1" eb="3">
      <t>サンカ</t>
    </rPh>
    <rPh sb="6" eb="7">
      <t>カタ</t>
    </rPh>
    <rPh sb="8" eb="10">
      <t>ヒガエ</t>
    </rPh>
    <rPh sb="12" eb="14">
      <t>シュクハク</t>
    </rPh>
    <rPh sb="15" eb="17">
      <t>ゼンイン</t>
    </rPh>
    <rPh sb="19" eb="21">
      <t>ナマエ</t>
    </rPh>
    <rPh sb="23" eb="24">
      <t>カ</t>
    </rPh>
    <rPh sb="30" eb="32">
      <t>ヒガエ</t>
    </rPh>
    <rPh sb="34" eb="36">
      <t>バアイ</t>
    </rPh>
    <rPh sb="37" eb="40">
      <t>シュクハクビ</t>
    </rPh>
    <rPh sb="41" eb="42">
      <t>ラン</t>
    </rPh>
    <rPh sb="46" eb="48">
      <t>キニュウ</t>
    </rPh>
    <phoneticPr fontId="17"/>
  </si>
  <si>
    <r>
      <t>※宿泊する人は、それぞれの</t>
    </r>
    <r>
      <rPr>
        <sz val="10"/>
        <color rgb="FFFF0000"/>
        <rFont val="ＭＳ ゴシック"/>
        <family val="3"/>
        <charset val="128"/>
      </rPr>
      <t>自宅の住所を番地まで</t>
    </r>
    <r>
      <rPr>
        <sz val="10"/>
        <rFont val="ＭＳ ゴシック"/>
        <family val="3"/>
        <charset val="128"/>
      </rPr>
      <t>記入してください。</t>
    </r>
    <rPh sb="1" eb="3">
      <t>シュクハク</t>
    </rPh>
    <rPh sb="5" eb="6">
      <t>ヒト</t>
    </rPh>
    <rPh sb="13" eb="15">
      <t>ジタク</t>
    </rPh>
    <rPh sb="16" eb="18">
      <t>ジュウショ</t>
    </rPh>
    <rPh sb="19" eb="21">
      <t>バンチ</t>
    </rPh>
    <rPh sb="23" eb="25">
      <t>キニュウ</t>
    </rPh>
    <phoneticPr fontId="17"/>
  </si>
  <si>
    <t>※ご記入いただいた個人情報は、適正に管理し、目的以外の使用や第三者への情報提供は行いません。</t>
    <rPh sb="2" eb="4">
      <t>キニュウ</t>
    </rPh>
    <rPh sb="9" eb="11">
      <t>コジン</t>
    </rPh>
    <rPh sb="11" eb="13">
      <t>ジョウホウ</t>
    </rPh>
    <rPh sb="15" eb="17">
      <t>テキセイ</t>
    </rPh>
    <rPh sb="18" eb="20">
      <t>カンリ</t>
    </rPh>
    <rPh sb="22" eb="24">
      <t>モクテキ</t>
    </rPh>
    <rPh sb="24" eb="26">
      <t>イガイ</t>
    </rPh>
    <rPh sb="27" eb="29">
      <t>シヨウ</t>
    </rPh>
    <rPh sb="30" eb="31">
      <t>ダイ</t>
    </rPh>
    <rPh sb="31" eb="33">
      <t>３シャ</t>
    </rPh>
    <rPh sb="35" eb="37">
      <t>ジョウホウ</t>
    </rPh>
    <rPh sb="37" eb="39">
      <t>テイキョウ</t>
    </rPh>
    <rPh sb="40" eb="41">
      <t>オコナ</t>
    </rPh>
    <phoneticPr fontId="17"/>
  </si>
  <si>
    <t>※代理（あっせん）申請は認めませんので必ず宿泊をされる団体の責任（担当）者の方が記入してください。</t>
    <rPh sb="1" eb="3">
      <t>ダイリ</t>
    </rPh>
    <rPh sb="9" eb="11">
      <t>シンセイ</t>
    </rPh>
    <rPh sb="12" eb="13">
      <t>ミト</t>
    </rPh>
    <rPh sb="19" eb="20">
      <t>カナラ</t>
    </rPh>
    <rPh sb="21" eb="23">
      <t>シュクハク</t>
    </rPh>
    <rPh sb="27" eb="29">
      <t>ダンタイ</t>
    </rPh>
    <rPh sb="30" eb="32">
      <t>セキニン</t>
    </rPh>
    <rPh sb="33" eb="35">
      <t>タントウ</t>
    </rPh>
    <rPh sb="36" eb="37">
      <t>シャ</t>
    </rPh>
    <rPh sb="38" eb="39">
      <t>カタ</t>
    </rPh>
    <rPh sb="40" eb="42">
      <t>キニュウ</t>
    </rPh>
    <phoneticPr fontId="2"/>
  </si>
  <si>
    <t>No.</t>
    <phoneticPr fontId="17"/>
  </si>
  <si>
    <t>氏　　　　名</t>
    <rPh sb="0" eb="6">
      <t>シメイ</t>
    </rPh>
    <phoneticPr fontId="17"/>
  </si>
  <si>
    <t>性別</t>
    <rPh sb="0" eb="2">
      <t>セイベツ</t>
    </rPh>
    <phoneticPr fontId="17"/>
  </si>
  <si>
    <t>年令</t>
    <rPh sb="0" eb="2">
      <t>ネンレイ</t>
    </rPh>
    <phoneticPr fontId="17"/>
  </si>
  <si>
    <t>職業
学年</t>
    <rPh sb="0" eb="2">
      <t>ショクギョウ</t>
    </rPh>
    <rPh sb="3" eb="5">
      <t>ガクネン</t>
    </rPh>
    <phoneticPr fontId="17"/>
  </si>
  <si>
    <r>
      <t xml:space="preserve">区分
</t>
    </r>
    <r>
      <rPr>
        <sz val="9"/>
        <rFont val="ＭＳ Ｐゴシック"/>
        <family val="3"/>
        <charset val="128"/>
      </rPr>
      <t>(A～G)</t>
    </r>
    <rPh sb="0" eb="2">
      <t>クブン</t>
    </rPh>
    <phoneticPr fontId="17"/>
  </si>
  <si>
    <t>住　　　所</t>
    <rPh sb="0" eb="1">
      <t>ジュウ</t>
    </rPh>
    <rPh sb="4" eb="5">
      <t>トコロ</t>
    </rPh>
    <phoneticPr fontId="17"/>
  </si>
  <si>
    <r>
      <t>宿泊日</t>
    </r>
    <r>
      <rPr>
        <sz val="8"/>
        <rFont val="ＭＳ Ｐゴシック"/>
        <family val="3"/>
        <charset val="128"/>
      </rPr>
      <t>(○または×を記入)</t>
    </r>
    <rPh sb="0" eb="2">
      <t>シュクハク</t>
    </rPh>
    <rPh sb="2" eb="3">
      <t>ビ</t>
    </rPh>
    <rPh sb="10" eb="11">
      <t>キ</t>
    </rPh>
    <rPh sb="11" eb="12">
      <t>ニュウ</t>
    </rPh>
    <phoneticPr fontId="17"/>
  </si>
  <si>
    <t>区分</t>
    <rPh sb="0" eb="2">
      <t>クブン</t>
    </rPh>
    <phoneticPr fontId="17"/>
  </si>
  <si>
    <t>日帰り</t>
    <rPh sb="0" eb="2">
      <t>ヒガエ</t>
    </rPh>
    <phoneticPr fontId="17"/>
  </si>
  <si>
    <t>宿泊</t>
    <rPh sb="0" eb="2">
      <t>シュクハク</t>
    </rPh>
    <phoneticPr fontId="17"/>
  </si>
  <si>
    <t>入力例</t>
    <rPh sb="0" eb="2">
      <t>ニュウリョク</t>
    </rPh>
    <rPh sb="2" eb="3">
      <t>レイ</t>
    </rPh>
    <phoneticPr fontId="2"/>
  </si>
  <si>
    <t>○○○○</t>
    <phoneticPr fontId="2"/>
  </si>
  <si>
    <t>中学1年</t>
    <rPh sb="0" eb="2">
      <t>チュウガク</t>
    </rPh>
    <rPh sb="3" eb="4">
      <t>ネン</t>
    </rPh>
    <phoneticPr fontId="2"/>
  </si>
  <si>
    <t>△△△△</t>
    <phoneticPr fontId="2"/>
  </si>
  <si>
    <t>主婦</t>
    <rPh sb="0" eb="2">
      <t>シュフ</t>
    </rPh>
    <phoneticPr fontId="2"/>
  </si>
  <si>
    <t>Ａ</t>
    <phoneticPr fontId="2"/>
  </si>
  <si>
    <t>２階　部屋割表</t>
    <rPh sb="1" eb="2">
      <t>カイ</t>
    </rPh>
    <rPh sb="3" eb="5">
      <t>ヘヤ</t>
    </rPh>
    <rPh sb="5" eb="6">
      <t>ワリ</t>
    </rPh>
    <rPh sb="6" eb="7">
      <t>ヒョウ</t>
    </rPh>
    <phoneticPr fontId="17"/>
  </si>
  <si>
    <t>201
洋室（８名）</t>
    <rPh sb="4" eb="6">
      <t>ヨウシツ</t>
    </rPh>
    <rPh sb="8" eb="9">
      <t>メイ</t>
    </rPh>
    <phoneticPr fontId="17"/>
  </si>
  <si>
    <t>202
洋室（８名）</t>
    <rPh sb="8" eb="9">
      <t>メイ</t>
    </rPh>
    <phoneticPr fontId="17"/>
  </si>
  <si>
    <t>203
洋室（８名）</t>
    <rPh sb="8" eb="9">
      <t>メイ</t>
    </rPh>
    <phoneticPr fontId="17"/>
  </si>
  <si>
    <t>204
洋室（８名）</t>
    <rPh sb="8" eb="9">
      <t>メイ</t>
    </rPh>
    <phoneticPr fontId="17"/>
  </si>
  <si>
    <t>205
洋室（８名）</t>
    <rPh sb="8" eb="9">
      <t>メイ</t>
    </rPh>
    <phoneticPr fontId="17"/>
  </si>
  <si>
    <t>リネン室</t>
    <rPh sb="3" eb="4">
      <t>シツ</t>
    </rPh>
    <phoneticPr fontId="17"/>
  </si>
  <si>
    <r>
      <t xml:space="preserve">208
</t>
    </r>
    <r>
      <rPr>
        <sz val="9"/>
        <color indexed="8"/>
        <rFont val="ＭＳ Ｐゴシック"/>
        <family val="3"/>
        <charset val="128"/>
      </rPr>
      <t>指導員室（３名）</t>
    </r>
    <rPh sb="4" eb="7">
      <t>シドウイン</t>
    </rPh>
    <rPh sb="7" eb="8">
      <t>シツ</t>
    </rPh>
    <rPh sb="10" eb="11">
      <t>メイ</t>
    </rPh>
    <phoneticPr fontId="17"/>
  </si>
  <si>
    <t>洗濯室</t>
    <rPh sb="0" eb="2">
      <t>センタク</t>
    </rPh>
    <rPh sb="2" eb="3">
      <t>シツ</t>
    </rPh>
    <phoneticPr fontId="17"/>
  </si>
  <si>
    <t>なお、団体様への宿泊室の階や号数の割りあてにつきましては、必ず鯖江青年の家まで直接電話にてお問い合わせください。（Ｔｅｌ：０７７８－６２－１２１４）</t>
    <rPh sb="29" eb="30">
      <t>カナラ</t>
    </rPh>
    <phoneticPr fontId="17"/>
  </si>
  <si>
    <t>207
和室（１０名）</t>
    <rPh sb="4" eb="6">
      <t>ワシツ</t>
    </rPh>
    <rPh sb="9" eb="10">
      <t>メイ</t>
    </rPh>
    <phoneticPr fontId="17"/>
  </si>
  <si>
    <t>206
和室（１０名）</t>
    <rPh sb="4" eb="6">
      <t>ワシツ</t>
    </rPh>
    <rPh sb="9" eb="10">
      <t>メイ</t>
    </rPh>
    <phoneticPr fontId="17"/>
  </si>
  <si>
    <t>３階　部屋割表</t>
    <rPh sb="1" eb="2">
      <t>カイ</t>
    </rPh>
    <rPh sb="3" eb="5">
      <t>ヘヤ</t>
    </rPh>
    <rPh sb="5" eb="6">
      <t>ワリ</t>
    </rPh>
    <rPh sb="6" eb="7">
      <t>ヒョウ</t>
    </rPh>
    <phoneticPr fontId="17"/>
  </si>
  <si>
    <t>301
洋室（8名）</t>
    <rPh sb="4" eb="6">
      <t>ヨウシツ</t>
    </rPh>
    <rPh sb="8" eb="9">
      <t>メイ</t>
    </rPh>
    <phoneticPr fontId="17"/>
  </si>
  <si>
    <t>302
洋室（8名）</t>
    <rPh sb="8" eb="9">
      <t>メイ</t>
    </rPh>
    <phoneticPr fontId="17"/>
  </si>
  <si>
    <t>303
洋室（8名）</t>
    <rPh sb="8" eb="9">
      <t>メイ</t>
    </rPh>
    <phoneticPr fontId="17"/>
  </si>
  <si>
    <t>304
洋室（8名）</t>
    <rPh sb="8" eb="9">
      <t>メイ</t>
    </rPh>
    <phoneticPr fontId="17"/>
  </si>
  <si>
    <t>305
洋室（8名）</t>
    <rPh sb="8" eb="9">
      <t>メイ</t>
    </rPh>
    <phoneticPr fontId="17"/>
  </si>
  <si>
    <r>
      <t xml:space="preserve">308
</t>
    </r>
    <r>
      <rPr>
        <sz val="9"/>
        <color indexed="8"/>
        <rFont val="ＭＳ Ｐゴシック"/>
        <family val="3"/>
        <charset val="128"/>
      </rPr>
      <t>指導員室（3名）</t>
    </r>
    <rPh sb="4" eb="7">
      <t>シドウイン</t>
    </rPh>
    <rPh sb="7" eb="8">
      <t>シツ</t>
    </rPh>
    <rPh sb="10" eb="11">
      <t>メイ</t>
    </rPh>
    <phoneticPr fontId="17"/>
  </si>
  <si>
    <t>307
和室（10名）</t>
    <rPh sb="4" eb="6">
      <t>ワシツ</t>
    </rPh>
    <rPh sb="9" eb="10">
      <t>メイ</t>
    </rPh>
    <phoneticPr fontId="17"/>
  </si>
  <si>
    <t>306
和室（10名）</t>
    <rPh sb="4" eb="6">
      <t>ワシツ</t>
    </rPh>
    <rPh sb="9" eb="10">
      <t>メイ</t>
    </rPh>
    <phoneticPr fontId="17"/>
  </si>
  <si>
    <t>　　　　　　　　 食 事 申 込 書</t>
    <phoneticPr fontId="17"/>
  </si>
  <si>
    <t>食 事 計 画 表</t>
    <rPh sb="4" eb="5">
      <t>ケイ</t>
    </rPh>
    <rPh sb="6" eb="7">
      <t>ガ</t>
    </rPh>
    <rPh sb="8" eb="9">
      <t>ヒョウ</t>
    </rPh>
    <phoneticPr fontId="17"/>
  </si>
  <si>
    <t>食事担当者</t>
    <rPh sb="0" eb="2">
      <t>ショクジ</t>
    </rPh>
    <rPh sb="2" eb="3">
      <t>タン</t>
    </rPh>
    <rPh sb="3" eb="4">
      <t>トウ</t>
    </rPh>
    <rPh sb="4" eb="5">
      <t>シャ</t>
    </rPh>
    <phoneticPr fontId="17"/>
  </si>
  <si>
    <t>連絡先Ｔｅｌ
(食事担当者）</t>
    <rPh sb="0" eb="3">
      <t>レンラクサキ</t>
    </rPh>
    <phoneticPr fontId="17"/>
  </si>
  <si>
    <t>自宅</t>
    <rPh sb="0" eb="2">
      <t>ジタク</t>
    </rPh>
    <phoneticPr fontId="2"/>
  </si>
  <si>
    <t>携帯</t>
    <rPh sb="0" eb="2">
      <t>ケイタイ</t>
    </rPh>
    <phoneticPr fontId="2"/>
  </si>
  <si>
    <t>勤務先</t>
    <rPh sb="0" eb="3">
      <t>キンムサキ</t>
    </rPh>
    <phoneticPr fontId="2"/>
  </si>
  <si>
    <t>その他</t>
    <rPh sb="2" eb="3">
      <t>タ</t>
    </rPh>
    <phoneticPr fontId="2"/>
  </si>
  <si>
    <t>利 用 日</t>
    <rPh sb="0" eb="1">
      <t>リ</t>
    </rPh>
    <rPh sb="2" eb="3">
      <t>ヨウ</t>
    </rPh>
    <rPh sb="4" eb="5">
      <t>ニチ</t>
    </rPh>
    <phoneticPr fontId="17"/>
  </si>
  <si>
    <t>月</t>
    <rPh sb="0" eb="1">
      <t>ガツ</t>
    </rPh>
    <phoneticPr fontId="17"/>
  </si>
  <si>
    <t>日</t>
    <rPh sb="0" eb="1">
      <t>ニチ</t>
    </rPh>
    <phoneticPr fontId="17"/>
  </si>
  <si>
    <t>（</t>
    <phoneticPr fontId="17"/>
  </si>
  <si>
    <t>）</t>
    <phoneticPr fontId="17"/>
  </si>
  <si>
    <t>配達時刻</t>
    <rPh sb="0" eb="2">
      <t>ハイタツ</t>
    </rPh>
    <rPh sb="2" eb="4">
      <t>ジコク</t>
    </rPh>
    <phoneticPr fontId="2"/>
  </si>
  <si>
    <t>注文業者</t>
    <rPh sb="0" eb="2">
      <t>チュウモン</t>
    </rPh>
    <rPh sb="2" eb="4">
      <t>ギョウシャ</t>
    </rPh>
    <phoneticPr fontId="2"/>
  </si>
  <si>
    <t>注文数</t>
    <rPh sb="0" eb="3">
      <t>チュウモンスウ</t>
    </rPh>
    <phoneticPr fontId="2"/>
  </si>
  <si>
    <t>回収の有無</t>
    <rPh sb="0" eb="2">
      <t>カイシュウ</t>
    </rPh>
    <rPh sb="3" eb="5">
      <t>ウム</t>
    </rPh>
    <phoneticPr fontId="2"/>
  </si>
  <si>
    <t>回収時刻</t>
    <rPh sb="0" eb="2">
      <t>カイシュウ</t>
    </rPh>
    <rPh sb="2" eb="4">
      <t>ジコク</t>
    </rPh>
    <phoneticPr fontId="2"/>
  </si>
  <si>
    <t>食物アレルギーで、ショック症状等を起こす可能性があるため、特別な対応を必要とされる方がいらっしゃいますか。</t>
    <rPh sb="0" eb="2">
      <t>ショクモツ</t>
    </rPh>
    <rPh sb="13" eb="15">
      <t>ショウジョウ</t>
    </rPh>
    <rPh sb="15" eb="16">
      <t>ナド</t>
    </rPh>
    <rPh sb="17" eb="18">
      <t>オ</t>
    </rPh>
    <rPh sb="20" eb="23">
      <t>カノウセイ</t>
    </rPh>
    <rPh sb="29" eb="30">
      <t>トク</t>
    </rPh>
    <rPh sb="30" eb="31">
      <t>ベツ</t>
    </rPh>
    <rPh sb="32" eb="34">
      <t>タイオウ</t>
    </rPh>
    <rPh sb="35" eb="37">
      <t>ヒツヨウ</t>
    </rPh>
    <rPh sb="41" eb="42">
      <t>カタ</t>
    </rPh>
    <phoneticPr fontId="17"/>
  </si>
  <si>
    <t>有</t>
    <rPh sb="0" eb="1">
      <t>ア</t>
    </rPh>
    <phoneticPr fontId="2"/>
  </si>
  <si>
    <t>無</t>
    <phoneticPr fontId="2"/>
  </si>
  <si>
    <t>＜連絡欄＞</t>
    <rPh sb="1" eb="3">
      <t>レンラク</t>
    </rPh>
    <rPh sb="3" eb="4">
      <t>ラン</t>
    </rPh>
    <phoneticPr fontId="17"/>
  </si>
  <si>
    <t>おねがい</t>
    <phoneticPr fontId="17"/>
  </si>
  <si>
    <t>※申請書を提出するまでに、各食事を予約しておいてください。</t>
    <rPh sb="1" eb="4">
      <t>シンセイショ</t>
    </rPh>
    <rPh sb="5" eb="7">
      <t>テイシュツ</t>
    </rPh>
    <rPh sb="13" eb="14">
      <t>カク</t>
    </rPh>
    <rPh sb="14" eb="16">
      <t>ショクジ</t>
    </rPh>
    <rPh sb="17" eb="19">
      <t>ヨヤク</t>
    </rPh>
    <phoneticPr fontId="17"/>
  </si>
  <si>
    <t>※青年の家での研修中の食事は、各団体が注文した弁当業者が提供する食事を摂ってください。
　　　（入所日の昼食、日帰り研修の昼食をのぞく）</t>
    <rPh sb="1" eb="3">
      <t>セイネン</t>
    </rPh>
    <rPh sb="4" eb="5">
      <t>イエ</t>
    </rPh>
    <rPh sb="7" eb="10">
      <t>ケンシュウチュウ</t>
    </rPh>
    <rPh sb="11" eb="13">
      <t>ショクジ</t>
    </rPh>
    <rPh sb="15" eb="16">
      <t>カク</t>
    </rPh>
    <rPh sb="16" eb="18">
      <t>ダンタイ</t>
    </rPh>
    <rPh sb="19" eb="21">
      <t>チュウモン</t>
    </rPh>
    <rPh sb="23" eb="25">
      <t>ベントウ</t>
    </rPh>
    <rPh sb="25" eb="27">
      <t>ギョウシャ</t>
    </rPh>
    <rPh sb="28" eb="30">
      <t>テイキョウ</t>
    </rPh>
    <rPh sb="32" eb="34">
      <t>ショクジ</t>
    </rPh>
    <rPh sb="35" eb="36">
      <t>ト</t>
    </rPh>
    <rPh sb="48" eb="49">
      <t>ニュウ</t>
    </rPh>
    <phoneticPr fontId="17"/>
  </si>
  <si>
    <t>年齢</t>
    <rPh sb="0" eb="2">
      <t>ネンレイ</t>
    </rPh>
    <phoneticPr fontId="17"/>
  </si>
  <si>
    <t>職業・学年</t>
    <rPh sb="0" eb="2">
      <t>ショクギョウ</t>
    </rPh>
    <rPh sb="3" eb="5">
      <t>ガクネン</t>
    </rPh>
    <phoneticPr fontId="17"/>
  </si>
  <si>
    <t>宿泊・日帰り</t>
    <rPh sb="0" eb="2">
      <t>シュクハク</t>
    </rPh>
    <rPh sb="3" eb="5">
      <t>ヒガエ</t>
    </rPh>
    <phoneticPr fontId="17"/>
  </si>
  <si>
    <t>日付</t>
    <rPh sb="0" eb="2">
      <t>ヒヅケ</t>
    </rPh>
    <phoneticPr fontId="17"/>
  </si>
  <si>
    <t>プログラム一覧</t>
    <rPh sb="5" eb="6">
      <t>イチ</t>
    </rPh>
    <rPh sb="6" eb="7">
      <t>ラン</t>
    </rPh>
    <phoneticPr fontId="2"/>
  </si>
  <si>
    <t>天候実施</t>
    <rPh sb="0" eb="2">
      <t>テンコウ</t>
    </rPh>
    <rPh sb="2" eb="4">
      <t>ジッシ</t>
    </rPh>
    <phoneticPr fontId="2"/>
  </si>
  <si>
    <t>幼児</t>
    <rPh sb="0" eb="2">
      <t>ヨウジ</t>
    </rPh>
    <phoneticPr fontId="17"/>
  </si>
  <si>
    <t>A</t>
    <phoneticPr fontId="17"/>
  </si>
  <si>
    <t>○</t>
    <phoneticPr fontId="17"/>
  </si>
  <si>
    <t>1日</t>
    <rPh sb="1" eb="2">
      <t>ニチ</t>
    </rPh>
    <phoneticPr fontId="17"/>
  </si>
  <si>
    <t>晴雨共</t>
    <rPh sb="0" eb="1">
      <t>ハレ</t>
    </rPh>
    <rPh sb="1" eb="2">
      <t>アメ</t>
    </rPh>
    <rPh sb="2" eb="3">
      <t>トモ</t>
    </rPh>
    <phoneticPr fontId="2"/>
  </si>
  <si>
    <t>小学1年</t>
    <rPh sb="0" eb="1">
      <t>ショウ</t>
    </rPh>
    <rPh sb="1" eb="2">
      <t>ガク</t>
    </rPh>
    <rPh sb="3" eb="4">
      <t>ネン</t>
    </rPh>
    <phoneticPr fontId="17"/>
  </si>
  <si>
    <t>B</t>
    <phoneticPr fontId="17"/>
  </si>
  <si>
    <t>×</t>
    <phoneticPr fontId="17"/>
  </si>
  <si>
    <t>2日</t>
    <rPh sb="1" eb="2">
      <t>ニチ</t>
    </rPh>
    <phoneticPr fontId="17"/>
  </si>
  <si>
    <t>ウォークラリー７０</t>
    <phoneticPr fontId="2"/>
  </si>
  <si>
    <t>小学2年</t>
    <rPh sb="0" eb="1">
      <t>ショウ</t>
    </rPh>
    <rPh sb="1" eb="2">
      <t>ガク</t>
    </rPh>
    <rPh sb="3" eb="4">
      <t>ネン</t>
    </rPh>
    <phoneticPr fontId="17"/>
  </si>
  <si>
    <t>C</t>
    <phoneticPr fontId="17"/>
  </si>
  <si>
    <t>3日</t>
    <rPh sb="1" eb="2">
      <t>ニチ</t>
    </rPh>
    <phoneticPr fontId="17"/>
  </si>
  <si>
    <t>ウォークラリー４０</t>
    <phoneticPr fontId="2"/>
  </si>
  <si>
    <t>雨のみ</t>
    <rPh sb="0" eb="1">
      <t>アメ</t>
    </rPh>
    <phoneticPr fontId="2"/>
  </si>
  <si>
    <t>小学3年</t>
    <rPh sb="0" eb="1">
      <t>ショウ</t>
    </rPh>
    <rPh sb="1" eb="2">
      <t>ガク</t>
    </rPh>
    <rPh sb="3" eb="4">
      <t>ネン</t>
    </rPh>
    <phoneticPr fontId="17"/>
  </si>
  <si>
    <t>D</t>
    <phoneticPr fontId="17"/>
  </si>
  <si>
    <t>4日</t>
    <rPh sb="1" eb="2">
      <t>ニチ</t>
    </rPh>
    <phoneticPr fontId="17"/>
  </si>
  <si>
    <t>小学4年</t>
    <rPh sb="0" eb="1">
      <t>ショウ</t>
    </rPh>
    <rPh sb="1" eb="2">
      <t>ガク</t>
    </rPh>
    <rPh sb="3" eb="4">
      <t>ネン</t>
    </rPh>
    <phoneticPr fontId="17"/>
  </si>
  <si>
    <t>E</t>
    <phoneticPr fontId="17"/>
  </si>
  <si>
    <t>5日</t>
    <rPh sb="1" eb="2">
      <t>ニチ</t>
    </rPh>
    <phoneticPr fontId="17"/>
  </si>
  <si>
    <t>小学5年</t>
    <rPh sb="0" eb="1">
      <t>ショウ</t>
    </rPh>
    <rPh sb="1" eb="2">
      <t>ガク</t>
    </rPh>
    <rPh sb="3" eb="4">
      <t>ネン</t>
    </rPh>
    <phoneticPr fontId="17"/>
  </si>
  <si>
    <t>F</t>
    <phoneticPr fontId="17"/>
  </si>
  <si>
    <t>6日</t>
    <rPh sb="1" eb="2">
      <t>ニチ</t>
    </rPh>
    <phoneticPr fontId="17"/>
  </si>
  <si>
    <t>小学6年</t>
    <rPh sb="0" eb="1">
      <t>ショウ</t>
    </rPh>
    <rPh sb="1" eb="2">
      <t>ガク</t>
    </rPh>
    <rPh sb="3" eb="4">
      <t>ネン</t>
    </rPh>
    <phoneticPr fontId="17"/>
  </si>
  <si>
    <t>G</t>
    <phoneticPr fontId="17"/>
  </si>
  <si>
    <t>7日</t>
    <rPh sb="1" eb="2">
      <t>ニチ</t>
    </rPh>
    <phoneticPr fontId="17"/>
  </si>
  <si>
    <t>ネイチャーゲーム</t>
    <phoneticPr fontId="2"/>
  </si>
  <si>
    <t>中学1年</t>
    <rPh sb="0" eb="1">
      <t>チュウ</t>
    </rPh>
    <rPh sb="1" eb="2">
      <t>ガク</t>
    </rPh>
    <rPh sb="3" eb="4">
      <t>ネン</t>
    </rPh>
    <phoneticPr fontId="17"/>
  </si>
  <si>
    <t>8日</t>
    <rPh sb="1" eb="2">
      <t>ニチ</t>
    </rPh>
    <phoneticPr fontId="17"/>
  </si>
  <si>
    <t>バードウオッチング</t>
    <phoneticPr fontId="2"/>
  </si>
  <si>
    <t>中学2年</t>
    <rPh sb="0" eb="1">
      <t>チュウ</t>
    </rPh>
    <rPh sb="1" eb="2">
      <t>ガク</t>
    </rPh>
    <rPh sb="3" eb="4">
      <t>ネン</t>
    </rPh>
    <phoneticPr fontId="17"/>
  </si>
  <si>
    <t>9日</t>
    <rPh sb="1" eb="2">
      <t>ニチ</t>
    </rPh>
    <phoneticPr fontId="17"/>
  </si>
  <si>
    <t>かんじき体験</t>
    <rPh sb="4" eb="6">
      <t>タイケン</t>
    </rPh>
    <phoneticPr fontId="2"/>
  </si>
  <si>
    <t>中学3年</t>
    <rPh sb="0" eb="1">
      <t>チュウ</t>
    </rPh>
    <rPh sb="1" eb="2">
      <t>ガク</t>
    </rPh>
    <rPh sb="3" eb="4">
      <t>ネン</t>
    </rPh>
    <phoneticPr fontId="17"/>
  </si>
  <si>
    <t>10日</t>
    <rPh sb="2" eb="3">
      <t>ニチ</t>
    </rPh>
    <phoneticPr fontId="17"/>
  </si>
  <si>
    <t>高校1年</t>
    <rPh sb="0" eb="1">
      <t>コウ</t>
    </rPh>
    <rPh sb="1" eb="2">
      <t>コウ</t>
    </rPh>
    <rPh sb="3" eb="4">
      <t>ネン</t>
    </rPh>
    <phoneticPr fontId="17"/>
  </si>
  <si>
    <t>11日</t>
    <rPh sb="2" eb="3">
      <t>ニチ</t>
    </rPh>
    <phoneticPr fontId="17"/>
  </si>
  <si>
    <t>高校2年</t>
    <rPh sb="0" eb="1">
      <t>コウ</t>
    </rPh>
    <rPh sb="1" eb="2">
      <t>コウ</t>
    </rPh>
    <rPh sb="3" eb="4">
      <t>ネン</t>
    </rPh>
    <phoneticPr fontId="17"/>
  </si>
  <si>
    <t>12日</t>
    <rPh sb="2" eb="3">
      <t>ニチ</t>
    </rPh>
    <phoneticPr fontId="17"/>
  </si>
  <si>
    <t>はしの研ぎ出し</t>
    <rPh sb="3" eb="4">
      <t>ト</t>
    </rPh>
    <rPh sb="5" eb="6">
      <t>ダ</t>
    </rPh>
    <phoneticPr fontId="2"/>
  </si>
  <si>
    <t>高校3年</t>
    <rPh sb="0" eb="1">
      <t>コウ</t>
    </rPh>
    <rPh sb="1" eb="2">
      <t>コウ</t>
    </rPh>
    <rPh sb="3" eb="4">
      <t>ネン</t>
    </rPh>
    <phoneticPr fontId="17"/>
  </si>
  <si>
    <t>13日</t>
    <rPh sb="2" eb="3">
      <t>ニチ</t>
    </rPh>
    <phoneticPr fontId="17"/>
  </si>
  <si>
    <t>大学1年</t>
    <rPh sb="0" eb="2">
      <t>ダイガク</t>
    </rPh>
    <rPh sb="3" eb="4">
      <t>ネン</t>
    </rPh>
    <phoneticPr fontId="17"/>
  </si>
  <si>
    <t>14日</t>
    <rPh sb="2" eb="3">
      <t>ニチ</t>
    </rPh>
    <phoneticPr fontId="17"/>
  </si>
  <si>
    <t>館内ウォークラリー</t>
    <rPh sb="0" eb="2">
      <t>カンナイ</t>
    </rPh>
    <phoneticPr fontId="2"/>
  </si>
  <si>
    <t>大学2年</t>
    <rPh sb="0" eb="2">
      <t>ダイガク</t>
    </rPh>
    <rPh sb="3" eb="4">
      <t>ネン</t>
    </rPh>
    <phoneticPr fontId="17"/>
  </si>
  <si>
    <t>15日</t>
    <rPh sb="2" eb="3">
      <t>ニチ</t>
    </rPh>
    <phoneticPr fontId="17"/>
  </si>
  <si>
    <t>紙ブーメランづくり</t>
    <rPh sb="0" eb="1">
      <t>カミ</t>
    </rPh>
    <phoneticPr fontId="2"/>
  </si>
  <si>
    <t>大学3年</t>
    <rPh sb="0" eb="2">
      <t>ダイガク</t>
    </rPh>
    <rPh sb="3" eb="4">
      <t>ネン</t>
    </rPh>
    <phoneticPr fontId="17"/>
  </si>
  <si>
    <t>16日</t>
    <rPh sb="2" eb="3">
      <t>ニチ</t>
    </rPh>
    <phoneticPr fontId="17"/>
  </si>
  <si>
    <t>葉脈のしおりづくり</t>
    <rPh sb="0" eb="2">
      <t>ヨウミャク</t>
    </rPh>
    <phoneticPr fontId="2"/>
  </si>
  <si>
    <t>大学4年</t>
    <rPh sb="0" eb="2">
      <t>ダイガク</t>
    </rPh>
    <rPh sb="3" eb="4">
      <t>ネン</t>
    </rPh>
    <phoneticPr fontId="17"/>
  </si>
  <si>
    <t>17日</t>
    <rPh sb="2" eb="3">
      <t>ニチ</t>
    </rPh>
    <phoneticPr fontId="17"/>
  </si>
  <si>
    <t>葉脈のストラップづくり</t>
    <rPh sb="0" eb="2">
      <t>ヨウミャク</t>
    </rPh>
    <phoneticPr fontId="2"/>
  </si>
  <si>
    <t>会社員</t>
    <rPh sb="0" eb="3">
      <t>カイシャイン</t>
    </rPh>
    <phoneticPr fontId="17"/>
  </si>
  <si>
    <t>18日</t>
    <rPh sb="2" eb="3">
      <t>ニチ</t>
    </rPh>
    <phoneticPr fontId="17"/>
  </si>
  <si>
    <t>ＰＰバンドでペン立てづくり</t>
    <rPh sb="8" eb="9">
      <t>タ</t>
    </rPh>
    <phoneticPr fontId="2"/>
  </si>
  <si>
    <t>自営業</t>
    <rPh sb="0" eb="3">
      <t>ジエイギョウ</t>
    </rPh>
    <phoneticPr fontId="17"/>
  </si>
  <si>
    <t>19日</t>
    <rPh sb="2" eb="3">
      <t>ニチ</t>
    </rPh>
    <phoneticPr fontId="17"/>
  </si>
  <si>
    <t>プラネタリウム型ルームライトづくり</t>
    <rPh sb="7" eb="8">
      <t>ガタ</t>
    </rPh>
    <phoneticPr fontId="2"/>
  </si>
  <si>
    <t>公務員</t>
    <rPh sb="0" eb="3">
      <t>コウムイン</t>
    </rPh>
    <phoneticPr fontId="17"/>
  </si>
  <si>
    <t>20日</t>
    <rPh sb="2" eb="3">
      <t>ニチ</t>
    </rPh>
    <phoneticPr fontId="17"/>
  </si>
  <si>
    <t>ストローロケット</t>
    <phoneticPr fontId="2"/>
  </si>
  <si>
    <t>団体職員</t>
    <rPh sb="0" eb="2">
      <t>ダンタイ</t>
    </rPh>
    <rPh sb="2" eb="4">
      <t>ショクイン</t>
    </rPh>
    <phoneticPr fontId="2"/>
  </si>
  <si>
    <t>21日</t>
    <rPh sb="2" eb="3">
      <t>ニチ</t>
    </rPh>
    <phoneticPr fontId="17"/>
  </si>
  <si>
    <t>キャンドルサービス</t>
    <phoneticPr fontId="2"/>
  </si>
  <si>
    <t>主婦</t>
    <rPh sb="0" eb="2">
      <t>シュフ</t>
    </rPh>
    <phoneticPr fontId="17"/>
  </si>
  <si>
    <t>22日</t>
    <rPh sb="2" eb="3">
      <t>ニチ</t>
    </rPh>
    <phoneticPr fontId="17"/>
  </si>
  <si>
    <t>「一途」コンサート</t>
    <rPh sb="1" eb="3">
      <t>イチズ</t>
    </rPh>
    <phoneticPr fontId="2"/>
  </si>
  <si>
    <t>その他</t>
    <rPh sb="2" eb="3">
      <t>タ</t>
    </rPh>
    <phoneticPr fontId="17"/>
  </si>
  <si>
    <t>23日</t>
    <rPh sb="2" eb="3">
      <t>ニチ</t>
    </rPh>
    <phoneticPr fontId="17"/>
  </si>
  <si>
    <t>24日</t>
    <rPh sb="2" eb="3">
      <t>ニチ</t>
    </rPh>
    <phoneticPr fontId="17"/>
  </si>
  <si>
    <t>25日</t>
    <rPh sb="2" eb="3">
      <t>ニチ</t>
    </rPh>
    <phoneticPr fontId="17"/>
  </si>
  <si>
    <t>26日</t>
    <rPh sb="2" eb="3">
      <t>ニチ</t>
    </rPh>
    <phoneticPr fontId="17"/>
  </si>
  <si>
    <t>27日</t>
    <rPh sb="2" eb="3">
      <t>ニチ</t>
    </rPh>
    <phoneticPr fontId="17"/>
  </si>
  <si>
    <t>28日</t>
    <rPh sb="2" eb="3">
      <t>ニチ</t>
    </rPh>
    <phoneticPr fontId="17"/>
  </si>
  <si>
    <t>29日</t>
    <rPh sb="2" eb="3">
      <t>ニチ</t>
    </rPh>
    <phoneticPr fontId="17"/>
  </si>
  <si>
    <t>30日</t>
    <rPh sb="2" eb="3">
      <t>ニチ</t>
    </rPh>
    <phoneticPr fontId="17"/>
  </si>
  <si>
    <t>31日</t>
    <rPh sb="2" eb="3">
      <t>ニチ</t>
    </rPh>
    <phoneticPr fontId="17"/>
  </si>
  <si>
    <t>かみおかキッチン研修材料注文票</t>
    <rPh sb="8" eb="12">
      <t>ケンシュウザイリョウ</t>
    </rPh>
    <rPh sb="12" eb="15">
      <t>チュウモンヒョウ</t>
    </rPh>
    <phoneticPr fontId="2"/>
  </si>
  <si>
    <t>屋外調理施設「かみおかキッチン」での研修を希望する場合、職員と打合せのうえ、ご記入ください。</t>
    <rPh sb="0" eb="2">
      <t>オクガイ</t>
    </rPh>
    <rPh sb="2" eb="4">
      <t>チョウリ</t>
    </rPh>
    <rPh sb="4" eb="6">
      <t>シセツ</t>
    </rPh>
    <rPh sb="18" eb="20">
      <t>ケンシュウ</t>
    </rPh>
    <rPh sb="21" eb="23">
      <t>キボウ</t>
    </rPh>
    <rPh sb="25" eb="27">
      <t>バアイ</t>
    </rPh>
    <rPh sb="28" eb="30">
      <t>ショクイン</t>
    </rPh>
    <rPh sb="31" eb="33">
      <t>ウチアワ</t>
    </rPh>
    <rPh sb="39" eb="41">
      <t>キニュウ</t>
    </rPh>
    <phoneticPr fontId="2"/>
  </si>
  <si>
    <t>⑨</t>
    <phoneticPr fontId="2"/>
  </si>
  <si>
    <t>⑩</t>
    <phoneticPr fontId="2"/>
  </si>
  <si>
    <r>
      <t>電話打合せ後、この書類をダウンロードしていただき(別ファイルになっています）基本事項を入力してください。</t>
    </r>
    <r>
      <rPr>
        <sz val="10"/>
        <rFont val="ＭＳ Ｐゴシック"/>
        <family val="3"/>
        <charset val="128"/>
      </rPr>
      <t>（色のついた部分のみ、入力してください。）</t>
    </r>
    <r>
      <rPr>
        <b/>
        <sz val="10"/>
        <color rgb="FFFF0000"/>
        <rFont val="ＭＳ Ｐゴシック"/>
        <family val="3"/>
        <charset val="128"/>
      </rPr>
      <t>電話予約直後（2日以内）に、提出してください。この提出をもって、予約完了とします。</t>
    </r>
    <rPh sb="0" eb="2">
      <t>デンワ</t>
    </rPh>
    <rPh sb="2" eb="4">
      <t>ウチアワ</t>
    </rPh>
    <rPh sb="5" eb="6">
      <t>ゴ</t>
    </rPh>
    <rPh sb="9" eb="11">
      <t>ショルイ</t>
    </rPh>
    <rPh sb="25" eb="26">
      <t>ベツ</t>
    </rPh>
    <rPh sb="38" eb="40">
      <t>キホン</t>
    </rPh>
    <rPh sb="40" eb="42">
      <t>ジコウ</t>
    </rPh>
    <rPh sb="43" eb="45">
      <t>ニュウリョク</t>
    </rPh>
    <rPh sb="53" eb="54">
      <t>イロ</t>
    </rPh>
    <rPh sb="58" eb="60">
      <t>ブブン</t>
    </rPh>
    <rPh sb="63" eb="65">
      <t>ニュウリョク</t>
    </rPh>
    <rPh sb="73" eb="75">
      <t>デンワ</t>
    </rPh>
    <rPh sb="75" eb="77">
      <t>ヨヤク</t>
    </rPh>
    <rPh sb="77" eb="79">
      <t>チョクゴ</t>
    </rPh>
    <rPh sb="81" eb="82">
      <t>ニチ</t>
    </rPh>
    <rPh sb="82" eb="84">
      <t>イナイ</t>
    </rPh>
    <rPh sb="87" eb="89">
      <t>テイシュツ</t>
    </rPh>
    <rPh sb="98" eb="100">
      <t>テイシュツ</t>
    </rPh>
    <rPh sb="105" eb="107">
      <t>ヨヤク</t>
    </rPh>
    <rPh sb="107" eb="109">
      <t>カンリョウ</t>
    </rPh>
    <phoneticPr fontId="2"/>
  </si>
  <si>
    <t>予約時に使用を確認した宿泊室に、その部屋に泊まる方のお名前を記入してください。（206～207、306～307は、それぞれ同性の方のみの宿泊にしてください）</t>
    <rPh sb="0" eb="2">
      <t>ヨヤク</t>
    </rPh>
    <rPh sb="2" eb="3">
      <t>ジ</t>
    </rPh>
    <rPh sb="4" eb="6">
      <t>シヨウ</t>
    </rPh>
    <rPh sb="7" eb="9">
      <t>カクニン</t>
    </rPh>
    <rPh sb="11" eb="14">
      <t>シュクハクシツ</t>
    </rPh>
    <rPh sb="18" eb="20">
      <t>ヘヤ</t>
    </rPh>
    <rPh sb="21" eb="22">
      <t>ト</t>
    </rPh>
    <rPh sb="24" eb="25">
      <t>カタ</t>
    </rPh>
    <rPh sb="27" eb="29">
      <t>ナマエ</t>
    </rPh>
    <rPh sb="30" eb="32">
      <t>キニュウ</t>
    </rPh>
    <rPh sb="61" eb="63">
      <t>ドウセイ</t>
    </rPh>
    <rPh sb="64" eb="65">
      <t>カタ</t>
    </rPh>
    <rPh sb="68" eb="70">
      <t>シュクハク</t>
    </rPh>
    <phoneticPr fontId="2"/>
  </si>
  <si>
    <t>　  ○本申請書および必要書類（活動計画表、名簿等）は利用日の１０日前（必着）までに提出して
　　　ください。　　　　　</t>
    <rPh sb="4" eb="5">
      <t>ホン</t>
    </rPh>
    <rPh sb="5" eb="8">
      <t>シンセイショ</t>
    </rPh>
    <rPh sb="11" eb="13">
      <t>ヒツヨウ</t>
    </rPh>
    <rPh sb="13" eb="15">
      <t>ショルイ</t>
    </rPh>
    <rPh sb="16" eb="18">
      <t>カツドウ</t>
    </rPh>
    <rPh sb="18" eb="20">
      <t>ケイカク</t>
    </rPh>
    <rPh sb="20" eb="21">
      <t>ヒョウ</t>
    </rPh>
    <rPh sb="22" eb="24">
      <t>メイボ</t>
    </rPh>
    <rPh sb="24" eb="25">
      <t>トウ</t>
    </rPh>
    <rPh sb="27" eb="30">
      <t>リヨウビ</t>
    </rPh>
    <rPh sb="33" eb="35">
      <t>ニチマエ</t>
    </rPh>
    <rPh sb="36" eb="38">
      <t>ヒッチャク</t>
    </rPh>
    <rPh sb="42" eb="44">
      <t>テイシュツ</t>
    </rPh>
    <phoneticPr fontId="2"/>
  </si>
  <si>
    <t>使用する用具、持ち込まれる電気器具は必ず記入してください。（例：机4台、いす20脚使用。パソコン1台持ち込み。）</t>
    <rPh sb="13" eb="15">
      <t>デンキ</t>
    </rPh>
    <rPh sb="15" eb="17">
      <t>キグ</t>
    </rPh>
    <phoneticPr fontId="2"/>
  </si>
  <si>
    <t>屋外炊さん</t>
    <rPh sb="0" eb="3">
      <t>オクガイスイ</t>
    </rPh>
    <phoneticPr fontId="17"/>
  </si>
  <si>
    <t>かみおかキッチン 研修材料注文票</t>
    <phoneticPr fontId="2"/>
  </si>
  <si>
    <t>この欄は青年の家職員が記入します。
送信日　　　　年　　　　　月　　　　日</t>
    <rPh sb="2" eb="3">
      <t>ラン</t>
    </rPh>
    <rPh sb="4" eb="6">
      <t>セイネン</t>
    </rPh>
    <rPh sb="7" eb="10">
      <t>イエショクイン</t>
    </rPh>
    <rPh sb="11" eb="13">
      <t>キニュウ</t>
    </rPh>
    <rPh sb="18" eb="21">
      <t>ソウシンビ</t>
    </rPh>
    <rPh sb="25" eb="26">
      <t>ネン</t>
    </rPh>
    <rPh sb="31" eb="32">
      <t>ガツ</t>
    </rPh>
    <rPh sb="36" eb="37">
      <t>ニチ</t>
    </rPh>
    <phoneticPr fontId="2"/>
  </si>
  <si>
    <t>研修担当者</t>
    <rPh sb="0" eb="2">
      <t>ケンシュウ</t>
    </rPh>
    <rPh sb="2" eb="3">
      <t>タン</t>
    </rPh>
    <rPh sb="3" eb="4">
      <t>トウ</t>
    </rPh>
    <rPh sb="4" eb="5">
      <t>シャ</t>
    </rPh>
    <phoneticPr fontId="17"/>
  </si>
  <si>
    <t>連絡先Ｔｅｌ</t>
    <rPh sb="0" eb="3">
      <t>レンラクサキ</t>
    </rPh>
    <phoneticPr fontId="17"/>
  </si>
  <si>
    <t>支払方法</t>
    <rPh sb="0" eb="4">
      <t>シハライホウホウ</t>
    </rPh>
    <phoneticPr fontId="2"/>
  </si>
  <si>
    <t>↓研修担当者は、どちらかに〇を記入してください。</t>
    <rPh sb="1" eb="6">
      <t>ケンシュウタントウシャ</t>
    </rPh>
    <rPh sb="15" eb="17">
      <t>キニュウ</t>
    </rPh>
    <phoneticPr fontId="2"/>
  </si>
  <si>
    <t>食物アレルギーのある人はいません。</t>
    <rPh sb="0" eb="2">
      <t>ショクモツ</t>
    </rPh>
    <rPh sb="10" eb="11">
      <t>ヒト</t>
    </rPh>
    <phoneticPr fontId="2"/>
  </si>
  <si>
    <t>食物アレルギーのある人がいますので、対応します。</t>
    <rPh sb="0" eb="2">
      <t>ショクモツ</t>
    </rPh>
    <rPh sb="10" eb="11">
      <t>ヒト</t>
    </rPh>
    <rPh sb="18" eb="20">
      <t>タイオウ</t>
    </rPh>
    <phoneticPr fontId="2"/>
  </si>
  <si>
    <t>参加人数</t>
    <rPh sb="0" eb="2">
      <t>サンカ</t>
    </rPh>
    <rPh sb="2" eb="3">
      <t>ニン</t>
    </rPh>
    <rPh sb="3" eb="4">
      <t>スウ</t>
    </rPh>
    <phoneticPr fontId="100"/>
  </si>
  <si>
    <t>班の全数</t>
    <rPh sb="0" eb="1">
      <t>ハン</t>
    </rPh>
    <rPh sb="2" eb="3">
      <t>ゼン</t>
    </rPh>
    <rPh sb="3" eb="4">
      <t>カズ</t>
    </rPh>
    <phoneticPr fontId="100"/>
  </si>
  <si>
    <t>班</t>
    <rPh sb="0" eb="1">
      <t>ハン</t>
    </rPh>
    <phoneticPr fontId="2"/>
  </si>
  <si>
    <t>備考</t>
    <rPh sb="0" eb="2">
      <t>ビコウ</t>
    </rPh>
    <phoneticPr fontId="2"/>
  </si>
  <si>
    <t>メニュー</t>
    <phoneticPr fontId="100"/>
  </si>
  <si>
    <r>
      <t>実施日</t>
    </r>
    <r>
      <rPr>
        <sz val="8"/>
        <color theme="1"/>
        <rFont val="ＭＳ Ｐゴシック"/>
        <family val="3"/>
        <charset val="128"/>
        <scheme val="minor"/>
      </rPr>
      <t>(曜日)</t>
    </r>
    <rPh sb="0" eb="3">
      <t>ジッシビ</t>
    </rPh>
    <rPh sb="4" eb="6">
      <t>ヨウビ</t>
    </rPh>
    <phoneticPr fontId="100"/>
  </si>
  <si>
    <t>開始時刻</t>
    <rPh sb="0" eb="2">
      <t>カイシ</t>
    </rPh>
    <rPh sb="2" eb="4">
      <t>ジコク</t>
    </rPh>
    <phoneticPr fontId="100"/>
  </si>
  <si>
    <t>材料費(税込)</t>
    <rPh sb="0" eb="2">
      <t>ザイリョウ</t>
    </rPh>
    <rPh sb="2" eb="3">
      <t>ヒ</t>
    </rPh>
    <rPh sb="3" eb="7">
      <t>ゼイコミ</t>
    </rPh>
    <rPh sb="4" eb="6">
      <t>ゼイコ</t>
    </rPh>
    <phoneticPr fontId="100"/>
  </si>
  <si>
    <t>注文セット数</t>
    <rPh sb="0" eb="2">
      <t>チュウモン</t>
    </rPh>
    <rPh sb="5" eb="6">
      <t>スウ</t>
    </rPh>
    <phoneticPr fontId="100"/>
  </si>
  <si>
    <t>合計金額(税込)</t>
    <rPh sb="0" eb="2">
      <t>ゴウケイ</t>
    </rPh>
    <rPh sb="2" eb="4">
      <t>キンガク</t>
    </rPh>
    <rPh sb="5" eb="7">
      <t>ゼイコミ</t>
    </rPh>
    <phoneticPr fontId="100"/>
  </si>
  <si>
    <t>カレーライス</t>
    <phoneticPr fontId="100"/>
  </si>
  <si>
    <t>(　)</t>
    <phoneticPr fontId="2"/>
  </si>
  <si>
    <t>\2,000/1ｾｯﾄ</t>
    <phoneticPr fontId="2"/>
  </si>
  <si>
    <t>焼きそば</t>
    <rPh sb="0" eb="1">
      <t>ヤ</t>
    </rPh>
    <phoneticPr fontId="100"/>
  </si>
  <si>
    <t>パンと野菜スープ</t>
    <rPh sb="3" eb="5">
      <t>ヤサイ</t>
    </rPh>
    <phoneticPr fontId="2"/>
  </si>
  <si>
    <t>\2,200/1ｾｯﾄ</t>
    <phoneticPr fontId="2"/>
  </si>
  <si>
    <t>パン</t>
    <phoneticPr fontId="2"/>
  </si>
  <si>
    <t>月</t>
    <rPh sb="0" eb="1">
      <t>ゲツ</t>
    </rPh>
    <phoneticPr fontId="2"/>
  </si>
  <si>
    <t>月</t>
  </si>
  <si>
    <t>\1,300/1ｾｯﾄ</t>
    <phoneticPr fontId="2"/>
  </si>
  <si>
    <t>ピザ</t>
    <phoneticPr fontId="100"/>
  </si>
  <si>
    <t>\2,500/1ｾｯﾄ</t>
    <phoneticPr fontId="2"/>
  </si>
  <si>
    <t>研修費</t>
    <rPh sb="0" eb="3">
      <t>ケンシュウヒ</t>
    </rPh>
    <phoneticPr fontId="2"/>
  </si>
  <si>
    <t>\500/1ｾｯﾄ</t>
    <phoneticPr fontId="2"/>
  </si>
  <si>
    <t>\250/1ｾｯﾄ</t>
    <phoneticPr fontId="2"/>
  </si>
  <si>
    <t>研修費は研修材料費と同じセット数が必要です。</t>
    <rPh sb="0" eb="3">
      <t>ケンシュウヒ</t>
    </rPh>
    <rPh sb="4" eb="9">
      <t>ケンシュウザイリョウヒ</t>
    </rPh>
    <rPh sb="10" eb="11">
      <t>オナ</t>
    </rPh>
    <rPh sb="15" eb="16">
      <t>スウ</t>
    </rPh>
    <rPh sb="17" eb="19">
      <t>ヒツヨウ</t>
    </rPh>
    <phoneticPr fontId="2"/>
  </si>
  <si>
    <t>①カレーライスづくりのルーは中辛です。
②この注文票は鯖江青年の家から食材業者へ送ります。</t>
    <rPh sb="14" eb="16">
      <t>チュウカラ</t>
    </rPh>
    <rPh sb="23" eb="26">
      <t>チュウモンヒョウ</t>
    </rPh>
    <rPh sb="27" eb="29">
      <t>サバエ</t>
    </rPh>
    <rPh sb="29" eb="31">
      <t>セイネン</t>
    </rPh>
    <rPh sb="32" eb="33">
      <t>イエ</t>
    </rPh>
    <rPh sb="35" eb="39">
      <t>ショクザイギョウシャ</t>
    </rPh>
    <rPh sb="40" eb="41">
      <t>オク</t>
    </rPh>
    <phoneticPr fontId="2"/>
  </si>
  <si>
    <t>特定原材料</t>
    <rPh sb="0" eb="2">
      <t>トクテイ</t>
    </rPh>
    <rPh sb="2" eb="5">
      <t>ゲンザイリョウ</t>
    </rPh>
    <phoneticPr fontId="2"/>
  </si>
  <si>
    <t>メニュー</t>
    <phoneticPr fontId="2"/>
  </si>
  <si>
    <t>たまご</t>
    <phoneticPr fontId="2"/>
  </si>
  <si>
    <t>牛乳</t>
    <rPh sb="0" eb="2">
      <t>ギュウニュウ</t>
    </rPh>
    <phoneticPr fontId="2"/>
  </si>
  <si>
    <t>小麦</t>
    <rPh sb="0" eb="2">
      <t>コムギ</t>
    </rPh>
    <phoneticPr fontId="2"/>
  </si>
  <si>
    <t>そば</t>
    <phoneticPr fontId="2"/>
  </si>
  <si>
    <t>落花生</t>
    <rPh sb="0" eb="3">
      <t>ラッカセイ</t>
    </rPh>
    <phoneticPr fontId="2"/>
  </si>
  <si>
    <t>えび</t>
    <phoneticPr fontId="2"/>
  </si>
  <si>
    <t>かに</t>
    <phoneticPr fontId="2"/>
  </si>
  <si>
    <t>〇</t>
    <phoneticPr fontId="2"/>
  </si>
  <si>
    <t>「特定原材料」7品目を原材料に使用している場合は、表内に「○」で表示しています。</t>
    <phoneticPr fontId="2"/>
  </si>
  <si>
    <t>カレーライス</t>
    <phoneticPr fontId="2"/>
  </si>
  <si>
    <t>焼きそば</t>
    <rPh sb="0" eb="1">
      <t>ヤ</t>
    </rPh>
    <phoneticPr fontId="2"/>
  </si>
  <si>
    <t>ピザ</t>
    <phoneticPr fontId="2"/>
  </si>
  <si>
    <t>グランドゴルフ</t>
    <phoneticPr fontId="2"/>
  </si>
  <si>
    <t>熱気球づくり</t>
    <rPh sb="0" eb="3">
      <t>ネツキキュウ</t>
    </rPh>
    <phoneticPr fontId="2"/>
  </si>
  <si>
    <t>※かみおかキッチン(野外炊さん)のプログラムを希望する場合は、「⑨かみおかキッチン注文票」に記入して</t>
    <rPh sb="10" eb="12">
      <t>ヤガイ</t>
    </rPh>
    <rPh sb="12" eb="13">
      <t>スイ</t>
    </rPh>
    <rPh sb="23" eb="25">
      <t>キボウ</t>
    </rPh>
    <rPh sb="27" eb="29">
      <t>バアイ</t>
    </rPh>
    <rPh sb="41" eb="43">
      <t>チュウモン</t>
    </rPh>
    <rPh sb="43" eb="44">
      <t>ヒョウ</t>
    </rPh>
    <rPh sb="46" eb="48">
      <t>キニュウ</t>
    </rPh>
    <phoneticPr fontId="17"/>
  </si>
  <si>
    <r>
      <rPr>
        <b/>
        <sz val="14"/>
        <color theme="1"/>
        <rFont val="ＭＳ Ｐゴシック"/>
        <family val="3"/>
        <charset val="128"/>
        <scheme val="minor"/>
      </rPr>
      <t>研修材料費</t>
    </r>
    <r>
      <rPr>
        <sz val="14"/>
        <color theme="1"/>
        <rFont val="ＭＳ Ｐゴシック"/>
        <family val="3"/>
        <charset val="128"/>
        <scheme val="minor"/>
      </rPr>
      <t>　　※１班分（5名分）ごとのセット数での注文となります。</t>
    </r>
    <rPh sb="0" eb="5">
      <t>ケンシュウザイリョウヒ</t>
    </rPh>
    <rPh sb="9" eb="10">
      <t>ハン</t>
    </rPh>
    <rPh sb="10" eb="11">
      <t>ブン</t>
    </rPh>
    <rPh sb="13" eb="14">
      <t>メイ</t>
    </rPh>
    <rPh sb="14" eb="15">
      <t>ブン</t>
    </rPh>
    <rPh sb="22" eb="23">
      <t>スウ</t>
    </rPh>
    <rPh sb="25" eb="27">
      <t>チュウモン</t>
    </rPh>
    <phoneticPr fontId="100"/>
  </si>
  <si>
    <r>
      <rPr>
        <b/>
        <sz val="14"/>
        <color theme="1"/>
        <rFont val="ＭＳ Ｐゴシック"/>
        <family val="3"/>
        <charset val="128"/>
        <scheme val="minor"/>
      </rPr>
      <t>研修費</t>
    </r>
    <r>
      <rPr>
        <sz val="14"/>
        <color theme="1"/>
        <rFont val="ＭＳ Ｐゴシック"/>
        <family val="3"/>
        <charset val="128"/>
        <scheme val="minor"/>
      </rPr>
      <t>（炭代等）　※青年の家の事務所でお支払いください。　</t>
    </r>
    <rPh sb="0" eb="3">
      <t>ケンシュウヒ</t>
    </rPh>
    <rPh sb="4" eb="6">
      <t>スミダイ</t>
    </rPh>
    <rPh sb="6" eb="7">
      <t>トウ</t>
    </rPh>
    <rPh sb="10" eb="12">
      <t>セイネン</t>
    </rPh>
    <rPh sb="13" eb="14">
      <t>イエ</t>
    </rPh>
    <rPh sb="15" eb="18">
      <t>ジムショ</t>
    </rPh>
    <rPh sb="20" eb="22">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</si>
</sst>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411]ge\.m\.d;@"/>
    <numFmt numFmtId="178" formatCode="[$-411]m&quot;月&quot;d&quot;日&quot;;@"/>
    <numFmt numFmtId="179" formatCode="d&quot;日&quot;"/>
    <numFmt numFmtId="180" formatCode="[$-411]m"/>
    <numFmt numFmtId="181" formatCode="[$-411]d"/>
    <numFmt numFmtId="182" formatCode="[$-411]d;@"/>
    <numFmt numFmtId="183" formatCode="[$-411]m;@"/>
    <numFmt numFmtId="184" formatCode="0_);[Red]\(0\)"/>
    <numFmt numFmtId="185" formatCode="_ &quot;¥&quot;\ ##,###&quot;-&quot;"/>
  </numFmts>
  <fonts count="104">
    <font>
      <sz val="11"/>
      <name val="ＭＳ Ｐ明朝"/>
      <family val="1"/>
      <charset val="128"/>
    </font>
    <font>
      <sz val="11"/>
      <color theme="1"/>
      <name val="ＭＳ Ｐゴシック"/>
      <family val="2"/>
      <charset val="128"/>
      <scheme val="minor"/>
    </font>
    <font>
      <sz val="6"/>
      <name val="ＭＳ Ｐ明朝"/>
      <family val="1"/>
      <charset val="128"/>
    </font>
    <font>
      <sz val="11"/>
      <name val="ＭＳ Ｐゴシック"/>
      <family val="3"/>
      <charset val="128"/>
    </font>
    <font>
      <sz val="12"/>
      <name val="ＭＳ 明朝"/>
      <family val="1"/>
      <charset val="128"/>
    </font>
    <font>
      <sz val="12"/>
      <name val="ＭＳ Ｐ明朝"/>
      <family val="1"/>
      <charset val="128"/>
    </font>
    <font>
      <sz val="11"/>
      <name val="ＭＳ 明朝"/>
      <family val="1"/>
      <charset val="128"/>
    </font>
    <font>
      <sz val="14"/>
      <name val="ＭＳ 明朝"/>
      <family val="1"/>
      <charset val="128"/>
    </font>
    <font>
      <sz val="20"/>
      <name val="ＭＳ 明朝"/>
      <family val="1"/>
      <charset val="128"/>
    </font>
    <font>
      <sz val="20"/>
      <name val="ＭＳ Ｐ明朝"/>
      <family val="1"/>
      <charset val="128"/>
    </font>
    <font>
      <sz val="10"/>
      <name val="ＭＳ 明朝"/>
      <family val="1"/>
      <charset val="128"/>
    </font>
    <font>
      <sz val="9"/>
      <name val="ＭＳ 明朝"/>
      <family val="1"/>
      <charset val="128"/>
    </font>
    <font>
      <sz val="8"/>
      <name val="ＭＳ Ｐ明朝"/>
      <family val="1"/>
      <charset val="128"/>
    </font>
    <font>
      <sz val="12"/>
      <name val="HGP創英角ｺﾞｼｯｸUB"/>
      <family val="3"/>
      <charset val="128"/>
    </font>
    <font>
      <sz val="11"/>
      <name val="ＭＳ ゴシック"/>
      <family val="3"/>
      <charset val="128"/>
    </font>
    <font>
      <sz val="20"/>
      <name val="ＭＳ ゴシック"/>
      <family val="3"/>
      <charset val="128"/>
    </font>
    <font>
      <sz val="18"/>
      <name val="ＭＳ ゴシック"/>
      <family val="3"/>
      <charset val="128"/>
    </font>
    <font>
      <sz val="6"/>
      <name val="ＭＳ Ｐゴシック"/>
      <family val="3"/>
      <charset val="128"/>
    </font>
    <font>
      <b/>
      <sz val="18"/>
      <name val="ＭＳ Ｐゴシック"/>
      <family val="3"/>
      <charset val="128"/>
    </font>
    <font>
      <sz val="18"/>
      <name val="ＭＳ Ｐ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5"/>
      <name val="ＭＳ 明朝"/>
      <family val="1"/>
      <charset val="128"/>
    </font>
    <font>
      <sz val="18"/>
      <color rgb="FFFF0000"/>
      <name val="ＭＳ ゴシック"/>
      <family val="3"/>
      <charset val="128"/>
    </font>
    <font>
      <sz val="11"/>
      <color rgb="FFFF0000"/>
      <name val="ＭＳ Ｐゴシック"/>
      <family val="3"/>
      <charset val="128"/>
    </font>
    <font>
      <sz val="9"/>
      <color indexed="81"/>
      <name val="ＭＳ Ｐゴシック"/>
      <family val="3"/>
      <charset val="128"/>
    </font>
    <font>
      <sz val="16"/>
      <name val="ＭＳ Ｐゴシック"/>
      <family val="3"/>
      <charset val="128"/>
    </font>
    <font>
      <sz val="10"/>
      <name val="ＭＳ Ｐゴシック"/>
      <family val="3"/>
      <charset val="128"/>
    </font>
    <font>
      <sz val="20"/>
      <name val="ＭＳ Ｐゴシック"/>
      <family val="3"/>
      <charset val="128"/>
    </font>
    <font>
      <sz val="10.5"/>
      <name val="Century"/>
      <family val="1"/>
    </font>
    <font>
      <b/>
      <sz val="10"/>
      <color indexed="81"/>
      <name val="ＭＳ Ｐゴシック"/>
      <family val="3"/>
      <charset val="128"/>
    </font>
    <font>
      <sz val="11"/>
      <color theme="1"/>
      <name val="ＭＳ Ｐゴシック"/>
      <family val="3"/>
      <charset val="128"/>
      <scheme val="minor"/>
    </font>
    <font>
      <sz val="22"/>
      <color indexed="8"/>
      <name val="ＭＳ ゴシック"/>
      <family val="3"/>
      <charset val="128"/>
    </font>
    <font>
      <b/>
      <sz val="14"/>
      <color theme="1"/>
      <name val="ＭＳ ゴシック"/>
      <family val="3"/>
      <charset val="128"/>
    </font>
    <font>
      <b/>
      <sz val="14"/>
      <color theme="1"/>
      <name val="ＭＳ 明朝"/>
      <family val="1"/>
      <charset val="128"/>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明朝"/>
      <family val="1"/>
      <charset val="128"/>
    </font>
    <font>
      <b/>
      <sz val="11"/>
      <color theme="1"/>
      <name val="ＭＳ 明朝"/>
      <family val="1"/>
      <charset val="128"/>
    </font>
    <font>
      <b/>
      <sz val="12"/>
      <color theme="1"/>
      <name val="ＭＳ 明朝"/>
      <family val="1"/>
      <charset val="128"/>
    </font>
    <font>
      <sz val="14"/>
      <color theme="1"/>
      <name val="HGS創英角ｺﾞｼｯｸUB"/>
      <family val="3"/>
      <charset val="128"/>
    </font>
    <font>
      <sz val="14"/>
      <color theme="1"/>
      <name val="ＭＳ Ｐゴシック"/>
      <family val="3"/>
      <charset val="128"/>
    </font>
    <font>
      <sz val="9"/>
      <color theme="1"/>
      <name val="ＭＳ Ｐ明朝"/>
      <family val="1"/>
      <charset val="128"/>
    </font>
    <font>
      <b/>
      <sz val="11"/>
      <color theme="1"/>
      <name val="ＭＳ Ｐ明朝"/>
      <family val="1"/>
      <charset val="128"/>
    </font>
    <font>
      <sz val="14"/>
      <color theme="1"/>
      <name val="ＭＳ Ｐ明朝"/>
      <family val="1"/>
      <charset val="128"/>
    </font>
    <font>
      <sz val="10"/>
      <color theme="1"/>
      <name val="ＭＳ Ｐ明朝"/>
      <family val="1"/>
      <charset val="128"/>
    </font>
    <font>
      <sz val="12"/>
      <color theme="1"/>
      <name val="ＭＳ ゴシック"/>
      <family val="3"/>
      <charset val="128"/>
    </font>
    <font>
      <sz val="11"/>
      <color indexed="8"/>
      <name val="ＭＳ 明朝"/>
      <family val="1"/>
      <charset val="128"/>
    </font>
    <font>
      <sz val="11"/>
      <color indexed="8"/>
      <name val="HGS創英角ｺﾞｼｯｸUB"/>
      <family val="3"/>
      <charset val="128"/>
    </font>
    <font>
      <sz val="12"/>
      <name val="ＭＳ Ｐゴシック"/>
      <family val="3"/>
      <charset val="128"/>
    </font>
    <font>
      <b/>
      <sz val="9"/>
      <color indexed="81"/>
      <name val="ＭＳ Ｐゴシック"/>
      <family val="3"/>
      <charset val="128"/>
    </font>
    <font>
      <sz val="14"/>
      <name val="ＭＳ Ｐゴシック"/>
      <family val="3"/>
      <charset val="128"/>
    </font>
    <font>
      <sz val="18"/>
      <color theme="1"/>
      <name val="ＭＳ Ｐゴシック"/>
      <family val="3"/>
      <charset val="128"/>
      <scheme val="minor"/>
    </font>
    <font>
      <sz val="14"/>
      <name val="ＭＳ Ｐ明朝"/>
      <family val="1"/>
      <charset val="128"/>
    </font>
    <font>
      <sz val="9"/>
      <color indexed="8"/>
      <name val="ＭＳ Ｐゴシック"/>
      <family val="3"/>
      <charset val="128"/>
    </font>
    <font>
      <sz val="11"/>
      <color rgb="FFFF0000"/>
      <name val="ＭＳ Ｐゴシック"/>
      <family val="3"/>
      <charset val="128"/>
      <scheme val="minor"/>
    </font>
    <font>
      <i/>
      <sz val="14"/>
      <name val="ＭＳ Ｐゴシック"/>
      <family val="3"/>
      <charset val="128"/>
    </font>
    <font>
      <i/>
      <sz val="18"/>
      <name val="ＭＳ Ｐゴシック"/>
      <family val="3"/>
      <charset val="128"/>
    </font>
    <font>
      <u/>
      <sz val="11"/>
      <color theme="10"/>
      <name val="ＭＳ Ｐ明朝"/>
      <family val="1"/>
      <charset val="128"/>
    </font>
    <font>
      <b/>
      <sz val="12"/>
      <color rgb="FFFF0000"/>
      <name val="ＭＳ Ｐゴシック"/>
      <family val="3"/>
      <charset val="128"/>
    </font>
    <font>
      <sz val="24"/>
      <color theme="0"/>
      <name val="ＭＳ Ｐゴシック"/>
      <family val="3"/>
      <charset val="128"/>
    </font>
    <font>
      <b/>
      <sz val="12"/>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Ｐゴシック"/>
      <family val="2"/>
      <charset val="128"/>
      <scheme val="minor"/>
    </font>
    <font>
      <sz val="9"/>
      <name val="ＭＳ ゴシック"/>
      <family val="3"/>
      <charset val="128"/>
    </font>
    <font>
      <sz val="10"/>
      <color rgb="FFFF0000"/>
      <name val="ＭＳ ゴシック"/>
      <family val="3"/>
      <charset val="128"/>
    </font>
    <font>
      <sz val="9"/>
      <color theme="1"/>
      <name val="ＭＳ Ｐゴシック"/>
      <family val="3"/>
      <charset val="128"/>
      <scheme val="minor"/>
    </font>
    <font>
      <sz val="16"/>
      <color theme="1"/>
      <name val="ＭＳ Ｐ明朝"/>
      <family val="1"/>
      <charset val="128"/>
    </font>
    <font>
      <sz val="18"/>
      <color theme="1"/>
      <name val="ＭＳ Ｐ明朝"/>
      <family val="1"/>
      <charset val="128"/>
    </font>
    <font>
      <sz val="12"/>
      <color theme="1"/>
      <name val="ＭＳ Ｐ明朝"/>
      <family val="1"/>
      <charset val="128"/>
    </font>
    <font>
      <b/>
      <sz val="12"/>
      <color indexed="10"/>
      <name val="ＭＳ Ｐゴシック"/>
      <family val="3"/>
      <charset val="128"/>
    </font>
    <font>
      <sz val="24"/>
      <color rgb="FFFF0000"/>
      <name val="ＭＳ Ｐゴシック"/>
      <family val="3"/>
      <charset val="128"/>
    </font>
    <font>
      <sz val="24"/>
      <color rgb="FF0070C0"/>
      <name val="ＭＳ Ｐゴシック"/>
      <family val="3"/>
      <charset val="128"/>
    </font>
    <font>
      <sz val="14"/>
      <color rgb="FF008000"/>
      <name val="HGPｺﾞｼｯｸE"/>
      <family val="3"/>
      <charset val="128"/>
    </font>
    <font>
      <b/>
      <sz val="10"/>
      <color rgb="FFFF0000"/>
      <name val="ＭＳ Ｐゴシック"/>
      <family val="3"/>
      <charset val="128"/>
    </font>
    <font>
      <b/>
      <sz val="6"/>
      <color theme="1"/>
      <name val="ＭＳ Ｐ明朝"/>
      <family val="1"/>
      <charset val="128"/>
    </font>
    <font>
      <sz val="8"/>
      <color theme="1"/>
      <name val="ＭＳ Ｐゴシック"/>
      <family val="3"/>
      <charset val="128"/>
      <scheme val="minor"/>
    </font>
    <font>
      <b/>
      <u/>
      <sz val="12"/>
      <name val="ＭＳ Ｐゴシック"/>
      <family val="3"/>
      <charset val="128"/>
    </font>
    <font>
      <u/>
      <sz val="12"/>
      <name val="ＭＳ Ｐゴシック"/>
      <family val="3"/>
      <charset val="128"/>
    </font>
    <font>
      <b/>
      <sz val="12"/>
      <name val="ＭＳ Ｐゴシック"/>
      <family val="3"/>
      <charset val="128"/>
    </font>
    <font>
      <b/>
      <sz val="18"/>
      <color theme="1"/>
      <name val="ＭＳ Ｐゴシック"/>
      <family val="3"/>
      <charset val="128"/>
      <scheme val="minor"/>
    </font>
    <font>
      <b/>
      <sz val="18"/>
      <color theme="10"/>
      <name val="ＭＳ Ｐゴシック"/>
      <family val="3"/>
      <charset val="128"/>
    </font>
    <font>
      <sz val="11"/>
      <color indexed="8"/>
      <name val="ＭＳ 明朝"/>
      <family val="3"/>
      <charset val="128"/>
    </font>
    <font>
      <sz val="8"/>
      <name val="ＭＳ 明朝"/>
      <family val="1"/>
      <charset val="128"/>
    </font>
    <font>
      <sz val="10"/>
      <name val="ＭＳ Ｐ明朝"/>
      <family val="1"/>
      <charset val="128"/>
    </font>
    <font>
      <sz val="16"/>
      <name val="ＭＳ 明朝"/>
      <family val="1"/>
      <charset val="128"/>
    </font>
    <font>
      <sz val="18"/>
      <name val="ＭＳ Ｐ明朝"/>
      <family val="1"/>
      <charset val="128"/>
    </font>
    <font>
      <sz val="9"/>
      <color indexed="81"/>
      <name val="MS P ゴシック"/>
      <family val="3"/>
      <charset val="128"/>
    </font>
    <font>
      <sz val="9"/>
      <name val="ＭＳ Ｐ明朝"/>
      <family val="1"/>
      <charset val="128"/>
    </font>
    <font>
      <b/>
      <sz val="12"/>
      <color theme="1"/>
      <name val="HGS創英角ｺﾞｼｯｸUB"/>
      <family val="3"/>
      <charset val="128"/>
    </font>
    <font>
      <b/>
      <sz val="18"/>
      <color indexed="81"/>
      <name val="ＭＳ Ｐゴシック"/>
      <family val="3"/>
      <charset val="128"/>
    </font>
    <font>
      <b/>
      <sz val="16"/>
      <color theme="1"/>
      <name val="ＭＳ Ｐゴシック"/>
      <family val="3"/>
      <charset val="128"/>
      <scheme val="minor"/>
    </font>
    <font>
      <b/>
      <sz val="26"/>
      <name val="ＭＳ Ｐ明朝"/>
      <family val="1"/>
      <charset val="128"/>
    </font>
    <font>
      <sz val="9"/>
      <color rgb="FFFF0000"/>
      <name val="ＭＳ Ｐゴシック"/>
      <family val="3"/>
      <charset val="128"/>
    </font>
    <font>
      <b/>
      <sz val="11"/>
      <name val="ＭＳ Ｐゴシック"/>
      <family val="3"/>
      <charset val="128"/>
    </font>
    <font>
      <sz val="9"/>
      <color rgb="FF000000"/>
      <name val="MS UI Gothic"/>
      <family val="3"/>
      <charset val="128"/>
    </font>
    <font>
      <sz val="12"/>
      <color indexed="8"/>
      <name val="ＭＳ 明朝"/>
      <family val="1"/>
      <charset val="128"/>
    </font>
    <font>
      <sz val="6"/>
      <name val="ＭＳ Ｐゴシック"/>
      <family val="2"/>
      <charset val="128"/>
      <scheme val="minor"/>
    </font>
    <font>
      <sz val="10"/>
      <color theme="1"/>
      <name val="ＭＳ Ｐゴシック"/>
      <family val="3"/>
      <charset val="128"/>
      <scheme val="minor"/>
    </font>
    <font>
      <sz val="11"/>
      <color indexed="8"/>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bgColor indexed="64"/>
      </patternFill>
    </fill>
  </fills>
  <borders count="17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diagonal/>
    </border>
    <border>
      <left/>
      <right style="double">
        <color indexed="64"/>
      </right>
      <top style="thin">
        <color indexed="64"/>
      </top>
      <bottom/>
      <diagonal/>
    </border>
    <border>
      <left style="thin">
        <color indexed="64"/>
      </left>
      <right/>
      <top/>
      <bottom/>
      <diagonal/>
    </border>
    <border>
      <left/>
      <right style="dotted">
        <color indexed="64"/>
      </right>
      <top/>
      <bottom/>
      <diagonal/>
    </border>
    <border>
      <left/>
      <right style="double">
        <color indexed="64"/>
      </right>
      <top/>
      <bottom/>
      <diagonal/>
    </border>
    <border>
      <left style="dotted">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uble">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dotted">
        <color indexed="64"/>
      </top>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indexed="64"/>
      </right>
      <top style="double">
        <color indexed="64"/>
      </top>
      <bottom/>
      <diagonal/>
    </border>
    <border>
      <left style="medium">
        <color indexed="64"/>
      </left>
      <right/>
      <top/>
      <bottom style="dotted">
        <color indexed="64"/>
      </bottom>
      <diagonal/>
    </border>
    <border>
      <left/>
      <right style="medium">
        <color indexed="64"/>
      </right>
      <top/>
      <bottom style="dotted">
        <color indexed="64"/>
      </bottom>
      <diagonal/>
    </border>
    <border diagonalDown="1">
      <left style="medium">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style="thin">
        <color indexed="64"/>
      </bottom>
      <diagonal/>
    </border>
    <border diagonalDown="1">
      <left/>
      <right style="thin">
        <color indexed="64"/>
      </right>
      <top/>
      <bottom/>
      <diagonal style="thin">
        <color indexed="64"/>
      </diagonal>
    </border>
    <border diagonalDown="1">
      <left style="medium">
        <color indexed="64"/>
      </left>
      <right/>
      <top/>
      <bottom/>
      <diagonal style="thin">
        <color indexed="64"/>
      </diagonal>
    </border>
    <border>
      <left/>
      <right style="medium">
        <color indexed="64"/>
      </right>
      <top style="double">
        <color indexed="64"/>
      </top>
      <bottom/>
      <diagonal/>
    </border>
  </borders>
  <cellStyleXfs count="6">
    <xf numFmtId="0" fontId="0" fillId="0" borderId="0"/>
    <xf numFmtId="0" fontId="3" fillId="0" borderId="0"/>
    <xf numFmtId="0" fontId="3" fillId="0" borderId="0">
      <alignment vertical="center"/>
    </xf>
    <xf numFmtId="0" fontId="32" fillId="0" borderId="0">
      <alignment vertical="center"/>
    </xf>
    <xf numFmtId="0" fontId="1" fillId="0" borderId="0">
      <alignment vertical="center"/>
    </xf>
    <xf numFmtId="0" fontId="60" fillId="0" borderId="0" applyNumberFormat="0" applyFill="0" applyBorder="0" applyAlignment="0" applyProtection="0">
      <alignment vertical="top"/>
      <protection locked="0"/>
    </xf>
  </cellStyleXfs>
  <cellXfs count="1186">
    <xf numFmtId="0" fontId="0" fillId="0" borderId="0" xfId="0"/>
    <xf numFmtId="0" fontId="5" fillId="0" borderId="0" xfId="0" applyFont="1"/>
    <xf numFmtId="0" fontId="9" fillId="0" borderId="0" xfId="0" applyFont="1"/>
    <xf numFmtId="0" fontId="5" fillId="0" borderId="0" xfId="0" applyFont="1" applyAlignment="1">
      <alignment wrapText="1"/>
    </xf>
    <xf numFmtId="0" fontId="16" fillId="0" borderId="8" xfId="2" applyFont="1" applyBorder="1">
      <alignment vertical="center"/>
    </xf>
    <xf numFmtId="0" fontId="18" fillId="0" borderId="8" xfId="2" applyFont="1" applyBorder="1">
      <alignment vertical="center"/>
    </xf>
    <xf numFmtId="0" fontId="19" fillId="0" borderId="0" xfId="2" applyFont="1">
      <alignment vertical="center"/>
    </xf>
    <xf numFmtId="0" fontId="3" fillId="0" borderId="28" xfId="2" applyBorder="1">
      <alignment vertical="center"/>
    </xf>
    <xf numFmtId="0" fontId="3" fillId="0" borderId="16" xfId="2" applyBorder="1">
      <alignment vertical="center"/>
    </xf>
    <xf numFmtId="0" fontId="3" fillId="0" borderId="37" xfId="2" applyBorder="1">
      <alignment vertical="center"/>
    </xf>
    <xf numFmtId="0" fontId="3" fillId="0" borderId="17" xfId="2" applyBorder="1">
      <alignment vertical="center"/>
    </xf>
    <xf numFmtId="0" fontId="3" fillId="0" borderId="0" xfId="2">
      <alignment vertical="center"/>
    </xf>
    <xf numFmtId="20" fontId="3" fillId="0" borderId="13" xfId="2" applyNumberFormat="1" applyBorder="1" applyAlignment="1">
      <alignment horizontal="center" vertical="center"/>
    </xf>
    <xf numFmtId="0" fontId="3" fillId="0" borderId="1" xfId="2" applyBorder="1">
      <alignment vertical="center"/>
    </xf>
    <xf numFmtId="0" fontId="3" fillId="0" borderId="7" xfId="2" applyBorder="1">
      <alignment vertical="center"/>
    </xf>
    <xf numFmtId="0" fontId="3" fillId="0" borderId="40" xfId="2" applyBorder="1">
      <alignment vertical="center"/>
    </xf>
    <xf numFmtId="0" fontId="3" fillId="0" borderId="41" xfId="2" applyBorder="1">
      <alignment vertical="center"/>
    </xf>
    <xf numFmtId="0" fontId="3" fillId="0" borderId="23" xfId="2" applyBorder="1">
      <alignment vertical="center"/>
    </xf>
    <xf numFmtId="0" fontId="3" fillId="0" borderId="0" xfId="2" applyAlignment="1">
      <alignment horizontal="center" vertical="center"/>
    </xf>
    <xf numFmtId="0" fontId="3" fillId="0" borderId="42" xfId="2" applyBorder="1">
      <alignment vertical="center"/>
    </xf>
    <xf numFmtId="0" fontId="3" fillId="0" borderId="43" xfId="2" applyBorder="1">
      <alignment vertical="center"/>
    </xf>
    <xf numFmtId="0" fontId="3" fillId="0" borderId="44" xfId="2" applyBorder="1">
      <alignment vertical="center"/>
    </xf>
    <xf numFmtId="0" fontId="3" fillId="0" borderId="14" xfId="2" applyBorder="1">
      <alignment vertical="center"/>
    </xf>
    <xf numFmtId="20" fontId="21" fillId="0" borderId="9" xfId="2" applyNumberFormat="1" applyFont="1" applyBorder="1" applyAlignment="1">
      <alignment horizontal="center" vertical="center"/>
    </xf>
    <xf numFmtId="20" fontId="3" fillId="0" borderId="0" xfId="2" applyNumberFormat="1" applyAlignment="1">
      <alignment horizontal="center" vertical="center"/>
    </xf>
    <xf numFmtId="0" fontId="3" fillId="0" borderId="15" xfId="2" applyBorder="1">
      <alignment vertical="center"/>
    </xf>
    <xf numFmtId="0" fontId="3" fillId="0" borderId="12" xfId="2" applyBorder="1">
      <alignment vertical="center"/>
    </xf>
    <xf numFmtId="0" fontId="3" fillId="0" borderId="45" xfId="2" applyBorder="1">
      <alignment vertical="center"/>
    </xf>
    <xf numFmtId="20" fontId="21" fillId="0" borderId="0" xfId="2" applyNumberFormat="1" applyFont="1" applyAlignment="1">
      <alignment horizontal="center" vertical="center"/>
    </xf>
    <xf numFmtId="0" fontId="23" fillId="0" borderId="0" xfId="2" applyFont="1" applyAlignment="1">
      <alignment horizontal="left" vertical="center"/>
    </xf>
    <xf numFmtId="0" fontId="21" fillId="0" borderId="0" xfId="2" applyFont="1">
      <alignment vertical="center"/>
    </xf>
    <xf numFmtId="0" fontId="3" fillId="0" borderId="0" xfId="2" applyAlignment="1">
      <alignment vertical="center" wrapText="1"/>
    </xf>
    <xf numFmtId="0" fontId="25" fillId="0" borderId="0" xfId="2" applyFont="1">
      <alignment vertical="center"/>
    </xf>
    <xf numFmtId="0" fontId="28" fillId="0" borderId="0" xfId="1" applyFont="1"/>
    <xf numFmtId="0" fontId="21" fillId="0" borderId="0" xfId="1" applyFont="1"/>
    <xf numFmtId="0" fontId="28" fillId="0" borderId="10" xfId="0" applyFont="1" applyBorder="1" applyAlignment="1">
      <alignment horizontal="center"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8" fillId="0" borderId="78" xfId="0" applyFont="1" applyBorder="1" applyAlignment="1">
      <alignment horizontal="center" vertical="center"/>
    </xf>
    <xf numFmtId="0" fontId="28" fillId="0" borderId="84" xfId="0" applyFont="1" applyBorder="1" applyAlignment="1">
      <alignment horizontal="center" vertical="center"/>
    </xf>
    <xf numFmtId="0" fontId="3" fillId="0" borderId="0" xfId="1" applyAlignment="1">
      <alignment horizontal="center" vertical="center"/>
    </xf>
    <xf numFmtId="0" fontId="23" fillId="0" borderId="0" xfId="1" applyFont="1" applyAlignment="1">
      <alignment horizontal="left" vertical="center"/>
    </xf>
    <xf numFmtId="0" fontId="3" fillId="0" borderId="0" xfId="1" applyAlignment="1">
      <alignment vertical="center"/>
    </xf>
    <xf numFmtId="0" fontId="30" fillId="0" borderId="0" xfId="1" applyFont="1" applyAlignment="1">
      <alignment horizontal="left" vertical="center"/>
    </xf>
    <xf numFmtId="0" fontId="3" fillId="0" borderId="0" xfId="2" applyProtection="1">
      <alignment vertical="center"/>
      <protection locked="0"/>
    </xf>
    <xf numFmtId="0" fontId="3" fillId="0" borderId="7" xfId="2" applyBorder="1" applyProtection="1">
      <alignment vertical="center"/>
      <protection locked="0"/>
    </xf>
    <xf numFmtId="0" fontId="3" fillId="0" borderId="40" xfId="2" applyBorder="1" applyProtection="1">
      <alignment vertical="center"/>
      <protection locked="0"/>
    </xf>
    <xf numFmtId="0" fontId="3" fillId="0" borderId="41" xfId="2" applyBorder="1" applyProtection="1">
      <alignment vertical="center"/>
      <protection locked="0"/>
    </xf>
    <xf numFmtId="0" fontId="3" fillId="0" borderId="23" xfId="2" applyBorder="1" applyProtection="1">
      <alignment vertical="center"/>
      <protection locked="0"/>
    </xf>
    <xf numFmtId="0" fontId="3" fillId="0" borderId="0" xfId="2" applyAlignment="1" applyProtection="1">
      <alignment horizontal="center" vertical="center"/>
      <protection locked="0"/>
    </xf>
    <xf numFmtId="0" fontId="3" fillId="0" borderId="42" xfId="2" applyBorder="1" applyProtection="1">
      <alignment vertical="center"/>
      <protection locked="0"/>
    </xf>
    <xf numFmtId="0" fontId="3" fillId="0" borderId="43" xfId="2" applyBorder="1" applyProtection="1">
      <alignment vertical="center"/>
      <protection locked="0"/>
    </xf>
    <xf numFmtId="0" fontId="3" fillId="0" borderId="44" xfId="2" applyBorder="1" applyProtection="1">
      <alignment vertical="center"/>
      <protection locked="0"/>
    </xf>
    <xf numFmtId="0" fontId="3" fillId="0" borderId="14" xfId="2" applyBorder="1" applyProtection="1">
      <alignment vertical="center"/>
      <protection locked="0"/>
    </xf>
    <xf numFmtId="0" fontId="3" fillId="0" borderId="12" xfId="2" applyBorder="1" applyProtection="1">
      <alignment vertical="center"/>
      <protection locked="0"/>
    </xf>
    <xf numFmtId="0" fontId="3" fillId="0" borderId="45" xfId="2" applyBorder="1" applyProtection="1">
      <alignment vertical="center"/>
      <protection locked="0"/>
    </xf>
    <xf numFmtId="0" fontId="3" fillId="0" borderId="8" xfId="2" applyBorder="1" applyProtection="1">
      <alignment vertical="center"/>
      <protection locked="0"/>
    </xf>
    <xf numFmtId="0" fontId="32" fillId="0" borderId="0" xfId="3">
      <alignment vertical="center"/>
    </xf>
    <xf numFmtId="0" fontId="35" fillId="0" borderId="0" xfId="3" applyFont="1">
      <alignment vertical="center"/>
    </xf>
    <xf numFmtId="0" fontId="37" fillId="0" borderId="0" xfId="3" applyFont="1" applyAlignment="1"/>
    <xf numFmtId="0" fontId="32" fillId="0" borderId="0" xfId="3" applyAlignment="1"/>
    <xf numFmtId="0" fontId="32" fillId="0" borderId="0" xfId="3" applyAlignment="1">
      <alignment vertical="top"/>
    </xf>
    <xf numFmtId="0" fontId="32" fillId="0" borderId="0" xfId="3" applyAlignment="1">
      <alignment horizontal="right" vertical="center"/>
    </xf>
    <xf numFmtId="0" fontId="39" fillId="0" borderId="22" xfId="3" applyFont="1" applyBorder="1" applyAlignment="1">
      <alignment horizontal="left" vertical="center"/>
    </xf>
    <xf numFmtId="0" fontId="39" fillId="0" borderId="7" xfId="3" applyFont="1" applyBorder="1" applyAlignment="1">
      <alignment horizontal="right" vertical="center"/>
    </xf>
    <xf numFmtId="0" fontId="48" fillId="0" borderId="0" xfId="3" applyFont="1">
      <alignment vertical="center"/>
    </xf>
    <xf numFmtId="0" fontId="47" fillId="0" borderId="0" xfId="3" applyFont="1" applyAlignment="1">
      <alignment horizontal="right" vertical="center"/>
    </xf>
    <xf numFmtId="0" fontId="38" fillId="0" borderId="0" xfId="3" applyFont="1">
      <alignment vertical="center"/>
    </xf>
    <xf numFmtId="179" fontId="28" fillId="0" borderId="88" xfId="1" applyNumberFormat="1" applyFont="1" applyBorder="1" applyAlignment="1">
      <alignment horizontal="right"/>
    </xf>
    <xf numFmtId="0" fontId="32" fillId="0" borderId="0" xfId="3" applyAlignment="1" applyProtection="1">
      <alignment horizontal="center" vertical="center"/>
      <protection locked="0"/>
    </xf>
    <xf numFmtId="0" fontId="5" fillId="0" borderId="0" xfId="0" applyFont="1" applyProtection="1">
      <protection locked="0"/>
    </xf>
    <xf numFmtId="0" fontId="32" fillId="0" borderId="0" xfId="3" applyAlignment="1">
      <alignment horizontal="center" vertical="center"/>
    </xf>
    <xf numFmtId="0" fontId="32" fillId="0" borderId="2" xfId="3" applyBorder="1" applyAlignment="1">
      <alignment horizontal="center" vertical="center" wrapText="1"/>
    </xf>
    <xf numFmtId="0" fontId="32" fillId="0" borderId="97" xfId="3" applyBorder="1" applyAlignment="1">
      <alignment horizontal="center" vertical="center" wrapText="1"/>
    </xf>
    <xf numFmtId="0" fontId="32" fillId="0" borderId="1" xfId="3" applyBorder="1" applyAlignment="1">
      <alignment horizontal="center" vertical="center" wrapText="1"/>
    </xf>
    <xf numFmtId="0" fontId="3" fillId="4" borderId="0" xfId="0" applyFont="1" applyFill="1"/>
    <xf numFmtId="0" fontId="53" fillId="0" borderId="34" xfId="0" applyFont="1" applyBorder="1" applyAlignment="1">
      <alignment horizontal="center" vertical="center"/>
    </xf>
    <xf numFmtId="0" fontId="51" fillId="0" borderId="2" xfId="0" applyFont="1" applyBorder="1" applyAlignment="1">
      <alignment horizontal="center" vertical="center"/>
    </xf>
    <xf numFmtId="0" fontId="3" fillId="0" borderId="36" xfId="0" applyFont="1" applyBorder="1" applyAlignment="1">
      <alignment horizontal="center" vertical="center"/>
    </xf>
    <xf numFmtId="0" fontId="59" fillId="5" borderId="29" xfId="0" applyFont="1" applyFill="1" applyBorder="1" applyAlignment="1">
      <alignment vertical="center"/>
    </xf>
    <xf numFmtId="0" fontId="58" fillId="5" borderId="8" xfId="0" applyFont="1" applyFill="1" applyBorder="1" applyAlignment="1">
      <alignment horizontal="center" vertical="center" shrinkToFit="1"/>
    </xf>
    <xf numFmtId="0" fontId="53" fillId="5" borderId="93" xfId="0" applyFont="1" applyFill="1" applyBorder="1" applyAlignment="1">
      <alignment horizontal="center" vertical="center"/>
    </xf>
    <xf numFmtId="0" fontId="53" fillId="5" borderId="10" xfId="0" applyFont="1" applyFill="1" applyBorder="1" applyAlignment="1">
      <alignment horizontal="center" vertical="center"/>
    </xf>
    <xf numFmtId="0" fontId="53" fillId="5" borderId="34" xfId="0" applyFont="1" applyFill="1" applyBorder="1" applyAlignment="1">
      <alignment horizontal="center" vertical="center"/>
    </xf>
    <xf numFmtId="0" fontId="3" fillId="0" borderId="0" xfId="1"/>
    <xf numFmtId="0" fontId="32" fillId="0" borderId="7" xfId="3" applyBorder="1" applyAlignment="1">
      <alignment horizontal="center" vertical="center"/>
    </xf>
    <xf numFmtId="0" fontId="54" fillId="0" borderId="0" xfId="3" applyFont="1">
      <alignment vertical="center"/>
    </xf>
    <xf numFmtId="0" fontId="32" fillId="0" borderId="2" xfId="3" applyBorder="1" applyAlignment="1" applyProtection="1">
      <alignment horizontal="center" vertical="center" shrinkToFit="1"/>
      <protection locked="0"/>
    </xf>
    <xf numFmtId="0" fontId="32" fillId="0" borderId="97" xfId="3" applyBorder="1" applyAlignment="1" applyProtection="1">
      <alignment horizontal="center" vertical="center" shrinkToFit="1"/>
      <protection locked="0"/>
    </xf>
    <xf numFmtId="0" fontId="32" fillId="0" borderId="1" xfId="3" applyBorder="1" applyAlignment="1" applyProtection="1">
      <alignment horizontal="center" vertical="center" shrinkToFit="1"/>
      <protection locked="0"/>
    </xf>
    <xf numFmtId="0" fontId="32" fillId="0" borderId="7" xfId="3" applyBorder="1" applyAlignment="1" applyProtection="1">
      <alignment horizontal="center" vertical="center" shrinkToFit="1"/>
      <protection locked="0"/>
    </xf>
    <xf numFmtId="179" fontId="28" fillId="0" borderId="2" xfId="1" applyNumberFormat="1" applyFont="1" applyBorder="1" applyAlignment="1">
      <alignment horizontal="right"/>
    </xf>
    <xf numFmtId="0" fontId="18" fillId="0" borderId="8" xfId="2" applyFont="1" applyBorder="1" applyAlignment="1">
      <alignment horizontal="center" vertical="center" shrinkToFit="1"/>
    </xf>
    <xf numFmtId="0" fontId="16" fillId="0" borderId="0" xfId="2" applyFont="1">
      <alignment vertical="center"/>
    </xf>
    <xf numFmtId="0" fontId="18" fillId="0" borderId="0" xfId="2" applyFont="1">
      <alignment vertical="center"/>
    </xf>
    <xf numFmtId="0" fontId="16" fillId="0" borderId="0" xfId="2" applyFont="1" applyAlignment="1">
      <alignment horizontal="left" vertical="center"/>
    </xf>
    <xf numFmtId="0" fontId="18" fillId="0" borderId="0" xfId="2" applyFont="1" applyAlignment="1">
      <alignment horizontal="center" vertical="center" shrinkToFit="1"/>
    </xf>
    <xf numFmtId="0" fontId="16" fillId="0" borderId="8" xfId="2" applyFont="1" applyBorder="1" applyAlignment="1">
      <alignment horizontal="left" vertical="center"/>
    </xf>
    <xf numFmtId="0" fontId="28" fillId="0" borderId="0" xfId="0" applyFont="1" applyAlignment="1">
      <alignment horizontal="center" vertical="center"/>
    </xf>
    <xf numFmtId="0" fontId="53" fillId="5" borderId="104" xfId="0" applyFont="1" applyFill="1" applyBorder="1" applyAlignment="1">
      <alignment horizontal="center" vertical="center"/>
    </xf>
    <xf numFmtId="0" fontId="32" fillId="0" borderId="0" xfId="3" applyAlignment="1">
      <alignment vertical="center" shrinkToFit="1"/>
    </xf>
    <xf numFmtId="0" fontId="42" fillId="0" borderId="0" xfId="3" applyFont="1" applyAlignment="1">
      <alignment horizontal="center" vertical="center"/>
    </xf>
    <xf numFmtId="0" fontId="37" fillId="0" borderId="0" xfId="3" applyFont="1" applyAlignment="1">
      <alignment horizontal="center"/>
    </xf>
    <xf numFmtId="0" fontId="32" fillId="0" borderId="0" xfId="3" applyAlignment="1">
      <alignment horizontal="center" vertical="center" shrinkToFit="1"/>
    </xf>
    <xf numFmtId="0" fontId="41" fillId="0" borderId="0" xfId="3" applyFont="1" applyProtection="1">
      <alignment vertical="center"/>
      <protection locked="0"/>
    </xf>
    <xf numFmtId="49" fontId="41" fillId="0" borderId="0" xfId="3" applyNumberFormat="1" applyFont="1" applyAlignment="1">
      <alignment vertical="center" shrinkToFit="1"/>
    </xf>
    <xf numFmtId="49" fontId="41" fillId="0" borderId="0" xfId="3" applyNumberFormat="1" applyFont="1" applyAlignment="1" applyProtection="1">
      <alignment horizontal="center" vertical="center" shrinkToFit="1"/>
      <protection locked="0"/>
    </xf>
    <xf numFmtId="0" fontId="53" fillId="5" borderId="27"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8" xfId="0" applyFont="1" applyFill="1" applyBorder="1" applyAlignment="1">
      <alignment horizontal="center" vertical="center"/>
    </xf>
    <xf numFmtId="0" fontId="58" fillId="5" borderId="8" xfId="0" applyFont="1" applyFill="1" applyBorder="1" applyAlignment="1">
      <alignment horizontal="left" vertical="center"/>
    </xf>
    <xf numFmtId="0" fontId="58" fillId="5" borderId="20" xfId="0" applyFont="1" applyFill="1" applyBorder="1" applyAlignment="1">
      <alignment horizontal="left" vertical="center"/>
    </xf>
    <xf numFmtId="0" fontId="58" fillId="5" borderId="0" xfId="0" applyFont="1" applyFill="1" applyAlignment="1">
      <alignment horizontal="center" vertical="center" shrinkToFit="1"/>
    </xf>
    <xf numFmtId="0" fontId="58" fillId="5" borderId="99" xfId="0" applyFont="1" applyFill="1" applyBorder="1" applyAlignment="1">
      <alignment horizontal="left" vertical="center"/>
    </xf>
    <xf numFmtId="0" fontId="58" fillId="5" borderId="100" xfId="0" applyFont="1" applyFill="1" applyBorder="1" applyAlignment="1">
      <alignment horizontal="left" vertical="center"/>
    </xf>
    <xf numFmtId="0" fontId="19" fillId="5" borderId="105" xfId="0" applyFont="1" applyFill="1" applyBorder="1" applyAlignment="1">
      <alignment horizontal="center" vertical="center"/>
    </xf>
    <xf numFmtId="0" fontId="84" fillId="5" borderId="88" xfId="5" applyFont="1" applyFill="1" applyBorder="1" applyAlignment="1" applyProtection="1">
      <alignment horizontal="center" vertical="center"/>
    </xf>
    <xf numFmtId="0" fontId="84" fillId="5" borderId="36" xfId="5" applyFont="1" applyFill="1" applyBorder="1" applyAlignment="1" applyProtection="1">
      <alignment horizontal="center" vertical="center"/>
    </xf>
    <xf numFmtId="0" fontId="84" fillId="5" borderId="91" xfId="5" applyFont="1" applyFill="1" applyBorder="1" applyAlignment="1" applyProtection="1">
      <alignment horizontal="center" vertical="center"/>
    </xf>
    <xf numFmtId="0" fontId="19" fillId="5" borderId="8" xfId="0" applyFont="1" applyFill="1" applyBorder="1" applyAlignment="1">
      <alignment horizontal="left" vertical="center"/>
    </xf>
    <xf numFmtId="0" fontId="84" fillId="5" borderId="106" xfId="5" applyFont="1" applyFill="1" applyBorder="1" applyAlignment="1" applyProtection="1">
      <alignment horizontal="center" vertical="center"/>
    </xf>
    <xf numFmtId="0" fontId="53" fillId="5" borderId="105" xfId="0" applyFont="1" applyFill="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0" fillId="0" borderId="36"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 fillId="0" borderId="0" xfId="0" applyFont="1" applyAlignment="1" applyProtection="1">
      <alignment vertical="center"/>
      <protection locked="0"/>
    </xf>
    <xf numFmtId="0" fontId="0" fillId="0" borderId="0" xfId="0" applyAlignment="1">
      <alignment vertical="center"/>
    </xf>
    <xf numFmtId="0" fontId="4" fillId="0" borderId="29" xfId="0" applyFont="1" applyBorder="1" applyAlignment="1" applyProtection="1">
      <alignment vertical="center"/>
      <protection locked="0"/>
    </xf>
    <xf numFmtId="0" fontId="4" fillId="0" borderId="1" xfId="0" applyFont="1" applyBorder="1" applyAlignment="1" applyProtection="1">
      <alignment horizontal="center" vertical="center" shrinkToFit="1"/>
      <protection locked="0"/>
    </xf>
    <xf numFmtId="0" fontId="55" fillId="0" borderId="96" xfId="0" applyFont="1" applyBorder="1" applyAlignment="1" applyProtection="1">
      <alignment horizontal="center" vertical="center"/>
      <protection locked="0"/>
    </xf>
    <xf numFmtId="0" fontId="3" fillId="0" borderId="0" xfId="0" applyFont="1" applyAlignment="1">
      <alignment vertical="center"/>
    </xf>
    <xf numFmtId="0" fontId="3" fillId="0" borderId="7" xfId="0" applyFont="1" applyBorder="1" applyAlignment="1">
      <alignment vertical="center"/>
    </xf>
    <xf numFmtId="0" fontId="3" fillId="0" borderId="13" xfId="2" applyBorder="1" applyAlignment="1" applyProtection="1">
      <alignment horizontal="center" vertical="center"/>
      <protection locked="0"/>
    </xf>
    <xf numFmtId="0" fontId="3" fillId="0" borderId="8" xfId="2" applyBorder="1" applyAlignment="1" applyProtection="1">
      <alignment horizontal="center" vertical="center"/>
      <protection locked="0"/>
    </xf>
    <xf numFmtId="0" fontId="3" fillId="0" borderId="7" xfId="2" applyBorder="1" applyAlignment="1" applyProtection="1">
      <alignment horizontal="center" vertical="center"/>
      <protection locked="0"/>
    </xf>
    <xf numFmtId="0" fontId="3" fillId="0" borderId="8" xfId="0" applyFont="1" applyBorder="1" applyAlignment="1">
      <alignment vertical="center" shrinkToFit="1"/>
    </xf>
    <xf numFmtId="0" fontId="3" fillId="0" borderId="23" xfId="0" applyFont="1" applyBorder="1" applyAlignment="1">
      <alignment vertical="center"/>
    </xf>
    <xf numFmtId="0" fontId="3" fillId="0" borderId="22" xfId="2" applyBorder="1">
      <alignment vertical="center"/>
    </xf>
    <xf numFmtId="0" fontId="3" fillId="0" borderId="48" xfId="2" applyBorder="1" applyAlignment="1">
      <alignment vertical="center" wrapText="1"/>
    </xf>
    <xf numFmtId="0" fontId="3" fillId="0" borderId="29" xfId="2" applyBorder="1" applyAlignment="1">
      <alignment vertical="center" wrapText="1"/>
    </xf>
    <xf numFmtId="0" fontId="3" fillId="0" borderId="49" xfId="2" applyBorder="1" applyAlignment="1">
      <alignment vertical="center" wrapText="1"/>
    </xf>
    <xf numFmtId="0" fontId="3" fillId="0" borderId="53" xfId="2" applyBorder="1" applyAlignment="1">
      <alignment vertical="center" wrapText="1"/>
    </xf>
    <xf numFmtId="0" fontId="3" fillId="0" borderId="13" xfId="2" applyBorder="1" applyAlignment="1">
      <alignment vertical="center" wrapText="1"/>
    </xf>
    <xf numFmtId="0" fontId="3" fillId="0" borderId="54" xfId="2" applyBorder="1" applyAlignment="1">
      <alignment vertical="center" wrapText="1"/>
    </xf>
    <xf numFmtId="0" fontId="3" fillId="0" borderId="42" xfId="0" applyFont="1" applyBorder="1" applyAlignment="1">
      <alignment vertical="center"/>
    </xf>
    <xf numFmtId="0" fontId="3" fillId="0" borderId="53" xfId="0" applyFont="1" applyBorder="1" applyAlignment="1">
      <alignment vertical="center"/>
    </xf>
    <xf numFmtId="0" fontId="28" fillId="0" borderId="42" xfId="2" applyFont="1" applyBorder="1">
      <alignment vertical="center"/>
    </xf>
    <xf numFmtId="0" fontId="3" fillId="0" borderId="14" xfId="0" applyFont="1" applyBorder="1" applyAlignment="1">
      <alignment vertical="center"/>
    </xf>
    <xf numFmtId="0" fontId="3" fillId="0" borderId="44" xfId="0" applyFont="1" applyBorder="1" applyAlignment="1">
      <alignment vertical="center"/>
    </xf>
    <xf numFmtId="0" fontId="3" fillId="0" borderId="9" xfId="2" applyBorder="1">
      <alignment vertical="center"/>
    </xf>
    <xf numFmtId="0" fontId="3" fillId="0" borderId="50" xfId="2" applyBorder="1" applyAlignment="1">
      <alignment vertical="center" wrapText="1"/>
    </xf>
    <xf numFmtId="0" fontId="3" fillId="0" borderId="13" xfId="2" applyBorder="1" applyAlignment="1">
      <alignment horizontal="center" vertical="center" wrapText="1"/>
    </xf>
    <xf numFmtId="0" fontId="3" fillId="0" borderId="19" xfId="2" applyBorder="1" applyAlignment="1">
      <alignment vertical="center" wrapText="1"/>
    </xf>
    <xf numFmtId="0" fontId="3" fillId="0" borderId="41" xfId="0" applyFont="1" applyBorder="1" applyAlignment="1">
      <alignment vertical="center"/>
    </xf>
    <xf numFmtId="0" fontId="32" fillId="0" borderId="7" xfId="3" applyBorder="1" applyAlignment="1">
      <alignment horizontal="center" vertical="center" shrinkToFit="1"/>
    </xf>
    <xf numFmtId="0" fontId="28" fillId="0" borderId="3" xfId="1" applyFont="1" applyBorder="1" applyAlignment="1">
      <alignment vertical="center"/>
    </xf>
    <xf numFmtId="0" fontId="28" fillId="0" borderId="4" xfId="1" applyFont="1" applyBorder="1" applyAlignment="1">
      <alignment vertical="center"/>
    </xf>
    <xf numFmtId="0" fontId="28" fillId="0" borderId="1" xfId="1" applyFont="1" applyBorder="1" applyAlignment="1">
      <alignment vertical="center"/>
    </xf>
    <xf numFmtId="0" fontId="28" fillId="0" borderId="8" xfId="1" applyFont="1" applyBorder="1"/>
    <xf numFmtId="0" fontId="21" fillId="0" borderId="8" xfId="1" applyFont="1" applyBorder="1" applyAlignment="1">
      <alignment horizontal="center"/>
    </xf>
    <xf numFmtId="0" fontId="28" fillId="0" borderId="8" xfId="1" applyFont="1" applyBorder="1" applyAlignment="1">
      <alignment horizontal="center"/>
    </xf>
    <xf numFmtId="0" fontId="28" fillId="0" borderId="46" xfId="1" applyFont="1" applyBorder="1" applyAlignment="1">
      <alignment vertical="center"/>
    </xf>
    <xf numFmtId="0" fontId="28" fillId="0" borderId="9" xfId="1" applyFont="1" applyBorder="1" applyAlignment="1">
      <alignment horizontal="center" vertical="center"/>
    </xf>
    <xf numFmtId="0" fontId="22" fillId="0" borderId="10" xfId="1" applyFont="1" applyBorder="1" applyAlignment="1">
      <alignment horizontal="center" vertical="center"/>
    </xf>
    <xf numFmtId="0" fontId="22" fillId="0" borderId="2" xfId="1" applyFont="1" applyBorder="1" applyAlignment="1">
      <alignment horizontal="center" vertical="center"/>
    </xf>
    <xf numFmtId="0" fontId="22" fillId="0" borderId="6" xfId="1" applyFont="1" applyBorder="1" applyAlignment="1">
      <alignment horizontal="center" vertical="center"/>
    </xf>
    <xf numFmtId="0" fontId="22" fillId="0" borderId="1" xfId="1" applyFont="1" applyBorder="1" applyAlignment="1">
      <alignment horizontal="center" vertical="center"/>
    </xf>
    <xf numFmtId="0" fontId="22" fillId="0" borderId="3" xfId="1" applyFont="1" applyBorder="1" applyAlignment="1">
      <alignment horizontal="center" vertical="center"/>
    </xf>
    <xf numFmtId="0" fontId="22" fillId="0" borderId="0" xfId="1" applyFont="1" applyAlignment="1">
      <alignment horizontal="center" vertical="center"/>
    </xf>
    <xf numFmtId="0" fontId="22" fillId="0" borderId="62" xfId="1" applyFont="1" applyBorder="1" applyAlignment="1">
      <alignment horizontal="centerContinuous" vertical="center" shrinkToFit="1"/>
    </xf>
    <xf numFmtId="0" fontId="22" fillId="0" borderId="62" xfId="1" applyFont="1" applyBorder="1" applyAlignment="1">
      <alignment horizontal="centerContinuous" vertical="center"/>
    </xf>
    <xf numFmtId="0" fontId="29" fillId="0" borderId="11" xfId="1" applyFont="1" applyBorder="1" applyAlignment="1">
      <alignment horizontal="center" vertical="center" textRotation="90"/>
    </xf>
    <xf numFmtId="0" fontId="68" fillId="0" borderId="0" xfId="1" applyFont="1" applyAlignment="1">
      <alignment vertical="center"/>
    </xf>
    <xf numFmtId="0" fontId="22" fillId="0" borderId="0" xfId="1" applyFont="1" applyAlignment="1">
      <alignment vertical="center"/>
    </xf>
    <xf numFmtId="0" fontId="28" fillId="2" borderId="2" xfId="0" applyFont="1" applyFill="1" applyBorder="1" applyAlignment="1">
      <alignment horizontal="center" vertical="center"/>
    </xf>
    <xf numFmtId="0" fontId="28" fillId="0" borderId="88" xfId="1" applyFont="1" applyBorder="1" applyAlignment="1">
      <alignment horizontal="center" vertical="center" shrinkToFit="1"/>
    </xf>
    <xf numFmtId="0" fontId="28" fillId="0" borderId="2" xfId="1" applyFont="1" applyBorder="1" applyAlignment="1">
      <alignment horizontal="center" vertical="center" shrinkToFit="1"/>
    </xf>
    <xf numFmtId="0" fontId="34" fillId="0" borderId="0" xfId="3" applyFont="1" applyAlignment="1">
      <alignment horizontal="left" vertical="center"/>
    </xf>
    <xf numFmtId="0" fontId="69" fillId="0" borderId="0" xfId="3" applyFont="1" applyAlignment="1">
      <alignment vertical="top" shrinkToFit="1"/>
    </xf>
    <xf numFmtId="0" fontId="4" fillId="7" borderId="28" xfId="0" applyFont="1" applyFill="1" applyBorder="1" applyAlignment="1">
      <alignment horizontal="center" vertical="center"/>
    </xf>
    <xf numFmtId="0" fontId="6" fillId="7" borderId="30" xfId="0" applyFont="1" applyFill="1" applyBorder="1" applyAlignment="1">
      <alignment vertical="center"/>
    </xf>
    <xf numFmtId="0" fontId="4" fillId="7" borderId="24" xfId="0" applyFont="1" applyFill="1" applyBorder="1" applyAlignment="1">
      <alignment vertical="center"/>
    </xf>
    <xf numFmtId="49" fontId="0" fillId="7" borderId="30" xfId="0" applyNumberFormat="1" applyFill="1" applyBorder="1" applyAlignment="1">
      <alignment horizontal="right" vertical="center"/>
    </xf>
    <xf numFmtId="49" fontId="0" fillId="7" borderId="31" xfId="0" applyNumberFormat="1" applyFill="1" applyBorder="1" applyAlignment="1">
      <alignment horizontal="left" vertical="center"/>
    </xf>
    <xf numFmtId="0" fontId="8" fillId="7" borderId="23" xfId="0" applyFont="1" applyFill="1" applyBorder="1" applyAlignment="1">
      <alignment vertical="center"/>
    </xf>
    <xf numFmtId="0" fontId="5" fillId="7" borderId="16" xfId="0" applyFont="1" applyFill="1" applyBorder="1" applyAlignment="1">
      <alignment vertical="center"/>
    </xf>
    <xf numFmtId="0" fontId="5" fillId="7" borderId="17" xfId="0" applyFont="1" applyFill="1" applyBorder="1" applyAlignment="1">
      <alignment vertical="center"/>
    </xf>
    <xf numFmtId="0" fontId="5" fillId="7" borderId="31" xfId="0" applyFont="1" applyFill="1" applyBorder="1" applyAlignment="1">
      <alignment vertical="center"/>
    </xf>
    <xf numFmtId="0" fontId="5" fillId="7" borderId="32" xfId="0" applyFont="1" applyFill="1" applyBorder="1" applyAlignment="1">
      <alignment vertical="center"/>
    </xf>
    <xf numFmtId="0" fontId="4" fillId="7" borderId="99" xfId="0" applyFont="1" applyFill="1" applyBorder="1" applyAlignment="1">
      <alignment horizontal="center" vertical="center"/>
    </xf>
    <xf numFmtId="183" fontId="55" fillId="7" borderId="28" xfId="0" applyNumberFormat="1" applyFont="1" applyFill="1" applyBorder="1" applyAlignment="1">
      <alignment horizontal="right" vertical="center"/>
    </xf>
    <xf numFmtId="0" fontId="4" fillId="7" borderId="16" xfId="0" applyFont="1" applyFill="1" applyBorder="1" applyAlignment="1">
      <alignment horizontal="center" vertical="center"/>
    </xf>
    <xf numFmtId="182" fontId="55" fillId="7" borderId="16" xfId="0" applyNumberFormat="1" applyFont="1" applyFill="1" applyBorder="1" applyAlignment="1">
      <alignment horizontal="right" vertical="center"/>
    </xf>
    <xf numFmtId="177" fontId="7" fillId="7" borderId="16" xfId="0" applyNumberFormat="1" applyFont="1" applyFill="1" applyBorder="1" applyAlignment="1">
      <alignment horizontal="center" vertical="center"/>
    </xf>
    <xf numFmtId="183" fontId="55" fillId="7" borderId="28" xfId="0" applyNumberFormat="1" applyFont="1" applyFill="1" applyBorder="1" applyAlignment="1">
      <alignment vertical="center"/>
    </xf>
    <xf numFmtId="0" fontId="4" fillId="7" borderId="3" xfId="0" applyFont="1" applyFill="1" applyBorder="1" applyAlignment="1">
      <alignment horizontal="center" vertical="center"/>
    </xf>
    <xf numFmtId="0" fontId="55" fillId="7" borderId="22" xfId="0" applyFont="1" applyFill="1" applyBorder="1" applyAlignment="1">
      <alignment horizontal="center" vertical="center"/>
    </xf>
    <xf numFmtId="0" fontId="4" fillId="7" borderId="63" xfId="0" applyFont="1" applyFill="1" applyBorder="1" applyAlignment="1">
      <alignment horizontal="center" vertical="center"/>
    </xf>
    <xf numFmtId="0" fontId="55" fillId="7" borderId="91" xfId="0" applyFont="1" applyFill="1" applyBorder="1" applyAlignment="1" applyProtection="1">
      <alignment horizontal="center" vertical="center"/>
      <protection locked="0"/>
    </xf>
    <xf numFmtId="0" fontId="4" fillId="7" borderId="9" xfId="0" applyFont="1" applyFill="1" applyBorder="1" applyAlignment="1">
      <alignment vertical="center"/>
    </xf>
    <xf numFmtId="0" fontId="7" fillId="7" borderId="0" xfId="0" applyFont="1" applyFill="1" applyAlignment="1" applyProtection="1">
      <alignment horizontal="right" vertical="center"/>
      <protection locked="0"/>
    </xf>
    <xf numFmtId="0" fontId="55" fillId="7" borderId="0" xfId="0" applyFont="1" applyFill="1" applyAlignment="1">
      <alignment vertical="center"/>
    </xf>
    <xf numFmtId="0" fontId="0" fillId="7" borderId="0" xfId="0" applyFill="1" applyAlignment="1">
      <alignment vertical="center" shrinkToFit="1"/>
    </xf>
    <xf numFmtId="0" fontId="88" fillId="7" borderId="0" xfId="0" applyFont="1" applyFill="1" applyAlignment="1" applyProtection="1">
      <alignment horizontal="right" vertical="center"/>
      <protection locked="0"/>
    </xf>
    <xf numFmtId="0" fontId="4" fillId="7" borderId="11" xfId="0" applyFont="1" applyFill="1" applyBorder="1" applyAlignment="1">
      <alignment vertical="center"/>
    </xf>
    <xf numFmtId="0" fontId="0" fillId="7" borderId="8" xfId="0" applyFill="1" applyBorder="1" applyAlignment="1">
      <alignment vertical="center"/>
    </xf>
    <xf numFmtId="0" fontId="0" fillId="7" borderId="21" xfId="0" applyFill="1" applyBorder="1" applyAlignment="1">
      <alignment vertical="center"/>
    </xf>
    <xf numFmtId="0" fontId="0" fillId="7" borderId="20" xfId="0" applyFill="1" applyBorder="1" applyAlignment="1">
      <alignment vertical="center"/>
    </xf>
    <xf numFmtId="0" fontId="53" fillId="5" borderId="33" xfId="0" applyFont="1" applyFill="1" applyBorder="1" applyAlignment="1">
      <alignment horizontal="center" vertical="center"/>
    </xf>
    <xf numFmtId="0" fontId="84" fillId="5" borderId="35" xfId="5" applyFont="1" applyFill="1" applyBorder="1" applyAlignment="1" applyProtection="1">
      <alignment horizontal="center" vertical="center"/>
    </xf>
    <xf numFmtId="0" fontId="28" fillId="0" borderId="2" xfId="1" applyFont="1" applyBorder="1" applyAlignment="1">
      <alignment horizontal="center" vertical="center"/>
    </xf>
    <xf numFmtId="0" fontId="28" fillId="0" borderId="88" xfId="1" applyFont="1" applyBorder="1" applyAlignment="1" applyProtection="1">
      <alignment horizontal="center" vertical="center"/>
      <protection locked="0"/>
    </xf>
    <xf numFmtId="0" fontId="28" fillId="2" borderId="88" xfId="0" applyFont="1" applyFill="1" applyBorder="1" applyAlignment="1">
      <alignment horizontal="center" vertical="center"/>
    </xf>
    <xf numFmtId="0" fontId="21" fillId="0" borderId="2" xfId="1" applyFont="1" applyBorder="1" applyAlignment="1">
      <alignment horizontal="center" vertical="center"/>
    </xf>
    <xf numFmtId="0" fontId="28" fillId="0" borderId="2" xfId="1" applyFont="1" applyBorder="1" applyAlignment="1">
      <alignment horizontal="center" vertical="center" wrapText="1" shrinkToFit="1"/>
    </xf>
    <xf numFmtId="179" fontId="28" fillId="0" borderId="2" xfId="1" applyNumberFormat="1" applyFont="1" applyBorder="1" applyAlignment="1">
      <alignment horizontal="center" vertical="center"/>
    </xf>
    <xf numFmtId="0" fontId="21" fillId="0" borderId="74" xfId="1" applyFont="1" applyBorder="1" applyAlignment="1">
      <alignment horizontal="center" vertical="center"/>
    </xf>
    <xf numFmtId="0" fontId="28" fillId="0" borderId="74" xfId="1" applyFont="1" applyBorder="1" applyAlignment="1">
      <alignment horizontal="center" vertical="center"/>
    </xf>
    <xf numFmtId="0" fontId="28" fillId="0" borderId="74" xfId="1" applyFont="1" applyBorder="1" applyAlignment="1">
      <alignment horizontal="center" vertical="center" wrapText="1" shrinkToFit="1"/>
    </xf>
    <xf numFmtId="179" fontId="28" fillId="0" borderId="74" xfId="1" applyNumberFormat="1" applyFont="1" applyBorder="1" applyAlignment="1">
      <alignment horizontal="center" vertical="center"/>
    </xf>
    <xf numFmtId="179" fontId="28" fillId="0" borderId="74" xfId="1" applyNumberFormat="1" applyFont="1" applyBorder="1" applyAlignment="1">
      <alignment horizontal="right"/>
    </xf>
    <xf numFmtId="179" fontId="28" fillId="0" borderId="134" xfId="1" applyNumberFormat="1" applyFont="1" applyBorder="1" applyAlignment="1">
      <alignment horizontal="right"/>
    </xf>
    <xf numFmtId="0" fontId="28" fillId="2" borderId="134" xfId="0" applyFont="1" applyFill="1" applyBorder="1" applyAlignment="1">
      <alignment horizontal="center" vertical="center"/>
    </xf>
    <xf numFmtId="0" fontId="28" fillId="0" borderId="137" xfId="1" applyFont="1" applyBorder="1" applyAlignment="1" applyProtection="1">
      <alignment horizontal="center" vertical="center"/>
      <protection locked="0"/>
    </xf>
    <xf numFmtId="0" fontId="28" fillId="0" borderId="2" xfId="1" applyFont="1" applyBorder="1" applyAlignment="1" applyProtection="1">
      <alignment horizontal="center" vertical="center"/>
      <protection locked="0"/>
    </xf>
    <xf numFmtId="0" fontId="4" fillId="7" borderId="0" xfId="0" applyFont="1" applyFill="1" applyAlignment="1">
      <alignment horizontal="left" vertical="center" wrapText="1"/>
    </xf>
    <xf numFmtId="49" fontId="47" fillId="0" borderId="0" xfId="3" applyNumberFormat="1" applyFont="1">
      <alignment vertical="center"/>
    </xf>
    <xf numFmtId="49" fontId="78" fillId="0" borderId="0" xfId="3" applyNumberFormat="1" applyFont="1" applyAlignment="1">
      <alignment horizontal="center" vertical="center" wrapText="1"/>
    </xf>
    <xf numFmtId="0" fontId="35" fillId="0" borderId="3" xfId="3" applyFont="1" applyBorder="1">
      <alignment vertical="center"/>
    </xf>
    <xf numFmtId="0" fontId="35" fillId="0" borderId="4" xfId="3" applyFont="1" applyBorder="1">
      <alignment vertical="center"/>
    </xf>
    <xf numFmtId="0" fontId="35" fillId="0" borderId="4" xfId="3" applyFont="1" applyBorder="1" applyAlignment="1">
      <alignment horizontal="left" vertical="center"/>
    </xf>
    <xf numFmtId="0" fontId="35" fillId="0" borderId="4" xfId="3" applyFont="1" applyBorder="1" applyAlignment="1">
      <alignment horizontal="center" vertical="center"/>
    </xf>
    <xf numFmtId="0" fontId="35" fillId="0" borderId="1" xfId="3" applyFont="1" applyBorder="1">
      <alignment vertical="center"/>
    </xf>
    <xf numFmtId="0" fontId="43" fillId="0" borderId="0" xfId="3" applyFont="1" applyAlignment="1">
      <alignment horizontal="center" vertical="center"/>
    </xf>
    <xf numFmtId="0" fontId="32" fillId="0" borderId="86" xfId="3" applyBorder="1" applyAlignment="1">
      <alignment horizontal="center" vertical="center"/>
    </xf>
    <xf numFmtId="49" fontId="32" fillId="0" borderId="2" xfId="3" applyNumberFormat="1" applyBorder="1" applyAlignment="1">
      <alignment horizontal="center" vertical="center"/>
    </xf>
    <xf numFmtId="0" fontId="39" fillId="0" borderId="0" xfId="3" applyFont="1" applyAlignment="1">
      <alignment horizontal="center" vertical="center"/>
    </xf>
    <xf numFmtId="0" fontId="39" fillId="0" borderId="0" xfId="3" applyFont="1" applyAlignment="1">
      <alignment horizontal="center" vertical="top"/>
    </xf>
    <xf numFmtId="180" fontId="46" fillId="0" borderId="0" xfId="3" applyNumberFormat="1" applyFont="1" applyAlignment="1">
      <alignment horizontal="center" vertical="center"/>
    </xf>
    <xf numFmtId="0" fontId="0" fillId="0" borderId="0" xfId="0" applyAlignment="1">
      <alignment horizontal="left" vertical="center"/>
    </xf>
    <xf numFmtId="184" fontId="71" fillId="0" borderId="0" xfId="3" applyNumberFormat="1" applyFont="1" applyAlignment="1">
      <alignment horizontal="center" vertical="center" shrinkToFit="1"/>
    </xf>
    <xf numFmtId="0" fontId="0" fillId="0" borderId="0" xfId="0" applyAlignment="1">
      <alignment horizontal="left" vertical="center" shrinkToFit="1"/>
    </xf>
    <xf numFmtId="181" fontId="46" fillId="0" borderId="0" xfId="3" applyNumberFormat="1" applyFont="1" applyAlignment="1">
      <alignment horizontal="center" vertical="center"/>
    </xf>
    <xf numFmtId="0" fontId="46" fillId="0" borderId="0" xfId="3" applyFont="1" applyAlignment="1">
      <alignment horizontal="center" vertical="center"/>
    </xf>
    <xf numFmtId="49" fontId="70" fillId="0" borderId="0" xfId="3" applyNumberFormat="1" applyFont="1" applyAlignment="1">
      <alignment horizontal="center" vertical="center" shrinkToFit="1"/>
    </xf>
    <xf numFmtId="0" fontId="47" fillId="0" borderId="0" xfId="3" applyFont="1" applyAlignment="1">
      <alignment horizontal="center" vertical="center"/>
    </xf>
    <xf numFmtId="0" fontId="47" fillId="0" borderId="0" xfId="3" applyFont="1" applyAlignment="1">
      <alignment horizontal="left" vertical="center" shrinkToFit="1"/>
    </xf>
    <xf numFmtId="0" fontId="47" fillId="0" borderId="0" xfId="3" applyFont="1" applyAlignment="1">
      <alignment vertical="center" shrinkToFit="1"/>
    </xf>
    <xf numFmtId="0" fontId="39" fillId="0" borderId="7" xfId="3" applyFont="1" applyBorder="1" applyAlignment="1">
      <alignment horizontal="left" vertical="center"/>
    </xf>
    <xf numFmtId="0" fontId="32" fillId="0" borderId="137" xfId="3" applyBorder="1" applyAlignment="1">
      <alignment horizontal="center" vertical="center" textRotation="255"/>
    </xf>
    <xf numFmtId="0" fontId="32" fillId="0" borderId="134" xfId="3" applyBorder="1" applyAlignment="1">
      <alignment horizontal="center" vertical="center" textRotation="255"/>
    </xf>
    <xf numFmtId="49" fontId="32" fillId="0" borderId="137" xfId="3" applyNumberFormat="1" applyBorder="1" applyAlignment="1">
      <alignment horizontal="center" vertical="center"/>
    </xf>
    <xf numFmtId="0" fontId="53" fillId="0" borderId="10" xfId="0" applyFont="1" applyBorder="1" applyAlignment="1">
      <alignment horizontal="center" vertical="center"/>
    </xf>
    <xf numFmtId="49" fontId="32" fillId="0" borderId="88" xfId="3" applyNumberFormat="1" applyBorder="1" applyAlignment="1" applyProtection="1">
      <alignment horizontal="center" vertical="center" textRotation="255"/>
      <protection locked="0"/>
    </xf>
    <xf numFmtId="0" fontId="92" fillId="0" borderId="0" xfId="3" applyFont="1">
      <alignment vertical="center"/>
    </xf>
    <xf numFmtId="0" fontId="4" fillId="7" borderId="7" xfId="0" applyFont="1" applyFill="1" applyBorder="1" applyAlignment="1">
      <alignment horizontal="center" vertical="center"/>
    </xf>
    <xf numFmtId="0" fontId="69" fillId="0" borderId="0" xfId="3" applyFont="1" applyAlignment="1">
      <alignment horizontal="center"/>
    </xf>
    <xf numFmtId="0" fontId="0" fillId="0" borderId="7" xfId="0" applyBorder="1" applyAlignment="1">
      <alignment vertical="center"/>
    </xf>
    <xf numFmtId="0" fontId="34" fillId="0" borderId="0" xfId="3" applyFont="1" applyAlignment="1">
      <alignment horizontal="left" shrinkToFit="1"/>
    </xf>
    <xf numFmtId="0" fontId="55" fillId="0" borderId="0" xfId="0" applyFont="1" applyAlignment="1">
      <alignment horizontal="left" shrinkToFit="1"/>
    </xf>
    <xf numFmtId="0" fontId="34" fillId="0" borderId="0" xfId="3" applyFont="1" applyAlignment="1">
      <alignment horizontal="left"/>
    </xf>
    <xf numFmtId="0" fontId="55" fillId="0" borderId="0" xfId="0" applyFont="1" applyAlignment="1">
      <alignment horizontal="left"/>
    </xf>
    <xf numFmtId="0" fontId="39" fillId="0" borderId="7" xfId="3" applyFont="1" applyBorder="1" applyAlignment="1">
      <alignment horizontal="center" vertical="center"/>
    </xf>
    <xf numFmtId="0" fontId="32" fillId="0" borderId="0" xfId="3" applyAlignment="1">
      <alignment vertical="center" wrapText="1" readingOrder="1"/>
    </xf>
    <xf numFmtId="0" fontId="39" fillId="0" borderId="0" xfId="3" applyFont="1" applyAlignment="1">
      <alignment horizontal="center" vertical="center" wrapText="1" readingOrder="1"/>
    </xf>
    <xf numFmtId="0" fontId="32" fillId="0" borderId="0" xfId="3" applyAlignment="1">
      <alignment horizontal="center"/>
    </xf>
    <xf numFmtId="0" fontId="39" fillId="0" borderId="0" xfId="3" applyFont="1" applyAlignment="1"/>
    <xf numFmtId="0" fontId="44" fillId="0" borderId="0" xfId="3" applyFont="1" applyAlignment="1">
      <alignment vertical="top"/>
    </xf>
    <xf numFmtId="0" fontId="79" fillId="0" borderId="0" xfId="3" applyFont="1" applyAlignment="1"/>
    <xf numFmtId="0" fontId="18" fillId="0" borderId="0" xfId="4" applyFont="1" applyAlignment="1">
      <alignment horizontal="left" vertical="center" shrinkToFit="1"/>
    </xf>
    <xf numFmtId="0" fontId="19" fillId="5" borderId="106" xfId="0" applyFont="1" applyFill="1" applyBorder="1" applyAlignment="1">
      <alignment horizontal="center" vertical="center" shrinkToFit="1"/>
    </xf>
    <xf numFmtId="0" fontId="53" fillId="5" borderId="106" xfId="0" applyFont="1" applyFill="1" applyBorder="1" applyAlignment="1">
      <alignment horizontal="center" vertical="center" shrinkToFit="1"/>
    </xf>
    <xf numFmtId="0" fontId="3" fillId="0" borderId="8"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13" xfId="0" applyFont="1" applyBorder="1" applyAlignment="1" applyProtection="1">
      <alignment vertical="center" shrinkToFit="1"/>
      <protection locked="0"/>
    </xf>
    <xf numFmtId="0" fontId="3" fillId="0" borderId="156" xfId="2" applyBorder="1">
      <alignment vertical="center"/>
    </xf>
    <xf numFmtId="0" fontId="3" fillId="0" borderId="157" xfId="2" applyBorder="1" applyAlignment="1" applyProtection="1">
      <alignment horizontal="center" vertical="center"/>
      <protection locked="0"/>
    </xf>
    <xf numFmtId="0" fontId="3" fillId="0" borderId="157" xfId="0" applyFont="1" applyBorder="1" applyAlignment="1">
      <alignment vertical="center"/>
    </xf>
    <xf numFmtId="0" fontId="3" fillId="0" borderId="158" xfId="0" applyFont="1" applyBorder="1" applyAlignment="1">
      <alignment vertical="center"/>
    </xf>
    <xf numFmtId="0" fontId="3" fillId="0" borderId="159" xfId="0" applyFont="1" applyBorder="1" applyAlignment="1">
      <alignment vertical="center"/>
    </xf>
    <xf numFmtId="0" fontId="3" fillId="0" borderId="157" xfId="2" applyBorder="1" applyProtection="1">
      <alignment vertical="center"/>
      <protection locked="0"/>
    </xf>
    <xf numFmtId="0" fontId="25" fillId="0" borderId="22" xfId="2" applyFont="1" applyBorder="1">
      <alignment vertical="center"/>
    </xf>
    <xf numFmtId="0" fontId="25" fillId="0" borderId="7" xfId="2" applyFont="1" applyBorder="1">
      <alignment vertical="center"/>
    </xf>
    <xf numFmtId="0" fontId="25" fillId="0" borderId="40" xfId="2" applyFont="1" applyBorder="1">
      <alignment vertical="center"/>
    </xf>
    <xf numFmtId="0" fontId="25" fillId="0" borderId="41" xfId="2" applyFont="1" applyBorder="1">
      <alignment vertical="center"/>
    </xf>
    <xf numFmtId="0" fontId="32" fillId="0" borderId="166" xfId="3" applyBorder="1" applyAlignment="1" applyProtection="1">
      <alignment horizontal="center" vertical="center" shrinkToFit="1"/>
      <protection locked="0"/>
    </xf>
    <xf numFmtId="0" fontId="32" fillId="0" borderId="101" xfId="3" applyBorder="1" applyAlignment="1" applyProtection="1">
      <alignment horizontal="center" vertical="center" shrinkToFit="1"/>
      <protection locked="0"/>
    </xf>
    <xf numFmtId="0" fontId="32" fillId="0" borderId="3" xfId="3" applyBorder="1" applyAlignment="1" applyProtection="1">
      <alignment horizontal="center" vertical="center" shrinkToFit="1"/>
      <protection locked="0"/>
    </xf>
    <xf numFmtId="0" fontId="32" fillId="0" borderId="4" xfId="3" applyBorder="1" applyAlignment="1" applyProtection="1">
      <alignment horizontal="center" vertical="center" shrinkToFit="1"/>
      <protection locked="0"/>
    </xf>
    <xf numFmtId="0" fontId="32" fillId="0" borderId="14" xfId="3" applyBorder="1">
      <alignment vertical="center"/>
    </xf>
    <xf numFmtId="0" fontId="32" fillId="0" borderId="53" xfId="3" applyBorder="1" applyAlignment="1" applyProtection="1">
      <alignment horizontal="center" vertical="center" shrinkToFit="1"/>
      <protection locked="0"/>
    </xf>
    <xf numFmtId="0" fontId="32" fillId="0" borderId="13" xfId="3" applyBorder="1" applyAlignment="1" applyProtection="1">
      <alignment horizontal="center" vertical="center" shrinkToFit="1"/>
      <protection locked="0"/>
    </xf>
    <xf numFmtId="0" fontId="32" fillId="0" borderId="91" xfId="3" applyBorder="1" applyAlignment="1" applyProtection="1">
      <alignment horizontal="center" vertical="center" shrinkToFit="1"/>
      <protection locked="0"/>
    </xf>
    <xf numFmtId="0" fontId="32" fillId="0" borderId="31" xfId="3" applyBorder="1" applyAlignment="1" applyProtection="1">
      <alignment horizontal="center" vertical="center" shrinkToFit="1"/>
      <protection locked="0"/>
    </xf>
    <xf numFmtId="0" fontId="37" fillId="0" borderId="0" xfId="3" applyFont="1" applyAlignment="1">
      <alignment horizontal="left" vertical="top"/>
    </xf>
    <xf numFmtId="6" fontId="32" fillId="0" borderId="0" xfId="3" applyNumberFormat="1" applyAlignment="1">
      <alignment horizontal="center" vertical="center" shrinkToFit="1"/>
    </xf>
    <xf numFmtId="0" fontId="49" fillId="0" borderId="0" xfId="3" applyFont="1">
      <alignment vertical="center"/>
    </xf>
    <xf numFmtId="0" fontId="32" fillId="0" borderId="0" xfId="3" applyProtection="1">
      <alignment vertical="center"/>
    </xf>
    <xf numFmtId="0" fontId="34" fillId="0" borderId="0" xfId="3" applyFont="1" applyAlignment="1" applyProtection="1">
      <alignment horizontal="left" vertical="center"/>
    </xf>
    <xf numFmtId="0" fontId="35" fillId="0" borderId="0" xfId="3" applyFont="1" applyProtection="1">
      <alignment vertical="center"/>
    </xf>
    <xf numFmtId="0" fontId="38" fillId="0" borderId="0" xfId="3" applyFont="1" applyAlignment="1" applyProtection="1">
      <alignment horizontal="center" vertical="center" wrapText="1"/>
    </xf>
    <xf numFmtId="0" fontId="38" fillId="0" borderId="0" xfId="3" applyFont="1" applyAlignment="1" applyProtection="1">
      <alignment horizontal="center" vertical="center"/>
    </xf>
    <xf numFmtId="49" fontId="37" fillId="0" borderId="0" xfId="3" applyNumberFormat="1" applyFont="1" applyAlignment="1" applyProtection="1">
      <alignment horizontal="center" vertical="center" shrinkToFit="1"/>
    </xf>
    <xf numFmtId="0" fontId="37" fillId="0" borderId="0" xfId="3" applyFont="1" applyProtection="1">
      <alignment vertical="center"/>
    </xf>
    <xf numFmtId="0" fontId="39" fillId="0" borderId="0" xfId="3" applyFont="1" applyAlignment="1" applyProtection="1">
      <alignment horizontal="center" vertical="center"/>
    </xf>
    <xf numFmtId="0" fontId="38" fillId="0" borderId="0" xfId="3" applyFont="1" applyProtection="1">
      <alignment vertical="center"/>
    </xf>
    <xf numFmtId="0" fontId="32" fillId="0" borderId="0" xfId="3" applyAlignment="1" applyProtection="1">
      <alignment horizontal="center" vertical="center"/>
    </xf>
    <xf numFmtId="0" fontId="32" fillId="0" borderId="0" xfId="3" applyAlignment="1" applyProtection="1">
      <alignment horizontal="right" vertical="center"/>
    </xf>
    <xf numFmtId="0" fontId="32" fillId="0" borderId="29" xfId="3" applyBorder="1" applyAlignment="1" applyProtection="1">
      <alignment horizontal="right" vertical="center"/>
    </xf>
    <xf numFmtId="0" fontId="32" fillId="0" borderId="29" xfId="3" applyBorder="1" applyProtection="1">
      <alignment vertical="center"/>
    </xf>
    <xf numFmtId="0" fontId="32" fillId="0" borderId="101" xfId="3" applyBorder="1" applyAlignment="1" applyProtection="1">
      <alignment vertical="center" shrinkToFit="1"/>
    </xf>
    <xf numFmtId="0" fontId="32" fillId="0" borderId="4" xfId="3" applyBorder="1" applyAlignment="1" applyProtection="1">
      <alignment vertical="center" shrinkToFit="1"/>
    </xf>
    <xf numFmtId="0" fontId="32" fillId="0" borderId="0" xfId="3" applyAlignment="1" applyProtection="1">
      <alignment vertical="center" shrinkToFit="1"/>
    </xf>
    <xf numFmtId="0" fontId="32" fillId="0" borderId="31" xfId="3" applyBorder="1" applyAlignment="1" applyProtection="1">
      <alignment vertical="center" shrinkToFit="1"/>
    </xf>
    <xf numFmtId="0" fontId="36" fillId="0" borderId="0" xfId="3" applyFont="1" applyProtection="1">
      <alignment vertical="center"/>
    </xf>
    <xf numFmtId="0" fontId="48" fillId="0" borderId="0" xfId="3" applyFont="1" applyProtection="1">
      <alignment vertical="center"/>
    </xf>
    <xf numFmtId="0" fontId="47" fillId="0" borderId="0" xfId="3" applyFont="1" applyAlignment="1" applyProtection="1">
      <alignment horizontal="right" vertical="center"/>
    </xf>
    <xf numFmtId="0" fontId="85" fillId="0" borderId="0" xfId="3" applyFont="1" applyAlignment="1" applyProtection="1">
      <alignment vertical="top" wrapText="1"/>
    </xf>
    <xf numFmtId="0" fontId="49" fillId="0" borderId="0" xfId="3" applyFont="1" applyProtection="1">
      <alignment vertical="center"/>
    </xf>
    <xf numFmtId="0" fontId="69" fillId="0" borderId="0" xfId="3" applyFont="1" applyAlignment="1" applyProtection="1"/>
    <xf numFmtId="0" fontId="0" fillId="0" borderId="0" xfId="0" applyProtection="1"/>
    <xf numFmtId="0" fontId="32" fillId="0" borderId="7" xfId="3" applyBorder="1" applyAlignment="1" applyProtection="1">
      <alignment horizontal="center" vertical="center" shrinkToFit="1"/>
    </xf>
    <xf numFmtId="0" fontId="32" fillId="0" borderId="7" xfId="3" applyBorder="1" applyAlignment="1" applyProtection="1">
      <alignment horizontal="center" vertical="center"/>
    </xf>
    <xf numFmtId="0" fontId="32" fillId="0" borderId="0" xfId="3" applyAlignment="1">
      <alignment horizontal="center" vertical="center"/>
    </xf>
    <xf numFmtId="0" fontId="38" fillId="0" borderId="0" xfId="3" applyFont="1" applyAlignment="1" applyProtection="1">
      <alignment horizontal="left" vertical="center"/>
    </xf>
    <xf numFmtId="0" fontId="37" fillId="0" borderId="0" xfId="3" applyFont="1" applyAlignment="1" applyProtection="1">
      <alignment horizontal="left" vertical="top"/>
    </xf>
    <xf numFmtId="0" fontId="37" fillId="0" borderId="0" xfId="3" applyFont="1" applyAlignment="1" applyProtection="1">
      <alignment horizontal="left" vertical="top" wrapText="1"/>
    </xf>
    <xf numFmtId="0" fontId="53" fillId="5" borderId="86" xfId="0" applyFont="1" applyFill="1" applyBorder="1" applyAlignment="1">
      <alignment horizontal="left" vertical="center"/>
    </xf>
    <xf numFmtId="0" fontId="3" fillId="5" borderId="2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53" fillId="5" borderId="88" xfId="0" applyFont="1" applyFill="1" applyBorder="1" applyAlignment="1">
      <alignment horizontal="left" vertical="center" shrinkToFit="1"/>
    </xf>
    <xf numFmtId="0" fontId="3" fillId="5" borderId="2" xfId="0" applyFont="1" applyFill="1" applyBorder="1" applyAlignment="1">
      <alignment horizontal="left" vertical="center"/>
    </xf>
    <xf numFmtId="0" fontId="3" fillId="5" borderId="6" xfId="0" applyFont="1" applyFill="1" applyBorder="1" applyAlignment="1">
      <alignment horizontal="left" vertical="center"/>
    </xf>
    <xf numFmtId="0" fontId="3" fillId="0" borderId="91"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19" fillId="0" borderId="46" xfId="0" applyFont="1" applyBorder="1" applyAlignment="1">
      <alignment horizontal="left" vertical="center"/>
    </xf>
    <xf numFmtId="0" fontId="19" fillId="0" borderId="29" xfId="0" applyFont="1" applyBorder="1" applyAlignment="1">
      <alignment horizontal="left" vertical="center"/>
    </xf>
    <xf numFmtId="0" fontId="19" fillId="0" borderId="50"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3" fillId="0" borderId="2" xfId="0" applyFont="1" applyBorder="1" applyAlignment="1">
      <alignment horizontal="left" vertical="center"/>
    </xf>
    <xf numFmtId="0" fontId="3" fillId="0" borderId="36" xfId="0" applyFont="1" applyBorder="1" applyAlignment="1">
      <alignment horizontal="left" vertical="center"/>
    </xf>
    <xf numFmtId="0" fontId="51" fillId="0" borderId="2" xfId="0" applyFont="1" applyBorder="1" applyAlignment="1">
      <alignment horizontal="left" vertical="center"/>
    </xf>
    <xf numFmtId="0" fontId="51" fillId="0" borderId="6"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3" fillId="5" borderId="88" xfId="0" applyFont="1" applyFill="1" applyBorder="1" applyAlignment="1">
      <alignment horizontal="left" vertical="center"/>
    </xf>
    <xf numFmtId="0" fontId="53" fillId="5" borderId="36" xfId="0" applyFont="1" applyFill="1" applyBorder="1" applyAlignment="1">
      <alignment horizontal="left" vertical="center"/>
    </xf>
    <xf numFmtId="0" fontId="28" fillId="5" borderId="91"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84" fillId="5" borderId="86" xfId="5" applyFont="1" applyFill="1" applyBorder="1" applyAlignment="1" applyProtection="1">
      <alignment horizontal="center" vertical="center"/>
    </xf>
    <xf numFmtId="0" fontId="0" fillId="0" borderId="88" xfId="0" applyBorder="1" applyAlignment="1">
      <alignment horizontal="center" vertical="center"/>
    </xf>
    <xf numFmtId="0" fontId="0" fillId="0" borderId="53"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53" fillId="0" borderId="98" xfId="0" applyFont="1" applyBorder="1" applyAlignment="1">
      <alignment horizontal="center" vertical="center"/>
    </xf>
    <xf numFmtId="0" fontId="0" fillId="0" borderId="99" xfId="0" applyBorder="1" applyAlignment="1">
      <alignment vertical="center"/>
    </xf>
    <xf numFmtId="0" fontId="0" fillId="0" borderId="100" xfId="0" applyBorder="1" applyAlignment="1">
      <alignment vertical="center"/>
    </xf>
    <xf numFmtId="0" fontId="53" fillId="5" borderId="3" xfId="0" applyFont="1"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62" fillId="6" borderId="46" xfId="0" applyFont="1" applyFill="1" applyBorder="1" applyAlignment="1">
      <alignment horizontal="left" vertical="center"/>
    </xf>
    <xf numFmtId="0" fontId="62" fillId="6" borderId="29" xfId="0" applyFont="1" applyFill="1" applyBorder="1" applyAlignment="1">
      <alignment horizontal="left" vertical="center"/>
    </xf>
    <xf numFmtId="0" fontId="62" fillId="6" borderId="50" xfId="0" applyFont="1" applyFill="1" applyBorder="1" applyAlignment="1">
      <alignment horizontal="left" vertical="center"/>
    </xf>
    <xf numFmtId="0" fontId="62" fillId="6" borderId="9" xfId="0" applyFont="1" applyFill="1" applyBorder="1" applyAlignment="1">
      <alignment horizontal="left" vertical="center"/>
    </xf>
    <xf numFmtId="0" fontId="62" fillId="6" borderId="0" xfId="0" applyFont="1" applyFill="1" applyAlignment="1">
      <alignment horizontal="left" vertical="center"/>
    </xf>
    <xf numFmtId="0" fontId="62" fillId="6" borderId="14" xfId="0" applyFont="1" applyFill="1" applyBorder="1" applyAlignment="1">
      <alignment horizontal="left" vertical="center"/>
    </xf>
    <xf numFmtId="0" fontId="62" fillId="6" borderId="11" xfId="0" applyFont="1" applyFill="1" applyBorder="1" applyAlignment="1">
      <alignment horizontal="left" vertical="center"/>
    </xf>
    <xf numFmtId="0" fontId="62" fillId="6" borderId="8" xfId="0" applyFont="1" applyFill="1" applyBorder="1" applyAlignment="1">
      <alignment horizontal="left" vertical="center"/>
    </xf>
    <xf numFmtId="0" fontId="62" fillId="6" borderId="20" xfId="0" applyFont="1" applyFill="1" applyBorder="1" applyAlignment="1">
      <alignment horizontal="left" vertical="center"/>
    </xf>
    <xf numFmtId="0" fontId="3" fillId="0" borderId="46" xfId="0" applyFont="1" applyBorder="1" applyAlignment="1">
      <alignment horizontal="left" vertical="top" wrapText="1"/>
    </xf>
    <xf numFmtId="0" fontId="3" fillId="0" borderId="29" xfId="0" applyFont="1" applyBorder="1" applyAlignment="1">
      <alignment horizontal="left" vertical="top"/>
    </xf>
    <xf numFmtId="0" fontId="3" fillId="0" borderId="50"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3" fillId="0" borderId="20" xfId="0" applyFont="1" applyBorder="1" applyAlignment="1">
      <alignment horizontal="left" vertical="top"/>
    </xf>
    <xf numFmtId="0" fontId="53" fillId="5" borderId="35" xfId="0" applyFont="1" applyFill="1" applyBorder="1" applyAlignment="1">
      <alignment horizontal="left" vertical="center"/>
    </xf>
    <xf numFmtId="0" fontId="53" fillId="5" borderId="2" xfId="0" applyFont="1" applyFill="1" applyBorder="1" applyAlignment="1">
      <alignment horizontal="left" vertical="center"/>
    </xf>
    <xf numFmtId="0" fontId="53" fillId="5" borderId="106" xfId="0" applyFont="1" applyFill="1" applyBorder="1" applyAlignment="1">
      <alignment horizontal="left" vertical="center"/>
    </xf>
    <xf numFmtId="0" fontId="3" fillId="5" borderId="107" xfId="0" applyFont="1" applyFill="1" applyBorder="1" applyAlignment="1">
      <alignment horizontal="left" vertical="center" wrapText="1"/>
    </xf>
    <xf numFmtId="0" fontId="3" fillId="5" borderId="99" xfId="0" applyFont="1" applyFill="1" applyBorder="1" applyAlignment="1">
      <alignment horizontal="left" vertical="center" wrapText="1"/>
    </xf>
    <xf numFmtId="0" fontId="3" fillId="5" borderId="100" xfId="0" applyFont="1" applyFill="1" applyBorder="1" applyAlignment="1">
      <alignment horizontal="left" vertical="center" wrapText="1"/>
    </xf>
    <xf numFmtId="0" fontId="19" fillId="5" borderId="46" xfId="0" applyFont="1" applyFill="1" applyBorder="1" applyAlignment="1">
      <alignment horizontal="center" vertical="center"/>
    </xf>
    <xf numFmtId="0" fontId="19" fillId="5" borderId="29"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0" xfId="0" applyFont="1" applyFill="1" applyAlignment="1">
      <alignment horizontal="center" vertical="center"/>
    </xf>
    <xf numFmtId="0" fontId="3" fillId="5" borderId="63"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58" fillId="5" borderId="29" xfId="0" applyFont="1" applyFill="1" applyBorder="1" applyAlignment="1">
      <alignment horizontal="left" vertical="center"/>
    </xf>
    <xf numFmtId="0" fontId="58" fillId="5" borderId="50" xfId="0" applyFont="1" applyFill="1" applyBorder="1" applyAlignment="1">
      <alignment horizontal="left" vertical="center"/>
    </xf>
    <xf numFmtId="0" fontId="58" fillId="5" borderId="0" xfId="0" applyFont="1" applyFill="1" applyAlignment="1">
      <alignment horizontal="left" vertical="center"/>
    </xf>
    <xf numFmtId="0" fontId="58" fillId="5" borderId="14" xfId="0" applyFont="1" applyFill="1" applyBorder="1" applyAlignment="1">
      <alignment horizontal="left" vertical="center"/>
    </xf>
    <xf numFmtId="0" fontId="19" fillId="5" borderId="107" xfId="0" applyFont="1" applyFill="1" applyBorder="1" applyAlignment="1">
      <alignment horizontal="center" vertical="center"/>
    </xf>
    <xf numFmtId="0" fontId="0" fillId="0" borderId="99" xfId="0" applyBorder="1" applyAlignment="1">
      <alignment horizontal="center" vertical="center"/>
    </xf>
    <xf numFmtId="0" fontId="53" fillId="0" borderId="11" xfId="0" applyFont="1" applyBorder="1" applyAlignment="1">
      <alignment horizontal="center" vertical="center"/>
    </xf>
    <xf numFmtId="0" fontId="0" fillId="0" borderId="8" xfId="0" applyBorder="1" applyAlignment="1">
      <alignment vertical="center"/>
    </xf>
    <xf numFmtId="0" fontId="0" fillId="0" borderId="20" xfId="0" applyBorder="1" applyAlignment="1">
      <alignment vertical="center"/>
    </xf>
    <xf numFmtId="0" fontId="6" fillId="7" borderId="29" xfId="0" applyFont="1" applyFill="1" applyBorder="1" applyAlignment="1">
      <alignment horizontal="left"/>
    </xf>
    <xf numFmtId="0" fontId="6" fillId="7" borderId="0" xfId="0" applyFont="1" applyFill="1" applyAlignment="1">
      <alignment vertical="center"/>
    </xf>
    <xf numFmtId="0" fontId="0" fillId="0" borderId="0" xfId="0" applyAlignment="1">
      <alignment vertical="center"/>
    </xf>
    <xf numFmtId="0" fontId="4" fillId="7" borderId="0" xfId="0" applyFont="1" applyFill="1" applyAlignment="1">
      <alignment horizontal="left" vertical="center" wrapText="1"/>
    </xf>
    <xf numFmtId="0" fontId="0" fillId="0" borderId="0" xfId="0" applyAlignment="1">
      <alignment horizontal="left" vertical="center" wrapText="1"/>
    </xf>
    <xf numFmtId="0" fontId="4" fillId="7" borderId="8" xfId="0" applyFont="1" applyFill="1" applyBorder="1" applyAlignment="1">
      <alignment horizontal="center" vertical="center"/>
    </xf>
    <xf numFmtId="0" fontId="0" fillId="0" borderId="8" xfId="0" applyBorder="1" applyAlignment="1">
      <alignment horizontal="center" vertical="center"/>
    </xf>
    <xf numFmtId="0" fontId="4" fillId="7" borderId="7" xfId="0" applyFont="1" applyFill="1" applyBorder="1" applyAlignment="1">
      <alignment vertical="center"/>
    </xf>
    <xf numFmtId="0" fontId="0" fillId="7" borderId="7" xfId="0" applyFill="1" applyBorder="1" applyAlignment="1">
      <alignment vertical="center"/>
    </xf>
    <xf numFmtId="0" fontId="0" fillId="7" borderId="23" xfId="0" applyFill="1" applyBorder="1" applyAlignment="1">
      <alignment vertical="center"/>
    </xf>
    <xf numFmtId="0" fontId="6" fillId="7" borderId="18" xfId="0" applyFont="1" applyFill="1" applyBorder="1" applyAlignment="1" applyProtection="1">
      <alignment horizontal="center" vertical="center" shrinkToFit="1"/>
      <protection locked="0"/>
    </xf>
    <xf numFmtId="0" fontId="6" fillId="7" borderId="13" xfId="0" applyFont="1" applyFill="1" applyBorder="1" applyAlignment="1" applyProtection="1">
      <alignment horizontal="center" vertical="center" shrinkToFit="1"/>
      <protection locked="0"/>
    </xf>
    <xf numFmtId="0" fontId="6" fillId="7" borderId="19" xfId="0" applyFont="1" applyFill="1" applyBorder="1" applyAlignment="1" applyProtection="1">
      <alignment horizontal="center" vertical="center" shrinkToFit="1"/>
      <protection locked="0"/>
    </xf>
    <xf numFmtId="0" fontId="5" fillId="7" borderId="0" xfId="0" applyFont="1" applyFill="1" applyAlignment="1" applyProtection="1">
      <alignment horizontal="center" vertical="center"/>
      <protection locked="0"/>
    </xf>
    <xf numFmtId="0" fontId="7" fillId="7" borderId="27" xfId="0" applyFont="1" applyFill="1" applyBorder="1" applyAlignment="1" applyProtection="1">
      <alignment horizontal="center" vertical="center" shrinkToFit="1"/>
      <protection locked="0"/>
    </xf>
    <xf numFmtId="0" fontId="7" fillId="7" borderId="4" xfId="0" applyFont="1" applyFill="1" applyBorder="1" applyAlignment="1" applyProtection="1">
      <alignment horizontal="center" vertical="center" shrinkToFit="1"/>
      <protection locked="0"/>
    </xf>
    <xf numFmtId="0" fontId="7" fillId="7" borderId="5" xfId="0" applyFont="1" applyFill="1" applyBorder="1" applyAlignment="1" applyProtection="1">
      <alignment horizontal="center" vertical="center" shrinkToFit="1"/>
      <protection locked="0"/>
    </xf>
    <xf numFmtId="49" fontId="0" fillId="7" borderId="31" xfId="0" applyNumberFormat="1" applyFill="1" applyBorder="1" applyAlignment="1" applyProtection="1">
      <alignment horizontal="center" vertical="center" shrinkToFit="1"/>
      <protection locked="0"/>
    </xf>
    <xf numFmtId="0" fontId="0" fillId="7" borderId="31" xfId="0" applyFill="1" applyBorder="1" applyAlignment="1">
      <alignment horizontal="center" vertical="center"/>
    </xf>
    <xf numFmtId="58" fontId="5" fillId="7" borderId="0" xfId="0" applyNumberFormat="1" applyFont="1" applyFill="1" applyAlignment="1">
      <alignment horizontal="center" vertical="center"/>
    </xf>
    <xf numFmtId="0" fontId="4" fillId="7" borderId="27"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63"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90" xfId="0" applyFont="1" applyFill="1" applyBorder="1" applyAlignment="1">
      <alignment horizontal="center" vertical="center"/>
    </xf>
    <xf numFmtId="0" fontId="4" fillId="7" borderId="1" xfId="0" applyFont="1" applyFill="1" applyBorder="1" applyAlignment="1">
      <alignment horizontal="center" vertical="center"/>
    </xf>
    <xf numFmtId="0" fontId="55" fillId="7" borderId="99" xfId="0" applyFont="1" applyFill="1" applyBorder="1" applyAlignment="1" applyProtection="1">
      <alignment horizontal="center" vertical="center"/>
      <protection locked="0"/>
    </xf>
    <xf numFmtId="0" fontId="4" fillId="7" borderId="3" xfId="0" applyFont="1" applyFill="1" applyBorder="1" applyAlignment="1">
      <alignment horizontal="center" vertical="center"/>
    </xf>
    <xf numFmtId="0" fontId="4" fillId="7" borderId="7" xfId="0" applyFont="1" applyFill="1" applyBorder="1" applyAlignment="1">
      <alignment horizontal="center" vertical="center"/>
    </xf>
    <xf numFmtId="0" fontId="15" fillId="7" borderId="0" xfId="0" applyFont="1" applyFill="1" applyAlignment="1">
      <alignment horizontal="center" vertical="center"/>
    </xf>
    <xf numFmtId="0" fontId="4" fillId="7" borderId="46" xfId="0" applyFont="1" applyFill="1" applyBorder="1" applyAlignment="1">
      <alignment horizontal="center" vertical="center"/>
    </xf>
    <xf numFmtId="0" fontId="4" fillId="7" borderId="5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98" xfId="0" applyFont="1" applyFill="1" applyBorder="1" applyAlignment="1">
      <alignment horizontal="center" vertical="center" wrapText="1"/>
    </xf>
    <xf numFmtId="0" fontId="4" fillId="7" borderId="10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4" xfId="0" applyFont="1" applyFill="1" applyBorder="1" applyAlignment="1">
      <alignment horizontal="center" vertical="center"/>
    </xf>
    <xf numFmtId="0" fontId="55" fillId="7" borderId="24" xfId="0" applyFont="1" applyFill="1" applyBorder="1" applyAlignment="1" applyProtection="1">
      <alignment horizontal="center" vertical="center"/>
      <protection locked="0"/>
    </xf>
    <xf numFmtId="0" fontId="55" fillId="7" borderId="15" xfId="0" applyFont="1" applyFill="1" applyBorder="1" applyAlignment="1" applyProtection="1">
      <alignment horizontal="center" vertical="center"/>
      <protection locked="0"/>
    </xf>
    <xf numFmtId="0" fontId="55" fillId="7" borderId="22" xfId="0" applyFont="1" applyFill="1" applyBorder="1" applyAlignment="1" applyProtection="1">
      <alignment horizontal="center" vertical="center"/>
      <protection locked="0"/>
    </xf>
    <xf numFmtId="0" fontId="55" fillId="7" borderId="22" xfId="0" applyFont="1" applyFill="1" applyBorder="1" applyAlignment="1">
      <alignment horizontal="center" vertical="center"/>
    </xf>
    <xf numFmtId="0" fontId="55" fillId="7" borderId="23" xfId="0" applyFont="1" applyFill="1" applyBorder="1" applyAlignment="1">
      <alignment horizontal="center" vertical="center"/>
    </xf>
    <xf numFmtId="0" fontId="4" fillId="7" borderId="99" xfId="0" applyFont="1" applyFill="1" applyBorder="1" applyAlignment="1">
      <alignment horizontal="center" vertical="center"/>
    </xf>
    <xf numFmtId="0" fontId="4" fillId="7" borderId="108" xfId="0" applyFont="1" applyFill="1" applyBorder="1" applyAlignment="1">
      <alignment horizontal="center" vertical="center"/>
    </xf>
    <xf numFmtId="177" fontId="7" fillId="7" borderId="16" xfId="0" applyNumberFormat="1" applyFont="1" applyFill="1" applyBorder="1" applyAlignment="1">
      <alignment horizontal="center" vertical="center"/>
    </xf>
    <xf numFmtId="177" fontId="7" fillId="7" borderId="17" xfId="0" applyNumberFormat="1" applyFont="1" applyFill="1" applyBorder="1" applyAlignment="1">
      <alignment horizontal="center" vertical="center"/>
    </xf>
    <xf numFmtId="177" fontId="55" fillId="7" borderId="16" xfId="0" applyNumberFormat="1" applyFont="1" applyFill="1" applyBorder="1" applyAlignment="1">
      <alignment horizontal="center" vertical="center"/>
    </xf>
    <xf numFmtId="177" fontId="55" fillId="7" borderId="67" xfId="0" applyNumberFormat="1" applyFont="1" applyFill="1" applyBorder="1" applyAlignment="1">
      <alignment horizontal="center" vertical="center"/>
    </xf>
    <xf numFmtId="0" fontId="55" fillId="7" borderId="31" xfId="0" applyFont="1" applyFill="1" applyBorder="1" applyAlignment="1">
      <alignment horizontal="center" vertical="center"/>
    </xf>
    <xf numFmtId="0" fontId="55" fillId="7" borderId="116" xfId="0" applyFont="1" applyFill="1" applyBorder="1" applyAlignment="1">
      <alignment horizontal="center" vertical="center"/>
    </xf>
    <xf numFmtId="182" fontId="55" fillId="7" borderId="16" xfId="0" applyNumberFormat="1" applyFont="1" applyFill="1" applyBorder="1" applyAlignment="1">
      <alignment horizontal="center" vertical="center"/>
    </xf>
    <xf numFmtId="0" fontId="4" fillId="7" borderId="98" xfId="0" applyFont="1" applyFill="1" applyBorder="1" applyAlignment="1">
      <alignment horizontal="center" vertical="center"/>
    </xf>
    <xf numFmtId="0" fontId="4" fillId="7" borderId="107" xfId="0" applyFont="1" applyFill="1" applyBorder="1" applyAlignment="1">
      <alignment horizontal="center" vertical="center"/>
    </xf>
    <xf numFmtId="183" fontId="55" fillId="7" borderId="16" xfId="0" applyNumberFormat="1" applyFont="1" applyFill="1" applyBorder="1" applyAlignment="1">
      <alignment horizontal="right" vertical="center"/>
    </xf>
    <xf numFmtId="0" fontId="4" fillId="7" borderId="92" xfId="0" applyFont="1" applyFill="1" applyBorder="1" applyAlignment="1">
      <alignment horizontal="center" vertical="center" wrapText="1"/>
    </xf>
    <xf numFmtId="0" fontId="4" fillId="7" borderId="94" xfId="0" applyFont="1" applyFill="1" applyBorder="1" applyAlignment="1">
      <alignment horizontal="center" vertical="center" wrapText="1"/>
    </xf>
    <xf numFmtId="0" fontId="4" fillId="7" borderId="114" xfId="0" applyFont="1" applyFill="1" applyBorder="1" applyAlignment="1">
      <alignment horizontal="center" vertical="center" wrapText="1"/>
    </xf>
    <xf numFmtId="0" fontId="4" fillId="7" borderId="115" xfId="0" applyFont="1" applyFill="1" applyBorder="1" applyAlignment="1">
      <alignment horizontal="center" vertical="center" wrapText="1"/>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10" fillId="7" borderId="63"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7"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7" xfId="0" applyFont="1" applyFill="1" applyBorder="1" applyAlignment="1">
      <alignment horizontal="center" vertical="center"/>
    </xf>
    <xf numFmtId="0" fontId="4" fillId="7" borderId="46" xfId="0" applyFont="1" applyFill="1" applyBorder="1" applyAlignment="1" applyProtection="1">
      <alignment horizontal="center" vertical="center" shrinkToFit="1"/>
      <protection locked="0"/>
    </xf>
    <xf numFmtId="0" fontId="4" fillId="7" borderId="29" xfId="0" applyFont="1" applyFill="1" applyBorder="1" applyAlignment="1" applyProtection="1">
      <alignment horizontal="center" vertical="center" shrinkToFit="1"/>
      <protection locked="0"/>
    </xf>
    <xf numFmtId="0" fontId="4" fillId="7" borderId="47" xfId="0" applyFont="1" applyFill="1" applyBorder="1" applyAlignment="1" applyProtection="1">
      <alignment horizontal="center" vertical="center" shrinkToFit="1"/>
      <protection locked="0"/>
    </xf>
    <xf numFmtId="0" fontId="4" fillId="7" borderId="9" xfId="0" applyFont="1" applyFill="1" applyBorder="1" applyAlignment="1" applyProtection="1">
      <alignment horizontal="center" vertical="center" shrinkToFit="1"/>
      <protection locked="0"/>
    </xf>
    <xf numFmtId="0" fontId="4" fillId="7" borderId="0" xfId="0" applyFont="1" applyFill="1" applyAlignment="1" applyProtection="1">
      <alignment horizontal="center" vertical="center" shrinkToFit="1"/>
      <protection locked="0"/>
    </xf>
    <xf numFmtId="0" fontId="4" fillId="7" borderId="51" xfId="0" applyFont="1" applyFill="1" applyBorder="1" applyAlignment="1" applyProtection="1">
      <alignment horizontal="center" vertical="center" shrinkToFit="1"/>
      <protection locked="0"/>
    </xf>
    <xf numFmtId="0" fontId="4" fillId="7" borderId="28" xfId="0" applyFont="1" applyFill="1" applyBorder="1" applyAlignment="1">
      <alignment horizontal="center" vertical="center"/>
    </xf>
    <xf numFmtId="0" fontId="4" fillId="7" borderId="67"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31" xfId="0" applyFont="1" applyFill="1" applyBorder="1" applyAlignment="1">
      <alignment horizontal="center" vertical="center"/>
    </xf>
    <xf numFmtId="0" fontId="4" fillId="7" borderId="116" xfId="0" applyFont="1" applyFill="1" applyBorder="1" applyAlignment="1">
      <alignment horizontal="center" vertical="center"/>
    </xf>
    <xf numFmtId="176" fontId="55" fillId="7" borderId="68" xfId="0" applyNumberFormat="1" applyFont="1" applyFill="1" applyBorder="1" applyAlignment="1" applyProtection="1">
      <alignment horizontal="center" vertical="center"/>
      <protection locked="0"/>
    </xf>
    <xf numFmtId="176" fontId="55" fillId="7" borderId="16" xfId="0" applyNumberFormat="1" applyFont="1" applyFill="1" applyBorder="1" applyAlignment="1" applyProtection="1">
      <alignment horizontal="center" vertical="center"/>
      <protection locked="0"/>
    </xf>
    <xf numFmtId="176" fontId="55" fillId="7" borderId="117" xfId="0" applyNumberFormat="1" applyFont="1" applyFill="1" applyBorder="1" applyAlignment="1" applyProtection="1">
      <alignment horizontal="center" vertical="center"/>
      <protection locked="0"/>
    </xf>
    <xf numFmtId="176" fontId="55" fillId="7" borderId="31" xfId="0" applyNumberFormat="1" applyFont="1" applyFill="1" applyBorder="1" applyAlignment="1" applyProtection="1">
      <alignment horizontal="center" vertical="center"/>
      <protection locked="0"/>
    </xf>
    <xf numFmtId="0" fontId="5" fillId="7" borderId="16" xfId="0" applyFont="1" applyFill="1" applyBorder="1" applyAlignment="1">
      <alignment horizontal="center" vertical="center"/>
    </xf>
    <xf numFmtId="0" fontId="4" fillId="0" borderId="90"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0" fontId="0" fillId="7" borderId="7" xfId="0" applyFill="1" applyBorder="1" applyAlignment="1">
      <alignment horizontal="center" vertical="center"/>
    </xf>
    <xf numFmtId="0" fontId="0" fillId="7" borderId="23" xfId="0" applyFill="1" applyBorder="1" applyAlignment="1">
      <alignment horizontal="center" vertical="center"/>
    </xf>
    <xf numFmtId="0" fontId="4" fillId="7" borderId="46" xfId="0" applyFont="1" applyFill="1" applyBorder="1" applyAlignment="1">
      <alignment horizontal="center" vertical="center" wrapText="1"/>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119" xfId="0" applyFont="1" applyFill="1" applyBorder="1" applyAlignment="1">
      <alignment horizontal="center" vertical="center" wrapText="1"/>
    </xf>
    <xf numFmtId="0" fontId="4" fillId="7" borderId="120" xfId="0" applyFont="1" applyFill="1" applyBorder="1" applyAlignment="1">
      <alignment horizontal="center" vertical="center"/>
    </xf>
    <xf numFmtId="0" fontId="4" fillId="7" borderId="121" xfId="0" applyFont="1" applyFill="1" applyBorder="1" applyAlignment="1">
      <alignment horizontal="center" vertical="center" wrapText="1"/>
    </xf>
    <xf numFmtId="0" fontId="4" fillId="7" borderId="122" xfId="0" applyFont="1" applyFill="1" applyBorder="1" applyAlignment="1">
      <alignment horizontal="center" vertical="center"/>
    </xf>
    <xf numFmtId="0" fontId="4" fillId="7" borderId="121" xfId="0" applyFont="1" applyFill="1" applyBorder="1" applyAlignment="1">
      <alignment horizontal="center" vertical="center"/>
    </xf>
    <xf numFmtId="0" fontId="55" fillId="7" borderId="112" xfId="0" applyFont="1" applyFill="1" applyBorder="1" applyAlignment="1">
      <alignment horizontal="center" vertical="center"/>
    </xf>
    <xf numFmtId="0" fontId="55" fillId="7" borderId="113" xfId="0" applyFont="1" applyFill="1" applyBorder="1" applyAlignment="1">
      <alignment horizontal="center" vertical="center"/>
    </xf>
    <xf numFmtId="0" fontId="55" fillId="7" borderId="91" xfId="0" applyFont="1" applyFill="1" applyBorder="1" applyAlignment="1" applyProtection="1">
      <alignment horizontal="center" vertical="center"/>
      <protection locked="0"/>
    </xf>
    <xf numFmtId="0" fontId="55" fillId="7" borderId="96" xfId="0" applyFont="1" applyFill="1" applyBorder="1" applyAlignment="1" applyProtection="1">
      <alignment horizontal="center" vertical="center"/>
      <protection locked="0"/>
    </xf>
    <xf numFmtId="0" fontId="55" fillId="7" borderId="30" xfId="0" applyFont="1" applyFill="1" applyBorder="1" applyAlignment="1" applyProtection="1">
      <alignment horizontal="center" vertical="center"/>
      <protection locked="0"/>
    </xf>
    <xf numFmtId="0" fontId="55" fillId="7" borderId="31" xfId="0" applyFont="1" applyFill="1" applyBorder="1" applyAlignment="1" applyProtection="1">
      <alignment horizontal="center" vertical="center"/>
      <protection locked="0"/>
    </xf>
    <xf numFmtId="0" fontId="0" fillId="7" borderId="31" xfId="0" applyFill="1" applyBorder="1" applyAlignment="1" applyProtection="1">
      <alignment horizontal="center" vertical="center"/>
      <protection locked="0"/>
    </xf>
    <xf numFmtId="0" fontId="0" fillId="7" borderId="96" xfId="0" applyFill="1" applyBorder="1" applyAlignment="1" applyProtection="1">
      <alignment horizontal="center" vertical="center"/>
      <protection locked="0"/>
    </xf>
    <xf numFmtId="0" fontId="4" fillId="7" borderId="17" xfId="0" applyFont="1" applyFill="1" applyBorder="1" applyAlignment="1">
      <alignment horizontal="center" vertical="center"/>
    </xf>
    <xf numFmtId="0" fontId="55" fillId="7" borderId="32" xfId="0" applyFont="1"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55" fillId="7" borderId="7" xfId="0" applyFont="1" applyFill="1" applyBorder="1" applyAlignment="1" applyProtection="1">
      <alignment horizontal="center" vertical="center"/>
      <protection locked="0"/>
    </xf>
    <xf numFmtId="0" fontId="55" fillId="7" borderId="34" xfId="0" applyFont="1" applyFill="1" applyBorder="1" applyAlignment="1" applyProtection="1">
      <alignment horizontal="center" vertical="center"/>
      <protection locked="0"/>
    </xf>
    <xf numFmtId="0" fontId="55" fillId="7" borderId="36" xfId="0" applyFont="1"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55" fillId="7" borderId="0" xfId="0" applyFont="1" applyFill="1" applyAlignment="1">
      <alignment vertical="center"/>
    </xf>
    <xf numFmtId="0" fontId="0" fillId="7" borderId="0" xfId="0" applyFill="1" applyAlignment="1">
      <alignment vertical="center"/>
    </xf>
    <xf numFmtId="0" fontId="6" fillId="7" borderId="29" xfId="0" applyFont="1" applyFill="1" applyBorder="1" applyAlignment="1"/>
    <xf numFmtId="0" fontId="6" fillId="7" borderId="0" xfId="0" applyFont="1" applyFill="1" applyAlignment="1">
      <alignment vertical="center" wrapText="1"/>
    </xf>
    <xf numFmtId="0" fontId="14" fillId="7" borderId="0" xfId="0" applyFont="1" applyFill="1" applyAlignment="1">
      <alignment vertical="center"/>
    </xf>
    <xf numFmtId="0" fontId="6" fillId="7" borderId="27" xfId="0" applyFont="1" applyFill="1" applyBorder="1" applyAlignment="1" applyProtection="1">
      <alignment horizontal="left" vertical="top" wrapText="1"/>
      <protection locked="0"/>
    </xf>
    <xf numFmtId="0" fontId="6" fillId="7" borderId="4" xfId="0" applyFont="1" applyFill="1" applyBorder="1" applyAlignment="1" applyProtection="1">
      <alignment horizontal="left" vertical="top" wrapText="1"/>
      <protection locked="0"/>
    </xf>
    <xf numFmtId="0" fontId="6" fillId="7" borderId="5" xfId="0" applyFont="1" applyFill="1" applyBorder="1" applyAlignment="1" applyProtection="1">
      <alignment horizontal="left" vertical="top" wrapText="1"/>
      <protection locked="0"/>
    </xf>
    <xf numFmtId="0" fontId="55" fillId="7" borderId="0" xfId="0" applyFont="1" applyFill="1" applyAlignment="1">
      <alignment vertical="center" shrinkToFit="1"/>
    </xf>
    <xf numFmtId="0" fontId="55" fillId="7" borderId="51" xfId="0" applyFont="1" applyFill="1" applyBorder="1" applyAlignment="1">
      <alignment vertical="center" shrinkToFit="1"/>
    </xf>
    <xf numFmtId="0" fontId="55" fillId="7" borderId="14" xfId="0" applyFont="1" applyFill="1" applyBorder="1" applyAlignment="1">
      <alignment vertical="center" shrinkToFit="1"/>
    </xf>
    <xf numFmtId="0" fontId="4" fillId="7" borderId="46" xfId="0" applyFont="1" applyFill="1" applyBorder="1" applyAlignment="1">
      <alignment vertical="center"/>
    </xf>
    <xf numFmtId="0" fontId="0" fillId="7" borderId="29" xfId="0" applyFill="1" applyBorder="1" applyAlignment="1">
      <alignment vertical="center"/>
    </xf>
    <xf numFmtId="0" fontId="0" fillId="7" borderId="47" xfId="0" applyFill="1" applyBorder="1" applyAlignment="1">
      <alignment vertical="center"/>
    </xf>
    <xf numFmtId="0" fontId="0" fillId="7" borderId="50" xfId="0" applyFill="1" applyBorder="1" applyAlignment="1">
      <alignment vertical="center"/>
    </xf>
    <xf numFmtId="0" fontId="4" fillId="7" borderId="24" xfId="0" applyFont="1" applyFill="1" applyBorder="1" applyAlignment="1">
      <alignment horizontal="center" vertical="center" shrinkToFit="1"/>
    </xf>
    <xf numFmtId="0" fontId="0" fillId="7" borderId="23" xfId="0" applyFill="1" applyBorder="1" applyAlignment="1">
      <alignment horizontal="center" vertical="center" shrinkToFit="1"/>
    </xf>
    <xf numFmtId="0" fontId="0" fillId="7" borderId="9" xfId="0" applyFill="1" applyBorder="1" applyAlignment="1">
      <alignment horizontal="center" vertical="center" shrinkToFit="1"/>
    </xf>
    <xf numFmtId="0" fontId="0" fillId="7" borderId="14" xfId="0" applyFill="1" applyBorder="1" applyAlignment="1">
      <alignment horizontal="center" vertical="center" shrinkToFit="1"/>
    </xf>
    <xf numFmtId="0" fontId="0" fillId="7" borderId="11" xfId="0" applyFill="1" applyBorder="1" applyAlignment="1">
      <alignment horizontal="center" vertical="center" shrinkToFit="1"/>
    </xf>
    <xf numFmtId="0" fontId="0" fillId="7" borderId="20" xfId="0" applyFill="1" applyBorder="1" applyAlignment="1">
      <alignment horizontal="center" vertical="center" shrinkToFit="1"/>
    </xf>
    <xf numFmtId="0" fontId="9" fillId="7" borderId="42" xfId="0" applyFont="1" applyFill="1" applyBorder="1" applyAlignment="1">
      <alignment vertical="center"/>
    </xf>
    <xf numFmtId="0" fontId="9" fillId="7" borderId="0" xfId="0" applyFont="1" applyFill="1" applyAlignment="1">
      <alignment vertical="center"/>
    </xf>
    <xf numFmtId="0" fontId="0" fillId="7" borderId="122" xfId="0" applyFill="1" applyBorder="1" applyAlignment="1">
      <alignment horizontal="center" vertical="center"/>
    </xf>
    <xf numFmtId="0" fontId="0" fillId="7" borderId="121" xfId="0" applyFill="1" applyBorder="1" applyAlignment="1">
      <alignment horizontal="center" vertical="center"/>
    </xf>
    <xf numFmtId="0" fontId="0" fillId="7" borderId="123" xfId="0" applyFill="1" applyBorder="1" applyAlignment="1">
      <alignment horizontal="center" vertical="center"/>
    </xf>
    <xf numFmtId="0" fontId="0" fillId="7" borderId="124" xfId="0" applyFill="1" applyBorder="1" applyAlignment="1">
      <alignment horizontal="center" vertical="center"/>
    </xf>
    <xf numFmtId="0" fontId="0" fillId="7" borderId="0" xfId="0" applyFill="1" applyAlignment="1">
      <alignment vertical="center" shrinkToFit="1"/>
    </xf>
    <xf numFmtId="0" fontId="4" fillId="7" borderId="9" xfId="0" applyFont="1" applyFill="1" applyBorder="1" applyAlignment="1">
      <alignment vertical="center"/>
    </xf>
    <xf numFmtId="0" fontId="0" fillId="7" borderId="14" xfId="0" applyFill="1" applyBorder="1" applyAlignment="1">
      <alignment vertical="center"/>
    </xf>
    <xf numFmtId="0" fontId="0" fillId="7" borderId="9" xfId="0" applyFill="1" applyBorder="1" applyAlignment="1">
      <alignment horizontal="center" vertical="center" wrapText="1"/>
    </xf>
    <xf numFmtId="0" fontId="0" fillId="7" borderId="14" xfId="0" applyFill="1" applyBorder="1" applyAlignment="1">
      <alignment horizontal="center" vertical="center"/>
    </xf>
    <xf numFmtId="0" fontId="0" fillId="7" borderId="9" xfId="0" applyFill="1" applyBorder="1" applyAlignment="1">
      <alignment horizontal="center" vertical="center"/>
    </xf>
    <xf numFmtId="0" fontId="0" fillId="7" borderId="11" xfId="0" applyFill="1" applyBorder="1" applyAlignment="1">
      <alignment horizontal="center" vertical="center"/>
    </xf>
    <xf numFmtId="0" fontId="0" fillId="7" borderId="20" xfId="0" applyFill="1" applyBorder="1" applyAlignment="1">
      <alignment horizontal="center" vertical="center"/>
    </xf>
    <xf numFmtId="0" fontId="4" fillId="7" borderId="11" xfId="0" applyFont="1" applyFill="1" applyBorder="1" applyAlignment="1">
      <alignment vertical="center"/>
    </xf>
    <xf numFmtId="0" fontId="0" fillId="7" borderId="8" xfId="0" applyFill="1" applyBorder="1" applyAlignment="1">
      <alignment vertical="center"/>
    </xf>
    <xf numFmtId="0" fontId="0" fillId="7" borderId="20" xfId="0" applyFill="1" applyBorder="1" applyAlignment="1">
      <alignment vertical="center"/>
    </xf>
    <xf numFmtId="0" fontId="0" fillId="7" borderId="14" xfId="0" applyFill="1" applyBorder="1" applyAlignment="1">
      <alignment vertical="center" shrinkToFit="1"/>
    </xf>
    <xf numFmtId="0" fontId="5" fillId="7" borderId="16" xfId="0" applyFont="1" applyFill="1" applyBorder="1" applyAlignment="1">
      <alignment horizontal="left" vertical="center"/>
    </xf>
    <xf numFmtId="49" fontId="55" fillId="7" borderId="68" xfId="0" applyNumberFormat="1" applyFont="1" applyFill="1" applyBorder="1" applyAlignment="1" applyProtection="1">
      <alignment horizontal="right" vertical="center"/>
      <protection locked="0"/>
    </xf>
    <xf numFmtId="49" fontId="55" fillId="7" borderId="16" xfId="0" applyNumberFormat="1" applyFont="1" applyFill="1" applyBorder="1" applyAlignment="1" applyProtection="1">
      <alignment horizontal="right" vertical="center"/>
      <protection locked="0"/>
    </xf>
    <xf numFmtId="49" fontId="55" fillId="7" borderId="16" xfId="0" applyNumberFormat="1" applyFont="1" applyFill="1" applyBorder="1" applyAlignment="1" applyProtection="1">
      <alignment horizontal="center" vertical="center"/>
      <protection locked="0"/>
    </xf>
    <xf numFmtId="0" fontId="7" fillId="7" borderId="0" xfId="0" applyFont="1" applyFill="1" applyAlignment="1" applyProtection="1">
      <alignment vertical="center"/>
      <protection locked="0"/>
    </xf>
    <xf numFmtId="0" fontId="55" fillId="7" borderId="0" xfId="0" applyFont="1" applyFill="1" applyAlignment="1" applyProtection="1">
      <alignment vertical="center"/>
      <protection locked="0"/>
    </xf>
    <xf numFmtId="0" fontId="55" fillId="7" borderId="99" xfId="0" applyFont="1" applyFill="1" applyBorder="1" applyAlignment="1">
      <alignment horizontal="center" vertical="center"/>
    </xf>
    <xf numFmtId="0" fontId="4" fillId="7" borderId="53"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52"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31" xfId="0" applyFont="1" applyFill="1" applyBorder="1" applyAlignment="1">
      <alignment horizontal="left" vertical="center"/>
    </xf>
    <xf numFmtId="49" fontId="55" fillId="7" borderId="117" xfId="0" applyNumberFormat="1" applyFont="1" applyFill="1" applyBorder="1" applyAlignment="1" applyProtection="1">
      <alignment horizontal="right" vertical="center"/>
      <protection locked="0"/>
    </xf>
    <xf numFmtId="49" fontId="55" fillId="7" borderId="31" xfId="0" applyNumberFormat="1" applyFont="1" applyFill="1" applyBorder="1" applyAlignment="1" applyProtection="1">
      <alignment horizontal="right" vertical="center"/>
      <protection locked="0"/>
    </xf>
    <xf numFmtId="49" fontId="55" fillId="7" borderId="31" xfId="0" applyNumberFormat="1" applyFont="1" applyFill="1" applyBorder="1" applyAlignment="1" applyProtection="1">
      <alignment horizontal="center" vertical="center"/>
      <protection locked="0"/>
    </xf>
    <xf numFmtId="182" fontId="55" fillId="7" borderId="16" xfId="0" applyNumberFormat="1" applyFont="1" applyFill="1" applyBorder="1" applyAlignment="1">
      <alignment horizontal="right" vertical="center"/>
    </xf>
    <xf numFmtId="0" fontId="4" fillId="7" borderId="110" xfId="0" applyFont="1" applyFill="1" applyBorder="1" applyAlignment="1">
      <alignment vertical="center"/>
    </xf>
    <xf numFmtId="0" fontId="0" fillId="7" borderId="118" xfId="0" applyFill="1" applyBorder="1" applyAlignment="1">
      <alignment vertical="center"/>
    </xf>
    <xf numFmtId="0" fontId="0" fillId="7" borderId="111" xfId="0" applyFill="1" applyBorder="1" applyAlignment="1">
      <alignment vertical="center"/>
    </xf>
    <xf numFmtId="0" fontId="4" fillId="7" borderId="95" xfId="0" applyFont="1" applyFill="1" applyBorder="1" applyAlignment="1">
      <alignment vertical="center"/>
    </xf>
    <xf numFmtId="0" fontId="0" fillId="7" borderId="25" xfId="0" applyFill="1" applyBorder="1" applyAlignment="1">
      <alignment vertical="center"/>
    </xf>
    <xf numFmtId="0" fontId="0" fillId="7" borderId="26" xfId="0" applyFill="1" applyBorder="1" applyAlignment="1">
      <alignment vertical="center"/>
    </xf>
    <xf numFmtId="0" fontId="7" fillId="7" borderId="0" xfId="0" applyFont="1" applyFill="1" applyAlignment="1">
      <alignment vertical="center"/>
    </xf>
    <xf numFmtId="0" fontId="0" fillId="7" borderId="0" xfId="0" applyFill="1" applyAlignment="1">
      <alignment horizontal="left" vertical="center" shrinkToFit="1"/>
    </xf>
    <xf numFmtId="0" fontId="0" fillId="7" borderId="14" xfId="0" applyFill="1" applyBorder="1" applyAlignment="1">
      <alignment horizontal="left" vertical="center" shrinkToFit="1"/>
    </xf>
    <xf numFmtId="0" fontId="0" fillId="7" borderId="0" xfId="0" applyFill="1" applyAlignment="1" applyProtection="1">
      <alignment vertical="center"/>
      <protection locked="0"/>
    </xf>
    <xf numFmtId="0" fontId="13" fillId="7" borderId="0" xfId="0" applyFont="1" applyFill="1" applyAlignment="1">
      <alignment vertical="center"/>
    </xf>
    <xf numFmtId="0" fontId="0" fillId="0" borderId="0" xfId="0" applyAlignment="1"/>
    <xf numFmtId="0" fontId="0" fillId="0" borderId="14" xfId="0" applyBorder="1" applyAlignment="1"/>
    <xf numFmtId="0" fontId="13" fillId="7" borderId="0" xfId="0" applyFont="1" applyFill="1" applyAlignment="1">
      <alignment vertical="top"/>
    </xf>
    <xf numFmtId="0" fontId="0" fillId="7" borderId="0" xfId="0" applyFill="1" applyAlignment="1"/>
    <xf numFmtId="0" fontId="6" fillId="7" borderId="29" xfId="0" applyFont="1" applyFill="1" applyBorder="1" applyAlignment="1">
      <alignment vertical="center"/>
    </xf>
    <xf numFmtId="0" fontId="0" fillId="0" borderId="29" xfId="0" applyBorder="1" applyAlignment="1">
      <alignment vertical="center"/>
    </xf>
    <xf numFmtId="0" fontId="7" fillId="7" borderId="0" xfId="0" applyFont="1" applyFill="1" applyAlignment="1">
      <alignment vertical="top"/>
    </xf>
    <xf numFmtId="0" fontId="0" fillId="0" borderId="0" xfId="0" applyAlignment="1">
      <alignment vertical="top"/>
    </xf>
    <xf numFmtId="0" fontId="4" fillId="7" borderId="48"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32" xfId="0" applyFont="1" applyFill="1" applyBorder="1" applyAlignment="1">
      <alignment horizontal="center" vertical="center"/>
    </xf>
    <xf numFmtId="0" fontId="6" fillId="7" borderId="91" xfId="0" applyFont="1" applyFill="1" applyBorder="1" applyAlignment="1">
      <alignment horizontal="center" vertical="center"/>
    </xf>
    <xf numFmtId="0" fontId="6" fillId="7" borderId="96"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7" fillId="7" borderId="28" xfId="0" applyFont="1" applyFill="1" applyBorder="1" applyAlignment="1" applyProtection="1">
      <alignment horizontal="center" vertical="center" shrinkToFit="1"/>
      <protection locked="0"/>
    </xf>
    <xf numFmtId="0" fontId="7" fillId="7" borderId="16" xfId="0" applyFont="1" applyFill="1" applyBorder="1" applyAlignment="1" applyProtection="1">
      <alignment horizontal="center" vertical="center" shrinkToFit="1"/>
      <protection locked="0"/>
    </xf>
    <xf numFmtId="0" fontId="7" fillId="7" borderId="17" xfId="0" applyFont="1" applyFill="1" applyBorder="1" applyAlignment="1" applyProtection="1">
      <alignment horizontal="center" vertical="center" shrinkToFit="1"/>
      <protection locked="0"/>
    </xf>
    <xf numFmtId="49" fontId="0" fillId="7" borderId="31" xfId="0" applyNumberFormat="1" applyFill="1" applyBorder="1" applyAlignment="1" applyProtection="1">
      <alignment horizontal="left" vertical="center" shrinkToFit="1"/>
      <protection locked="0"/>
    </xf>
    <xf numFmtId="49" fontId="0" fillId="7" borderId="32" xfId="0" applyNumberFormat="1" applyFill="1" applyBorder="1" applyAlignment="1" applyProtection="1">
      <alignment horizontal="left" vertical="center" shrinkToFit="1"/>
      <protection locked="0"/>
    </xf>
    <xf numFmtId="0" fontId="4" fillId="7" borderId="7"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4" fillId="7" borderId="18"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4" fillId="7" borderId="19" xfId="0" applyFont="1" applyFill="1" applyBorder="1" applyAlignment="1">
      <alignment horizontal="center" vertical="center" shrinkToFit="1"/>
    </xf>
    <xf numFmtId="49" fontId="4" fillId="7" borderId="7" xfId="0" applyNumberFormat="1" applyFont="1" applyFill="1" applyBorder="1" applyAlignment="1" applyProtection="1">
      <alignment horizontal="center" vertical="center" shrinkToFit="1"/>
      <protection locked="0"/>
    </xf>
    <xf numFmtId="0" fontId="3" fillId="0" borderId="0" xfId="2" applyAlignment="1">
      <alignment vertical="center"/>
    </xf>
    <xf numFmtId="0" fontId="3" fillId="0" borderId="157" xfId="2" applyBorder="1" applyAlignment="1">
      <alignment vertical="center"/>
    </xf>
    <xf numFmtId="0" fontId="0" fillId="0" borderId="157" xfId="0" applyBorder="1" applyAlignment="1">
      <alignment vertical="center"/>
    </xf>
    <xf numFmtId="0" fontId="3" fillId="0" borderId="13" xfId="2" applyBorder="1" applyAlignment="1">
      <alignment vertical="center" shrinkToFit="1"/>
    </xf>
    <xf numFmtId="0" fontId="0" fillId="0" borderId="13" xfId="0" applyBorder="1" applyAlignment="1">
      <alignment vertical="center" shrinkToFit="1"/>
    </xf>
    <xf numFmtId="0" fontId="0" fillId="0" borderId="54" xfId="0" applyBorder="1" applyAlignment="1">
      <alignment vertical="center"/>
    </xf>
    <xf numFmtId="0" fontId="3" fillId="0" borderId="157" xfId="0" applyFont="1" applyBorder="1" applyAlignment="1" applyProtection="1">
      <alignment vertical="center" shrinkToFit="1"/>
      <protection locked="0"/>
    </xf>
    <xf numFmtId="0" fontId="3" fillId="0" borderId="29" xfId="2" applyBorder="1" applyAlignment="1">
      <alignment vertical="center" textRotation="255"/>
    </xf>
    <xf numFmtId="0" fontId="3" fillId="0" borderId="47" xfId="2" applyBorder="1" applyAlignment="1">
      <alignment vertical="center" textRotation="255"/>
    </xf>
    <xf numFmtId="0" fontId="3" fillId="0" borderId="0" xfId="2" applyAlignment="1">
      <alignment vertical="center" textRotation="255"/>
    </xf>
    <xf numFmtId="0" fontId="3" fillId="0" borderId="51" xfId="2" applyBorder="1" applyAlignment="1">
      <alignment vertical="center" textRotation="255"/>
    </xf>
    <xf numFmtId="0" fontId="3" fillId="0" borderId="13" xfId="2" applyBorder="1" applyAlignment="1">
      <alignment vertical="center" textRotation="255"/>
    </xf>
    <xf numFmtId="0" fontId="3" fillId="0" borderId="52" xfId="2" applyBorder="1" applyAlignment="1">
      <alignment vertical="center" textRotation="255"/>
    </xf>
    <xf numFmtId="0" fontId="3" fillId="0" borderId="0" xfId="2" applyAlignment="1" applyProtection="1">
      <alignment horizontal="center" vertical="center" shrinkToFit="1"/>
      <protection locked="0"/>
    </xf>
    <xf numFmtId="20" fontId="21" fillId="0" borderId="0" xfId="2" applyNumberFormat="1" applyFont="1" applyAlignment="1">
      <alignment horizontal="center" vertical="center"/>
    </xf>
    <xf numFmtId="0" fontId="21" fillId="0" borderId="0" xfId="2" applyFont="1" applyAlignment="1">
      <alignment horizontal="center" vertical="center"/>
    </xf>
    <xf numFmtId="20" fontId="21" fillId="0" borderId="7" xfId="2" applyNumberFormat="1" applyFont="1" applyBorder="1" applyAlignment="1">
      <alignment horizontal="center" vertical="top"/>
    </xf>
    <xf numFmtId="0" fontId="21" fillId="0" borderId="0" xfId="2" applyFont="1" applyAlignment="1">
      <alignment horizontal="center" vertical="top"/>
    </xf>
    <xf numFmtId="0" fontId="3" fillId="0" borderId="7" xfId="2" applyBorder="1" applyAlignment="1">
      <alignment vertical="center" textRotation="255"/>
    </xf>
    <xf numFmtId="0" fontId="3" fillId="0" borderId="15" xfId="2" applyBorder="1" applyAlignment="1">
      <alignment vertical="center" textRotation="255"/>
    </xf>
    <xf numFmtId="0" fontId="20" fillId="0" borderId="4" xfId="2" applyFont="1" applyBorder="1" applyAlignment="1">
      <alignment horizontal="center" vertical="center"/>
    </xf>
    <xf numFmtId="0" fontId="20" fillId="0" borderId="5" xfId="2" applyFont="1" applyBorder="1" applyAlignment="1">
      <alignment horizontal="center" vertical="center"/>
    </xf>
    <xf numFmtId="0" fontId="16" fillId="0" borderId="0" xfId="2" applyFont="1" applyAlignment="1">
      <alignment horizontal="left" vertical="center"/>
    </xf>
    <xf numFmtId="0" fontId="18" fillId="0" borderId="0" xfId="2" applyFont="1" applyAlignment="1">
      <alignment horizontal="center" vertical="center" shrinkToFit="1"/>
    </xf>
    <xf numFmtId="0" fontId="3" fillId="0" borderId="16" xfId="2" applyBorder="1" applyAlignment="1">
      <alignment horizontal="center" vertical="center" shrinkToFit="1"/>
    </xf>
    <xf numFmtId="56" fontId="3" fillId="0" borderId="16" xfId="2" applyNumberFormat="1" applyBorder="1" applyAlignment="1">
      <alignment horizontal="center" vertical="center"/>
    </xf>
    <xf numFmtId="0" fontId="3" fillId="0" borderId="4" xfId="2" applyBorder="1" applyAlignment="1">
      <alignment horizontal="center" vertical="center"/>
    </xf>
    <xf numFmtId="0" fontId="3" fillId="0" borderId="38" xfId="2" applyBorder="1" applyAlignment="1">
      <alignment horizontal="center" vertical="center"/>
    </xf>
    <xf numFmtId="0" fontId="3" fillId="0" borderId="27" xfId="2" applyBorder="1" applyAlignment="1">
      <alignment horizontal="center" vertical="center"/>
    </xf>
    <xf numFmtId="0" fontId="20" fillId="0" borderId="39" xfId="2" applyFont="1" applyBorder="1" applyAlignment="1">
      <alignment horizontal="center" vertical="center"/>
    </xf>
    <xf numFmtId="0" fontId="21" fillId="0" borderId="57" xfId="2" applyFont="1" applyBorder="1" applyAlignment="1">
      <alignment horizontal="center" vertical="center" shrinkToFit="1"/>
    </xf>
    <xf numFmtId="0" fontId="21" fillId="0" borderId="7" xfId="2" applyFont="1" applyBorder="1" applyAlignment="1">
      <alignment horizontal="center" vertical="center" shrinkToFit="1"/>
    </xf>
    <xf numFmtId="0" fontId="21" fillId="0" borderId="15" xfId="2" applyFont="1" applyBorder="1" applyAlignment="1">
      <alignment horizontal="center" vertical="center" shrinkToFit="1"/>
    </xf>
    <xf numFmtId="0" fontId="22" fillId="0" borderId="53" xfId="2" applyFont="1" applyBorder="1" applyAlignment="1" applyProtection="1">
      <alignment horizontal="center" vertical="center" shrinkToFit="1"/>
      <protection locked="0"/>
    </xf>
    <xf numFmtId="0" fontId="22" fillId="0" borderId="13" xfId="2" applyFont="1" applyBorder="1" applyAlignment="1" applyProtection="1">
      <alignment horizontal="center" vertical="center" shrinkToFit="1"/>
      <protection locked="0"/>
    </xf>
    <xf numFmtId="0" fontId="22" fillId="0" borderId="58" xfId="2" applyFont="1" applyBorder="1" applyAlignment="1" applyProtection="1">
      <alignment horizontal="center" vertical="center" shrinkToFit="1"/>
      <protection locked="0"/>
    </xf>
    <xf numFmtId="0" fontId="22" fillId="0" borderId="59" xfId="2" applyFont="1" applyBorder="1" applyAlignment="1" applyProtection="1">
      <alignment horizontal="center" vertical="center" shrinkToFit="1"/>
      <protection locked="0"/>
    </xf>
    <xf numFmtId="0" fontId="22" fillId="0" borderId="52" xfId="2" applyFont="1" applyBorder="1" applyAlignment="1" applyProtection="1">
      <alignment horizontal="center" vertical="center" shrinkToFit="1"/>
      <protection locked="0"/>
    </xf>
    <xf numFmtId="0" fontId="67" fillId="0" borderId="22" xfId="2" applyFont="1" applyBorder="1" applyAlignment="1">
      <alignment horizontal="center" vertical="center"/>
    </xf>
    <xf numFmtId="0" fontId="67" fillId="0" borderId="7" xfId="2" applyFont="1" applyBorder="1" applyAlignment="1">
      <alignment horizontal="center" vertical="center"/>
    </xf>
    <xf numFmtId="0" fontId="67" fillId="0" borderId="40" xfId="2" applyFont="1" applyBorder="1" applyAlignment="1">
      <alignment horizontal="center" vertical="center"/>
    </xf>
    <xf numFmtId="0" fontId="67" fillId="0" borderId="57" xfId="2" applyFont="1" applyBorder="1" applyAlignment="1">
      <alignment horizontal="center" vertical="center"/>
    </xf>
    <xf numFmtId="0" fontId="67" fillId="0" borderId="15" xfId="2" applyFont="1" applyBorder="1" applyAlignment="1">
      <alignment horizontal="center" vertical="center"/>
    </xf>
    <xf numFmtId="20" fontId="21" fillId="0" borderId="24" xfId="2" applyNumberFormat="1" applyFont="1" applyBorder="1" applyAlignment="1">
      <alignment horizontal="center" vertical="top"/>
    </xf>
    <xf numFmtId="0" fontId="21" fillId="0" borderId="9" xfId="2" applyFont="1" applyBorder="1" applyAlignment="1">
      <alignment horizontal="center" vertical="top"/>
    </xf>
    <xf numFmtId="20" fontId="21" fillId="0" borderId="9" xfId="2" applyNumberFormat="1" applyFont="1" applyBorder="1" applyAlignment="1">
      <alignment horizontal="center" vertical="center"/>
    </xf>
    <xf numFmtId="0" fontId="21" fillId="0" borderId="9" xfId="2" applyFont="1" applyBorder="1" applyAlignment="1">
      <alignment horizontal="center" vertical="center"/>
    </xf>
    <xf numFmtId="0" fontId="3" fillId="0" borderId="46" xfId="2" applyBorder="1" applyAlignment="1">
      <alignment vertical="center" textRotation="255"/>
    </xf>
    <xf numFmtId="0" fontId="3" fillId="0" borderId="9" xfId="2" applyBorder="1" applyAlignment="1">
      <alignment vertical="center" textRotation="255"/>
    </xf>
    <xf numFmtId="0" fontId="3" fillId="0" borderId="18" xfId="2" applyBorder="1" applyAlignment="1">
      <alignment vertical="center" textRotation="255"/>
    </xf>
    <xf numFmtId="0" fontId="3" fillId="0" borderId="125" xfId="2"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0" fillId="0" borderId="129" xfId="0" applyBorder="1" applyAlignment="1">
      <alignment vertical="center" wrapText="1"/>
    </xf>
    <xf numFmtId="0" fontId="0" fillId="0" borderId="130" xfId="0" applyBorder="1" applyAlignment="1">
      <alignment vertical="center" wrapText="1"/>
    </xf>
    <xf numFmtId="0" fontId="0" fillId="0" borderId="131" xfId="0" applyBorder="1" applyAlignment="1">
      <alignment vertical="center" wrapText="1"/>
    </xf>
    <xf numFmtId="0" fontId="0" fillId="0" borderId="132" xfId="0" applyBorder="1" applyAlignment="1">
      <alignment vertical="center" wrapText="1"/>
    </xf>
    <xf numFmtId="0" fontId="0" fillId="0" borderId="133" xfId="0" applyBorder="1" applyAlignment="1">
      <alignment vertical="center" wrapText="1"/>
    </xf>
    <xf numFmtId="0" fontId="3" fillId="0" borderId="0" xfId="0" applyFont="1" applyAlignment="1" applyProtection="1">
      <alignment horizontal="center" vertical="center" shrinkToFit="1"/>
      <protection locked="0"/>
    </xf>
    <xf numFmtId="0" fontId="22" fillId="0" borderId="0" xfId="1" applyFont="1" applyAlignment="1">
      <alignment vertical="center"/>
    </xf>
    <xf numFmtId="0" fontId="3" fillId="0" borderId="28" xfId="2" applyBorder="1" applyAlignment="1">
      <alignment horizontal="center" vertical="center" shrinkToFit="1"/>
    </xf>
    <xf numFmtId="0" fontId="3" fillId="0" borderId="61" xfId="2" applyBorder="1" applyAlignment="1">
      <alignment horizontal="center" vertical="center" shrinkToFit="1"/>
    </xf>
    <xf numFmtId="0" fontId="3" fillId="0" borderId="24" xfId="2" applyBorder="1" applyAlignment="1">
      <alignment vertical="center" textRotation="255"/>
    </xf>
    <xf numFmtId="0" fontId="3" fillId="0" borderId="11" xfId="2" applyBorder="1" applyAlignment="1">
      <alignment vertical="center" textRotation="255"/>
    </xf>
    <xf numFmtId="0" fontId="3" fillId="0" borderId="8" xfId="2" applyBorder="1" applyAlignment="1">
      <alignment vertical="center" textRotation="255"/>
    </xf>
    <xf numFmtId="0" fontId="3" fillId="0" borderId="21" xfId="2" applyBorder="1" applyAlignment="1">
      <alignment vertical="center" textRotation="255"/>
    </xf>
    <xf numFmtId="0" fontId="3" fillId="0" borderId="8" xfId="2" applyBorder="1" applyAlignment="1">
      <alignment vertical="center" shrinkToFit="1"/>
    </xf>
    <xf numFmtId="0" fontId="0" fillId="0" borderId="8" xfId="0" applyBorder="1" applyAlignment="1">
      <alignment vertical="center" shrinkToFit="1"/>
    </xf>
    <xf numFmtId="0" fontId="0" fillId="0" borderId="19" xfId="0" applyBorder="1" applyAlignment="1">
      <alignment vertical="center"/>
    </xf>
    <xf numFmtId="0" fontId="3" fillId="0" borderId="7" xfId="2" applyBorder="1" applyAlignment="1">
      <alignment vertical="center"/>
    </xf>
    <xf numFmtId="0" fontId="0" fillId="0" borderId="7" xfId="0" applyBorder="1" applyAlignment="1">
      <alignment vertical="center"/>
    </xf>
    <xf numFmtId="0" fontId="0" fillId="0" borderId="55" xfId="0" applyBorder="1" applyAlignment="1">
      <alignment vertical="center"/>
    </xf>
    <xf numFmtId="0" fontId="24" fillId="0" borderId="0" xfId="2" applyFont="1" applyAlignment="1">
      <alignment horizontal="center" vertical="center"/>
    </xf>
    <xf numFmtId="0" fontId="16" fillId="0" borderId="0" xfId="2" applyFont="1" applyAlignment="1">
      <alignment horizontal="center" vertical="center"/>
    </xf>
    <xf numFmtId="0" fontId="25" fillId="0" borderId="16" xfId="2" applyFont="1" applyBorder="1" applyAlignment="1">
      <alignment horizontal="center" vertical="center"/>
    </xf>
    <xf numFmtId="0" fontId="3" fillId="0" borderId="16" xfId="2" applyBorder="1" applyAlignment="1">
      <alignment horizontal="center" vertical="center"/>
    </xf>
    <xf numFmtId="0" fontId="67" fillId="0" borderId="22" xfId="2" applyFont="1" applyBorder="1" applyAlignment="1" applyProtection="1">
      <alignment horizontal="center" vertical="center"/>
      <protection locked="0"/>
    </xf>
    <xf numFmtId="0" fontId="67" fillId="0" borderId="7" xfId="2" applyFont="1" applyBorder="1" applyAlignment="1" applyProtection="1">
      <alignment horizontal="center" vertical="center"/>
      <protection locked="0"/>
    </xf>
    <xf numFmtId="0" fontId="67" fillId="0" borderId="40" xfId="2" applyFont="1" applyBorder="1" applyAlignment="1" applyProtection="1">
      <alignment horizontal="center" vertical="center"/>
      <protection locked="0"/>
    </xf>
    <xf numFmtId="0" fontId="67" fillId="0" borderId="57" xfId="2" applyFont="1" applyBorder="1" applyAlignment="1" applyProtection="1">
      <alignment horizontal="center" vertical="center"/>
      <protection locked="0"/>
    </xf>
    <xf numFmtId="0" fontId="67" fillId="0" borderId="15" xfId="2" applyFont="1" applyBorder="1" applyAlignment="1" applyProtection="1">
      <alignment horizontal="center" vertical="center"/>
      <protection locked="0"/>
    </xf>
    <xf numFmtId="0" fontId="21" fillId="0" borderId="57"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15" xfId="2" applyFont="1" applyBorder="1" applyAlignment="1" applyProtection="1">
      <alignment horizontal="center" vertical="center" shrinkToFit="1"/>
      <protection locked="0"/>
    </xf>
    <xf numFmtId="0" fontId="68" fillId="0" borderId="53" xfId="2" applyFont="1" applyBorder="1" applyAlignment="1" applyProtection="1">
      <alignment horizontal="center" vertical="center" shrinkToFit="1"/>
      <protection locked="0"/>
    </xf>
    <xf numFmtId="0" fontId="68" fillId="0" borderId="13" xfId="2" applyFont="1" applyBorder="1" applyAlignment="1" applyProtection="1">
      <alignment horizontal="center" vertical="center" shrinkToFit="1"/>
      <protection locked="0"/>
    </xf>
    <xf numFmtId="0" fontId="68" fillId="0" borderId="58" xfId="2" applyFont="1" applyBorder="1" applyAlignment="1" applyProtection="1">
      <alignment horizontal="center" vertical="center" shrinkToFit="1"/>
      <protection locked="0"/>
    </xf>
    <xf numFmtId="0" fontId="68" fillId="0" borderId="59" xfId="2" applyFont="1" applyBorder="1" applyAlignment="1" applyProtection="1">
      <alignment horizontal="center" vertical="center" shrinkToFit="1"/>
      <protection locked="0"/>
    </xf>
    <xf numFmtId="0" fontId="68" fillId="0" borderId="52" xfId="2" applyFont="1" applyBorder="1" applyAlignment="1" applyProtection="1">
      <alignment horizontal="center" vertical="center" shrinkToFit="1"/>
      <protection locked="0"/>
    </xf>
    <xf numFmtId="0" fontId="25" fillId="0" borderId="3" xfId="2" applyFont="1" applyBorder="1" applyAlignment="1">
      <alignment horizontal="center" vertical="center"/>
    </xf>
    <xf numFmtId="0" fontId="25" fillId="0" borderId="4" xfId="2" applyFont="1" applyBorder="1" applyAlignment="1">
      <alignment horizontal="center" vertical="center"/>
    </xf>
    <xf numFmtId="0" fontId="25" fillId="0" borderId="38" xfId="2" applyFont="1" applyBorder="1" applyAlignment="1">
      <alignment horizontal="center" vertical="center"/>
    </xf>
    <xf numFmtId="0" fontId="25" fillId="0" borderId="56" xfId="2" applyFont="1" applyBorder="1" applyAlignment="1">
      <alignment horizontal="center" vertical="center"/>
    </xf>
    <xf numFmtId="0" fontId="25" fillId="0" borderId="39" xfId="2" applyFont="1" applyBorder="1" applyAlignment="1">
      <alignment horizontal="center" vertical="center"/>
    </xf>
    <xf numFmtId="0" fontId="25" fillId="0" borderId="22" xfId="2" applyFont="1" applyBorder="1" applyAlignment="1">
      <alignment horizontal="center" vertical="center"/>
    </xf>
    <xf numFmtId="0" fontId="25" fillId="0" borderId="7" xfId="2" applyFont="1" applyBorder="1" applyAlignment="1">
      <alignment horizontal="center" vertical="center"/>
    </xf>
    <xf numFmtId="0" fontId="25" fillId="0" borderId="40" xfId="2" applyFont="1" applyBorder="1" applyAlignment="1">
      <alignment horizontal="center" vertical="center"/>
    </xf>
    <xf numFmtId="0" fontId="25" fillId="0" borderId="53" xfId="2" applyFont="1" applyBorder="1" applyAlignment="1">
      <alignment horizontal="center" vertical="center"/>
    </xf>
    <xf numFmtId="0" fontId="25" fillId="0" borderId="13" xfId="2" applyFont="1" applyBorder="1" applyAlignment="1">
      <alignment horizontal="center" vertical="center"/>
    </xf>
    <xf numFmtId="0" fontId="25" fillId="0" borderId="58" xfId="2" applyFont="1" applyBorder="1" applyAlignment="1">
      <alignment horizontal="center" vertical="center"/>
    </xf>
    <xf numFmtId="0" fontId="25" fillId="0" borderId="57" xfId="2" applyFont="1" applyBorder="1" applyAlignment="1">
      <alignment horizontal="center" vertical="center"/>
    </xf>
    <xf numFmtId="0" fontId="25" fillId="0" borderId="41" xfId="2" applyFont="1" applyBorder="1" applyAlignment="1">
      <alignment horizontal="center" vertical="center"/>
    </xf>
    <xf numFmtId="0" fontId="25" fillId="0" borderId="59" xfId="2" applyFont="1" applyBorder="1" applyAlignment="1">
      <alignment horizontal="center" vertical="center"/>
    </xf>
    <xf numFmtId="0" fontId="25" fillId="0" borderId="54" xfId="2" applyFont="1" applyBorder="1" applyAlignment="1">
      <alignment horizontal="center" vertical="center"/>
    </xf>
    <xf numFmtId="0" fontId="25" fillId="0" borderId="22"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40" xfId="2" applyFont="1" applyBorder="1" applyAlignment="1">
      <alignment horizontal="center" vertical="center" shrinkToFit="1"/>
    </xf>
    <xf numFmtId="0" fontId="25" fillId="0" borderId="53" xfId="2" applyFont="1" applyBorder="1" applyAlignment="1">
      <alignment horizontal="center" vertical="center" shrinkToFit="1"/>
    </xf>
    <xf numFmtId="0" fontId="25" fillId="0" borderId="13" xfId="2" applyFont="1" applyBorder="1" applyAlignment="1">
      <alignment horizontal="center" vertical="center" shrinkToFit="1"/>
    </xf>
    <xf numFmtId="0" fontId="25" fillId="0" borderId="58" xfId="2" applyFont="1" applyBorder="1" applyAlignment="1">
      <alignment horizontal="center" vertical="center" shrinkToFit="1"/>
    </xf>
    <xf numFmtId="0" fontId="25" fillId="0" borderId="22" xfId="2" applyFont="1" applyBorder="1" applyAlignment="1">
      <alignment horizontal="left" vertical="center" wrapText="1"/>
    </xf>
    <xf numFmtId="0" fontId="25" fillId="0" borderId="7" xfId="2" applyFont="1" applyBorder="1" applyAlignment="1">
      <alignment horizontal="left" vertical="center"/>
    </xf>
    <xf numFmtId="0" fontId="25" fillId="0" borderId="40" xfId="2" applyFont="1" applyBorder="1" applyAlignment="1">
      <alignment horizontal="left" vertical="center"/>
    </xf>
    <xf numFmtId="0" fontId="25" fillId="0" borderId="42" xfId="2" applyFont="1" applyBorder="1" applyAlignment="1">
      <alignment horizontal="left" vertical="center"/>
    </xf>
    <xf numFmtId="0" fontId="25" fillId="0" borderId="0" xfId="2" applyFont="1" applyAlignment="1">
      <alignment horizontal="left" vertical="center"/>
    </xf>
    <xf numFmtId="0" fontId="25" fillId="0" borderId="43" xfId="2" applyFont="1" applyBorder="1" applyAlignment="1">
      <alignment horizontal="left" vertical="center"/>
    </xf>
    <xf numFmtId="0" fontId="25" fillId="0" borderId="53" xfId="2" applyFont="1" applyBorder="1" applyAlignment="1">
      <alignment horizontal="left" vertical="center"/>
    </xf>
    <xf numFmtId="0" fontId="25" fillId="0" borderId="13" xfId="2" applyFont="1" applyBorder="1" applyAlignment="1">
      <alignment horizontal="left" vertical="center"/>
    </xf>
    <xf numFmtId="0" fontId="25" fillId="0" borderId="58" xfId="2" applyFont="1" applyBorder="1" applyAlignment="1">
      <alignment horizontal="left" vertical="center"/>
    </xf>
    <xf numFmtId="0" fontId="96" fillId="0" borderId="57" xfId="2" applyFont="1" applyBorder="1" applyAlignment="1">
      <alignment horizontal="center" vertical="center" wrapText="1"/>
    </xf>
    <xf numFmtId="0" fontId="96" fillId="0" borderId="7" xfId="2" applyFont="1" applyBorder="1" applyAlignment="1">
      <alignment horizontal="center" vertical="center"/>
    </xf>
    <xf numFmtId="0" fontId="96" fillId="0" borderId="41" xfId="2" applyFont="1" applyBorder="1" applyAlignment="1">
      <alignment horizontal="center" vertical="center"/>
    </xf>
    <xf numFmtId="0" fontId="96" fillId="0" borderId="60" xfId="2" applyFont="1" applyBorder="1" applyAlignment="1">
      <alignment horizontal="center" vertical="center"/>
    </xf>
    <xf numFmtId="0" fontId="96" fillId="0" borderId="0" xfId="2" applyFont="1" applyAlignment="1">
      <alignment horizontal="center" vertical="center"/>
    </xf>
    <xf numFmtId="0" fontId="96" fillId="0" borderId="44" xfId="2" applyFont="1" applyBorder="1" applyAlignment="1">
      <alignment horizontal="center" vertical="center"/>
    </xf>
    <xf numFmtId="0" fontId="25" fillId="0" borderId="42" xfId="2" applyFont="1" applyBorder="1" applyAlignment="1">
      <alignment horizontal="center" vertical="center" shrinkToFit="1"/>
    </xf>
    <xf numFmtId="0" fontId="25" fillId="0" borderId="0" xfId="2" applyFont="1" applyAlignment="1">
      <alignment horizontal="center" vertical="center" shrinkToFit="1"/>
    </xf>
    <xf numFmtId="0" fontId="25" fillId="0" borderId="43" xfId="2" applyFont="1" applyBorder="1" applyAlignment="1">
      <alignment horizontal="center" vertical="center" shrinkToFit="1"/>
    </xf>
    <xf numFmtId="0" fontId="25" fillId="0" borderId="57" xfId="2" applyFont="1" applyBorder="1" applyAlignment="1">
      <alignment horizontal="center" vertical="center" shrinkToFit="1"/>
    </xf>
    <xf numFmtId="0" fontId="25" fillId="0" borderId="41" xfId="2" applyFont="1" applyBorder="1" applyAlignment="1">
      <alignment horizontal="center" vertical="center" shrinkToFit="1"/>
    </xf>
    <xf numFmtId="0" fontId="25" fillId="0" borderId="60" xfId="2" applyFont="1" applyBorder="1" applyAlignment="1">
      <alignment horizontal="center" vertical="center" shrinkToFit="1"/>
    </xf>
    <xf numFmtId="0" fontId="25" fillId="0" borderId="44" xfId="2" applyFont="1" applyBorder="1" applyAlignment="1">
      <alignment horizontal="center" vertical="center" shrinkToFit="1"/>
    </xf>
    <xf numFmtId="0" fontId="25" fillId="0" borderId="59" xfId="2" applyFont="1" applyBorder="1" applyAlignment="1">
      <alignment horizontal="center" vertical="center" shrinkToFit="1"/>
    </xf>
    <xf numFmtId="0" fontId="25" fillId="0" borderId="54" xfId="2" applyFont="1" applyBorder="1" applyAlignment="1">
      <alignment horizontal="center" vertical="center" shrinkToFit="1"/>
    </xf>
    <xf numFmtId="0" fontId="25" fillId="0" borderId="3" xfId="2" applyFont="1" applyBorder="1" applyAlignment="1">
      <alignment horizontal="left" vertical="center" shrinkToFit="1"/>
    </xf>
    <xf numFmtId="0" fontId="25" fillId="0" borderId="4" xfId="2" applyFont="1" applyBorder="1" applyAlignment="1">
      <alignment horizontal="left" vertical="center" shrinkToFit="1"/>
    </xf>
    <xf numFmtId="0" fontId="25" fillId="0" borderId="38" xfId="2" applyFont="1" applyBorder="1" applyAlignment="1">
      <alignment horizontal="left" vertical="center" shrinkToFit="1"/>
    </xf>
    <xf numFmtId="0" fontId="25" fillId="0" borderId="56" xfId="2" applyFont="1" applyBorder="1" applyAlignment="1">
      <alignment horizontal="center" vertical="center" shrinkToFit="1"/>
    </xf>
    <xf numFmtId="0" fontId="25" fillId="0" borderId="4" xfId="2" applyFont="1" applyBorder="1" applyAlignment="1">
      <alignment horizontal="center" vertical="center" shrinkToFit="1"/>
    </xf>
    <xf numFmtId="0" fontId="25" fillId="0" borderId="39" xfId="2" applyFont="1" applyBorder="1" applyAlignment="1">
      <alignment horizontal="center" vertical="center" shrinkToFit="1"/>
    </xf>
    <xf numFmtId="0" fontId="25" fillId="0" borderId="3" xfId="2" applyFont="1" applyBorder="1" applyAlignment="1">
      <alignment horizontal="center" vertical="center" shrinkToFit="1"/>
    </xf>
    <xf numFmtId="0" fontId="25" fillId="0" borderId="38" xfId="2" applyFont="1" applyBorder="1" applyAlignment="1">
      <alignment horizontal="center" vertical="center" shrinkToFit="1"/>
    </xf>
    <xf numFmtId="0" fontId="3" fillId="0" borderId="56" xfId="2" applyBorder="1" applyAlignment="1">
      <alignment horizontal="center" vertical="center"/>
    </xf>
    <xf numFmtId="0" fontId="3" fillId="0" borderId="39" xfId="2" applyBorder="1" applyAlignment="1">
      <alignment horizontal="center" vertical="center"/>
    </xf>
    <xf numFmtId="0" fontId="3" fillId="0" borderId="0" xfId="0" applyFont="1" applyAlignment="1">
      <alignment horizontal="center" vertical="center"/>
    </xf>
    <xf numFmtId="0" fontId="3" fillId="0" borderId="0" xfId="2" applyAlignment="1">
      <alignment horizontal="center" vertical="center"/>
    </xf>
    <xf numFmtId="0" fontId="50" fillId="0" borderId="13" xfId="3" applyFont="1" applyBorder="1" applyAlignment="1">
      <alignment vertical="center"/>
    </xf>
    <xf numFmtId="0" fontId="0" fillId="0" borderId="13" xfId="0" applyBorder="1" applyAlignment="1">
      <alignment vertical="center"/>
    </xf>
    <xf numFmtId="0" fontId="50" fillId="0" borderId="0" xfId="3" applyFont="1" applyAlignment="1">
      <alignment vertical="center" shrinkToFit="1"/>
    </xf>
    <xf numFmtId="0" fontId="49" fillId="0" borderId="0" xfId="3" applyFont="1" applyAlignment="1">
      <alignment vertical="center" shrinkToFit="1"/>
    </xf>
    <xf numFmtId="0" fontId="0" fillId="0" borderId="53"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52" xfId="0" applyBorder="1" applyAlignment="1" applyProtection="1">
      <alignment vertical="center" shrinkToFit="1"/>
      <protection locked="0"/>
    </xf>
    <xf numFmtId="0" fontId="50" fillId="0" borderId="0" xfId="3" applyFont="1" applyAlignment="1">
      <alignment vertical="center"/>
    </xf>
    <xf numFmtId="0" fontId="85" fillId="0" borderId="0" xfId="3" applyFont="1" applyAlignment="1">
      <alignment vertical="center"/>
    </xf>
    <xf numFmtId="0" fontId="49" fillId="0" borderId="0" xfId="3" applyFont="1" applyAlignment="1">
      <alignment vertical="center"/>
    </xf>
    <xf numFmtId="0" fontId="33" fillId="0" borderId="0" xfId="3" applyFont="1" applyAlignment="1">
      <alignment horizontal="center" vertical="center"/>
    </xf>
    <xf numFmtId="0" fontId="0" fillId="0" borderId="0" xfId="0" applyAlignment="1">
      <alignment horizontal="center" vertical="center"/>
    </xf>
    <xf numFmtId="0" fontId="32" fillId="0" borderId="22" xfId="3"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32" fillId="0" borderId="71" xfId="3" applyBorder="1" applyAlignment="1">
      <alignment horizontal="center" vertical="center" wrapText="1"/>
    </xf>
    <xf numFmtId="0" fontId="0" fillId="0" borderId="136" xfId="0" applyBorder="1" applyAlignment="1">
      <alignment horizontal="center" vertical="center"/>
    </xf>
    <xf numFmtId="0" fontId="0" fillId="0" borderId="135" xfId="0" applyBorder="1" applyAlignment="1">
      <alignment horizontal="center" vertical="center"/>
    </xf>
    <xf numFmtId="0" fontId="39" fillId="0" borderId="22" xfId="3" applyFont="1" applyBorder="1" applyAlignment="1">
      <alignment horizontal="center" vertical="center" wrapText="1" readingOrder="1"/>
    </xf>
    <xf numFmtId="0" fontId="0" fillId="0" borderId="15" xfId="0" applyBorder="1" applyAlignment="1">
      <alignment vertical="center"/>
    </xf>
    <xf numFmtId="0" fontId="39" fillId="0" borderId="53" xfId="3" applyFont="1" applyBorder="1" applyAlignment="1" applyProtection="1">
      <alignment horizontal="center" vertical="center" shrinkToFit="1" readingOrder="1"/>
      <protection locked="0"/>
    </xf>
    <xf numFmtId="0" fontId="32" fillId="0" borderId="53" xfId="3"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32" fillId="0" borderId="53" xfId="3" applyBorder="1" applyAlignment="1" applyProtection="1">
      <alignment horizontal="center" vertical="center" wrapText="1"/>
      <protection locked="0"/>
    </xf>
    <xf numFmtId="0" fontId="69" fillId="0" borderId="53" xfId="3" applyFont="1" applyBorder="1" applyAlignment="1" applyProtection="1">
      <alignment horizontal="center" vertical="center" wrapText="1"/>
      <protection locked="0"/>
    </xf>
    <xf numFmtId="0" fontId="91" fillId="0" borderId="13" xfId="0" applyFont="1" applyBorder="1" applyAlignment="1" applyProtection="1">
      <alignment vertical="center" wrapText="1"/>
      <protection locked="0"/>
    </xf>
    <xf numFmtId="0" fontId="91" fillId="0" borderId="52" xfId="0" applyFont="1" applyBorder="1" applyAlignment="1" applyProtection="1">
      <alignment vertical="center" wrapText="1"/>
      <protection locked="0"/>
    </xf>
    <xf numFmtId="0" fontId="39" fillId="0" borderId="42" xfId="3"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69" fillId="0" borderId="0" xfId="3" applyFont="1" applyAlignment="1">
      <alignment horizontal="center"/>
    </xf>
    <xf numFmtId="0" fontId="39" fillId="0" borderId="53" xfId="3"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39" fillId="0" borderId="7" xfId="3"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5" fillId="0" borderId="2" xfId="3" applyFont="1" applyBorder="1" applyAlignment="1">
      <alignment horizontal="center" vertical="center"/>
    </xf>
    <xf numFmtId="176" fontId="35" fillId="0" borderId="4" xfId="3" applyNumberFormat="1" applyFont="1" applyBorder="1" applyAlignment="1">
      <alignment horizontal="center" vertical="center"/>
    </xf>
    <xf numFmtId="0" fontId="35" fillId="0" borderId="4" xfId="3" applyFont="1" applyBorder="1" applyAlignment="1">
      <alignment horizontal="center" vertical="center"/>
    </xf>
    <xf numFmtId="0" fontId="35" fillId="0" borderId="3" xfId="3" applyFont="1" applyBorder="1" applyAlignment="1">
      <alignment horizontal="center" vertical="center" shrinkToFit="1"/>
    </xf>
    <xf numFmtId="0" fontId="35" fillId="0" borderId="4" xfId="3" applyFont="1" applyBorder="1" applyAlignment="1">
      <alignment horizontal="center" vertical="center" shrinkToFit="1"/>
    </xf>
    <xf numFmtId="0" fontId="35" fillId="0" borderId="1" xfId="3" applyFont="1" applyBorder="1" applyAlignment="1">
      <alignment horizontal="center" vertical="center" shrinkToFit="1"/>
    </xf>
    <xf numFmtId="0" fontId="0" fillId="0" borderId="71" xfId="0" applyBorder="1" applyAlignment="1">
      <alignment vertical="center" shrinkToFit="1"/>
    </xf>
    <xf numFmtId="0" fontId="0" fillId="0" borderId="136" xfId="0" applyBorder="1" applyAlignment="1">
      <alignment vertical="center" shrinkToFit="1"/>
    </xf>
    <xf numFmtId="0" fontId="0" fillId="0" borderId="135" xfId="0" applyBorder="1" applyAlignment="1">
      <alignment vertical="center" shrinkToFit="1"/>
    </xf>
    <xf numFmtId="0" fontId="39" fillId="0" borderId="71" xfId="3" applyFont="1" applyBorder="1" applyAlignment="1">
      <alignment horizontal="center" vertical="center" wrapText="1" readingOrder="1"/>
    </xf>
    <xf numFmtId="0" fontId="0" fillId="0" borderId="136" xfId="0" applyBorder="1" applyAlignment="1">
      <alignment vertical="center"/>
    </xf>
    <xf numFmtId="0" fontId="0" fillId="0" borderId="135" xfId="0" applyBorder="1" applyAlignment="1">
      <alignment vertical="center"/>
    </xf>
    <xf numFmtId="0" fontId="32" fillId="0" borderId="71" xfId="3" applyBorder="1" applyAlignment="1">
      <alignment horizontal="center" vertical="center"/>
    </xf>
    <xf numFmtId="0" fontId="69" fillId="0" borderId="71" xfId="3" applyFont="1" applyBorder="1" applyAlignment="1">
      <alignment horizontal="center" vertical="center" wrapText="1"/>
    </xf>
    <xf numFmtId="0" fontId="91" fillId="0" borderId="136" xfId="0" applyFont="1" applyBorder="1" applyAlignment="1">
      <alignment vertical="center" wrapText="1"/>
    </xf>
    <xf numFmtId="0" fontId="91" fillId="0" borderId="135" xfId="0" applyFont="1" applyBorder="1" applyAlignment="1">
      <alignment vertical="center" wrapText="1"/>
    </xf>
    <xf numFmtId="0" fontId="69" fillId="0" borderId="22" xfId="3" applyFont="1" applyBorder="1" applyAlignment="1">
      <alignment horizontal="center" vertical="center" wrapText="1"/>
    </xf>
    <xf numFmtId="0" fontId="91" fillId="0" borderId="7" xfId="0" applyFont="1" applyBorder="1" applyAlignment="1">
      <alignment vertical="center" wrapText="1"/>
    </xf>
    <xf numFmtId="0" fontId="91" fillId="0" borderId="15" xfId="0" applyFont="1" applyBorder="1" applyAlignment="1">
      <alignment vertical="center" wrapText="1"/>
    </xf>
    <xf numFmtId="0" fontId="32" fillId="0" borderId="22" xfId="3" applyBorder="1" applyAlignment="1">
      <alignment horizontal="center" vertical="center" wrapText="1"/>
    </xf>
    <xf numFmtId="0" fontId="37" fillId="0" borderId="0" xfId="3" applyFont="1" applyAlignment="1" applyProtection="1">
      <alignment vertical="center" shrinkToFit="1"/>
      <protection locked="0"/>
    </xf>
    <xf numFmtId="0" fontId="34" fillId="0" borderId="0" xfId="3" applyFont="1" applyAlignment="1">
      <alignment horizontal="left" shrinkToFit="1"/>
    </xf>
    <xf numFmtId="0" fontId="55" fillId="0" borderId="0" xfId="0" applyFont="1" applyAlignment="1">
      <alignment horizontal="left" shrinkToFit="1"/>
    </xf>
    <xf numFmtId="0" fontId="34" fillId="0" borderId="0" xfId="3" applyFont="1" applyAlignment="1" applyProtection="1">
      <alignment horizontal="left"/>
      <protection locked="0"/>
    </xf>
    <xf numFmtId="0" fontId="55" fillId="0" borderId="0" xfId="0" applyFont="1" applyAlignment="1" applyProtection="1">
      <alignment horizontal="left"/>
      <protection locked="0"/>
    </xf>
    <xf numFmtId="0" fontId="0" fillId="0" borderId="71" xfId="0" applyBorder="1" applyAlignment="1">
      <alignment horizontal="center" vertical="center" wrapText="1"/>
    </xf>
    <xf numFmtId="0" fontId="32" fillId="0" borderId="139" xfId="3" applyBorder="1" applyAlignment="1">
      <alignment horizontal="center" vertical="center" textRotation="255"/>
    </xf>
    <xf numFmtId="0" fontId="0" fillId="0" borderId="74" xfId="0" applyBorder="1" applyAlignment="1">
      <alignment horizontal="center" vertical="center" textRotation="255"/>
    </xf>
    <xf numFmtId="0" fontId="0" fillId="0" borderId="138" xfId="0" applyBorder="1" applyAlignment="1">
      <alignment vertical="center" shrinkToFit="1"/>
    </xf>
    <xf numFmtId="0" fontId="0" fillId="0" borderId="140" xfId="0" applyBorder="1" applyAlignment="1">
      <alignment vertical="center" shrinkToFit="1"/>
    </xf>
    <xf numFmtId="0" fontId="0" fillId="0" borderId="141" xfId="0" applyBorder="1" applyAlignment="1">
      <alignment vertical="center" shrinkToFit="1"/>
    </xf>
    <xf numFmtId="0" fontId="39" fillId="0" borderId="138" xfId="3" applyFont="1" applyBorder="1" applyAlignment="1">
      <alignment horizontal="center" vertical="center" wrapText="1" readingOrder="1"/>
    </xf>
    <xf numFmtId="0" fontId="0" fillId="0" borderId="140" xfId="0" applyBorder="1" applyAlignment="1">
      <alignment vertical="center"/>
    </xf>
    <xf numFmtId="0" fontId="0" fillId="0" borderId="141" xfId="0" applyBorder="1" applyAlignment="1">
      <alignment vertical="center"/>
    </xf>
    <xf numFmtId="0" fontId="32" fillId="0" borderId="138" xfId="3"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69" fillId="0" borderId="138" xfId="3" applyFont="1" applyBorder="1" applyAlignment="1">
      <alignment horizontal="center" vertical="center" wrapText="1"/>
    </xf>
    <xf numFmtId="0" fontId="91" fillId="0" borderId="140" xfId="0" applyFont="1" applyBorder="1" applyAlignment="1">
      <alignment vertical="center" wrapText="1"/>
    </xf>
    <xf numFmtId="0" fontId="91" fillId="0" borderId="141" xfId="0" applyFont="1" applyBorder="1" applyAlignment="1">
      <alignment vertical="center" wrapText="1"/>
    </xf>
    <xf numFmtId="0" fontId="32" fillId="0" borderId="138" xfId="3"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09" xfId="0" applyBorder="1" applyAlignment="1">
      <alignment horizontal="center" vertical="center"/>
    </xf>
    <xf numFmtId="0" fontId="22" fillId="0" borderId="0" xfId="1" applyFont="1" applyAlignment="1">
      <alignment horizontal="center" vertical="center"/>
    </xf>
    <xf numFmtId="0" fontId="22" fillId="0" borderId="64" xfId="1" applyFont="1" applyBorder="1" applyAlignment="1">
      <alignment horizontal="center" vertical="center"/>
    </xf>
    <xf numFmtId="0" fontId="22" fillId="0" borderId="65" xfId="1" applyFont="1" applyBorder="1" applyAlignment="1">
      <alignment horizontal="center" vertical="center"/>
    </xf>
    <xf numFmtId="0" fontId="22" fillId="0" borderId="66" xfId="1" applyFont="1" applyBorder="1" applyAlignment="1">
      <alignment horizontal="center" vertical="center"/>
    </xf>
    <xf numFmtId="0" fontId="27" fillId="0" borderId="0" xfId="1" applyFont="1" applyAlignment="1">
      <alignment horizont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3" fillId="0" borderId="4" xfId="1" applyBorder="1" applyAlignment="1">
      <alignment horizontal="center" vertical="center"/>
    </xf>
    <xf numFmtId="0" fontId="51" fillId="0" borderId="3" xfId="1" applyFont="1" applyBorder="1" applyAlignment="1">
      <alignment horizontal="center" vertical="center" shrinkToFit="1"/>
    </xf>
    <xf numFmtId="0" fontId="51" fillId="0" borderId="4" xfId="1" applyFont="1" applyBorder="1" applyAlignment="1">
      <alignment horizontal="center" vertical="center" shrinkToFit="1"/>
    </xf>
    <xf numFmtId="0" fontId="51" fillId="0" borderId="1" xfId="1" applyFont="1" applyBorder="1" applyAlignment="1">
      <alignment horizontal="center" vertical="center" shrinkToFit="1"/>
    </xf>
    <xf numFmtId="0" fontId="22" fillId="0" borderId="3" xfId="1" applyFont="1" applyBorder="1" applyAlignment="1">
      <alignment horizontal="center" vertical="center"/>
    </xf>
    <xf numFmtId="0" fontId="22" fillId="0" borderId="5" xfId="1" applyFont="1" applyBorder="1" applyAlignment="1">
      <alignment horizontal="center" vertical="center"/>
    </xf>
    <xf numFmtId="0" fontId="22" fillId="0" borderId="69" xfId="1" applyFont="1" applyBorder="1" applyAlignment="1">
      <alignment horizontal="center" vertical="center" wrapText="1" shrinkToFit="1"/>
    </xf>
    <xf numFmtId="0" fontId="14" fillId="0" borderId="70" xfId="1" applyFont="1" applyBorder="1" applyAlignment="1">
      <alignment horizontal="center" vertical="center"/>
    </xf>
    <xf numFmtId="0" fontId="22" fillId="0" borderId="71" xfId="1" applyFont="1" applyBorder="1" applyAlignment="1">
      <alignment horizontal="center" vertical="center"/>
    </xf>
    <xf numFmtId="0" fontId="22" fillId="0" borderId="72" xfId="1" applyFont="1" applyBorder="1" applyAlignment="1">
      <alignment horizontal="center" vertical="center"/>
    </xf>
    <xf numFmtId="0" fontId="22" fillId="0" borderId="63" xfId="1" applyFont="1" applyBorder="1" applyAlignment="1">
      <alignment horizontal="center" vertical="center"/>
    </xf>
    <xf numFmtId="0" fontId="14" fillId="0" borderId="16"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22" fillId="0" borderId="67" xfId="1" applyFont="1" applyBorder="1" applyAlignment="1">
      <alignment horizontal="center" vertical="center"/>
    </xf>
    <xf numFmtId="0" fontId="22" fillId="0" borderId="68" xfId="1" applyFont="1" applyBorder="1" applyAlignment="1">
      <alignment horizontal="center" vertical="center"/>
    </xf>
    <xf numFmtId="0" fontId="21" fillId="0" borderId="86" xfId="1" applyFont="1" applyBorder="1" applyAlignment="1">
      <alignment horizontal="center" vertical="center" wrapText="1" shrinkToFit="1"/>
    </xf>
    <xf numFmtId="0" fontId="21" fillId="0" borderId="88" xfId="1" applyFont="1" applyBorder="1" applyAlignment="1">
      <alignment horizontal="center" vertical="center" wrapText="1" shrinkToFit="1"/>
    </xf>
    <xf numFmtId="0" fontId="28" fillId="0" borderId="22" xfId="1" applyFont="1" applyBorder="1" applyAlignment="1">
      <alignment horizontal="center" vertical="center"/>
    </xf>
    <xf numFmtId="0" fontId="28" fillId="0" borderId="7" xfId="1" applyFont="1" applyBorder="1" applyAlignment="1">
      <alignment horizontal="center" vertical="center"/>
    </xf>
    <xf numFmtId="0" fontId="28" fillId="0" borderId="15" xfId="1" applyFont="1" applyBorder="1" applyAlignment="1">
      <alignment horizontal="center" vertical="center"/>
    </xf>
    <xf numFmtId="0" fontId="28" fillId="0" borderId="53" xfId="1" applyFont="1" applyBorder="1" applyAlignment="1">
      <alignment horizontal="center" vertical="center"/>
    </xf>
    <xf numFmtId="0" fontId="28" fillId="0" borderId="13" xfId="1" applyFont="1" applyBorder="1" applyAlignment="1">
      <alignment horizontal="center" vertical="center"/>
    </xf>
    <xf numFmtId="0" fontId="28" fillId="0" borderId="52" xfId="1" applyFont="1" applyBorder="1" applyAlignment="1">
      <alignment horizontal="center" vertical="center"/>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1" xfId="1" applyFont="1" applyBorder="1" applyAlignment="1">
      <alignment horizontal="center" vertical="center" shrinkToFit="1"/>
    </xf>
    <xf numFmtId="0" fontId="28" fillId="0" borderId="3" xfId="1" applyFont="1" applyBorder="1" applyAlignment="1">
      <alignment horizontal="left" vertical="center"/>
    </xf>
    <xf numFmtId="0" fontId="28" fillId="0" borderId="1" xfId="1" applyFont="1" applyBorder="1" applyAlignment="1">
      <alignment horizontal="left" vertical="center"/>
    </xf>
    <xf numFmtId="0" fontId="28" fillId="0" borderId="71" xfId="1" applyFont="1" applyBorder="1" applyAlignment="1">
      <alignment horizontal="left" vertical="center"/>
    </xf>
    <xf numFmtId="0" fontId="28" fillId="0" borderId="135" xfId="1" applyFont="1" applyBorder="1" applyAlignment="1">
      <alignment horizontal="left" vertical="center"/>
    </xf>
    <xf numFmtId="0" fontId="28" fillId="0" borderId="86" xfId="1" applyFont="1" applyBorder="1" applyAlignment="1">
      <alignment horizontal="center" vertical="center" textRotation="255"/>
    </xf>
    <xf numFmtId="0" fontId="28" fillId="0" borderId="74" xfId="1" applyFont="1" applyBorder="1" applyAlignment="1">
      <alignment horizontal="center" vertical="center" textRotation="255"/>
    </xf>
    <xf numFmtId="0" fontId="28" fillId="0" borderId="4" xfId="1" applyFont="1" applyBorder="1" applyAlignment="1">
      <alignment horizontal="left" vertical="center"/>
    </xf>
    <xf numFmtId="0" fontId="28" fillId="0" borderId="136" xfId="1" applyFont="1" applyBorder="1" applyAlignment="1">
      <alignment horizontal="left" vertical="center"/>
    </xf>
    <xf numFmtId="0" fontId="28" fillId="0" borderId="78" xfId="1" applyFont="1" applyBorder="1" applyAlignment="1">
      <alignment horizontal="center" vertical="center"/>
    </xf>
    <xf numFmtId="0" fontId="28" fillId="0" borderId="79" xfId="1" applyFont="1" applyBorder="1" applyAlignment="1">
      <alignment horizontal="center" vertical="center"/>
    </xf>
    <xf numFmtId="0" fontId="28" fillId="0" borderId="85" xfId="1" applyFont="1" applyBorder="1" applyAlignment="1">
      <alignment horizontal="center" vertical="center"/>
    </xf>
    <xf numFmtId="0" fontId="28" fillId="0" borderId="87" xfId="1" applyFont="1" applyBorder="1" applyAlignment="1">
      <alignment horizontal="center" vertical="center"/>
    </xf>
    <xf numFmtId="0" fontId="28" fillId="0" borderId="86" xfId="1" applyFont="1" applyBorder="1" applyAlignment="1">
      <alignment horizontal="center" vertical="center"/>
    </xf>
    <xf numFmtId="0" fontId="3" fillId="0" borderId="86" xfId="1" applyBorder="1" applyAlignment="1">
      <alignment horizontal="center" vertical="center"/>
    </xf>
    <xf numFmtId="0" fontId="28" fillId="0" borderId="88" xfId="1" applyFont="1" applyBorder="1" applyAlignment="1">
      <alignment horizontal="center" vertical="center"/>
    </xf>
    <xf numFmtId="0" fontId="3" fillId="0" borderId="88" xfId="1" applyBorder="1" applyAlignment="1">
      <alignment horizontal="center" vertical="center"/>
    </xf>
    <xf numFmtId="0" fontId="28" fillId="0" borderId="85" xfId="1" applyFont="1" applyBorder="1" applyAlignment="1">
      <alignment horizontal="center" vertical="center" wrapText="1"/>
    </xf>
    <xf numFmtId="0" fontId="22" fillId="0" borderId="29" xfId="1" applyFont="1" applyBorder="1" applyAlignment="1">
      <alignment vertical="center" shrinkToFit="1"/>
    </xf>
    <xf numFmtId="0" fontId="28" fillId="0" borderId="2" xfId="1" applyFont="1" applyBorder="1" applyAlignment="1" applyProtection="1">
      <alignment horizontal="left" vertical="center" shrinkToFit="1"/>
      <protection locked="0"/>
    </xf>
    <xf numFmtId="0" fontId="28" fillId="0" borderId="53" xfId="1" applyFont="1" applyBorder="1" applyAlignment="1" applyProtection="1">
      <alignment horizontal="left" vertical="center" shrinkToFit="1"/>
      <protection locked="0"/>
    </xf>
    <xf numFmtId="0" fontId="28" fillId="0" borderId="13" xfId="1" applyFont="1" applyBorder="1" applyAlignment="1" applyProtection="1">
      <alignment horizontal="left" vertical="center" shrinkToFit="1"/>
      <protection locked="0"/>
    </xf>
    <xf numFmtId="0" fontId="28" fillId="0" borderId="52" xfId="1" applyFont="1" applyBorder="1" applyAlignment="1" applyProtection="1">
      <alignment horizontal="left" vertical="center" shrinkToFit="1"/>
      <protection locked="0"/>
    </xf>
    <xf numFmtId="0" fontId="28" fillId="0" borderId="88" xfId="1" applyFont="1" applyBorder="1" applyAlignment="1" applyProtection="1">
      <alignment horizontal="left" vertical="center" shrinkToFit="1"/>
      <protection locked="0"/>
    </xf>
    <xf numFmtId="178" fontId="51" fillId="0" borderId="4" xfId="1" applyNumberFormat="1" applyFont="1" applyBorder="1" applyAlignment="1">
      <alignment horizontal="center" vertical="center" shrinkToFit="1"/>
    </xf>
    <xf numFmtId="0" fontId="54" fillId="0" borderId="0" xfId="3" applyFont="1" applyAlignment="1">
      <alignment horizontal="center" vertical="center" shrinkToFit="1"/>
    </xf>
    <xf numFmtId="0" fontId="32" fillId="0" borderId="86" xfId="3" applyBorder="1" applyAlignment="1">
      <alignment horizontal="center" vertical="center"/>
    </xf>
    <xf numFmtId="0" fontId="32" fillId="0" borderId="89" xfId="3" applyBorder="1" applyAlignment="1">
      <alignment horizontal="center" vertical="center"/>
    </xf>
    <xf numFmtId="0" fontId="32" fillId="0" borderId="88" xfId="3" applyBorder="1" applyAlignment="1">
      <alignment horizontal="center" vertical="center"/>
    </xf>
    <xf numFmtId="0" fontId="57" fillId="0" borderId="42" xfId="3" applyFont="1" applyBorder="1" applyAlignment="1">
      <alignment horizontal="left" vertical="top" wrapText="1"/>
    </xf>
    <xf numFmtId="0" fontId="57" fillId="0" borderId="51" xfId="3" applyFont="1" applyBorder="1" applyAlignment="1">
      <alignment horizontal="left" vertical="top" wrapText="1"/>
    </xf>
    <xf numFmtId="0" fontId="57" fillId="0" borderId="53" xfId="3" applyFont="1" applyBorder="1" applyAlignment="1">
      <alignment horizontal="left" vertical="top" wrapText="1"/>
    </xf>
    <xf numFmtId="0" fontId="57" fillId="0" borderId="52" xfId="3" applyFont="1" applyBorder="1" applyAlignment="1">
      <alignment horizontal="left" vertical="top" wrapText="1"/>
    </xf>
    <xf numFmtId="0" fontId="32" fillId="0" borderId="86" xfId="3" applyBorder="1" applyAlignment="1" applyProtection="1">
      <alignment horizontal="center" vertical="center" shrinkToFit="1"/>
      <protection locked="0"/>
    </xf>
    <xf numFmtId="0" fontId="32" fillId="0" borderId="88" xfId="3" applyBorder="1" applyAlignment="1" applyProtection="1">
      <alignment horizontal="center" vertical="center" shrinkToFit="1"/>
      <protection locked="0"/>
    </xf>
    <xf numFmtId="0" fontId="32" fillId="0" borderId="2" xfId="3" applyBorder="1" applyAlignment="1" applyProtection="1">
      <alignment horizontal="center" vertical="center" shrinkToFit="1"/>
      <protection locked="0"/>
    </xf>
    <xf numFmtId="0" fontId="32" fillId="0" borderId="86" xfId="3" applyBorder="1" applyAlignment="1">
      <alignment horizontal="left" vertical="center" wrapText="1"/>
    </xf>
    <xf numFmtId="0" fontId="32" fillId="0" borderId="89" xfId="3" applyBorder="1" applyAlignment="1">
      <alignment horizontal="left" vertical="center"/>
    </xf>
    <xf numFmtId="0" fontId="32" fillId="0" borderId="88" xfId="3" applyBorder="1" applyAlignment="1">
      <alignment horizontal="left" vertical="center"/>
    </xf>
    <xf numFmtId="0" fontId="83" fillId="0" borderId="0" xfId="3" applyFont="1" applyAlignment="1">
      <alignment horizontal="center" vertical="center"/>
    </xf>
    <xf numFmtId="0" fontId="32" fillId="0" borderId="0" xfId="3" applyAlignment="1">
      <alignment horizontal="center" vertical="center"/>
    </xf>
    <xf numFmtId="0" fontId="35" fillId="0" borderId="3" xfId="3" applyFont="1" applyBorder="1" applyAlignment="1" applyProtection="1">
      <alignment horizontal="center" vertical="center" shrinkToFit="1"/>
      <protection locked="0"/>
    </xf>
    <xf numFmtId="0" fontId="35" fillId="0" borderId="4" xfId="3" applyFont="1" applyBorder="1" applyAlignment="1" applyProtection="1">
      <alignment horizontal="center" vertical="center" shrinkToFit="1"/>
      <protection locked="0"/>
    </xf>
    <xf numFmtId="0" fontId="35" fillId="0" borderId="1" xfId="3" applyFont="1" applyBorder="1" applyAlignment="1" applyProtection="1">
      <alignment horizontal="center" vertical="center" shrinkToFit="1"/>
      <protection locked="0"/>
    </xf>
    <xf numFmtId="0" fontId="36" fillId="0" borderId="2" xfId="3" applyFont="1" applyBorder="1" applyAlignment="1">
      <alignment horizontal="center" vertical="center"/>
    </xf>
    <xf numFmtId="0" fontId="37" fillId="0" borderId="3" xfId="3" applyFont="1" applyBorder="1" applyAlignment="1" applyProtection="1">
      <alignment horizontal="center" vertical="center" shrinkToFit="1"/>
      <protection locked="0"/>
    </xf>
    <xf numFmtId="0" fontId="37" fillId="0" borderId="4" xfId="3" applyFont="1" applyBorder="1" applyAlignment="1" applyProtection="1">
      <alignment horizontal="center" vertical="center" shrinkToFit="1"/>
      <protection locked="0"/>
    </xf>
    <xf numFmtId="0" fontId="37" fillId="0" borderId="1" xfId="3" applyFont="1" applyBorder="1" applyAlignment="1" applyProtection="1">
      <alignment horizontal="center" vertical="center" shrinkToFit="1"/>
      <protection locked="0"/>
    </xf>
    <xf numFmtId="0" fontId="33" fillId="0" borderId="0" xfId="3" applyFont="1" applyAlignment="1">
      <alignment horizontal="left" vertical="center"/>
    </xf>
    <xf numFmtId="0" fontId="0" fillId="0" borderId="0" xfId="0" applyAlignment="1">
      <alignment horizontal="left" vertical="center"/>
    </xf>
    <xf numFmtId="0" fontId="54" fillId="0" borderId="4" xfId="3" applyFont="1" applyBorder="1" applyAlignment="1">
      <alignment horizontal="center" vertical="center"/>
    </xf>
    <xf numFmtId="0" fontId="89" fillId="0" borderId="1" xfId="0" applyFont="1" applyBorder="1" applyAlignment="1">
      <alignment horizontal="center" vertical="center"/>
    </xf>
    <xf numFmtId="49" fontId="37" fillId="0" borderId="3" xfId="3" applyNumberFormat="1" applyFont="1" applyBorder="1" applyAlignment="1" applyProtection="1">
      <alignment horizontal="center" vertical="center" shrinkToFit="1"/>
      <protection locked="0"/>
    </xf>
    <xf numFmtId="49" fontId="37" fillId="0" borderId="4" xfId="3" applyNumberFormat="1" applyFont="1" applyBorder="1" applyAlignment="1" applyProtection="1">
      <alignment horizontal="center" vertical="center" shrinkToFit="1"/>
      <protection locked="0"/>
    </xf>
    <xf numFmtId="0" fontId="37" fillId="0" borderId="4" xfId="3" applyFont="1"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0" fontId="37" fillId="0" borderId="4" xfId="3" applyFont="1" applyBorder="1" applyAlignment="1">
      <alignment vertical="center" shrinkToFit="1"/>
    </xf>
    <xf numFmtId="0" fontId="0" fillId="0" borderId="4" xfId="0" applyBorder="1" applyAlignment="1">
      <alignment vertical="center" shrinkToFit="1"/>
    </xf>
    <xf numFmtId="0" fontId="38" fillId="0" borderId="22" xfId="3" applyFont="1" applyBorder="1" applyAlignment="1">
      <alignment horizontal="center" vertical="center" wrapText="1"/>
    </xf>
    <xf numFmtId="0" fontId="5" fillId="0" borderId="7" xfId="0" applyFont="1" applyBorder="1" applyAlignment="1">
      <alignment horizontal="center" vertical="center"/>
    </xf>
    <xf numFmtId="0" fontId="5" fillId="0" borderId="53" xfId="0" applyFont="1" applyBorder="1" applyAlignment="1">
      <alignment horizontal="center" vertical="center"/>
    </xf>
    <xf numFmtId="0" fontId="5" fillId="0" borderId="13" xfId="0" applyFont="1" applyBorder="1" applyAlignment="1">
      <alignment horizontal="center" vertical="center"/>
    </xf>
    <xf numFmtId="0" fontId="0" fillId="0" borderId="1" xfId="0" applyBorder="1" applyAlignment="1">
      <alignment vertical="center" shrinkToFit="1"/>
    </xf>
    <xf numFmtId="49" fontId="47" fillId="0" borderId="28" xfId="3" applyNumberFormat="1" applyFont="1" applyBorder="1" applyAlignment="1">
      <alignment horizontal="center" vertical="center" shrinkToFit="1"/>
    </xf>
    <xf numFmtId="0" fontId="87" fillId="0" borderId="16" xfId="0" applyFont="1" applyBorder="1" applyAlignment="1">
      <alignment horizontal="center" vertical="center" shrinkToFit="1"/>
    </xf>
    <xf numFmtId="0" fontId="0" fillId="0" borderId="16" xfId="0" applyBorder="1" applyAlignment="1">
      <alignment vertical="center" shrinkToFit="1"/>
    </xf>
    <xf numFmtId="49" fontId="47" fillId="0" borderId="27" xfId="3" applyNumberFormat="1" applyFont="1" applyBorder="1" applyAlignment="1">
      <alignment horizontal="center" vertical="center" shrinkToFit="1"/>
    </xf>
    <xf numFmtId="0" fontId="87" fillId="0" borderId="4" xfId="0" applyFont="1" applyBorder="1" applyAlignment="1">
      <alignment horizontal="center" vertical="center" shrinkToFit="1"/>
    </xf>
    <xf numFmtId="0" fontId="0" fillId="0" borderId="4" xfId="0" applyBorder="1" applyAlignment="1">
      <alignment horizontal="center" vertical="center" shrinkToFit="1"/>
    </xf>
    <xf numFmtId="49" fontId="47" fillId="0" borderId="30" xfId="3" applyNumberFormat="1" applyFont="1" applyBorder="1" applyAlignment="1">
      <alignment horizontal="center" vertical="center"/>
    </xf>
    <xf numFmtId="0" fontId="87" fillId="0" borderId="31" xfId="0" applyFont="1" applyBorder="1" applyAlignment="1">
      <alignment horizontal="center" vertical="center"/>
    </xf>
    <xf numFmtId="0" fontId="0" fillId="0" borderId="31" xfId="0" applyBorder="1" applyAlignment="1">
      <alignment horizontal="center" vertical="center"/>
    </xf>
    <xf numFmtId="49" fontId="70" fillId="0" borderId="142" xfId="3" applyNumberFormat="1" applyFont="1" applyBorder="1" applyAlignment="1">
      <alignment horizontal="center" vertical="center" shrinkToFit="1"/>
    </xf>
    <xf numFmtId="49" fontId="70" fillId="0" borderId="143" xfId="3" applyNumberFormat="1" applyFont="1" applyBorder="1" applyAlignment="1">
      <alignment horizontal="center" vertical="center" shrinkToFit="1"/>
    </xf>
    <xf numFmtId="0" fontId="0" fillId="0" borderId="143"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0" fillId="0" borderId="150" xfId="0" applyBorder="1" applyAlignment="1">
      <alignment vertical="center"/>
    </xf>
    <xf numFmtId="49" fontId="41" fillId="0" borderId="0" xfId="3" applyNumberFormat="1" applyFont="1" applyAlignment="1" applyProtection="1">
      <alignment horizontal="center" vertical="center" shrinkToFit="1"/>
      <protection locked="0"/>
    </xf>
    <xf numFmtId="0" fontId="40" fillId="0" borderId="0" xfId="3" applyFont="1" applyAlignment="1" applyProtection="1">
      <alignment horizontal="left" vertical="center"/>
      <protection locked="0"/>
    </xf>
    <xf numFmtId="180" fontId="46" fillId="0" borderId="9" xfId="3" applyNumberFormat="1" applyFont="1" applyBorder="1" applyAlignment="1">
      <alignment horizontal="center" vertical="center"/>
    </xf>
    <xf numFmtId="180" fontId="46" fillId="0" borderId="0" xfId="3" applyNumberFormat="1" applyFont="1" applyAlignment="1">
      <alignment horizontal="center" vertical="center"/>
    </xf>
    <xf numFmtId="0" fontId="39" fillId="0" borderId="0" xfId="3" applyFont="1" applyAlignment="1">
      <alignment horizontal="center" vertical="center"/>
    </xf>
    <xf numFmtId="181" fontId="46" fillId="0" borderId="0" xfId="3" applyNumberFormat="1" applyFont="1" applyAlignment="1">
      <alignment horizontal="center" vertical="center"/>
    </xf>
    <xf numFmtId="0" fontId="46" fillId="0" borderId="0" xfId="3" applyFont="1" applyAlignment="1">
      <alignment horizontal="center" vertical="center"/>
    </xf>
    <xf numFmtId="0" fontId="39" fillId="0" borderId="14" xfId="3" applyFont="1" applyBorder="1" applyAlignment="1">
      <alignment horizontal="center" vertical="center"/>
    </xf>
    <xf numFmtId="180" fontId="46" fillId="0" borderId="46" xfId="3" applyNumberFormat="1" applyFont="1" applyBorder="1" applyAlignment="1">
      <alignment horizontal="center" vertical="center"/>
    </xf>
    <xf numFmtId="180" fontId="46" fillId="0" borderId="29" xfId="3" applyNumberFormat="1" applyFont="1" applyBorder="1" applyAlignment="1">
      <alignment horizontal="center" vertical="center"/>
    </xf>
    <xf numFmtId="180" fontId="46" fillId="0" borderId="11" xfId="3" applyNumberFormat="1" applyFont="1" applyBorder="1" applyAlignment="1">
      <alignment horizontal="center" vertical="center"/>
    </xf>
    <xf numFmtId="180" fontId="46" fillId="0" borderId="8" xfId="3" applyNumberFormat="1" applyFont="1" applyBorder="1" applyAlignment="1">
      <alignment horizontal="center" vertical="center"/>
    </xf>
    <xf numFmtId="0" fontId="39" fillId="0" borderId="29" xfId="3" applyFont="1" applyBorder="1" applyAlignment="1">
      <alignment horizontal="center" vertical="center"/>
    </xf>
    <xf numFmtId="0" fontId="39" fillId="0" borderId="8" xfId="3" applyFont="1" applyBorder="1" applyAlignment="1">
      <alignment horizontal="center" vertical="center"/>
    </xf>
    <xf numFmtId="181" fontId="46" fillId="0" borderId="29" xfId="3" applyNumberFormat="1" applyFont="1" applyBorder="1" applyAlignment="1">
      <alignment horizontal="center" vertical="center"/>
    </xf>
    <xf numFmtId="181" fontId="46" fillId="0" borderId="8" xfId="3" applyNumberFormat="1" applyFont="1" applyBorder="1" applyAlignment="1">
      <alignment horizontal="center" vertical="center"/>
    </xf>
    <xf numFmtId="0" fontId="46" fillId="0" borderId="29" xfId="3" applyFont="1" applyBorder="1" applyAlignment="1">
      <alignment horizontal="center" vertical="center"/>
    </xf>
    <xf numFmtId="0" fontId="46" fillId="0" borderId="8" xfId="3" applyFont="1" applyBorder="1" applyAlignment="1">
      <alignment horizontal="center" vertical="center"/>
    </xf>
    <xf numFmtId="0" fontId="39" fillId="0" borderId="50" xfId="3" applyFont="1" applyBorder="1" applyAlignment="1">
      <alignment horizontal="center" vertical="center"/>
    </xf>
    <xf numFmtId="0" fontId="39" fillId="0" borderId="20" xfId="3" applyFont="1" applyBorder="1" applyAlignment="1">
      <alignment horizontal="center" vertical="center"/>
    </xf>
    <xf numFmtId="0" fontId="39" fillId="0" borderId="98" xfId="3" applyFont="1" applyBorder="1" applyAlignment="1">
      <alignment horizontal="center" vertical="center"/>
    </xf>
    <xf numFmtId="0" fontId="39" fillId="0" borderId="99" xfId="3" applyFont="1" applyBorder="1" applyAlignment="1">
      <alignment horizontal="center" vertical="center"/>
    </xf>
    <xf numFmtId="0" fontId="39" fillId="0" borderId="100" xfId="3" applyFont="1" applyBorder="1" applyAlignment="1">
      <alignment horizontal="center" vertical="center"/>
    </xf>
    <xf numFmtId="0" fontId="45" fillId="0" borderId="98" xfId="3" applyFont="1" applyBorder="1" applyAlignment="1">
      <alignment horizontal="center" vertical="center"/>
    </xf>
    <xf numFmtId="0" fontId="45" fillId="0" borderId="99" xfId="3" applyFont="1" applyBorder="1" applyAlignment="1">
      <alignment horizontal="center" vertical="center"/>
    </xf>
    <xf numFmtId="0" fontId="45" fillId="0" borderId="100" xfId="3" applyFont="1" applyBorder="1" applyAlignment="1">
      <alignment horizontal="center" vertical="center"/>
    </xf>
    <xf numFmtId="0" fontId="39" fillId="0" borderId="99" xfId="3" applyFont="1" applyBorder="1" applyAlignment="1">
      <alignment horizontal="center" vertical="top"/>
    </xf>
    <xf numFmtId="0" fontId="39" fillId="0" borderId="100" xfId="3" applyFont="1" applyBorder="1" applyAlignment="1">
      <alignment horizontal="center" vertical="top"/>
    </xf>
    <xf numFmtId="49" fontId="47" fillId="0" borderId="16" xfId="3" applyNumberFormat="1" applyFont="1" applyBorder="1" applyAlignment="1" applyProtection="1">
      <alignment horizontal="left" vertical="center" indent="1"/>
      <protection locked="0"/>
    </xf>
    <xf numFmtId="49" fontId="87" fillId="0" borderId="16" xfId="0" applyNumberFormat="1" applyFont="1" applyBorder="1" applyAlignment="1" applyProtection="1">
      <alignment horizontal="left" vertical="center" indent="1"/>
      <protection locked="0"/>
    </xf>
    <xf numFmtId="49" fontId="87" fillId="0" borderId="17" xfId="0" applyNumberFormat="1" applyFont="1" applyBorder="1" applyAlignment="1" applyProtection="1">
      <alignment horizontal="left" vertical="center" indent="1"/>
      <protection locked="0"/>
    </xf>
    <xf numFmtId="49" fontId="47" fillId="0" borderId="4" xfId="3" applyNumberFormat="1" applyFont="1" applyBorder="1" applyAlignment="1" applyProtection="1">
      <alignment horizontal="left" vertical="center" indent="1"/>
      <protection locked="0"/>
    </xf>
    <xf numFmtId="49" fontId="87" fillId="0" borderId="4" xfId="0" applyNumberFormat="1" applyFont="1" applyBorder="1" applyAlignment="1" applyProtection="1">
      <alignment horizontal="left" vertical="center" indent="1"/>
      <protection locked="0"/>
    </xf>
    <xf numFmtId="49" fontId="87" fillId="0" borderId="5" xfId="0" applyNumberFormat="1" applyFont="1" applyBorder="1" applyAlignment="1" applyProtection="1">
      <alignment horizontal="left" vertical="center" indent="1"/>
      <protection locked="0"/>
    </xf>
    <xf numFmtId="49" fontId="47" fillId="0" borderId="31" xfId="3" applyNumberFormat="1" applyFont="1" applyBorder="1" applyAlignment="1" applyProtection="1">
      <alignment horizontal="left" vertical="center" indent="1"/>
      <protection locked="0"/>
    </xf>
    <xf numFmtId="49" fontId="87" fillId="0" borderId="31" xfId="0" applyNumberFormat="1" applyFont="1" applyBorder="1" applyAlignment="1" applyProtection="1">
      <alignment horizontal="left" vertical="center" indent="1"/>
      <protection locked="0"/>
    </xf>
    <xf numFmtId="49" fontId="87" fillId="0" borderId="32" xfId="0" applyNumberFormat="1" applyFont="1" applyBorder="1" applyAlignment="1" applyProtection="1">
      <alignment horizontal="left" vertical="center" indent="1"/>
      <protection locked="0"/>
    </xf>
    <xf numFmtId="0" fontId="50" fillId="0" borderId="0" xfId="3" applyFont="1" applyAlignment="1">
      <alignment vertical="center" wrapText="1"/>
    </xf>
    <xf numFmtId="0" fontId="39" fillId="0" borderId="7" xfId="3" applyFont="1" applyBorder="1" applyAlignment="1">
      <alignment horizontal="left" vertical="center" shrinkToFit="1"/>
    </xf>
    <xf numFmtId="0" fontId="39" fillId="0" borderId="15" xfId="3" applyFont="1" applyBorder="1" applyAlignment="1">
      <alignment horizontal="left" vertical="center" shrinkToFit="1"/>
    </xf>
    <xf numFmtId="0" fontId="72" fillId="0" borderId="42" xfId="3" applyFont="1" applyBorder="1" applyAlignment="1" applyProtection="1">
      <alignment horizontal="left" vertical="top" wrapText="1" indent="1"/>
      <protection locked="0"/>
    </xf>
    <xf numFmtId="0" fontId="72" fillId="0" borderId="0" xfId="3" applyFont="1" applyAlignment="1" applyProtection="1">
      <alignment horizontal="left" vertical="top" wrapText="1" indent="1"/>
      <protection locked="0"/>
    </xf>
    <xf numFmtId="0" fontId="72" fillId="0" borderId="51" xfId="3" applyFont="1" applyBorder="1" applyAlignment="1" applyProtection="1">
      <alignment horizontal="left" vertical="top" wrapText="1" indent="1"/>
      <protection locked="0"/>
    </xf>
    <xf numFmtId="0" fontId="72" fillId="0" borderId="53" xfId="3" applyFont="1" applyBorder="1" applyAlignment="1" applyProtection="1">
      <alignment horizontal="left" vertical="top" wrapText="1" indent="1"/>
      <protection locked="0"/>
    </xf>
    <xf numFmtId="0" fontId="72" fillId="0" borderId="13" xfId="3" applyFont="1" applyBorder="1" applyAlignment="1" applyProtection="1">
      <alignment horizontal="left" vertical="top" wrapText="1" indent="1"/>
      <protection locked="0"/>
    </xf>
    <xf numFmtId="0" fontId="72" fillId="0" borderId="52" xfId="3" applyFont="1" applyBorder="1" applyAlignment="1" applyProtection="1">
      <alignment horizontal="left" vertical="top" wrapText="1" indent="1"/>
      <protection locked="0"/>
    </xf>
    <xf numFmtId="0" fontId="66" fillId="3" borderId="0" xfId="4" applyFont="1" applyFill="1" applyAlignment="1">
      <alignment horizontal="left" vertical="center" wrapText="1"/>
    </xf>
    <xf numFmtId="0" fontId="38" fillId="3" borderId="0" xfId="4" applyFont="1" applyFill="1" applyAlignment="1">
      <alignment horizontal="left" vertical="center" wrapText="1"/>
    </xf>
    <xf numFmtId="0" fontId="5" fillId="0" borderId="0" xfId="0" applyFont="1" applyAlignment="1">
      <alignment vertical="center"/>
    </xf>
    <xf numFmtId="0" fontId="5" fillId="0" borderId="13" xfId="0" applyFont="1" applyBorder="1" applyAlignment="1">
      <alignment vertical="center"/>
    </xf>
    <xf numFmtId="0" fontId="94" fillId="0" borderId="151" xfId="3" applyFont="1"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95" fillId="0" borderId="101" xfId="0" applyFont="1" applyBorder="1" applyAlignment="1" applyProtection="1">
      <alignment horizontal="center" vertical="center" shrinkToFit="1"/>
      <protection locked="0"/>
    </xf>
    <xf numFmtId="0" fontId="95" fillId="0" borderId="152" xfId="0" applyFont="1" applyBorder="1" applyAlignment="1" applyProtection="1">
      <alignment horizontal="center" vertical="center" shrinkToFit="1"/>
      <protection locked="0"/>
    </xf>
    <xf numFmtId="0" fontId="95" fillId="0" borderId="154" xfId="0" applyFont="1" applyBorder="1" applyAlignment="1" applyProtection="1">
      <alignment horizontal="center" vertical="center" shrinkToFit="1"/>
      <protection locked="0"/>
    </xf>
    <xf numFmtId="0" fontId="95" fillId="0" borderId="155" xfId="0" applyFont="1" applyBorder="1" applyAlignment="1" applyProtection="1">
      <alignment horizontal="center" vertical="center" shrinkToFit="1"/>
      <protection locked="0"/>
    </xf>
    <xf numFmtId="0" fontId="95" fillId="0" borderId="101" xfId="0" applyFont="1" applyBorder="1" applyAlignment="1" applyProtection="1">
      <alignment horizontal="center" vertical="center"/>
      <protection locked="0"/>
    </xf>
    <xf numFmtId="0" fontId="95" fillId="0" borderId="152" xfId="0" applyFont="1" applyBorder="1" applyAlignment="1" applyProtection="1">
      <alignment horizontal="center" vertical="center"/>
      <protection locked="0"/>
    </xf>
    <xf numFmtId="0" fontId="95" fillId="0" borderId="154" xfId="0" applyFont="1" applyBorder="1" applyAlignment="1" applyProtection="1">
      <alignment horizontal="center" vertical="center"/>
      <protection locked="0"/>
    </xf>
    <xf numFmtId="0" fontId="95" fillId="0" borderId="155" xfId="0" applyFont="1" applyBorder="1" applyAlignment="1" applyProtection="1">
      <alignment horizontal="center" vertical="center"/>
      <protection locked="0"/>
    </xf>
    <xf numFmtId="0" fontId="39" fillId="0" borderId="98" xfId="3" applyFont="1" applyBorder="1" applyAlignment="1">
      <alignment vertical="top"/>
    </xf>
    <xf numFmtId="0" fontId="0" fillId="0" borderId="99" xfId="0" applyBorder="1" applyAlignment="1">
      <alignment vertical="top"/>
    </xf>
    <xf numFmtId="0" fontId="0" fillId="0" borderId="100" xfId="0" applyBorder="1" applyAlignment="1">
      <alignment vertical="top"/>
    </xf>
    <xf numFmtId="57" fontId="32" fillId="0" borderId="0" xfId="3" applyNumberFormat="1" applyAlignment="1">
      <alignment vertical="center"/>
    </xf>
    <xf numFmtId="0" fontId="38" fillId="0" borderId="2" xfId="3" applyFont="1" applyBorder="1" applyAlignment="1" applyProtection="1">
      <alignment horizontal="center" vertical="center" wrapText="1"/>
    </xf>
    <xf numFmtId="0" fontId="38" fillId="0" borderId="2" xfId="3" applyFont="1" applyBorder="1" applyAlignment="1" applyProtection="1">
      <alignment horizontal="center" vertical="center"/>
    </xf>
    <xf numFmtId="0" fontId="38" fillId="0" borderId="3" xfId="3" applyFont="1" applyBorder="1" applyAlignment="1" applyProtection="1">
      <alignment horizontal="center" vertical="center"/>
    </xf>
    <xf numFmtId="49" fontId="37" fillId="0" borderId="2" xfId="3" applyNumberFormat="1" applyFont="1" applyBorder="1" applyAlignment="1" applyProtection="1">
      <alignment horizontal="center" vertical="center" shrinkToFit="1"/>
      <protection locked="0"/>
    </xf>
    <xf numFmtId="0" fontId="38" fillId="0" borderId="3" xfId="3" applyFont="1" applyBorder="1" applyAlignment="1" applyProtection="1">
      <alignment horizontal="center" vertical="center" wrapText="1"/>
    </xf>
    <xf numFmtId="0" fontId="38" fillId="0" borderId="0" xfId="3" applyFont="1" applyAlignment="1" applyProtection="1">
      <alignment horizontal="left" wrapText="1"/>
    </xf>
    <xf numFmtId="0" fontId="38" fillId="0" borderId="2" xfId="3" applyFont="1" applyBorder="1" applyAlignment="1" applyProtection="1">
      <alignment horizontal="center" vertical="center" wrapText="1"/>
      <protection locked="0"/>
    </xf>
    <xf numFmtId="0" fontId="38" fillId="0" borderId="2" xfId="3" applyFont="1" applyBorder="1" applyAlignment="1" applyProtection="1">
      <alignment horizontal="left" vertical="center"/>
    </xf>
    <xf numFmtId="0" fontId="99" fillId="0" borderId="0" xfId="3" applyFont="1" applyAlignment="1" applyProtection="1">
      <alignment horizontal="center" vertical="center" wrapText="1" shrinkToFit="1"/>
    </xf>
    <xf numFmtId="0" fontId="9" fillId="0" borderId="0" xfId="0" applyFont="1" applyAlignment="1" applyProtection="1">
      <alignment horizontal="center" vertical="center" shrinkToFit="1"/>
    </xf>
    <xf numFmtId="0" fontId="91" fillId="0" borderId="2" xfId="0" applyFont="1" applyBorder="1" applyAlignment="1" applyProtection="1">
      <alignment horizontal="left" vertical="top" wrapText="1"/>
    </xf>
    <xf numFmtId="0" fontId="35" fillId="0" borderId="2" xfId="3" applyFont="1" applyBorder="1" applyAlignment="1" applyProtection="1">
      <alignment horizontal="center" vertical="center"/>
    </xf>
    <xf numFmtId="0" fontId="35" fillId="0" borderId="3" xfId="3" applyFont="1" applyBorder="1" applyAlignment="1" applyProtection="1">
      <alignment horizontal="center" vertical="center" shrinkToFit="1"/>
    </xf>
    <xf numFmtId="0" fontId="35" fillId="0" borderId="4" xfId="3" applyFont="1" applyBorder="1" applyAlignment="1" applyProtection="1">
      <alignment horizontal="center" vertical="center" shrinkToFit="1"/>
    </xf>
    <xf numFmtId="0" fontId="35" fillId="0" borderId="1" xfId="3" applyFont="1" applyBorder="1" applyAlignment="1" applyProtection="1">
      <alignment horizontal="center" vertical="center" shrinkToFit="1"/>
    </xf>
    <xf numFmtId="0" fontId="36" fillId="0" borderId="2" xfId="3" applyFont="1" applyBorder="1" applyAlignment="1" applyProtection="1">
      <alignment horizontal="center" vertical="center"/>
    </xf>
    <xf numFmtId="0" fontId="36" fillId="0" borderId="3" xfId="3" applyFont="1" applyBorder="1" applyAlignment="1" applyProtection="1">
      <alignment horizontal="center" vertical="center"/>
    </xf>
    <xf numFmtId="0" fontId="37" fillId="0" borderId="2" xfId="3" applyFont="1" applyBorder="1" applyAlignment="1" applyProtection="1">
      <alignment horizontal="center" vertical="center" shrinkToFit="1"/>
      <protection locked="0"/>
    </xf>
    <xf numFmtId="0" fontId="32" fillId="0" borderId="33" xfId="3" applyBorder="1" applyAlignment="1" applyProtection="1">
      <alignment horizontal="center" vertical="center" shrinkToFit="1"/>
    </xf>
    <xf numFmtId="0" fontId="32" fillId="0" borderId="35" xfId="3" applyBorder="1" applyAlignment="1" applyProtection="1">
      <alignment horizontal="center" vertical="center" shrinkToFit="1"/>
    </xf>
    <xf numFmtId="0" fontId="32" fillId="0" borderId="34" xfId="3" applyBorder="1" applyAlignment="1" applyProtection="1">
      <alignment horizontal="center" vertical="center" shrinkToFit="1"/>
    </xf>
    <xf numFmtId="0" fontId="32" fillId="0" borderId="36" xfId="3" applyBorder="1" applyAlignment="1" applyProtection="1">
      <alignment horizontal="center" vertical="center" shrinkToFit="1"/>
    </xf>
    <xf numFmtId="0" fontId="32" fillId="0" borderId="48" xfId="3" applyBorder="1" applyAlignment="1" applyProtection="1">
      <alignment horizontal="center" vertical="center" shrinkToFit="1"/>
      <protection locked="0"/>
    </xf>
    <xf numFmtId="0" fontId="32" fillId="0" borderId="29" xfId="3" applyBorder="1" applyAlignment="1" applyProtection="1">
      <alignment horizontal="center" vertical="center" shrinkToFit="1"/>
      <protection locked="0"/>
    </xf>
    <xf numFmtId="0" fontId="32" fillId="0" borderId="12" xfId="3" applyBorder="1" applyAlignment="1" applyProtection="1">
      <alignment horizontal="center" vertical="center" shrinkToFit="1"/>
      <protection locked="0"/>
    </xf>
    <xf numFmtId="0" fontId="32" fillId="0" borderId="8" xfId="3" applyBorder="1" applyAlignment="1" applyProtection="1">
      <alignment horizontal="center" vertical="center" shrinkToFit="1"/>
      <protection locked="0"/>
    </xf>
    <xf numFmtId="0" fontId="32" fillId="0" borderId="29" xfId="3" applyBorder="1" applyAlignment="1" applyProtection="1">
      <alignment horizontal="center" vertical="center" shrinkToFit="1"/>
    </xf>
    <xf numFmtId="0" fontId="32" fillId="0" borderId="50" xfId="3" applyBorder="1" applyAlignment="1" applyProtection="1">
      <alignment horizontal="center" vertical="center" shrinkToFit="1"/>
    </xf>
    <xf numFmtId="0" fontId="32" fillId="0" borderId="8" xfId="3" applyBorder="1" applyAlignment="1" applyProtection="1">
      <alignment horizontal="center" vertical="center" shrinkToFit="1"/>
    </xf>
    <xf numFmtId="0" fontId="32" fillId="0" borderId="20" xfId="3" applyBorder="1" applyAlignment="1" applyProtection="1">
      <alignment horizontal="center" vertical="center" shrinkToFit="1"/>
    </xf>
    <xf numFmtId="0" fontId="38" fillId="0" borderId="47" xfId="3" applyFont="1" applyBorder="1" applyAlignment="1" applyProtection="1">
      <alignment horizontal="center" vertical="center" shrinkToFit="1"/>
    </xf>
    <xf numFmtId="0" fontId="38" fillId="0" borderId="21" xfId="3" applyFont="1" applyBorder="1" applyAlignment="1" applyProtection="1">
      <alignment horizontal="center" vertical="center" shrinkToFit="1"/>
    </xf>
    <xf numFmtId="0" fontId="32" fillId="0" borderId="16" xfId="3" applyBorder="1" applyAlignment="1" applyProtection="1">
      <alignment horizontal="center" vertical="center" shrinkToFit="1"/>
    </xf>
    <xf numFmtId="0" fontId="32" fillId="0" borderId="17" xfId="3" applyBorder="1" applyAlignment="1" applyProtection="1">
      <alignment horizontal="center" vertical="center" shrinkToFit="1"/>
    </xf>
    <xf numFmtId="0" fontId="32" fillId="0" borderId="20" xfId="3" applyBorder="1" applyAlignment="1" applyProtection="1">
      <alignment horizontal="center" vertical="center" shrinkToFit="1"/>
      <protection locked="0"/>
    </xf>
    <xf numFmtId="0" fontId="32" fillId="0" borderId="114" xfId="3" applyBorder="1" applyAlignment="1" applyProtection="1">
      <alignment horizontal="center" vertical="center"/>
    </xf>
    <xf numFmtId="0" fontId="32" fillId="0" borderId="89" xfId="3" applyBorder="1" applyAlignment="1" applyProtection="1">
      <alignment horizontal="center" vertical="center"/>
    </xf>
    <xf numFmtId="0" fontId="32" fillId="0" borderId="140" xfId="3" applyBorder="1" applyAlignment="1" applyProtection="1">
      <alignment horizontal="center" vertical="center"/>
      <protection locked="0"/>
    </xf>
    <xf numFmtId="0" fontId="32" fillId="0" borderId="141" xfId="3" applyBorder="1" applyAlignment="1" applyProtection="1">
      <alignment horizontal="center" vertical="center"/>
      <protection locked="0"/>
    </xf>
    <xf numFmtId="20" fontId="32" fillId="0" borderId="166" xfId="3" applyNumberFormat="1" applyBorder="1" applyAlignment="1" applyProtection="1">
      <alignment vertical="center" shrinkToFit="1"/>
      <protection locked="0"/>
    </xf>
    <xf numFmtId="0" fontId="0" fillId="0" borderId="101" xfId="0" applyBorder="1" applyAlignment="1" applyProtection="1">
      <alignment vertical="center" shrinkToFit="1"/>
      <protection locked="0"/>
    </xf>
    <xf numFmtId="0" fontId="0" fillId="0" borderId="109" xfId="0" applyBorder="1" applyAlignment="1" applyProtection="1">
      <alignment vertical="center" shrinkToFit="1"/>
      <protection locked="0"/>
    </xf>
    <xf numFmtId="6" fontId="101" fillId="0" borderId="88" xfId="3" applyNumberFormat="1" applyFont="1" applyBorder="1" applyAlignment="1" applyProtection="1">
      <alignment horizontal="center" vertical="center" wrapText="1" shrinkToFit="1"/>
    </xf>
    <xf numFmtId="0" fontId="32" fillId="0" borderId="0" xfId="3" applyAlignment="1" applyProtection="1">
      <alignment horizontal="center" vertical="center"/>
      <protection locked="0"/>
    </xf>
    <xf numFmtId="0" fontId="32" fillId="0" borderId="51" xfId="3" applyBorder="1" applyAlignment="1" applyProtection="1">
      <alignment horizontal="center" vertical="center"/>
      <protection locked="0"/>
    </xf>
    <xf numFmtId="185" fontId="32" fillId="0" borderId="166" xfId="3" applyNumberFormat="1" applyBorder="1" applyAlignment="1" applyProtection="1">
      <alignment horizontal="right" vertical="center" indent="2" shrinkToFit="1"/>
    </xf>
    <xf numFmtId="185" fontId="0" fillId="0" borderId="101" xfId="0" applyNumberFormat="1" applyBorder="1" applyAlignment="1" applyProtection="1">
      <alignment horizontal="right" vertical="center" indent="2" shrinkToFit="1"/>
    </xf>
    <xf numFmtId="185" fontId="0" fillId="0" borderId="170" xfId="0" applyNumberFormat="1" applyBorder="1" applyAlignment="1" applyProtection="1">
      <alignment horizontal="right" vertical="center" indent="2" shrinkToFit="1"/>
    </xf>
    <xf numFmtId="0" fontId="37" fillId="0" borderId="0" xfId="3" applyFont="1" applyAlignment="1" applyProtection="1">
      <alignment horizontal="left" shrinkToFit="1"/>
    </xf>
    <xf numFmtId="0" fontId="37" fillId="0" borderId="8" xfId="3" applyFont="1" applyBorder="1" applyAlignment="1" applyProtection="1">
      <alignment horizontal="left" shrinkToFit="1"/>
    </xf>
    <xf numFmtId="0" fontId="32" fillId="0" borderId="160" xfId="3" applyBorder="1" applyAlignment="1" applyProtection="1">
      <alignment horizontal="center" vertical="center"/>
    </xf>
    <xf numFmtId="0" fontId="32" fillId="0" borderId="161" xfId="3" applyBorder="1" applyAlignment="1" applyProtection="1">
      <alignment horizontal="center" vertical="center"/>
    </xf>
    <xf numFmtId="0" fontId="32" fillId="0" borderId="48" xfId="3" applyBorder="1" applyAlignment="1" applyProtection="1">
      <alignment horizontal="center" vertical="center"/>
    </xf>
    <xf numFmtId="0" fontId="32" fillId="0" borderId="29" xfId="3" applyBorder="1" applyAlignment="1" applyProtection="1">
      <alignment horizontal="center" vertical="center"/>
    </xf>
    <xf numFmtId="0" fontId="32" fillId="0" borderId="47" xfId="3" applyBorder="1" applyAlignment="1" applyProtection="1">
      <alignment horizontal="center" vertical="center"/>
    </xf>
    <xf numFmtId="0" fontId="32" fillId="0" borderId="164" xfId="3" applyBorder="1" applyAlignment="1" applyProtection="1">
      <alignment horizontal="center" vertical="center"/>
    </xf>
    <xf numFmtId="0" fontId="0" fillId="0" borderId="162" xfId="0" applyBorder="1" applyAlignment="1" applyProtection="1">
      <alignment horizontal="center" vertical="center"/>
    </xf>
    <xf numFmtId="0" fontId="0" fillId="0" borderId="163" xfId="0" applyBorder="1" applyAlignment="1" applyProtection="1">
      <alignment horizontal="center" vertical="center"/>
    </xf>
    <xf numFmtId="0" fontId="101" fillId="0" borderId="161" xfId="3" applyFont="1" applyBorder="1" applyAlignment="1" applyProtection="1">
      <alignment horizontal="center" vertical="center" shrinkToFit="1"/>
    </xf>
    <xf numFmtId="0" fontId="32" fillId="0" borderId="162" xfId="3" applyBorder="1" applyAlignment="1" applyProtection="1">
      <alignment horizontal="center" vertical="center" shrinkToFit="1"/>
    </xf>
    <xf numFmtId="0" fontId="32" fillId="0" borderId="163" xfId="3" applyBorder="1" applyAlignment="1" applyProtection="1">
      <alignment horizontal="center" vertical="center" shrinkToFit="1"/>
    </xf>
    <xf numFmtId="0" fontId="32" fillId="0" borderId="162" xfId="3" applyBorder="1" applyAlignment="1" applyProtection="1">
      <alignment horizontal="center" vertical="center"/>
    </xf>
    <xf numFmtId="0" fontId="32" fillId="0" borderId="165" xfId="3" applyBorder="1" applyAlignment="1" applyProtection="1">
      <alignment horizontal="center" vertical="center"/>
    </xf>
    <xf numFmtId="0" fontId="32" fillId="0" borderId="10" xfId="3" applyBorder="1" applyAlignment="1" applyProtection="1">
      <alignment horizontal="center" vertical="center"/>
    </xf>
    <xf numFmtId="0" fontId="32" fillId="0" borderId="2" xfId="3" applyBorder="1" applyAlignment="1" applyProtection="1">
      <alignment horizontal="center" vertical="center"/>
    </xf>
    <xf numFmtId="0" fontId="32" fillId="0" borderId="7" xfId="3" applyBorder="1" applyAlignment="1" applyProtection="1">
      <alignment horizontal="center" vertical="center"/>
      <protection locked="0"/>
    </xf>
    <xf numFmtId="0" fontId="32" fillId="0" borderId="15" xfId="3" applyBorder="1" applyAlignment="1" applyProtection="1">
      <alignment horizontal="center" vertical="center"/>
      <protection locked="0"/>
    </xf>
    <xf numFmtId="20" fontId="32" fillId="0" borderId="3" xfId="3" applyNumberForma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 xfId="0" applyBorder="1" applyAlignment="1" applyProtection="1">
      <alignment vertical="center" shrinkToFit="1"/>
      <protection locked="0"/>
    </xf>
    <xf numFmtId="6" fontId="101" fillId="0" borderId="2" xfId="3" applyNumberFormat="1" applyFont="1" applyBorder="1" applyAlignment="1" applyProtection="1">
      <alignment horizontal="center" vertical="center" wrapText="1" shrinkToFit="1"/>
    </xf>
    <xf numFmtId="185" fontId="32" fillId="0" borderId="3" xfId="3" applyNumberFormat="1" applyBorder="1" applyAlignment="1" applyProtection="1">
      <alignment horizontal="right" vertical="center" indent="2" shrinkToFit="1"/>
    </xf>
    <xf numFmtId="185" fontId="0" fillId="0" borderId="4" xfId="0" applyNumberFormat="1" applyBorder="1" applyAlignment="1" applyProtection="1">
      <alignment horizontal="right" vertical="center" indent="2" shrinkToFit="1"/>
    </xf>
    <xf numFmtId="185" fontId="0" fillId="0" borderId="5" xfId="0" applyNumberFormat="1" applyBorder="1" applyAlignment="1" applyProtection="1">
      <alignment horizontal="right" vertical="center" indent="2" shrinkToFit="1"/>
    </xf>
    <xf numFmtId="0" fontId="32" fillId="0" borderId="4" xfId="3" applyBorder="1" applyAlignment="1" applyProtection="1">
      <alignment horizontal="center" vertical="center"/>
      <protection locked="0"/>
    </xf>
    <xf numFmtId="0" fontId="32" fillId="0" borderId="1" xfId="3" applyBorder="1" applyAlignment="1" applyProtection="1">
      <alignment horizontal="center" vertical="center"/>
      <protection locked="0"/>
    </xf>
    <xf numFmtId="0" fontId="32" fillId="0" borderId="34" xfId="3" applyBorder="1" applyAlignment="1" applyProtection="1">
      <alignment horizontal="center" vertical="center"/>
    </xf>
    <xf numFmtId="0" fontId="32" fillId="0" borderId="36" xfId="3" applyBorder="1" applyAlignment="1" applyProtection="1">
      <alignment horizontal="center" vertical="center"/>
    </xf>
    <xf numFmtId="0" fontId="32" fillId="0" borderId="31" xfId="3" applyBorder="1" applyAlignment="1" applyProtection="1">
      <alignment horizontal="center" vertical="center"/>
      <protection locked="0"/>
    </xf>
    <xf numFmtId="0" fontId="32" fillId="0" borderId="96" xfId="3" applyBorder="1" applyAlignment="1" applyProtection="1">
      <alignment horizontal="center" vertical="center"/>
      <protection locked="0"/>
    </xf>
    <xf numFmtId="20" fontId="32" fillId="0" borderId="91" xfId="3" applyNumberForma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96" xfId="0" applyBorder="1" applyAlignment="1" applyProtection="1">
      <alignment vertical="center" shrinkToFit="1"/>
      <protection locked="0"/>
    </xf>
    <xf numFmtId="6" fontId="101" fillId="0" borderId="36" xfId="3" applyNumberFormat="1" applyFont="1" applyBorder="1" applyAlignment="1" applyProtection="1">
      <alignment horizontal="center" vertical="center" wrapText="1" shrinkToFit="1"/>
    </xf>
    <xf numFmtId="185" fontId="32" fillId="0" borderId="91" xfId="3" applyNumberFormat="1" applyBorder="1" applyAlignment="1" applyProtection="1">
      <alignment horizontal="right" vertical="center" indent="2" shrinkToFit="1"/>
    </xf>
    <xf numFmtId="185" fontId="0" fillId="0" borderId="31" xfId="0" applyNumberFormat="1" applyBorder="1" applyAlignment="1" applyProtection="1">
      <alignment horizontal="right" vertical="center" indent="2" shrinkToFit="1"/>
    </xf>
    <xf numFmtId="185" fontId="0" fillId="0" borderId="32" xfId="0" applyNumberFormat="1" applyBorder="1" applyAlignment="1" applyProtection="1">
      <alignment horizontal="right" vertical="center" indent="2" shrinkToFit="1"/>
    </xf>
    <xf numFmtId="0" fontId="32" fillId="0" borderId="93" xfId="3" applyBorder="1" applyAlignment="1" applyProtection="1">
      <alignment horizontal="center" vertical="center"/>
    </xf>
    <xf numFmtId="0" fontId="32" fillId="0" borderId="88" xfId="3" applyBorder="1" applyAlignment="1" applyProtection="1">
      <alignment horizontal="center" vertical="center"/>
    </xf>
    <xf numFmtId="6" fontId="37" fillId="0" borderId="138" xfId="3" applyNumberFormat="1" applyFont="1" applyBorder="1" applyAlignment="1" applyProtection="1">
      <alignment horizontal="right" vertical="center" wrapText="1" indent="1" shrinkToFit="1"/>
    </xf>
    <xf numFmtId="6" fontId="37" fillId="0" borderId="140" xfId="3" applyNumberFormat="1" applyFont="1" applyBorder="1" applyAlignment="1" applyProtection="1">
      <alignment horizontal="right" vertical="center" wrapText="1" indent="1" shrinkToFit="1"/>
    </xf>
    <xf numFmtId="6" fontId="37" fillId="0" borderId="141" xfId="3" applyNumberFormat="1" applyFont="1" applyBorder="1" applyAlignment="1" applyProtection="1">
      <alignment horizontal="right" vertical="center" wrapText="1" indent="1" shrinkToFit="1"/>
    </xf>
    <xf numFmtId="0" fontId="32" fillId="0" borderId="138" xfId="3" applyBorder="1" applyAlignment="1" applyProtection="1">
      <alignment horizontal="center" vertical="center"/>
    </xf>
    <xf numFmtId="0" fontId="32" fillId="0" borderId="140" xfId="3" applyBorder="1" applyAlignment="1" applyProtection="1">
      <alignment horizontal="center" vertical="center"/>
    </xf>
    <xf numFmtId="0" fontId="32" fillId="0" borderId="141" xfId="3" applyBorder="1" applyAlignment="1" applyProtection="1">
      <alignment horizontal="center" vertical="center"/>
    </xf>
    <xf numFmtId="185" fontId="32" fillId="0" borderId="138" xfId="3" applyNumberFormat="1" applyBorder="1" applyAlignment="1" applyProtection="1">
      <alignment horizontal="right" vertical="center" indent="2" shrinkToFit="1"/>
    </xf>
    <xf numFmtId="185" fontId="0" fillId="0" borderId="140" xfId="0" applyNumberFormat="1" applyBorder="1" applyAlignment="1" applyProtection="1">
      <alignment horizontal="right" vertical="center" indent="2" shrinkToFit="1"/>
    </xf>
    <xf numFmtId="185" fontId="0" fillId="0" borderId="167" xfId="0" applyNumberFormat="1" applyBorder="1" applyAlignment="1" applyProtection="1">
      <alignment horizontal="right" vertical="center" indent="2" shrinkToFit="1"/>
    </xf>
    <xf numFmtId="6" fontId="37" fillId="0" borderId="3" xfId="3" applyNumberFormat="1" applyFont="1" applyBorder="1" applyAlignment="1" applyProtection="1">
      <alignment horizontal="right" vertical="center" wrapText="1" indent="1" shrinkToFit="1"/>
    </xf>
    <xf numFmtId="6" fontId="37" fillId="0" borderId="4" xfId="3" applyNumberFormat="1" applyFont="1" applyBorder="1" applyAlignment="1" applyProtection="1">
      <alignment horizontal="right" vertical="center" wrapText="1" indent="1" shrinkToFit="1"/>
    </xf>
    <xf numFmtId="6" fontId="37" fillId="0" borderId="1" xfId="3" applyNumberFormat="1" applyFont="1" applyBorder="1" applyAlignment="1" applyProtection="1">
      <alignment horizontal="right" vertical="center" wrapText="1" indent="1" shrinkToFit="1"/>
    </xf>
    <xf numFmtId="0" fontId="32" fillId="0" borderId="3" xfId="3" applyBorder="1" applyAlignment="1" applyProtection="1">
      <alignment horizontal="center" vertical="center"/>
    </xf>
    <xf numFmtId="0" fontId="32" fillId="0" borderId="4" xfId="3" applyBorder="1" applyAlignment="1" applyProtection="1">
      <alignment horizontal="center" vertical="center"/>
    </xf>
    <xf numFmtId="0" fontId="32" fillId="0" borderId="1" xfId="3" applyBorder="1" applyAlignment="1" applyProtection="1">
      <alignment horizontal="center" vertical="center"/>
    </xf>
    <xf numFmtId="0" fontId="37" fillId="0" borderId="0" xfId="3" applyFont="1" applyAlignment="1" applyProtection="1">
      <alignment horizontal="left" vertical="top" wrapText="1"/>
    </xf>
    <xf numFmtId="0" fontId="37" fillId="0" borderId="0" xfId="3" applyFont="1" applyAlignment="1" applyProtection="1">
      <alignment horizontal="left" vertical="top"/>
    </xf>
    <xf numFmtId="0" fontId="37" fillId="0" borderId="164" xfId="3" applyFont="1" applyBorder="1" applyAlignment="1" applyProtection="1">
      <alignment horizontal="center" vertical="center" wrapText="1" shrinkToFit="1"/>
    </xf>
    <xf numFmtId="0" fontId="37" fillId="0" borderId="162" xfId="3" applyFont="1" applyBorder="1" applyAlignment="1" applyProtection="1">
      <alignment horizontal="center" vertical="center" wrapText="1" shrinkToFit="1"/>
    </xf>
    <xf numFmtId="0" fontId="37" fillId="0" borderId="163" xfId="3" applyFont="1" applyBorder="1" applyAlignment="1" applyProtection="1">
      <alignment horizontal="center" vertical="center" wrapText="1" shrinkToFit="1"/>
    </xf>
    <xf numFmtId="0" fontId="32" fillId="0" borderId="164" xfId="3" applyBorder="1" applyAlignment="1" applyProtection="1">
      <alignment horizontal="center" vertical="center" shrinkToFit="1"/>
    </xf>
    <xf numFmtId="6" fontId="37" fillId="0" borderId="91" xfId="3" applyNumberFormat="1" applyFont="1" applyBorder="1" applyAlignment="1" applyProtection="1">
      <alignment horizontal="right" vertical="center" wrapText="1" indent="1" shrinkToFit="1"/>
    </xf>
    <xf numFmtId="6" fontId="37" fillId="0" borderId="31" xfId="3" applyNumberFormat="1" applyFont="1" applyBorder="1" applyAlignment="1" applyProtection="1">
      <alignment horizontal="right" vertical="center" wrapText="1" indent="1" shrinkToFit="1"/>
    </xf>
    <xf numFmtId="6" fontId="37" fillId="0" borderId="96" xfId="3" applyNumberFormat="1" applyFont="1" applyBorder="1" applyAlignment="1" applyProtection="1">
      <alignment horizontal="right" vertical="center" wrapText="1" indent="1" shrinkToFit="1"/>
    </xf>
    <xf numFmtId="0" fontId="32" fillId="0" borderId="91" xfId="3" applyBorder="1" applyAlignment="1" applyProtection="1">
      <alignment horizontal="center" vertical="center"/>
    </xf>
    <xf numFmtId="0" fontId="32" fillId="0" borderId="31" xfId="3" applyBorder="1" applyAlignment="1" applyProtection="1">
      <alignment horizontal="center" vertical="center"/>
    </xf>
    <xf numFmtId="0" fontId="32" fillId="0" borderId="96" xfId="3" applyBorder="1" applyAlignment="1" applyProtection="1">
      <alignment horizontal="center" vertical="center"/>
    </xf>
    <xf numFmtId="0" fontId="38" fillId="0" borderId="0" xfId="3" applyFont="1" applyAlignment="1" applyProtection="1">
      <alignment horizontal="left" vertical="center"/>
    </xf>
    <xf numFmtId="0" fontId="101" fillId="0" borderId="0" xfId="3" applyFont="1" applyAlignment="1" applyProtection="1">
      <alignment horizontal="right" vertical="center"/>
    </xf>
    <xf numFmtId="0" fontId="102" fillId="0" borderId="35" xfId="3"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03" xfId="0" applyFont="1" applyBorder="1" applyAlignment="1" applyProtection="1">
      <alignment horizontal="center" vertical="center"/>
    </xf>
    <xf numFmtId="0" fontId="3" fillId="0" borderId="6" xfId="0" applyFont="1" applyBorder="1" applyAlignment="1" applyProtection="1">
      <alignment horizontal="center" vertical="center"/>
    </xf>
    <xf numFmtId="0" fontId="102" fillId="0" borderId="169" xfId="3" applyFont="1" applyBorder="1" applyAlignment="1" applyProtection="1">
      <alignment vertical="top"/>
    </xf>
    <xf numFmtId="0" fontId="3" fillId="0" borderId="129" xfId="0" applyFont="1" applyBorder="1" applyAlignment="1" applyProtection="1">
      <alignment vertical="top"/>
    </xf>
    <xf numFmtId="0" fontId="3" fillId="0" borderId="168" xfId="0" applyFont="1" applyBorder="1" applyAlignment="1" applyProtection="1">
      <alignment vertical="top"/>
    </xf>
    <xf numFmtId="0" fontId="102" fillId="0" borderId="18" xfId="3" applyFont="1" applyBorder="1" applyAlignment="1" applyProtection="1"/>
    <xf numFmtId="0" fontId="3" fillId="0" borderId="13" xfId="0" applyFont="1" applyBorder="1" applyAlignment="1" applyProtection="1"/>
    <xf numFmtId="0" fontId="3" fillId="0" borderId="52" xfId="0" applyFont="1" applyBorder="1" applyAlignment="1" applyProtection="1"/>
    <xf numFmtId="0" fontId="102" fillId="0" borderId="27" xfId="3"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103" fillId="0" borderId="2" xfId="3" applyFont="1" applyBorder="1" applyAlignment="1" applyProtection="1">
      <alignment vertical="center"/>
    </xf>
    <xf numFmtId="0" fontId="3" fillId="0" borderId="2" xfId="0" applyFont="1" applyBorder="1" applyAlignment="1" applyProtection="1">
      <alignment vertical="center"/>
    </xf>
    <xf numFmtId="0" fontId="103" fillId="0" borderId="2" xfId="3" applyFont="1" applyBorder="1" applyAlignment="1" applyProtection="1">
      <alignment horizontal="center" vertical="center"/>
    </xf>
    <xf numFmtId="0" fontId="102" fillId="0" borderId="46" xfId="3" applyFont="1" applyBorder="1" applyAlignment="1" applyProtection="1">
      <alignment horizontal="right" vertical="center"/>
    </xf>
    <xf numFmtId="0" fontId="3" fillId="0" borderId="29" xfId="0" applyFont="1" applyBorder="1" applyAlignment="1" applyProtection="1">
      <alignment horizontal="right" vertical="center"/>
    </xf>
    <xf numFmtId="0" fontId="3" fillId="0" borderId="47" xfId="0" applyFont="1" applyBorder="1" applyAlignment="1" applyProtection="1">
      <alignment horizontal="right" vertical="center"/>
    </xf>
    <xf numFmtId="0" fontId="102" fillId="0" borderId="35" xfId="3" applyFont="1" applyBorder="1" applyAlignment="1" applyProtection="1">
      <alignment horizontal="center" vertical="center" wrapText="1"/>
    </xf>
    <xf numFmtId="0" fontId="3" fillId="0" borderId="6" xfId="0" applyFont="1" applyBorder="1" applyAlignment="1" applyProtection="1">
      <alignment vertical="center"/>
    </xf>
    <xf numFmtId="0" fontId="103" fillId="0" borderId="36" xfId="3" applyFont="1" applyBorder="1" applyAlignment="1" applyProtection="1">
      <alignment vertical="center"/>
    </xf>
    <xf numFmtId="0" fontId="3" fillId="0" borderId="36" xfId="0" applyFont="1" applyBorder="1" applyAlignment="1" applyProtection="1">
      <alignment vertical="center"/>
    </xf>
    <xf numFmtId="0" fontId="3" fillId="0" borderId="102" xfId="0" applyFont="1" applyBorder="1" applyAlignment="1" applyProtection="1">
      <alignment vertical="center"/>
    </xf>
    <xf numFmtId="0" fontId="102" fillId="0" borderId="29" xfId="3" applyFont="1" applyBorder="1" applyAlignment="1" applyProtection="1">
      <alignment vertical="top" shrinkToFit="1"/>
    </xf>
    <xf numFmtId="0" fontId="3" fillId="0" borderId="29" xfId="0" applyFont="1" applyBorder="1" applyAlignment="1" applyProtection="1">
      <alignment vertical="top" shrinkToFit="1"/>
    </xf>
    <xf numFmtId="0" fontId="3" fillId="0" borderId="29" xfId="0" applyFont="1" applyBorder="1" applyAlignment="1" applyProtection="1">
      <alignment shrinkToFit="1"/>
    </xf>
    <xf numFmtId="0" fontId="85" fillId="0" borderId="0" xfId="3" applyFont="1" applyAlignment="1" applyProtection="1">
      <alignment vertical="top"/>
    </xf>
    <xf numFmtId="0" fontId="0" fillId="0" borderId="0" xfId="0" applyAlignment="1" applyProtection="1">
      <alignment vertical="top"/>
    </xf>
    <xf numFmtId="0" fontId="102" fillId="0" borderId="30" xfId="3"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96" xfId="0" applyFont="1" applyBorder="1" applyAlignment="1" applyProtection="1">
      <alignment horizontal="center" vertical="center"/>
    </xf>
    <xf numFmtId="0" fontId="103" fillId="0" borderId="36" xfId="3" applyFont="1" applyBorder="1" applyAlignment="1" applyProtection="1">
      <alignment horizontal="center" vertical="center"/>
    </xf>
    <xf numFmtId="0" fontId="3" fillId="0" borderId="36" xfId="0" applyFont="1" applyBorder="1" applyAlignment="1" applyProtection="1">
      <alignment horizontal="center" vertical="center"/>
    </xf>
  </cellXfs>
  <cellStyles count="6">
    <cellStyle name="ハイパーリンク" xfId="5" builtinId="8"/>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155">
    <dxf>
      <font>
        <color theme="0"/>
      </font>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ont>
        <color theme="0"/>
      </font>
    </dxf>
    <dxf>
      <font>
        <color theme="0"/>
      </font>
    </dxf>
    <dxf>
      <font>
        <color theme="0"/>
      </font>
    </dxf>
    <dxf>
      <font>
        <color theme="0"/>
      </font>
    </dxf>
    <dxf>
      <fill>
        <patternFill>
          <bgColor theme="3" tint="0.79998168889431442"/>
        </patternFill>
      </fill>
    </dxf>
    <dxf>
      <fill>
        <patternFill patternType="solid">
          <bgColor theme="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patternType="solid">
          <bgColor theme="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3" tint="0.79998168889431442"/>
        </patternFill>
      </fill>
    </dxf>
    <dxf>
      <fill>
        <patternFill>
          <bgColor rgb="FFFF0000"/>
        </patternFill>
      </fill>
    </dxf>
    <dxf>
      <font>
        <color auto="1"/>
      </font>
      <fill>
        <patternFill>
          <bgColor theme="0"/>
        </patternFill>
      </fill>
    </dxf>
    <dxf>
      <fill>
        <patternFill>
          <bgColor theme="0"/>
        </patternFill>
      </fill>
    </dxf>
    <dxf>
      <fill>
        <patternFill>
          <bgColor theme="3" tint="0.79998168889431442"/>
        </patternFill>
      </fill>
    </dxf>
    <dxf>
      <fill>
        <patternFill>
          <bgColor rgb="FFFF0000"/>
        </patternFill>
      </fill>
    </dxf>
    <dxf>
      <font>
        <color auto="1"/>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66FF"/>
        </patternFill>
      </fill>
    </dxf>
    <dxf>
      <fill>
        <patternFill>
          <bgColor theme="8" tint="0.79998168889431442"/>
        </patternFill>
      </fill>
    </dxf>
    <dxf>
      <fill>
        <patternFill>
          <bgColor rgb="FFFF66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s>
  <tableStyles count="0" defaultTableStyle="TableStyleMedium9" defaultPivotStyle="PivotStyleLight16"/>
  <colors>
    <mruColors>
      <color rgb="FFFF66FF"/>
      <color rgb="FF008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1219200</xdr:colOff>
      <xdr:row>11</xdr:row>
      <xdr:rowOff>28574</xdr:rowOff>
    </xdr:from>
    <xdr:to>
      <xdr:col>15</xdr:col>
      <xdr:colOff>2422146</xdr:colOff>
      <xdr:row>11</xdr:row>
      <xdr:rowOff>1204685</xdr:rowOff>
    </xdr:to>
    <xdr:pic>
      <xdr:nvPicPr>
        <xdr:cNvPr id="2" name="図 1" descr="コピー (2) ～ ダウンロード.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1029950" y="1933574"/>
          <a:ext cx="1202946" cy="1176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47625</xdr:colOff>
      <xdr:row>22</xdr:row>
      <xdr:rowOff>276226</xdr:rowOff>
    </xdr:from>
    <xdr:to>
      <xdr:col>46</xdr:col>
      <xdr:colOff>485775</xdr:colOff>
      <xdr:row>24</xdr:row>
      <xdr:rowOff>190502</xdr:rowOff>
    </xdr:to>
    <xdr:sp macro="" textlink="">
      <xdr:nvSpPr>
        <xdr:cNvPr id="2" name="下矢印吹き出し 1">
          <a:extLst>
            <a:ext uri="{FF2B5EF4-FFF2-40B4-BE49-F238E27FC236}">
              <a16:creationId xmlns:a16="http://schemas.microsoft.com/office/drawing/2014/main" id="{00000000-0008-0000-0100-000002000000}"/>
            </a:ext>
          </a:extLst>
        </xdr:cNvPr>
        <xdr:cNvSpPr/>
      </xdr:nvSpPr>
      <xdr:spPr>
        <a:xfrm>
          <a:off x="7381875" y="6591301"/>
          <a:ext cx="1447800" cy="676276"/>
        </a:xfrm>
        <a:prstGeom prst="downArrowCallout">
          <a:avLst>
            <a:gd name="adj1" fmla="val 35332"/>
            <a:gd name="adj2" fmla="val 25000"/>
            <a:gd name="adj3" fmla="val 25000"/>
            <a:gd name="adj4" fmla="val 6887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solidFill>
                <a:schemeClr val="tx1"/>
              </a:solidFill>
            </a:rPr>
            <a:t>3</a:t>
          </a:r>
          <a:r>
            <a:rPr kumimoji="1" lang="ja-JP" altLang="en-US" sz="900">
              <a:solidFill>
                <a:schemeClr val="tx1"/>
              </a:solidFill>
            </a:rPr>
            <a:t>泊</a:t>
          </a:r>
          <a:r>
            <a:rPr kumimoji="1" lang="en-US" altLang="ja-JP" sz="900">
              <a:solidFill>
                <a:schemeClr val="tx1"/>
              </a:solidFill>
            </a:rPr>
            <a:t>4</a:t>
          </a:r>
          <a:r>
            <a:rPr kumimoji="1" lang="ja-JP" altLang="en-US" sz="900">
              <a:solidFill>
                <a:schemeClr val="tx1"/>
              </a:solidFill>
            </a:rPr>
            <a:t>日の場合、記入してください。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113110</xdr:colOff>
      <xdr:row>21</xdr:row>
      <xdr:rowOff>39291</xdr:rowOff>
    </xdr:from>
    <xdr:to>
      <xdr:col>12</xdr:col>
      <xdr:colOff>35719</xdr:colOff>
      <xdr:row>21</xdr:row>
      <xdr:rowOff>272863</xdr:rowOff>
    </xdr:to>
    <xdr:sp macro="" textlink="">
      <xdr:nvSpPr>
        <xdr:cNvPr id="2" name="右矢印吹き出し 1">
          <a:extLst>
            <a:ext uri="{FF2B5EF4-FFF2-40B4-BE49-F238E27FC236}">
              <a16:creationId xmlns:a16="http://schemas.microsoft.com/office/drawing/2014/main" id="{00000000-0008-0000-0500-000002000000}"/>
            </a:ext>
          </a:extLst>
        </xdr:cNvPr>
        <xdr:cNvSpPr/>
      </xdr:nvSpPr>
      <xdr:spPr>
        <a:xfrm>
          <a:off x="3380185" y="4535091"/>
          <a:ext cx="2208609" cy="233572"/>
        </a:xfrm>
        <a:prstGeom prst="rightArrowCallout">
          <a:avLst>
            <a:gd name="adj1" fmla="val 25000"/>
            <a:gd name="adj2" fmla="val 25000"/>
            <a:gd name="adj3" fmla="val 30555"/>
            <a:gd name="adj4" fmla="val 93425"/>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1</a:t>
          </a:r>
          <a:r>
            <a:rPr kumimoji="1" lang="ja-JP" altLang="en-US" sz="1100">
              <a:solidFill>
                <a:sysClr val="windowText" lastClr="000000"/>
              </a:solidFill>
            </a:rPr>
            <a:t>泊</a:t>
          </a:r>
          <a:r>
            <a:rPr kumimoji="1" lang="en-US" altLang="ja-JP" sz="1100">
              <a:solidFill>
                <a:sysClr val="windowText" lastClr="000000"/>
              </a:solidFill>
            </a:rPr>
            <a:t>2</a:t>
          </a:r>
          <a:r>
            <a:rPr kumimoji="1" lang="ja-JP" altLang="en-US" sz="1100">
              <a:solidFill>
                <a:sysClr val="windowText" lastClr="000000"/>
              </a:solidFill>
            </a:rPr>
            <a:t>日の参加の場合</a:t>
          </a:r>
        </a:p>
      </xdr:txBody>
    </xdr:sp>
    <xdr:clientData/>
  </xdr:twoCellAnchor>
  <xdr:twoCellAnchor>
    <xdr:from>
      <xdr:col>7</xdr:col>
      <xdr:colOff>113109</xdr:colOff>
      <xdr:row>22</xdr:row>
      <xdr:rowOff>31750</xdr:rowOff>
    </xdr:from>
    <xdr:to>
      <xdr:col>12</xdr:col>
      <xdr:colOff>35718</xdr:colOff>
      <xdr:row>22</xdr:row>
      <xdr:rowOff>263337</xdr:rowOff>
    </xdr:to>
    <xdr:sp macro="" textlink="">
      <xdr:nvSpPr>
        <xdr:cNvPr id="3" name="右矢印吹き出し 2">
          <a:extLst>
            <a:ext uri="{FF2B5EF4-FFF2-40B4-BE49-F238E27FC236}">
              <a16:creationId xmlns:a16="http://schemas.microsoft.com/office/drawing/2014/main" id="{00000000-0008-0000-0500-000003000000}"/>
            </a:ext>
          </a:extLst>
        </xdr:cNvPr>
        <xdr:cNvSpPr/>
      </xdr:nvSpPr>
      <xdr:spPr>
        <a:xfrm>
          <a:off x="3383359" y="4794250"/>
          <a:ext cx="2208609" cy="231587"/>
        </a:xfrm>
        <a:prstGeom prst="rightArrowCallout">
          <a:avLst>
            <a:gd name="adj1" fmla="val 25000"/>
            <a:gd name="adj2" fmla="val 25000"/>
            <a:gd name="adj3" fmla="val 30555"/>
            <a:gd name="adj4" fmla="val 93425"/>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日帰りで</a:t>
          </a:r>
          <a:r>
            <a:rPr kumimoji="1" lang="en-US" altLang="ja-JP" sz="1100">
              <a:solidFill>
                <a:sysClr val="windowText" lastClr="000000"/>
              </a:solidFill>
            </a:rPr>
            <a:t>2</a:t>
          </a:r>
          <a:r>
            <a:rPr kumimoji="1" lang="ja-JP" altLang="en-US" sz="1100">
              <a:solidFill>
                <a:sysClr val="windowText" lastClr="000000"/>
              </a:solidFill>
            </a:rPr>
            <a:t>日間の参加の場合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95250</xdr:colOff>
      <xdr:row>19</xdr:row>
      <xdr:rowOff>133350</xdr:rowOff>
    </xdr:from>
    <xdr:to>
      <xdr:col>26</xdr:col>
      <xdr:colOff>8659</xdr:colOff>
      <xdr:row>19</xdr:row>
      <xdr:rowOff>419099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695450" y="5181600"/>
          <a:ext cx="173268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食堂：開始は</a:t>
          </a:r>
          <a:r>
            <a:rPr lang="en-US" sz="800" b="0" i="0">
              <a:solidFill>
                <a:schemeClr val="dk1"/>
              </a:solidFill>
              <a:latin typeface="ＭＳ Ｐ明朝" pitchFamily="18" charset="-128"/>
              <a:ea typeface="ＭＳ Ｐ明朝" pitchFamily="18" charset="-128"/>
              <a:cs typeface="+mn-cs"/>
            </a:rPr>
            <a:t>7:00</a:t>
          </a:r>
          <a:r>
            <a:rPr lang="ja-JP" altLang="en-US" sz="800" b="0" i="0">
              <a:solidFill>
                <a:schemeClr val="dk1"/>
              </a:solidFill>
              <a:latin typeface="ＭＳ Ｐ明朝" pitchFamily="18" charset="-128"/>
              <a:ea typeface="ＭＳ Ｐ明朝" pitchFamily="18" charset="-128"/>
              <a:cs typeface="+mn-cs"/>
            </a:rPr>
            <a:t>から</a:t>
          </a:r>
          <a:r>
            <a:rPr lang="en-US" sz="800" b="0" i="0">
              <a:solidFill>
                <a:schemeClr val="dk1"/>
              </a:solidFill>
              <a:latin typeface="ＭＳ Ｐ明朝" pitchFamily="18" charset="-128"/>
              <a:ea typeface="ＭＳ Ｐ明朝" pitchFamily="18" charset="-128"/>
              <a:cs typeface="+mn-cs"/>
            </a:rPr>
            <a:t>7:30</a:t>
          </a:r>
          <a:r>
            <a:rPr lang="ja-JP" altLang="en-US" sz="800" b="0" i="0">
              <a:solidFill>
                <a:schemeClr val="dk1"/>
              </a:solidFill>
              <a:latin typeface="ＭＳ Ｐ明朝" pitchFamily="18" charset="-128"/>
              <a:ea typeface="ＭＳ Ｐ明朝" pitchFamily="18" charset="-128"/>
              <a:cs typeface="+mn-cs"/>
            </a:rPr>
            <a:t>まで</a:t>
          </a:r>
          <a:endParaRPr lang="en-US" altLang="ja-JP" sz="800" b="0" i="0">
            <a:solidFill>
              <a:schemeClr val="dk1"/>
            </a:solidFill>
            <a:latin typeface="ＭＳ Ｐ明朝" pitchFamily="18" charset="-128"/>
            <a:ea typeface="ＭＳ Ｐ明朝" pitchFamily="18"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　　　　終了は</a:t>
          </a:r>
          <a:r>
            <a:rPr lang="en-US" altLang="ja-JP" sz="800" b="0" i="0">
              <a:solidFill>
                <a:schemeClr val="dk1"/>
              </a:solidFill>
              <a:latin typeface="ＭＳ Ｐ明朝" pitchFamily="18" charset="-128"/>
              <a:ea typeface="ＭＳ Ｐ明朝" pitchFamily="18" charset="-128"/>
              <a:cs typeface="+mn-cs"/>
            </a:rPr>
            <a:t>8:00</a:t>
          </a:r>
          <a:r>
            <a:rPr lang="ja-JP" altLang="en-US" sz="800" b="0" i="0">
              <a:solidFill>
                <a:schemeClr val="dk1"/>
              </a:solidFill>
              <a:latin typeface="ＭＳ Ｐ明朝" pitchFamily="18" charset="-128"/>
              <a:ea typeface="ＭＳ Ｐ明朝" pitchFamily="18" charset="-128"/>
              <a:cs typeface="+mn-cs"/>
            </a:rPr>
            <a:t>まで</a:t>
          </a:r>
        </a:p>
        <a:p>
          <a:endParaRPr kumimoji="1" lang="ja-JP" altLang="en-US" sz="800">
            <a:latin typeface="ＭＳ Ｐ明朝" pitchFamily="18" charset="-128"/>
            <a:ea typeface="ＭＳ Ｐ明朝" pitchFamily="18" charset="-128"/>
          </a:endParaRPr>
        </a:p>
      </xdr:txBody>
    </xdr:sp>
    <xdr:clientData/>
  </xdr:twoCellAnchor>
  <xdr:twoCellAnchor>
    <xdr:from>
      <xdr:col>58</xdr:col>
      <xdr:colOff>183471</xdr:colOff>
      <xdr:row>8</xdr:row>
      <xdr:rowOff>156370</xdr:rowOff>
    </xdr:from>
    <xdr:to>
      <xdr:col>60</xdr:col>
      <xdr:colOff>85276</xdr:colOff>
      <xdr:row>9</xdr:row>
      <xdr:rowOff>147205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270196" y="2499520"/>
          <a:ext cx="339955" cy="333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a:t>①</a:t>
          </a:r>
        </a:p>
      </xdr:txBody>
    </xdr:sp>
    <xdr:clientData/>
  </xdr:twoCellAnchor>
  <xdr:twoCellAnchor>
    <xdr:from>
      <xdr:col>65</xdr:col>
      <xdr:colOff>77880</xdr:colOff>
      <xdr:row>8</xdr:row>
      <xdr:rowOff>193455</xdr:rowOff>
    </xdr:from>
    <xdr:to>
      <xdr:col>66</xdr:col>
      <xdr:colOff>196162</xdr:colOff>
      <xdr:row>10</xdr:row>
      <xdr:rowOff>25977</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9698130" y="2536605"/>
          <a:ext cx="337357" cy="327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a:t>②</a:t>
          </a:r>
          <a:endParaRPr kumimoji="1" lang="en-US" altLang="ja-JP" sz="1400"/>
        </a:p>
        <a:p>
          <a:endParaRPr kumimoji="1" lang="ja-JP" altLang="en-US" sz="1400"/>
        </a:p>
      </xdr:txBody>
    </xdr:sp>
    <xdr:clientData/>
  </xdr:twoCellAnchor>
  <xdr:twoCellAnchor>
    <xdr:from>
      <xdr:col>13</xdr:col>
      <xdr:colOff>66675</xdr:colOff>
      <xdr:row>19</xdr:row>
      <xdr:rowOff>19050</xdr:rowOff>
    </xdr:from>
    <xdr:to>
      <xdr:col>24</xdr:col>
      <xdr:colOff>68100</xdr:colOff>
      <xdr:row>19</xdr:row>
      <xdr:rowOff>199050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809750" y="5067300"/>
          <a:ext cx="141112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latin typeface="ＭＳ Ｐ明朝" pitchFamily="18" charset="-128"/>
              <a:ea typeface="ＭＳ Ｐ明朝" pitchFamily="18" charset="-128"/>
            </a:rPr>
            <a:t>朝 　食</a:t>
          </a:r>
        </a:p>
      </xdr:txBody>
    </xdr:sp>
    <xdr:clientData/>
  </xdr:twoCellAnchor>
  <xdr:twoCellAnchor>
    <xdr:from>
      <xdr:col>40</xdr:col>
      <xdr:colOff>34636</xdr:colOff>
      <xdr:row>19</xdr:row>
      <xdr:rowOff>116032</xdr:rowOff>
    </xdr:from>
    <xdr:to>
      <xdr:col>54</xdr:col>
      <xdr:colOff>25977</xdr:colOff>
      <xdr:row>19</xdr:row>
      <xdr:rowOff>411307</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5349586" y="5164282"/>
          <a:ext cx="188681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食堂：開始は</a:t>
          </a:r>
          <a:r>
            <a:rPr lang="en-US" sz="800" b="0" i="0">
              <a:solidFill>
                <a:schemeClr val="dk1"/>
              </a:solidFill>
              <a:latin typeface="ＭＳ Ｐ明朝" pitchFamily="18" charset="-128"/>
              <a:ea typeface="ＭＳ Ｐ明朝" pitchFamily="18" charset="-128"/>
              <a:cs typeface="+mn-cs"/>
            </a:rPr>
            <a:t>18:00</a:t>
          </a:r>
          <a:r>
            <a:rPr lang="ja-JP" altLang="en-US" sz="800" b="0" i="0">
              <a:solidFill>
                <a:schemeClr val="dk1"/>
              </a:solidFill>
              <a:latin typeface="ＭＳ Ｐ明朝" pitchFamily="18" charset="-128"/>
              <a:ea typeface="ＭＳ Ｐ明朝" pitchFamily="18" charset="-128"/>
              <a:cs typeface="+mn-cs"/>
            </a:rPr>
            <a:t>から</a:t>
          </a:r>
          <a:r>
            <a:rPr lang="en-US" sz="800" b="0" i="0">
              <a:solidFill>
                <a:schemeClr val="dk1"/>
              </a:solidFill>
              <a:latin typeface="ＭＳ Ｐ明朝" pitchFamily="18" charset="-128"/>
              <a:ea typeface="ＭＳ Ｐ明朝" pitchFamily="18" charset="-128"/>
              <a:cs typeface="+mn-cs"/>
            </a:rPr>
            <a:t>18:30</a:t>
          </a:r>
          <a:r>
            <a:rPr lang="ja-JP" altLang="en-US" sz="800" b="0" i="0">
              <a:solidFill>
                <a:schemeClr val="dk1"/>
              </a:solidFill>
              <a:latin typeface="ＭＳ Ｐ明朝" pitchFamily="18" charset="-128"/>
              <a:ea typeface="ＭＳ Ｐ明朝" pitchFamily="18" charset="-128"/>
              <a:cs typeface="+mn-cs"/>
            </a:rPr>
            <a:t>まで</a:t>
          </a:r>
          <a:endParaRPr lang="en-US" altLang="ja-JP" sz="800" b="0" i="0">
            <a:solidFill>
              <a:schemeClr val="dk1"/>
            </a:solidFill>
            <a:latin typeface="ＭＳ Ｐ明朝" pitchFamily="18" charset="-128"/>
            <a:ea typeface="ＭＳ Ｐ明朝" pitchFamily="18"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　　　　終了は</a:t>
          </a:r>
          <a:r>
            <a:rPr lang="en-US" altLang="ja-JP" sz="800" b="0" i="0">
              <a:solidFill>
                <a:schemeClr val="dk1"/>
              </a:solidFill>
              <a:latin typeface="ＭＳ Ｐ明朝" pitchFamily="18" charset="-128"/>
              <a:ea typeface="ＭＳ Ｐ明朝" pitchFamily="18" charset="-128"/>
              <a:cs typeface="+mn-cs"/>
            </a:rPr>
            <a:t>19:00</a:t>
          </a:r>
          <a:r>
            <a:rPr lang="ja-JP" altLang="en-US" sz="800" b="0" i="0">
              <a:solidFill>
                <a:schemeClr val="dk1"/>
              </a:solidFill>
              <a:latin typeface="ＭＳ Ｐ明朝" pitchFamily="18" charset="-128"/>
              <a:ea typeface="ＭＳ Ｐ明朝" pitchFamily="18" charset="-128"/>
              <a:cs typeface="+mn-cs"/>
            </a:rPr>
            <a:t>まで</a:t>
          </a:r>
        </a:p>
        <a:p>
          <a:endParaRPr kumimoji="1" lang="ja-JP" altLang="en-US" sz="400">
            <a:latin typeface="ＭＳ Ｐ明朝" pitchFamily="18" charset="-128"/>
            <a:ea typeface="ＭＳ Ｐ明朝" pitchFamily="18" charset="-128"/>
          </a:endParaRPr>
        </a:p>
      </xdr:txBody>
    </xdr:sp>
    <xdr:clientData/>
  </xdr:twoCellAnchor>
  <xdr:twoCellAnchor>
    <xdr:from>
      <xdr:col>44</xdr:col>
      <xdr:colOff>38100</xdr:colOff>
      <xdr:row>19</xdr:row>
      <xdr:rowOff>19050</xdr:rowOff>
    </xdr:from>
    <xdr:to>
      <xdr:col>50</xdr:col>
      <xdr:colOff>38100</xdr:colOff>
      <xdr:row>19</xdr:row>
      <xdr:rowOff>180975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915025" y="5067300"/>
          <a:ext cx="8001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kumimoji="1" lang="ja-JP" altLang="en-US" sz="1100" b="1">
              <a:latin typeface="ＭＳ Ｐ明朝" pitchFamily="18" charset="-128"/>
              <a:ea typeface="ＭＳ Ｐ明朝" pitchFamily="18" charset="-128"/>
            </a:rPr>
            <a:t>夕   食</a:t>
          </a:r>
        </a:p>
      </xdr:txBody>
    </xdr:sp>
    <xdr:clientData/>
  </xdr:twoCellAnchor>
  <xdr:twoCellAnchor>
    <xdr:from>
      <xdr:col>27</xdr:col>
      <xdr:colOff>83993</xdr:colOff>
      <xdr:row>19</xdr:row>
      <xdr:rowOff>17317</xdr:rowOff>
    </xdr:from>
    <xdr:to>
      <xdr:col>38</xdr:col>
      <xdr:colOff>85418</xdr:colOff>
      <xdr:row>19</xdr:row>
      <xdr:rowOff>173180</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3646343" y="5065567"/>
          <a:ext cx="1487325" cy="15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latin typeface="ＭＳ Ｐ明朝" pitchFamily="18" charset="-128"/>
              <a:ea typeface="ＭＳ Ｐ明朝" pitchFamily="18" charset="-128"/>
            </a:rPr>
            <a:t>昼 　食</a:t>
          </a:r>
        </a:p>
      </xdr:txBody>
    </xdr:sp>
    <xdr:clientData/>
  </xdr:twoCellAnchor>
  <xdr:twoCellAnchor>
    <xdr:from>
      <xdr:col>26</xdr:col>
      <xdr:colOff>34637</xdr:colOff>
      <xdr:row>19</xdr:row>
      <xdr:rowOff>121226</xdr:rowOff>
    </xdr:from>
    <xdr:to>
      <xdr:col>39</xdr:col>
      <xdr:colOff>86590</xdr:colOff>
      <xdr:row>19</xdr:row>
      <xdr:rowOff>420831</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3454112" y="5169476"/>
          <a:ext cx="1814078" cy="299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食堂：開始は</a:t>
          </a:r>
          <a:r>
            <a:rPr lang="en-US" altLang="ja-JP" sz="800" b="0" i="0">
              <a:solidFill>
                <a:schemeClr val="dk1"/>
              </a:solidFill>
              <a:latin typeface="ＭＳ Ｐ明朝" pitchFamily="18" charset="-128"/>
              <a:ea typeface="ＭＳ Ｐ明朝" pitchFamily="18" charset="-128"/>
              <a:cs typeface="+mn-cs"/>
            </a:rPr>
            <a:t>12</a:t>
          </a:r>
          <a:r>
            <a:rPr lang="en-US" sz="800" b="0" i="0">
              <a:solidFill>
                <a:schemeClr val="dk1"/>
              </a:solidFill>
              <a:latin typeface="ＭＳ Ｐ明朝" pitchFamily="18" charset="-128"/>
              <a:ea typeface="ＭＳ Ｐ明朝" pitchFamily="18" charset="-128"/>
              <a:cs typeface="+mn-cs"/>
            </a:rPr>
            <a:t>:00</a:t>
          </a:r>
          <a:r>
            <a:rPr lang="ja-JP" altLang="en-US" sz="800" b="0" i="0">
              <a:solidFill>
                <a:schemeClr val="dk1"/>
              </a:solidFill>
              <a:latin typeface="ＭＳ Ｐ明朝" pitchFamily="18" charset="-128"/>
              <a:ea typeface="ＭＳ Ｐ明朝" pitchFamily="18" charset="-128"/>
              <a:cs typeface="+mn-cs"/>
            </a:rPr>
            <a:t>から</a:t>
          </a:r>
          <a:r>
            <a:rPr lang="en-US" altLang="ja-JP" sz="800" b="0" i="0">
              <a:solidFill>
                <a:schemeClr val="dk1"/>
              </a:solidFill>
              <a:latin typeface="ＭＳ Ｐ明朝" pitchFamily="18" charset="-128"/>
              <a:ea typeface="ＭＳ Ｐ明朝" pitchFamily="18" charset="-128"/>
              <a:cs typeface="+mn-cs"/>
            </a:rPr>
            <a:t>12</a:t>
          </a:r>
          <a:r>
            <a:rPr lang="en-US" sz="800" b="0" i="0">
              <a:solidFill>
                <a:schemeClr val="dk1"/>
              </a:solidFill>
              <a:latin typeface="ＭＳ Ｐ明朝" pitchFamily="18" charset="-128"/>
              <a:ea typeface="ＭＳ Ｐ明朝" pitchFamily="18" charset="-128"/>
              <a:cs typeface="+mn-cs"/>
            </a:rPr>
            <a:t>:</a:t>
          </a:r>
          <a:r>
            <a:rPr lang="en-US" altLang="ja-JP" sz="800" b="0" i="0">
              <a:solidFill>
                <a:schemeClr val="dk1"/>
              </a:solidFill>
              <a:latin typeface="ＭＳ Ｐ明朝" pitchFamily="18" charset="-128"/>
              <a:ea typeface="ＭＳ Ｐ明朝" pitchFamily="18" charset="-128"/>
              <a:cs typeface="+mn-cs"/>
            </a:rPr>
            <a:t>3</a:t>
          </a:r>
          <a:r>
            <a:rPr lang="en-US" sz="800" b="0" i="0">
              <a:solidFill>
                <a:schemeClr val="dk1"/>
              </a:solidFill>
              <a:latin typeface="ＭＳ Ｐ明朝" pitchFamily="18" charset="-128"/>
              <a:ea typeface="ＭＳ Ｐ明朝" pitchFamily="18" charset="-128"/>
              <a:cs typeface="+mn-cs"/>
            </a:rPr>
            <a:t>0</a:t>
          </a:r>
          <a:r>
            <a:rPr lang="ja-JP" altLang="en-US" sz="800" b="0" i="0">
              <a:solidFill>
                <a:schemeClr val="dk1"/>
              </a:solidFill>
              <a:latin typeface="ＭＳ Ｐ明朝" pitchFamily="18" charset="-128"/>
              <a:ea typeface="ＭＳ Ｐ明朝" pitchFamily="18" charset="-128"/>
              <a:cs typeface="+mn-cs"/>
            </a:rPr>
            <a:t>まで</a:t>
          </a:r>
          <a:endParaRPr lang="en-US" altLang="ja-JP" sz="800" b="0" i="0">
            <a:solidFill>
              <a:schemeClr val="dk1"/>
            </a:solidFill>
            <a:latin typeface="ＭＳ Ｐ明朝" pitchFamily="18" charset="-128"/>
            <a:ea typeface="ＭＳ Ｐ明朝" pitchFamily="18"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ＭＳ Ｐ明朝" pitchFamily="18" charset="-128"/>
              <a:ea typeface="ＭＳ Ｐ明朝" pitchFamily="18" charset="-128"/>
              <a:cs typeface="+mn-cs"/>
            </a:rPr>
            <a:t>　　　　終了は</a:t>
          </a:r>
          <a:r>
            <a:rPr lang="en-US" altLang="ja-JP" sz="800" b="0" i="0">
              <a:solidFill>
                <a:schemeClr val="dk1"/>
              </a:solidFill>
              <a:latin typeface="ＭＳ Ｐ明朝" pitchFamily="18" charset="-128"/>
              <a:ea typeface="ＭＳ Ｐ明朝" pitchFamily="18" charset="-128"/>
              <a:cs typeface="+mn-cs"/>
            </a:rPr>
            <a:t>13:00</a:t>
          </a:r>
          <a:r>
            <a:rPr lang="ja-JP" altLang="en-US" sz="800" b="0" i="0">
              <a:solidFill>
                <a:schemeClr val="dk1"/>
              </a:solidFill>
              <a:latin typeface="ＭＳ Ｐ明朝" pitchFamily="18" charset="-128"/>
              <a:ea typeface="ＭＳ Ｐ明朝" pitchFamily="18" charset="-128"/>
              <a:cs typeface="+mn-cs"/>
            </a:rPr>
            <a:t>まで</a:t>
          </a:r>
        </a:p>
        <a:p>
          <a:endParaRPr kumimoji="1" lang="ja-JP" altLang="en-US" sz="800">
            <a:latin typeface="ＭＳ Ｐ明朝" pitchFamily="18" charset="-128"/>
            <a:ea typeface="ＭＳ Ｐ明朝" pitchFamily="18" charset="-128"/>
          </a:endParaRPr>
        </a:p>
      </xdr:txBody>
    </xdr:sp>
    <xdr:clientData/>
  </xdr:twoCellAnchor>
  <xdr:twoCellAnchor>
    <xdr:from>
      <xdr:col>2</xdr:col>
      <xdr:colOff>68385</xdr:colOff>
      <xdr:row>1</xdr:row>
      <xdr:rowOff>55562</xdr:rowOff>
    </xdr:from>
    <xdr:to>
      <xdr:col>11</xdr:col>
      <xdr:colOff>45182</xdr:colOff>
      <xdr:row>1</xdr:row>
      <xdr:rowOff>556847</xdr:rowOff>
    </xdr:to>
    <xdr:sp macro="" textlink="">
      <xdr:nvSpPr>
        <xdr:cNvPr id="9" name="四角形: 角を丸くする 8">
          <a:extLst>
            <a:ext uri="{FF2B5EF4-FFF2-40B4-BE49-F238E27FC236}">
              <a16:creationId xmlns:a16="http://schemas.microsoft.com/office/drawing/2014/main" id="{00000000-0008-0000-0800-000009000000}"/>
            </a:ext>
          </a:extLst>
        </xdr:cNvPr>
        <xdr:cNvSpPr/>
      </xdr:nvSpPr>
      <xdr:spPr>
        <a:xfrm>
          <a:off x="332154" y="487850"/>
          <a:ext cx="1163759" cy="50128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oneCellAnchor>
    <xdr:from>
      <xdr:col>1</xdr:col>
      <xdr:colOff>122183</xdr:colOff>
      <xdr:row>0</xdr:row>
      <xdr:rowOff>396262</xdr:rowOff>
    </xdr:from>
    <xdr:ext cx="1296798" cy="600237"/>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254068" y="396262"/>
          <a:ext cx="1296798" cy="600237"/>
        </a:xfrm>
        <a:prstGeom prst="rect">
          <a:avLst/>
        </a:prstGeom>
        <a:noFill/>
      </xdr:spPr>
      <xdr:txBody>
        <a:bodyPr wrap="square" lIns="91440" tIns="45720" rIns="91440" bIns="45720">
          <a:noAutofit/>
        </a:bodyPr>
        <a:lstStyle/>
        <a:p>
          <a:pPr algn="ctr"/>
          <a:r>
            <a:rPr lang="ja-JP" altLang="en-US" sz="3200" b="0" cap="none" spc="0">
              <a:ln w="0"/>
              <a:solidFill>
                <a:schemeClr val="tx1"/>
              </a:solidFill>
              <a:effectLst>
                <a:outerShdw blurRad="38100" dist="19050" dir="2700000" algn="tl" rotWithShape="0">
                  <a:schemeClr val="dk1">
                    <a:alpha val="40000"/>
                  </a:schemeClr>
                </a:outerShdw>
              </a:effectLst>
            </a:rPr>
            <a:t>注意</a:t>
          </a:r>
        </a:p>
      </xdr:txBody>
    </xdr:sp>
    <xdr:clientData/>
  </xdr:oneCellAnchor>
  <xdr:twoCellAnchor>
    <xdr:from>
      <xdr:col>1</xdr:col>
      <xdr:colOff>117229</xdr:colOff>
      <xdr:row>0</xdr:row>
      <xdr:rowOff>396875</xdr:rowOff>
    </xdr:from>
    <xdr:to>
      <xdr:col>51</xdr:col>
      <xdr:colOff>73268</xdr:colOff>
      <xdr:row>1</xdr:row>
      <xdr:rowOff>864576</xdr:rowOff>
    </xdr:to>
    <xdr:sp macro="" textlink="">
      <xdr:nvSpPr>
        <xdr:cNvPr id="12" name="四角形: 角を丸くする 11">
          <a:extLst>
            <a:ext uri="{FF2B5EF4-FFF2-40B4-BE49-F238E27FC236}">
              <a16:creationId xmlns:a16="http://schemas.microsoft.com/office/drawing/2014/main" id="{00000000-0008-0000-0800-00000C000000}"/>
            </a:ext>
          </a:extLst>
        </xdr:cNvPr>
        <xdr:cNvSpPr/>
      </xdr:nvSpPr>
      <xdr:spPr>
        <a:xfrm>
          <a:off x="249114" y="396875"/>
          <a:ext cx="6623539" cy="89998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a:noFill/>
            </a:ln>
            <a:solidFill>
              <a:schemeClr val="tx1"/>
            </a:solidFill>
            <a:effectLst/>
          </a:endParaRPr>
        </a:p>
      </xdr:txBody>
    </xdr:sp>
    <xdr:clientData/>
  </xdr:twoCellAnchor>
  <xdr:twoCellAnchor>
    <xdr:from>
      <xdr:col>11</xdr:col>
      <xdr:colOff>109904</xdr:colOff>
      <xdr:row>1</xdr:row>
      <xdr:rowOff>7938</xdr:rowOff>
    </xdr:from>
    <xdr:to>
      <xdr:col>50</xdr:col>
      <xdr:colOff>102577</xdr:colOff>
      <xdr:row>2</xdr:row>
      <xdr:rowOff>43960</xdr:rowOff>
    </xdr:to>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560635" y="440226"/>
          <a:ext cx="5209442" cy="944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この用紙で食事の注文はできません。必ず、ご希望の業者に直接申し込みをして、その結果を記入してください。</a:t>
          </a:r>
          <a:endParaRPr kumimoji="1" lang="en-US" altLang="ja-JP" sz="1100"/>
        </a:p>
        <a:p>
          <a:r>
            <a:rPr kumimoji="1" lang="ja-JP" altLang="en-US" sz="1100"/>
            <a:t>　 配達された食事は、各団体で受け取り、確認をしてください。青年の家の職員が受け取る、またはあずかることはできません。</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76200</xdr:colOff>
          <xdr:row>4</xdr:row>
          <xdr:rowOff>152400</xdr:rowOff>
        </xdr:from>
        <xdr:to>
          <xdr:col>35</xdr:col>
          <xdr:colOff>57150</xdr:colOff>
          <xdr:row>6</xdr:row>
          <xdr:rowOff>180975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xdr:row>
          <xdr:rowOff>171450</xdr:rowOff>
        </xdr:from>
        <xdr:to>
          <xdr:col>39</xdr:col>
          <xdr:colOff>47625</xdr:colOff>
          <xdr:row>6</xdr:row>
          <xdr:rowOff>200025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xdr:row>
          <xdr:rowOff>190500</xdr:rowOff>
        </xdr:from>
        <xdr:to>
          <xdr:col>42</xdr:col>
          <xdr:colOff>133350</xdr:colOff>
          <xdr:row>6</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4</xdr:row>
          <xdr:rowOff>190500</xdr:rowOff>
        </xdr:from>
        <xdr:to>
          <xdr:col>47</xdr:col>
          <xdr:colOff>0</xdr:colOff>
          <xdr:row>6</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323850</xdr:rowOff>
        </xdr:from>
        <xdr:to>
          <xdr:col>21</xdr:col>
          <xdr:colOff>66675</xdr:colOff>
          <xdr:row>7</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当日配達時支払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314325</xdr:rowOff>
        </xdr:from>
        <xdr:to>
          <xdr:col>42</xdr:col>
          <xdr:colOff>28575</xdr:colOff>
          <xdr:row>7</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後日振込（手数料利用者負担）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B1:P43"/>
  <sheetViews>
    <sheetView tabSelected="1" view="pageBreakPreview" topLeftCell="A2" zoomScaleNormal="100" zoomScaleSheetLayoutView="100" workbookViewId="0">
      <selection activeCell="B5" sqref="B5:P12"/>
    </sheetView>
  </sheetViews>
  <sheetFormatPr defaultColWidth="9" defaultRowHeight="13.5"/>
  <cols>
    <col min="1" max="1" width="3.125" style="86" customWidth="1"/>
    <col min="2" max="2" width="5.875" style="86" customWidth="1"/>
    <col min="3" max="5" width="9" style="86"/>
    <col min="6" max="6" width="10.25" style="86" customWidth="1"/>
    <col min="7" max="7" width="10.125" style="86" customWidth="1"/>
    <col min="8" max="15" width="9" style="86"/>
    <col min="16" max="16" width="34.125" style="86" customWidth="1"/>
    <col min="17" max="17" width="5" style="86" customWidth="1"/>
    <col min="18" max="16384" width="9" style="86"/>
  </cols>
  <sheetData>
    <row r="1" spans="2:16" ht="22.5" hidden="1" customHeight="1" thickBot="1"/>
    <row r="2" spans="2:16">
      <c r="B2" s="381" t="s">
        <v>0</v>
      </c>
      <c r="C2" s="382"/>
      <c r="D2" s="382"/>
      <c r="E2" s="382"/>
      <c r="F2" s="382"/>
      <c r="G2" s="382"/>
      <c r="H2" s="382"/>
      <c r="I2" s="382"/>
      <c r="J2" s="382"/>
      <c r="K2" s="382"/>
      <c r="L2" s="382"/>
      <c r="M2" s="382"/>
      <c r="N2" s="382"/>
      <c r="O2" s="382"/>
      <c r="P2" s="383"/>
    </row>
    <row r="3" spans="2:16">
      <c r="B3" s="384"/>
      <c r="C3" s="385"/>
      <c r="D3" s="385"/>
      <c r="E3" s="385"/>
      <c r="F3" s="385"/>
      <c r="G3" s="385"/>
      <c r="H3" s="385"/>
      <c r="I3" s="385"/>
      <c r="J3" s="385"/>
      <c r="K3" s="385"/>
      <c r="L3" s="385"/>
      <c r="M3" s="385"/>
      <c r="N3" s="385"/>
      <c r="O3" s="385"/>
      <c r="P3" s="386"/>
    </row>
    <row r="4" spans="2:16" ht="14.25" thickBot="1">
      <c r="B4" s="387"/>
      <c r="C4" s="388"/>
      <c r="D4" s="388"/>
      <c r="E4" s="388"/>
      <c r="F4" s="388"/>
      <c r="G4" s="388"/>
      <c r="H4" s="388"/>
      <c r="I4" s="388"/>
      <c r="J4" s="388"/>
      <c r="K4" s="388"/>
      <c r="L4" s="388"/>
      <c r="M4" s="388"/>
      <c r="N4" s="388"/>
      <c r="O4" s="388"/>
      <c r="P4" s="389"/>
    </row>
    <row r="5" spans="2:16" ht="11.25" customHeight="1">
      <c r="B5" s="390" t="s">
        <v>1</v>
      </c>
      <c r="C5" s="391"/>
      <c r="D5" s="391"/>
      <c r="E5" s="391"/>
      <c r="F5" s="391"/>
      <c r="G5" s="391"/>
      <c r="H5" s="391"/>
      <c r="I5" s="391"/>
      <c r="J5" s="391"/>
      <c r="K5" s="391"/>
      <c r="L5" s="391"/>
      <c r="M5" s="391"/>
      <c r="N5" s="391"/>
      <c r="O5" s="391"/>
      <c r="P5" s="392"/>
    </row>
    <row r="6" spans="2:16" ht="13.5" customHeight="1">
      <c r="B6" s="393"/>
      <c r="C6" s="394"/>
      <c r="D6" s="394"/>
      <c r="E6" s="394"/>
      <c r="F6" s="394"/>
      <c r="G6" s="394"/>
      <c r="H6" s="394"/>
      <c r="I6" s="394"/>
      <c r="J6" s="394"/>
      <c r="K6" s="394"/>
      <c r="L6" s="394"/>
      <c r="M6" s="394"/>
      <c r="N6" s="394"/>
      <c r="O6" s="394"/>
      <c r="P6" s="395"/>
    </row>
    <row r="7" spans="2:16" ht="18.75" customHeight="1">
      <c r="B7" s="393"/>
      <c r="C7" s="394"/>
      <c r="D7" s="394"/>
      <c r="E7" s="394"/>
      <c r="F7" s="394"/>
      <c r="G7" s="394"/>
      <c r="H7" s="394"/>
      <c r="I7" s="394"/>
      <c r="J7" s="394"/>
      <c r="K7" s="394"/>
      <c r="L7" s="394"/>
      <c r="M7" s="394"/>
      <c r="N7" s="394"/>
      <c r="O7" s="394"/>
      <c r="P7" s="395"/>
    </row>
    <row r="8" spans="2:16" ht="20.25" customHeight="1">
      <c r="B8" s="393"/>
      <c r="C8" s="394"/>
      <c r="D8" s="394"/>
      <c r="E8" s="394"/>
      <c r="F8" s="394"/>
      <c r="G8" s="394"/>
      <c r="H8" s="394"/>
      <c r="I8" s="394"/>
      <c r="J8" s="394"/>
      <c r="K8" s="394"/>
      <c r="L8" s="394"/>
      <c r="M8" s="394"/>
      <c r="N8" s="394"/>
      <c r="O8" s="394"/>
      <c r="P8" s="395"/>
    </row>
    <row r="9" spans="2:16" ht="18" customHeight="1">
      <c r="B9" s="393"/>
      <c r="C9" s="394"/>
      <c r="D9" s="394"/>
      <c r="E9" s="394"/>
      <c r="F9" s="394"/>
      <c r="G9" s="394"/>
      <c r="H9" s="394"/>
      <c r="I9" s="394"/>
      <c r="J9" s="394"/>
      <c r="K9" s="394"/>
      <c r="L9" s="394"/>
      <c r="M9" s="394"/>
      <c r="N9" s="394"/>
      <c r="O9" s="394"/>
      <c r="P9" s="395"/>
    </row>
    <row r="10" spans="2:16">
      <c r="B10" s="393"/>
      <c r="C10" s="394"/>
      <c r="D10" s="394"/>
      <c r="E10" s="394"/>
      <c r="F10" s="394"/>
      <c r="G10" s="394"/>
      <c r="H10" s="394"/>
      <c r="I10" s="394"/>
      <c r="J10" s="394"/>
      <c r="K10" s="394"/>
      <c r="L10" s="394"/>
      <c r="M10" s="394"/>
      <c r="N10" s="394"/>
      <c r="O10" s="394"/>
      <c r="P10" s="395"/>
    </row>
    <row r="11" spans="2:16">
      <c r="B11" s="393"/>
      <c r="C11" s="394"/>
      <c r="D11" s="394"/>
      <c r="E11" s="394"/>
      <c r="F11" s="394"/>
      <c r="G11" s="394"/>
      <c r="H11" s="394"/>
      <c r="I11" s="394"/>
      <c r="J11" s="394"/>
      <c r="K11" s="394"/>
      <c r="L11" s="394"/>
      <c r="M11" s="394"/>
      <c r="N11" s="394"/>
      <c r="O11" s="394"/>
      <c r="P11" s="395"/>
    </row>
    <row r="12" spans="2:16" ht="180" customHeight="1" thickBot="1">
      <c r="B12" s="396"/>
      <c r="C12" s="397"/>
      <c r="D12" s="397"/>
      <c r="E12" s="397"/>
      <c r="F12" s="397"/>
      <c r="G12" s="397"/>
      <c r="H12" s="397"/>
      <c r="I12" s="397"/>
      <c r="J12" s="397"/>
      <c r="K12" s="397"/>
      <c r="L12" s="397"/>
      <c r="M12" s="397"/>
      <c r="N12" s="397"/>
      <c r="O12" s="397"/>
      <c r="P12" s="398"/>
    </row>
    <row r="13" spans="2:16" ht="19.5" customHeight="1">
      <c r="B13" s="405" t="s">
        <v>2</v>
      </c>
      <c r="C13" s="406"/>
      <c r="D13" s="406"/>
      <c r="E13" s="406"/>
      <c r="F13" s="406"/>
      <c r="G13" s="90"/>
      <c r="H13" s="412" t="s">
        <v>3</v>
      </c>
      <c r="I13" s="412"/>
      <c r="J13" s="412"/>
      <c r="K13" s="412"/>
      <c r="L13" s="412"/>
      <c r="M13" s="412"/>
      <c r="N13" s="412"/>
      <c r="O13" s="412"/>
      <c r="P13" s="413"/>
    </row>
    <row r="14" spans="2:16" ht="13.5" customHeight="1">
      <c r="B14" s="407"/>
      <c r="C14" s="408"/>
      <c r="D14" s="408"/>
      <c r="E14" s="408"/>
      <c r="F14" s="408"/>
      <c r="G14" s="123"/>
      <c r="H14" s="414"/>
      <c r="I14" s="414"/>
      <c r="J14" s="414"/>
      <c r="K14" s="414"/>
      <c r="L14" s="414"/>
      <c r="M14" s="414"/>
      <c r="N14" s="414"/>
      <c r="O14" s="414"/>
      <c r="P14" s="415"/>
    </row>
    <row r="15" spans="2:16" ht="18" customHeight="1" thickBot="1">
      <c r="B15" s="119"/>
      <c r="C15" s="120"/>
      <c r="D15" s="120"/>
      <c r="E15" s="120"/>
      <c r="F15" s="130" t="s">
        <v>4</v>
      </c>
      <c r="G15" s="91"/>
      <c r="H15" s="121"/>
      <c r="I15" s="121"/>
      <c r="J15" s="121"/>
      <c r="K15" s="121"/>
      <c r="L15" s="121"/>
      <c r="M15" s="121"/>
      <c r="N15" s="121"/>
      <c r="O15" s="121"/>
      <c r="P15" s="122"/>
    </row>
    <row r="16" spans="2:16" ht="19.5" customHeight="1" thickBot="1">
      <c r="B16" s="126"/>
      <c r="C16" s="416"/>
      <c r="D16" s="417"/>
      <c r="E16" s="417"/>
      <c r="F16" s="285" t="s">
        <v>5</v>
      </c>
      <c r="G16" s="286" t="s">
        <v>6</v>
      </c>
      <c r="H16" s="124"/>
      <c r="I16" s="124"/>
      <c r="J16" s="124"/>
      <c r="K16" s="124"/>
      <c r="L16" s="124"/>
      <c r="M16" s="124"/>
      <c r="N16" s="124"/>
      <c r="O16" s="124"/>
      <c r="P16" s="125"/>
    </row>
    <row r="17" spans="2:16" ht="27.75" customHeight="1" thickBot="1">
      <c r="B17" s="132" t="s">
        <v>7</v>
      </c>
      <c r="C17" s="401" t="s">
        <v>8</v>
      </c>
      <c r="D17" s="401"/>
      <c r="E17" s="401"/>
      <c r="F17" s="131" t="s">
        <v>9</v>
      </c>
      <c r="G17" s="131" t="s">
        <v>9</v>
      </c>
      <c r="H17" s="402" t="s">
        <v>397</v>
      </c>
      <c r="I17" s="403"/>
      <c r="J17" s="403"/>
      <c r="K17" s="403"/>
      <c r="L17" s="403"/>
      <c r="M17" s="403"/>
      <c r="N17" s="403"/>
      <c r="O17" s="403"/>
      <c r="P17" s="404"/>
    </row>
    <row r="18" spans="2:16" ht="6.75" customHeight="1" thickBot="1">
      <c r="B18" s="418"/>
      <c r="C18" s="419"/>
      <c r="D18" s="419"/>
      <c r="E18" s="419"/>
      <c r="F18" s="419"/>
      <c r="G18" s="419"/>
      <c r="H18" s="419"/>
      <c r="I18" s="419"/>
      <c r="J18" s="419"/>
      <c r="K18" s="419"/>
      <c r="L18" s="419"/>
      <c r="M18" s="419"/>
      <c r="N18" s="419"/>
      <c r="O18" s="419"/>
      <c r="P18" s="420"/>
    </row>
    <row r="19" spans="2:16" ht="30" customHeight="1">
      <c r="B19" s="223" t="s">
        <v>10</v>
      </c>
      <c r="C19" s="399" t="s">
        <v>11</v>
      </c>
      <c r="D19" s="399"/>
      <c r="E19" s="399"/>
      <c r="F19" s="224" t="s">
        <v>9</v>
      </c>
      <c r="G19" s="224" t="s">
        <v>9</v>
      </c>
      <c r="H19" s="409" t="s">
        <v>12</v>
      </c>
      <c r="I19" s="410"/>
      <c r="J19" s="410"/>
      <c r="K19" s="410"/>
      <c r="L19" s="410"/>
      <c r="M19" s="410"/>
      <c r="N19" s="410"/>
      <c r="O19" s="410"/>
      <c r="P19" s="411"/>
    </row>
    <row r="20" spans="2:16" ht="29.25" customHeight="1">
      <c r="B20" s="93" t="s">
        <v>13</v>
      </c>
      <c r="C20" s="400" t="s">
        <v>14</v>
      </c>
      <c r="D20" s="400"/>
      <c r="E20" s="400"/>
      <c r="F20" s="127" t="s">
        <v>9</v>
      </c>
      <c r="G20" s="127" t="s">
        <v>9</v>
      </c>
      <c r="H20" s="347" t="s">
        <v>15</v>
      </c>
      <c r="I20" s="347"/>
      <c r="J20" s="347"/>
      <c r="K20" s="347"/>
      <c r="L20" s="347"/>
      <c r="M20" s="347"/>
      <c r="N20" s="347"/>
      <c r="O20" s="347"/>
      <c r="P20" s="348"/>
    </row>
    <row r="21" spans="2:16" ht="29.25" customHeight="1">
      <c r="B21" s="110" t="s">
        <v>16</v>
      </c>
      <c r="C21" s="342" t="s">
        <v>17</v>
      </c>
      <c r="D21" s="342"/>
      <c r="E21" s="342"/>
      <c r="F21" s="127" t="s">
        <v>18</v>
      </c>
      <c r="G21" s="127" t="s">
        <v>18</v>
      </c>
      <c r="H21" s="343" t="s">
        <v>19</v>
      </c>
      <c r="I21" s="344"/>
      <c r="J21" s="344"/>
      <c r="K21" s="344"/>
      <c r="L21" s="344"/>
      <c r="M21" s="344"/>
      <c r="N21" s="344"/>
      <c r="O21" s="344"/>
      <c r="P21" s="345"/>
    </row>
    <row r="22" spans="2:16" ht="31.5" customHeight="1">
      <c r="B22" s="110" t="s">
        <v>20</v>
      </c>
      <c r="C22" s="342" t="s">
        <v>21</v>
      </c>
      <c r="D22" s="342"/>
      <c r="E22" s="342"/>
      <c r="F22" s="127" t="s">
        <v>9</v>
      </c>
      <c r="G22" s="127" t="s">
        <v>9</v>
      </c>
      <c r="H22" s="343" t="s">
        <v>22</v>
      </c>
      <c r="I22" s="344"/>
      <c r="J22" s="344"/>
      <c r="K22" s="344"/>
      <c r="L22" s="344"/>
      <c r="M22" s="344"/>
      <c r="N22" s="344"/>
      <c r="O22" s="344"/>
      <c r="P22" s="345"/>
    </row>
    <row r="23" spans="2:16" ht="19.5" customHeight="1">
      <c r="B23" s="118" t="s">
        <v>23</v>
      </c>
      <c r="C23" s="378" t="s">
        <v>24</v>
      </c>
      <c r="D23" s="379"/>
      <c r="E23" s="380"/>
      <c r="F23" s="370" t="s">
        <v>9</v>
      </c>
      <c r="G23" s="370" t="s">
        <v>25</v>
      </c>
      <c r="H23" s="343" t="s">
        <v>398</v>
      </c>
      <c r="I23" s="344"/>
      <c r="J23" s="344"/>
      <c r="K23" s="344"/>
      <c r="L23" s="344"/>
      <c r="M23" s="344"/>
      <c r="N23" s="344"/>
      <c r="O23" s="344"/>
      <c r="P23" s="345"/>
    </row>
    <row r="24" spans="2:16" ht="19.5" customHeight="1">
      <c r="B24" s="118" t="s">
        <v>26</v>
      </c>
      <c r="C24" s="378" t="s">
        <v>27</v>
      </c>
      <c r="D24" s="379"/>
      <c r="E24" s="380"/>
      <c r="F24" s="371"/>
      <c r="G24" s="371"/>
      <c r="H24" s="372"/>
      <c r="I24" s="373"/>
      <c r="J24" s="373"/>
      <c r="K24" s="373"/>
      <c r="L24" s="373"/>
      <c r="M24" s="373"/>
      <c r="N24" s="373"/>
      <c r="O24" s="373"/>
      <c r="P24" s="374"/>
    </row>
    <row r="25" spans="2:16" ht="30" customHeight="1">
      <c r="B25" s="92" t="s">
        <v>28</v>
      </c>
      <c r="C25" s="365" t="s">
        <v>29</v>
      </c>
      <c r="D25" s="365"/>
      <c r="E25" s="365"/>
      <c r="F25" s="127" t="s">
        <v>9</v>
      </c>
      <c r="G25" s="127" t="s">
        <v>18</v>
      </c>
      <c r="H25" s="347" t="s">
        <v>30</v>
      </c>
      <c r="I25" s="347"/>
      <c r="J25" s="347"/>
      <c r="K25" s="347"/>
      <c r="L25" s="347"/>
      <c r="M25" s="347"/>
      <c r="N25" s="347"/>
      <c r="O25" s="347"/>
      <c r="P25" s="348"/>
    </row>
    <row r="26" spans="2:16" ht="30" customHeight="1" thickBot="1">
      <c r="B26" s="110" t="s">
        <v>395</v>
      </c>
      <c r="C26" s="346" t="s">
        <v>393</v>
      </c>
      <c r="D26" s="346"/>
      <c r="E26" s="346"/>
      <c r="F26" s="127" t="s">
        <v>18</v>
      </c>
      <c r="G26" s="127" t="s">
        <v>18</v>
      </c>
      <c r="H26" s="347" t="s">
        <v>394</v>
      </c>
      <c r="I26" s="347"/>
      <c r="J26" s="347"/>
      <c r="K26" s="347"/>
      <c r="L26" s="347"/>
      <c r="M26" s="347"/>
      <c r="N26" s="347"/>
      <c r="O26" s="347"/>
      <c r="P26" s="348"/>
    </row>
    <row r="27" spans="2:16" ht="6.75" customHeight="1" thickBot="1">
      <c r="B27" s="375"/>
      <c r="C27" s="376"/>
      <c r="D27" s="376"/>
      <c r="E27" s="376"/>
      <c r="F27" s="376"/>
      <c r="G27" s="376"/>
      <c r="H27" s="376"/>
      <c r="I27" s="376"/>
      <c r="J27" s="376"/>
      <c r="K27" s="376"/>
      <c r="L27" s="376"/>
      <c r="M27" s="376"/>
      <c r="N27" s="376"/>
      <c r="O27" s="376"/>
      <c r="P27" s="377"/>
    </row>
    <row r="28" spans="2:16" ht="31.5" customHeight="1" thickBot="1">
      <c r="B28" s="94" t="s">
        <v>396</v>
      </c>
      <c r="C28" s="366" t="s">
        <v>31</v>
      </c>
      <c r="D28" s="366"/>
      <c r="E28" s="366"/>
      <c r="F28" s="128" t="s">
        <v>18</v>
      </c>
      <c r="G28" s="129" t="s">
        <v>18</v>
      </c>
      <c r="H28" s="367" t="s">
        <v>32</v>
      </c>
      <c r="I28" s="368"/>
      <c r="J28" s="368"/>
      <c r="K28" s="368"/>
      <c r="L28" s="368"/>
      <c r="M28" s="368"/>
      <c r="N28" s="368"/>
      <c r="O28" s="368"/>
      <c r="P28" s="369"/>
    </row>
    <row r="29" spans="2:16" ht="11.25" customHeight="1">
      <c r="B29" s="352" t="s">
        <v>33</v>
      </c>
      <c r="C29" s="353"/>
      <c r="D29" s="353"/>
      <c r="E29" s="353"/>
      <c r="F29" s="353"/>
      <c r="G29" s="353"/>
      <c r="H29" s="353"/>
      <c r="I29" s="353"/>
      <c r="J29" s="353"/>
      <c r="K29" s="353"/>
      <c r="L29" s="353"/>
      <c r="M29" s="353"/>
      <c r="N29" s="353"/>
      <c r="O29" s="353"/>
      <c r="P29" s="354"/>
    </row>
    <row r="30" spans="2:16" ht="11.25" customHeight="1">
      <c r="B30" s="355"/>
      <c r="C30" s="356"/>
      <c r="D30" s="356"/>
      <c r="E30" s="356"/>
      <c r="F30" s="356"/>
      <c r="G30" s="356"/>
      <c r="H30" s="356"/>
      <c r="I30" s="356"/>
      <c r="J30" s="356"/>
      <c r="K30" s="356"/>
      <c r="L30" s="356"/>
      <c r="M30" s="356"/>
      <c r="N30" s="356"/>
      <c r="O30" s="356"/>
      <c r="P30" s="357"/>
    </row>
    <row r="31" spans="2:16" ht="22.5" customHeight="1">
      <c r="B31" s="267">
        <v>1</v>
      </c>
      <c r="C31" s="358" t="s">
        <v>34</v>
      </c>
      <c r="D31" s="358"/>
      <c r="E31" s="358"/>
      <c r="F31" s="358"/>
      <c r="G31" s="88" t="s">
        <v>35</v>
      </c>
      <c r="H31" s="362" t="s">
        <v>36</v>
      </c>
      <c r="I31" s="363"/>
      <c r="J31" s="363"/>
      <c r="K31" s="363"/>
      <c r="L31" s="363"/>
      <c r="M31" s="363"/>
      <c r="N31" s="363"/>
      <c r="O31" s="363"/>
      <c r="P31" s="364"/>
    </row>
    <row r="32" spans="2:16" ht="22.5" customHeight="1">
      <c r="B32" s="267">
        <v>2</v>
      </c>
      <c r="C32" s="358" t="s">
        <v>37</v>
      </c>
      <c r="D32" s="358"/>
      <c r="E32" s="358"/>
      <c r="F32" s="358"/>
      <c r="G32" s="88" t="s">
        <v>38</v>
      </c>
      <c r="H32" s="360" t="s">
        <v>39</v>
      </c>
      <c r="I32" s="360"/>
      <c r="J32" s="360"/>
      <c r="K32" s="360"/>
      <c r="L32" s="360"/>
      <c r="M32" s="360"/>
      <c r="N32" s="360"/>
      <c r="O32" s="360"/>
      <c r="P32" s="361"/>
    </row>
    <row r="33" spans="2:16" ht="22.5" customHeight="1" thickBot="1">
      <c r="B33" s="87">
        <v>3</v>
      </c>
      <c r="C33" s="359" t="s">
        <v>40</v>
      </c>
      <c r="D33" s="359"/>
      <c r="E33" s="359"/>
      <c r="F33" s="359"/>
      <c r="G33" s="89" t="s">
        <v>41</v>
      </c>
      <c r="H33" s="349" t="s">
        <v>42</v>
      </c>
      <c r="I33" s="350"/>
      <c r="J33" s="350"/>
      <c r="K33" s="350"/>
      <c r="L33" s="350"/>
      <c r="M33" s="350"/>
      <c r="N33" s="350"/>
      <c r="O33" s="350"/>
      <c r="P33" s="351"/>
    </row>
    <row r="43" spans="2:16">
      <c r="F43" s="86" t="s">
        <v>9</v>
      </c>
    </row>
  </sheetData>
  <sheetProtection sheet="1" objects="1" scenarios="1"/>
  <mergeCells count="35">
    <mergeCell ref="B2:P4"/>
    <mergeCell ref="B5:P12"/>
    <mergeCell ref="C19:E19"/>
    <mergeCell ref="C20:E20"/>
    <mergeCell ref="C17:E17"/>
    <mergeCell ref="H17:P17"/>
    <mergeCell ref="B13:F14"/>
    <mergeCell ref="H19:P19"/>
    <mergeCell ref="H20:P20"/>
    <mergeCell ref="H13:P14"/>
    <mergeCell ref="C16:E16"/>
    <mergeCell ref="B18:P18"/>
    <mergeCell ref="F23:F24"/>
    <mergeCell ref="G23:G24"/>
    <mergeCell ref="H23:P24"/>
    <mergeCell ref="B27:P27"/>
    <mergeCell ref="H25:P25"/>
    <mergeCell ref="C23:E23"/>
    <mergeCell ref="C24:E24"/>
    <mergeCell ref="C21:E21"/>
    <mergeCell ref="H21:P21"/>
    <mergeCell ref="C26:E26"/>
    <mergeCell ref="H26:P26"/>
    <mergeCell ref="H33:P33"/>
    <mergeCell ref="B29:P30"/>
    <mergeCell ref="C31:F31"/>
    <mergeCell ref="C32:F32"/>
    <mergeCell ref="C33:F33"/>
    <mergeCell ref="H32:P32"/>
    <mergeCell ref="H31:P31"/>
    <mergeCell ref="C22:E22"/>
    <mergeCell ref="C25:E25"/>
    <mergeCell ref="C28:E28"/>
    <mergeCell ref="H22:P22"/>
    <mergeCell ref="H28:P28"/>
  </mergeCells>
  <phoneticPr fontId="2"/>
  <printOptions horizontalCentered="1"/>
  <pageMargins left="0.41" right="0.41" top="0.4" bottom="0.35" header="0.31496062992125984" footer="0.31496062992125984"/>
  <pageSetup paperSize="9" scale="72" orientation="landscape" horizontalDpi="4294967294"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2AE7B-D0C8-4252-9BD5-2CBFDDEDF7BE}">
  <dimension ref="A1:CZ44"/>
  <sheetViews>
    <sheetView view="pageBreakPreview" zoomScaleNormal="100" zoomScaleSheetLayoutView="100" workbookViewId="0">
      <selection activeCell="B5" sqref="B5:AU12"/>
    </sheetView>
  </sheetViews>
  <sheetFormatPr defaultColWidth="9" defaultRowHeight="13.5"/>
  <cols>
    <col min="1" max="1" width="0.625" customWidth="1"/>
    <col min="2" max="13" width="1.75" customWidth="1"/>
    <col min="14" max="16" width="1.875" customWidth="1"/>
    <col min="17" max="17" width="4.625" customWidth="1"/>
    <col min="18" max="18" width="2.375" customWidth="1"/>
    <col min="19" max="19" width="4.625" customWidth="1"/>
    <col min="20" max="20" width="2.375" customWidth="1"/>
    <col min="21" max="34" width="1.875" customWidth="1"/>
    <col min="35" max="35" width="1.75" customWidth="1"/>
    <col min="36" max="44" width="1.875" customWidth="1"/>
    <col min="45" max="46" width="1.75" customWidth="1"/>
    <col min="47" max="47" width="2.625" customWidth="1"/>
    <col min="48" max="48" width="0.5" customWidth="1"/>
    <col min="49" max="49" width="0.375" customWidth="1"/>
    <col min="50" max="64" width="2.875" customWidth="1"/>
  </cols>
  <sheetData>
    <row r="1" spans="2:104" s="68" customFormat="1" ht="12" customHeight="1">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X1" s="1032">
        <v>45292</v>
      </c>
      <c r="AY1" s="423"/>
    </row>
    <row r="2" spans="2:104" s="68" customFormat="1" ht="33.75" customHeight="1">
      <c r="B2" s="1041" t="s">
        <v>401</v>
      </c>
      <c r="C2" s="1041"/>
      <c r="D2" s="1041"/>
      <c r="E2" s="1041"/>
      <c r="F2" s="1041"/>
      <c r="G2" s="1041"/>
      <c r="H2" s="1041"/>
      <c r="I2" s="1042" t="s">
        <v>402</v>
      </c>
      <c r="J2" s="1042"/>
      <c r="K2" s="1042"/>
      <c r="L2" s="1042"/>
      <c r="M2" s="1042"/>
      <c r="N2" s="1042"/>
      <c r="O2" s="1042"/>
      <c r="P2" s="1042"/>
      <c r="Q2" s="1042"/>
      <c r="R2" s="1042"/>
      <c r="S2" s="1042"/>
      <c r="T2" s="1042"/>
      <c r="U2" s="1042"/>
      <c r="V2" s="1042"/>
      <c r="W2" s="1042"/>
      <c r="X2" s="1042"/>
      <c r="Y2" s="1042"/>
      <c r="Z2" s="1042"/>
      <c r="AA2" s="1042"/>
      <c r="AB2" s="1042"/>
      <c r="AC2" s="1042"/>
      <c r="AD2" s="1042"/>
      <c r="AE2" s="1042"/>
      <c r="AF2" s="313"/>
      <c r="AG2" s="1043" t="s">
        <v>403</v>
      </c>
      <c r="AH2" s="1043"/>
      <c r="AI2" s="1043"/>
      <c r="AJ2" s="1043"/>
      <c r="AK2" s="1043"/>
      <c r="AL2" s="1043"/>
      <c r="AM2" s="1043"/>
      <c r="AN2" s="1043"/>
      <c r="AO2" s="1043"/>
      <c r="AP2" s="1043"/>
      <c r="AQ2" s="1043"/>
      <c r="AR2" s="1043"/>
      <c r="AS2" s="1043"/>
      <c r="AT2" s="1043"/>
      <c r="AU2" s="1043"/>
      <c r="AV2" s="313"/>
      <c r="AW2" s="192"/>
    </row>
    <row r="3" spans="2:104" s="68" customFormat="1" ht="4.5" customHeight="1">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row>
    <row r="4" spans="2:104" s="68" customFormat="1" ht="27" customHeight="1">
      <c r="B4" s="314"/>
      <c r="C4" s="314"/>
      <c r="D4" s="314"/>
      <c r="E4" s="1044" t="s">
        <v>166</v>
      </c>
      <c r="F4" s="1044"/>
      <c r="G4" s="1044"/>
      <c r="H4" s="1044"/>
      <c r="I4" s="1044"/>
      <c r="J4" s="1044"/>
      <c r="K4" s="1044"/>
      <c r="L4" s="1044"/>
      <c r="M4" s="1044"/>
      <c r="N4" s="1044"/>
      <c r="O4" s="1044"/>
      <c r="P4" s="1044"/>
      <c r="Q4" s="1045" t="str">
        <f>IF(②使用申請書!J7="","",②使用申請書!J7)</f>
        <v/>
      </c>
      <c r="R4" s="1046"/>
      <c r="S4" s="1046"/>
      <c r="T4" s="1046"/>
      <c r="U4" s="1046"/>
      <c r="V4" s="1046"/>
      <c r="W4" s="1046"/>
      <c r="X4" s="1046"/>
      <c r="Y4" s="1046"/>
      <c r="Z4" s="1046"/>
      <c r="AA4" s="1046"/>
      <c r="AB4" s="1046"/>
      <c r="AC4" s="1046"/>
      <c r="AD4" s="1046"/>
      <c r="AE4" s="1046"/>
      <c r="AF4" s="1046"/>
      <c r="AG4" s="1046"/>
      <c r="AH4" s="1046"/>
      <c r="AI4" s="1046"/>
      <c r="AJ4" s="1046"/>
      <c r="AK4" s="1046"/>
      <c r="AL4" s="1046"/>
      <c r="AM4" s="1046"/>
      <c r="AN4" s="1046"/>
      <c r="AO4" s="1046"/>
      <c r="AP4" s="1046"/>
      <c r="AQ4" s="1046"/>
      <c r="AR4" s="1046"/>
      <c r="AS4" s="1046"/>
      <c r="AT4" s="1046"/>
      <c r="AU4" s="1047"/>
      <c r="AV4" s="312"/>
      <c r="CZ4" s="338" t="s">
        <v>446</v>
      </c>
    </row>
    <row r="5" spans="2:104" s="68" customFormat="1" ht="27" customHeight="1">
      <c r="B5" s="312"/>
      <c r="C5" s="312"/>
      <c r="D5" s="312"/>
      <c r="E5" s="1048" t="s">
        <v>404</v>
      </c>
      <c r="F5" s="1048"/>
      <c r="G5" s="1048"/>
      <c r="H5" s="1048"/>
      <c r="I5" s="1048"/>
      <c r="J5" s="1048"/>
      <c r="K5" s="1048"/>
      <c r="L5" s="1048"/>
      <c r="M5" s="1048"/>
      <c r="N5" s="1048"/>
      <c r="O5" s="1048"/>
      <c r="P5" s="1049"/>
      <c r="Q5" s="1050"/>
      <c r="R5" s="1050"/>
      <c r="S5" s="1050"/>
      <c r="T5" s="1050"/>
      <c r="U5" s="1050"/>
      <c r="V5" s="1050"/>
      <c r="W5" s="1050"/>
      <c r="X5" s="1050"/>
      <c r="Y5" s="1050"/>
      <c r="Z5" s="1050"/>
      <c r="AA5" s="1050"/>
      <c r="AB5" s="1050"/>
      <c r="AC5" s="1050"/>
      <c r="AD5" s="1050"/>
      <c r="AE5" s="1050"/>
      <c r="AF5" s="1050"/>
      <c r="AG5" s="1050"/>
      <c r="AH5" s="1050"/>
      <c r="AI5" s="1050"/>
      <c r="AJ5" s="1050"/>
      <c r="AK5" s="1050"/>
      <c r="AL5" s="1050"/>
      <c r="AM5" s="1050"/>
      <c r="AN5" s="1050"/>
      <c r="AO5" s="1050"/>
      <c r="AP5" s="1050"/>
      <c r="AQ5" s="1050"/>
      <c r="AR5" s="1050"/>
      <c r="AS5" s="1050"/>
      <c r="AT5" s="1050"/>
      <c r="AU5" s="1050"/>
      <c r="AV5" s="312"/>
    </row>
    <row r="6" spans="2:104" s="68" customFormat="1" ht="27" customHeight="1">
      <c r="B6" s="312"/>
      <c r="C6" s="312"/>
      <c r="D6" s="312"/>
      <c r="E6" s="1033" t="s">
        <v>405</v>
      </c>
      <c r="F6" s="1034"/>
      <c r="G6" s="1034"/>
      <c r="H6" s="1034"/>
      <c r="I6" s="1034"/>
      <c r="J6" s="1034"/>
      <c r="K6" s="1034"/>
      <c r="L6" s="1034"/>
      <c r="M6" s="1034"/>
      <c r="N6" s="1034"/>
      <c r="O6" s="1034"/>
      <c r="P6" s="1035"/>
      <c r="Q6" s="1036"/>
      <c r="R6" s="1036"/>
      <c r="S6" s="1036"/>
      <c r="T6" s="1036"/>
      <c r="U6" s="1036"/>
      <c r="V6" s="1036"/>
      <c r="W6" s="1036"/>
      <c r="X6" s="1036"/>
      <c r="Y6" s="1036"/>
      <c r="Z6" s="1036"/>
      <c r="AA6" s="1036"/>
      <c r="AB6" s="1036"/>
      <c r="AC6" s="1036"/>
      <c r="AD6" s="1036"/>
      <c r="AE6" s="1036"/>
      <c r="AF6" s="1036"/>
      <c r="AG6" s="1036"/>
      <c r="AH6" s="1036"/>
      <c r="AI6" s="1036"/>
      <c r="AJ6" s="1036"/>
      <c r="AK6" s="1036"/>
      <c r="AL6" s="1036"/>
      <c r="AM6" s="1036"/>
      <c r="AN6" s="1036"/>
      <c r="AO6" s="1036"/>
      <c r="AP6" s="1036"/>
      <c r="AQ6" s="1036"/>
      <c r="AR6" s="1036"/>
      <c r="AS6" s="1036"/>
      <c r="AT6" s="1036"/>
      <c r="AU6" s="1036"/>
      <c r="AV6" s="312"/>
    </row>
    <row r="7" spans="2:104" s="68" customFormat="1" ht="27" customHeight="1">
      <c r="B7" s="312"/>
      <c r="C7" s="312"/>
      <c r="D7" s="312"/>
      <c r="E7" s="1033" t="s">
        <v>406</v>
      </c>
      <c r="F7" s="1033"/>
      <c r="G7" s="1033"/>
      <c r="H7" s="1033"/>
      <c r="I7" s="1033"/>
      <c r="J7" s="1033"/>
      <c r="K7" s="1033"/>
      <c r="L7" s="1033"/>
      <c r="M7" s="1033"/>
      <c r="N7" s="1033"/>
      <c r="O7" s="1033"/>
      <c r="P7" s="1037"/>
      <c r="Q7" s="1036"/>
      <c r="R7" s="1036"/>
      <c r="S7" s="1036"/>
      <c r="T7" s="1036"/>
      <c r="U7" s="1036"/>
      <c r="V7" s="1036"/>
      <c r="W7" s="1036"/>
      <c r="X7" s="1036"/>
      <c r="Y7" s="1036"/>
      <c r="Z7" s="1036"/>
      <c r="AA7" s="1036"/>
      <c r="AB7" s="1036"/>
      <c r="AC7" s="1036"/>
      <c r="AD7" s="1036"/>
      <c r="AE7" s="1036"/>
      <c r="AF7" s="1036"/>
      <c r="AG7" s="1036"/>
      <c r="AH7" s="1036"/>
      <c r="AI7" s="1036"/>
      <c r="AJ7" s="1036"/>
      <c r="AK7" s="1036"/>
      <c r="AL7" s="1036"/>
      <c r="AM7" s="1036"/>
      <c r="AN7" s="1036"/>
      <c r="AO7" s="1036"/>
      <c r="AP7" s="1036"/>
      <c r="AQ7" s="1036"/>
      <c r="AR7" s="1036"/>
      <c r="AS7" s="1036"/>
      <c r="AT7" s="1036"/>
      <c r="AU7" s="1036"/>
      <c r="AV7" s="312"/>
    </row>
    <row r="8" spans="2:104" s="68" customFormat="1" ht="8.1" customHeight="1">
      <c r="B8" s="312"/>
      <c r="C8" s="312"/>
      <c r="D8" s="312"/>
      <c r="E8" s="315"/>
      <c r="F8" s="316"/>
      <c r="G8" s="316"/>
      <c r="H8" s="316"/>
      <c r="I8" s="316"/>
      <c r="J8" s="316"/>
      <c r="K8" s="316"/>
      <c r="L8" s="316"/>
      <c r="M8" s="316"/>
      <c r="N8" s="316"/>
      <c r="O8" s="316"/>
      <c r="P8" s="316"/>
      <c r="Q8" s="317"/>
      <c r="R8" s="317"/>
      <c r="S8" s="317"/>
      <c r="T8" s="317"/>
      <c r="U8" s="317"/>
      <c r="V8" s="317"/>
      <c r="W8" s="317"/>
      <c r="X8" s="317"/>
      <c r="Y8" s="317"/>
      <c r="Z8" s="317"/>
      <c r="AA8" s="317"/>
      <c r="AB8" s="318"/>
      <c r="AC8" s="318"/>
      <c r="AD8" s="318"/>
      <c r="AE8" s="318"/>
      <c r="AF8" s="312"/>
      <c r="AG8" s="319"/>
      <c r="AH8" s="319"/>
      <c r="AI8" s="319"/>
      <c r="AJ8" s="319"/>
      <c r="AK8" s="319"/>
      <c r="AL8" s="319"/>
      <c r="AM8" s="319"/>
      <c r="AN8" s="319"/>
      <c r="AO8" s="319"/>
      <c r="AP8" s="319"/>
      <c r="AQ8" s="319"/>
      <c r="AR8" s="319"/>
      <c r="AS8" s="319"/>
      <c r="AT8" s="319"/>
      <c r="AU8" s="319"/>
      <c r="AV8" s="312"/>
    </row>
    <row r="9" spans="2:104" s="68" customFormat="1" ht="20.100000000000001" customHeight="1">
      <c r="B9" s="312"/>
      <c r="C9" s="312"/>
      <c r="D9" s="312"/>
      <c r="E9" s="1038" t="s">
        <v>407</v>
      </c>
      <c r="F9" s="1038"/>
      <c r="G9" s="1038"/>
      <c r="H9" s="1038"/>
      <c r="I9" s="1038"/>
      <c r="J9" s="1038"/>
      <c r="K9" s="1038"/>
      <c r="L9" s="1038"/>
      <c r="M9" s="1038"/>
      <c r="N9" s="1038"/>
      <c r="O9" s="1038"/>
      <c r="P9" s="1038"/>
      <c r="Q9" s="1038"/>
      <c r="R9" s="1038"/>
      <c r="S9" s="1038"/>
      <c r="T9" s="1038"/>
      <c r="U9" s="1038"/>
      <c r="V9" s="1038"/>
      <c r="W9" s="1038"/>
      <c r="X9" s="1038"/>
      <c r="Y9" s="1038"/>
      <c r="Z9" s="1038"/>
      <c r="AA9" s="1038"/>
      <c r="AB9" s="1038"/>
      <c r="AC9" s="1038"/>
      <c r="AD9" s="1038"/>
      <c r="AE9" s="1038"/>
      <c r="AF9" s="1038"/>
      <c r="AG9" s="1038"/>
      <c r="AH9" s="1038"/>
      <c r="AI9" s="1038"/>
      <c r="AJ9" s="1038"/>
      <c r="AK9" s="1038"/>
      <c r="AL9" s="1038"/>
      <c r="AM9" s="1038"/>
      <c r="AN9" s="1038"/>
      <c r="AO9" s="1038"/>
      <c r="AP9" s="1038"/>
      <c r="AQ9" s="1038"/>
      <c r="AR9" s="1038"/>
      <c r="AS9" s="1038"/>
      <c r="AT9" s="1038"/>
      <c r="AU9" s="1038"/>
      <c r="AV9" s="312"/>
    </row>
    <row r="10" spans="2:104" s="68" customFormat="1" ht="20.100000000000001" customHeight="1">
      <c r="B10" s="312"/>
      <c r="C10" s="312"/>
      <c r="D10" s="312"/>
      <c r="E10" s="1039"/>
      <c r="F10" s="1039"/>
      <c r="G10" s="1039"/>
      <c r="H10" s="1039"/>
      <c r="I10" s="1040" t="s">
        <v>408</v>
      </c>
      <c r="J10" s="1040"/>
      <c r="K10" s="1040"/>
      <c r="L10" s="1040"/>
      <c r="M10" s="1040"/>
      <c r="N10" s="1040"/>
      <c r="O10" s="1040"/>
      <c r="P10" s="1040"/>
      <c r="Q10" s="1040"/>
      <c r="R10" s="1040"/>
      <c r="S10" s="1040"/>
      <c r="T10" s="1040"/>
      <c r="U10" s="1040"/>
      <c r="V10" s="1040"/>
      <c r="W10" s="1040"/>
      <c r="X10" s="1040"/>
      <c r="Y10" s="1040"/>
      <c r="Z10" s="1040"/>
      <c r="AA10" s="1040"/>
      <c r="AB10" s="1040"/>
      <c r="AC10" s="1040"/>
      <c r="AD10" s="1040"/>
      <c r="AE10" s="1040"/>
      <c r="AF10" s="1040"/>
      <c r="AG10" s="1040"/>
      <c r="AH10" s="1040"/>
      <c r="AI10" s="320"/>
      <c r="AJ10" s="320"/>
      <c r="AK10" s="320"/>
      <c r="AL10" s="320"/>
      <c r="AM10" s="320"/>
      <c r="AN10" s="320"/>
      <c r="AO10" s="320"/>
      <c r="AP10" s="320"/>
      <c r="AQ10" s="320"/>
      <c r="AR10" s="320"/>
      <c r="AS10" s="320"/>
      <c r="AT10" s="319"/>
      <c r="AU10" s="319"/>
      <c r="AV10" s="312"/>
    </row>
    <row r="11" spans="2:104" s="68" customFormat="1" ht="20.100000000000001" customHeight="1">
      <c r="B11" s="312"/>
      <c r="C11" s="312"/>
      <c r="D11" s="312"/>
      <c r="E11" s="1039"/>
      <c r="F11" s="1039"/>
      <c r="G11" s="1039"/>
      <c r="H11" s="1039"/>
      <c r="I11" s="1040" t="s">
        <v>409</v>
      </c>
      <c r="J11" s="1040"/>
      <c r="K11" s="1040"/>
      <c r="L11" s="1040"/>
      <c r="M11" s="1040"/>
      <c r="N11" s="1040"/>
      <c r="O11" s="1040"/>
      <c r="P11" s="1040"/>
      <c r="Q11" s="1040"/>
      <c r="R11" s="1040"/>
      <c r="S11" s="1040"/>
      <c r="T11" s="1040"/>
      <c r="U11" s="1040"/>
      <c r="V11" s="1040"/>
      <c r="W11" s="1040"/>
      <c r="X11" s="1040"/>
      <c r="Y11" s="1040"/>
      <c r="Z11" s="1040"/>
      <c r="AA11" s="1040"/>
      <c r="AB11" s="1040"/>
      <c r="AC11" s="1040"/>
      <c r="AD11" s="1040"/>
      <c r="AE11" s="1040"/>
      <c r="AF11" s="1040"/>
      <c r="AG11" s="1040"/>
      <c r="AH11" s="1040"/>
      <c r="AI11" s="320"/>
      <c r="AJ11" s="320"/>
      <c r="AK11" s="320"/>
      <c r="AL11" s="320"/>
      <c r="AM11" s="320"/>
      <c r="AN11" s="320"/>
      <c r="AO11" s="320"/>
      <c r="AP11" s="320"/>
      <c r="AQ11" s="320"/>
      <c r="AR11" s="320"/>
      <c r="AS11" s="320"/>
      <c r="AT11" s="319"/>
      <c r="AU11" s="319"/>
      <c r="AV11" s="312"/>
    </row>
    <row r="12" spans="2:104" s="68" customFormat="1" ht="11.1" customHeight="1">
      <c r="B12" s="312"/>
      <c r="C12" s="312"/>
      <c r="D12" s="312"/>
      <c r="E12" s="315"/>
      <c r="F12" s="315"/>
      <c r="G12" s="315"/>
      <c r="H12" s="315"/>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20"/>
      <c r="AJ12" s="320"/>
      <c r="AK12" s="320"/>
      <c r="AL12" s="320"/>
      <c r="AM12" s="320"/>
      <c r="AN12" s="320"/>
      <c r="AO12" s="320"/>
      <c r="AP12" s="320"/>
      <c r="AQ12" s="320"/>
      <c r="AR12" s="320"/>
      <c r="AS12" s="320"/>
      <c r="AT12" s="319"/>
      <c r="AU12" s="319"/>
      <c r="AV12" s="312"/>
    </row>
    <row r="13" spans="2:104" s="68" customFormat="1" ht="5.25" customHeight="1" thickBot="1">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row>
    <row r="14" spans="2:104" s="68" customFormat="1" ht="13.5" customHeight="1">
      <c r="B14" s="1051" t="s">
        <v>410</v>
      </c>
      <c r="C14" s="1052"/>
      <c r="D14" s="1052"/>
      <c r="E14" s="1052"/>
      <c r="F14" s="1052"/>
      <c r="G14" s="1055"/>
      <c r="H14" s="1056"/>
      <c r="I14" s="1056"/>
      <c r="J14" s="1056"/>
      <c r="K14" s="1059" t="s">
        <v>79</v>
      </c>
      <c r="L14" s="1060"/>
      <c r="M14" s="1051" t="s">
        <v>411</v>
      </c>
      <c r="N14" s="1052"/>
      <c r="O14" s="1052"/>
      <c r="P14" s="1052"/>
      <c r="Q14" s="1052"/>
      <c r="R14" s="1056"/>
      <c r="S14" s="1056"/>
      <c r="T14" s="1063" t="s">
        <v>412</v>
      </c>
      <c r="U14" s="1065" t="s">
        <v>413</v>
      </c>
      <c r="V14" s="1065"/>
      <c r="W14" s="1065"/>
      <c r="X14" s="1065"/>
      <c r="Y14" s="1065"/>
      <c r="Z14" s="1065"/>
      <c r="AA14" s="1065"/>
      <c r="AB14" s="1065"/>
      <c r="AC14" s="1065"/>
      <c r="AD14" s="1065"/>
      <c r="AE14" s="1065"/>
      <c r="AF14" s="1065"/>
      <c r="AG14" s="1065"/>
      <c r="AH14" s="1065"/>
      <c r="AI14" s="1065"/>
      <c r="AJ14" s="1065"/>
      <c r="AK14" s="1065"/>
      <c r="AL14" s="1065"/>
      <c r="AM14" s="1065"/>
      <c r="AN14" s="1065"/>
      <c r="AO14" s="1065"/>
      <c r="AP14" s="1065"/>
      <c r="AQ14" s="1065"/>
      <c r="AR14" s="1065"/>
      <c r="AS14" s="1065"/>
      <c r="AT14" s="1065"/>
      <c r="AU14" s="1066"/>
      <c r="AV14" s="312"/>
    </row>
    <row r="15" spans="2:104" s="68" customFormat="1" ht="28.5" customHeight="1" thickBot="1">
      <c r="B15" s="1053"/>
      <c r="C15" s="1054"/>
      <c r="D15" s="1054"/>
      <c r="E15" s="1054"/>
      <c r="F15" s="1054"/>
      <c r="G15" s="1057"/>
      <c r="H15" s="1058"/>
      <c r="I15" s="1058"/>
      <c r="J15" s="1058"/>
      <c r="K15" s="1061"/>
      <c r="L15" s="1062"/>
      <c r="M15" s="1053"/>
      <c r="N15" s="1054"/>
      <c r="O15" s="1054"/>
      <c r="P15" s="1054"/>
      <c r="Q15" s="1054"/>
      <c r="R15" s="1058"/>
      <c r="S15" s="1058"/>
      <c r="T15" s="1064"/>
      <c r="U15" s="1058"/>
      <c r="V15" s="1058"/>
      <c r="W15" s="1058"/>
      <c r="X15" s="1058"/>
      <c r="Y15" s="1058"/>
      <c r="Z15" s="1058"/>
      <c r="AA15" s="1058"/>
      <c r="AB15" s="1058"/>
      <c r="AC15" s="1058"/>
      <c r="AD15" s="1058"/>
      <c r="AE15" s="1058"/>
      <c r="AF15" s="1058"/>
      <c r="AG15" s="1058"/>
      <c r="AH15" s="1058"/>
      <c r="AI15" s="1058"/>
      <c r="AJ15" s="1058"/>
      <c r="AK15" s="1058"/>
      <c r="AL15" s="1058"/>
      <c r="AM15" s="1058"/>
      <c r="AN15" s="1058"/>
      <c r="AO15" s="1058"/>
      <c r="AP15" s="1058"/>
      <c r="AQ15" s="1058"/>
      <c r="AR15" s="1058"/>
      <c r="AS15" s="1058"/>
      <c r="AT15" s="1058"/>
      <c r="AU15" s="1067"/>
      <c r="AV15" s="312"/>
    </row>
    <row r="16" spans="2:104" s="68" customFormat="1" ht="9.6" customHeight="1">
      <c r="B16" s="321"/>
      <c r="C16" s="321"/>
      <c r="D16" s="321"/>
      <c r="E16" s="321"/>
      <c r="F16" s="321"/>
      <c r="G16" s="322"/>
      <c r="H16" s="322"/>
      <c r="I16" s="322"/>
      <c r="J16" s="322"/>
      <c r="K16" s="322"/>
      <c r="L16" s="322"/>
      <c r="M16" s="321"/>
      <c r="N16" s="321"/>
      <c r="O16" s="321"/>
      <c r="P16" s="321"/>
      <c r="Q16" s="321"/>
      <c r="R16" s="1059"/>
      <c r="S16" s="1059"/>
      <c r="T16" s="1059"/>
      <c r="U16" s="322"/>
      <c r="V16" s="322"/>
      <c r="W16" s="322"/>
      <c r="X16" s="322"/>
      <c r="Y16" s="322"/>
      <c r="Z16" s="322"/>
      <c r="AA16" s="322"/>
      <c r="AB16" s="322"/>
      <c r="AC16" s="322"/>
      <c r="AD16" s="322"/>
      <c r="AE16" s="322"/>
      <c r="AF16" s="322"/>
      <c r="AG16" s="322"/>
      <c r="AH16" s="322"/>
      <c r="AI16" s="323"/>
      <c r="AJ16" s="323"/>
      <c r="AK16" s="323"/>
      <c r="AL16" s="323"/>
      <c r="AM16" s="323"/>
      <c r="AN16" s="323"/>
      <c r="AO16" s="323"/>
      <c r="AP16" s="323"/>
      <c r="AQ16" s="323"/>
      <c r="AR16" s="323"/>
      <c r="AS16" s="324"/>
      <c r="AT16" s="324"/>
      <c r="AU16" s="312"/>
      <c r="AV16" s="312"/>
    </row>
    <row r="17" spans="1:93" s="68" customFormat="1" ht="16.5" customHeight="1">
      <c r="B17" s="321"/>
      <c r="C17" s="1081" t="s">
        <v>454</v>
      </c>
      <c r="D17" s="1081"/>
      <c r="E17" s="1081"/>
      <c r="F17" s="1081"/>
      <c r="G17" s="1081"/>
      <c r="H17" s="1081"/>
      <c r="I17" s="1081"/>
      <c r="J17" s="1081"/>
      <c r="K17" s="1081"/>
      <c r="L17" s="1081"/>
      <c r="M17" s="1081"/>
      <c r="N17" s="1081"/>
      <c r="O17" s="1081"/>
      <c r="P17" s="1081"/>
      <c r="Q17" s="1081"/>
      <c r="R17" s="1081"/>
      <c r="S17" s="1081"/>
      <c r="T17" s="1081"/>
      <c r="U17" s="1081"/>
      <c r="V17" s="1081"/>
      <c r="W17" s="1081"/>
      <c r="X17" s="1081"/>
      <c r="Y17" s="1081"/>
      <c r="Z17" s="1081"/>
      <c r="AA17" s="1081"/>
      <c r="AB17" s="1081"/>
      <c r="AC17" s="1081"/>
      <c r="AD17" s="1081"/>
      <c r="AE17" s="1081"/>
      <c r="AF17" s="1081"/>
      <c r="AG17" s="1081"/>
      <c r="AH17" s="1081"/>
      <c r="AI17" s="1081"/>
      <c r="AJ17" s="1081"/>
      <c r="AK17" s="1081"/>
      <c r="AL17" s="1081"/>
      <c r="AM17" s="1081"/>
      <c r="AN17" s="1081"/>
      <c r="AO17" s="1081"/>
      <c r="AP17" s="1081"/>
      <c r="AQ17" s="1081"/>
      <c r="AR17" s="1081"/>
      <c r="AS17" s="1081"/>
      <c r="AT17" s="1081"/>
      <c r="AU17" s="312"/>
      <c r="AV17" s="312"/>
    </row>
    <row r="18" spans="1:93" s="68" customFormat="1" ht="9.6" customHeight="1" thickBot="1">
      <c r="B18" s="321"/>
      <c r="C18" s="1082"/>
      <c r="D18" s="1082"/>
      <c r="E18" s="1082"/>
      <c r="F18" s="1082"/>
      <c r="G18" s="1082"/>
      <c r="H18" s="1082"/>
      <c r="I18" s="1082"/>
      <c r="J18" s="1082"/>
      <c r="K18" s="1082"/>
      <c r="L18" s="1082"/>
      <c r="M18" s="1082"/>
      <c r="N18" s="1082"/>
      <c r="O18" s="1082"/>
      <c r="P18" s="1082"/>
      <c r="Q18" s="1082"/>
      <c r="R18" s="1082"/>
      <c r="S18" s="1082"/>
      <c r="T18" s="1082"/>
      <c r="U18" s="1082"/>
      <c r="V18" s="1082"/>
      <c r="W18" s="1082"/>
      <c r="X18" s="1082"/>
      <c r="Y18" s="1082"/>
      <c r="Z18" s="1082"/>
      <c r="AA18" s="1082"/>
      <c r="AB18" s="1082"/>
      <c r="AC18" s="1082"/>
      <c r="AD18" s="1082"/>
      <c r="AE18" s="1082"/>
      <c r="AF18" s="1082"/>
      <c r="AG18" s="1082"/>
      <c r="AH18" s="1082"/>
      <c r="AI18" s="1082"/>
      <c r="AJ18" s="1082"/>
      <c r="AK18" s="1082"/>
      <c r="AL18" s="1082"/>
      <c r="AM18" s="1082"/>
      <c r="AN18" s="1082"/>
      <c r="AO18" s="1082"/>
      <c r="AP18" s="1082"/>
      <c r="AQ18" s="1082"/>
      <c r="AR18" s="1082"/>
      <c r="AS18" s="1082"/>
      <c r="AT18" s="1082"/>
      <c r="AU18" s="312"/>
      <c r="AV18" s="312"/>
    </row>
    <row r="19" spans="1:93" s="68" customFormat="1" ht="22.5" customHeight="1" thickBot="1">
      <c r="B19" s="1083" t="s">
        <v>414</v>
      </c>
      <c r="C19" s="1084"/>
      <c r="D19" s="1084"/>
      <c r="E19" s="1084"/>
      <c r="F19" s="1084"/>
      <c r="G19" s="1084"/>
      <c r="H19" s="1084"/>
      <c r="I19" s="1084"/>
      <c r="J19" s="1084"/>
      <c r="K19" s="1084"/>
      <c r="L19" s="1084"/>
      <c r="M19" s="1084"/>
      <c r="N19" s="1084"/>
      <c r="O19" s="1084"/>
      <c r="P19" s="1084"/>
      <c r="Q19" s="1085" t="s">
        <v>415</v>
      </c>
      <c r="R19" s="1086"/>
      <c r="S19" s="1086"/>
      <c r="T19" s="1086"/>
      <c r="U19" s="1086"/>
      <c r="V19" s="1087"/>
      <c r="W19" s="1088" t="s">
        <v>416</v>
      </c>
      <c r="X19" s="1089"/>
      <c r="Y19" s="1089"/>
      <c r="Z19" s="1089"/>
      <c r="AA19" s="1090"/>
      <c r="AB19" s="1091" t="s">
        <v>417</v>
      </c>
      <c r="AC19" s="1091"/>
      <c r="AD19" s="1091"/>
      <c r="AE19" s="1091"/>
      <c r="AF19" s="1091"/>
      <c r="AG19" s="1091"/>
      <c r="AH19" s="1092" t="s">
        <v>418</v>
      </c>
      <c r="AI19" s="1092"/>
      <c r="AJ19" s="1092"/>
      <c r="AK19" s="1092"/>
      <c r="AL19" s="1093"/>
      <c r="AM19" s="1088" t="s">
        <v>419</v>
      </c>
      <c r="AN19" s="1094"/>
      <c r="AO19" s="1094"/>
      <c r="AP19" s="1094"/>
      <c r="AQ19" s="1094"/>
      <c r="AR19" s="1094"/>
      <c r="AS19" s="1094"/>
      <c r="AT19" s="1094"/>
      <c r="AU19" s="1095"/>
      <c r="AV19" s="312"/>
    </row>
    <row r="20" spans="1:93" s="68" customFormat="1" ht="21.6" customHeight="1" thickTop="1">
      <c r="B20" s="1068" t="s">
        <v>420</v>
      </c>
      <c r="C20" s="1069"/>
      <c r="D20" s="1069"/>
      <c r="E20" s="1069"/>
      <c r="F20" s="1069"/>
      <c r="G20" s="1069"/>
      <c r="H20" s="1069"/>
      <c r="I20" s="1069"/>
      <c r="J20" s="1069"/>
      <c r="K20" s="1069"/>
      <c r="L20" s="1069"/>
      <c r="M20" s="1069"/>
      <c r="N20" s="1069"/>
      <c r="O20" s="1069"/>
      <c r="P20" s="1069"/>
      <c r="Q20" s="300"/>
      <c r="R20" s="325" t="s">
        <v>53</v>
      </c>
      <c r="S20" s="301"/>
      <c r="T20" s="325" t="s">
        <v>54</v>
      </c>
      <c r="U20" s="1070" t="s">
        <v>421</v>
      </c>
      <c r="V20" s="1071"/>
      <c r="W20" s="1072"/>
      <c r="X20" s="1073"/>
      <c r="Y20" s="1073"/>
      <c r="Z20" s="1073"/>
      <c r="AA20" s="1074"/>
      <c r="AB20" s="1075" t="s">
        <v>431</v>
      </c>
      <c r="AC20" s="1075"/>
      <c r="AD20" s="1075"/>
      <c r="AE20" s="1075"/>
      <c r="AF20" s="1075"/>
      <c r="AG20" s="1075"/>
      <c r="AH20" s="1076"/>
      <c r="AI20" s="1076"/>
      <c r="AJ20" s="1076"/>
      <c r="AK20" s="1076"/>
      <c r="AL20" s="1077"/>
      <c r="AM20" s="1078" t="str">
        <f>IF(AH20=0,"",AH20*2500)</f>
        <v/>
      </c>
      <c r="AN20" s="1079"/>
      <c r="AO20" s="1079"/>
      <c r="AP20" s="1079"/>
      <c r="AQ20" s="1079"/>
      <c r="AR20" s="1079"/>
      <c r="AS20" s="1079"/>
      <c r="AT20" s="1079"/>
      <c r="AU20" s="1080"/>
      <c r="AV20" s="312"/>
    </row>
    <row r="21" spans="1:93" s="68" customFormat="1" ht="21.6" customHeight="1">
      <c r="B21" s="1096" t="s">
        <v>423</v>
      </c>
      <c r="C21" s="1097"/>
      <c r="D21" s="1097"/>
      <c r="E21" s="1097"/>
      <c r="F21" s="1097"/>
      <c r="G21" s="1097"/>
      <c r="H21" s="1097"/>
      <c r="I21" s="1097"/>
      <c r="J21" s="1097"/>
      <c r="K21" s="1097"/>
      <c r="L21" s="1097"/>
      <c r="M21" s="1097"/>
      <c r="N21" s="1097"/>
      <c r="O21" s="1097"/>
      <c r="P21" s="1097"/>
      <c r="Q21" s="302"/>
      <c r="R21" s="326" t="s">
        <v>53</v>
      </c>
      <c r="S21" s="303"/>
      <c r="T21" s="326" t="s">
        <v>54</v>
      </c>
      <c r="U21" s="1076" t="s">
        <v>421</v>
      </c>
      <c r="V21" s="1077"/>
      <c r="W21" s="1100"/>
      <c r="X21" s="1101"/>
      <c r="Y21" s="1101"/>
      <c r="Z21" s="1101"/>
      <c r="AA21" s="1102"/>
      <c r="AB21" s="1103" t="s">
        <v>422</v>
      </c>
      <c r="AC21" s="1103"/>
      <c r="AD21" s="1103"/>
      <c r="AE21" s="1103"/>
      <c r="AF21" s="1103"/>
      <c r="AG21" s="1103"/>
      <c r="AH21" s="1107"/>
      <c r="AI21" s="1107"/>
      <c r="AJ21" s="1107"/>
      <c r="AK21" s="1107"/>
      <c r="AL21" s="1108"/>
      <c r="AM21" s="1104" t="str">
        <f t="shared" ref="AM21" si="0">IF(AH21=0,"",AH21*2000)</f>
        <v/>
      </c>
      <c r="AN21" s="1105"/>
      <c r="AO21" s="1105"/>
      <c r="AP21" s="1105"/>
      <c r="AQ21" s="1105"/>
      <c r="AR21" s="1105"/>
      <c r="AS21" s="1105"/>
      <c r="AT21" s="1105"/>
      <c r="AU21" s="1106"/>
      <c r="AV21" s="312"/>
    </row>
    <row r="22" spans="1:93" s="68" customFormat="1" ht="21.6" customHeight="1">
      <c r="A22" s="304"/>
      <c r="B22" s="1096" t="s">
        <v>424</v>
      </c>
      <c r="C22" s="1097"/>
      <c r="D22" s="1097"/>
      <c r="E22" s="1097"/>
      <c r="F22" s="1097"/>
      <c r="G22" s="1097"/>
      <c r="H22" s="1097"/>
      <c r="I22" s="1097"/>
      <c r="J22" s="1097"/>
      <c r="K22" s="1097"/>
      <c r="L22" s="1097"/>
      <c r="M22" s="1097"/>
      <c r="N22" s="1097"/>
      <c r="O22" s="1097"/>
      <c r="P22" s="1097"/>
      <c r="Q22" s="302"/>
      <c r="R22" s="326" t="s">
        <v>53</v>
      </c>
      <c r="S22" s="303"/>
      <c r="T22" s="326" t="s">
        <v>54</v>
      </c>
      <c r="U22" s="1098" t="s">
        <v>421</v>
      </c>
      <c r="V22" s="1099"/>
      <c r="W22" s="1100"/>
      <c r="X22" s="1101"/>
      <c r="Y22" s="1101"/>
      <c r="Z22" s="1101"/>
      <c r="AA22" s="1102"/>
      <c r="AB22" s="1103" t="s">
        <v>425</v>
      </c>
      <c r="AC22" s="1103"/>
      <c r="AD22" s="1103"/>
      <c r="AE22" s="1103"/>
      <c r="AF22" s="1103"/>
      <c r="AG22" s="1103"/>
      <c r="AH22" s="1076"/>
      <c r="AI22" s="1076"/>
      <c r="AJ22" s="1076"/>
      <c r="AK22" s="1076"/>
      <c r="AL22" s="1077"/>
      <c r="AM22" s="1104" t="str">
        <f>IF(AH22=0,"",AH22*2200)</f>
        <v/>
      </c>
      <c r="AN22" s="1105"/>
      <c r="AO22" s="1105"/>
      <c r="AP22" s="1105"/>
      <c r="AQ22" s="1105"/>
      <c r="AR22" s="1105"/>
      <c r="AS22" s="1105"/>
      <c r="AT22" s="1105"/>
      <c r="AU22" s="1106"/>
      <c r="AV22" s="312"/>
    </row>
    <row r="23" spans="1:93" s="68" customFormat="1" ht="21.6" customHeight="1">
      <c r="A23" s="304"/>
      <c r="B23" s="1096" t="s">
        <v>426</v>
      </c>
      <c r="C23" s="1097"/>
      <c r="D23" s="1097"/>
      <c r="E23" s="1097"/>
      <c r="F23" s="1097"/>
      <c r="G23" s="1097"/>
      <c r="H23" s="1097"/>
      <c r="I23" s="1097"/>
      <c r="J23" s="1097"/>
      <c r="K23" s="1097"/>
      <c r="L23" s="1097"/>
      <c r="M23" s="1097"/>
      <c r="N23" s="1097"/>
      <c r="O23" s="1097"/>
      <c r="P23" s="1097"/>
      <c r="Q23" s="305"/>
      <c r="R23" s="327" t="s">
        <v>427</v>
      </c>
      <c r="S23" s="306"/>
      <c r="T23" s="327" t="s">
        <v>428</v>
      </c>
      <c r="U23" s="1098" t="s">
        <v>421</v>
      </c>
      <c r="V23" s="1099"/>
      <c r="W23" s="1100"/>
      <c r="X23" s="1101"/>
      <c r="Y23" s="1101"/>
      <c r="Z23" s="1101"/>
      <c r="AA23" s="1102"/>
      <c r="AB23" s="1103" t="s">
        <v>429</v>
      </c>
      <c r="AC23" s="1103"/>
      <c r="AD23" s="1103"/>
      <c r="AE23" s="1103"/>
      <c r="AF23" s="1103"/>
      <c r="AG23" s="1103"/>
      <c r="AH23" s="1098"/>
      <c r="AI23" s="1098"/>
      <c r="AJ23" s="1098"/>
      <c r="AK23" s="1098"/>
      <c r="AL23" s="1098"/>
      <c r="AM23" s="1104" t="str">
        <f>IF(AH23=0,"",AH23*1300)</f>
        <v/>
      </c>
      <c r="AN23" s="1105"/>
      <c r="AO23" s="1105"/>
      <c r="AP23" s="1105"/>
      <c r="AQ23" s="1105"/>
      <c r="AR23" s="1105"/>
      <c r="AS23" s="1105"/>
      <c r="AT23" s="1105"/>
      <c r="AU23" s="1106"/>
      <c r="AV23" s="312"/>
    </row>
    <row r="24" spans="1:93" s="68" customFormat="1" ht="22.5" customHeight="1" thickBot="1">
      <c r="A24" s="304"/>
      <c r="B24" s="1109" t="s">
        <v>430</v>
      </c>
      <c r="C24" s="1110"/>
      <c r="D24" s="1110"/>
      <c r="E24" s="1110"/>
      <c r="F24" s="1110"/>
      <c r="G24" s="1110"/>
      <c r="H24" s="1110"/>
      <c r="I24" s="1110"/>
      <c r="J24" s="1110"/>
      <c r="K24" s="1110"/>
      <c r="L24" s="1110"/>
      <c r="M24" s="1110"/>
      <c r="N24" s="1110"/>
      <c r="O24" s="1110"/>
      <c r="P24" s="1110"/>
      <c r="Q24" s="307"/>
      <c r="R24" s="328" t="s">
        <v>53</v>
      </c>
      <c r="S24" s="308"/>
      <c r="T24" s="328" t="s">
        <v>54</v>
      </c>
      <c r="U24" s="1111" t="s">
        <v>421</v>
      </c>
      <c r="V24" s="1112"/>
      <c r="W24" s="1113"/>
      <c r="X24" s="1114"/>
      <c r="Y24" s="1114"/>
      <c r="Z24" s="1114"/>
      <c r="AA24" s="1115"/>
      <c r="AB24" s="1116" t="s">
        <v>431</v>
      </c>
      <c r="AC24" s="1116"/>
      <c r="AD24" s="1116"/>
      <c r="AE24" s="1116"/>
      <c r="AF24" s="1116"/>
      <c r="AG24" s="1116"/>
      <c r="AH24" s="1111"/>
      <c r="AI24" s="1111"/>
      <c r="AJ24" s="1111"/>
      <c r="AK24" s="1111"/>
      <c r="AL24" s="1112"/>
      <c r="AM24" s="1117" t="str">
        <f>IF(AH24=0,"",AH24*2500)</f>
        <v/>
      </c>
      <c r="AN24" s="1118"/>
      <c r="AO24" s="1118"/>
      <c r="AP24" s="1118"/>
      <c r="AQ24" s="1118"/>
      <c r="AR24" s="1118"/>
      <c r="AS24" s="1118"/>
      <c r="AT24" s="1118"/>
      <c r="AU24" s="1119"/>
      <c r="AV24" s="312"/>
    </row>
    <row r="25" spans="1:93" s="68" customFormat="1" ht="109.5" customHeight="1">
      <c r="B25" s="1137" t="s">
        <v>436</v>
      </c>
      <c r="C25" s="1138"/>
      <c r="D25" s="1138"/>
      <c r="E25" s="1138"/>
      <c r="F25" s="1138"/>
      <c r="G25" s="1138"/>
      <c r="H25" s="1138"/>
      <c r="I25" s="1138"/>
      <c r="J25" s="1138"/>
      <c r="K25" s="1138"/>
      <c r="L25" s="1138"/>
      <c r="M25" s="1138"/>
      <c r="N25" s="1138"/>
      <c r="O25" s="1138"/>
      <c r="P25" s="1138"/>
      <c r="Q25" s="1138"/>
      <c r="R25" s="1138"/>
      <c r="S25" s="1138"/>
      <c r="T25" s="1138"/>
      <c r="U25" s="1138"/>
      <c r="V25" s="1138"/>
      <c r="W25" s="1138"/>
      <c r="X25" s="1138"/>
      <c r="Y25" s="1138"/>
      <c r="Z25" s="1138"/>
      <c r="AA25" s="1138"/>
      <c r="AB25" s="1138"/>
      <c r="AC25" s="1138"/>
      <c r="AD25" s="1138"/>
      <c r="AE25" s="1138"/>
      <c r="AF25" s="1138"/>
      <c r="AG25" s="1138"/>
      <c r="AH25" s="1138"/>
      <c r="AI25" s="1138"/>
      <c r="AJ25" s="1138"/>
      <c r="AK25" s="1138"/>
      <c r="AL25" s="1138"/>
      <c r="AM25" s="1138"/>
      <c r="AN25" s="1138"/>
      <c r="AO25" s="1138"/>
      <c r="AP25" s="1138"/>
      <c r="AQ25" s="1138"/>
      <c r="AR25" s="1138"/>
      <c r="AS25" s="1138"/>
      <c r="AT25" s="1138"/>
      <c r="AU25" s="321"/>
      <c r="AV25" s="312"/>
    </row>
    <row r="26" spans="1:93" s="68" customFormat="1" ht="27" customHeight="1" thickBot="1">
      <c r="B26" s="341"/>
      <c r="C26" s="1138" t="s">
        <v>455</v>
      </c>
      <c r="D26" s="1138"/>
      <c r="E26" s="1138"/>
      <c r="F26" s="1138"/>
      <c r="G26" s="1138"/>
      <c r="H26" s="1138"/>
      <c r="I26" s="1138"/>
      <c r="J26" s="1138"/>
      <c r="K26" s="1138"/>
      <c r="L26" s="1138"/>
      <c r="M26" s="1138"/>
      <c r="N26" s="1138"/>
      <c r="O26" s="1138"/>
      <c r="P26" s="1138"/>
      <c r="Q26" s="1138"/>
      <c r="R26" s="1138"/>
      <c r="S26" s="1138"/>
      <c r="T26" s="1138"/>
      <c r="U26" s="1138"/>
      <c r="V26" s="1138"/>
      <c r="W26" s="1138"/>
      <c r="X26" s="1138"/>
      <c r="Y26" s="1138"/>
      <c r="Z26" s="1138"/>
      <c r="AA26" s="1138"/>
      <c r="AB26" s="1138"/>
      <c r="AC26" s="1138"/>
      <c r="AD26" s="1138"/>
      <c r="AE26" s="1138"/>
      <c r="AF26" s="1138"/>
      <c r="AG26" s="1138"/>
      <c r="AH26" s="1138"/>
      <c r="AI26" s="1138"/>
      <c r="AJ26" s="1138"/>
      <c r="AK26" s="1138"/>
      <c r="AL26" s="1138"/>
      <c r="AM26" s="1138"/>
      <c r="AN26" s="1138"/>
      <c r="AO26" s="1138"/>
      <c r="AP26" s="1138"/>
      <c r="AQ26" s="1138"/>
      <c r="AR26" s="340"/>
      <c r="AS26" s="340"/>
      <c r="AT26" s="340"/>
      <c r="AU26" s="321"/>
      <c r="AV26" s="312"/>
    </row>
    <row r="27" spans="1:93" s="68" customFormat="1" ht="21" customHeight="1" thickBot="1">
      <c r="B27" s="1083" t="s">
        <v>414</v>
      </c>
      <c r="C27" s="1084"/>
      <c r="D27" s="1084"/>
      <c r="E27" s="1084"/>
      <c r="F27" s="1084"/>
      <c r="G27" s="1084"/>
      <c r="H27" s="1084"/>
      <c r="I27" s="1084"/>
      <c r="J27" s="1084"/>
      <c r="K27" s="1084"/>
      <c r="L27" s="1084"/>
      <c r="M27" s="1084"/>
      <c r="N27" s="1084"/>
      <c r="O27" s="1084"/>
      <c r="P27" s="1084"/>
      <c r="Q27" s="1139" t="s">
        <v>432</v>
      </c>
      <c r="R27" s="1140"/>
      <c r="S27" s="1140"/>
      <c r="T27" s="1140"/>
      <c r="U27" s="1140"/>
      <c r="V27" s="1141"/>
      <c r="W27" s="1142" t="s">
        <v>418</v>
      </c>
      <c r="X27" s="1092"/>
      <c r="Y27" s="1092"/>
      <c r="Z27" s="1092"/>
      <c r="AA27" s="1093"/>
      <c r="AB27" s="1088" t="s">
        <v>419</v>
      </c>
      <c r="AC27" s="1094"/>
      <c r="AD27" s="1094"/>
      <c r="AE27" s="1094"/>
      <c r="AF27" s="1094"/>
      <c r="AG27" s="1094"/>
      <c r="AH27" s="1094"/>
      <c r="AI27" s="1094"/>
      <c r="AJ27" s="1095"/>
      <c r="AK27" s="312"/>
      <c r="AL27" s="312"/>
      <c r="AM27" s="312"/>
      <c r="AN27" s="312"/>
      <c r="AO27" s="312"/>
      <c r="AP27" s="312"/>
      <c r="AQ27" s="312"/>
      <c r="AR27" s="312"/>
      <c r="AS27" s="312"/>
      <c r="AT27" s="312"/>
      <c r="AU27" s="312"/>
      <c r="AV27" s="341"/>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38"/>
    </row>
    <row r="28" spans="1:93" s="68" customFormat="1" ht="21" customHeight="1" thickTop="1">
      <c r="B28" s="1120" t="s">
        <v>420</v>
      </c>
      <c r="C28" s="1121"/>
      <c r="D28" s="1121"/>
      <c r="E28" s="1121"/>
      <c r="F28" s="1121"/>
      <c r="G28" s="1121"/>
      <c r="H28" s="1121"/>
      <c r="I28" s="1121"/>
      <c r="J28" s="1121"/>
      <c r="K28" s="1121"/>
      <c r="L28" s="1121"/>
      <c r="M28" s="1121"/>
      <c r="N28" s="1121"/>
      <c r="O28" s="1121"/>
      <c r="P28" s="1121"/>
      <c r="Q28" s="1122" t="s">
        <v>433</v>
      </c>
      <c r="R28" s="1123"/>
      <c r="S28" s="1123"/>
      <c r="T28" s="1123"/>
      <c r="U28" s="1123"/>
      <c r="V28" s="1124"/>
      <c r="W28" s="1125" t="str">
        <f>IF(AH20=0,"",AH20)</f>
        <v/>
      </c>
      <c r="X28" s="1126"/>
      <c r="Y28" s="1126"/>
      <c r="Z28" s="1126"/>
      <c r="AA28" s="1127"/>
      <c r="AB28" s="1128" t="str">
        <f>IF(W28="","",W28*500)</f>
        <v/>
      </c>
      <c r="AC28" s="1129"/>
      <c r="AD28" s="1129"/>
      <c r="AE28" s="1129"/>
      <c r="AF28" s="1129"/>
      <c r="AG28" s="1129"/>
      <c r="AH28" s="1129"/>
      <c r="AI28" s="1129"/>
      <c r="AJ28" s="1130"/>
      <c r="AK28" s="312"/>
      <c r="AL28" s="312"/>
      <c r="AM28" s="312"/>
      <c r="AN28" s="312"/>
      <c r="AO28" s="312"/>
      <c r="AP28" s="312"/>
      <c r="AQ28" s="312"/>
      <c r="AR28" s="312"/>
      <c r="AS28" s="312"/>
      <c r="AT28" s="312"/>
      <c r="AU28" s="312"/>
      <c r="AV28" s="341"/>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38"/>
    </row>
    <row r="29" spans="1:93" s="68" customFormat="1" ht="21" customHeight="1">
      <c r="A29" s="304"/>
      <c r="B29" s="1096" t="s">
        <v>423</v>
      </c>
      <c r="C29" s="1097"/>
      <c r="D29" s="1097"/>
      <c r="E29" s="1097"/>
      <c r="F29" s="1097"/>
      <c r="G29" s="1097"/>
      <c r="H29" s="1097"/>
      <c r="I29" s="1097"/>
      <c r="J29" s="1097"/>
      <c r="K29" s="1097"/>
      <c r="L29" s="1097"/>
      <c r="M29" s="1097"/>
      <c r="N29" s="1097"/>
      <c r="O29" s="1097"/>
      <c r="P29" s="1097"/>
      <c r="Q29" s="1131" t="s">
        <v>434</v>
      </c>
      <c r="R29" s="1132"/>
      <c r="S29" s="1132"/>
      <c r="T29" s="1132"/>
      <c r="U29" s="1132"/>
      <c r="V29" s="1133"/>
      <c r="W29" s="1134" t="str">
        <f>IF(AH21=0,"",AH21)</f>
        <v/>
      </c>
      <c r="X29" s="1135"/>
      <c r="Y29" s="1135"/>
      <c r="Z29" s="1135"/>
      <c r="AA29" s="1136"/>
      <c r="AB29" s="1104" t="str">
        <f>IF(W29="","",W29*250)</f>
        <v/>
      </c>
      <c r="AC29" s="1105"/>
      <c r="AD29" s="1105"/>
      <c r="AE29" s="1105"/>
      <c r="AF29" s="1105"/>
      <c r="AG29" s="1105"/>
      <c r="AH29" s="1105"/>
      <c r="AI29" s="1105"/>
      <c r="AJ29" s="1106"/>
      <c r="AK29" s="312"/>
      <c r="AL29" s="312"/>
      <c r="AM29" s="312"/>
      <c r="AN29" s="312"/>
      <c r="AO29" s="312"/>
      <c r="AP29" s="312"/>
      <c r="AQ29" s="312"/>
      <c r="AR29" s="312"/>
      <c r="AS29" s="312"/>
      <c r="AT29" s="312"/>
      <c r="AU29" s="312"/>
      <c r="AV29" s="341"/>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38"/>
    </row>
    <row r="30" spans="1:93" s="68" customFormat="1" ht="21" customHeight="1">
      <c r="A30" s="304"/>
      <c r="B30" s="1096" t="s">
        <v>424</v>
      </c>
      <c r="C30" s="1097"/>
      <c r="D30" s="1097"/>
      <c r="E30" s="1097"/>
      <c r="F30" s="1097"/>
      <c r="G30" s="1097"/>
      <c r="H30" s="1097"/>
      <c r="I30" s="1097"/>
      <c r="J30" s="1097"/>
      <c r="K30" s="1097"/>
      <c r="L30" s="1097"/>
      <c r="M30" s="1097"/>
      <c r="N30" s="1097"/>
      <c r="O30" s="1097"/>
      <c r="P30" s="1097"/>
      <c r="Q30" s="1131" t="s">
        <v>433</v>
      </c>
      <c r="R30" s="1132"/>
      <c r="S30" s="1132"/>
      <c r="T30" s="1132"/>
      <c r="U30" s="1132"/>
      <c r="V30" s="1133"/>
      <c r="W30" s="1134" t="str">
        <f>IF(AH22=0,"",AH22)</f>
        <v/>
      </c>
      <c r="X30" s="1135"/>
      <c r="Y30" s="1135"/>
      <c r="Z30" s="1135"/>
      <c r="AA30" s="1136"/>
      <c r="AB30" s="1104" t="str">
        <f t="shared" ref="AB30:AB32" si="1">IF(W30="","",W30*500)</f>
        <v/>
      </c>
      <c r="AC30" s="1105"/>
      <c r="AD30" s="1105"/>
      <c r="AE30" s="1105"/>
      <c r="AF30" s="1105"/>
      <c r="AG30" s="1105"/>
      <c r="AH30" s="1105"/>
      <c r="AI30" s="1105"/>
      <c r="AJ30" s="1106"/>
      <c r="AK30" s="312"/>
      <c r="AL30" s="312"/>
      <c r="AM30" s="312"/>
      <c r="AN30" s="312"/>
      <c r="AO30" s="312"/>
      <c r="AP30" s="312"/>
      <c r="AQ30" s="312"/>
      <c r="AR30" s="312"/>
      <c r="AS30" s="312"/>
      <c r="AT30" s="312"/>
      <c r="AU30" s="312"/>
      <c r="AV30" s="341"/>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38"/>
    </row>
    <row r="31" spans="1:93" s="68" customFormat="1" ht="21" customHeight="1">
      <c r="A31" s="304"/>
      <c r="B31" s="1096" t="s">
        <v>426</v>
      </c>
      <c r="C31" s="1097"/>
      <c r="D31" s="1097"/>
      <c r="E31" s="1097"/>
      <c r="F31" s="1097"/>
      <c r="G31" s="1097"/>
      <c r="H31" s="1097"/>
      <c r="I31" s="1097"/>
      <c r="J31" s="1097"/>
      <c r="K31" s="1097"/>
      <c r="L31" s="1097"/>
      <c r="M31" s="1097"/>
      <c r="N31" s="1097"/>
      <c r="O31" s="1097"/>
      <c r="P31" s="1097"/>
      <c r="Q31" s="1131" t="s">
        <v>434</v>
      </c>
      <c r="R31" s="1132"/>
      <c r="S31" s="1132"/>
      <c r="T31" s="1132"/>
      <c r="U31" s="1132"/>
      <c r="V31" s="1133"/>
      <c r="W31" s="1134" t="str">
        <f>IF(AH23=0,"",AH23)</f>
        <v/>
      </c>
      <c r="X31" s="1135"/>
      <c r="Y31" s="1135"/>
      <c r="Z31" s="1135"/>
      <c r="AA31" s="1136"/>
      <c r="AB31" s="1104" t="str">
        <f>IF(W31="","",W31*250)</f>
        <v/>
      </c>
      <c r="AC31" s="1105"/>
      <c r="AD31" s="1105"/>
      <c r="AE31" s="1105"/>
      <c r="AF31" s="1105"/>
      <c r="AG31" s="1105"/>
      <c r="AH31" s="1105"/>
      <c r="AI31" s="1105"/>
      <c r="AJ31" s="1106"/>
      <c r="AK31" s="312"/>
      <c r="AL31" s="312"/>
      <c r="AM31" s="312"/>
      <c r="AN31" s="312"/>
      <c r="AO31" s="312"/>
      <c r="AP31" s="312"/>
      <c r="AQ31" s="312"/>
      <c r="AR31" s="312"/>
      <c r="AS31" s="312"/>
      <c r="AT31" s="312"/>
      <c r="AU31" s="312"/>
      <c r="AV31" s="329"/>
      <c r="AW31" s="338"/>
      <c r="AX31" s="338"/>
      <c r="AY31" s="338"/>
      <c r="AZ31" s="338"/>
      <c r="BA31" s="338"/>
      <c r="BB31" s="338"/>
      <c r="BC31" s="338"/>
      <c r="BD31" s="338"/>
      <c r="BE31" s="338"/>
      <c r="BF31" s="338"/>
      <c r="BG31" s="338"/>
      <c r="BH31" s="338"/>
      <c r="BI31" s="338"/>
      <c r="BJ31" s="338"/>
      <c r="BK31" s="114"/>
      <c r="BL31" s="111"/>
      <c r="BM31" s="114"/>
      <c r="BN31" s="111"/>
      <c r="BO31" s="114"/>
      <c r="BP31" s="114"/>
      <c r="BQ31" s="114"/>
      <c r="BR31" s="114"/>
      <c r="BS31" s="114"/>
      <c r="BT31" s="114"/>
      <c r="BU31" s="114"/>
      <c r="BV31" s="310"/>
      <c r="BW31" s="310"/>
      <c r="BX31" s="310"/>
      <c r="BY31" s="310"/>
      <c r="BZ31" s="310"/>
      <c r="CA31" s="310"/>
      <c r="CB31" s="310"/>
      <c r="CC31" s="114"/>
      <c r="CD31" s="114"/>
      <c r="CE31" s="114"/>
      <c r="CF31" s="114"/>
      <c r="CG31" s="114"/>
      <c r="CH31" s="114"/>
      <c r="CI31" s="338"/>
      <c r="CJ31" s="338"/>
      <c r="CK31" s="338"/>
      <c r="CL31" s="338"/>
      <c r="CM31" s="338"/>
      <c r="CN31" s="338"/>
      <c r="CO31" s="338"/>
    </row>
    <row r="32" spans="1:93" s="68" customFormat="1" ht="21" customHeight="1" thickBot="1">
      <c r="A32" s="304"/>
      <c r="B32" s="1109" t="s">
        <v>430</v>
      </c>
      <c r="C32" s="1110"/>
      <c r="D32" s="1110"/>
      <c r="E32" s="1110"/>
      <c r="F32" s="1110"/>
      <c r="G32" s="1110"/>
      <c r="H32" s="1110"/>
      <c r="I32" s="1110"/>
      <c r="J32" s="1110"/>
      <c r="K32" s="1110"/>
      <c r="L32" s="1110"/>
      <c r="M32" s="1110"/>
      <c r="N32" s="1110"/>
      <c r="O32" s="1110"/>
      <c r="P32" s="1110"/>
      <c r="Q32" s="1143" t="s">
        <v>433</v>
      </c>
      <c r="R32" s="1144"/>
      <c r="S32" s="1144"/>
      <c r="T32" s="1144"/>
      <c r="U32" s="1144"/>
      <c r="V32" s="1145"/>
      <c r="W32" s="1146" t="str">
        <f>IF(AH24=0,"",AH24)</f>
        <v/>
      </c>
      <c r="X32" s="1147"/>
      <c r="Y32" s="1147"/>
      <c r="Z32" s="1147"/>
      <c r="AA32" s="1148"/>
      <c r="AB32" s="1117" t="str">
        <f t="shared" si="1"/>
        <v/>
      </c>
      <c r="AC32" s="1118"/>
      <c r="AD32" s="1118"/>
      <c r="AE32" s="1118"/>
      <c r="AF32" s="1118"/>
      <c r="AG32" s="1118"/>
      <c r="AH32" s="1118"/>
      <c r="AI32" s="1118"/>
      <c r="AJ32" s="1119"/>
      <c r="AK32" s="312"/>
      <c r="AL32" s="312"/>
      <c r="AM32" s="312"/>
      <c r="AN32" s="312"/>
      <c r="AO32" s="312"/>
      <c r="AP32" s="312"/>
      <c r="AQ32" s="312"/>
      <c r="AR32" s="312"/>
      <c r="AS32" s="312"/>
      <c r="AT32" s="312"/>
      <c r="AU32" s="312"/>
      <c r="AV32" s="312"/>
    </row>
    <row r="33" spans="2:49" s="68" customFormat="1" ht="21" customHeight="1">
      <c r="B33" s="1149" t="s">
        <v>435</v>
      </c>
      <c r="C33" s="1149"/>
      <c r="D33" s="1149"/>
      <c r="E33" s="1149"/>
      <c r="F33" s="1149"/>
      <c r="G33" s="1149"/>
      <c r="H33" s="1149"/>
      <c r="I33" s="1149"/>
      <c r="J33" s="1149"/>
      <c r="K33" s="1149"/>
      <c r="L33" s="1149"/>
      <c r="M33" s="1149"/>
      <c r="N33" s="1149"/>
      <c r="O33" s="1149"/>
      <c r="P33" s="1149"/>
      <c r="Q33" s="1149"/>
      <c r="R33" s="1149"/>
      <c r="S33" s="1149"/>
      <c r="T33" s="1149"/>
      <c r="U33" s="1149"/>
      <c r="V33" s="1149"/>
      <c r="W33" s="1149"/>
      <c r="X33" s="1149"/>
      <c r="Y33" s="1149"/>
      <c r="Z33" s="1149"/>
      <c r="AA33" s="1149"/>
      <c r="AB33" s="1149"/>
      <c r="AC33" s="1149"/>
      <c r="AD33" s="1149"/>
      <c r="AE33" s="1149"/>
      <c r="AF33" s="1149"/>
      <c r="AG33" s="1149"/>
      <c r="AH33" s="1149"/>
      <c r="AI33" s="1149"/>
      <c r="AJ33" s="1149"/>
      <c r="AK33" s="1149"/>
      <c r="AL33" s="1149"/>
      <c r="AM33" s="1149"/>
      <c r="AN33" s="1149"/>
      <c r="AO33" s="1149"/>
      <c r="AP33" s="1149"/>
      <c r="AQ33" s="1149"/>
      <c r="AR33" s="312"/>
      <c r="AS33" s="312"/>
      <c r="AT33" s="312"/>
      <c r="AU33" s="312"/>
      <c r="AV33" s="312"/>
    </row>
    <row r="34" spans="2:49" s="68" customFormat="1" ht="18" customHeight="1" thickBot="1">
      <c r="B34" s="330"/>
      <c r="C34" s="312"/>
      <c r="D34" s="322"/>
      <c r="E34" s="331"/>
      <c r="F34" s="331"/>
      <c r="G34" s="331"/>
      <c r="H34" s="331"/>
      <c r="I34" s="331"/>
      <c r="J34" s="331"/>
      <c r="K34" s="331"/>
      <c r="L34" s="331"/>
      <c r="M34" s="331"/>
      <c r="N34" s="331"/>
      <c r="O34" s="331"/>
      <c r="P34" s="331"/>
      <c r="Q34" s="331"/>
      <c r="R34" s="331"/>
      <c r="S34" s="331"/>
      <c r="T34" s="331"/>
      <c r="U34" s="331"/>
      <c r="V34" s="331"/>
      <c r="W34" s="331"/>
      <c r="X34" s="331"/>
      <c r="Y34" s="331"/>
      <c r="Z34" s="1150"/>
      <c r="AA34" s="1150"/>
      <c r="AB34" s="1150"/>
      <c r="AC34" s="1150"/>
      <c r="AD34" s="1150"/>
      <c r="AE34" s="1150"/>
      <c r="AF34" s="1150"/>
      <c r="AG34" s="1150"/>
      <c r="AH34" s="1150"/>
      <c r="AI34" s="1150"/>
      <c r="AJ34" s="1150"/>
      <c r="AK34" s="1150"/>
      <c r="AL34" s="1150"/>
      <c r="AM34" s="1150"/>
      <c r="AN34" s="1150"/>
      <c r="AO34" s="1150"/>
      <c r="AP34" s="1150"/>
      <c r="AQ34" s="1150"/>
      <c r="AR34" s="1150"/>
      <c r="AS34" s="1150"/>
      <c r="AT34" s="1150"/>
      <c r="AU34" s="1150"/>
      <c r="AV34" s="1150"/>
      <c r="AW34" s="77"/>
    </row>
    <row r="35" spans="2:49" s="78" customFormat="1" ht="24.75" customHeight="1">
      <c r="B35" s="332"/>
      <c r="C35" s="1168" t="s">
        <v>437</v>
      </c>
      <c r="D35" s="1169"/>
      <c r="E35" s="1169"/>
      <c r="F35" s="1169"/>
      <c r="G35" s="1169"/>
      <c r="H35" s="1169"/>
      <c r="I35" s="1169"/>
      <c r="J35" s="1169"/>
      <c r="K35" s="1169"/>
      <c r="L35" s="1169"/>
      <c r="M35" s="1169"/>
      <c r="N35" s="1170"/>
      <c r="O35" s="1171" t="s">
        <v>439</v>
      </c>
      <c r="P35" s="1152"/>
      <c r="Q35" s="1152"/>
      <c r="R35" s="1171" t="s">
        <v>440</v>
      </c>
      <c r="S35" s="1152"/>
      <c r="T35" s="1171" t="s">
        <v>441</v>
      </c>
      <c r="U35" s="1152"/>
      <c r="V35" s="1152"/>
      <c r="W35" s="1152"/>
      <c r="X35" s="1151" t="s">
        <v>442</v>
      </c>
      <c r="Y35" s="1152"/>
      <c r="Z35" s="1152"/>
      <c r="AA35" s="1152"/>
      <c r="AB35" s="1151" t="s">
        <v>443</v>
      </c>
      <c r="AC35" s="1152"/>
      <c r="AD35" s="1152"/>
      <c r="AE35" s="1152"/>
      <c r="AF35" s="1151" t="s">
        <v>444</v>
      </c>
      <c r="AG35" s="1152"/>
      <c r="AH35" s="1152"/>
      <c r="AI35" s="1152"/>
      <c r="AJ35" s="1151" t="s">
        <v>445</v>
      </c>
      <c r="AK35" s="1152"/>
      <c r="AL35" s="1152"/>
      <c r="AM35" s="1154"/>
      <c r="AN35" s="333"/>
      <c r="AO35" s="333"/>
      <c r="AP35" s="333"/>
      <c r="AQ35" s="333"/>
      <c r="AR35" s="333"/>
      <c r="AS35" s="333"/>
      <c r="AT35" s="333"/>
      <c r="AU35" s="333"/>
      <c r="AV35" s="333"/>
      <c r="AW35" s="311"/>
    </row>
    <row r="36" spans="2:49" s="68" customFormat="1" ht="12.75" customHeight="1">
      <c r="B36" s="332"/>
      <c r="C36" s="1156"/>
      <c r="D36" s="1157"/>
      <c r="E36" s="1157"/>
      <c r="F36" s="1157"/>
      <c r="G36" s="1157"/>
      <c r="H36" s="1157"/>
      <c r="I36" s="1157"/>
      <c r="J36" s="1157"/>
      <c r="K36" s="1157"/>
      <c r="L36" s="1157"/>
      <c r="M36" s="1157"/>
      <c r="N36" s="1158"/>
      <c r="O36" s="1153"/>
      <c r="P36" s="1153"/>
      <c r="Q36" s="1153"/>
      <c r="R36" s="1153"/>
      <c r="S36" s="1153"/>
      <c r="T36" s="1153"/>
      <c r="U36" s="1153"/>
      <c r="V36" s="1153"/>
      <c r="W36" s="1153"/>
      <c r="X36" s="1153"/>
      <c r="Y36" s="1153"/>
      <c r="Z36" s="1153"/>
      <c r="AA36" s="1153"/>
      <c r="AB36" s="1153"/>
      <c r="AC36" s="1153"/>
      <c r="AD36" s="1153"/>
      <c r="AE36" s="1153"/>
      <c r="AF36" s="1153"/>
      <c r="AG36" s="1153"/>
      <c r="AH36" s="1153"/>
      <c r="AI36" s="1153"/>
      <c r="AJ36" s="1153"/>
      <c r="AK36" s="1153"/>
      <c r="AL36" s="1153"/>
      <c r="AM36" s="1155"/>
      <c r="AN36" s="334"/>
      <c r="AO36" s="334"/>
      <c r="AP36" s="334"/>
      <c r="AQ36" s="334"/>
      <c r="AR36" s="312"/>
      <c r="AS36" s="312"/>
      <c r="AT36" s="312"/>
      <c r="AU36" s="312"/>
      <c r="AV36" s="312"/>
    </row>
    <row r="37" spans="2:49" s="68" customFormat="1" ht="20.25" customHeight="1">
      <c r="B37" s="312"/>
      <c r="C37" s="1159" t="s">
        <v>438</v>
      </c>
      <c r="D37" s="1160"/>
      <c r="E37" s="1160"/>
      <c r="F37" s="1160"/>
      <c r="G37" s="1160"/>
      <c r="H37" s="1160"/>
      <c r="I37" s="1160"/>
      <c r="J37" s="1160"/>
      <c r="K37" s="1160"/>
      <c r="L37" s="1160"/>
      <c r="M37" s="1160"/>
      <c r="N37" s="1161"/>
      <c r="O37" s="1153"/>
      <c r="P37" s="1153"/>
      <c r="Q37" s="1153"/>
      <c r="R37" s="1153"/>
      <c r="S37" s="1153"/>
      <c r="T37" s="1153"/>
      <c r="U37" s="1153"/>
      <c r="V37" s="1153"/>
      <c r="W37" s="1153"/>
      <c r="X37" s="1153"/>
      <c r="Y37" s="1153"/>
      <c r="Z37" s="1153"/>
      <c r="AA37" s="1153"/>
      <c r="AB37" s="1153"/>
      <c r="AC37" s="1153"/>
      <c r="AD37" s="1153"/>
      <c r="AE37" s="1153"/>
      <c r="AF37" s="1153"/>
      <c r="AG37" s="1153"/>
      <c r="AH37" s="1153"/>
      <c r="AI37" s="1153"/>
      <c r="AJ37" s="1153"/>
      <c r="AK37" s="1153"/>
      <c r="AL37" s="1153"/>
      <c r="AM37" s="1155"/>
      <c r="AN37" s="312"/>
      <c r="AO37" s="312"/>
      <c r="AP37" s="312"/>
      <c r="AQ37" s="312"/>
      <c r="AR37" s="312"/>
      <c r="AS37" s="312"/>
      <c r="AT37" s="312"/>
      <c r="AU37" s="312"/>
      <c r="AV37" s="312"/>
    </row>
    <row r="38" spans="2:49" s="68" customFormat="1" ht="19.5" customHeight="1">
      <c r="B38" s="312"/>
      <c r="C38" s="1162" t="s">
        <v>448</v>
      </c>
      <c r="D38" s="1163"/>
      <c r="E38" s="1163"/>
      <c r="F38" s="1163"/>
      <c r="G38" s="1163"/>
      <c r="H38" s="1163"/>
      <c r="I38" s="1163"/>
      <c r="J38" s="1163"/>
      <c r="K38" s="1163"/>
      <c r="L38" s="1163"/>
      <c r="M38" s="1163"/>
      <c r="N38" s="1164"/>
      <c r="O38" s="1165"/>
      <c r="P38" s="1166"/>
      <c r="Q38" s="1166"/>
      <c r="R38" s="1165"/>
      <c r="S38" s="1166"/>
      <c r="T38" s="1167" t="s">
        <v>446</v>
      </c>
      <c r="U38" s="1153"/>
      <c r="V38" s="1153"/>
      <c r="W38" s="1153"/>
      <c r="X38" s="1165"/>
      <c r="Y38" s="1166"/>
      <c r="Z38" s="1166"/>
      <c r="AA38" s="1166"/>
      <c r="AB38" s="1165"/>
      <c r="AC38" s="1166"/>
      <c r="AD38" s="1166"/>
      <c r="AE38" s="1166"/>
      <c r="AF38" s="1165"/>
      <c r="AG38" s="1166"/>
      <c r="AH38" s="1166"/>
      <c r="AI38" s="1166"/>
      <c r="AJ38" s="1165"/>
      <c r="AK38" s="1166"/>
      <c r="AL38" s="1166"/>
      <c r="AM38" s="1172"/>
      <c r="AN38" s="312"/>
      <c r="AO38" s="312"/>
      <c r="AP38" s="312"/>
      <c r="AQ38" s="312"/>
      <c r="AR38" s="312"/>
      <c r="AS38" s="312"/>
      <c r="AT38" s="312"/>
      <c r="AU38" s="312"/>
      <c r="AV38" s="312"/>
    </row>
    <row r="39" spans="2:49" s="68" customFormat="1" ht="19.5" customHeight="1">
      <c r="B39" s="312"/>
      <c r="C39" s="1162" t="s">
        <v>449</v>
      </c>
      <c r="D39" s="1163"/>
      <c r="E39" s="1163"/>
      <c r="F39" s="1163"/>
      <c r="G39" s="1163"/>
      <c r="H39" s="1163"/>
      <c r="I39" s="1163"/>
      <c r="J39" s="1163"/>
      <c r="K39" s="1163"/>
      <c r="L39" s="1163"/>
      <c r="M39" s="1163"/>
      <c r="N39" s="1164"/>
      <c r="O39" s="1165"/>
      <c r="P39" s="1166"/>
      <c r="Q39" s="1166"/>
      <c r="R39" s="1165"/>
      <c r="S39" s="1166"/>
      <c r="T39" s="1167" t="s">
        <v>446</v>
      </c>
      <c r="U39" s="1153"/>
      <c r="V39" s="1153"/>
      <c r="W39" s="1153"/>
      <c r="X39" s="1165"/>
      <c r="Y39" s="1166"/>
      <c r="Z39" s="1166"/>
      <c r="AA39" s="1166"/>
      <c r="AB39" s="1165"/>
      <c r="AC39" s="1166"/>
      <c r="AD39" s="1166"/>
      <c r="AE39" s="1166"/>
      <c r="AF39" s="1165"/>
      <c r="AG39" s="1166"/>
      <c r="AH39" s="1166"/>
      <c r="AI39" s="1166"/>
      <c r="AJ39" s="1165"/>
      <c r="AK39" s="1166"/>
      <c r="AL39" s="1166"/>
      <c r="AM39" s="1172"/>
      <c r="AN39" s="312"/>
      <c r="AO39" s="312"/>
      <c r="AP39" s="312"/>
      <c r="AQ39" s="312"/>
      <c r="AR39" s="312"/>
      <c r="AS39" s="312"/>
      <c r="AT39" s="312"/>
      <c r="AU39" s="312"/>
      <c r="AV39" s="312"/>
    </row>
    <row r="40" spans="2:49" s="68" customFormat="1" ht="19.5" customHeight="1">
      <c r="B40" s="312"/>
      <c r="C40" s="1162" t="s">
        <v>424</v>
      </c>
      <c r="D40" s="1163"/>
      <c r="E40" s="1163"/>
      <c r="F40" s="1163"/>
      <c r="G40" s="1163"/>
      <c r="H40" s="1163"/>
      <c r="I40" s="1163"/>
      <c r="J40" s="1163"/>
      <c r="K40" s="1163"/>
      <c r="L40" s="1163"/>
      <c r="M40" s="1163"/>
      <c r="N40" s="1164"/>
      <c r="O40" s="1165"/>
      <c r="P40" s="1166"/>
      <c r="Q40" s="1166"/>
      <c r="R40" s="1167" t="s">
        <v>446</v>
      </c>
      <c r="S40" s="1153"/>
      <c r="T40" s="1167" t="s">
        <v>446</v>
      </c>
      <c r="U40" s="1153"/>
      <c r="V40" s="1153"/>
      <c r="W40" s="1153"/>
      <c r="X40" s="1165"/>
      <c r="Y40" s="1166"/>
      <c r="Z40" s="1166"/>
      <c r="AA40" s="1166"/>
      <c r="AB40" s="1165"/>
      <c r="AC40" s="1166"/>
      <c r="AD40" s="1166"/>
      <c r="AE40" s="1166"/>
      <c r="AF40" s="1165"/>
      <c r="AG40" s="1166"/>
      <c r="AH40" s="1166"/>
      <c r="AI40" s="1166"/>
      <c r="AJ40" s="1165"/>
      <c r="AK40" s="1166"/>
      <c r="AL40" s="1166"/>
      <c r="AM40" s="1172"/>
      <c r="AN40" s="312"/>
      <c r="AO40" s="312"/>
      <c r="AP40" s="312"/>
      <c r="AQ40" s="312"/>
      <c r="AR40" s="312"/>
      <c r="AS40" s="312"/>
      <c r="AT40" s="312"/>
      <c r="AU40" s="312"/>
      <c r="AV40" s="312"/>
    </row>
    <row r="41" spans="2:49" s="68" customFormat="1" ht="19.5" customHeight="1">
      <c r="B41" s="312"/>
      <c r="C41" s="1162" t="s">
        <v>426</v>
      </c>
      <c r="D41" s="1163"/>
      <c r="E41" s="1163"/>
      <c r="F41" s="1163"/>
      <c r="G41" s="1163"/>
      <c r="H41" s="1163"/>
      <c r="I41" s="1163"/>
      <c r="J41" s="1163"/>
      <c r="K41" s="1163"/>
      <c r="L41" s="1163"/>
      <c r="M41" s="1163"/>
      <c r="N41" s="1164"/>
      <c r="O41" s="1165"/>
      <c r="P41" s="1166"/>
      <c r="Q41" s="1166"/>
      <c r="R41" s="1167" t="s">
        <v>446</v>
      </c>
      <c r="S41" s="1153"/>
      <c r="T41" s="1167" t="s">
        <v>446</v>
      </c>
      <c r="U41" s="1153"/>
      <c r="V41" s="1153"/>
      <c r="W41" s="1153"/>
      <c r="X41" s="1165"/>
      <c r="Y41" s="1166"/>
      <c r="Z41" s="1166"/>
      <c r="AA41" s="1166"/>
      <c r="AB41" s="1165"/>
      <c r="AC41" s="1166"/>
      <c r="AD41" s="1166"/>
      <c r="AE41" s="1166"/>
      <c r="AF41" s="1165"/>
      <c r="AG41" s="1166"/>
      <c r="AH41" s="1166"/>
      <c r="AI41" s="1166"/>
      <c r="AJ41" s="1165"/>
      <c r="AK41" s="1166"/>
      <c r="AL41" s="1166"/>
      <c r="AM41" s="1172"/>
      <c r="AN41" s="312"/>
      <c r="AO41" s="312"/>
      <c r="AP41" s="312"/>
      <c r="AQ41" s="312"/>
      <c r="AR41" s="312"/>
      <c r="AS41" s="312"/>
      <c r="AT41" s="312"/>
      <c r="AU41" s="312"/>
      <c r="AV41" s="312"/>
    </row>
    <row r="42" spans="2:49" s="68" customFormat="1" ht="19.5" customHeight="1" thickBot="1">
      <c r="B42" s="312"/>
      <c r="C42" s="1181" t="s">
        <v>450</v>
      </c>
      <c r="D42" s="1182"/>
      <c r="E42" s="1182"/>
      <c r="F42" s="1182"/>
      <c r="G42" s="1182"/>
      <c r="H42" s="1182"/>
      <c r="I42" s="1182"/>
      <c r="J42" s="1182"/>
      <c r="K42" s="1182"/>
      <c r="L42" s="1182"/>
      <c r="M42" s="1182"/>
      <c r="N42" s="1183"/>
      <c r="O42" s="1173"/>
      <c r="P42" s="1174"/>
      <c r="Q42" s="1174"/>
      <c r="R42" s="1173"/>
      <c r="S42" s="1174"/>
      <c r="T42" s="1184" t="s">
        <v>446</v>
      </c>
      <c r="U42" s="1185"/>
      <c r="V42" s="1185"/>
      <c r="W42" s="1185"/>
      <c r="X42" s="1173"/>
      <c r="Y42" s="1174"/>
      <c r="Z42" s="1174"/>
      <c r="AA42" s="1174"/>
      <c r="AB42" s="1173"/>
      <c r="AC42" s="1174"/>
      <c r="AD42" s="1174"/>
      <c r="AE42" s="1174"/>
      <c r="AF42" s="1173"/>
      <c r="AG42" s="1174"/>
      <c r="AH42" s="1174"/>
      <c r="AI42" s="1174"/>
      <c r="AJ42" s="1173"/>
      <c r="AK42" s="1174"/>
      <c r="AL42" s="1174"/>
      <c r="AM42" s="1175"/>
      <c r="AN42" s="312"/>
      <c r="AO42" s="312"/>
      <c r="AP42" s="312"/>
      <c r="AQ42" s="312"/>
      <c r="AR42" s="312"/>
      <c r="AS42" s="312"/>
      <c r="AT42" s="312"/>
      <c r="AU42" s="312"/>
      <c r="AV42" s="312"/>
    </row>
    <row r="43" spans="2:49" s="68" customFormat="1" ht="19.5" customHeight="1">
      <c r="B43" s="312"/>
      <c r="C43" s="1176" t="s">
        <v>447</v>
      </c>
      <c r="D43" s="1177"/>
      <c r="E43" s="1177"/>
      <c r="F43" s="1177"/>
      <c r="G43" s="1177"/>
      <c r="H43" s="1177"/>
      <c r="I43" s="1177"/>
      <c r="J43" s="1177"/>
      <c r="K43" s="1177"/>
      <c r="L43" s="1177"/>
      <c r="M43" s="1178"/>
      <c r="N43" s="1178"/>
      <c r="O43" s="1178"/>
      <c r="P43" s="1178"/>
      <c r="Q43" s="1178"/>
      <c r="R43" s="1178"/>
      <c r="S43" s="1178"/>
      <c r="T43" s="1178"/>
      <c r="U43" s="1178"/>
      <c r="V43" s="1178"/>
      <c r="W43" s="1178"/>
      <c r="X43" s="1178"/>
      <c r="Y43" s="1178"/>
      <c r="Z43" s="1178"/>
      <c r="AA43" s="1178"/>
      <c r="AB43" s="1178"/>
      <c r="AC43" s="1178"/>
      <c r="AD43" s="1178"/>
      <c r="AE43" s="1178"/>
      <c r="AF43" s="1178"/>
      <c r="AG43" s="1178"/>
      <c r="AH43" s="1178"/>
      <c r="AI43" s="1178"/>
      <c r="AJ43" s="1178"/>
      <c r="AK43" s="1178"/>
      <c r="AL43" s="1178"/>
      <c r="AM43" s="1178"/>
      <c r="AN43" s="312"/>
      <c r="AO43" s="312"/>
      <c r="AP43" s="312"/>
      <c r="AQ43" s="312"/>
      <c r="AR43" s="312"/>
      <c r="AS43" s="312"/>
      <c r="AT43" s="312"/>
      <c r="AU43" s="312"/>
      <c r="AV43" s="312"/>
    </row>
    <row r="44" spans="2:49">
      <c r="B44" s="335"/>
      <c r="C44" s="1179"/>
      <c r="D44" s="1180"/>
      <c r="E44" s="1180"/>
      <c r="F44" s="1180"/>
      <c r="G44" s="1180"/>
      <c r="H44" s="1180"/>
      <c r="I44" s="1180"/>
      <c r="J44" s="1180"/>
      <c r="K44" s="1180"/>
      <c r="L44" s="1180"/>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row>
  </sheetData>
  <mergeCells count="143">
    <mergeCell ref="AF42:AI42"/>
    <mergeCell ref="AJ42:AM42"/>
    <mergeCell ref="C43:AM43"/>
    <mergeCell ref="C44:L44"/>
    <mergeCell ref="C42:N42"/>
    <mergeCell ref="O42:Q42"/>
    <mergeCell ref="R42:S42"/>
    <mergeCell ref="T42:W42"/>
    <mergeCell ref="X42:AA42"/>
    <mergeCell ref="AB42:AE42"/>
    <mergeCell ref="C41:N41"/>
    <mergeCell ref="O41:Q41"/>
    <mergeCell ref="R41:S41"/>
    <mergeCell ref="T41:W41"/>
    <mergeCell ref="X41:AA41"/>
    <mergeCell ref="AB41:AE41"/>
    <mergeCell ref="AF41:AI41"/>
    <mergeCell ref="AJ41:AM41"/>
    <mergeCell ref="C40:N40"/>
    <mergeCell ref="O40:Q40"/>
    <mergeCell ref="R40:S40"/>
    <mergeCell ref="T40:W40"/>
    <mergeCell ref="X40:AA40"/>
    <mergeCell ref="AB40:AE40"/>
    <mergeCell ref="C39:N39"/>
    <mergeCell ref="O39:Q39"/>
    <mergeCell ref="R39:S39"/>
    <mergeCell ref="T39:W39"/>
    <mergeCell ref="X39:AA39"/>
    <mergeCell ref="AB39:AE39"/>
    <mergeCell ref="AF39:AI39"/>
    <mergeCell ref="AJ39:AM39"/>
    <mergeCell ref="AF40:AI40"/>
    <mergeCell ref="AJ40:AM40"/>
    <mergeCell ref="AF35:AI37"/>
    <mergeCell ref="AJ35:AM37"/>
    <mergeCell ref="C36:N36"/>
    <mergeCell ref="C37:N37"/>
    <mergeCell ref="C38:N38"/>
    <mergeCell ref="O38:Q38"/>
    <mergeCell ref="R38:S38"/>
    <mergeCell ref="T38:W38"/>
    <mergeCell ref="X38:AA38"/>
    <mergeCell ref="AB38:AE38"/>
    <mergeCell ref="C35:N35"/>
    <mergeCell ref="O35:Q37"/>
    <mergeCell ref="R35:S37"/>
    <mergeCell ref="T35:W37"/>
    <mergeCell ref="X35:AA37"/>
    <mergeCell ref="AB35:AE37"/>
    <mergeCell ref="AF38:AI38"/>
    <mergeCell ref="AJ38:AM38"/>
    <mergeCell ref="B32:P32"/>
    <mergeCell ref="Q32:V32"/>
    <mergeCell ref="W32:AA32"/>
    <mergeCell ref="AB32:AJ32"/>
    <mergeCell ref="B33:AQ33"/>
    <mergeCell ref="Z34:AV34"/>
    <mergeCell ref="B30:P30"/>
    <mergeCell ref="Q30:V30"/>
    <mergeCell ref="W30:AA30"/>
    <mergeCell ref="AB30:AJ30"/>
    <mergeCell ref="B31:P31"/>
    <mergeCell ref="Q31:V31"/>
    <mergeCell ref="W31:AA31"/>
    <mergeCell ref="AB31:AJ31"/>
    <mergeCell ref="B28:P28"/>
    <mergeCell ref="Q28:V28"/>
    <mergeCell ref="W28:AA28"/>
    <mergeCell ref="AB28:AJ28"/>
    <mergeCell ref="B29:P29"/>
    <mergeCell ref="Q29:V29"/>
    <mergeCell ref="W29:AA29"/>
    <mergeCell ref="AB29:AJ29"/>
    <mergeCell ref="B25:AT25"/>
    <mergeCell ref="C26:AQ26"/>
    <mergeCell ref="B27:P27"/>
    <mergeCell ref="Q27:V27"/>
    <mergeCell ref="W27:AA27"/>
    <mergeCell ref="AB27:AJ27"/>
    <mergeCell ref="B24:P24"/>
    <mergeCell ref="U24:V24"/>
    <mergeCell ref="W24:AA24"/>
    <mergeCell ref="AB24:AG24"/>
    <mergeCell ref="AH24:AL24"/>
    <mergeCell ref="AM24:AU24"/>
    <mergeCell ref="B23:P23"/>
    <mergeCell ref="U23:V23"/>
    <mergeCell ref="W23:AA23"/>
    <mergeCell ref="AB23:AG23"/>
    <mergeCell ref="AH23:AL23"/>
    <mergeCell ref="AM23:AU23"/>
    <mergeCell ref="B22:P22"/>
    <mergeCell ref="U22:V22"/>
    <mergeCell ref="W22:AA22"/>
    <mergeCell ref="AB22:AG22"/>
    <mergeCell ref="AH22:AL22"/>
    <mergeCell ref="AM22:AU22"/>
    <mergeCell ref="B21:P21"/>
    <mergeCell ref="U21:V21"/>
    <mergeCell ref="W21:AA21"/>
    <mergeCell ref="AB21:AG21"/>
    <mergeCell ref="AH21:AL21"/>
    <mergeCell ref="AM21:AU21"/>
    <mergeCell ref="B20:P20"/>
    <mergeCell ref="U20:V20"/>
    <mergeCell ref="W20:AA20"/>
    <mergeCell ref="AB20:AG20"/>
    <mergeCell ref="AH20:AL20"/>
    <mergeCell ref="AM20:AU20"/>
    <mergeCell ref="R16:T16"/>
    <mergeCell ref="C17:AT18"/>
    <mergeCell ref="B19:P19"/>
    <mergeCell ref="Q19:V19"/>
    <mergeCell ref="W19:AA19"/>
    <mergeCell ref="AB19:AG19"/>
    <mergeCell ref="AH19:AL19"/>
    <mergeCell ref="AM19:AU19"/>
    <mergeCell ref="E11:H11"/>
    <mergeCell ref="I11:AH11"/>
    <mergeCell ref="B14:F15"/>
    <mergeCell ref="G14:J15"/>
    <mergeCell ref="K14:L15"/>
    <mergeCell ref="M14:Q15"/>
    <mergeCell ref="R14:S15"/>
    <mergeCell ref="T14:T15"/>
    <mergeCell ref="U14:AU14"/>
    <mergeCell ref="U15:AU15"/>
    <mergeCell ref="AX1:AY1"/>
    <mergeCell ref="E6:P6"/>
    <mergeCell ref="Q6:AU6"/>
    <mergeCell ref="E7:P7"/>
    <mergeCell ref="Q7:AU7"/>
    <mergeCell ref="E9:AU9"/>
    <mergeCell ref="E10:H10"/>
    <mergeCell ref="I10:AH10"/>
    <mergeCell ref="B2:H2"/>
    <mergeCell ref="I2:AE2"/>
    <mergeCell ref="AG2:AU2"/>
    <mergeCell ref="E4:P4"/>
    <mergeCell ref="Q4:AU4"/>
    <mergeCell ref="E5:P5"/>
    <mergeCell ref="Q5:AU5"/>
  </mergeCells>
  <phoneticPr fontId="2"/>
  <conditionalFormatting sqref="Q4">
    <cfRule type="cellIs" dxfId="0" priority="1" operator="equal">
      <formula>0</formula>
    </cfRule>
  </conditionalFormatting>
  <dataValidations count="2">
    <dataValidation type="list" allowBlank="1" showInputMessage="1" showErrorMessage="1" sqref="E10:H11" xr:uid="{31C511BD-49C2-4563-A9E4-70227F4AAD9A}">
      <formula1>$CZ$4:$CZ$5</formula1>
    </dataValidation>
    <dataValidation imeMode="disabled" allowBlank="1" showInputMessage="1" showErrorMessage="1" sqref="Q6:Q8 R8:AA8" xr:uid="{D5AE993A-16C8-4A1A-9FDF-76C7AE6C8006}"/>
  </dataValidations>
  <pageMargins left="0.7" right="0.7" top="0.75" bottom="0.75" header="0.3" footer="0.3"/>
  <pageSetup paperSize="9" scale="85" orientation="portrait" r:id="rId1"/>
  <colBreaks count="1" manualBreakCount="1">
    <brk id="53"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76200</xdr:colOff>
                    <xdr:row>4</xdr:row>
                    <xdr:rowOff>152400</xdr:rowOff>
                  </from>
                  <to>
                    <xdr:col>35</xdr:col>
                    <xdr:colOff>57150</xdr:colOff>
                    <xdr:row>6</xdr:row>
                    <xdr:rowOff>180975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34</xdr:col>
                    <xdr:colOff>47625</xdr:colOff>
                    <xdr:row>4</xdr:row>
                    <xdr:rowOff>171450</xdr:rowOff>
                  </from>
                  <to>
                    <xdr:col>39</xdr:col>
                    <xdr:colOff>47625</xdr:colOff>
                    <xdr:row>6</xdr:row>
                    <xdr:rowOff>200025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37</xdr:col>
                    <xdr:colOff>133350</xdr:colOff>
                    <xdr:row>4</xdr:row>
                    <xdr:rowOff>190500</xdr:rowOff>
                  </from>
                  <to>
                    <xdr:col>42</xdr:col>
                    <xdr:colOff>133350</xdr:colOff>
                    <xdr:row>6</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42</xdr:col>
                    <xdr:colOff>57150</xdr:colOff>
                    <xdr:row>4</xdr:row>
                    <xdr:rowOff>190500</xdr:rowOff>
                  </from>
                  <to>
                    <xdr:col>47</xdr:col>
                    <xdr:colOff>0</xdr:colOff>
                    <xdr:row>6</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16</xdr:col>
                    <xdr:colOff>123825</xdr:colOff>
                    <xdr:row>5</xdr:row>
                    <xdr:rowOff>323850</xdr:rowOff>
                  </from>
                  <to>
                    <xdr:col>21</xdr:col>
                    <xdr:colOff>66675</xdr:colOff>
                    <xdr:row>7</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28</xdr:col>
                    <xdr:colOff>0</xdr:colOff>
                    <xdr:row>5</xdr:row>
                    <xdr:rowOff>314325</xdr:rowOff>
                  </from>
                  <to>
                    <xdr:col>42</xdr:col>
                    <xdr:colOff>28575</xdr:colOff>
                    <xdr:row>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dimension ref="B1:M102"/>
  <sheetViews>
    <sheetView topLeftCell="A3" workbookViewId="0">
      <selection activeCell="I17" sqref="I17"/>
    </sheetView>
  </sheetViews>
  <sheetFormatPr defaultColWidth="9" defaultRowHeight="13.5"/>
  <cols>
    <col min="1" max="16384" width="9" style="95"/>
  </cols>
  <sheetData>
    <row r="1" spans="2:13">
      <c r="B1" s="95" t="s">
        <v>246</v>
      </c>
      <c r="C1" s="95" t="s">
        <v>307</v>
      </c>
      <c r="D1" s="95" t="s">
        <v>308</v>
      </c>
      <c r="E1" s="95" t="s">
        <v>252</v>
      </c>
      <c r="F1" s="95" t="s">
        <v>309</v>
      </c>
      <c r="G1" s="95" t="s">
        <v>310</v>
      </c>
      <c r="K1" s="95" t="s">
        <v>311</v>
      </c>
      <c r="M1" s="95" t="s">
        <v>312</v>
      </c>
    </row>
    <row r="2" spans="2:13">
      <c r="B2" s="95" t="s">
        <v>224</v>
      </c>
      <c r="C2" s="95">
        <v>0</v>
      </c>
      <c r="D2" s="95" t="s">
        <v>313</v>
      </c>
      <c r="E2" s="95" t="s">
        <v>314</v>
      </c>
      <c r="F2" s="95" t="s">
        <v>315</v>
      </c>
      <c r="G2" s="95" t="s">
        <v>316</v>
      </c>
      <c r="K2" s="95" t="s">
        <v>177</v>
      </c>
      <c r="M2" s="95" t="s">
        <v>317</v>
      </c>
    </row>
    <row r="3" spans="2:13">
      <c r="B3" s="95" t="s">
        <v>225</v>
      </c>
      <c r="C3" s="95">
        <v>1</v>
      </c>
      <c r="D3" s="95" t="s">
        <v>318</v>
      </c>
      <c r="E3" s="95" t="s">
        <v>319</v>
      </c>
      <c r="F3" s="95" t="s">
        <v>320</v>
      </c>
      <c r="G3" s="95" t="s">
        <v>321</v>
      </c>
      <c r="K3" s="95" t="s">
        <v>322</v>
      </c>
      <c r="M3" s="95" t="s">
        <v>178</v>
      </c>
    </row>
    <row r="4" spans="2:13">
      <c r="C4" s="95">
        <v>2</v>
      </c>
      <c r="D4" s="95" t="s">
        <v>323</v>
      </c>
      <c r="E4" s="95" t="s">
        <v>324</v>
      </c>
      <c r="G4" s="95" t="s">
        <v>325</v>
      </c>
      <c r="K4" s="95" t="s">
        <v>326</v>
      </c>
      <c r="M4" s="95" t="s">
        <v>327</v>
      </c>
    </row>
    <row r="5" spans="2:13">
      <c r="C5" s="95">
        <v>3</v>
      </c>
      <c r="D5" s="95" t="s">
        <v>328</v>
      </c>
      <c r="E5" s="95" t="s">
        <v>329</v>
      </c>
      <c r="G5" s="95" t="s">
        <v>330</v>
      </c>
      <c r="K5" s="95" t="s">
        <v>107</v>
      </c>
    </row>
    <row r="6" spans="2:13">
      <c r="C6" s="95">
        <v>4</v>
      </c>
      <c r="D6" s="95" t="s">
        <v>331</v>
      </c>
      <c r="E6" s="95" t="s">
        <v>332</v>
      </c>
      <c r="G6" s="95" t="s">
        <v>333</v>
      </c>
      <c r="K6" s="95" t="s">
        <v>451</v>
      </c>
    </row>
    <row r="7" spans="2:13">
      <c r="C7" s="95">
        <v>5</v>
      </c>
      <c r="D7" s="95" t="s">
        <v>334</v>
      </c>
      <c r="E7" s="95" t="s">
        <v>335</v>
      </c>
      <c r="G7" s="95" t="s">
        <v>336</v>
      </c>
      <c r="K7" s="95" t="s">
        <v>108</v>
      </c>
    </row>
    <row r="8" spans="2:13">
      <c r="C8" s="95">
        <v>6</v>
      </c>
      <c r="D8" s="95" t="s">
        <v>337</v>
      </c>
      <c r="E8" s="95" t="s">
        <v>338</v>
      </c>
      <c r="G8" s="95" t="s">
        <v>339</v>
      </c>
      <c r="K8" s="95" t="s">
        <v>340</v>
      </c>
      <c r="M8" s="95" t="s">
        <v>176</v>
      </c>
    </row>
    <row r="9" spans="2:13">
      <c r="C9" s="95">
        <v>7</v>
      </c>
      <c r="D9" s="95" t="s">
        <v>341</v>
      </c>
      <c r="G9" s="95" t="s">
        <v>342</v>
      </c>
      <c r="K9" s="95" t="s">
        <v>343</v>
      </c>
      <c r="M9" s="95" t="s">
        <v>184</v>
      </c>
    </row>
    <row r="10" spans="2:13">
      <c r="C10" s="95">
        <v>8</v>
      </c>
      <c r="D10" s="95" t="s">
        <v>344</v>
      </c>
      <c r="G10" s="95" t="s">
        <v>345</v>
      </c>
      <c r="K10" s="95" t="s">
        <v>346</v>
      </c>
    </row>
    <row r="11" spans="2:13">
      <c r="C11" s="95">
        <v>9</v>
      </c>
      <c r="D11" s="95" t="s">
        <v>347</v>
      </c>
      <c r="G11" s="95" t="s">
        <v>348</v>
      </c>
      <c r="K11" s="95" t="s">
        <v>109</v>
      </c>
    </row>
    <row r="12" spans="2:13">
      <c r="C12" s="95">
        <v>10</v>
      </c>
      <c r="D12" s="95" t="s">
        <v>349</v>
      </c>
      <c r="G12" s="95" t="s">
        <v>350</v>
      </c>
      <c r="K12" s="95" t="s">
        <v>110</v>
      </c>
    </row>
    <row r="13" spans="2:13">
      <c r="C13" s="95">
        <v>11</v>
      </c>
      <c r="D13" s="95" t="s">
        <v>351</v>
      </c>
      <c r="G13" s="95" t="s">
        <v>352</v>
      </c>
      <c r="K13" s="95" t="s">
        <v>353</v>
      </c>
    </row>
    <row r="14" spans="2:13">
      <c r="C14" s="95">
        <v>12</v>
      </c>
      <c r="D14" s="95" t="s">
        <v>354</v>
      </c>
      <c r="G14" s="95" t="s">
        <v>355</v>
      </c>
      <c r="K14" s="95" t="s">
        <v>111</v>
      </c>
    </row>
    <row r="15" spans="2:13">
      <c r="C15" s="95">
        <v>13</v>
      </c>
      <c r="D15" s="95" t="s">
        <v>356</v>
      </c>
      <c r="G15" s="95" t="s">
        <v>357</v>
      </c>
      <c r="K15" s="95" t="s">
        <v>358</v>
      </c>
    </row>
    <row r="16" spans="2:13">
      <c r="C16" s="95">
        <v>14</v>
      </c>
      <c r="D16" s="95" t="s">
        <v>359</v>
      </c>
      <c r="G16" s="95" t="s">
        <v>360</v>
      </c>
      <c r="K16" s="95" t="s">
        <v>361</v>
      </c>
    </row>
    <row r="17" spans="3:11">
      <c r="C17" s="95">
        <v>15</v>
      </c>
      <c r="D17" s="95" t="s">
        <v>362</v>
      </c>
      <c r="G17" s="95" t="s">
        <v>363</v>
      </c>
      <c r="K17" s="95" t="s">
        <v>364</v>
      </c>
    </row>
    <row r="18" spans="3:11">
      <c r="C18" s="95">
        <v>16</v>
      </c>
      <c r="D18" s="95" t="s">
        <v>365</v>
      </c>
      <c r="G18" s="95" t="s">
        <v>366</v>
      </c>
      <c r="K18" s="95" t="s">
        <v>367</v>
      </c>
    </row>
    <row r="19" spans="3:11">
      <c r="C19" s="95">
        <v>17</v>
      </c>
      <c r="D19" s="95" t="s">
        <v>368</v>
      </c>
      <c r="G19" s="95" t="s">
        <v>369</v>
      </c>
      <c r="K19" s="95" t="s">
        <v>370</v>
      </c>
    </row>
    <row r="20" spans="3:11">
      <c r="C20" s="95">
        <v>18</v>
      </c>
      <c r="D20" s="95" t="s">
        <v>371</v>
      </c>
      <c r="G20" s="95" t="s">
        <v>372</v>
      </c>
      <c r="K20" s="95" t="s">
        <v>373</v>
      </c>
    </row>
    <row r="21" spans="3:11">
      <c r="C21" s="95">
        <v>19</v>
      </c>
      <c r="D21" s="95" t="s">
        <v>374</v>
      </c>
      <c r="G21" s="95" t="s">
        <v>375</v>
      </c>
      <c r="K21" s="95" t="s">
        <v>376</v>
      </c>
    </row>
    <row r="22" spans="3:11">
      <c r="C22" s="95">
        <v>20</v>
      </c>
      <c r="D22" s="95" t="s">
        <v>377</v>
      </c>
      <c r="G22" s="95" t="s">
        <v>378</v>
      </c>
      <c r="K22" s="95" t="s">
        <v>379</v>
      </c>
    </row>
    <row r="23" spans="3:11">
      <c r="C23" s="95">
        <v>21</v>
      </c>
      <c r="D23" s="95" t="s">
        <v>380</v>
      </c>
      <c r="G23" s="95" t="s">
        <v>381</v>
      </c>
      <c r="K23" s="95" t="s">
        <v>382</v>
      </c>
    </row>
    <row r="24" spans="3:11">
      <c r="C24" s="95">
        <v>22</v>
      </c>
      <c r="D24" s="95" t="s">
        <v>383</v>
      </c>
      <c r="G24" s="95" t="s">
        <v>384</v>
      </c>
      <c r="K24" s="95" t="s">
        <v>452</v>
      </c>
    </row>
    <row r="25" spans="3:11">
      <c r="C25" s="95">
        <v>23</v>
      </c>
      <c r="G25" s="95" t="s">
        <v>385</v>
      </c>
    </row>
    <row r="26" spans="3:11">
      <c r="C26" s="95">
        <v>24</v>
      </c>
      <c r="G26" s="95" t="s">
        <v>386</v>
      </c>
    </row>
    <row r="27" spans="3:11">
      <c r="C27" s="95">
        <v>25</v>
      </c>
      <c r="G27" s="95" t="s">
        <v>387</v>
      </c>
    </row>
    <row r="28" spans="3:11">
      <c r="C28" s="95">
        <v>26</v>
      </c>
      <c r="G28" s="95" t="s">
        <v>388</v>
      </c>
    </row>
    <row r="29" spans="3:11">
      <c r="C29" s="95">
        <v>27</v>
      </c>
      <c r="G29" s="95" t="s">
        <v>389</v>
      </c>
    </row>
    <row r="30" spans="3:11">
      <c r="C30" s="95">
        <v>28</v>
      </c>
      <c r="G30" s="95" t="s">
        <v>390</v>
      </c>
    </row>
    <row r="31" spans="3:11">
      <c r="C31" s="95">
        <v>29</v>
      </c>
      <c r="G31" s="95" t="s">
        <v>391</v>
      </c>
    </row>
    <row r="32" spans="3:11">
      <c r="C32" s="95">
        <v>30</v>
      </c>
      <c r="G32" s="95" t="s">
        <v>392</v>
      </c>
    </row>
    <row r="33" spans="3:3">
      <c r="C33" s="95">
        <v>31</v>
      </c>
    </row>
    <row r="34" spans="3:3">
      <c r="C34" s="95">
        <v>32</v>
      </c>
    </row>
    <row r="35" spans="3:3">
      <c r="C35" s="95">
        <v>33</v>
      </c>
    </row>
    <row r="36" spans="3:3">
      <c r="C36" s="95">
        <v>34</v>
      </c>
    </row>
    <row r="37" spans="3:3">
      <c r="C37" s="95">
        <v>35</v>
      </c>
    </row>
    <row r="38" spans="3:3">
      <c r="C38" s="95">
        <v>36</v>
      </c>
    </row>
    <row r="39" spans="3:3">
      <c r="C39" s="95">
        <v>37</v>
      </c>
    </row>
    <row r="40" spans="3:3">
      <c r="C40" s="95">
        <v>38</v>
      </c>
    </row>
    <row r="41" spans="3:3">
      <c r="C41" s="95">
        <v>39</v>
      </c>
    </row>
    <row r="42" spans="3:3">
      <c r="C42" s="95">
        <v>40</v>
      </c>
    </row>
    <row r="43" spans="3:3">
      <c r="C43" s="95">
        <v>41</v>
      </c>
    </row>
    <row r="44" spans="3:3">
      <c r="C44" s="95">
        <v>42</v>
      </c>
    </row>
    <row r="45" spans="3:3">
      <c r="C45" s="95">
        <v>43</v>
      </c>
    </row>
    <row r="46" spans="3:3">
      <c r="C46" s="95">
        <v>44</v>
      </c>
    </row>
    <row r="47" spans="3:3">
      <c r="C47" s="95">
        <v>45</v>
      </c>
    </row>
    <row r="48" spans="3:3">
      <c r="C48" s="95">
        <v>46</v>
      </c>
    </row>
    <row r="49" spans="3:3">
      <c r="C49" s="95">
        <v>47</v>
      </c>
    </row>
    <row r="50" spans="3:3">
      <c r="C50" s="95">
        <v>48</v>
      </c>
    </row>
    <row r="51" spans="3:3">
      <c r="C51" s="95">
        <v>49</v>
      </c>
    </row>
    <row r="52" spans="3:3">
      <c r="C52" s="95">
        <v>50</v>
      </c>
    </row>
    <row r="53" spans="3:3">
      <c r="C53" s="95">
        <v>51</v>
      </c>
    </row>
    <row r="54" spans="3:3">
      <c r="C54" s="95">
        <v>52</v>
      </c>
    </row>
    <row r="55" spans="3:3">
      <c r="C55" s="95">
        <v>53</v>
      </c>
    </row>
    <row r="56" spans="3:3">
      <c r="C56" s="95">
        <v>54</v>
      </c>
    </row>
    <row r="57" spans="3:3">
      <c r="C57" s="95">
        <v>55</v>
      </c>
    </row>
    <row r="58" spans="3:3">
      <c r="C58" s="95">
        <v>56</v>
      </c>
    </row>
    <row r="59" spans="3:3">
      <c r="C59" s="95">
        <v>57</v>
      </c>
    </row>
    <row r="60" spans="3:3">
      <c r="C60" s="95">
        <v>58</v>
      </c>
    </row>
    <row r="61" spans="3:3">
      <c r="C61" s="95">
        <v>59</v>
      </c>
    </row>
    <row r="62" spans="3:3">
      <c r="C62" s="95">
        <v>60</v>
      </c>
    </row>
    <row r="63" spans="3:3">
      <c r="C63" s="95">
        <v>61</v>
      </c>
    </row>
    <row r="64" spans="3:3">
      <c r="C64" s="95">
        <v>62</v>
      </c>
    </row>
    <row r="65" spans="3:3">
      <c r="C65" s="95">
        <v>63</v>
      </c>
    </row>
    <row r="66" spans="3:3">
      <c r="C66" s="95">
        <v>64</v>
      </c>
    </row>
    <row r="67" spans="3:3">
      <c r="C67" s="95">
        <v>65</v>
      </c>
    </row>
    <row r="68" spans="3:3">
      <c r="C68" s="95">
        <v>66</v>
      </c>
    </row>
    <row r="69" spans="3:3">
      <c r="C69" s="95">
        <v>67</v>
      </c>
    </row>
    <row r="70" spans="3:3">
      <c r="C70" s="95">
        <v>68</v>
      </c>
    </row>
    <row r="71" spans="3:3">
      <c r="C71" s="95">
        <v>69</v>
      </c>
    </row>
    <row r="72" spans="3:3">
      <c r="C72" s="95">
        <v>70</v>
      </c>
    </row>
    <row r="73" spans="3:3">
      <c r="C73" s="95">
        <v>71</v>
      </c>
    </row>
    <row r="74" spans="3:3">
      <c r="C74" s="95">
        <v>72</v>
      </c>
    </row>
    <row r="75" spans="3:3">
      <c r="C75" s="95">
        <v>73</v>
      </c>
    </row>
    <row r="76" spans="3:3">
      <c r="C76" s="95">
        <v>74</v>
      </c>
    </row>
    <row r="77" spans="3:3">
      <c r="C77" s="95">
        <v>75</v>
      </c>
    </row>
    <row r="78" spans="3:3">
      <c r="C78" s="95">
        <v>76</v>
      </c>
    </row>
    <row r="79" spans="3:3">
      <c r="C79" s="95">
        <v>77</v>
      </c>
    </row>
    <row r="80" spans="3:3">
      <c r="C80" s="95">
        <v>78</v>
      </c>
    </row>
    <row r="81" spans="3:3">
      <c r="C81" s="95">
        <v>79</v>
      </c>
    </row>
    <row r="82" spans="3:3">
      <c r="C82" s="95">
        <v>80</v>
      </c>
    </row>
    <row r="83" spans="3:3">
      <c r="C83" s="95">
        <v>81</v>
      </c>
    </row>
    <row r="84" spans="3:3">
      <c r="C84" s="95">
        <v>82</v>
      </c>
    </row>
    <row r="85" spans="3:3">
      <c r="C85" s="95">
        <v>83</v>
      </c>
    </row>
    <row r="86" spans="3:3">
      <c r="C86" s="95">
        <v>84</v>
      </c>
    </row>
    <row r="87" spans="3:3">
      <c r="C87" s="95">
        <v>85</v>
      </c>
    </row>
    <row r="88" spans="3:3">
      <c r="C88" s="95">
        <v>86</v>
      </c>
    </row>
    <row r="89" spans="3:3">
      <c r="C89" s="95">
        <v>87</v>
      </c>
    </row>
    <row r="90" spans="3:3">
      <c r="C90" s="95">
        <v>88</v>
      </c>
    </row>
    <row r="91" spans="3:3">
      <c r="C91" s="95">
        <v>89</v>
      </c>
    </row>
    <row r="92" spans="3:3">
      <c r="C92" s="95">
        <v>90</v>
      </c>
    </row>
    <row r="93" spans="3:3">
      <c r="C93" s="95">
        <v>91</v>
      </c>
    </row>
    <row r="94" spans="3:3">
      <c r="C94" s="95">
        <v>92</v>
      </c>
    </row>
    <row r="95" spans="3:3">
      <c r="C95" s="95">
        <v>93</v>
      </c>
    </row>
    <row r="96" spans="3:3">
      <c r="C96" s="95">
        <v>94</v>
      </c>
    </row>
    <row r="97" spans="3:3">
      <c r="C97" s="95">
        <v>95</v>
      </c>
    </row>
    <row r="98" spans="3:3">
      <c r="C98" s="95">
        <v>96</v>
      </c>
    </row>
    <row r="99" spans="3:3">
      <c r="C99" s="95">
        <v>97</v>
      </c>
    </row>
    <row r="100" spans="3:3">
      <c r="C100" s="95">
        <v>98</v>
      </c>
    </row>
    <row r="101" spans="3:3">
      <c r="C101" s="95">
        <v>99</v>
      </c>
    </row>
    <row r="102" spans="3:3">
      <c r="C102" s="95">
        <v>100</v>
      </c>
    </row>
  </sheetData>
  <phoneticPr fontId="2"/>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pageSetUpPr fitToPage="1"/>
  </sheetPr>
  <dimension ref="A1:BG52"/>
  <sheetViews>
    <sheetView view="pageBreakPreview" zoomScaleNormal="100" zoomScaleSheetLayoutView="100" workbookViewId="0">
      <selection activeCell="B5" sqref="B5:P12"/>
    </sheetView>
  </sheetViews>
  <sheetFormatPr defaultColWidth="9" defaultRowHeight="13.5"/>
  <cols>
    <col min="1" max="2" width="8.75" customWidth="1"/>
    <col min="3" max="6" width="4.375" customWidth="1"/>
    <col min="7" max="7" width="8.75" customWidth="1"/>
    <col min="8" max="9" width="4.375" customWidth="1"/>
    <col min="10" max="10" width="2.5" customWidth="1"/>
    <col min="11" max="11" width="1.875" customWidth="1"/>
    <col min="12" max="12" width="4.375" customWidth="1"/>
    <col min="13" max="13" width="2.25" customWidth="1"/>
    <col min="14" max="14" width="6.5" customWidth="1"/>
    <col min="15" max="44" width="0.875" customWidth="1"/>
    <col min="45" max="47" width="6.625" customWidth="1"/>
  </cols>
  <sheetData>
    <row r="1" spans="1:59" s="1" customFormat="1" ht="18" customHeight="1">
      <c r="A1" s="597" t="s">
        <v>43</v>
      </c>
      <c r="B1" s="598"/>
      <c r="C1" s="598"/>
      <c r="D1" s="598"/>
      <c r="E1" s="598"/>
      <c r="F1" s="599"/>
      <c r="G1" s="194" t="s">
        <v>44</v>
      </c>
      <c r="H1" s="444" t="s">
        <v>45</v>
      </c>
      <c r="I1" s="446"/>
      <c r="J1" s="606" t="s">
        <v>46</v>
      </c>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453"/>
    </row>
    <row r="2" spans="1:59" ht="42" customHeight="1" thickBot="1">
      <c r="A2" s="600" t="s">
        <v>47</v>
      </c>
      <c r="B2" s="598"/>
      <c r="C2" s="598"/>
      <c r="D2" s="598"/>
      <c r="E2" s="598"/>
      <c r="F2" s="599"/>
      <c r="G2" s="195"/>
      <c r="H2" s="609"/>
      <c r="I2" s="610"/>
      <c r="J2" s="609"/>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2"/>
      <c r="BG2" t="s">
        <v>48</v>
      </c>
    </row>
    <row r="3" spans="1:59" ht="17.25" customHeight="1">
      <c r="A3" s="601"/>
      <c r="B3" s="598"/>
      <c r="C3" s="598"/>
      <c r="D3" s="598"/>
      <c r="E3" s="598"/>
      <c r="F3" s="598"/>
      <c r="G3" s="602" t="s">
        <v>49</v>
      </c>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3"/>
      <c r="AQ3" s="603"/>
      <c r="AR3" s="603"/>
      <c r="BG3" t="s">
        <v>50</v>
      </c>
    </row>
    <row r="4" spans="1:59" ht="18.75" customHeight="1">
      <c r="A4" s="598"/>
      <c r="B4" s="598"/>
      <c r="C4" s="598"/>
      <c r="D4" s="598"/>
      <c r="E4" s="598"/>
      <c r="F4" s="598"/>
      <c r="G4" s="422"/>
      <c r="H4" s="423"/>
      <c r="I4" s="423"/>
      <c r="J4" s="423"/>
      <c r="K4" s="423"/>
      <c r="L4" s="423"/>
      <c r="M4" s="423"/>
      <c r="N4" s="423"/>
      <c r="O4" s="440" t="s">
        <v>51</v>
      </c>
      <c r="P4" s="440"/>
      <c r="Q4" s="440"/>
      <c r="R4" s="440"/>
      <c r="S4" s="440"/>
      <c r="T4" s="440"/>
      <c r="U4" s="440"/>
      <c r="V4" s="440"/>
      <c r="W4" s="434"/>
      <c r="X4" s="434"/>
      <c r="Y4" s="434"/>
      <c r="Z4" s="434"/>
      <c r="AA4" s="434"/>
      <c r="AB4" s="440" t="s">
        <v>52</v>
      </c>
      <c r="AC4" s="440"/>
      <c r="AD4" s="440"/>
      <c r="AE4" s="434"/>
      <c r="AF4" s="434"/>
      <c r="AG4" s="434"/>
      <c r="AH4" s="434"/>
      <c r="AI4" s="440" t="s">
        <v>53</v>
      </c>
      <c r="AJ4" s="440"/>
      <c r="AK4" s="440"/>
      <c r="AL4" s="434"/>
      <c r="AM4" s="434"/>
      <c r="AN4" s="434"/>
      <c r="AO4" s="434"/>
      <c r="AP4" s="440" t="s">
        <v>54</v>
      </c>
      <c r="AQ4" s="440"/>
      <c r="AR4" s="440"/>
    </row>
    <row r="5" spans="1:59">
      <c r="A5" s="604" t="s">
        <v>55</v>
      </c>
      <c r="B5" s="604"/>
      <c r="C5" s="604"/>
      <c r="D5" s="604"/>
      <c r="E5" s="604"/>
      <c r="F5" s="604"/>
      <c r="G5" s="604"/>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c r="AL5" s="605"/>
      <c r="AM5" s="605"/>
      <c r="AN5" s="605"/>
      <c r="AO5" s="605"/>
      <c r="AP5" s="605"/>
      <c r="AQ5" s="605"/>
      <c r="AR5" s="605"/>
    </row>
    <row r="6" spans="1:59" ht="7.5" customHeight="1" thickBot="1">
      <c r="A6" s="605"/>
      <c r="B6" s="60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row>
    <row r="7" spans="1:59" ht="30" customHeight="1">
      <c r="A7" s="593"/>
      <c r="B7" s="598"/>
      <c r="C7" s="598"/>
      <c r="D7" s="598"/>
      <c r="E7" s="598"/>
      <c r="F7" s="599"/>
      <c r="G7" s="494" t="s">
        <v>56</v>
      </c>
      <c r="H7" s="445"/>
      <c r="I7" s="525"/>
      <c r="J7" s="613"/>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5"/>
    </row>
    <row r="8" spans="1:59" ht="18.75" customHeight="1">
      <c r="A8" s="593"/>
      <c r="B8" s="598"/>
      <c r="C8" s="598"/>
      <c r="D8" s="598"/>
      <c r="E8" s="598"/>
      <c r="F8" s="599"/>
      <c r="G8" s="547" t="s">
        <v>57</v>
      </c>
      <c r="H8" s="618"/>
      <c r="I8" s="619"/>
      <c r="J8" s="196" t="s">
        <v>58</v>
      </c>
      <c r="K8" s="623"/>
      <c r="L8" s="623"/>
      <c r="M8" s="270" t="s">
        <v>59</v>
      </c>
      <c r="N8" s="623"/>
      <c r="O8" s="623"/>
      <c r="P8" s="623"/>
      <c r="Q8" s="623"/>
      <c r="R8" s="623"/>
      <c r="S8" s="623"/>
      <c r="T8" s="623"/>
      <c r="U8" s="428"/>
      <c r="V8" s="429"/>
      <c r="W8" s="429"/>
      <c r="X8" s="429"/>
      <c r="Y8" s="429"/>
      <c r="Z8" s="429"/>
      <c r="AA8" s="429"/>
      <c r="AB8" s="429"/>
      <c r="AC8" s="429"/>
      <c r="AD8" s="429"/>
      <c r="AE8" s="429"/>
      <c r="AF8" s="429"/>
      <c r="AG8" s="429"/>
      <c r="AH8" s="429"/>
      <c r="AI8" s="429"/>
      <c r="AJ8" s="429"/>
      <c r="AK8" s="429"/>
      <c r="AL8" s="429"/>
      <c r="AM8" s="429"/>
      <c r="AN8" s="429"/>
      <c r="AO8" s="429"/>
      <c r="AP8" s="429"/>
      <c r="AQ8" s="429"/>
      <c r="AR8" s="430"/>
    </row>
    <row r="9" spans="1:59" ht="30" customHeight="1">
      <c r="A9" s="593"/>
      <c r="B9" s="598"/>
      <c r="C9" s="598"/>
      <c r="D9" s="598"/>
      <c r="E9" s="598"/>
      <c r="F9" s="599"/>
      <c r="G9" s="620"/>
      <c r="H9" s="621"/>
      <c r="I9" s="622"/>
      <c r="J9" s="431"/>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3"/>
    </row>
    <row r="10" spans="1:59" ht="30" customHeight="1">
      <c r="A10" s="598"/>
      <c r="B10" s="598"/>
      <c r="C10" s="598"/>
      <c r="D10" s="598"/>
      <c r="E10" s="598"/>
      <c r="F10" s="599"/>
      <c r="G10" s="441" t="s">
        <v>60</v>
      </c>
      <c r="H10" s="442"/>
      <c r="I10" s="443"/>
      <c r="J10" s="435"/>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7"/>
    </row>
    <row r="11" spans="1:59" ht="30" customHeight="1">
      <c r="A11" s="598"/>
      <c r="B11" s="598"/>
      <c r="C11" s="598"/>
      <c r="D11" s="598"/>
      <c r="E11" s="598"/>
      <c r="F11" s="599"/>
      <c r="G11" s="441" t="s">
        <v>61</v>
      </c>
      <c r="H11" s="442"/>
      <c r="I11" s="443"/>
      <c r="J11" s="435"/>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7"/>
    </row>
    <row r="12" spans="1:59" ht="30" customHeight="1" thickBot="1">
      <c r="A12" s="598"/>
      <c r="B12" s="598"/>
      <c r="C12" s="598"/>
      <c r="D12" s="598"/>
      <c r="E12" s="598"/>
      <c r="F12" s="599"/>
      <c r="G12" s="496" t="s">
        <v>62</v>
      </c>
      <c r="H12" s="497"/>
      <c r="I12" s="608"/>
      <c r="J12" s="197" t="s">
        <v>63</v>
      </c>
      <c r="K12" s="438"/>
      <c r="L12" s="438"/>
      <c r="M12" s="198" t="s">
        <v>64</v>
      </c>
      <c r="N12" s="438"/>
      <c r="O12" s="438"/>
      <c r="P12" s="438"/>
      <c r="Q12" s="438"/>
      <c r="R12" s="439" t="s">
        <v>59</v>
      </c>
      <c r="S12" s="439"/>
      <c r="T12" s="439"/>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616"/>
      <c r="AR12" s="617"/>
    </row>
    <row r="13" spans="1:59" ht="15" customHeight="1">
      <c r="A13" s="422"/>
      <c r="B13" s="423"/>
      <c r="C13" s="423"/>
      <c r="D13" s="423"/>
      <c r="E13" s="423"/>
      <c r="F13" s="423"/>
      <c r="G13" s="421" t="s">
        <v>65</v>
      </c>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row>
    <row r="14" spans="1:59" ht="7.5" customHeight="1">
      <c r="A14" s="422"/>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423"/>
      <c r="AO14" s="423"/>
      <c r="AP14" s="423"/>
      <c r="AQ14" s="423"/>
      <c r="AR14" s="423"/>
    </row>
    <row r="15" spans="1:59" s="2" customFormat="1" ht="30" customHeight="1">
      <c r="A15" s="451" t="s">
        <v>66</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row>
    <row r="16" spans="1:59" ht="7.5" customHeight="1">
      <c r="A16" s="422"/>
      <c r="B16" s="423"/>
      <c r="C16" s="423"/>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423"/>
    </row>
    <row r="17" spans="1:54" s="3" customFormat="1" ht="26.25" customHeight="1">
      <c r="A17" s="424"/>
      <c r="B17" s="425"/>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240"/>
      <c r="AD17" s="240"/>
      <c r="AE17" s="240"/>
      <c r="AF17" s="240"/>
      <c r="AG17" s="240"/>
      <c r="AH17" s="240"/>
      <c r="AI17" s="240"/>
      <c r="AJ17" s="240"/>
      <c r="AK17" s="240"/>
      <c r="AL17" s="240"/>
      <c r="AM17" s="240"/>
      <c r="AN17" s="240"/>
      <c r="AO17" s="240"/>
      <c r="AP17" s="240"/>
      <c r="AQ17" s="240"/>
      <c r="AR17" s="240"/>
    </row>
    <row r="18" spans="1:54" ht="22.5" customHeight="1" thickBot="1">
      <c r="A18" s="426" t="s">
        <v>67</v>
      </c>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6"/>
      <c r="AG18" s="427"/>
      <c r="AH18" s="427"/>
      <c r="AI18" s="427"/>
      <c r="AJ18" s="427"/>
      <c r="AK18" s="427"/>
      <c r="AL18" s="427"/>
      <c r="AM18" s="427"/>
      <c r="AN18" s="427"/>
      <c r="AO18" s="427"/>
      <c r="AP18" s="427"/>
      <c r="AQ18" s="427"/>
      <c r="AR18" s="427"/>
    </row>
    <row r="19" spans="1:54" ht="14.25" customHeight="1">
      <c r="A19" s="477" t="s">
        <v>68</v>
      </c>
      <c r="B19" s="478"/>
      <c r="C19" s="488"/>
      <c r="D19" s="489"/>
      <c r="E19" s="489"/>
      <c r="F19" s="489"/>
      <c r="G19" s="489"/>
      <c r="H19" s="489"/>
      <c r="I19" s="489"/>
      <c r="J19" s="489"/>
      <c r="K19" s="489"/>
      <c r="L19" s="489"/>
      <c r="M19" s="489"/>
      <c r="N19" s="489"/>
      <c r="O19" s="489"/>
      <c r="P19" s="489"/>
      <c r="Q19" s="489"/>
      <c r="R19" s="489"/>
      <c r="S19" s="489"/>
      <c r="T19" s="489"/>
      <c r="U19" s="489"/>
      <c r="V19" s="489"/>
      <c r="W19" s="489"/>
      <c r="X19" s="490"/>
      <c r="Y19" s="483" t="s">
        <v>69</v>
      </c>
      <c r="Z19" s="484"/>
      <c r="AA19" s="484"/>
      <c r="AB19" s="484"/>
      <c r="AC19" s="484"/>
      <c r="AD19" s="484"/>
      <c r="AE19" s="484"/>
      <c r="AF19" s="484"/>
      <c r="AG19" s="484"/>
      <c r="AH19" s="484"/>
      <c r="AI19" s="484"/>
      <c r="AJ19" s="484"/>
      <c r="AK19" s="484"/>
      <c r="AL19" s="484"/>
      <c r="AM19" s="484"/>
      <c r="AN19" s="484"/>
      <c r="AO19" s="484"/>
      <c r="AP19" s="484"/>
      <c r="AQ19" s="484"/>
      <c r="AR19" s="485"/>
    </row>
    <row r="20" spans="1:54" s="1" customFormat="1" ht="24.75" customHeight="1" thickBot="1">
      <c r="A20" s="479"/>
      <c r="B20" s="480"/>
      <c r="C20" s="491"/>
      <c r="D20" s="492"/>
      <c r="E20" s="492"/>
      <c r="F20" s="492"/>
      <c r="G20" s="492"/>
      <c r="H20" s="492"/>
      <c r="I20" s="492"/>
      <c r="J20" s="492"/>
      <c r="K20" s="492"/>
      <c r="L20" s="492"/>
      <c r="M20" s="492"/>
      <c r="N20" s="492"/>
      <c r="O20" s="492"/>
      <c r="P20" s="492"/>
      <c r="Q20" s="492"/>
      <c r="R20" s="492"/>
      <c r="S20" s="492"/>
      <c r="T20" s="492"/>
      <c r="U20" s="492"/>
      <c r="V20" s="492"/>
      <c r="W20" s="492"/>
      <c r="X20" s="493"/>
      <c r="Y20" s="486" t="str">
        <f>IF(G22="","",G22-G21)</f>
        <v/>
      </c>
      <c r="Z20" s="487"/>
      <c r="AA20" s="487"/>
      <c r="AB20" s="487"/>
      <c r="AC20" s="487"/>
      <c r="AD20" s="487"/>
      <c r="AE20" s="450" t="s">
        <v>70</v>
      </c>
      <c r="AF20" s="450"/>
      <c r="AG20" s="450"/>
      <c r="AH20" s="450"/>
      <c r="AI20" s="487" t="str">
        <f>IF(G22="","",G22-G21+1)</f>
        <v/>
      </c>
      <c r="AJ20" s="487"/>
      <c r="AK20" s="487"/>
      <c r="AL20" s="487"/>
      <c r="AM20" s="487"/>
      <c r="AN20" s="450" t="s">
        <v>54</v>
      </c>
      <c r="AO20" s="450"/>
      <c r="AP20" s="450"/>
      <c r="AQ20" s="450"/>
      <c r="AR20" s="199"/>
    </row>
    <row r="21" spans="1:54" s="1" customFormat="1" ht="30" customHeight="1">
      <c r="A21" s="452" t="s">
        <v>71</v>
      </c>
      <c r="B21" s="453"/>
      <c r="C21" s="494" t="s">
        <v>72</v>
      </c>
      <c r="D21" s="445"/>
      <c r="E21" s="445"/>
      <c r="F21" s="495"/>
      <c r="G21" s="499"/>
      <c r="H21" s="500"/>
      <c r="I21" s="500"/>
      <c r="J21" s="500"/>
      <c r="K21" s="500"/>
      <c r="L21" s="500"/>
      <c r="M21" s="469" t="str">
        <f>IF(G21="","(       )",TEXT(G21,"(aaa)"))</f>
        <v>(       )</v>
      </c>
      <c r="N21" s="470"/>
      <c r="O21" s="572"/>
      <c r="P21" s="573"/>
      <c r="Q21" s="573"/>
      <c r="R21" s="573"/>
      <c r="S21" s="573"/>
      <c r="T21" s="573"/>
      <c r="U21" s="573"/>
      <c r="V21" s="573"/>
      <c r="W21" s="503" t="s">
        <v>73</v>
      </c>
      <c r="X21" s="503"/>
      <c r="Y21" s="503"/>
      <c r="Z21" s="503"/>
      <c r="AA21" s="574"/>
      <c r="AB21" s="574"/>
      <c r="AC21" s="574"/>
      <c r="AD21" s="574"/>
      <c r="AE21" s="574"/>
      <c r="AF21" s="574"/>
      <c r="AG21" s="571" t="s">
        <v>74</v>
      </c>
      <c r="AH21" s="571"/>
      <c r="AI21" s="571"/>
      <c r="AJ21" s="571"/>
      <c r="AK21" s="571"/>
      <c r="AL21" s="571"/>
      <c r="AM21" s="571"/>
      <c r="AN21" s="571"/>
      <c r="AO21" s="571"/>
      <c r="AP21" s="571"/>
      <c r="AQ21" s="200"/>
      <c r="AR21" s="201"/>
    </row>
    <row r="22" spans="1:54" s="1" customFormat="1" ht="30" customHeight="1" thickBot="1">
      <c r="A22" s="454"/>
      <c r="B22" s="455"/>
      <c r="C22" s="496" t="s">
        <v>75</v>
      </c>
      <c r="D22" s="497"/>
      <c r="E22" s="497"/>
      <c r="F22" s="498"/>
      <c r="G22" s="501"/>
      <c r="H22" s="502"/>
      <c r="I22" s="502"/>
      <c r="J22" s="502"/>
      <c r="K22" s="502"/>
      <c r="L22" s="502"/>
      <c r="M22" s="471" t="str">
        <f>IF(G22="","(       )",TEXT(G22,"(aaa)"))</f>
        <v>(       )</v>
      </c>
      <c r="N22" s="472"/>
      <c r="O22" s="583"/>
      <c r="P22" s="584"/>
      <c r="Q22" s="584"/>
      <c r="R22" s="584"/>
      <c r="S22" s="584"/>
      <c r="T22" s="584"/>
      <c r="U22" s="584"/>
      <c r="V22" s="584"/>
      <c r="W22" s="581" t="s">
        <v>73</v>
      </c>
      <c r="X22" s="581"/>
      <c r="Y22" s="581"/>
      <c r="Z22" s="581"/>
      <c r="AA22" s="585"/>
      <c r="AB22" s="585"/>
      <c r="AC22" s="585"/>
      <c r="AD22" s="585"/>
      <c r="AE22" s="585"/>
      <c r="AF22" s="585"/>
      <c r="AG22" s="582" t="s">
        <v>76</v>
      </c>
      <c r="AH22" s="582"/>
      <c r="AI22" s="582"/>
      <c r="AJ22" s="582"/>
      <c r="AK22" s="582"/>
      <c r="AL22" s="582"/>
      <c r="AM22" s="582"/>
      <c r="AN22" s="582"/>
      <c r="AO22" s="582"/>
      <c r="AP22" s="582"/>
      <c r="AQ22" s="202"/>
      <c r="AR22" s="203"/>
    </row>
    <row r="23" spans="1:54" s="1" customFormat="1" ht="30" customHeight="1" thickBot="1">
      <c r="A23" s="456" t="s">
        <v>77</v>
      </c>
      <c r="B23" s="457"/>
      <c r="C23" s="474" t="s">
        <v>78</v>
      </c>
      <c r="D23" s="465"/>
      <c r="E23" s="448"/>
      <c r="F23" s="448"/>
      <c r="G23" s="204" t="s">
        <v>79</v>
      </c>
      <c r="H23" s="475" t="s">
        <v>80</v>
      </c>
      <c r="I23" s="465"/>
      <c r="J23" s="448"/>
      <c r="K23" s="448"/>
      <c r="L23" s="448"/>
      <c r="M23" s="465" t="s">
        <v>79</v>
      </c>
      <c r="N23" s="466"/>
      <c r="O23" s="475" t="s">
        <v>81</v>
      </c>
      <c r="P23" s="465"/>
      <c r="Q23" s="465"/>
      <c r="R23" s="465"/>
      <c r="S23" s="465"/>
      <c r="T23" s="465"/>
      <c r="U23" s="465"/>
      <c r="V23" s="465"/>
      <c r="W23" s="465"/>
      <c r="X23" s="465"/>
      <c r="Y23" s="577">
        <f>E23+J23</f>
        <v>0</v>
      </c>
      <c r="Z23" s="577"/>
      <c r="AA23" s="577"/>
      <c r="AB23" s="577"/>
      <c r="AC23" s="577"/>
      <c r="AD23" s="577"/>
      <c r="AE23" s="577"/>
      <c r="AF23" s="577"/>
      <c r="AG23" s="577"/>
      <c r="AH23" s="577"/>
      <c r="AI23" s="465" t="s">
        <v>79</v>
      </c>
      <c r="AJ23" s="465"/>
      <c r="AK23" s="465"/>
      <c r="AL23" s="465"/>
      <c r="AM23" s="465"/>
      <c r="AN23" s="465"/>
      <c r="AO23" s="465"/>
      <c r="AP23" s="465"/>
      <c r="AQ23" s="465"/>
      <c r="AR23" s="457"/>
    </row>
    <row r="24" spans="1:54" s="1" customFormat="1" ht="30" customHeight="1">
      <c r="A24" s="452" t="s">
        <v>82</v>
      </c>
      <c r="B24" s="453"/>
      <c r="C24" s="205">
        <f>G21</f>
        <v>0</v>
      </c>
      <c r="D24" s="206" t="s">
        <v>53</v>
      </c>
      <c r="E24" s="207">
        <f>G21</f>
        <v>0</v>
      </c>
      <c r="F24" s="206" t="s">
        <v>54</v>
      </c>
      <c r="G24" s="208" t="str">
        <f>IF(M21="(       )","(    )",M21)</f>
        <v>(    )</v>
      </c>
      <c r="H24" s="209" t="str">
        <f>IF(G21="","",IF(AI20&lt;2,"",C24+1))</f>
        <v/>
      </c>
      <c r="I24" s="206" t="s">
        <v>53</v>
      </c>
      <c r="J24" s="473" t="str">
        <f>IF(G21="","",IF(AI20&lt;2,"",E24+1))</f>
        <v/>
      </c>
      <c r="K24" s="473"/>
      <c r="L24" s="206" t="s">
        <v>54</v>
      </c>
      <c r="M24" s="467" t="str">
        <f>IF(G21="","(    )",IF(AI20&lt;2,"(    )",TEXT(G21+1,"(aaa)")))</f>
        <v>(    )</v>
      </c>
      <c r="N24" s="468"/>
      <c r="O24" s="476" t="str">
        <f>IF(G21="","",IF(AI20&lt;3,"",G21+2))</f>
        <v/>
      </c>
      <c r="P24" s="476"/>
      <c r="Q24" s="476"/>
      <c r="R24" s="476"/>
      <c r="S24" s="476"/>
      <c r="T24" s="445" t="s">
        <v>53</v>
      </c>
      <c r="U24" s="445"/>
      <c r="V24" s="445"/>
      <c r="W24" s="445"/>
      <c r="X24" s="445"/>
      <c r="Y24" s="586" t="str">
        <f>IF(G21="","",IF(AI20&lt;3,"",G21+2))</f>
        <v/>
      </c>
      <c r="Z24" s="586"/>
      <c r="AA24" s="586"/>
      <c r="AB24" s="586"/>
      <c r="AC24" s="586"/>
      <c r="AD24" s="445" t="s">
        <v>54</v>
      </c>
      <c r="AE24" s="445"/>
      <c r="AF24" s="445"/>
      <c r="AG24" s="445"/>
      <c r="AH24" s="445"/>
      <c r="AI24" s="481" t="str">
        <f>IF(G21="","(    )",IF(AI20&lt;3,"(    )",TEXT(G21+2,"(aaa)")))</f>
        <v>(    )</v>
      </c>
      <c r="AJ24" s="481"/>
      <c r="AK24" s="481"/>
      <c r="AL24" s="481"/>
      <c r="AM24" s="481"/>
      <c r="AN24" s="481"/>
      <c r="AO24" s="481"/>
      <c r="AP24" s="481"/>
      <c r="AQ24" s="481"/>
      <c r="AR24" s="482"/>
    </row>
    <row r="25" spans="1:54" s="1" customFormat="1" ht="18.75" customHeight="1" thickBot="1">
      <c r="A25" s="458"/>
      <c r="B25" s="459"/>
      <c r="C25" s="441" t="s">
        <v>78</v>
      </c>
      <c r="D25" s="447"/>
      <c r="E25" s="449" t="s">
        <v>80</v>
      </c>
      <c r="F25" s="447"/>
      <c r="G25" s="210" t="s">
        <v>81</v>
      </c>
      <c r="H25" s="441" t="s">
        <v>78</v>
      </c>
      <c r="I25" s="447"/>
      <c r="J25" s="449" t="s">
        <v>80</v>
      </c>
      <c r="K25" s="442"/>
      <c r="L25" s="447"/>
      <c r="M25" s="449" t="s">
        <v>81</v>
      </c>
      <c r="N25" s="443"/>
      <c r="O25" s="579" t="s">
        <v>78</v>
      </c>
      <c r="P25" s="579"/>
      <c r="Q25" s="579"/>
      <c r="R25" s="579"/>
      <c r="S25" s="579"/>
      <c r="T25" s="579"/>
      <c r="U25" s="579"/>
      <c r="V25" s="579"/>
      <c r="W25" s="579"/>
      <c r="X25" s="580"/>
      <c r="Y25" s="578" t="s">
        <v>80</v>
      </c>
      <c r="Z25" s="579"/>
      <c r="AA25" s="579"/>
      <c r="AB25" s="579"/>
      <c r="AC25" s="579"/>
      <c r="AD25" s="579"/>
      <c r="AE25" s="579"/>
      <c r="AF25" s="579"/>
      <c r="AG25" s="579"/>
      <c r="AH25" s="580"/>
      <c r="AI25" s="578" t="s">
        <v>81</v>
      </c>
      <c r="AJ25" s="579"/>
      <c r="AK25" s="579"/>
      <c r="AL25" s="579"/>
      <c r="AM25" s="579"/>
      <c r="AN25" s="579"/>
      <c r="AO25" s="579"/>
      <c r="AP25" s="579"/>
      <c r="AQ25" s="579"/>
      <c r="AR25" s="511"/>
    </row>
    <row r="26" spans="1:54" s="1" customFormat="1" ht="30" customHeight="1" thickBot="1">
      <c r="A26" s="454"/>
      <c r="B26" s="455"/>
      <c r="C26" s="460"/>
      <c r="D26" s="461"/>
      <c r="E26" s="462"/>
      <c r="F26" s="461"/>
      <c r="G26" s="211" t="str">
        <f>IF(C26+E26=0,"",C26+E26)</f>
        <v/>
      </c>
      <c r="H26" s="460"/>
      <c r="I26" s="461"/>
      <c r="J26" s="462"/>
      <c r="K26" s="528"/>
      <c r="L26" s="461"/>
      <c r="M26" s="463" t="str">
        <f>IF(H26+J26=0,"",H26+J26)</f>
        <v/>
      </c>
      <c r="N26" s="464" t="str">
        <f t="shared" ref="N26" si="0">IF(J26+L26=0,"",J26+L26)</f>
        <v/>
      </c>
      <c r="O26" s="528"/>
      <c r="P26" s="528"/>
      <c r="Q26" s="528"/>
      <c r="R26" s="528"/>
      <c r="S26" s="528"/>
      <c r="T26" s="528"/>
      <c r="U26" s="528"/>
      <c r="V26" s="528"/>
      <c r="W26" s="528"/>
      <c r="X26" s="461"/>
      <c r="Y26" s="462"/>
      <c r="Z26" s="528"/>
      <c r="AA26" s="528"/>
      <c r="AB26" s="528"/>
      <c r="AC26" s="528"/>
      <c r="AD26" s="528"/>
      <c r="AE26" s="528"/>
      <c r="AF26" s="528"/>
      <c r="AG26" s="528"/>
      <c r="AH26" s="461"/>
      <c r="AI26" s="463" t="str">
        <f>IF(O26+Y26=0,"",O26+Y26)</f>
        <v/>
      </c>
      <c r="AJ26" s="507"/>
      <c r="AK26" s="507"/>
      <c r="AL26" s="507"/>
      <c r="AM26" s="507"/>
      <c r="AN26" s="507"/>
      <c r="AO26" s="507"/>
      <c r="AP26" s="507"/>
      <c r="AQ26" s="507"/>
      <c r="AR26" s="508"/>
      <c r="AS26" s="504" t="s">
        <v>83</v>
      </c>
      <c r="AT26" s="505"/>
      <c r="AU26" s="506"/>
    </row>
    <row r="27" spans="1:54" s="1" customFormat="1" ht="18.75" customHeight="1">
      <c r="A27" s="509" t="s">
        <v>84</v>
      </c>
      <c r="B27" s="453"/>
      <c r="C27" s="494" t="s">
        <v>85</v>
      </c>
      <c r="D27" s="446"/>
      <c r="E27" s="444" t="s">
        <v>86</v>
      </c>
      <c r="F27" s="446"/>
      <c r="G27" s="212" t="s">
        <v>87</v>
      </c>
      <c r="H27" s="494" t="s">
        <v>85</v>
      </c>
      <c r="I27" s="446"/>
      <c r="J27" s="444" t="s">
        <v>86</v>
      </c>
      <c r="K27" s="445"/>
      <c r="L27" s="446"/>
      <c r="M27" s="444" t="s">
        <v>87</v>
      </c>
      <c r="N27" s="525"/>
      <c r="O27" s="445" t="s">
        <v>85</v>
      </c>
      <c r="P27" s="445"/>
      <c r="Q27" s="445"/>
      <c r="R27" s="445"/>
      <c r="S27" s="445"/>
      <c r="T27" s="445"/>
      <c r="U27" s="445"/>
      <c r="V27" s="445"/>
      <c r="W27" s="445"/>
      <c r="X27" s="446"/>
      <c r="Y27" s="444" t="s">
        <v>86</v>
      </c>
      <c r="Z27" s="445"/>
      <c r="AA27" s="445"/>
      <c r="AB27" s="445"/>
      <c r="AC27" s="445"/>
      <c r="AD27" s="445"/>
      <c r="AE27" s="445"/>
      <c r="AF27" s="445"/>
      <c r="AG27" s="445"/>
      <c r="AH27" s="446"/>
      <c r="AI27" s="444" t="s">
        <v>87</v>
      </c>
      <c r="AJ27" s="445"/>
      <c r="AK27" s="445"/>
      <c r="AL27" s="445"/>
      <c r="AM27" s="445"/>
      <c r="AN27" s="445"/>
      <c r="AO27" s="445"/>
      <c r="AP27" s="445"/>
      <c r="AQ27" s="445"/>
      <c r="AR27" s="525"/>
      <c r="AS27" s="143" t="s">
        <v>85</v>
      </c>
      <c r="AT27" s="133" t="s">
        <v>86</v>
      </c>
      <c r="AU27" s="134" t="s">
        <v>87</v>
      </c>
    </row>
    <row r="28" spans="1:54" s="1" customFormat="1" ht="30" customHeight="1" thickBot="1">
      <c r="A28" s="510"/>
      <c r="B28" s="511"/>
      <c r="C28" s="517"/>
      <c r="D28" s="518"/>
      <c r="E28" s="519"/>
      <c r="F28" s="520"/>
      <c r="G28" s="213"/>
      <c r="H28" s="521"/>
      <c r="I28" s="520"/>
      <c r="J28" s="519"/>
      <c r="K28" s="522"/>
      <c r="L28" s="520"/>
      <c r="M28" s="519"/>
      <c r="N28" s="526"/>
      <c r="O28" s="529"/>
      <c r="P28" s="530"/>
      <c r="Q28" s="531"/>
      <c r="R28" s="531"/>
      <c r="S28" s="531"/>
      <c r="T28" s="531"/>
      <c r="U28" s="531"/>
      <c r="V28" s="531"/>
      <c r="W28" s="531"/>
      <c r="X28" s="531"/>
      <c r="Y28" s="519"/>
      <c r="Z28" s="523"/>
      <c r="AA28" s="523"/>
      <c r="AB28" s="523"/>
      <c r="AC28" s="523"/>
      <c r="AD28" s="523"/>
      <c r="AE28" s="523"/>
      <c r="AF28" s="523"/>
      <c r="AG28" s="523"/>
      <c r="AH28" s="524"/>
      <c r="AI28" s="519"/>
      <c r="AJ28" s="523"/>
      <c r="AK28" s="523"/>
      <c r="AL28" s="523"/>
      <c r="AM28" s="523"/>
      <c r="AN28" s="523"/>
      <c r="AO28" s="523"/>
      <c r="AP28" s="523"/>
      <c r="AQ28" s="523"/>
      <c r="AR28" s="527"/>
      <c r="AS28" s="144"/>
      <c r="AT28" s="135"/>
      <c r="AU28" s="136"/>
      <c r="AV28" s="137"/>
      <c r="AW28" s="138"/>
      <c r="AX28" s="139"/>
      <c r="AY28" s="139"/>
      <c r="AZ28" s="139"/>
      <c r="BA28" s="139"/>
      <c r="BB28" s="139"/>
    </row>
    <row r="29" spans="1:54" s="1" customFormat="1" ht="6" customHeight="1">
      <c r="A29" s="512" t="s">
        <v>88</v>
      </c>
      <c r="B29" s="513"/>
      <c r="C29" s="543"/>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4"/>
      <c r="AR29" s="546"/>
      <c r="AS29" s="142"/>
      <c r="AT29" s="142"/>
      <c r="AU29" s="142"/>
      <c r="AV29" s="140"/>
      <c r="AW29" s="140"/>
      <c r="AX29" s="140"/>
    </row>
    <row r="30" spans="1:54" s="1" customFormat="1" ht="20.25" customHeight="1">
      <c r="A30" s="514"/>
      <c r="B30" s="515"/>
      <c r="C30" s="214"/>
      <c r="D30" s="215" t="s">
        <v>89</v>
      </c>
      <c r="E30" s="532" t="s">
        <v>90</v>
      </c>
      <c r="F30" s="532"/>
      <c r="G30" s="533"/>
      <c r="H30" s="215" t="s">
        <v>89</v>
      </c>
      <c r="I30" s="532" t="s">
        <v>91</v>
      </c>
      <c r="J30" s="533"/>
      <c r="K30" s="533"/>
      <c r="L30" s="533"/>
      <c r="M30" s="533"/>
      <c r="N30" s="215" t="s">
        <v>89</v>
      </c>
      <c r="O30" s="532" t="s">
        <v>92</v>
      </c>
      <c r="P30" s="532"/>
      <c r="Q30" s="532"/>
      <c r="R30" s="532"/>
      <c r="S30" s="532"/>
      <c r="T30" s="532"/>
      <c r="U30" s="532"/>
      <c r="V30" s="532"/>
      <c r="W30" s="532"/>
      <c r="X30" s="532"/>
      <c r="Y30" s="532"/>
      <c r="Z30" s="533"/>
      <c r="AA30" s="533"/>
      <c r="AB30" s="575" t="s">
        <v>89</v>
      </c>
      <c r="AC30" s="576"/>
      <c r="AD30" s="576"/>
      <c r="AE30" s="532" t="s">
        <v>93</v>
      </c>
      <c r="AF30" s="532"/>
      <c r="AG30" s="532"/>
      <c r="AH30" s="532"/>
      <c r="AI30" s="532"/>
      <c r="AJ30" s="532"/>
      <c r="AK30" s="532"/>
      <c r="AL30" s="532"/>
      <c r="AM30" s="532"/>
      <c r="AN30" s="532"/>
      <c r="AO30" s="532"/>
      <c r="AP30" s="532"/>
      <c r="AQ30" s="532"/>
      <c r="AR30" s="561"/>
      <c r="AS30" s="141"/>
      <c r="AT30" s="141"/>
      <c r="AU30" s="141"/>
      <c r="AV30" s="141"/>
      <c r="AW30" s="141"/>
      <c r="AX30" s="141"/>
    </row>
    <row r="31" spans="1:54" s="1" customFormat="1" ht="4.5" customHeight="1">
      <c r="A31" s="514"/>
      <c r="B31" s="515"/>
      <c r="C31" s="560"/>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61"/>
      <c r="AS31" s="141"/>
      <c r="AT31" s="141"/>
      <c r="AU31" s="141"/>
      <c r="AV31" s="141"/>
      <c r="AW31" s="141"/>
      <c r="AX31" s="141"/>
    </row>
    <row r="32" spans="1:54" s="1" customFormat="1" ht="21.75" customHeight="1">
      <c r="A32" s="514"/>
      <c r="B32" s="515"/>
      <c r="C32" s="214"/>
      <c r="D32" s="215" t="s">
        <v>89</v>
      </c>
      <c r="E32" s="216" t="s">
        <v>94</v>
      </c>
      <c r="F32" s="216"/>
      <c r="G32" s="216"/>
      <c r="H32" s="215" t="s">
        <v>89</v>
      </c>
      <c r="I32" s="216" t="s">
        <v>95</v>
      </c>
      <c r="J32" s="216"/>
      <c r="K32" s="216"/>
      <c r="L32" s="216"/>
      <c r="M32" s="216"/>
      <c r="N32" s="215" t="s">
        <v>89</v>
      </c>
      <c r="O32" s="532" t="s">
        <v>96</v>
      </c>
      <c r="P32" s="532"/>
      <c r="Q32" s="532"/>
      <c r="R32" s="532"/>
      <c r="S32" s="532"/>
      <c r="T32" s="532"/>
      <c r="U32" s="532"/>
      <c r="V32" s="532"/>
      <c r="W32" s="532"/>
      <c r="X32" s="533"/>
      <c r="Y32" s="533"/>
      <c r="Z32" s="533"/>
      <c r="AA32" s="533"/>
      <c r="AB32" s="533"/>
      <c r="AC32" s="533"/>
      <c r="AD32" s="533"/>
      <c r="AE32" s="533"/>
      <c r="AF32" s="533"/>
      <c r="AG32" s="533"/>
      <c r="AH32" s="533"/>
      <c r="AI32" s="533"/>
      <c r="AJ32" s="533"/>
      <c r="AK32" s="533"/>
      <c r="AL32" s="533"/>
      <c r="AM32" s="533"/>
      <c r="AN32" s="533"/>
      <c r="AO32" s="533"/>
      <c r="AP32" s="533"/>
      <c r="AQ32" s="533"/>
      <c r="AR32" s="561"/>
      <c r="AS32" s="141"/>
      <c r="AT32" s="141"/>
      <c r="AU32" s="141"/>
      <c r="AV32" s="141"/>
      <c r="AW32" s="141"/>
      <c r="AX32" s="141"/>
    </row>
    <row r="33" spans="1:50" s="1" customFormat="1" ht="6" customHeight="1">
      <c r="A33" s="516"/>
      <c r="B33" s="515"/>
      <c r="C33" s="587"/>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9"/>
      <c r="AS33" s="140"/>
      <c r="AT33" s="140"/>
      <c r="AU33" s="140"/>
      <c r="AV33" s="140"/>
      <c r="AW33" s="140"/>
      <c r="AX33" s="140"/>
    </row>
    <row r="34" spans="1:50" s="1" customFormat="1" ht="6.75" customHeight="1">
      <c r="A34" s="514" t="s">
        <v>97</v>
      </c>
      <c r="B34" s="555"/>
      <c r="C34" s="590"/>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2"/>
      <c r="AS34" s="140"/>
      <c r="AT34" s="140"/>
      <c r="AU34" s="140"/>
      <c r="AV34" s="140"/>
      <c r="AW34" s="140"/>
      <c r="AX34" s="140"/>
    </row>
    <row r="35" spans="1:50" s="1" customFormat="1" ht="17.25">
      <c r="A35" s="556"/>
      <c r="B35" s="555"/>
      <c r="C35" s="214"/>
      <c r="D35" s="215" t="s">
        <v>89</v>
      </c>
      <c r="E35" s="532" t="s">
        <v>98</v>
      </c>
      <c r="F35" s="532"/>
      <c r="G35" s="533"/>
      <c r="H35" s="215" t="s">
        <v>89</v>
      </c>
      <c r="I35" s="532" t="s">
        <v>99</v>
      </c>
      <c r="J35" s="533"/>
      <c r="K35" s="533"/>
      <c r="L35" s="533"/>
      <c r="M35" s="533"/>
      <c r="N35" s="215" t="s">
        <v>89</v>
      </c>
      <c r="O35" s="540" t="s">
        <v>100</v>
      </c>
      <c r="P35" s="540"/>
      <c r="Q35" s="540"/>
      <c r="R35" s="540"/>
      <c r="S35" s="540"/>
      <c r="T35" s="540"/>
      <c r="U35" s="540"/>
      <c r="V35" s="540"/>
      <c r="W35" s="540"/>
      <c r="X35" s="540"/>
      <c r="Y35" s="540"/>
      <c r="Z35" s="559"/>
      <c r="AA35" s="559"/>
      <c r="AB35" s="575" t="s">
        <v>89</v>
      </c>
      <c r="AC35" s="576"/>
      <c r="AD35" s="576"/>
      <c r="AE35" s="540" t="s">
        <v>101</v>
      </c>
      <c r="AF35" s="540"/>
      <c r="AG35" s="540"/>
      <c r="AH35" s="540"/>
      <c r="AI35" s="540"/>
      <c r="AJ35" s="540"/>
      <c r="AK35" s="540"/>
      <c r="AL35" s="540"/>
      <c r="AM35" s="540"/>
      <c r="AN35" s="540"/>
      <c r="AO35" s="540"/>
      <c r="AP35" s="540"/>
      <c r="AQ35" s="540"/>
      <c r="AR35" s="570"/>
      <c r="AS35" s="140"/>
      <c r="AT35" s="140"/>
      <c r="AU35" s="140"/>
      <c r="AV35" s="140"/>
      <c r="AW35" s="140"/>
      <c r="AX35" s="140"/>
    </row>
    <row r="36" spans="1:50" s="1" customFormat="1" ht="5.25" customHeight="1">
      <c r="A36" s="556"/>
      <c r="B36" s="555"/>
      <c r="C36" s="560"/>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61"/>
      <c r="AS36" s="140"/>
      <c r="AT36" s="140"/>
      <c r="AU36" s="140"/>
      <c r="AV36" s="140"/>
      <c r="AW36" s="140"/>
      <c r="AX36" s="140"/>
    </row>
    <row r="37" spans="1:50" s="1" customFormat="1" ht="17.25">
      <c r="A37" s="556"/>
      <c r="B37" s="555"/>
      <c r="C37" s="214"/>
      <c r="D37" s="215" t="s">
        <v>89</v>
      </c>
      <c r="E37" s="540" t="s">
        <v>102</v>
      </c>
      <c r="F37" s="559"/>
      <c r="G37" s="559"/>
      <c r="H37" s="215" t="s">
        <v>89</v>
      </c>
      <c r="I37" s="540" t="s">
        <v>103</v>
      </c>
      <c r="J37" s="559"/>
      <c r="K37" s="559"/>
      <c r="L37" s="559"/>
      <c r="M37" s="559"/>
      <c r="N37" s="215" t="s">
        <v>89</v>
      </c>
      <c r="O37" s="540" t="s">
        <v>104</v>
      </c>
      <c r="P37" s="540"/>
      <c r="Q37" s="540"/>
      <c r="R37" s="540"/>
      <c r="S37" s="540"/>
      <c r="T37" s="540"/>
      <c r="U37" s="540"/>
      <c r="V37" s="540"/>
      <c r="W37" s="540"/>
      <c r="X37" s="559"/>
      <c r="Y37" s="559"/>
      <c r="Z37" s="559"/>
      <c r="AA37" s="559"/>
      <c r="AB37" s="559"/>
      <c r="AC37" s="559"/>
      <c r="AD37" s="559"/>
      <c r="AE37" s="559"/>
      <c r="AF37" s="559"/>
      <c r="AG37" s="559"/>
      <c r="AH37" s="559"/>
      <c r="AI37" s="559"/>
      <c r="AJ37" s="559"/>
      <c r="AK37" s="559"/>
      <c r="AL37" s="559"/>
      <c r="AM37" s="559"/>
      <c r="AN37" s="559"/>
      <c r="AO37" s="559"/>
      <c r="AP37" s="559"/>
      <c r="AQ37" s="559"/>
      <c r="AR37" s="570"/>
      <c r="AS37" s="140"/>
      <c r="AT37" s="140"/>
      <c r="AU37" s="140"/>
      <c r="AV37" s="140"/>
      <c r="AW37" s="140"/>
      <c r="AX37" s="140"/>
    </row>
    <row r="38" spans="1:50" s="1" customFormat="1" ht="5.25" customHeight="1" thickBot="1">
      <c r="A38" s="557"/>
      <c r="B38" s="558"/>
      <c r="C38" s="567"/>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c r="AO38" s="568"/>
      <c r="AP38" s="568"/>
      <c r="AQ38" s="568"/>
      <c r="AR38" s="569"/>
      <c r="AS38" s="140"/>
      <c r="AT38" s="140"/>
      <c r="AU38" s="140"/>
      <c r="AV38" s="140"/>
      <c r="AW38" s="140"/>
      <c r="AX38" s="140"/>
    </row>
    <row r="39" spans="1:50" s="1" customFormat="1" ht="5.25" customHeight="1">
      <c r="A39" s="562" t="s">
        <v>105</v>
      </c>
      <c r="B39" s="563"/>
      <c r="C39" s="543"/>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6"/>
      <c r="AS39" s="140"/>
      <c r="AT39" s="140"/>
      <c r="AU39" s="140"/>
      <c r="AV39" s="140"/>
      <c r="AW39" s="140"/>
      <c r="AX39" s="140"/>
    </row>
    <row r="40" spans="1:50" s="1" customFormat="1" ht="13.5" customHeight="1">
      <c r="A40" s="564"/>
      <c r="B40" s="563"/>
      <c r="C40" s="214"/>
      <c r="D40" s="215" t="s">
        <v>89</v>
      </c>
      <c r="E40" s="532" t="s">
        <v>106</v>
      </c>
      <c r="F40" s="532"/>
      <c r="G40" s="533"/>
      <c r="H40" s="215" t="s">
        <v>89</v>
      </c>
      <c r="I40" s="540" t="s">
        <v>107</v>
      </c>
      <c r="J40" s="559"/>
      <c r="K40" s="559"/>
      <c r="L40" s="559"/>
      <c r="M40" s="559"/>
      <c r="N40" s="215" t="s">
        <v>89</v>
      </c>
      <c r="O40" s="540" t="s">
        <v>108</v>
      </c>
      <c r="P40" s="540"/>
      <c r="Q40" s="540"/>
      <c r="R40" s="540"/>
      <c r="S40" s="540"/>
      <c r="T40" s="540"/>
      <c r="U40" s="540"/>
      <c r="V40" s="540"/>
      <c r="W40" s="540"/>
      <c r="X40" s="540"/>
      <c r="Y40" s="540"/>
      <c r="Z40" s="559"/>
      <c r="AA40" s="559"/>
      <c r="AB40" s="593"/>
      <c r="AC40" s="532"/>
      <c r="AD40" s="532"/>
      <c r="AE40" s="533"/>
      <c r="AF40" s="533"/>
      <c r="AG40" s="533"/>
      <c r="AH40" s="533"/>
      <c r="AI40" s="533"/>
      <c r="AJ40" s="533"/>
      <c r="AK40" s="533"/>
      <c r="AL40" s="533"/>
      <c r="AM40" s="533"/>
      <c r="AN40" s="533"/>
      <c r="AO40" s="533"/>
      <c r="AP40" s="533"/>
      <c r="AQ40" s="533"/>
      <c r="AR40" s="561"/>
      <c r="AS40" s="140"/>
      <c r="AT40" s="140"/>
      <c r="AU40" s="140"/>
      <c r="AV40" s="140"/>
      <c r="AW40" s="140"/>
      <c r="AX40" s="140"/>
    </row>
    <row r="41" spans="1:50" s="1" customFormat="1" ht="5.25" customHeight="1">
      <c r="A41" s="564"/>
      <c r="B41" s="563"/>
      <c r="C41" s="560"/>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c r="AQ41" s="533"/>
      <c r="AR41" s="561"/>
      <c r="AS41" s="140"/>
      <c r="AT41" s="140"/>
      <c r="AU41" s="140"/>
      <c r="AV41" s="140"/>
      <c r="AW41" s="140"/>
      <c r="AX41" s="140"/>
    </row>
    <row r="42" spans="1:50" s="1" customFormat="1" ht="15" customHeight="1">
      <c r="A42" s="564"/>
      <c r="B42" s="563"/>
      <c r="C42" s="214"/>
      <c r="D42" s="215" t="s">
        <v>89</v>
      </c>
      <c r="E42" s="540" t="s">
        <v>109</v>
      </c>
      <c r="F42" s="559"/>
      <c r="G42" s="559"/>
      <c r="H42" s="215" t="s">
        <v>89</v>
      </c>
      <c r="I42" s="540" t="s">
        <v>110</v>
      </c>
      <c r="J42" s="559"/>
      <c r="K42" s="559"/>
      <c r="L42" s="559"/>
      <c r="M42" s="559"/>
      <c r="N42" s="215" t="s">
        <v>89</v>
      </c>
      <c r="O42" s="540" t="s">
        <v>111</v>
      </c>
      <c r="P42" s="540"/>
      <c r="Q42" s="540"/>
      <c r="R42" s="540"/>
      <c r="S42" s="540"/>
      <c r="T42" s="540"/>
      <c r="U42" s="540"/>
      <c r="V42" s="540"/>
      <c r="W42" s="540"/>
      <c r="X42" s="540"/>
      <c r="Y42" s="540"/>
      <c r="Z42" s="559"/>
      <c r="AA42" s="559"/>
      <c r="AB42" s="575" t="s">
        <v>89</v>
      </c>
      <c r="AC42" s="576"/>
      <c r="AD42" s="576"/>
      <c r="AE42" s="540" t="s">
        <v>112</v>
      </c>
      <c r="AF42" s="540"/>
      <c r="AG42" s="540"/>
      <c r="AH42" s="540"/>
      <c r="AI42" s="540"/>
      <c r="AJ42" s="540"/>
      <c r="AK42" s="540"/>
      <c r="AL42" s="540"/>
      <c r="AM42" s="540"/>
      <c r="AN42" s="540"/>
      <c r="AO42" s="540"/>
      <c r="AP42" s="540"/>
      <c r="AQ42" s="540"/>
      <c r="AR42" s="570"/>
      <c r="AS42" s="140"/>
      <c r="AT42" s="140"/>
      <c r="AU42" s="140"/>
      <c r="AV42" s="140"/>
      <c r="AW42" s="140"/>
      <c r="AX42" s="140"/>
    </row>
    <row r="43" spans="1:50" s="1" customFormat="1" ht="5.25" customHeight="1">
      <c r="A43" s="564"/>
      <c r="B43" s="563"/>
      <c r="C43" s="560"/>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61"/>
      <c r="AS43" s="140"/>
      <c r="AT43" s="140"/>
      <c r="AU43" s="140"/>
      <c r="AV43" s="140"/>
      <c r="AW43" s="140"/>
      <c r="AX43" s="140"/>
    </row>
    <row r="44" spans="1:50" s="1" customFormat="1" ht="15.75" customHeight="1">
      <c r="A44" s="564"/>
      <c r="B44" s="563"/>
      <c r="C44" s="214"/>
      <c r="D44" s="215" t="s">
        <v>89</v>
      </c>
      <c r="E44" s="540" t="s">
        <v>113</v>
      </c>
      <c r="F44" s="559"/>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217"/>
      <c r="AJ44" s="594" t="s">
        <v>64</v>
      </c>
      <c r="AK44" s="594"/>
      <c r="AL44" s="594"/>
      <c r="AM44" s="594"/>
      <c r="AN44" s="594"/>
      <c r="AO44" s="594"/>
      <c r="AP44" s="594"/>
      <c r="AQ44" s="594"/>
      <c r="AR44" s="595"/>
      <c r="AS44" s="140"/>
      <c r="AT44" s="140"/>
      <c r="AU44" s="140"/>
      <c r="AV44" s="140"/>
      <c r="AW44" s="140"/>
      <c r="AX44" s="140"/>
    </row>
    <row r="45" spans="1:50" s="1" customFormat="1" ht="5.25" customHeight="1" thickBot="1">
      <c r="A45" s="565"/>
      <c r="B45" s="566"/>
      <c r="C45" s="567"/>
      <c r="D45" s="568"/>
      <c r="E45" s="568"/>
      <c r="F45" s="568"/>
      <c r="G45" s="568"/>
      <c r="H45" s="568"/>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c r="AN45" s="568"/>
      <c r="AO45" s="568"/>
      <c r="AP45" s="568"/>
      <c r="AQ45" s="568"/>
      <c r="AR45" s="569"/>
      <c r="AS45" s="140"/>
      <c r="AT45" s="140"/>
      <c r="AU45" s="140"/>
      <c r="AV45" s="140"/>
      <c r="AW45" s="140"/>
      <c r="AX45" s="140"/>
    </row>
    <row r="46" spans="1:50" s="1" customFormat="1" ht="42.75" customHeight="1">
      <c r="A46" s="510" t="s">
        <v>114</v>
      </c>
      <c r="B46" s="511"/>
      <c r="C46" s="537" t="s">
        <v>400</v>
      </c>
      <c r="D46" s="538"/>
      <c r="E46" s="538"/>
      <c r="F46" s="538"/>
      <c r="G46" s="538"/>
      <c r="H46" s="538"/>
      <c r="I46" s="538"/>
      <c r="J46" s="538"/>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c r="AP46" s="538"/>
      <c r="AQ46" s="538"/>
      <c r="AR46" s="539"/>
      <c r="AS46" s="81"/>
      <c r="AT46" s="81"/>
      <c r="AU46" s="81"/>
    </row>
    <row r="47" spans="1:50" s="1" customFormat="1" ht="3.75" customHeight="1">
      <c r="A47" s="547" t="s">
        <v>115</v>
      </c>
      <c r="B47" s="548"/>
      <c r="C47" s="543"/>
      <c r="D47" s="544"/>
      <c r="E47" s="544"/>
      <c r="F47" s="544"/>
      <c r="G47" s="544"/>
      <c r="H47" s="544"/>
      <c r="I47" s="544"/>
      <c r="J47" s="545"/>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4"/>
      <c r="AK47" s="544"/>
      <c r="AL47" s="544"/>
      <c r="AM47" s="544"/>
      <c r="AN47" s="544"/>
      <c r="AO47" s="544"/>
      <c r="AP47" s="544"/>
      <c r="AQ47" s="544"/>
      <c r="AR47" s="546"/>
      <c r="AS47" s="81"/>
      <c r="AT47" s="81"/>
      <c r="AU47" s="81"/>
    </row>
    <row r="48" spans="1:50" s="1" customFormat="1" ht="15" customHeight="1">
      <c r="A48" s="549"/>
      <c r="B48" s="550"/>
      <c r="C48" s="214"/>
      <c r="D48" s="218" t="s">
        <v>89</v>
      </c>
      <c r="E48" s="540" t="s">
        <v>116</v>
      </c>
      <c r="F48" s="540"/>
      <c r="G48" s="540"/>
      <c r="H48" s="540"/>
      <c r="I48" s="540"/>
      <c r="J48" s="541"/>
      <c r="K48" s="553"/>
      <c r="L48" s="554"/>
      <c r="M48" s="554"/>
      <c r="N48" s="218" t="s">
        <v>89</v>
      </c>
      <c r="O48" s="540" t="s">
        <v>117</v>
      </c>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2"/>
      <c r="AS48" s="81"/>
      <c r="AT48" s="81"/>
      <c r="AU48" s="81"/>
    </row>
    <row r="49" spans="1:47" s="1" customFormat="1" ht="2.25" customHeight="1" thickBot="1">
      <c r="A49" s="551"/>
      <c r="B49" s="552"/>
      <c r="C49" s="219"/>
      <c r="D49" s="220"/>
      <c r="E49" s="220"/>
      <c r="F49" s="220"/>
      <c r="G49" s="220"/>
      <c r="H49" s="220"/>
      <c r="I49" s="220"/>
      <c r="J49" s="221"/>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2"/>
      <c r="AS49" s="81"/>
      <c r="AT49" s="81"/>
      <c r="AU49" s="81"/>
    </row>
    <row r="50" spans="1:47" s="1" customFormat="1" ht="18.75" customHeight="1">
      <c r="A50" s="534" t="s">
        <v>118</v>
      </c>
      <c r="B50" s="534"/>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4"/>
      <c r="AR50" s="534"/>
    </row>
    <row r="51" spans="1:47" ht="30" customHeight="1">
      <c r="A51" s="535" t="s">
        <v>399</v>
      </c>
      <c r="B51" s="535"/>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N51" s="535"/>
      <c r="AO51" s="535"/>
      <c r="AP51" s="535"/>
      <c r="AQ51" s="535"/>
      <c r="AR51" s="535"/>
    </row>
    <row r="52" spans="1:47" ht="18.75" customHeight="1">
      <c r="A52" s="536" t="s">
        <v>119</v>
      </c>
      <c r="B52" s="53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N52" s="536"/>
      <c r="AO52" s="536"/>
      <c r="AP52" s="536"/>
      <c r="AQ52" s="536"/>
      <c r="AR52" s="536"/>
    </row>
  </sheetData>
  <sheetProtection sheet="1" objects="1" scenarios="1"/>
  <mergeCells count="165">
    <mergeCell ref="A1:F1"/>
    <mergeCell ref="A2:F2"/>
    <mergeCell ref="A3:F4"/>
    <mergeCell ref="G3:AR3"/>
    <mergeCell ref="G4:N4"/>
    <mergeCell ref="A5:AR6"/>
    <mergeCell ref="A7:F12"/>
    <mergeCell ref="A13:F13"/>
    <mergeCell ref="A14:AR14"/>
    <mergeCell ref="J1:AR1"/>
    <mergeCell ref="G12:I12"/>
    <mergeCell ref="H1:I1"/>
    <mergeCell ref="H2:I2"/>
    <mergeCell ref="J2:AR2"/>
    <mergeCell ref="J7:AR7"/>
    <mergeCell ref="G7:I7"/>
    <mergeCell ref="G10:I10"/>
    <mergeCell ref="U12:AR12"/>
    <mergeCell ref="G8:I9"/>
    <mergeCell ref="K8:L8"/>
    <mergeCell ref="N8:T8"/>
    <mergeCell ref="AE4:AH4"/>
    <mergeCell ref="AI4:AK4"/>
    <mergeCell ref="AL4:AO4"/>
    <mergeCell ref="AB30:AD30"/>
    <mergeCell ref="C45:AR45"/>
    <mergeCell ref="AB40:AR40"/>
    <mergeCell ref="E42:G42"/>
    <mergeCell ref="I42:M42"/>
    <mergeCell ref="O42:AA42"/>
    <mergeCell ref="AB42:AD42"/>
    <mergeCell ref="AE42:AR42"/>
    <mergeCell ref="E44:F44"/>
    <mergeCell ref="AJ44:AR44"/>
    <mergeCell ref="G44:AH44"/>
    <mergeCell ref="O32:AR32"/>
    <mergeCell ref="C25:D25"/>
    <mergeCell ref="E23:F23"/>
    <mergeCell ref="AG21:AP21"/>
    <mergeCell ref="O21:V21"/>
    <mergeCell ref="AA21:AF21"/>
    <mergeCell ref="AB35:AD35"/>
    <mergeCell ref="C39:AR39"/>
    <mergeCell ref="Y23:AH23"/>
    <mergeCell ref="Y25:AH25"/>
    <mergeCell ref="Y26:AH26"/>
    <mergeCell ref="W22:Z22"/>
    <mergeCell ref="AG22:AP22"/>
    <mergeCell ref="O22:V22"/>
    <mergeCell ref="AA22:AF22"/>
    <mergeCell ref="O23:X23"/>
    <mergeCell ref="O25:X25"/>
    <mergeCell ref="Y24:AC24"/>
    <mergeCell ref="AI25:AR25"/>
    <mergeCell ref="C29:AR29"/>
    <mergeCell ref="C31:AR31"/>
    <mergeCell ref="C33:AR33"/>
    <mergeCell ref="C34:AR34"/>
    <mergeCell ref="O30:AA30"/>
    <mergeCell ref="AE30:AR30"/>
    <mergeCell ref="A34:B38"/>
    <mergeCell ref="E40:G40"/>
    <mergeCell ref="I40:M40"/>
    <mergeCell ref="O40:AA40"/>
    <mergeCell ref="C41:AR41"/>
    <mergeCell ref="C43:AR43"/>
    <mergeCell ref="A39:B45"/>
    <mergeCell ref="C36:AR36"/>
    <mergeCell ref="C38:AR38"/>
    <mergeCell ref="E35:G35"/>
    <mergeCell ref="I35:M35"/>
    <mergeCell ref="O35:AA35"/>
    <mergeCell ref="AE35:AR35"/>
    <mergeCell ref="E37:G37"/>
    <mergeCell ref="I37:M37"/>
    <mergeCell ref="O37:AR37"/>
    <mergeCell ref="A50:AR50"/>
    <mergeCell ref="A51:AR51"/>
    <mergeCell ref="A52:AR52"/>
    <mergeCell ref="C46:AR46"/>
    <mergeCell ref="A46:B46"/>
    <mergeCell ref="E48:J48"/>
    <mergeCell ref="O48:AR48"/>
    <mergeCell ref="C47:J47"/>
    <mergeCell ref="K47:AR47"/>
    <mergeCell ref="A47:B49"/>
    <mergeCell ref="K48:M48"/>
    <mergeCell ref="AS26:AU26"/>
    <mergeCell ref="AI26:AR26"/>
    <mergeCell ref="A27:B28"/>
    <mergeCell ref="A29:B33"/>
    <mergeCell ref="C27:D27"/>
    <mergeCell ref="C28:D28"/>
    <mergeCell ref="E27:F27"/>
    <mergeCell ref="E28:F28"/>
    <mergeCell ref="H27:I27"/>
    <mergeCell ref="H28:I28"/>
    <mergeCell ref="J28:L28"/>
    <mergeCell ref="H26:I26"/>
    <mergeCell ref="Y27:AH27"/>
    <mergeCell ref="Y28:AH28"/>
    <mergeCell ref="O27:X27"/>
    <mergeCell ref="M27:N27"/>
    <mergeCell ref="M28:N28"/>
    <mergeCell ref="AI27:AR27"/>
    <mergeCell ref="AI28:AR28"/>
    <mergeCell ref="O26:X26"/>
    <mergeCell ref="O28:X28"/>
    <mergeCell ref="J26:L26"/>
    <mergeCell ref="E30:G30"/>
    <mergeCell ref="I30:M30"/>
    <mergeCell ref="AD24:AH24"/>
    <mergeCell ref="AI24:AR24"/>
    <mergeCell ref="Y19:AR19"/>
    <mergeCell ref="Y20:AD20"/>
    <mergeCell ref="C19:X20"/>
    <mergeCell ref="AE20:AH20"/>
    <mergeCell ref="AI20:AM20"/>
    <mergeCell ref="C21:F21"/>
    <mergeCell ref="C22:F22"/>
    <mergeCell ref="G21:L21"/>
    <mergeCell ref="G22:L22"/>
    <mergeCell ref="AI23:AR23"/>
    <mergeCell ref="W21:Z21"/>
    <mergeCell ref="J27:L27"/>
    <mergeCell ref="H25:I25"/>
    <mergeCell ref="J23:L23"/>
    <mergeCell ref="J25:L25"/>
    <mergeCell ref="AN20:AQ20"/>
    <mergeCell ref="A15:AR15"/>
    <mergeCell ref="A21:B22"/>
    <mergeCell ref="A23:B23"/>
    <mergeCell ref="A24:B26"/>
    <mergeCell ref="C26:D26"/>
    <mergeCell ref="E26:F26"/>
    <mergeCell ref="E25:F25"/>
    <mergeCell ref="M25:N25"/>
    <mergeCell ref="M26:N26"/>
    <mergeCell ref="M23:N23"/>
    <mergeCell ref="M24:N24"/>
    <mergeCell ref="M21:N21"/>
    <mergeCell ref="M22:N22"/>
    <mergeCell ref="J24:K24"/>
    <mergeCell ref="C23:D23"/>
    <mergeCell ref="H23:I23"/>
    <mergeCell ref="O24:S24"/>
    <mergeCell ref="T24:X24"/>
    <mergeCell ref="A19:B20"/>
    <mergeCell ref="G13:AR13"/>
    <mergeCell ref="A16:AR16"/>
    <mergeCell ref="A17:AB17"/>
    <mergeCell ref="A18:AE18"/>
    <mergeCell ref="AF18:AR18"/>
    <mergeCell ref="U8:AR8"/>
    <mergeCell ref="J9:AR9"/>
    <mergeCell ref="W4:AA4"/>
    <mergeCell ref="J10:AR10"/>
    <mergeCell ref="J11:AR11"/>
    <mergeCell ref="N12:Q12"/>
    <mergeCell ref="R12:T12"/>
    <mergeCell ref="O4:V4"/>
    <mergeCell ref="AP4:AR4"/>
    <mergeCell ref="G11:I11"/>
    <mergeCell ref="AB4:AD4"/>
    <mergeCell ref="K12:L12"/>
  </mergeCells>
  <phoneticPr fontId="2"/>
  <conditionalFormatting sqref="C24 E24 H24 Y23:AH23 G26 M26:N26 AI26">
    <cfRule type="cellIs" dxfId="154" priority="87" operator="equal">
      <formula>0</formula>
    </cfRule>
  </conditionalFormatting>
  <conditionalFormatting sqref="J7:AR7">
    <cfRule type="expression" dxfId="153" priority="81">
      <formula>$J$7=""</formula>
    </cfRule>
  </conditionalFormatting>
  <conditionalFormatting sqref="W4:AA4">
    <cfRule type="expression" dxfId="152" priority="80">
      <formula>$W$4=""</formula>
    </cfRule>
  </conditionalFormatting>
  <conditionalFormatting sqref="AE4:AH4">
    <cfRule type="expression" dxfId="151" priority="79">
      <formula>$AE$4=""</formula>
    </cfRule>
  </conditionalFormatting>
  <conditionalFormatting sqref="AL4:AO4">
    <cfRule type="expression" dxfId="150" priority="78">
      <formula>$AL$4=""</formula>
    </cfRule>
  </conditionalFormatting>
  <conditionalFormatting sqref="J10:AR10">
    <cfRule type="expression" dxfId="149" priority="77">
      <formula>$J$10=""</formula>
    </cfRule>
  </conditionalFormatting>
  <conditionalFormatting sqref="J11:AR11">
    <cfRule type="expression" dxfId="148" priority="76">
      <formula>$J$11=""</formula>
    </cfRule>
  </conditionalFormatting>
  <conditionalFormatting sqref="K12:L12">
    <cfRule type="expression" dxfId="147" priority="72">
      <formula>$K$12=""</formula>
    </cfRule>
  </conditionalFormatting>
  <conditionalFormatting sqref="N12:Q12">
    <cfRule type="expression" dxfId="146" priority="71">
      <formula>$N$12=""</formula>
    </cfRule>
  </conditionalFormatting>
  <conditionalFormatting sqref="U12:AR12">
    <cfRule type="expression" dxfId="145" priority="70">
      <formula>$U$12=""</formula>
    </cfRule>
  </conditionalFormatting>
  <conditionalFormatting sqref="C19:X20">
    <cfRule type="expression" dxfId="144" priority="69">
      <formula>$C$19=""</formula>
    </cfRule>
  </conditionalFormatting>
  <conditionalFormatting sqref="G21:L21">
    <cfRule type="expression" dxfId="143" priority="66">
      <formula>$G$21=""</formula>
    </cfRule>
  </conditionalFormatting>
  <conditionalFormatting sqref="O21:V21">
    <cfRule type="expression" dxfId="142" priority="65">
      <formula>$O$21=""</formula>
    </cfRule>
  </conditionalFormatting>
  <conditionalFormatting sqref="AA21:AF21">
    <cfRule type="expression" dxfId="141" priority="64">
      <formula>$O$21=""</formula>
    </cfRule>
  </conditionalFormatting>
  <conditionalFormatting sqref="G22:L22">
    <cfRule type="expression" dxfId="140" priority="63">
      <formula>$G$22=""</formula>
    </cfRule>
  </conditionalFormatting>
  <conditionalFormatting sqref="O22:V22">
    <cfRule type="expression" dxfId="139" priority="62">
      <formula>$O$22=""</formula>
    </cfRule>
  </conditionalFormatting>
  <conditionalFormatting sqref="AA22:AF22">
    <cfRule type="expression" dxfId="138" priority="61">
      <formula>$O$22=""</formula>
    </cfRule>
  </conditionalFormatting>
  <conditionalFormatting sqref="E23:F23">
    <cfRule type="expression" dxfId="137" priority="60">
      <formula>$E$23+$J$23=0</formula>
    </cfRule>
  </conditionalFormatting>
  <conditionalFormatting sqref="J23:L23">
    <cfRule type="expression" dxfId="136" priority="59">
      <formula>$E$23+$J$23=0</formula>
    </cfRule>
  </conditionalFormatting>
  <conditionalFormatting sqref="C26:D26">
    <cfRule type="expression" dxfId="135" priority="44" stopIfTrue="1">
      <formula>$C$26+$E$26&lt;&gt;0</formula>
    </cfRule>
    <cfRule type="expression" dxfId="134" priority="58">
      <formula>$AI$20&gt;1</formula>
    </cfRule>
  </conditionalFormatting>
  <conditionalFormatting sqref="E26:F26">
    <cfRule type="expression" dxfId="133" priority="43" stopIfTrue="1">
      <formula>$C$26+$E$26&lt;&gt;0</formula>
    </cfRule>
    <cfRule type="expression" dxfId="132" priority="57">
      <formula>$AI$20&gt;1</formula>
    </cfRule>
  </conditionalFormatting>
  <conditionalFormatting sqref="H26:I26">
    <cfRule type="expression" dxfId="131" priority="42" stopIfTrue="1">
      <formula>$H$26+$J$26&lt;&gt;0</formula>
    </cfRule>
    <cfRule type="expression" dxfId="130" priority="56">
      <formula>$AI$20&gt;2</formula>
    </cfRule>
  </conditionalFormatting>
  <conditionalFormatting sqref="J26:L26">
    <cfRule type="expression" dxfId="129" priority="41" stopIfTrue="1">
      <formula>$H$26+$J$26&lt;&gt;0</formula>
    </cfRule>
    <cfRule type="expression" dxfId="128" priority="55">
      <formula>$AI$20&gt;2</formula>
    </cfRule>
  </conditionalFormatting>
  <conditionalFormatting sqref="O26:X26">
    <cfRule type="expression" dxfId="127" priority="40" stopIfTrue="1">
      <formula>$O$26+$Y$26&lt;&gt;0</formula>
    </cfRule>
    <cfRule type="expression" dxfId="126" priority="54">
      <formula>$AI$20&gt;3</formula>
    </cfRule>
  </conditionalFormatting>
  <conditionalFormatting sqref="Y26:AH26">
    <cfRule type="expression" dxfId="125" priority="39" stopIfTrue="1">
      <formula>$O$26+$Y$26&lt;&gt;0</formula>
    </cfRule>
    <cfRule type="expression" dxfId="124" priority="53">
      <formula>$AI$20&gt;3</formula>
    </cfRule>
  </conditionalFormatting>
  <conditionalFormatting sqref="G28">
    <cfRule type="expression" dxfId="123" priority="37" stopIfTrue="1">
      <formula>$G$28&lt;&gt;""</formula>
    </cfRule>
    <cfRule type="expression" priority="38" stopIfTrue="1">
      <formula>$AI$20&lt;2</formula>
    </cfRule>
    <cfRule type="expression" dxfId="122" priority="51">
      <formula>$AI$20&gt;1</formula>
    </cfRule>
  </conditionalFormatting>
  <conditionalFormatting sqref="H28:I28">
    <cfRule type="expression" dxfId="121" priority="35" stopIfTrue="1">
      <formula>$H$28&lt;&gt;""</formula>
    </cfRule>
    <cfRule type="expression" priority="36" stopIfTrue="1">
      <formula>$AI$20&lt;2</formula>
    </cfRule>
    <cfRule type="expression" dxfId="120" priority="50">
      <formula>$AI$20&gt;1</formula>
    </cfRule>
  </conditionalFormatting>
  <conditionalFormatting sqref="J28:L28">
    <cfRule type="expression" dxfId="119" priority="33" stopIfTrue="1">
      <formula>$J$28&lt;&gt;""</formula>
    </cfRule>
    <cfRule type="expression" priority="34" stopIfTrue="1">
      <formula>$AI$20&lt;2</formula>
    </cfRule>
    <cfRule type="expression" dxfId="118" priority="49">
      <formula>$AI$20&gt;2</formula>
    </cfRule>
  </conditionalFormatting>
  <conditionalFormatting sqref="M28:N28">
    <cfRule type="expression" dxfId="117" priority="30" stopIfTrue="1">
      <formula>$M$28&lt;&gt;""</formula>
    </cfRule>
    <cfRule type="expression" priority="31" stopIfTrue="1">
      <formula>$AI$20&lt;3</formula>
    </cfRule>
    <cfRule type="expression" dxfId="116" priority="48">
      <formula>$AI$20&gt;2</formula>
    </cfRule>
  </conditionalFormatting>
  <conditionalFormatting sqref="O28:P28">
    <cfRule type="expression" dxfId="115" priority="27" stopIfTrue="1">
      <formula>$O$28&lt;&gt;""</formula>
    </cfRule>
    <cfRule type="expression" priority="28" stopIfTrue="1">
      <formula>$AI$20&lt;3</formula>
    </cfRule>
    <cfRule type="expression" dxfId="114" priority="29">
      <formula>$AI$20&gt;2</formula>
    </cfRule>
  </conditionalFormatting>
  <conditionalFormatting sqref="Y28:AC28">
    <cfRule type="expression" priority="24" stopIfTrue="1">
      <formula>$Y$28&lt;&gt;""</formula>
    </cfRule>
    <cfRule type="expression" priority="25" stopIfTrue="1">
      <formula>$AI$20&lt;3</formula>
    </cfRule>
    <cfRule type="expression" dxfId="113" priority="26">
      <formula>$AI$20&gt;3</formula>
    </cfRule>
  </conditionalFormatting>
  <conditionalFormatting sqref="AI28:AM28">
    <cfRule type="expression" priority="21" stopIfTrue="1">
      <formula>$AI$28&lt;&gt;""</formula>
    </cfRule>
    <cfRule type="expression" priority="22" stopIfTrue="1">
      <formula>$AI$20&lt;3</formula>
    </cfRule>
    <cfRule type="expression" dxfId="112" priority="23">
      <formula>$AI$20&gt;3</formula>
    </cfRule>
  </conditionalFormatting>
  <conditionalFormatting sqref="AS28 AV28:AW28">
    <cfRule type="expression" priority="18" stopIfTrue="1">
      <formula>$AS$28&lt;&gt;""</formula>
    </cfRule>
    <cfRule type="expression" priority="19" stopIfTrue="1">
      <formula>$AI$20&lt;3</formula>
    </cfRule>
    <cfRule type="expression" dxfId="111" priority="20">
      <formula>$AI$20&gt;3</formula>
    </cfRule>
  </conditionalFormatting>
  <conditionalFormatting sqref="G44:AH44">
    <cfRule type="expression" priority="16" stopIfTrue="1">
      <formula>$G$44&lt;&gt;""</formula>
    </cfRule>
    <cfRule type="expression" dxfId="110" priority="17">
      <formula>$D$44="☑"</formula>
    </cfRule>
  </conditionalFormatting>
  <conditionalFormatting sqref="D48">
    <cfRule type="expression" dxfId="109" priority="11" stopIfTrue="1">
      <formula>AND($D$48="☑",$N$48="☑")</formula>
    </cfRule>
    <cfRule type="expression" priority="12" stopIfTrue="1">
      <formula>AND($D$48="□",$N$48="☑")</formula>
    </cfRule>
    <cfRule type="expression" dxfId="108" priority="13">
      <formula>$D$48="□"</formula>
    </cfRule>
  </conditionalFormatting>
  <conditionalFormatting sqref="N48">
    <cfRule type="expression" dxfId="107" priority="8" stopIfTrue="1">
      <formula>AND($D$48="☑",$N$48="☑")</formula>
    </cfRule>
    <cfRule type="expression" priority="9" stopIfTrue="1">
      <formula>AND($N$48="□",$D$48="☑")</formula>
    </cfRule>
    <cfRule type="expression" dxfId="106" priority="10">
      <formula>$N$48="□"</formula>
    </cfRule>
  </conditionalFormatting>
  <conditionalFormatting sqref="K8:L8">
    <cfRule type="expression" dxfId="105" priority="118">
      <formula>$K$8=""</formula>
    </cfRule>
  </conditionalFormatting>
  <conditionalFormatting sqref="N8:T8">
    <cfRule type="expression" dxfId="104" priority="119">
      <formula>$N$8=""</formula>
    </cfRule>
  </conditionalFormatting>
  <conditionalFormatting sqref="J9:AR9">
    <cfRule type="expression" dxfId="103" priority="120">
      <formula>$J$9=""</formula>
    </cfRule>
  </conditionalFormatting>
  <dataValidations xWindow="427" yWindow="513" count="3">
    <dataValidation imeMode="disabled" allowBlank="1" showInputMessage="1" showErrorMessage="1" prompt="日付を2019/5/10のように入力してください。" sqref="G21:L21" xr:uid="{00000000-0002-0000-0200-000000000000}"/>
    <dataValidation imeMode="disabled" allowBlank="1" showInputMessage="1" showErrorMessage="1" sqref="Y20:AD20 AI20:AM20 O21:V22 AA21:AF22 E23:F23 J23:L23 C26:F26 H26:L26 O26:AH26 K12:L12 G22:L22 AE4:AH4 AL4:AO4 N12:Q12 U12:AR12 E28:P28 Y28:AC28 AI28:AU28 K8:L8 N8:T8" xr:uid="{00000000-0002-0000-0200-000001000000}"/>
    <dataValidation type="list" allowBlank="1" showInputMessage="1" showErrorMessage="1" sqref="D30 D32 H30 H32 N30 N32 AB30:AD30 D35 D37 H35 H37 N35 N37 AB35:AD35 D40 D42 H40 H42 N40 N42 AB42:AD42 D44 D48 N48" xr:uid="{59BC3139-EB61-400A-9B3B-831CEF1959ED}">
      <formula1>$BG$2:$BG$3</formula1>
    </dataValidation>
  </dataValidations>
  <printOptions horizontalCentered="1"/>
  <pageMargins left="0.78740157480314965" right="0.43307086614173229" top="0.39370078740157483" bottom="0.39370078740157483" header="0.31496062992125984" footer="0.31496062992125984"/>
  <pageSetup paperSize="9" scale="90" orientation="portrait" r:id="rId1"/>
  <headerFooter alignWithMargins="0">
    <oddFooter xml:space="preserve">&amp;RVer.23.04
</oddFooter>
  </headerFooter>
  <colBreaks count="1" manualBreakCount="1">
    <brk id="44"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1:BH53"/>
  <sheetViews>
    <sheetView view="pageBreakPreview" zoomScale="110" zoomScaleNormal="100" zoomScaleSheetLayoutView="110" workbookViewId="0">
      <selection activeCell="B5" sqref="B5:P12"/>
    </sheetView>
  </sheetViews>
  <sheetFormatPr defaultColWidth="9" defaultRowHeight="13.5"/>
  <cols>
    <col min="1" max="1" width="4.375" style="30" customWidth="1"/>
    <col min="2" max="3" width="0.75" style="11" customWidth="1"/>
    <col min="4" max="12" width="2.625" style="11" customWidth="1"/>
    <col min="13" max="13" width="4.375" style="30" customWidth="1"/>
    <col min="14" max="15" width="0.75" style="11" customWidth="1"/>
    <col min="16" max="24" width="2.625" style="11" customWidth="1"/>
    <col min="25" max="25" width="4.375" style="30" customWidth="1"/>
    <col min="26" max="27" width="0.75" style="11" customWidth="1"/>
    <col min="28" max="36" width="2.625" style="11" customWidth="1"/>
    <col min="37" max="37" width="4.375" style="30" customWidth="1"/>
    <col min="38" max="39" width="0.75" style="11" customWidth="1"/>
    <col min="40" max="48" width="2.625" style="11" customWidth="1"/>
    <col min="49" max="16384" width="9" style="11"/>
  </cols>
  <sheetData>
    <row r="1" spans="1:60" s="6" customFormat="1" ht="22.5" customHeight="1">
      <c r="A1" s="646" t="s">
        <v>120</v>
      </c>
      <c r="B1" s="646"/>
      <c r="C1" s="646"/>
      <c r="D1" s="646"/>
      <c r="E1" s="646"/>
      <c r="F1" s="646"/>
      <c r="G1" s="646"/>
      <c r="H1" s="646"/>
      <c r="I1" s="646"/>
      <c r="J1" s="646"/>
      <c r="K1" s="646"/>
      <c r="L1" s="646"/>
      <c r="M1" s="646"/>
      <c r="N1" s="646"/>
      <c r="O1" s="646"/>
      <c r="P1" s="646"/>
      <c r="Q1" s="646"/>
      <c r="R1" s="646"/>
      <c r="S1" s="646"/>
      <c r="T1" s="646"/>
      <c r="U1" s="104" t="s">
        <v>121</v>
      </c>
      <c r="V1" s="105"/>
      <c r="W1" s="105"/>
      <c r="X1" s="105"/>
      <c r="Y1" s="647">
        <f>②使用申請書!J7</f>
        <v>0</v>
      </c>
      <c r="Z1" s="647"/>
      <c r="AA1" s="647"/>
      <c r="AB1" s="647"/>
      <c r="AC1" s="647"/>
      <c r="AD1" s="647"/>
      <c r="AE1" s="647"/>
      <c r="AF1" s="647"/>
      <c r="AG1" s="647"/>
      <c r="AH1" s="647"/>
      <c r="AI1" s="647"/>
      <c r="AJ1" s="647"/>
      <c r="AK1" s="647"/>
      <c r="AL1" s="647"/>
      <c r="AM1" s="647"/>
      <c r="AN1" s="647"/>
      <c r="AO1" s="647"/>
      <c r="AP1" s="647"/>
      <c r="AQ1" s="647"/>
      <c r="AR1" s="647"/>
      <c r="AS1" s="647"/>
      <c r="AT1" s="647"/>
      <c r="AU1" s="647"/>
      <c r="AV1" s="647"/>
      <c r="BH1" s="6" t="s">
        <v>48</v>
      </c>
    </row>
    <row r="2" spans="1:60" s="6" customFormat="1" ht="6" customHeight="1">
      <c r="A2" s="106"/>
      <c r="B2" s="106"/>
      <c r="C2" s="106"/>
      <c r="D2" s="106"/>
      <c r="E2" s="106"/>
      <c r="F2" s="106"/>
      <c r="G2" s="106"/>
      <c r="H2" s="106"/>
      <c r="I2" s="106"/>
      <c r="J2" s="106"/>
      <c r="K2" s="106"/>
      <c r="L2" s="106"/>
      <c r="M2" s="106"/>
      <c r="N2" s="106"/>
      <c r="O2" s="106"/>
      <c r="P2" s="106"/>
      <c r="Q2" s="106"/>
      <c r="R2" s="106"/>
      <c r="S2" s="106"/>
      <c r="T2" s="106"/>
      <c r="U2" s="104"/>
      <c r="V2" s="105"/>
      <c r="W2" s="105"/>
      <c r="X2" s="105"/>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BH2" s="6" t="s">
        <v>50</v>
      </c>
    </row>
    <row r="3" spans="1:60" s="6" customFormat="1" ht="13.5" customHeight="1">
      <c r="A3" s="662" t="s">
        <v>122</v>
      </c>
      <c r="B3" s="663"/>
      <c r="C3" s="663"/>
      <c r="D3" s="663"/>
      <c r="E3" s="663"/>
      <c r="F3" s="663"/>
      <c r="G3" s="663"/>
      <c r="H3" s="663"/>
      <c r="I3" s="663"/>
      <c r="J3" s="664"/>
      <c r="K3" s="665" t="s">
        <v>123</v>
      </c>
      <c r="L3" s="663"/>
      <c r="M3" s="663"/>
      <c r="N3" s="663"/>
      <c r="O3" s="663"/>
      <c r="P3" s="663"/>
      <c r="Q3" s="663"/>
      <c r="R3" s="666"/>
      <c r="S3" s="662" t="s">
        <v>124</v>
      </c>
      <c r="T3" s="663"/>
      <c r="U3" s="663"/>
      <c r="V3" s="663"/>
      <c r="W3" s="663"/>
      <c r="X3" s="663"/>
      <c r="Y3" s="663"/>
      <c r="Z3" s="663"/>
      <c r="AA3" s="663"/>
      <c r="AB3" s="664"/>
      <c r="AC3" s="654" t="s">
        <v>123</v>
      </c>
      <c r="AD3" s="655"/>
      <c r="AE3" s="655"/>
      <c r="AF3" s="655"/>
      <c r="AG3" s="655"/>
      <c r="AH3" s="655"/>
      <c r="AI3" s="655"/>
      <c r="AJ3" s="656"/>
      <c r="AK3" s="107"/>
      <c r="AL3" s="107"/>
      <c r="AM3" s="107"/>
      <c r="AN3" s="107"/>
      <c r="AO3" s="107"/>
      <c r="AP3" s="107"/>
      <c r="AQ3" s="107"/>
      <c r="AR3" s="107"/>
      <c r="AS3" s="107"/>
      <c r="AT3" s="107"/>
      <c r="AU3" s="107"/>
      <c r="AV3" s="107"/>
    </row>
    <row r="4" spans="1:60" s="6" customFormat="1" ht="37.5" customHeight="1">
      <c r="A4" s="657"/>
      <c r="B4" s="658"/>
      <c r="C4" s="658"/>
      <c r="D4" s="658"/>
      <c r="E4" s="658"/>
      <c r="F4" s="658"/>
      <c r="G4" s="658"/>
      <c r="H4" s="658"/>
      <c r="I4" s="658"/>
      <c r="J4" s="659"/>
      <c r="K4" s="660"/>
      <c r="L4" s="658"/>
      <c r="M4" s="658"/>
      <c r="N4" s="658"/>
      <c r="O4" s="658"/>
      <c r="P4" s="658"/>
      <c r="Q4" s="658"/>
      <c r="R4" s="661"/>
      <c r="S4" s="657"/>
      <c r="T4" s="658"/>
      <c r="U4" s="658"/>
      <c r="V4" s="658"/>
      <c r="W4" s="658"/>
      <c r="X4" s="658"/>
      <c r="Y4" s="658"/>
      <c r="Z4" s="658"/>
      <c r="AA4" s="658"/>
      <c r="AB4" s="659"/>
      <c r="AC4" s="660"/>
      <c r="AD4" s="658"/>
      <c r="AE4" s="658"/>
      <c r="AF4" s="658"/>
      <c r="AG4" s="658"/>
      <c r="AH4" s="658"/>
      <c r="AI4" s="658"/>
      <c r="AJ4" s="661"/>
      <c r="AK4" s="107"/>
      <c r="AL4" s="107"/>
      <c r="AM4" s="107"/>
      <c r="AN4" s="107"/>
      <c r="AO4" s="107"/>
      <c r="AP4" s="107"/>
      <c r="AQ4" s="107"/>
      <c r="AR4" s="107"/>
      <c r="AS4" s="107"/>
      <c r="AT4" s="107"/>
      <c r="AU4" s="107"/>
      <c r="AV4" s="107"/>
    </row>
    <row r="5" spans="1:60" s="6" customFormat="1" ht="6" customHeight="1" thickBot="1">
      <c r="A5" s="108"/>
      <c r="B5" s="108"/>
      <c r="C5" s="108"/>
      <c r="D5" s="108"/>
      <c r="E5" s="108"/>
      <c r="F5" s="108"/>
      <c r="G5" s="108"/>
      <c r="H5" s="108"/>
      <c r="I5" s="108"/>
      <c r="J5" s="108"/>
      <c r="K5" s="108"/>
      <c r="L5" s="108"/>
      <c r="M5" s="108"/>
      <c r="N5" s="108"/>
      <c r="O5" s="108"/>
      <c r="P5" s="108"/>
      <c r="Q5" s="108"/>
      <c r="R5" s="108"/>
      <c r="S5" s="108"/>
      <c r="T5" s="108"/>
      <c r="U5" s="4"/>
      <c r="V5" s="5"/>
      <c r="W5" s="5"/>
      <c r="X5" s="5"/>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60" ht="20.25" customHeight="1">
      <c r="A6" s="685" t="s">
        <v>125</v>
      </c>
      <c r="B6" s="648"/>
      <c r="C6" s="648"/>
      <c r="D6" s="649" t="str">
        <f>IF(②使用申請書!G21="","",②使用申請書!G21)</f>
        <v/>
      </c>
      <c r="E6" s="649"/>
      <c r="F6" s="649"/>
      <c r="G6" s="649"/>
      <c r="H6" s="649"/>
      <c r="I6" s="649"/>
      <c r="J6" s="649"/>
      <c r="K6" s="8"/>
      <c r="L6" s="9"/>
      <c r="M6" s="686" t="s">
        <v>125</v>
      </c>
      <c r="N6" s="648"/>
      <c r="O6" s="648"/>
      <c r="P6" s="649" t="str">
        <f>IF(②使用申請書!AI20&lt;2,"",IF(②使用申請書!G21="","",D6+1))</f>
        <v/>
      </c>
      <c r="Q6" s="649"/>
      <c r="R6" s="649"/>
      <c r="S6" s="649"/>
      <c r="T6" s="649"/>
      <c r="U6" s="649"/>
      <c r="V6" s="649"/>
      <c r="W6" s="8"/>
      <c r="X6" s="9"/>
      <c r="Y6" s="686" t="s">
        <v>125</v>
      </c>
      <c r="Z6" s="648"/>
      <c r="AA6" s="648"/>
      <c r="AB6" s="649" t="str">
        <f>IF(②使用申請書!AI20&lt;3,"",IF(②使用申請書!G21="","",P6+1))</f>
        <v/>
      </c>
      <c r="AC6" s="649"/>
      <c r="AD6" s="649"/>
      <c r="AE6" s="649"/>
      <c r="AF6" s="649"/>
      <c r="AG6" s="649"/>
      <c r="AH6" s="649"/>
      <c r="AI6" s="8"/>
      <c r="AJ6" s="10"/>
      <c r="AK6" s="648" t="s">
        <v>125</v>
      </c>
      <c r="AL6" s="648"/>
      <c r="AM6" s="648"/>
      <c r="AN6" s="649" t="str">
        <f>IF(②使用申請書!AI20&lt;4,"",IF(②使用申請書!G21="","",AB6+1))</f>
        <v/>
      </c>
      <c r="AO6" s="649"/>
      <c r="AP6" s="649"/>
      <c r="AQ6" s="649"/>
      <c r="AR6" s="649"/>
      <c r="AS6" s="649"/>
      <c r="AT6" s="649"/>
      <c r="AU6" s="8"/>
      <c r="AV6" s="10"/>
    </row>
    <row r="7" spans="1:60" ht="18" customHeight="1">
      <c r="A7" s="652" t="s">
        <v>126</v>
      </c>
      <c r="B7" s="650"/>
      <c r="C7" s="650"/>
      <c r="D7" s="650"/>
      <c r="E7" s="650"/>
      <c r="F7" s="650"/>
      <c r="G7" s="650"/>
      <c r="H7" s="650"/>
      <c r="I7" s="651"/>
      <c r="J7" s="644" t="s">
        <v>127</v>
      </c>
      <c r="K7" s="644"/>
      <c r="L7" s="653"/>
      <c r="M7" s="650" t="s">
        <v>126</v>
      </c>
      <c r="N7" s="650"/>
      <c r="O7" s="650"/>
      <c r="P7" s="650"/>
      <c r="Q7" s="650"/>
      <c r="R7" s="650"/>
      <c r="S7" s="650"/>
      <c r="T7" s="650"/>
      <c r="U7" s="651"/>
      <c r="V7" s="644" t="s">
        <v>127</v>
      </c>
      <c r="W7" s="644"/>
      <c r="X7" s="653"/>
      <c r="Y7" s="650" t="s">
        <v>126</v>
      </c>
      <c r="Z7" s="650"/>
      <c r="AA7" s="650"/>
      <c r="AB7" s="650"/>
      <c r="AC7" s="650"/>
      <c r="AD7" s="650"/>
      <c r="AE7" s="650"/>
      <c r="AF7" s="650"/>
      <c r="AG7" s="651"/>
      <c r="AH7" s="644" t="s">
        <v>127</v>
      </c>
      <c r="AI7" s="644"/>
      <c r="AJ7" s="645"/>
      <c r="AK7" s="650" t="s">
        <v>126</v>
      </c>
      <c r="AL7" s="650"/>
      <c r="AM7" s="650"/>
      <c r="AN7" s="650"/>
      <c r="AO7" s="650"/>
      <c r="AP7" s="650"/>
      <c r="AQ7" s="650"/>
      <c r="AR7" s="650"/>
      <c r="AS7" s="651"/>
      <c r="AT7" s="644" t="s">
        <v>127</v>
      </c>
      <c r="AU7" s="644"/>
      <c r="AV7" s="645"/>
    </row>
    <row r="8" spans="1:60" ht="6" customHeight="1">
      <c r="A8" s="667">
        <v>0.25</v>
      </c>
      <c r="B8" s="12"/>
      <c r="C8" s="13"/>
      <c r="D8" s="55"/>
      <c r="E8" s="56"/>
      <c r="F8" s="55"/>
      <c r="G8" s="55"/>
      <c r="H8" s="55"/>
      <c r="I8" s="57"/>
      <c r="J8" s="55"/>
      <c r="K8" s="55"/>
      <c r="L8" s="58"/>
      <c r="M8" s="640">
        <v>0.25</v>
      </c>
      <c r="N8" s="12"/>
      <c r="O8" s="13"/>
      <c r="P8" s="55"/>
      <c r="Q8" s="56"/>
      <c r="R8" s="55"/>
      <c r="S8" s="55"/>
      <c r="T8" s="55"/>
      <c r="U8" s="57"/>
      <c r="V8" s="55"/>
      <c r="W8" s="55"/>
      <c r="X8" s="58"/>
      <c r="Y8" s="640">
        <v>0.25</v>
      </c>
      <c r="Z8" s="12"/>
      <c r="AA8" s="13"/>
      <c r="AB8" s="55"/>
      <c r="AC8" s="56"/>
      <c r="AD8" s="55"/>
      <c r="AE8" s="55"/>
      <c r="AF8" s="55"/>
      <c r="AG8" s="57"/>
      <c r="AH8" s="55"/>
      <c r="AI8" s="55"/>
      <c r="AJ8" s="59"/>
      <c r="AK8" s="640">
        <v>0.25</v>
      </c>
      <c r="AL8" s="12"/>
      <c r="AM8" s="13"/>
      <c r="AN8" s="55"/>
      <c r="AO8" s="56"/>
      <c r="AP8" s="55"/>
      <c r="AQ8" s="55"/>
      <c r="AR8" s="55"/>
      <c r="AS8" s="57"/>
      <c r="AT8" s="55"/>
      <c r="AU8" s="55"/>
      <c r="AV8" s="59"/>
    </row>
    <row r="9" spans="1:60" ht="17.25" customHeight="1">
      <c r="A9" s="668"/>
      <c r="B9" s="18"/>
      <c r="C9" s="13"/>
      <c r="D9" s="61"/>
      <c r="E9" s="55"/>
      <c r="F9" s="55"/>
      <c r="G9" s="55"/>
      <c r="H9" s="55"/>
      <c r="I9" s="62"/>
      <c r="J9" s="55"/>
      <c r="K9" s="55"/>
      <c r="L9" s="63"/>
      <c r="M9" s="641"/>
      <c r="N9" s="18"/>
      <c r="O9" s="13"/>
      <c r="P9" s="61"/>
      <c r="Q9" s="55"/>
      <c r="R9" s="55"/>
      <c r="S9" s="55"/>
      <c r="T9" s="55"/>
      <c r="U9" s="62"/>
      <c r="V9" s="55"/>
      <c r="W9" s="55"/>
      <c r="X9" s="63"/>
      <c r="Y9" s="641"/>
      <c r="Z9" s="18"/>
      <c r="AA9" s="13"/>
      <c r="AB9" s="61"/>
      <c r="AC9" s="55"/>
      <c r="AD9" s="55"/>
      <c r="AE9" s="55"/>
      <c r="AF9" s="55"/>
      <c r="AG9" s="62"/>
      <c r="AH9" s="55"/>
      <c r="AI9" s="55"/>
      <c r="AJ9" s="64"/>
      <c r="AK9" s="641"/>
      <c r="AL9" s="18"/>
      <c r="AM9" s="13"/>
      <c r="AN9" s="61"/>
      <c r="AO9" s="55"/>
      <c r="AP9" s="55"/>
      <c r="AQ9" s="55"/>
      <c r="AR9" s="55"/>
      <c r="AS9" s="62"/>
      <c r="AT9" s="55"/>
      <c r="AU9" s="55"/>
      <c r="AV9" s="64"/>
    </row>
    <row r="10" spans="1:60" ht="17.25" customHeight="1">
      <c r="A10" s="669">
        <v>0.29166666666666669</v>
      </c>
      <c r="B10" s="12"/>
      <c r="C10" s="13"/>
      <c r="D10" s="61"/>
      <c r="E10" s="55"/>
      <c r="F10" s="55"/>
      <c r="G10" s="55"/>
      <c r="H10" s="55"/>
      <c r="I10" s="62"/>
      <c r="J10" s="55"/>
      <c r="K10" s="55"/>
      <c r="L10" s="63"/>
      <c r="M10" s="638">
        <v>0.29166666666666669</v>
      </c>
      <c r="N10" s="12"/>
      <c r="O10" s="13"/>
      <c r="P10" s="61"/>
      <c r="Q10" s="55"/>
      <c r="R10" s="55"/>
      <c r="S10" s="55"/>
      <c r="T10" s="55"/>
      <c r="U10" s="62"/>
      <c r="V10" s="55"/>
      <c r="W10" s="55"/>
      <c r="X10" s="63"/>
      <c r="Y10" s="638">
        <v>0.29166666666666669</v>
      </c>
      <c r="Z10" s="12"/>
      <c r="AA10" s="13"/>
      <c r="AB10" s="61"/>
      <c r="AC10" s="55"/>
      <c r="AD10" s="55"/>
      <c r="AE10" s="55"/>
      <c r="AF10" s="55"/>
      <c r="AG10" s="62"/>
      <c r="AH10" s="55"/>
      <c r="AI10" s="55"/>
      <c r="AJ10" s="64"/>
      <c r="AK10" s="638">
        <v>0.29166666666666669</v>
      </c>
      <c r="AL10" s="12"/>
      <c r="AM10" s="13"/>
      <c r="AN10" s="61"/>
      <c r="AO10" s="55"/>
      <c r="AP10" s="55"/>
      <c r="AQ10" s="55"/>
      <c r="AR10" s="55"/>
      <c r="AS10" s="62"/>
      <c r="AT10" s="55"/>
      <c r="AU10" s="55"/>
      <c r="AV10" s="64"/>
    </row>
    <row r="11" spans="1:60" ht="17.25" customHeight="1">
      <c r="A11" s="670"/>
      <c r="B11" s="18"/>
      <c r="C11" s="13"/>
      <c r="D11" s="61"/>
      <c r="E11" s="55"/>
      <c r="F11" s="55"/>
      <c r="G11" s="55"/>
      <c r="H11" s="55"/>
      <c r="I11" s="62"/>
      <c r="J11" s="55"/>
      <c r="K11" s="55"/>
      <c r="L11" s="63"/>
      <c r="M11" s="639"/>
      <c r="N11" s="18"/>
      <c r="O11" s="13"/>
      <c r="P11" s="61"/>
      <c r="Q11" s="55"/>
      <c r="R11" s="55"/>
      <c r="S11" s="55"/>
      <c r="T11" s="55"/>
      <c r="U11" s="62"/>
      <c r="V11" s="55"/>
      <c r="W11" s="55"/>
      <c r="X11" s="63"/>
      <c r="Y11" s="639"/>
      <c r="Z11" s="18"/>
      <c r="AA11" s="13"/>
      <c r="AB11" s="61"/>
      <c r="AC11" s="55"/>
      <c r="AD11" s="55"/>
      <c r="AE11" s="55"/>
      <c r="AF11" s="55"/>
      <c r="AG11" s="62"/>
      <c r="AH11" s="55"/>
      <c r="AI11" s="55"/>
      <c r="AJ11" s="64"/>
      <c r="AK11" s="639"/>
      <c r="AL11" s="18"/>
      <c r="AM11" s="13"/>
      <c r="AN11" s="61"/>
      <c r="AO11" s="55"/>
      <c r="AP11" s="55"/>
      <c r="AQ11" s="55"/>
      <c r="AR11" s="55"/>
      <c r="AS11" s="62"/>
      <c r="AT11" s="55"/>
      <c r="AU11" s="55"/>
      <c r="AV11" s="64"/>
    </row>
    <row r="12" spans="1:60" ht="17.25" customHeight="1">
      <c r="A12" s="669">
        <v>0.33333333333333331</v>
      </c>
      <c r="B12" s="12"/>
      <c r="C12" s="13"/>
      <c r="D12" s="61"/>
      <c r="E12" s="55"/>
      <c r="F12" s="55"/>
      <c r="G12" s="55"/>
      <c r="H12" s="55"/>
      <c r="I12" s="62"/>
      <c r="J12" s="55"/>
      <c r="K12" s="55"/>
      <c r="L12" s="63"/>
      <c r="M12" s="638">
        <v>0.33333333333333331</v>
      </c>
      <c r="N12" s="12"/>
      <c r="O12" s="13"/>
      <c r="P12" s="61"/>
      <c r="Q12" s="55"/>
      <c r="R12" s="55"/>
      <c r="S12" s="55"/>
      <c r="T12" s="55"/>
      <c r="U12" s="62"/>
      <c r="V12" s="55"/>
      <c r="W12" s="55"/>
      <c r="X12" s="63"/>
      <c r="Y12" s="638">
        <v>0.33333333333333331</v>
      </c>
      <c r="Z12" s="12"/>
      <c r="AA12" s="13"/>
      <c r="AB12" s="61"/>
      <c r="AC12" s="55"/>
      <c r="AD12" s="55"/>
      <c r="AE12" s="55"/>
      <c r="AF12" s="55"/>
      <c r="AG12" s="62"/>
      <c r="AH12" s="55"/>
      <c r="AI12" s="55"/>
      <c r="AJ12" s="64"/>
      <c r="AK12" s="638">
        <v>0.33333333333333331</v>
      </c>
      <c r="AL12" s="12"/>
      <c r="AM12" s="13"/>
      <c r="AN12" s="61"/>
      <c r="AO12" s="55"/>
      <c r="AP12" s="55"/>
      <c r="AQ12" s="55"/>
      <c r="AR12" s="55"/>
      <c r="AS12" s="62"/>
      <c r="AT12" s="55"/>
      <c r="AU12" s="55"/>
      <c r="AV12" s="64"/>
    </row>
    <row r="13" spans="1:60" ht="17.25" customHeight="1">
      <c r="A13" s="670"/>
      <c r="B13" s="18"/>
      <c r="C13" s="13"/>
      <c r="D13" s="61"/>
      <c r="E13" s="55"/>
      <c r="F13" s="55"/>
      <c r="G13" s="55"/>
      <c r="H13" s="55"/>
      <c r="I13" s="62"/>
      <c r="J13" s="55"/>
      <c r="K13" s="55"/>
      <c r="L13" s="63"/>
      <c r="M13" s="639"/>
      <c r="N13" s="18"/>
      <c r="O13" s="13"/>
      <c r="P13" s="61"/>
      <c r="Q13" s="55"/>
      <c r="R13" s="55"/>
      <c r="S13" s="55"/>
      <c r="T13" s="55"/>
      <c r="U13" s="62"/>
      <c r="V13" s="55"/>
      <c r="W13" s="55"/>
      <c r="X13" s="63"/>
      <c r="Y13" s="639"/>
      <c r="Z13" s="18"/>
      <c r="AA13" s="13"/>
      <c r="AB13" s="61"/>
      <c r="AC13" s="55"/>
      <c r="AD13" s="55"/>
      <c r="AE13" s="55"/>
      <c r="AF13" s="55"/>
      <c r="AG13" s="62"/>
      <c r="AH13" s="55"/>
      <c r="AI13" s="55"/>
      <c r="AJ13" s="64"/>
      <c r="AK13" s="639"/>
      <c r="AL13" s="18"/>
      <c r="AM13" s="13"/>
      <c r="AN13" s="61"/>
      <c r="AO13" s="55"/>
      <c r="AP13" s="55"/>
      <c r="AQ13" s="55"/>
      <c r="AR13" s="55"/>
      <c r="AS13" s="62"/>
      <c r="AT13" s="55"/>
      <c r="AU13" s="55"/>
      <c r="AV13" s="64"/>
    </row>
    <row r="14" spans="1:60" ht="17.25" customHeight="1">
      <c r="A14" s="669">
        <v>0.375</v>
      </c>
      <c r="B14" s="12"/>
      <c r="C14" s="13"/>
      <c r="D14" s="61"/>
      <c r="E14" s="55"/>
      <c r="F14" s="55"/>
      <c r="G14" s="55"/>
      <c r="H14" s="55"/>
      <c r="I14" s="62"/>
      <c r="J14" s="55"/>
      <c r="K14" s="55"/>
      <c r="L14" s="63"/>
      <c r="M14" s="638">
        <v>0.375</v>
      </c>
      <c r="N14" s="12"/>
      <c r="O14" s="13"/>
      <c r="P14" s="61"/>
      <c r="Q14" s="55"/>
      <c r="R14" s="55"/>
      <c r="S14" s="55"/>
      <c r="T14" s="55"/>
      <c r="U14" s="62"/>
      <c r="V14" s="55"/>
      <c r="W14" s="55"/>
      <c r="X14" s="63"/>
      <c r="Y14" s="638">
        <v>0.375</v>
      </c>
      <c r="Z14" s="12"/>
      <c r="AA14" s="13"/>
      <c r="AB14" s="61"/>
      <c r="AC14" s="55"/>
      <c r="AD14" s="55"/>
      <c r="AE14" s="55"/>
      <c r="AF14" s="55"/>
      <c r="AG14" s="62"/>
      <c r="AH14" s="55"/>
      <c r="AI14" s="55"/>
      <c r="AJ14" s="64"/>
      <c r="AK14" s="638">
        <v>0.375</v>
      </c>
      <c r="AL14" s="12"/>
      <c r="AM14" s="13"/>
      <c r="AN14" s="61"/>
      <c r="AO14" s="55"/>
      <c r="AP14" s="55"/>
      <c r="AQ14" s="55"/>
      <c r="AR14" s="55"/>
      <c r="AS14" s="62"/>
      <c r="AT14" s="55"/>
      <c r="AU14" s="55"/>
      <c r="AV14" s="64"/>
    </row>
    <row r="15" spans="1:60" ht="17.25" customHeight="1">
      <c r="A15" s="670"/>
      <c r="B15" s="18"/>
      <c r="C15" s="13"/>
      <c r="D15" s="61"/>
      <c r="E15" s="55"/>
      <c r="F15" s="55"/>
      <c r="G15" s="55"/>
      <c r="H15" s="55"/>
      <c r="I15" s="62"/>
      <c r="J15" s="55"/>
      <c r="K15" s="55"/>
      <c r="L15" s="63"/>
      <c r="M15" s="639"/>
      <c r="N15" s="18"/>
      <c r="O15" s="13"/>
      <c r="P15" s="61"/>
      <c r="Q15" s="55"/>
      <c r="R15" s="55"/>
      <c r="S15" s="55"/>
      <c r="T15" s="55"/>
      <c r="U15" s="62"/>
      <c r="V15" s="55"/>
      <c r="W15" s="55"/>
      <c r="X15" s="63"/>
      <c r="Y15" s="639"/>
      <c r="Z15" s="18"/>
      <c r="AA15" s="13"/>
      <c r="AB15" s="61"/>
      <c r="AC15" s="55"/>
      <c r="AD15" s="55"/>
      <c r="AE15" s="55"/>
      <c r="AF15" s="55"/>
      <c r="AG15" s="62"/>
      <c r="AH15" s="55"/>
      <c r="AI15" s="55"/>
      <c r="AJ15" s="64"/>
      <c r="AK15" s="639"/>
      <c r="AL15" s="18"/>
      <c r="AM15" s="13"/>
      <c r="AN15" s="61"/>
      <c r="AO15" s="55"/>
      <c r="AP15" s="55"/>
      <c r="AQ15" s="55"/>
      <c r="AR15" s="55"/>
      <c r="AS15" s="62"/>
      <c r="AT15" s="55"/>
      <c r="AU15" s="55"/>
      <c r="AV15" s="64"/>
    </row>
    <row r="16" spans="1:60" ht="17.25" customHeight="1">
      <c r="A16" s="669">
        <v>0.41666666666666669</v>
      </c>
      <c r="B16" s="12"/>
      <c r="C16" s="13"/>
      <c r="D16" s="61"/>
      <c r="E16" s="55"/>
      <c r="F16" s="55"/>
      <c r="G16" s="55"/>
      <c r="H16" s="55"/>
      <c r="I16" s="62"/>
      <c r="J16" s="55"/>
      <c r="K16" s="55"/>
      <c r="L16" s="63"/>
      <c r="M16" s="638">
        <v>0.41666666666666669</v>
      </c>
      <c r="N16" s="12"/>
      <c r="O16" s="13"/>
      <c r="P16" s="61"/>
      <c r="Q16" s="55"/>
      <c r="R16" s="55"/>
      <c r="S16" s="55"/>
      <c r="T16" s="55"/>
      <c r="U16" s="62"/>
      <c r="V16" s="55"/>
      <c r="W16" s="55"/>
      <c r="X16" s="63"/>
      <c r="Y16" s="638">
        <v>0.41666666666666669</v>
      </c>
      <c r="Z16" s="12"/>
      <c r="AA16" s="13"/>
      <c r="AB16" s="61"/>
      <c r="AC16" s="55"/>
      <c r="AD16" s="55"/>
      <c r="AE16" s="55"/>
      <c r="AF16" s="55"/>
      <c r="AG16" s="62"/>
      <c r="AH16" s="55"/>
      <c r="AI16" s="55"/>
      <c r="AJ16" s="64"/>
      <c r="AK16" s="638">
        <v>0.41666666666666669</v>
      </c>
      <c r="AL16" s="12"/>
      <c r="AM16" s="13"/>
      <c r="AN16" s="61"/>
      <c r="AO16" s="55"/>
      <c r="AP16" s="55"/>
      <c r="AQ16" s="55"/>
      <c r="AR16" s="55"/>
      <c r="AS16" s="62"/>
      <c r="AT16" s="55"/>
      <c r="AU16" s="55"/>
      <c r="AV16" s="64"/>
    </row>
    <row r="17" spans="1:48" ht="17.25" customHeight="1">
      <c r="A17" s="670"/>
      <c r="B17" s="18"/>
      <c r="C17" s="13"/>
      <c r="D17" s="61"/>
      <c r="E17" s="55"/>
      <c r="F17" s="55"/>
      <c r="G17" s="55"/>
      <c r="H17" s="55"/>
      <c r="I17" s="62"/>
      <c r="J17" s="55"/>
      <c r="K17" s="55"/>
      <c r="L17" s="63"/>
      <c r="M17" s="639"/>
      <c r="N17" s="18"/>
      <c r="O17" s="13"/>
      <c r="P17" s="61"/>
      <c r="Q17" s="55"/>
      <c r="R17" s="55"/>
      <c r="S17" s="55"/>
      <c r="T17" s="55"/>
      <c r="U17" s="62"/>
      <c r="V17" s="55"/>
      <c r="W17" s="55"/>
      <c r="X17" s="63"/>
      <c r="Y17" s="639"/>
      <c r="Z17" s="18"/>
      <c r="AA17" s="13"/>
      <c r="AB17" s="61"/>
      <c r="AC17" s="55"/>
      <c r="AD17" s="55"/>
      <c r="AE17" s="55"/>
      <c r="AF17" s="55"/>
      <c r="AG17" s="62"/>
      <c r="AH17" s="55"/>
      <c r="AI17" s="55"/>
      <c r="AJ17" s="64"/>
      <c r="AK17" s="639"/>
      <c r="AL17" s="18"/>
      <c r="AM17" s="13"/>
      <c r="AN17" s="61"/>
      <c r="AO17" s="55"/>
      <c r="AP17" s="55"/>
      <c r="AQ17" s="55"/>
      <c r="AR17" s="55"/>
      <c r="AS17" s="62"/>
      <c r="AT17" s="55"/>
      <c r="AU17" s="55"/>
      <c r="AV17" s="64"/>
    </row>
    <row r="18" spans="1:48" ht="17.25" customHeight="1">
      <c r="A18" s="669">
        <v>0.45833333333333331</v>
      </c>
      <c r="B18" s="12"/>
      <c r="C18" s="13"/>
      <c r="D18" s="61"/>
      <c r="E18" s="55"/>
      <c r="F18" s="55"/>
      <c r="G18" s="55"/>
      <c r="H18" s="55"/>
      <c r="I18" s="62"/>
      <c r="J18" s="55"/>
      <c r="K18" s="55"/>
      <c r="L18" s="63"/>
      <c r="M18" s="638">
        <v>0.45833333333333331</v>
      </c>
      <c r="N18" s="12"/>
      <c r="O18" s="13"/>
      <c r="P18" s="61"/>
      <c r="Q18" s="55"/>
      <c r="R18" s="55"/>
      <c r="S18" s="55"/>
      <c r="T18" s="55"/>
      <c r="U18" s="62"/>
      <c r="V18" s="55"/>
      <c r="W18" s="55"/>
      <c r="X18" s="63"/>
      <c r="Y18" s="638">
        <v>0.45833333333333331</v>
      </c>
      <c r="Z18" s="12"/>
      <c r="AA18" s="13"/>
      <c r="AB18" s="61"/>
      <c r="AC18" s="55"/>
      <c r="AD18" s="55"/>
      <c r="AE18" s="55"/>
      <c r="AF18" s="55"/>
      <c r="AG18" s="62"/>
      <c r="AH18" s="55"/>
      <c r="AI18" s="55"/>
      <c r="AJ18" s="64"/>
      <c r="AK18" s="638">
        <v>0.45833333333333331</v>
      </c>
      <c r="AL18" s="12"/>
      <c r="AM18" s="13"/>
      <c r="AN18" s="61"/>
      <c r="AO18" s="55"/>
      <c r="AP18" s="55"/>
      <c r="AQ18" s="55"/>
      <c r="AR18" s="55"/>
      <c r="AS18" s="62"/>
      <c r="AT18" s="55"/>
      <c r="AU18" s="55"/>
      <c r="AV18" s="64"/>
    </row>
    <row r="19" spans="1:48" ht="17.25" customHeight="1">
      <c r="A19" s="670"/>
      <c r="B19" s="18"/>
      <c r="C19" s="13"/>
      <c r="D19" s="61"/>
      <c r="E19" s="55"/>
      <c r="F19" s="55"/>
      <c r="G19" s="55"/>
      <c r="H19" s="55"/>
      <c r="I19" s="62"/>
      <c r="J19" s="55"/>
      <c r="K19" s="55"/>
      <c r="L19" s="63"/>
      <c r="M19" s="639"/>
      <c r="N19" s="18"/>
      <c r="O19" s="13"/>
      <c r="P19" s="61"/>
      <c r="Q19" s="55"/>
      <c r="R19" s="55"/>
      <c r="S19" s="55"/>
      <c r="T19" s="55"/>
      <c r="U19" s="62"/>
      <c r="V19" s="55"/>
      <c r="W19" s="55"/>
      <c r="X19" s="63"/>
      <c r="Y19" s="639"/>
      <c r="Z19" s="18"/>
      <c r="AA19" s="13"/>
      <c r="AB19" s="61"/>
      <c r="AC19" s="55"/>
      <c r="AD19" s="55"/>
      <c r="AE19" s="55"/>
      <c r="AF19" s="55"/>
      <c r="AG19" s="62"/>
      <c r="AH19" s="55"/>
      <c r="AI19" s="55"/>
      <c r="AJ19" s="64"/>
      <c r="AK19" s="639"/>
      <c r="AL19" s="18"/>
      <c r="AM19" s="13"/>
      <c r="AN19" s="61"/>
      <c r="AO19" s="55"/>
      <c r="AP19" s="55"/>
      <c r="AQ19" s="55"/>
      <c r="AR19" s="55"/>
      <c r="AS19" s="62"/>
      <c r="AT19" s="55"/>
      <c r="AU19" s="55"/>
      <c r="AV19" s="64"/>
    </row>
    <row r="20" spans="1:48" ht="17.25" customHeight="1">
      <c r="A20" s="669">
        <v>0.5</v>
      </c>
      <c r="B20" s="12"/>
      <c r="C20" s="13"/>
      <c r="D20" s="61"/>
      <c r="E20" s="55"/>
      <c r="F20" s="55"/>
      <c r="G20" s="55"/>
      <c r="H20" s="55"/>
      <c r="I20" s="62"/>
      <c r="J20" s="55"/>
      <c r="K20" s="55"/>
      <c r="L20" s="63"/>
      <c r="M20" s="638">
        <v>0.5</v>
      </c>
      <c r="N20" s="12"/>
      <c r="O20" s="13"/>
      <c r="P20" s="61"/>
      <c r="Q20" s="55"/>
      <c r="R20" s="55"/>
      <c r="S20" s="55"/>
      <c r="T20" s="55"/>
      <c r="U20" s="62"/>
      <c r="V20" s="55"/>
      <c r="W20" s="55"/>
      <c r="X20" s="63"/>
      <c r="Y20" s="638">
        <v>0.5</v>
      </c>
      <c r="Z20" s="12"/>
      <c r="AA20" s="13"/>
      <c r="AB20" s="61"/>
      <c r="AC20" s="55"/>
      <c r="AD20" s="55"/>
      <c r="AE20" s="55"/>
      <c r="AF20" s="55"/>
      <c r="AG20" s="62"/>
      <c r="AH20" s="55"/>
      <c r="AI20" s="55"/>
      <c r="AJ20" s="64"/>
      <c r="AK20" s="638">
        <v>0.5</v>
      </c>
      <c r="AL20" s="12"/>
      <c r="AM20" s="13"/>
      <c r="AN20" s="61"/>
      <c r="AO20" s="55"/>
      <c r="AP20" s="55"/>
      <c r="AQ20" s="55"/>
      <c r="AR20" s="55"/>
      <c r="AS20" s="62"/>
      <c r="AT20" s="55"/>
      <c r="AU20" s="55"/>
      <c r="AV20" s="64"/>
    </row>
    <row r="21" spans="1:48" ht="17.25" customHeight="1">
      <c r="A21" s="670"/>
      <c r="B21" s="18"/>
      <c r="C21" s="13"/>
      <c r="D21" s="61"/>
      <c r="E21" s="55"/>
      <c r="F21" s="55"/>
      <c r="G21" s="55"/>
      <c r="H21" s="55"/>
      <c r="I21" s="62"/>
      <c r="J21" s="55"/>
      <c r="K21" s="55"/>
      <c r="L21" s="63"/>
      <c r="M21" s="639"/>
      <c r="N21" s="18"/>
      <c r="O21" s="13"/>
      <c r="P21" s="61"/>
      <c r="Q21" s="55"/>
      <c r="R21" s="55"/>
      <c r="S21" s="55"/>
      <c r="T21" s="55"/>
      <c r="U21" s="62"/>
      <c r="V21" s="55"/>
      <c r="W21" s="55"/>
      <c r="X21" s="63"/>
      <c r="Y21" s="639"/>
      <c r="Z21" s="18"/>
      <c r="AA21" s="13"/>
      <c r="AB21" s="61"/>
      <c r="AC21" s="55"/>
      <c r="AD21" s="55"/>
      <c r="AE21" s="55"/>
      <c r="AF21" s="55"/>
      <c r="AG21" s="62"/>
      <c r="AH21" s="55"/>
      <c r="AI21" s="55"/>
      <c r="AJ21" s="64"/>
      <c r="AK21" s="639"/>
      <c r="AL21" s="18"/>
      <c r="AM21" s="13"/>
      <c r="AN21" s="61"/>
      <c r="AO21" s="55"/>
      <c r="AP21" s="55"/>
      <c r="AQ21" s="55"/>
      <c r="AR21" s="55"/>
      <c r="AS21" s="62"/>
      <c r="AT21" s="55"/>
      <c r="AU21" s="55"/>
      <c r="AV21" s="64"/>
    </row>
    <row r="22" spans="1:48" ht="17.25" customHeight="1">
      <c r="A22" s="669">
        <v>0.54166666666666663</v>
      </c>
      <c r="B22" s="12"/>
      <c r="C22" s="13"/>
      <c r="D22" s="61"/>
      <c r="E22" s="55"/>
      <c r="F22" s="55"/>
      <c r="G22" s="55"/>
      <c r="H22" s="55"/>
      <c r="I22" s="62"/>
      <c r="J22" s="55"/>
      <c r="K22" s="55"/>
      <c r="L22" s="63"/>
      <c r="M22" s="638">
        <v>0.54166666666666663</v>
      </c>
      <c r="N22" s="12"/>
      <c r="O22" s="13"/>
      <c r="P22" s="61"/>
      <c r="Q22" s="55"/>
      <c r="R22" s="55"/>
      <c r="S22" s="55"/>
      <c r="T22" s="55"/>
      <c r="U22" s="62"/>
      <c r="V22" s="55"/>
      <c r="W22" s="55"/>
      <c r="X22" s="63"/>
      <c r="Y22" s="638">
        <v>0.54166666666666663</v>
      </c>
      <c r="Z22" s="12"/>
      <c r="AA22" s="13"/>
      <c r="AB22" s="61"/>
      <c r="AC22" s="55"/>
      <c r="AD22" s="55"/>
      <c r="AE22" s="55"/>
      <c r="AF22" s="55"/>
      <c r="AG22" s="62"/>
      <c r="AH22" s="55"/>
      <c r="AI22" s="55"/>
      <c r="AJ22" s="64"/>
      <c r="AK22" s="638">
        <v>0.54166666666666663</v>
      </c>
      <c r="AL22" s="12"/>
      <c r="AM22" s="13"/>
      <c r="AN22" s="61"/>
      <c r="AO22" s="55"/>
      <c r="AP22" s="55"/>
      <c r="AQ22" s="55"/>
      <c r="AR22" s="55"/>
      <c r="AS22" s="62"/>
      <c r="AT22" s="55"/>
      <c r="AU22" s="55"/>
      <c r="AV22" s="64"/>
    </row>
    <row r="23" spans="1:48" ht="17.25" customHeight="1">
      <c r="A23" s="670"/>
      <c r="B23" s="18"/>
      <c r="C23" s="13"/>
      <c r="D23" s="61"/>
      <c r="E23" s="55"/>
      <c r="F23" s="55"/>
      <c r="G23" s="55"/>
      <c r="H23" s="55"/>
      <c r="I23" s="62"/>
      <c r="J23" s="55"/>
      <c r="K23" s="55"/>
      <c r="L23" s="63"/>
      <c r="M23" s="639"/>
      <c r="N23" s="18"/>
      <c r="O23" s="13"/>
      <c r="P23" s="61"/>
      <c r="Q23" s="55"/>
      <c r="R23" s="55"/>
      <c r="S23" s="55"/>
      <c r="T23" s="55"/>
      <c r="U23" s="62"/>
      <c r="V23" s="55"/>
      <c r="W23" s="55"/>
      <c r="X23" s="63"/>
      <c r="Y23" s="639"/>
      <c r="Z23" s="18"/>
      <c r="AA23" s="13"/>
      <c r="AB23" s="61"/>
      <c r="AC23" s="55"/>
      <c r="AD23" s="55"/>
      <c r="AE23" s="55"/>
      <c r="AF23" s="55"/>
      <c r="AG23" s="62"/>
      <c r="AH23" s="55"/>
      <c r="AI23" s="55"/>
      <c r="AJ23" s="64"/>
      <c r="AK23" s="639"/>
      <c r="AL23" s="18"/>
      <c r="AM23" s="13"/>
      <c r="AN23" s="61"/>
      <c r="AO23" s="55"/>
      <c r="AP23" s="55"/>
      <c r="AQ23" s="55"/>
      <c r="AR23" s="55"/>
      <c r="AS23" s="62"/>
      <c r="AT23" s="55"/>
      <c r="AU23" s="55"/>
      <c r="AV23" s="64"/>
    </row>
    <row r="24" spans="1:48" ht="17.25" customHeight="1">
      <c r="A24" s="669">
        <v>0.58333333333333337</v>
      </c>
      <c r="B24" s="12"/>
      <c r="C24" s="13"/>
      <c r="D24" s="61"/>
      <c r="E24" s="55"/>
      <c r="F24" s="55"/>
      <c r="G24" s="55"/>
      <c r="H24" s="55"/>
      <c r="I24" s="62"/>
      <c r="J24" s="55"/>
      <c r="K24" s="55"/>
      <c r="L24" s="63"/>
      <c r="M24" s="638">
        <v>0.58333333333333337</v>
      </c>
      <c r="N24" s="12"/>
      <c r="O24" s="13"/>
      <c r="P24" s="61"/>
      <c r="Q24" s="55"/>
      <c r="R24" s="55"/>
      <c r="S24" s="55"/>
      <c r="T24" s="55"/>
      <c r="U24" s="62"/>
      <c r="V24" s="55"/>
      <c r="W24" s="55"/>
      <c r="X24" s="63"/>
      <c r="Y24" s="638">
        <v>0.58333333333333337</v>
      </c>
      <c r="Z24" s="12"/>
      <c r="AA24" s="13"/>
      <c r="AB24" s="61"/>
      <c r="AC24" s="55"/>
      <c r="AD24" s="55"/>
      <c r="AE24" s="55"/>
      <c r="AF24" s="55"/>
      <c r="AG24" s="62"/>
      <c r="AH24" s="55"/>
      <c r="AI24" s="55"/>
      <c r="AJ24" s="64"/>
      <c r="AK24" s="638">
        <v>0.58333333333333337</v>
      </c>
      <c r="AL24" s="12"/>
      <c r="AM24" s="13"/>
      <c r="AN24" s="61"/>
      <c r="AO24" s="55"/>
      <c r="AP24" s="55"/>
      <c r="AQ24" s="55"/>
      <c r="AR24" s="55"/>
      <c r="AS24" s="62"/>
      <c r="AT24" s="55"/>
      <c r="AU24" s="55"/>
      <c r="AV24" s="64"/>
    </row>
    <row r="25" spans="1:48" ht="17.25" customHeight="1">
      <c r="A25" s="670"/>
      <c r="B25" s="18"/>
      <c r="C25" s="13"/>
      <c r="D25" s="61"/>
      <c r="E25" s="55"/>
      <c r="F25" s="55"/>
      <c r="G25" s="55"/>
      <c r="H25" s="55"/>
      <c r="I25" s="62"/>
      <c r="J25" s="55"/>
      <c r="K25" s="55"/>
      <c r="L25" s="63"/>
      <c r="M25" s="639"/>
      <c r="N25" s="18"/>
      <c r="O25" s="13"/>
      <c r="P25" s="61"/>
      <c r="Q25" s="55"/>
      <c r="R25" s="55"/>
      <c r="S25" s="55"/>
      <c r="T25" s="55"/>
      <c r="U25" s="62"/>
      <c r="V25" s="55"/>
      <c r="W25" s="55"/>
      <c r="X25" s="63"/>
      <c r="Y25" s="639"/>
      <c r="Z25" s="18"/>
      <c r="AA25" s="13"/>
      <c r="AB25" s="61"/>
      <c r="AC25" s="55"/>
      <c r="AD25" s="55"/>
      <c r="AE25" s="55"/>
      <c r="AF25" s="55"/>
      <c r="AG25" s="62"/>
      <c r="AH25" s="55"/>
      <c r="AI25" s="55"/>
      <c r="AJ25" s="64"/>
      <c r="AK25" s="639"/>
      <c r="AL25" s="18"/>
      <c r="AM25" s="13"/>
      <c r="AN25" s="61"/>
      <c r="AO25" s="55"/>
      <c r="AP25" s="55"/>
      <c r="AQ25" s="55"/>
      <c r="AR25" s="55"/>
      <c r="AS25" s="62"/>
      <c r="AT25" s="55"/>
      <c r="AU25" s="55"/>
      <c r="AV25" s="64"/>
    </row>
    <row r="26" spans="1:48" ht="17.25" customHeight="1">
      <c r="A26" s="669">
        <v>0.625</v>
      </c>
      <c r="B26" s="12"/>
      <c r="C26" s="13"/>
      <c r="D26" s="61"/>
      <c r="E26" s="55"/>
      <c r="F26" s="55"/>
      <c r="G26" s="55"/>
      <c r="H26" s="55"/>
      <c r="I26" s="62"/>
      <c r="J26" s="55"/>
      <c r="K26" s="55"/>
      <c r="L26" s="63"/>
      <c r="M26" s="638">
        <v>0.625</v>
      </c>
      <c r="N26" s="12"/>
      <c r="O26" s="13"/>
      <c r="P26" s="61"/>
      <c r="Q26" s="55"/>
      <c r="R26" s="55"/>
      <c r="S26" s="55"/>
      <c r="T26" s="55"/>
      <c r="U26" s="62"/>
      <c r="V26" s="55"/>
      <c r="W26" s="55"/>
      <c r="X26" s="63"/>
      <c r="Y26" s="638">
        <v>0.625</v>
      </c>
      <c r="Z26" s="12"/>
      <c r="AA26" s="13"/>
      <c r="AB26" s="61"/>
      <c r="AC26" s="55"/>
      <c r="AD26" s="55"/>
      <c r="AE26" s="55"/>
      <c r="AF26" s="55"/>
      <c r="AG26" s="62"/>
      <c r="AH26" s="55"/>
      <c r="AI26" s="55"/>
      <c r="AJ26" s="64"/>
      <c r="AK26" s="638">
        <v>0.625</v>
      </c>
      <c r="AL26" s="12"/>
      <c r="AM26" s="13"/>
      <c r="AN26" s="61"/>
      <c r="AO26" s="55"/>
      <c r="AP26" s="55"/>
      <c r="AQ26" s="55"/>
      <c r="AR26" s="55"/>
      <c r="AS26" s="62"/>
      <c r="AT26" s="55"/>
      <c r="AU26" s="55"/>
      <c r="AV26" s="64"/>
    </row>
    <row r="27" spans="1:48" ht="17.25" customHeight="1">
      <c r="A27" s="670"/>
      <c r="B27" s="18"/>
      <c r="C27" s="13"/>
      <c r="D27" s="61"/>
      <c r="E27" s="55"/>
      <c r="F27" s="55"/>
      <c r="G27" s="55"/>
      <c r="H27" s="55"/>
      <c r="I27" s="62"/>
      <c r="J27" s="55"/>
      <c r="K27" s="55"/>
      <c r="L27" s="63"/>
      <c r="M27" s="639"/>
      <c r="N27" s="18"/>
      <c r="O27" s="13"/>
      <c r="P27" s="61"/>
      <c r="Q27" s="55"/>
      <c r="R27" s="55"/>
      <c r="S27" s="55"/>
      <c r="T27" s="55"/>
      <c r="U27" s="62"/>
      <c r="V27" s="55"/>
      <c r="W27" s="55"/>
      <c r="X27" s="63"/>
      <c r="Y27" s="639"/>
      <c r="Z27" s="18"/>
      <c r="AA27" s="13"/>
      <c r="AB27" s="61"/>
      <c r="AC27" s="55"/>
      <c r="AD27" s="55"/>
      <c r="AE27" s="55"/>
      <c r="AF27" s="55"/>
      <c r="AG27" s="62"/>
      <c r="AH27" s="55"/>
      <c r="AI27" s="55"/>
      <c r="AJ27" s="64"/>
      <c r="AK27" s="639"/>
      <c r="AL27" s="18"/>
      <c r="AM27" s="13"/>
      <c r="AN27" s="61"/>
      <c r="AO27" s="55"/>
      <c r="AP27" s="55"/>
      <c r="AQ27" s="55"/>
      <c r="AR27" s="55"/>
      <c r="AS27" s="62"/>
      <c r="AT27" s="55"/>
      <c r="AU27" s="55"/>
      <c r="AV27" s="64"/>
    </row>
    <row r="28" spans="1:48" ht="17.25" customHeight="1">
      <c r="A28" s="669">
        <v>0.66666666666666663</v>
      </c>
      <c r="B28" s="12"/>
      <c r="C28" s="13"/>
      <c r="D28" s="61"/>
      <c r="E28" s="55"/>
      <c r="F28" s="55"/>
      <c r="G28" s="55"/>
      <c r="H28" s="55"/>
      <c r="I28" s="62"/>
      <c r="J28" s="55"/>
      <c r="K28" s="55"/>
      <c r="L28" s="63"/>
      <c r="M28" s="638">
        <v>0.66666666666666663</v>
      </c>
      <c r="N28" s="12"/>
      <c r="O28" s="13"/>
      <c r="P28" s="61"/>
      <c r="Q28" s="55"/>
      <c r="R28" s="55"/>
      <c r="S28" s="55"/>
      <c r="T28" s="55"/>
      <c r="U28" s="62"/>
      <c r="V28" s="55"/>
      <c r="W28" s="55"/>
      <c r="X28" s="63"/>
      <c r="Y28" s="638">
        <v>0.66666666666666663</v>
      </c>
      <c r="Z28" s="12"/>
      <c r="AA28" s="13"/>
      <c r="AB28" s="61"/>
      <c r="AC28" s="55"/>
      <c r="AD28" s="55"/>
      <c r="AE28" s="55"/>
      <c r="AF28" s="55"/>
      <c r="AG28" s="62"/>
      <c r="AH28" s="55"/>
      <c r="AI28" s="55"/>
      <c r="AJ28" s="64"/>
      <c r="AK28" s="638">
        <v>0.66666666666666663</v>
      </c>
      <c r="AL28" s="12"/>
      <c r="AM28" s="13"/>
      <c r="AN28" s="61"/>
      <c r="AO28" s="55"/>
      <c r="AP28" s="55"/>
      <c r="AQ28" s="55"/>
      <c r="AR28" s="55"/>
      <c r="AS28" s="62"/>
      <c r="AT28" s="55"/>
      <c r="AU28" s="55"/>
      <c r="AV28" s="64"/>
    </row>
    <row r="29" spans="1:48" ht="17.25" customHeight="1">
      <c r="A29" s="670"/>
      <c r="B29" s="18"/>
      <c r="C29" s="13"/>
      <c r="D29" s="61"/>
      <c r="E29" s="55"/>
      <c r="F29" s="55"/>
      <c r="G29" s="55"/>
      <c r="H29" s="55"/>
      <c r="I29" s="62"/>
      <c r="J29" s="55"/>
      <c r="K29" s="55"/>
      <c r="L29" s="63"/>
      <c r="M29" s="639"/>
      <c r="N29" s="18"/>
      <c r="O29" s="13"/>
      <c r="P29" s="61"/>
      <c r="Q29" s="55"/>
      <c r="R29" s="55"/>
      <c r="S29" s="55"/>
      <c r="T29" s="55"/>
      <c r="U29" s="62"/>
      <c r="V29" s="55"/>
      <c r="W29" s="55"/>
      <c r="X29" s="63"/>
      <c r="Y29" s="639"/>
      <c r="Z29" s="18"/>
      <c r="AA29" s="13"/>
      <c r="AB29" s="61"/>
      <c r="AC29" s="55"/>
      <c r="AD29" s="55"/>
      <c r="AE29" s="55"/>
      <c r="AF29" s="55"/>
      <c r="AG29" s="62"/>
      <c r="AH29" s="55"/>
      <c r="AI29" s="55"/>
      <c r="AJ29" s="64"/>
      <c r="AK29" s="639"/>
      <c r="AL29" s="18"/>
      <c r="AM29" s="13"/>
      <c r="AN29" s="61"/>
      <c r="AO29" s="55"/>
      <c r="AP29" s="55"/>
      <c r="AQ29" s="55"/>
      <c r="AR29" s="55"/>
      <c r="AS29" s="62"/>
      <c r="AT29" s="55"/>
      <c r="AU29" s="55"/>
      <c r="AV29" s="64"/>
    </row>
    <row r="30" spans="1:48" ht="17.25" customHeight="1">
      <c r="A30" s="669">
        <v>0.70833333333333337</v>
      </c>
      <c r="B30" s="12"/>
      <c r="C30" s="13"/>
      <c r="D30" s="61"/>
      <c r="E30" s="55"/>
      <c r="F30" s="55"/>
      <c r="G30" s="55"/>
      <c r="H30" s="55"/>
      <c r="I30" s="62"/>
      <c r="J30" s="55"/>
      <c r="K30" s="55"/>
      <c r="L30" s="63"/>
      <c r="M30" s="638">
        <v>0.70833333333333337</v>
      </c>
      <c r="N30" s="12"/>
      <c r="O30" s="13"/>
      <c r="P30" s="61"/>
      <c r="Q30" s="55"/>
      <c r="R30" s="55"/>
      <c r="S30" s="55"/>
      <c r="T30" s="55"/>
      <c r="U30" s="62"/>
      <c r="V30" s="55"/>
      <c r="W30" s="55"/>
      <c r="X30" s="63"/>
      <c r="Y30" s="638">
        <v>0.70833333333333337</v>
      </c>
      <c r="Z30" s="12"/>
      <c r="AA30" s="13"/>
      <c r="AB30" s="61"/>
      <c r="AC30" s="55"/>
      <c r="AD30" s="55"/>
      <c r="AE30" s="55"/>
      <c r="AF30" s="55"/>
      <c r="AG30" s="62"/>
      <c r="AH30" s="55"/>
      <c r="AI30" s="55"/>
      <c r="AJ30" s="64"/>
      <c r="AK30" s="638">
        <v>0.70833333333333337</v>
      </c>
      <c r="AL30" s="12"/>
      <c r="AM30" s="13"/>
      <c r="AN30" s="61"/>
      <c r="AO30" s="55"/>
      <c r="AP30" s="55"/>
      <c r="AQ30" s="55"/>
      <c r="AR30" s="55"/>
      <c r="AS30" s="62"/>
      <c r="AT30" s="55"/>
      <c r="AU30" s="55"/>
      <c r="AV30" s="64"/>
    </row>
    <row r="31" spans="1:48" ht="17.25" customHeight="1">
      <c r="A31" s="670"/>
      <c r="B31" s="18"/>
      <c r="C31" s="13"/>
      <c r="D31" s="61"/>
      <c r="E31" s="55"/>
      <c r="F31" s="55"/>
      <c r="G31" s="55"/>
      <c r="H31" s="55"/>
      <c r="I31" s="62"/>
      <c r="J31" s="55"/>
      <c r="K31" s="55"/>
      <c r="L31" s="63"/>
      <c r="M31" s="639"/>
      <c r="N31" s="18"/>
      <c r="O31" s="13"/>
      <c r="P31" s="61"/>
      <c r="Q31" s="55"/>
      <c r="R31" s="55"/>
      <c r="S31" s="55"/>
      <c r="T31" s="55"/>
      <c r="U31" s="62"/>
      <c r="V31" s="55"/>
      <c r="W31" s="55"/>
      <c r="X31" s="63"/>
      <c r="Y31" s="639"/>
      <c r="Z31" s="18"/>
      <c r="AA31" s="13"/>
      <c r="AB31" s="61"/>
      <c r="AC31" s="55"/>
      <c r="AD31" s="55"/>
      <c r="AE31" s="55"/>
      <c r="AF31" s="55"/>
      <c r="AG31" s="62"/>
      <c r="AH31" s="55"/>
      <c r="AI31" s="55"/>
      <c r="AJ31" s="64"/>
      <c r="AK31" s="639"/>
      <c r="AL31" s="18"/>
      <c r="AM31" s="13"/>
      <c r="AN31" s="61"/>
      <c r="AO31" s="55"/>
      <c r="AP31" s="55"/>
      <c r="AQ31" s="55"/>
      <c r="AR31" s="55"/>
      <c r="AS31" s="62"/>
      <c r="AT31" s="55"/>
      <c r="AU31" s="55"/>
      <c r="AV31" s="64"/>
    </row>
    <row r="32" spans="1:48" ht="17.25" customHeight="1">
      <c r="A32" s="669">
        <v>0.75</v>
      </c>
      <c r="B32" s="12"/>
      <c r="C32" s="13"/>
      <c r="D32" s="61"/>
      <c r="E32" s="55"/>
      <c r="F32" s="55"/>
      <c r="G32" s="55"/>
      <c r="H32" s="55"/>
      <c r="I32" s="62"/>
      <c r="J32" s="55"/>
      <c r="K32" s="55"/>
      <c r="L32" s="63"/>
      <c r="M32" s="638">
        <v>0.75</v>
      </c>
      <c r="N32" s="12"/>
      <c r="O32" s="13"/>
      <c r="P32" s="61"/>
      <c r="Q32" s="55"/>
      <c r="R32" s="55"/>
      <c r="S32" s="55"/>
      <c r="T32" s="55"/>
      <c r="U32" s="62"/>
      <c r="V32" s="55"/>
      <c r="W32" s="55"/>
      <c r="X32" s="63"/>
      <c r="Y32" s="638">
        <v>0.75</v>
      </c>
      <c r="Z32" s="12"/>
      <c r="AA32" s="13"/>
      <c r="AB32" s="61"/>
      <c r="AC32" s="55"/>
      <c r="AD32" s="55"/>
      <c r="AE32" s="55"/>
      <c r="AF32" s="55"/>
      <c r="AG32" s="62"/>
      <c r="AH32" s="55"/>
      <c r="AI32" s="55"/>
      <c r="AJ32" s="64"/>
      <c r="AK32" s="638">
        <v>0.75</v>
      </c>
      <c r="AL32" s="12"/>
      <c r="AM32" s="13"/>
      <c r="AN32" s="61"/>
      <c r="AO32" s="55"/>
      <c r="AP32" s="55"/>
      <c r="AQ32" s="55"/>
      <c r="AR32" s="55"/>
      <c r="AS32" s="62"/>
      <c r="AT32" s="55"/>
      <c r="AU32" s="55"/>
      <c r="AV32" s="64"/>
    </row>
    <row r="33" spans="1:48" ht="17.25" customHeight="1">
      <c r="A33" s="670"/>
      <c r="B33" s="18"/>
      <c r="C33" s="13"/>
      <c r="D33" s="61"/>
      <c r="E33" s="55"/>
      <c r="F33" s="55"/>
      <c r="G33" s="55"/>
      <c r="H33" s="55"/>
      <c r="I33" s="62"/>
      <c r="J33" s="55"/>
      <c r="K33" s="55"/>
      <c r="L33" s="63"/>
      <c r="M33" s="639"/>
      <c r="N33" s="18"/>
      <c r="O33" s="13"/>
      <c r="P33" s="61"/>
      <c r="Q33" s="55"/>
      <c r="R33" s="55"/>
      <c r="S33" s="55"/>
      <c r="T33" s="55"/>
      <c r="U33" s="62"/>
      <c r="V33" s="55"/>
      <c r="W33" s="55"/>
      <c r="X33" s="63"/>
      <c r="Y33" s="639"/>
      <c r="Z33" s="18"/>
      <c r="AA33" s="13"/>
      <c r="AB33" s="61"/>
      <c r="AC33" s="55"/>
      <c r="AD33" s="55"/>
      <c r="AE33" s="55"/>
      <c r="AF33" s="55"/>
      <c r="AG33" s="62"/>
      <c r="AH33" s="55"/>
      <c r="AI33" s="55"/>
      <c r="AJ33" s="64"/>
      <c r="AK33" s="639"/>
      <c r="AL33" s="18"/>
      <c r="AM33" s="13"/>
      <c r="AN33" s="61"/>
      <c r="AO33" s="55"/>
      <c r="AP33" s="55"/>
      <c r="AQ33" s="55"/>
      <c r="AR33" s="55"/>
      <c r="AS33" s="62"/>
      <c r="AT33" s="55"/>
      <c r="AU33" s="55"/>
      <c r="AV33" s="64"/>
    </row>
    <row r="34" spans="1:48" ht="17.25" customHeight="1">
      <c r="A34" s="669">
        <v>0.79166666666666663</v>
      </c>
      <c r="B34" s="12"/>
      <c r="C34" s="13"/>
      <c r="D34" s="61"/>
      <c r="E34" s="55"/>
      <c r="F34" s="55"/>
      <c r="G34" s="55"/>
      <c r="H34" s="55"/>
      <c r="I34" s="62"/>
      <c r="J34" s="55"/>
      <c r="K34" s="55"/>
      <c r="L34" s="63"/>
      <c r="M34" s="638">
        <v>0.79166666666666663</v>
      </c>
      <c r="N34" s="12"/>
      <c r="O34" s="13"/>
      <c r="P34" s="61"/>
      <c r="Q34" s="55"/>
      <c r="R34" s="55"/>
      <c r="S34" s="55"/>
      <c r="T34" s="55"/>
      <c r="U34" s="62"/>
      <c r="V34" s="55"/>
      <c r="W34" s="55"/>
      <c r="X34" s="63"/>
      <c r="Y34" s="638">
        <v>0.79166666666666663</v>
      </c>
      <c r="Z34" s="12"/>
      <c r="AA34" s="13"/>
      <c r="AB34" s="61"/>
      <c r="AC34" s="55"/>
      <c r="AD34" s="55"/>
      <c r="AE34" s="55"/>
      <c r="AF34" s="55"/>
      <c r="AG34" s="62"/>
      <c r="AH34" s="55"/>
      <c r="AI34" s="55"/>
      <c r="AJ34" s="64"/>
      <c r="AK34" s="638">
        <v>0.79166666666666663</v>
      </c>
      <c r="AL34" s="12"/>
      <c r="AM34" s="13"/>
      <c r="AN34" s="61"/>
      <c r="AO34" s="55"/>
      <c r="AP34" s="55"/>
      <c r="AQ34" s="55"/>
      <c r="AR34" s="55"/>
      <c r="AS34" s="62"/>
      <c r="AT34" s="55"/>
      <c r="AU34" s="55"/>
      <c r="AV34" s="64"/>
    </row>
    <row r="35" spans="1:48" ht="17.25" customHeight="1">
      <c r="A35" s="670"/>
      <c r="B35" s="18"/>
      <c r="C35" s="13"/>
      <c r="D35" s="61"/>
      <c r="E35" s="55"/>
      <c r="F35" s="55"/>
      <c r="G35" s="55"/>
      <c r="H35" s="55"/>
      <c r="I35" s="62"/>
      <c r="J35" s="55"/>
      <c r="K35" s="55"/>
      <c r="L35" s="63"/>
      <c r="M35" s="639"/>
      <c r="N35" s="18"/>
      <c r="O35" s="13"/>
      <c r="P35" s="61"/>
      <c r="Q35" s="55"/>
      <c r="R35" s="55"/>
      <c r="S35" s="55"/>
      <c r="T35" s="55"/>
      <c r="U35" s="62"/>
      <c r="V35" s="55"/>
      <c r="W35" s="55"/>
      <c r="X35" s="63"/>
      <c r="Y35" s="639"/>
      <c r="Z35" s="18"/>
      <c r="AA35" s="13"/>
      <c r="AB35" s="61"/>
      <c r="AC35" s="55"/>
      <c r="AD35" s="55"/>
      <c r="AE35" s="55"/>
      <c r="AF35" s="55"/>
      <c r="AG35" s="62"/>
      <c r="AH35" s="55"/>
      <c r="AI35" s="55"/>
      <c r="AJ35" s="64"/>
      <c r="AK35" s="639"/>
      <c r="AL35" s="18"/>
      <c r="AM35" s="13"/>
      <c r="AN35" s="61"/>
      <c r="AO35" s="55"/>
      <c r="AP35" s="55"/>
      <c r="AQ35" s="55"/>
      <c r="AR35" s="55"/>
      <c r="AS35" s="62"/>
      <c r="AT35" s="55"/>
      <c r="AU35" s="55"/>
      <c r="AV35" s="64"/>
    </row>
    <row r="36" spans="1:48" ht="17.25" customHeight="1">
      <c r="A36" s="669">
        <v>0.83333333333333337</v>
      </c>
      <c r="B36" s="12"/>
      <c r="C36" s="13"/>
      <c r="D36" s="61"/>
      <c r="E36" s="55"/>
      <c r="F36" s="55"/>
      <c r="G36" s="55"/>
      <c r="H36" s="55"/>
      <c r="I36" s="62"/>
      <c r="J36" s="55"/>
      <c r="K36" s="55"/>
      <c r="L36" s="63"/>
      <c r="M36" s="638">
        <v>0.83333333333333337</v>
      </c>
      <c r="N36" s="12"/>
      <c r="O36" s="13"/>
      <c r="P36" s="61"/>
      <c r="Q36" s="55"/>
      <c r="R36" s="55"/>
      <c r="S36" s="55"/>
      <c r="T36" s="55"/>
      <c r="U36" s="62"/>
      <c r="V36" s="55"/>
      <c r="W36" s="55"/>
      <c r="X36" s="63"/>
      <c r="Y36" s="638">
        <v>0.83333333333333337</v>
      </c>
      <c r="Z36" s="12"/>
      <c r="AA36" s="13"/>
      <c r="AB36" s="61"/>
      <c r="AC36" s="55"/>
      <c r="AD36" s="55"/>
      <c r="AE36" s="55"/>
      <c r="AF36" s="55"/>
      <c r="AG36" s="62"/>
      <c r="AH36" s="55"/>
      <c r="AI36" s="55"/>
      <c r="AJ36" s="64"/>
      <c r="AK36" s="638">
        <v>0.83333333333333337</v>
      </c>
      <c r="AL36" s="12"/>
      <c r="AM36" s="13"/>
      <c r="AN36" s="61"/>
      <c r="AO36" s="55"/>
      <c r="AP36" s="55"/>
      <c r="AQ36" s="55"/>
      <c r="AR36" s="55"/>
      <c r="AS36" s="62"/>
      <c r="AT36" s="55"/>
      <c r="AU36" s="55"/>
      <c r="AV36" s="64"/>
    </row>
    <row r="37" spans="1:48" ht="17.25" customHeight="1">
      <c r="A37" s="670"/>
      <c r="B37" s="18"/>
      <c r="C37" s="13"/>
      <c r="D37" s="61"/>
      <c r="E37" s="55"/>
      <c r="F37" s="55"/>
      <c r="G37" s="55"/>
      <c r="H37" s="55"/>
      <c r="I37" s="62"/>
      <c r="J37" s="55"/>
      <c r="K37" s="55"/>
      <c r="L37" s="63"/>
      <c r="M37" s="639"/>
      <c r="N37" s="18"/>
      <c r="O37" s="13"/>
      <c r="P37" s="61"/>
      <c r="Q37" s="55"/>
      <c r="R37" s="55"/>
      <c r="S37" s="55"/>
      <c r="T37" s="55"/>
      <c r="U37" s="62"/>
      <c r="V37" s="55"/>
      <c r="W37" s="55"/>
      <c r="X37" s="63"/>
      <c r="Y37" s="639"/>
      <c r="Z37" s="18"/>
      <c r="AA37" s="13"/>
      <c r="AB37" s="61"/>
      <c r="AC37" s="55"/>
      <c r="AD37" s="55"/>
      <c r="AE37" s="55"/>
      <c r="AF37" s="55"/>
      <c r="AG37" s="62"/>
      <c r="AH37" s="55"/>
      <c r="AI37" s="55"/>
      <c r="AJ37" s="64"/>
      <c r="AK37" s="639"/>
      <c r="AL37" s="18"/>
      <c r="AM37" s="13"/>
      <c r="AN37" s="61"/>
      <c r="AO37" s="55"/>
      <c r="AP37" s="55"/>
      <c r="AQ37" s="55"/>
      <c r="AR37" s="55"/>
      <c r="AS37" s="62"/>
      <c r="AT37" s="55"/>
      <c r="AU37" s="55"/>
      <c r="AV37" s="64"/>
    </row>
    <row r="38" spans="1:48" ht="17.25" customHeight="1">
      <c r="A38" s="669">
        <v>0.875</v>
      </c>
      <c r="B38" s="12"/>
      <c r="C38" s="13"/>
      <c r="D38" s="61"/>
      <c r="E38" s="55"/>
      <c r="F38" s="55"/>
      <c r="G38" s="55"/>
      <c r="H38" s="55"/>
      <c r="I38" s="62"/>
      <c r="J38" s="55"/>
      <c r="K38" s="55"/>
      <c r="L38" s="63"/>
      <c r="M38" s="638">
        <v>0.875</v>
      </c>
      <c r="N38" s="12"/>
      <c r="O38" s="13"/>
      <c r="P38" s="61"/>
      <c r="Q38" s="55"/>
      <c r="R38" s="55"/>
      <c r="S38" s="55"/>
      <c r="T38" s="55"/>
      <c r="U38" s="62"/>
      <c r="V38" s="55"/>
      <c r="W38" s="55"/>
      <c r="X38" s="63"/>
      <c r="Y38" s="638">
        <v>0.875</v>
      </c>
      <c r="Z38" s="12"/>
      <c r="AA38" s="13"/>
      <c r="AB38" s="61"/>
      <c r="AC38" s="55"/>
      <c r="AD38" s="55"/>
      <c r="AE38" s="55"/>
      <c r="AF38" s="55"/>
      <c r="AG38" s="62"/>
      <c r="AH38" s="55"/>
      <c r="AI38" s="55"/>
      <c r="AJ38" s="64"/>
      <c r="AK38" s="638">
        <v>0.875</v>
      </c>
      <c r="AL38" s="12"/>
      <c r="AM38" s="13"/>
      <c r="AN38" s="61"/>
      <c r="AO38" s="55"/>
      <c r="AP38" s="55"/>
      <c r="AQ38" s="55"/>
      <c r="AR38" s="55"/>
      <c r="AS38" s="62"/>
      <c r="AT38" s="55"/>
      <c r="AU38" s="55"/>
      <c r="AV38" s="64"/>
    </row>
    <row r="39" spans="1:48" ht="17.25" customHeight="1">
      <c r="A39" s="670"/>
      <c r="B39" s="18"/>
      <c r="C39" s="13"/>
      <c r="D39" s="61"/>
      <c r="E39" s="55"/>
      <c r="F39" s="55"/>
      <c r="G39" s="55"/>
      <c r="H39" s="55"/>
      <c r="I39" s="62"/>
      <c r="J39" s="55"/>
      <c r="K39" s="55"/>
      <c r="L39" s="63"/>
      <c r="M39" s="639"/>
      <c r="N39" s="18"/>
      <c r="O39" s="13"/>
      <c r="P39" s="61"/>
      <c r="Q39" s="55"/>
      <c r="R39" s="141"/>
      <c r="S39" s="141"/>
      <c r="T39" s="55"/>
      <c r="U39" s="62"/>
      <c r="V39" s="55"/>
      <c r="W39" s="55"/>
      <c r="X39" s="63"/>
      <c r="Y39" s="639"/>
      <c r="Z39" s="18"/>
      <c r="AA39" s="13"/>
      <c r="AB39" s="61"/>
      <c r="AC39" s="55"/>
      <c r="AD39" s="55"/>
      <c r="AE39" s="55"/>
      <c r="AF39" s="55"/>
      <c r="AG39" s="62"/>
      <c r="AH39" s="55"/>
      <c r="AI39" s="55"/>
      <c r="AJ39" s="64"/>
      <c r="AK39" s="639"/>
      <c r="AL39" s="18"/>
      <c r="AM39" s="13"/>
      <c r="AN39" s="61"/>
      <c r="AO39" s="55"/>
      <c r="AP39" s="55"/>
      <c r="AQ39" s="55"/>
      <c r="AR39" s="55"/>
      <c r="AS39" s="62"/>
      <c r="AT39" s="55"/>
      <c r="AU39" s="55"/>
      <c r="AV39" s="64"/>
    </row>
    <row r="40" spans="1:48" ht="17.25" customHeight="1">
      <c r="A40" s="669">
        <v>0.91666666666666663</v>
      </c>
      <c r="B40" s="12"/>
      <c r="C40" s="13"/>
      <c r="D40" s="61"/>
      <c r="E40" s="55"/>
      <c r="F40" s="55"/>
      <c r="G40" s="55"/>
      <c r="H40" s="55"/>
      <c r="I40" s="62"/>
      <c r="J40" s="55"/>
      <c r="K40" s="55"/>
      <c r="L40" s="63"/>
      <c r="M40" s="638">
        <v>0.91666666666666663</v>
      </c>
      <c r="N40" s="12"/>
      <c r="O40" s="13"/>
      <c r="P40" s="61"/>
      <c r="Q40" s="55"/>
      <c r="R40" s="55"/>
      <c r="S40" s="55"/>
      <c r="T40" s="55"/>
      <c r="U40" s="62"/>
      <c r="V40" s="55"/>
      <c r="W40" s="55"/>
      <c r="X40" s="63"/>
      <c r="Y40" s="638">
        <v>0.91666666666666663</v>
      </c>
      <c r="Z40" s="12"/>
      <c r="AA40" s="13"/>
      <c r="AB40" s="61"/>
      <c r="AC40" s="55"/>
      <c r="AD40" s="55"/>
      <c r="AE40" s="55"/>
      <c r="AF40" s="55"/>
      <c r="AG40" s="62"/>
      <c r="AH40" s="55"/>
      <c r="AI40" s="55"/>
      <c r="AJ40" s="64"/>
      <c r="AK40" s="638">
        <v>0.91666666666666663</v>
      </c>
      <c r="AL40" s="12"/>
      <c r="AM40" s="13"/>
      <c r="AN40" s="61"/>
      <c r="AO40" s="55"/>
      <c r="AP40" s="55"/>
      <c r="AQ40" s="55"/>
      <c r="AR40" s="55"/>
      <c r="AS40" s="62"/>
      <c r="AT40" s="55"/>
      <c r="AU40" s="55"/>
      <c r="AV40" s="64"/>
    </row>
    <row r="41" spans="1:48" ht="17.25" customHeight="1">
      <c r="A41" s="670"/>
      <c r="B41" s="18"/>
      <c r="C41" s="13"/>
      <c r="D41" s="61"/>
      <c r="E41" s="55"/>
      <c r="F41" s="55"/>
      <c r="G41" s="55"/>
      <c r="H41" s="55"/>
      <c r="I41" s="62"/>
      <c r="J41" s="55"/>
      <c r="K41" s="55"/>
      <c r="L41" s="63"/>
      <c r="M41" s="639"/>
      <c r="N41" s="18"/>
      <c r="O41" s="13"/>
      <c r="P41" s="61"/>
      <c r="Q41" s="55"/>
      <c r="R41" s="55"/>
      <c r="S41" s="55"/>
      <c r="T41" s="55"/>
      <c r="U41" s="62"/>
      <c r="V41" s="55"/>
      <c r="W41" s="55"/>
      <c r="X41" s="63"/>
      <c r="Y41" s="639"/>
      <c r="Z41" s="18"/>
      <c r="AA41" s="13"/>
      <c r="AB41" s="61"/>
      <c r="AC41" s="55"/>
      <c r="AD41" s="55"/>
      <c r="AE41" s="55"/>
      <c r="AF41" s="55"/>
      <c r="AG41" s="62"/>
      <c r="AH41" s="55"/>
      <c r="AI41" s="55"/>
      <c r="AJ41" s="64"/>
      <c r="AK41" s="639"/>
      <c r="AL41" s="18"/>
      <c r="AM41" s="13"/>
      <c r="AN41" s="61"/>
      <c r="AO41" s="55"/>
      <c r="AP41" s="55"/>
      <c r="AQ41" s="55"/>
      <c r="AR41" s="55"/>
      <c r="AS41" s="62"/>
      <c r="AT41" s="55"/>
      <c r="AU41" s="55"/>
      <c r="AV41" s="64"/>
    </row>
    <row r="42" spans="1:48" ht="7.5" customHeight="1" thickBot="1">
      <c r="A42" s="23"/>
      <c r="B42" s="24"/>
      <c r="C42" s="25"/>
      <c r="D42" s="65"/>
      <c r="E42" s="55"/>
      <c r="F42" s="55"/>
      <c r="G42" s="55"/>
      <c r="H42" s="55"/>
      <c r="I42" s="55"/>
      <c r="J42" s="66"/>
      <c r="K42" s="55"/>
      <c r="L42" s="63"/>
      <c r="M42" s="28"/>
      <c r="N42" s="24"/>
      <c r="O42" s="25"/>
      <c r="P42" s="65"/>
      <c r="Q42" s="55"/>
      <c r="R42" s="55"/>
      <c r="S42" s="55"/>
      <c r="T42" s="55"/>
      <c r="U42" s="55"/>
      <c r="V42" s="66"/>
      <c r="W42" s="55"/>
      <c r="X42" s="63"/>
      <c r="Y42" s="28"/>
      <c r="Z42" s="24"/>
      <c r="AA42" s="25"/>
      <c r="AB42" s="65"/>
      <c r="AC42" s="55"/>
      <c r="AD42" s="55"/>
      <c r="AE42" s="55"/>
      <c r="AF42" s="55"/>
      <c r="AG42" s="55"/>
      <c r="AH42" s="66"/>
      <c r="AI42" s="55"/>
      <c r="AJ42" s="64"/>
      <c r="AK42" s="28"/>
      <c r="AL42" s="24"/>
      <c r="AM42" s="25"/>
      <c r="AN42" s="65"/>
      <c r="AO42" s="55"/>
      <c r="AP42" s="55"/>
      <c r="AQ42" s="55"/>
      <c r="AR42" s="55"/>
      <c r="AS42" s="55"/>
      <c r="AT42" s="66"/>
      <c r="AU42" s="55"/>
      <c r="AV42" s="64"/>
    </row>
    <row r="43" spans="1:48" ht="6.75" customHeight="1">
      <c r="A43" s="671" t="s">
        <v>128</v>
      </c>
      <c r="B43" s="631"/>
      <c r="C43" s="632"/>
      <c r="D43" s="674"/>
      <c r="E43" s="675"/>
      <c r="F43" s="675"/>
      <c r="G43" s="675"/>
      <c r="H43" s="675"/>
      <c r="I43" s="675"/>
      <c r="J43" s="675"/>
      <c r="K43" s="675"/>
      <c r="L43" s="676"/>
      <c r="M43" s="631" t="s">
        <v>128</v>
      </c>
      <c r="N43" s="631"/>
      <c r="O43" s="632"/>
      <c r="P43" s="153"/>
      <c r="Q43" s="154"/>
      <c r="R43" s="154"/>
      <c r="S43" s="154"/>
      <c r="T43" s="154"/>
      <c r="U43" s="154"/>
      <c r="V43" s="154"/>
      <c r="W43" s="154"/>
      <c r="X43" s="155"/>
      <c r="Y43" s="631" t="s">
        <v>128</v>
      </c>
      <c r="Z43" s="631"/>
      <c r="AA43" s="632"/>
      <c r="AB43" s="153"/>
      <c r="AC43" s="154"/>
      <c r="AD43" s="154"/>
      <c r="AE43" s="154"/>
      <c r="AF43" s="154"/>
      <c r="AG43" s="154"/>
      <c r="AH43" s="154"/>
      <c r="AI43" s="154"/>
      <c r="AJ43" s="165"/>
      <c r="AK43" s="631" t="s">
        <v>128</v>
      </c>
      <c r="AL43" s="631"/>
      <c r="AM43" s="632"/>
      <c r="AN43" s="153"/>
      <c r="AO43" s="154"/>
      <c r="AP43" s="154"/>
      <c r="AQ43" s="154"/>
      <c r="AR43" s="154"/>
      <c r="AS43" s="154"/>
      <c r="AT43" s="154"/>
      <c r="AU43" s="154"/>
      <c r="AV43" s="165"/>
    </row>
    <row r="44" spans="1:48" ht="15" customHeight="1">
      <c r="A44" s="672"/>
      <c r="B44" s="633"/>
      <c r="C44" s="634"/>
      <c r="D44" s="677"/>
      <c r="E44" s="678"/>
      <c r="F44" s="678"/>
      <c r="G44" s="678"/>
      <c r="H44" s="678"/>
      <c r="I44" s="678"/>
      <c r="J44" s="678"/>
      <c r="K44" s="678"/>
      <c r="L44" s="679"/>
      <c r="M44" s="633"/>
      <c r="N44" s="633"/>
      <c r="O44" s="634"/>
      <c r="P44" s="161"/>
      <c r="Q44" s="60" t="s">
        <v>89</v>
      </c>
      <c r="R44" s="624" t="s">
        <v>129</v>
      </c>
      <c r="S44" s="423"/>
      <c r="T44" s="11" t="s">
        <v>63</v>
      </c>
      <c r="U44" s="637"/>
      <c r="V44" s="637"/>
      <c r="W44" s="11" t="s">
        <v>79</v>
      </c>
      <c r="X44" s="21" t="s">
        <v>64</v>
      </c>
      <c r="Y44" s="633"/>
      <c r="Z44" s="633"/>
      <c r="AA44" s="634"/>
      <c r="AB44" s="161"/>
      <c r="AC44" s="60" t="s">
        <v>89</v>
      </c>
      <c r="AD44" s="624" t="s">
        <v>129</v>
      </c>
      <c r="AE44" s="423"/>
      <c r="AF44" s="11" t="s">
        <v>63</v>
      </c>
      <c r="AG44" s="637"/>
      <c r="AH44" s="637"/>
      <c r="AI44" s="11" t="s">
        <v>79</v>
      </c>
      <c r="AJ44" s="22" t="s">
        <v>64</v>
      </c>
      <c r="AK44" s="633"/>
      <c r="AL44" s="633"/>
      <c r="AM44" s="634"/>
      <c r="AN44" s="161"/>
      <c r="AO44" s="55" t="s">
        <v>89</v>
      </c>
      <c r="AP44" s="624" t="s">
        <v>129</v>
      </c>
      <c r="AQ44" s="423"/>
      <c r="AR44" s="11" t="s">
        <v>63</v>
      </c>
      <c r="AS44" s="637"/>
      <c r="AT44" s="637"/>
      <c r="AU44" s="11" t="s">
        <v>79</v>
      </c>
      <c r="AV44" s="22" t="s">
        <v>64</v>
      </c>
    </row>
    <row r="45" spans="1:48" ht="9" customHeight="1">
      <c r="A45" s="673"/>
      <c r="B45" s="635"/>
      <c r="C45" s="636"/>
      <c r="D45" s="680"/>
      <c r="E45" s="681"/>
      <c r="F45" s="681"/>
      <c r="G45" s="681"/>
      <c r="H45" s="681"/>
      <c r="I45" s="681"/>
      <c r="J45" s="681"/>
      <c r="K45" s="681"/>
      <c r="L45" s="682"/>
      <c r="M45" s="635"/>
      <c r="N45" s="635"/>
      <c r="O45" s="636"/>
      <c r="P45" s="156"/>
      <c r="Q45" s="166"/>
      <c r="R45" s="157"/>
      <c r="S45" s="157"/>
      <c r="T45" s="157"/>
      <c r="U45" s="157"/>
      <c r="V45" s="157"/>
      <c r="W45" s="157"/>
      <c r="X45" s="158"/>
      <c r="Y45" s="635"/>
      <c r="Z45" s="635"/>
      <c r="AA45" s="636"/>
      <c r="AB45" s="156"/>
      <c r="AC45" s="166"/>
      <c r="AD45" s="157"/>
      <c r="AE45" s="157"/>
      <c r="AF45" s="157"/>
      <c r="AG45" s="157"/>
      <c r="AH45" s="157"/>
      <c r="AI45" s="157"/>
      <c r="AJ45" s="167"/>
      <c r="AK45" s="635"/>
      <c r="AL45" s="635"/>
      <c r="AM45" s="636"/>
      <c r="AN45" s="156"/>
      <c r="AO45" s="157"/>
      <c r="AP45" s="157"/>
      <c r="AQ45" s="157"/>
      <c r="AR45" s="157"/>
      <c r="AS45" s="157"/>
      <c r="AT45" s="157"/>
      <c r="AU45" s="157"/>
      <c r="AV45" s="167"/>
    </row>
    <row r="46" spans="1:48" ht="19.5" customHeight="1">
      <c r="A46" s="687" t="s">
        <v>130</v>
      </c>
      <c r="B46" s="642"/>
      <c r="C46" s="643"/>
      <c r="D46" s="290"/>
      <c r="E46" s="291" t="s">
        <v>89</v>
      </c>
      <c r="F46" s="625" t="s">
        <v>129</v>
      </c>
      <c r="G46" s="626"/>
      <c r="H46" s="292" t="s">
        <v>63</v>
      </c>
      <c r="I46" s="630"/>
      <c r="J46" s="630"/>
      <c r="K46" s="292" t="s">
        <v>79</v>
      </c>
      <c r="L46" s="293" t="s">
        <v>64</v>
      </c>
      <c r="M46" s="642" t="s">
        <v>130</v>
      </c>
      <c r="N46" s="642"/>
      <c r="O46" s="643"/>
      <c r="P46" s="290"/>
      <c r="Q46" s="291" t="s">
        <v>89</v>
      </c>
      <c r="R46" s="625" t="s">
        <v>129</v>
      </c>
      <c r="S46" s="626"/>
      <c r="T46" s="292" t="s">
        <v>63</v>
      </c>
      <c r="U46" s="630"/>
      <c r="V46" s="630"/>
      <c r="W46" s="292" t="s">
        <v>79</v>
      </c>
      <c r="X46" s="293" t="s">
        <v>64</v>
      </c>
      <c r="Y46" s="642" t="s">
        <v>130</v>
      </c>
      <c r="Z46" s="642"/>
      <c r="AA46" s="643"/>
      <c r="AB46" s="290"/>
      <c r="AC46" s="291" t="s">
        <v>89</v>
      </c>
      <c r="AD46" s="625" t="s">
        <v>129</v>
      </c>
      <c r="AE46" s="626"/>
      <c r="AF46" s="292" t="s">
        <v>63</v>
      </c>
      <c r="AG46" s="630"/>
      <c r="AH46" s="630"/>
      <c r="AI46" s="292" t="s">
        <v>79</v>
      </c>
      <c r="AJ46" s="294" t="s">
        <v>64</v>
      </c>
      <c r="AK46" s="642" t="s">
        <v>130</v>
      </c>
      <c r="AL46" s="642"/>
      <c r="AM46" s="643"/>
      <c r="AN46" s="290"/>
      <c r="AO46" s="295" t="s">
        <v>89</v>
      </c>
      <c r="AP46" s="625" t="s">
        <v>129</v>
      </c>
      <c r="AQ46" s="626"/>
      <c r="AR46" s="292" t="s">
        <v>63</v>
      </c>
      <c r="AS46" s="630"/>
      <c r="AT46" s="630"/>
      <c r="AU46" s="292" t="s">
        <v>79</v>
      </c>
      <c r="AV46" s="294" t="s">
        <v>64</v>
      </c>
    </row>
    <row r="47" spans="1:48" ht="19.5" customHeight="1">
      <c r="A47" s="672"/>
      <c r="B47" s="633"/>
      <c r="C47" s="634"/>
      <c r="D47" s="19"/>
      <c r="E47" s="60" t="s">
        <v>89</v>
      </c>
      <c r="F47" s="624" t="s">
        <v>131</v>
      </c>
      <c r="G47" s="423"/>
      <c r="H47" s="423"/>
      <c r="I47" s="423"/>
      <c r="J47" s="288"/>
      <c r="K47" s="145" t="s">
        <v>79</v>
      </c>
      <c r="L47" s="163" t="s">
        <v>64</v>
      </c>
      <c r="M47" s="633"/>
      <c r="N47" s="633"/>
      <c r="O47" s="634"/>
      <c r="P47" s="19"/>
      <c r="Q47" s="60" t="s">
        <v>89</v>
      </c>
      <c r="R47" s="624" t="s">
        <v>131</v>
      </c>
      <c r="S47" s="423"/>
      <c r="T47" s="423"/>
      <c r="U47" s="423"/>
      <c r="V47" s="288"/>
      <c r="W47" s="145" t="s">
        <v>79</v>
      </c>
      <c r="X47" s="163" t="s">
        <v>64</v>
      </c>
      <c r="Y47" s="633"/>
      <c r="Z47" s="633"/>
      <c r="AA47" s="634"/>
      <c r="AB47" s="19"/>
      <c r="AC47" s="60" t="s">
        <v>89</v>
      </c>
      <c r="AD47" s="624" t="s">
        <v>131</v>
      </c>
      <c r="AE47" s="423"/>
      <c r="AF47" s="423"/>
      <c r="AG47" s="423"/>
      <c r="AH47" s="288"/>
      <c r="AI47" s="145" t="s">
        <v>79</v>
      </c>
      <c r="AJ47" s="162" t="s">
        <v>64</v>
      </c>
      <c r="AK47" s="633"/>
      <c r="AL47" s="633"/>
      <c r="AM47" s="634"/>
      <c r="AN47" s="19"/>
      <c r="AO47" s="60" t="s">
        <v>89</v>
      </c>
      <c r="AP47" s="624" t="s">
        <v>131</v>
      </c>
      <c r="AQ47" s="423"/>
      <c r="AR47" s="423"/>
      <c r="AS47" s="423"/>
      <c r="AT47" s="288"/>
      <c r="AU47" s="145" t="s">
        <v>79</v>
      </c>
      <c r="AV47" s="162" t="s">
        <v>64</v>
      </c>
    </row>
    <row r="48" spans="1:48" ht="19.5" customHeight="1">
      <c r="A48" s="672"/>
      <c r="B48" s="633"/>
      <c r="C48" s="634"/>
      <c r="D48" s="159"/>
      <c r="E48" s="60" t="s">
        <v>89</v>
      </c>
      <c r="F48" s="624" t="s">
        <v>132</v>
      </c>
      <c r="G48" s="423"/>
      <c r="H48" s="423"/>
      <c r="I48" s="423"/>
      <c r="J48" s="288"/>
      <c r="K48" s="145" t="s">
        <v>79</v>
      </c>
      <c r="L48" s="163" t="s">
        <v>64</v>
      </c>
      <c r="M48" s="633"/>
      <c r="N48" s="633"/>
      <c r="O48" s="634"/>
      <c r="P48" s="159"/>
      <c r="Q48" s="60" t="s">
        <v>89</v>
      </c>
      <c r="R48" s="624" t="s">
        <v>132</v>
      </c>
      <c r="S48" s="423"/>
      <c r="T48" s="423"/>
      <c r="U48" s="423"/>
      <c r="V48" s="288"/>
      <c r="W48" s="145" t="s">
        <v>79</v>
      </c>
      <c r="X48" s="163" t="s">
        <v>64</v>
      </c>
      <c r="Y48" s="633"/>
      <c r="Z48" s="633"/>
      <c r="AA48" s="634"/>
      <c r="AB48" s="159"/>
      <c r="AC48" s="60" t="s">
        <v>89</v>
      </c>
      <c r="AD48" s="624" t="s">
        <v>132</v>
      </c>
      <c r="AE48" s="423"/>
      <c r="AF48" s="423"/>
      <c r="AG48" s="423"/>
      <c r="AH48" s="288"/>
      <c r="AI48" s="145" t="s">
        <v>79</v>
      </c>
      <c r="AJ48" s="162" t="s">
        <v>64</v>
      </c>
      <c r="AK48" s="633"/>
      <c r="AL48" s="633"/>
      <c r="AM48" s="634"/>
      <c r="AN48" s="159"/>
      <c r="AO48" s="60" t="s">
        <v>89</v>
      </c>
      <c r="AP48" s="624" t="s">
        <v>132</v>
      </c>
      <c r="AQ48" s="423"/>
      <c r="AR48" s="423"/>
      <c r="AS48" s="423"/>
      <c r="AT48" s="288"/>
      <c r="AU48" s="145" t="s">
        <v>79</v>
      </c>
      <c r="AV48" s="162" t="s">
        <v>64</v>
      </c>
    </row>
    <row r="49" spans="1:48" ht="19.5" customHeight="1">
      <c r="A49" s="673"/>
      <c r="B49" s="635"/>
      <c r="C49" s="636"/>
      <c r="D49" s="160"/>
      <c r="E49" s="147"/>
      <c r="F49" s="627"/>
      <c r="G49" s="628"/>
      <c r="H49" s="628"/>
      <c r="I49" s="628"/>
      <c r="J49" s="289"/>
      <c r="K49" s="628"/>
      <c r="L49" s="629"/>
      <c r="M49" s="635"/>
      <c r="N49" s="635"/>
      <c r="O49" s="636"/>
      <c r="P49" s="160"/>
      <c r="Q49" s="147"/>
      <c r="R49" s="627"/>
      <c r="S49" s="628"/>
      <c r="T49" s="628"/>
      <c r="U49" s="628"/>
      <c r="V49" s="289"/>
      <c r="W49" s="628"/>
      <c r="X49" s="629"/>
      <c r="Y49" s="635"/>
      <c r="Z49" s="635"/>
      <c r="AA49" s="636"/>
      <c r="AB49" s="160"/>
      <c r="AC49" s="147"/>
      <c r="AD49" s="627"/>
      <c r="AE49" s="628"/>
      <c r="AF49" s="628"/>
      <c r="AG49" s="628"/>
      <c r="AH49" s="289"/>
      <c r="AI49" s="628"/>
      <c r="AJ49" s="693"/>
      <c r="AK49" s="635"/>
      <c r="AL49" s="635"/>
      <c r="AM49" s="636"/>
      <c r="AN49" s="160"/>
      <c r="AO49" s="147"/>
      <c r="AP49" s="627"/>
      <c r="AQ49" s="628"/>
      <c r="AR49" s="628"/>
      <c r="AS49" s="628"/>
      <c r="AT49" s="289"/>
      <c r="AU49" s="628"/>
      <c r="AV49" s="693"/>
    </row>
    <row r="50" spans="1:48" ht="19.5" customHeight="1">
      <c r="A50" s="687" t="s">
        <v>133</v>
      </c>
      <c r="B50" s="642"/>
      <c r="C50" s="643"/>
      <c r="D50" s="152"/>
      <c r="E50" s="60" t="s">
        <v>89</v>
      </c>
      <c r="F50" s="624" t="s">
        <v>129</v>
      </c>
      <c r="G50" s="423"/>
      <c r="H50" s="145" t="s">
        <v>63</v>
      </c>
      <c r="I50" s="683"/>
      <c r="J50" s="683"/>
      <c r="K50" s="145" t="s">
        <v>79</v>
      </c>
      <c r="L50" s="163" t="s">
        <v>64</v>
      </c>
      <c r="M50" s="642" t="s">
        <v>133</v>
      </c>
      <c r="N50" s="642"/>
      <c r="O50" s="643"/>
      <c r="P50" s="152"/>
      <c r="Q50" s="149" t="s">
        <v>89</v>
      </c>
      <c r="R50" s="694" t="s">
        <v>129</v>
      </c>
      <c r="S50" s="695"/>
      <c r="T50" s="146" t="s">
        <v>63</v>
      </c>
      <c r="U50" s="683"/>
      <c r="V50" s="683"/>
      <c r="W50" s="146" t="s">
        <v>79</v>
      </c>
      <c r="X50" s="168" t="s">
        <v>64</v>
      </c>
      <c r="Y50" s="642" t="s">
        <v>133</v>
      </c>
      <c r="Z50" s="642"/>
      <c r="AA50" s="643"/>
      <c r="AB50" s="152"/>
      <c r="AC50" s="149" t="s">
        <v>89</v>
      </c>
      <c r="AD50" s="694" t="s">
        <v>129</v>
      </c>
      <c r="AE50" s="695"/>
      <c r="AF50" s="146" t="s">
        <v>63</v>
      </c>
      <c r="AG50" s="683"/>
      <c r="AH50" s="683"/>
      <c r="AI50" s="146" t="s">
        <v>79</v>
      </c>
      <c r="AJ50" s="151" t="s">
        <v>64</v>
      </c>
      <c r="AK50" s="642" t="s">
        <v>133</v>
      </c>
      <c r="AL50" s="642"/>
      <c r="AM50" s="643"/>
      <c r="AN50" s="152"/>
      <c r="AO50" s="56" t="s">
        <v>89</v>
      </c>
      <c r="AP50" s="694" t="s">
        <v>129</v>
      </c>
      <c r="AQ50" s="695"/>
      <c r="AR50" s="146" t="s">
        <v>63</v>
      </c>
      <c r="AS50" s="683"/>
      <c r="AT50" s="683"/>
      <c r="AU50" s="146" t="s">
        <v>79</v>
      </c>
      <c r="AV50" s="151" t="s">
        <v>64</v>
      </c>
    </row>
    <row r="51" spans="1:48" ht="19.5" customHeight="1" thickBot="1">
      <c r="A51" s="688"/>
      <c r="B51" s="689"/>
      <c r="C51" s="690"/>
      <c r="D51" s="26"/>
      <c r="E51" s="148"/>
      <c r="F51" s="691"/>
      <c r="G51" s="692"/>
      <c r="H51" s="692"/>
      <c r="I51" s="692"/>
      <c r="J51" s="287"/>
      <c r="K51" s="692"/>
      <c r="L51" s="696"/>
      <c r="M51" s="689"/>
      <c r="N51" s="689"/>
      <c r="O51" s="690"/>
      <c r="P51" s="26"/>
      <c r="Q51" s="148"/>
      <c r="R51" s="691"/>
      <c r="S51" s="692"/>
      <c r="T51" s="692"/>
      <c r="U51" s="692"/>
      <c r="V51" s="287"/>
      <c r="W51" s="692"/>
      <c r="X51" s="696"/>
      <c r="Y51" s="689"/>
      <c r="Z51" s="689"/>
      <c r="AA51" s="690"/>
      <c r="AB51" s="26"/>
      <c r="AC51" s="148"/>
      <c r="AD51" s="691"/>
      <c r="AE51" s="692"/>
      <c r="AF51" s="692"/>
      <c r="AG51" s="692"/>
      <c r="AH51" s="287"/>
      <c r="AI51" s="692"/>
      <c r="AJ51" s="696"/>
      <c r="AK51" s="689"/>
      <c r="AL51" s="689"/>
      <c r="AM51" s="690"/>
      <c r="AN51" s="26"/>
      <c r="AO51" s="67"/>
      <c r="AP51" s="691"/>
      <c r="AQ51" s="692"/>
      <c r="AR51" s="692"/>
      <c r="AS51" s="692"/>
      <c r="AT51" s="287"/>
      <c r="AU51" s="692"/>
      <c r="AV51" s="420"/>
    </row>
    <row r="52" spans="1:48" ht="13.5" customHeight="1">
      <c r="A52" s="684"/>
      <c r="B52" s="684"/>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4"/>
      <c r="AI52" s="684"/>
      <c r="AJ52" s="684"/>
      <c r="AK52" s="11"/>
    </row>
    <row r="53" spans="1:48">
      <c r="D53" s="29"/>
      <c r="E53" s="29"/>
      <c r="F53" s="29"/>
      <c r="G53" s="29"/>
      <c r="H53" s="29"/>
      <c r="I53" s="29"/>
      <c r="J53" s="29"/>
      <c r="K53" s="29"/>
      <c r="L53" s="29"/>
      <c r="P53" s="29"/>
      <c r="Q53" s="29"/>
      <c r="R53" s="29"/>
      <c r="S53" s="29"/>
      <c r="T53" s="29"/>
      <c r="U53" s="29"/>
      <c r="V53" s="29"/>
      <c r="W53" s="29"/>
      <c r="X53" s="29"/>
      <c r="AB53" s="29"/>
      <c r="AC53" s="29"/>
      <c r="AD53" s="29"/>
      <c r="AE53" s="29"/>
      <c r="AF53" s="29"/>
      <c r="AG53" s="29"/>
      <c r="AH53" s="29"/>
      <c r="AI53" s="29"/>
      <c r="AJ53" s="29"/>
      <c r="AN53" s="29"/>
      <c r="AO53" s="29"/>
      <c r="AP53" s="29"/>
      <c r="AQ53" s="29"/>
      <c r="AR53" s="29"/>
      <c r="AS53" s="29"/>
      <c r="AT53" s="29"/>
      <c r="AU53" s="29"/>
      <c r="AV53" s="29"/>
    </row>
  </sheetData>
  <sheetProtection sheet="1" objects="1" scenarios="1" formatCells="0" formatColumns="0" formatRows="0"/>
  <mergeCells count="155">
    <mergeCell ref="AI49:AJ49"/>
    <mergeCell ref="AP48:AS48"/>
    <mergeCell ref="AP49:AS49"/>
    <mergeCell ref="AU49:AV49"/>
    <mergeCell ref="AP50:AQ50"/>
    <mergeCell ref="AS50:AT50"/>
    <mergeCell ref="AP51:AS51"/>
    <mergeCell ref="AK50:AM51"/>
    <mergeCell ref="K51:L51"/>
    <mergeCell ref="W51:X51"/>
    <mergeCell ref="AI51:AJ51"/>
    <mergeCell ref="AU51:AV51"/>
    <mergeCell ref="R50:S50"/>
    <mergeCell ref="U50:V50"/>
    <mergeCell ref="R51:U51"/>
    <mergeCell ref="AD50:AE50"/>
    <mergeCell ref="AD51:AG51"/>
    <mergeCell ref="K49:L49"/>
    <mergeCell ref="F50:G50"/>
    <mergeCell ref="I50:J50"/>
    <mergeCell ref="AG50:AH50"/>
    <mergeCell ref="A52:AJ52"/>
    <mergeCell ref="D6:J6"/>
    <mergeCell ref="P6:V6"/>
    <mergeCell ref="AB6:AH6"/>
    <mergeCell ref="A6:C6"/>
    <mergeCell ref="M6:O6"/>
    <mergeCell ref="Y6:AA6"/>
    <mergeCell ref="A50:C51"/>
    <mergeCell ref="M50:O51"/>
    <mergeCell ref="Y50:AA51"/>
    <mergeCell ref="AG44:AH44"/>
    <mergeCell ref="A46:C49"/>
    <mergeCell ref="M46:O49"/>
    <mergeCell ref="A38:A39"/>
    <mergeCell ref="M38:M39"/>
    <mergeCell ref="Y38:Y39"/>
    <mergeCell ref="Y46:AA49"/>
    <mergeCell ref="F51:I51"/>
    <mergeCell ref="A40:A41"/>
    <mergeCell ref="M40:M41"/>
    <mergeCell ref="Y40:Y41"/>
    <mergeCell ref="A43:C45"/>
    <mergeCell ref="A32:A33"/>
    <mergeCell ref="M32:M33"/>
    <mergeCell ref="Y32:Y33"/>
    <mergeCell ref="A34:A35"/>
    <mergeCell ref="M34:M35"/>
    <mergeCell ref="Y34:Y35"/>
    <mergeCell ref="A36:A37"/>
    <mergeCell ref="M36:M37"/>
    <mergeCell ref="Y36:Y37"/>
    <mergeCell ref="D43:L45"/>
    <mergeCell ref="A26:A27"/>
    <mergeCell ref="M26:M27"/>
    <mergeCell ref="Y26:Y27"/>
    <mergeCell ref="A28:A29"/>
    <mergeCell ref="M28:M29"/>
    <mergeCell ref="Y28:Y29"/>
    <mergeCell ref="A30:A31"/>
    <mergeCell ref="M30:M31"/>
    <mergeCell ref="Y30:Y31"/>
    <mergeCell ref="A20:A21"/>
    <mergeCell ref="M20:M21"/>
    <mergeCell ref="Y20:Y21"/>
    <mergeCell ref="A22:A23"/>
    <mergeCell ref="M22:M23"/>
    <mergeCell ref="Y22:Y23"/>
    <mergeCell ref="A24:A25"/>
    <mergeCell ref="M24:M25"/>
    <mergeCell ref="Y24:Y25"/>
    <mergeCell ref="A14:A15"/>
    <mergeCell ref="M14:M15"/>
    <mergeCell ref="Y14:Y15"/>
    <mergeCell ref="A16:A17"/>
    <mergeCell ref="M16:M17"/>
    <mergeCell ref="Y16:Y17"/>
    <mergeCell ref="A18:A19"/>
    <mergeCell ref="M18:M19"/>
    <mergeCell ref="Y18:Y19"/>
    <mergeCell ref="A8:A9"/>
    <mergeCell ref="M8:M9"/>
    <mergeCell ref="Y8:Y9"/>
    <mergeCell ref="A10:A11"/>
    <mergeCell ref="M10:M11"/>
    <mergeCell ref="Y10:Y11"/>
    <mergeCell ref="A12:A13"/>
    <mergeCell ref="M12:M13"/>
    <mergeCell ref="Y12:Y13"/>
    <mergeCell ref="AH7:AJ7"/>
    <mergeCell ref="A1:T1"/>
    <mergeCell ref="Y1:AJ1"/>
    <mergeCell ref="AK1:AV1"/>
    <mergeCell ref="AK6:AM6"/>
    <mergeCell ref="AN6:AT6"/>
    <mergeCell ref="AK7:AS7"/>
    <mergeCell ref="AT7:AV7"/>
    <mergeCell ref="A7:I7"/>
    <mergeCell ref="J7:L7"/>
    <mergeCell ref="M7:U7"/>
    <mergeCell ref="V7:X7"/>
    <mergeCell ref="Y7:AG7"/>
    <mergeCell ref="AC3:AJ3"/>
    <mergeCell ref="S4:AB4"/>
    <mergeCell ref="AC4:AJ4"/>
    <mergeCell ref="K4:R4"/>
    <mergeCell ref="A4:J4"/>
    <mergeCell ref="S3:AB3"/>
    <mergeCell ref="K3:R3"/>
    <mergeCell ref="A3:J3"/>
    <mergeCell ref="AP47:AS47"/>
    <mergeCell ref="AK18:AK19"/>
    <mergeCell ref="AK20:AK21"/>
    <mergeCell ref="AK22:AK23"/>
    <mergeCell ref="AK24:AK25"/>
    <mergeCell ref="AK26:AK27"/>
    <mergeCell ref="AK8:AK9"/>
    <mergeCell ref="AK10:AK11"/>
    <mergeCell ref="AK12:AK13"/>
    <mergeCell ref="AK14:AK15"/>
    <mergeCell ref="AK16:AK17"/>
    <mergeCell ref="AK38:AK39"/>
    <mergeCell ref="AK40:AK41"/>
    <mergeCell ref="AK43:AM45"/>
    <mergeCell ref="AS44:AT44"/>
    <mergeCell ref="AK46:AM49"/>
    <mergeCell ref="AK28:AK29"/>
    <mergeCell ref="AK30:AK31"/>
    <mergeCell ref="AK32:AK33"/>
    <mergeCell ref="AK34:AK35"/>
    <mergeCell ref="AK36:AK37"/>
    <mergeCell ref="AS46:AT46"/>
    <mergeCell ref="AD44:AE44"/>
    <mergeCell ref="AP44:AQ44"/>
    <mergeCell ref="F46:G46"/>
    <mergeCell ref="I46:J46"/>
    <mergeCell ref="U46:V46"/>
    <mergeCell ref="AG46:AH46"/>
    <mergeCell ref="M43:O45"/>
    <mergeCell ref="Y43:AA45"/>
    <mergeCell ref="U44:V44"/>
    <mergeCell ref="R44:S44"/>
    <mergeCell ref="AP46:AQ46"/>
    <mergeCell ref="F47:I47"/>
    <mergeCell ref="F48:I48"/>
    <mergeCell ref="R46:S46"/>
    <mergeCell ref="R47:U47"/>
    <mergeCell ref="AD47:AG47"/>
    <mergeCell ref="AD46:AE46"/>
    <mergeCell ref="F49:I49"/>
    <mergeCell ref="R48:U48"/>
    <mergeCell ref="R49:U49"/>
    <mergeCell ref="W49:X49"/>
    <mergeCell ref="AD48:AG48"/>
    <mergeCell ref="AD49:AG49"/>
  </mergeCells>
  <phoneticPr fontId="2"/>
  <conditionalFormatting sqref="AK1:AV5 Y5:AJ5 AD1:AJ2 AC1:AC3 Y1:AB2">
    <cfRule type="cellIs" dxfId="102" priority="85" operator="equal">
      <formula>0</formula>
    </cfRule>
    <cfRule type="containsBlanks" dxfId="101" priority="86">
      <formula>LEN(TRIM(Y1))=0</formula>
    </cfRule>
  </conditionalFormatting>
  <conditionalFormatting sqref="U44:V44 AG44:AH44 AS44:AT44">
    <cfRule type="cellIs" dxfId="100" priority="84" operator="equal">
      <formula>0</formula>
    </cfRule>
  </conditionalFormatting>
  <conditionalFormatting sqref="I46:J46 J47">
    <cfRule type="cellIs" dxfId="99" priority="71" operator="equal">
      <formula>0</formula>
    </cfRule>
  </conditionalFormatting>
  <conditionalFormatting sqref="I50:J50">
    <cfRule type="cellIs" dxfId="98" priority="48" operator="equal">
      <formula>0</formula>
    </cfRule>
  </conditionalFormatting>
  <conditionalFormatting sqref="U46:V46">
    <cfRule type="cellIs" dxfId="97" priority="38" operator="equal">
      <formula>0</formula>
    </cfRule>
  </conditionalFormatting>
  <conditionalFormatting sqref="AG46:AH46">
    <cfRule type="cellIs" dxfId="96" priority="27" operator="equal">
      <formula>0</formula>
    </cfRule>
  </conditionalFormatting>
  <conditionalFormatting sqref="AS46:AT46">
    <cfRule type="cellIs" dxfId="95" priority="22" operator="equal">
      <formula>0</formula>
    </cfRule>
  </conditionalFormatting>
  <conditionalFormatting sqref="U50:V50">
    <cfRule type="cellIs" dxfId="94" priority="18" operator="equal">
      <formula>0</formula>
    </cfRule>
  </conditionalFormatting>
  <conditionalFormatting sqref="AG50:AH50">
    <cfRule type="cellIs" dxfId="93" priority="17" operator="equal">
      <formula>0</formula>
    </cfRule>
  </conditionalFormatting>
  <conditionalFormatting sqref="AS50:AT50">
    <cfRule type="cellIs" dxfId="92" priority="16" operator="equal">
      <formula>0</formula>
    </cfRule>
  </conditionalFormatting>
  <conditionalFormatting sqref="J51">
    <cfRule type="cellIs" dxfId="91" priority="15" operator="equal">
      <formula>0</formula>
    </cfRule>
  </conditionalFormatting>
  <conditionalFormatting sqref="V51">
    <cfRule type="cellIs" dxfId="90" priority="14" operator="equal">
      <formula>0</formula>
    </cfRule>
  </conditionalFormatting>
  <conditionalFormatting sqref="AH51">
    <cfRule type="cellIs" dxfId="89" priority="13" operator="equal">
      <formula>0</formula>
    </cfRule>
  </conditionalFormatting>
  <conditionalFormatting sqref="AT51">
    <cfRule type="cellIs" dxfId="88" priority="12" operator="equal">
      <formula>0</formula>
    </cfRule>
  </conditionalFormatting>
  <conditionalFormatting sqref="J49">
    <cfRule type="cellIs" dxfId="87" priority="11" operator="equal">
      <formula>0</formula>
    </cfRule>
  </conditionalFormatting>
  <conditionalFormatting sqref="J48">
    <cfRule type="cellIs" dxfId="86" priority="10" operator="equal">
      <formula>0</formula>
    </cfRule>
  </conditionalFormatting>
  <conditionalFormatting sqref="V47">
    <cfRule type="cellIs" dxfId="85" priority="9" operator="equal">
      <formula>0</formula>
    </cfRule>
  </conditionalFormatting>
  <conditionalFormatting sqref="V49">
    <cfRule type="cellIs" dxfId="84" priority="8" operator="equal">
      <formula>0</formula>
    </cfRule>
  </conditionalFormatting>
  <conditionalFormatting sqref="V48">
    <cfRule type="cellIs" dxfId="83" priority="7" operator="equal">
      <formula>0</formula>
    </cfRule>
  </conditionalFormatting>
  <conditionalFormatting sqref="AH47">
    <cfRule type="cellIs" dxfId="82" priority="6" operator="equal">
      <formula>0</formula>
    </cfRule>
  </conditionalFormatting>
  <conditionalFormatting sqref="AH49">
    <cfRule type="cellIs" dxfId="81" priority="5" operator="equal">
      <formula>0</formula>
    </cfRule>
  </conditionalFormatting>
  <conditionalFormatting sqref="AH48">
    <cfRule type="cellIs" dxfId="80" priority="4" operator="equal">
      <formula>0</formula>
    </cfRule>
  </conditionalFormatting>
  <conditionalFormatting sqref="AT47">
    <cfRule type="cellIs" dxfId="79" priority="3" operator="equal">
      <formula>0</formula>
    </cfRule>
  </conditionalFormatting>
  <conditionalFormatting sqref="AT49">
    <cfRule type="cellIs" dxfId="78" priority="2" operator="equal">
      <formula>0</formula>
    </cfRule>
  </conditionalFormatting>
  <conditionalFormatting sqref="AT48">
    <cfRule type="cellIs" dxfId="77" priority="1" operator="equal">
      <formula>0</formula>
    </cfRule>
  </conditionalFormatting>
  <dataValidations xWindow="257" yWindow="440" count="3">
    <dataValidation allowBlank="1" showInputMessage="1" showErrorMessage="1" prompt="食堂を利用する人数を入力してください" sqref="AS50:AT50 U44:V44 U46:V46 U50:V50 AG44:AH44 AG46:AH46 AG50:AH50 AS44:AT44 AS46:AT46 I46:J46" xr:uid="{604FC5CE-7D9F-4610-A0F9-7AE3F4E199D3}"/>
    <dataValidation type="list" allowBlank="1" showInputMessage="1" showErrorMessage="1" sqref="Q44 AC44 AO44 E46:E51 Q46:Q51 AC46:AC51 AO46:AO51" xr:uid="{67D9D4FF-7588-46B3-9382-FF5D6B73C9B2}">
      <formula1>$BH$1:$BH$2</formula1>
    </dataValidation>
    <dataValidation allowBlank="1" showErrorMessage="1" prompt="食事申込書に入力してください" sqref="I50:J50 AH49 J51 J49 V51 V49 AH51 AT49" xr:uid="{3BA2E680-B981-44B5-B73A-0DE951E724FD}"/>
  </dataValidations>
  <pageMargins left="0.78740157480314965" right="0.59055118110236227" top="0.39370078740157483" bottom="0.23622047244094491" header="0.31496062992125984" footer="0.2362204724409449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AV56"/>
  <sheetViews>
    <sheetView view="pageBreakPreview" zoomScaleNormal="100" zoomScaleSheetLayoutView="100" workbookViewId="0">
      <selection activeCell="B5" sqref="B5:P12"/>
    </sheetView>
  </sheetViews>
  <sheetFormatPr defaultColWidth="9" defaultRowHeight="13.5"/>
  <cols>
    <col min="1" max="1" width="4.375" style="30" customWidth="1"/>
    <col min="2" max="3" width="0.75" style="11" customWidth="1"/>
    <col min="4" max="12" width="2.625" style="11" customWidth="1"/>
    <col min="13" max="13" width="4.375" style="30" customWidth="1"/>
    <col min="14" max="15" width="0.75" style="11" customWidth="1"/>
    <col min="16" max="24" width="2.625" style="11" customWidth="1"/>
    <col min="25" max="25" width="4.375" style="30" customWidth="1"/>
    <col min="26" max="27" width="0.75" style="11" customWidth="1"/>
    <col min="28" max="36" width="2.625" style="11" customWidth="1"/>
    <col min="37" max="16384" width="9" style="11"/>
  </cols>
  <sheetData>
    <row r="1" spans="1:48" s="6" customFormat="1" ht="22.5" customHeight="1">
      <c r="A1" s="646" t="s">
        <v>134</v>
      </c>
      <c r="B1" s="646"/>
      <c r="C1" s="646"/>
      <c r="D1" s="646"/>
      <c r="E1" s="646"/>
      <c r="F1" s="646"/>
      <c r="G1" s="646"/>
      <c r="H1" s="646"/>
      <c r="I1" s="646"/>
      <c r="J1" s="646"/>
      <c r="K1" s="646"/>
      <c r="L1" s="646"/>
      <c r="M1" s="646"/>
      <c r="N1" s="646"/>
      <c r="O1" s="646"/>
      <c r="P1" s="646"/>
      <c r="Q1" s="646"/>
      <c r="R1" s="646"/>
      <c r="S1" s="646"/>
      <c r="T1" s="646"/>
      <c r="U1" s="104" t="s">
        <v>121</v>
      </c>
      <c r="V1" s="105"/>
      <c r="W1" s="105"/>
      <c r="X1" s="105"/>
      <c r="Y1" s="697" t="s">
        <v>135</v>
      </c>
      <c r="Z1" s="698"/>
      <c r="AA1" s="698"/>
      <c r="AB1" s="698"/>
      <c r="AC1" s="698"/>
      <c r="AD1" s="698"/>
      <c r="AE1" s="698"/>
      <c r="AF1" s="698"/>
      <c r="AG1" s="698"/>
      <c r="AH1" s="698"/>
      <c r="AI1" s="698"/>
      <c r="AJ1" s="698"/>
    </row>
    <row r="2" spans="1:48" s="6" customFormat="1" ht="6" customHeight="1">
      <c r="A2" s="106"/>
      <c r="B2" s="106"/>
      <c r="C2" s="106"/>
      <c r="D2" s="106"/>
      <c r="E2" s="106"/>
      <c r="F2" s="106"/>
      <c r="G2" s="106"/>
      <c r="H2" s="106"/>
      <c r="I2" s="106"/>
      <c r="J2" s="106"/>
      <c r="K2" s="106"/>
      <c r="L2" s="106"/>
      <c r="M2" s="106"/>
      <c r="N2" s="106"/>
      <c r="O2" s="106"/>
      <c r="P2" s="106"/>
      <c r="Q2" s="106"/>
      <c r="R2" s="106"/>
      <c r="S2" s="106"/>
      <c r="T2" s="106"/>
      <c r="U2" s="104"/>
      <c r="V2" s="105"/>
      <c r="W2" s="105"/>
      <c r="X2" s="105"/>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row>
    <row r="3" spans="1:48" s="6" customFormat="1" ht="13.5" customHeight="1">
      <c r="A3" s="701" t="s">
        <v>122</v>
      </c>
      <c r="B3" s="702"/>
      <c r="C3" s="702"/>
      <c r="D3" s="702"/>
      <c r="E3" s="702"/>
      <c r="F3" s="702"/>
      <c r="G3" s="702"/>
      <c r="H3" s="702"/>
      <c r="I3" s="702"/>
      <c r="J3" s="703"/>
      <c r="K3" s="704" t="s">
        <v>123</v>
      </c>
      <c r="L3" s="702"/>
      <c r="M3" s="702"/>
      <c r="N3" s="702"/>
      <c r="O3" s="702"/>
      <c r="P3" s="702"/>
      <c r="Q3" s="702"/>
      <c r="R3" s="705"/>
      <c r="S3" s="701" t="s">
        <v>124</v>
      </c>
      <c r="T3" s="702"/>
      <c r="U3" s="702"/>
      <c r="V3" s="702"/>
      <c r="W3" s="702"/>
      <c r="X3" s="702"/>
      <c r="Y3" s="702"/>
      <c r="Z3" s="702"/>
      <c r="AA3" s="702"/>
      <c r="AB3" s="703"/>
      <c r="AC3" s="706" t="s">
        <v>123</v>
      </c>
      <c r="AD3" s="707"/>
      <c r="AE3" s="707"/>
      <c r="AF3" s="707"/>
      <c r="AG3" s="707"/>
      <c r="AH3" s="707"/>
      <c r="AI3" s="707"/>
      <c r="AJ3" s="708"/>
      <c r="AK3" s="107"/>
      <c r="AL3" s="107"/>
      <c r="AM3" s="107"/>
      <c r="AN3" s="107"/>
      <c r="AO3" s="107"/>
      <c r="AP3" s="107"/>
      <c r="AQ3" s="107"/>
      <c r="AR3" s="107"/>
      <c r="AS3" s="107"/>
      <c r="AT3" s="107"/>
      <c r="AU3" s="107"/>
      <c r="AV3" s="107"/>
    </row>
    <row r="4" spans="1:48" s="6" customFormat="1" ht="37.5" customHeight="1">
      <c r="A4" s="709" t="s">
        <v>136</v>
      </c>
      <c r="B4" s="710"/>
      <c r="C4" s="710"/>
      <c r="D4" s="710"/>
      <c r="E4" s="710"/>
      <c r="F4" s="710"/>
      <c r="G4" s="710"/>
      <c r="H4" s="710"/>
      <c r="I4" s="710"/>
      <c r="J4" s="711"/>
      <c r="K4" s="712" t="s">
        <v>137</v>
      </c>
      <c r="L4" s="710"/>
      <c r="M4" s="710"/>
      <c r="N4" s="710"/>
      <c r="O4" s="710"/>
      <c r="P4" s="710"/>
      <c r="Q4" s="710"/>
      <c r="R4" s="713"/>
      <c r="S4" s="709" t="s">
        <v>138</v>
      </c>
      <c r="T4" s="710"/>
      <c r="U4" s="710"/>
      <c r="V4" s="710"/>
      <c r="W4" s="710"/>
      <c r="X4" s="710"/>
      <c r="Y4" s="710"/>
      <c r="Z4" s="710"/>
      <c r="AA4" s="710"/>
      <c r="AB4" s="711"/>
      <c r="AC4" s="712" t="s">
        <v>139</v>
      </c>
      <c r="AD4" s="710"/>
      <c r="AE4" s="710"/>
      <c r="AF4" s="710"/>
      <c r="AG4" s="710"/>
      <c r="AH4" s="710"/>
      <c r="AI4" s="710"/>
      <c r="AJ4" s="713"/>
      <c r="AK4" s="107"/>
      <c r="AL4" s="107"/>
      <c r="AM4" s="107"/>
      <c r="AN4" s="107"/>
      <c r="AO4" s="107"/>
      <c r="AP4" s="107"/>
      <c r="AQ4" s="107"/>
      <c r="AR4" s="107"/>
      <c r="AS4" s="107"/>
      <c r="AT4" s="107"/>
      <c r="AU4" s="107"/>
      <c r="AV4" s="107"/>
    </row>
    <row r="5" spans="1:48" s="6" customFormat="1" ht="6" customHeight="1" thickBot="1">
      <c r="A5" s="108"/>
      <c r="B5" s="108"/>
      <c r="C5" s="108"/>
      <c r="D5" s="108"/>
      <c r="E5" s="108"/>
      <c r="F5" s="108"/>
      <c r="G5" s="108"/>
      <c r="H5" s="108"/>
      <c r="I5" s="108"/>
      <c r="J5" s="108"/>
      <c r="K5" s="108"/>
      <c r="L5" s="108"/>
      <c r="M5" s="108"/>
      <c r="N5" s="108"/>
      <c r="O5" s="108"/>
      <c r="P5" s="108"/>
      <c r="Q5" s="108"/>
      <c r="R5" s="108"/>
      <c r="S5" s="108"/>
      <c r="T5" s="108"/>
      <c r="U5" s="4"/>
      <c r="V5" s="5"/>
      <c r="W5" s="5"/>
      <c r="X5" s="5"/>
      <c r="Y5" s="103"/>
      <c r="Z5" s="103"/>
      <c r="AA5" s="103"/>
      <c r="AB5" s="103"/>
      <c r="AC5" s="103"/>
      <c r="AD5" s="103"/>
      <c r="AE5" s="103"/>
      <c r="AF5" s="103"/>
      <c r="AG5" s="103"/>
      <c r="AH5" s="103"/>
      <c r="AI5" s="103"/>
      <c r="AJ5" s="103"/>
      <c r="AK5" s="107"/>
      <c r="AL5" s="107"/>
      <c r="AM5" s="107"/>
      <c r="AN5" s="107"/>
      <c r="AO5" s="107"/>
      <c r="AP5" s="107"/>
      <c r="AQ5" s="107"/>
      <c r="AR5" s="107"/>
      <c r="AS5" s="107"/>
      <c r="AT5" s="107"/>
      <c r="AU5" s="107"/>
      <c r="AV5" s="107"/>
    </row>
    <row r="6" spans="1:48" ht="20.25" customHeight="1">
      <c r="A6" s="7"/>
      <c r="B6" s="8"/>
      <c r="C6" s="8"/>
      <c r="D6" s="699" t="s">
        <v>9</v>
      </c>
      <c r="E6" s="699"/>
      <c r="F6" s="8" t="s">
        <v>53</v>
      </c>
      <c r="G6" s="699" t="s">
        <v>9</v>
      </c>
      <c r="H6" s="699"/>
      <c r="I6" s="8" t="s">
        <v>54</v>
      </c>
      <c r="J6" s="8"/>
      <c r="K6" s="8"/>
      <c r="L6" s="9"/>
      <c r="M6" s="8"/>
      <c r="N6" s="8"/>
      <c r="O6" s="8"/>
      <c r="P6" s="699" t="s">
        <v>9</v>
      </c>
      <c r="Q6" s="699"/>
      <c r="R6" s="8" t="s">
        <v>53</v>
      </c>
      <c r="S6" s="699" t="s">
        <v>9</v>
      </c>
      <c r="T6" s="699"/>
      <c r="U6" s="8" t="s">
        <v>54</v>
      </c>
      <c r="V6" s="8"/>
      <c r="W6" s="8"/>
      <c r="X6" s="9"/>
      <c r="Y6" s="8"/>
      <c r="Z6" s="8"/>
      <c r="AA6" s="8"/>
      <c r="AB6" s="700"/>
      <c r="AC6" s="700"/>
      <c r="AD6" s="8" t="s">
        <v>53</v>
      </c>
      <c r="AE6" s="700"/>
      <c r="AF6" s="700"/>
      <c r="AG6" s="8" t="s">
        <v>54</v>
      </c>
      <c r="AH6" s="8"/>
      <c r="AI6" s="8"/>
      <c r="AJ6" s="10"/>
      <c r="AK6" s="164"/>
    </row>
    <row r="7" spans="1:48" ht="18" customHeight="1">
      <c r="A7" s="652" t="s">
        <v>126</v>
      </c>
      <c r="B7" s="650"/>
      <c r="C7" s="650"/>
      <c r="D7" s="650"/>
      <c r="E7" s="650"/>
      <c r="F7" s="650"/>
      <c r="G7" s="650"/>
      <c r="H7" s="650"/>
      <c r="I7" s="651"/>
      <c r="J7" s="644" t="s">
        <v>127</v>
      </c>
      <c r="K7" s="644"/>
      <c r="L7" s="653"/>
      <c r="M7" s="650" t="s">
        <v>126</v>
      </c>
      <c r="N7" s="650"/>
      <c r="O7" s="650"/>
      <c r="P7" s="650"/>
      <c r="Q7" s="650"/>
      <c r="R7" s="650"/>
      <c r="S7" s="650"/>
      <c r="T7" s="650"/>
      <c r="U7" s="651"/>
      <c r="V7" s="644" t="s">
        <v>127</v>
      </c>
      <c r="W7" s="644"/>
      <c r="X7" s="653"/>
      <c r="Y7" s="650" t="s">
        <v>126</v>
      </c>
      <c r="Z7" s="650"/>
      <c r="AA7" s="650"/>
      <c r="AB7" s="650"/>
      <c r="AC7" s="650"/>
      <c r="AD7" s="650"/>
      <c r="AE7" s="650"/>
      <c r="AF7" s="650"/>
      <c r="AG7" s="651"/>
      <c r="AH7" s="644" t="s">
        <v>127</v>
      </c>
      <c r="AI7" s="644"/>
      <c r="AJ7" s="645"/>
    </row>
    <row r="8" spans="1:48" ht="6" customHeight="1">
      <c r="A8" s="667">
        <v>0.25</v>
      </c>
      <c r="B8" s="12"/>
      <c r="C8" s="13"/>
      <c r="E8" s="14"/>
      <c r="I8" s="15"/>
      <c r="L8" s="16"/>
      <c r="M8" s="640">
        <v>0.25</v>
      </c>
      <c r="N8" s="12"/>
      <c r="O8" s="13"/>
      <c r="Q8" s="14"/>
      <c r="U8" s="15"/>
      <c r="X8" s="16"/>
      <c r="Y8" s="640">
        <v>0.25</v>
      </c>
      <c r="Z8" s="12"/>
      <c r="AA8" s="13"/>
      <c r="AC8" s="14"/>
      <c r="AG8" s="15"/>
      <c r="AJ8" s="17"/>
    </row>
    <row r="9" spans="1:48" ht="17.25" customHeight="1">
      <c r="A9" s="668"/>
      <c r="B9" s="18"/>
      <c r="C9" s="13"/>
      <c r="D9" s="19"/>
      <c r="I9" s="20"/>
      <c r="L9" s="21"/>
      <c r="M9" s="641"/>
      <c r="N9" s="18"/>
      <c r="O9" s="13"/>
      <c r="P9" s="19"/>
      <c r="U9" s="20"/>
      <c r="X9" s="21"/>
      <c r="Y9" s="641"/>
      <c r="Z9" s="18"/>
      <c r="AA9" s="13"/>
      <c r="AB9" s="19"/>
      <c r="AG9" s="20"/>
      <c r="AJ9" s="22"/>
    </row>
    <row r="10" spans="1:48" ht="17.25" customHeight="1">
      <c r="A10" s="669">
        <v>0.29166666666666669</v>
      </c>
      <c r="B10" s="12"/>
      <c r="C10" s="13"/>
      <c r="D10" s="19"/>
      <c r="I10" s="20"/>
      <c r="L10" s="21"/>
      <c r="M10" s="638">
        <v>0.29166666666666669</v>
      </c>
      <c r="N10" s="12"/>
      <c r="O10" s="13"/>
      <c r="P10" s="714" t="s">
        <v>140</v>
      </c>
      <c r="Q10" s="715"/>
      <c r="R10" s="715"/>
      <c r="S10" s="715"/>
      <c r="T10" s="715"/>
      <c r="U10" s="716"/>
      <c r="V10" s="717"/>
      <c r="W10" s="715"/>
      <c r="X10" s="718"/>
      <c r="Y10" s="638">
        <v>0.29166666666666669</v>
      </c>
      <c r="Z10" s="12"/>
      <c r="AA10" s="13"/>
      <c r="AB10" s="19"/>
      <c r="AG10" s="20"/>
      <c r="AJ10" s="22"/>
    </row>
    <row r="11" spans="1:48" ht="17.25" customHeight="1">
      <c r="A11" s="670"/>
      <c r="B11" s="18"/>
      <c r="C11" s="13"/>
      <c r="D11" s="19"/>
      <c r="I11" s="20"/>
      <c r="L11" s="21"/>
      <c r="M11" s="639"/>
      <c r="N11" s="18"/>
      <c r="O11" s="13"/>
      <c r="P11" s="719" t="s">
        <v>128</v>
      </c>
      <c r="Q11" s="720"/>
      <c r="R11" s="720"/>
      <c r="S11" s="720"/>
      <c r="T11" s="720"/>
      <c r="U11" s="721"/>
      <c r="V11" s="725" t="s">
        <v>129</v>
      </c>
      <c r="W11" s="720"/>
      <c r="X11" s="726"/>
      <c r="Y11" s="639"/>
      <c r="Z11" s="18"/>
      <c r="AA11" s="13"/>
      <c r="AB11" s="19"/>
      <c r="AG11" s="20"/>
      <c r="AJ11" s="22"/>
    </row>
    <row r="12" spans="1:48" ht="17.25" customHeight="1">
      <c r="A12" s="669">
        <v>0.33333333333333331</v>
      </c>
      <c r="B12" s="12"/>
      <c r="C12" s="13"/>
      <c r="D12" s="19"/>
      <c r="I12" s="20"/>
      <c r="L12" s="21"/>
      <c r="M12" s="638">
        <v>0.33333333333333331</v>
      </c>
      <c r="N12" s="12"/>
      <c r="O12" s="13"/>
      <c r="P12" s="722"/>
      <c r="Q12" s="723"/>
      <c r="R12" s="723"/>
      <c r="S12" s="723"/>
      <c r="T12" s="723"/>
      <c r="U12" s="724"/>
      <c r="V12" s="727"/>
      <c r="W12" s="723"/>
      <c r="X12" s="728"/>
      <c r="Y12" s="638">
        <v>0.33333333333333331</v>
      </c>
      <c r="Z12" s="12"/>
      <c r="AA12" s="13"/>
      <c r="AB12" s="19"/>
      <c r="AG12" s="20"/>
      <c r="AJ12" s="22"/>
    </row>
    <row r="13" spans="1:48" ht="17.25" customHeight="1">
      <c r="A13" s="670"/>
      <c r="B13" s="18"/>
      <c r="C13" s="13"/>
      <c r="D13" s="19"/>
      <c r="I13" s="20"/>
      <c r="L13" s="21"/>
      <c r="M13" s="639"/>
      <c r="N13" s="18"/>
      <c r="O13" s="13"/>
      <c r="P13" s="714" t="s">
        <v>141</v>
      </c>
      <c r="Q13" s="715"/>
      <c r="R13" s="715"/>
      <c r="S13" s="715"/>
      <c r="T13" s="715"/>
      <c r="U13" s="716"/>
      <c r="V13" s="717"/>
      <c r="W13" s="715"/>
      <c r="X13" s="718"/>
      <c r="Y13" s="639"/>
      <c r="Z13" s="18"/>
      <c r="AA13" s="13"/>
      <c r="AB13" s="19"/>
      <c r="AG13" s="20"/>
      <c r="AJ13" s="22"/>
    </row>
    <row r="14" spans="1:48" ht="17.25" customHeight="1">
      <c r="A14" s="669">
        <v>0.375</v>
      </c>
      <c r="B14" s="12"/>
      <c r="C14" s="13"/>
      <c r="D14" s="19"/>
      <c r="F14" s="32" t="s">
        <v>142</v>
      </c>
      <c r="I14" s="20"/>
      <c r="L14" s="21"/>
      <c r="M14" s="638">
        <v>0.375</v>
      </c>
      <c r="N14" s="12"/>
      <c r="O14" s="13"/>
      <c r="P14" s="714" t="s">
        <v>143</v>
      </c>
      <c r="Q14" s="715"/>
      <c r="R14" s="715"/>
      <c r="S14" s="715"/>
      <c r="T14" s="715"/>
      <c r="U14" s="716"/>
      <c r="V14" s="717"/>
      <c r="W14" s="715"/>
      <c r="X14" s="718"/>
      <c r="Y14" s="638">
        <v>0.375</v>
      </c>
      <c r="Z14" s="12"/>
      <c r="AA14" s="13"/>
      <c r="AB14" s="19"/>
      <c r="AG14" s="20"/>
      <c r="AJ14" s="22"/>
    </row>
    <row r="15" spans="1:48" ht="17.25" customHeight="1">
      <c r="A15" s="670"/>
      <c r="B15" s="18"/>
      <c r="C15" s="13"/>
      <c r="D15" s="759" t="s">
        <v>144</v>
      </c>
      <c r="E15" s="760"/>
      <c r="F15" s="760"/>
      <c r="G15" s="760"/>
      <c r="H15" s="760"/>
      <c r="I15" s="761"/>
      <c r="J15" s="762" t="s">
        <v>145</v>
      </c>
      <c r="K15" s="763"/>
      <c r="L15" s="764"/>
      <c r="M15" s="639"/>
      <c r="N15" s="18"/>
      <c r="O15" s="13"/>
      <c r="P15" s="735" t="s">
        <v>146</v>
      </c>
      <c r="Q15" s="736"/>
      <c r="R15" s="736"/>
      <c r="S15" s="736"/>
      <c r="T15" s="736"/>
      <c r="U15" s="737"/>
      <c r="V15" s="744" t="s">
        <v>147</v>
      </c>
      <c r="W15" s="745"/>
      <c r="X15" s="746"/>
      <c r="Y15" s="639"/>
      <c r="Z15" s="18"/>
      <c r="AA15" s="13"/>
      <c r="AB15" s="19"/>
      <c r="AG15" s="20"/>
      <c r="AJ15" s="22"/>
    </row>
    <row r="16" spans="1:48" ht="17.25" customHeight="1">
      <c r="A16" s="669">
        <v>0.41666666666666669</v>
      </c>
      <c r="B16" s="12"/>
      <c r="C16" s="13"/>
      <c r="D16" s="729" t="s">
        <v>148</v>
      </c>
      <c r="E16" s="730"/>
      <c r="F16" s="730"/>
      <c r="G16" s="730"/>
      <c r="H16" s="730"/>
      <c r="I16" s="731"/>
      <c r="J16" s="753" t="s">
        <v>149</v>
      </c>
      <c r="K16" s="730"/>
      <c r="L16" s="754"/>
      <c r="M16" s="638">
        <v>0.41666666666666669</v>
      </c>
      <c r="N16" s="12"/>
      <c r="O16" s="13"/>
      <c r="P16" s="738"/>
      <c r="Q16" s="739"/>
      <c r="R16" s="739"/>
      <c r="S16" s="739"/>
      <c r="T16" s="739"/>
      <c r="U16" s="740"/>
      <c r="V16" s="747"/>
      <c r="W16" s="748"/>
      <c r="X16" s="749"/>
      <c r="Y16" s="638">
        <v>0.41666666666666669</v>
      </c>
      <c r="Z16" s="12"/>
      <c r="AA16" s="13"/>
      <c r="AB16" s="19"/>
      <c r="AG16" s="20"/>
      <c r="AJ16" s="22"/>
    </row>
    <row r="17" spans="1:36" ht="17.25" customHeight="1">
      <c r="A17" s="670"/>
      <c r="B17" s="18"/>
      <c r="C17" s="13"/>
      <c r="D17" s="750"/>
      <c r="E17" s="751"/>
      <c r="F17" s="751"/>
      <c r="G17" s="751"/>
      <c r="H17" s="751"/>
      <c r="I17" s="752"/>
      <c r="J17" s="755"/>
      <c r="K17" s="751"/>
      <c r="L17" s="756"/>
      <c r="M17" s="639"/>
      <c r="N17" s="18"/>
      <c r="O17" s="13"/>
      <c r="P17" s="738"/>
      <c r="Q17" s="739"/>
      <c r="R17" s="739"/>
      <c r="S17" s="739"/>
      <c r="T17" s="739"/>
      <c r="U17" s="740"/>
      <c r="V17" s="747"/>
      <c r="W17" s="748"/>
      <c r="X17" s="749"/>
      <c r="Y17" s="639"/>
      <c r="Z17" s="18"/>
      <c r="AA17" s="13"/>
      <c r="AB17" s="19"/>
      <c r="AG17" s="20"/>
      <c r="AJ17" s="22"/>
    </row>
    <row r="18" spans="1:36" ht="17.25" customHeight="1">
      <c r="A18" s="669">
        <v>0.45833333333333331</v>
      </c>
      <c r="B18" s="12"/>
      <c r="C18" s="13"/>
      <c r="D18" s="750"/>
      <c r="E18" s="751"/>
      <c r="F18" s="751"/>
      <c r="G18" s="751"/>
      <c r="H18" s="751"/>
      <c r="I18" s="752"/>
      <c r="J18" s="755"/>
      <c r="K18" s="751"/>
      <c r="L18" s="756"/>
      <c r="M18" s="638">
        <v>0.45833333333333331</v>
      </c>
      <c r="N18" s="12"/>
      <c r="O18" s="13"/>
      <c r="P18" s="738"/>
      <c r="Q18" s="739"/>
      <c r="R18" s="739"/>
      <c r="S18" s="739"/>
      <c r="T18" s="739"/>
      <c r="U18" s="740"/>
      <c r="V18" s="747"/>
      <c r="W18" s="748"/>
      <c r="X18" s="749"/>
      <c r="Y18" s="638">
        <v>0.45833333333333331</v>
      </c>
      <c r="Z18" s="12"/>
      <c r="AA18" s="13"/>
      <c r="AB18" s="19"/>
      <c r="AG18" s="20"/>
      <c r="AJ18" s="22"/>
    </row>
    <row r="19" spans="1:36" ht="17.25" customHeight="1">
      <c r="A19" s="670"/>
      <c r="B19" s="18"/>
      <c r="C19" s="13"/>
      <c r="D19" s="750"/>
      <c r="E19" s="751"/>
      <c r="F19" s="751"/>
      <c r="G19" s="751"/>
      <c r="H19" s="751"/>
      <c r="I19" s="752"/>
      <c r="J19" s="755"/>
      <c r="K19" s="751"/>
      <c r="L19" s="756"/>
      <c r="M19" s="639"/>
      <c r="N19" s="18"/>
      <c r="O19" s="13"/>
      <c r="P19" s="738"/>
      <c r="Q19" s="739"/>
      <c r="R19" s="739"/>
      <c r="S19" s="739"/>
      <c r="T19" s="739"/>
      <c r="U19" s="740"/>
      <c r="V19" s="747"/>
      <c r="W19" s="748"/>
      <c r="X19" s="749"/>
      <c r="Y19" s="639"/>
      <c r="Z19" s="18"/>
      <c r="AA19" s="13"/>
      <c r="AB19" s="19"/>
      <c r="AG19" s="20"/>
      <c r="AJ19" s="22"/>
    </row>
    <row r="20" spans="1:36" ht="17.25" customHeight="1">
      <c r="A20" s="669">
        <v>0.5</v>
      </c>
      <c r="B20" s="12"/>
      <c r="C20" s="13"/>
      <c r="D20" s="732"/>
      <c r="E20" s="733"/>
      <c r="F20" s="733"/>
      <c r="G20" s="733"/>
      <c r="H20" s="733"/>
      <c r="I20" s="734"/>
      <c r="J20" s="757"/>
      <c r="K20" s="733"/>
      <c r="L20" s="758"/>
      <c r="M20" s="638">
        <v>0.5</v>
      </c>
      <c r="N20" s="12"/>
      <c r="O20" s="13"/>
      <c r="P20" s="741"/>
      <c r="Q20" s="742"/>
      <c r="R20" s="742"/>
      <c r="S20" s="742"/>
      <c r="T20" s="742"/>
      <c r="U20" s="743"/>
      <c r="V20" s="747"/>
      <c r="W20" s="748"/>
      <c r="X20" s="749"/>
      <c r="Y20" s="638">
        <v>0.5</v>
      </c>
      <c r="Z20" s="12"/>
      <c r="AA20" s="13"/>
      <c r="AB20" s="19"/>
      <c r="AG20" s="20"/>
      <c r="AJ20" s="22"/>
    </row>
    <row r="21" spans="1:36" ht="17.25" customHeight="1">
      <c r="A21" s="670"/>
      <c r="B21" s="18"/>
      <c r="C21" s="13"/>
      <c r="D21" s="729" t="s">
        <v>150</v>
      </c>
      <c r="E21" s="730"/>
      <c r="F21" s="730"/>
      <c r="G21" s="730"/>
      <c r="H21" s="730"/>
      <c r="I21" s="731"/>
      <c r="J21" s="725" t="s">
        <v>151</v>
      </c>
      <c r="K21" s="720"/>
      <c r="L21" s="726"/>
      <c r="M21" s="639"/>
      <c r="N21" s="18"/>
      <c r="O21" s="13"/>
      <c r="P21" s="729" t="s">
        <v>150</v>
      </c>
      <c r="Q21" s="730"/>
      <c r="R21" s="730"/>
      <c r="S21" s="730"/>
      <c r="T21" s="730"/>
      <c r="U21" s="731"/>
      <c r="V21" s="725" t="s">
        <v>151</v>
      </c>
      <c r="W21" s="720"/>
      <c r="X21" s="726"/>
      <c r="Y21" s="639"/>
      <c r="Z21" s="18"/>
      <c r="AA21" s="13"/>
      <c r="AB21" s="19"/>
      <c r="AG21" s="20"/>
      <c r="AJ21" s="22"/>
    </row>
    <row r="22" spans="1:36" ht="17.25" customHeight="1">
      <c r="A22" s="669">
        <v>0.54166666666666663</v>
      </c>
      <c r="B22" s="12"/>
      <c r="C22" s="13"/>
      <c r="D22" s="732"/>
      <c r="E22" s="733"/>
      <c r="F22" s="733"/>
      <c r="G22" s="733"/>
      <c r="H22" s="733"/>
      <c r="I22" s="734"/>
      <c r="J22" s="727"/>
      <c r="K22" s="723"/>
      <c r="L22" s="728"/>
      <c r="M22" s="638">
        <v>0.54166666666666663</v>
      </c>
      <c r="N22" s="12"/>
      <c r="O22" s="13"/>
      <c r="P22" s="732"/>
      <c r="Q22" s="733"/>
      <c r="R22" s="733"/>
      <c r="S22" s="733"/>
      <c r="T22" s="733"/>
      <c r="U22" s="734"/>
      <c r="V22" s="727"/>
      <c r="W22" s="723"/>
      <c r="X22" s="728"/>
      <c r="Y22" s="638">
        <v>0.54166666666666663</v>
      </c>
      <c r="Z22" s="12"/>
      <c r="AA22" s="13"/>
      <c r="AB22" s="19"/>
      <c r="AG22" s="20"/>
      <c r="AJ22" s="22"/>
    </row>
    <row r="23" spans="1:36" ht="17.25" customHeight="1">
      <c r="A23" s="670"/>
      <c r="B23" s="18"/>
      <c r="C23" s="13"/>
      <c r="D23" s="729" t="s">
        <v>148</v>
      </c>
      <c r="E23" s="730"/>
      <c r="F23" s="730"/>
      <c r="G23" s="730"/>
      <c r="H23" s="730"/>
      <c r="I23" s="731"/>
      <c r="J23" s="753" t="s">
        <v>149</v>
      </c>
      <c r="K23" s="730"/>
      <c r="L23" s="754"/>
      <c r="M23" s="639"/>
      <c r="N23" s="18"/>
      <c r="O23" s="13"/>
      <c r="P23" s="729" t="s">
        <v>152</v>
      </c>
      <c r="Q23" s="730"/>
      <c r="R23" s="730"/>
      <c r="S23" s="730"/>
      <c r="T23" s="730"/>
      <c r="U23" s="731"/>
      <c r="V23" s="725" t="s">
        <v>96</v>
      </c>
      <c r="W23" s="720"/>
      <c r="X23" s="726"/>
      <c r="Y23" s="639"/>
      <c r="Z23" s="18"/>
      <c r="AA23" s="13"/>
      <c r="AB23" s="19"/>
      <c r="AG23" s="20"/>
      <c r="AJ23" s="22"/>
    </row>
    <row r="24" spans="1:36" ht="17.25" customHeight="1">
      <c r="A24" s="669">
        <v>0.58333333333333337</v>
      </c>
      <c r="B24" s="12"/>
      <c r="C24" s="13"/>
      <c r="D24" s="750"/>
      <c r="E24" s="751"/>
      <c r="F24" s="751"/>
      <c r="G24" s="751"/>
      <c r="H24" s="751"/>
      <c r="I24" s="752"/>
      <c r="J24" s="755"/>
      <c r="K24" s="751"/>
      <c r="L24" s="756"/>
      <c r="M24" s="638">
        <v>0.58333333333333337</v>
      </c>
      <c r="N24" s="12"/>
      <c r="O24" s="13"/>
      <c r="P24" s="732"/>
      <c r="Q24" s="733"/>
      <c r="R24" s="733"/>
      <c r="S24" s="733"/>
      <c r="T24" s="733"/>
      <c r="U24" s="734"/>
      <c r="V24" s="727"/>
      <c r="W24" s="723"/>
      <c r="X24" s="728"/>
      <c r="Y24" s="638">
        <v>0.58333333333333337</v>
      </c>
      <c r="Z24" s="12"/>
      <c r="AA24" s="13"/>
      <c r="AB24" s="19"/>
      <c r="AG24" s="20"/>
      <c r="AJ24" s="22"/>
    </row>
    <row r="25" spans="1:36" ht="17.25" customHeight="1">
      <c r="A25" s="670"/>
      <c r="B25" s="18"/>
      <c r="C25" s="13"/>
      <c r="D25" s="750"/>
      <c r="E25" s="751"/>
      <c r="F25" s="751"/>
      <c r="G25" s="751"/>
      <c r="H25" s="751"/>
      <c r="I25" s="752"/>
      <c r="J25" s="755"/>
      <c r="K25" s="751"/>
      <c r="L25" s="756"/>
      <c r="M25" s="639"/>
      <c r="N25" s="18"/>
      <c r="O25" s="13"/>
      <c r="P25" s="296"/>
      <c r="Q25" s="297"/>
      <c r="R25" s="297" t="s">
        <v>153</v>
      </c>
      <c r="S25" s="297"/>
      <c r="T25" s="297"/>
      <c r="U25" s="298"/>
      <c r="V25" s="297"/>
      <c r="W25" s="297"/>
      <c r="X25" s="299"/>
      <c r="Y25" s="639"/>
      <c r="Z25" s="18"/>
      <c r="AA25" s="13"/>
      <c r="AB25" s="19"/>
      <c r="AG25" s="20"/>
      <c r="AJ25" s="22"/>
    </row>
    <row r="26" spans="1:36" ht="17.25" customHeight="1">
      <c r="A26" s="669">
        <v>0.625</v>
      </c>
      <c r="B26" s="12"/>
      <c r="C26" s="13"/>
      <c r="D26" s="750"/>
      <c r="E26" s="751"/>
      <c r="F26" s="751"/>
      <c r="G26" s="751"/>
      <c r="H26" s="751"/>
      <c r="I26" s="752"/>
      <c r="J26" s="755"/>
      <c r="K26" s="751"/>
      <c r="L26" s="756"/>
      <c r="M26" s="638">
        <v>0.625</v>
      </c>
      <c r="N26" s="12"/>
      <c r="O26" s="13"/>
      <c r="P26" s="19"/>
      <c r="U26" s="20"/>
      <c r="X26" s="21"/>
      <c r="Y26" s="638">
        <v>0.625</v>
      </c>
      <c r="Z26" s="12"/>
      <c r="AA26" s="13"/>
      <c r="AB26" s="19"/>
      <c r="AG26" s="20"/>
      <c r="AJ26" s="22"/>
    </row>
    <row r="27" spans="1:36" ht="17.25" customHeight="1">
      <c r="A27" s="670"/>
      <c r="B27" s="18"/>
      <c r="C27" s="13"/>
      <c r="D27" s="750"/>
      <c r="E27" s="751"/>
      <c r="F27" s="751"/>
      <c r="G27" s="751"/>
      <c r="H27" s="751"/>
      <c r="I27" s="752"/>
      <c r="J27" s="755"/>
      <c r="K27" s="751"/>
      <c r="L27" s="756"/>
      <c r="M27" s="639"/>
      <c r="N27" s="18"/>
      <c r="O27" s="13"/>
      <c r="P27" s="19"/>
      <c r="U27" s="20"/>
      <c r="X27" s="21"/>
      <c r="Y27" s="639"/>
      <c r="Z27" s="18"/>
      <c r="AA27" s="13"/>
      <c r="AB27" s="19"/>
      <c r="AG27" s="20"/>
      <c r="AJ27" s="22"/>
    </row>
    <row r="28" spans="1:36" ht="17.25" customHeight="1">
      <c r="A28" s="669">
        <v>0.66666666666666663</v>
      </c>
      <c r="B28" s="12"/>
      <c r="C28" s="13"/>
      <c r="D28" s="750"/>
      <c r="E28" s="751"/>
      <c r="F28" s="751"/>
      <c r="G28" s="751"/>
      <c r="H28" s="751"/>
      <c r="I28" s="752"/>
      <c r="J28" s="755"/>
      <c r="K28" s="751"/>
      <c r="L28" s="756"/>
      <c r="M28" s="638">
        <v>0.66666666666666663</v>
      </c>
      <c r="N28" s="12"/>
      <c r="O28" s="13"/>
      <c r="P28" s="19"/>
      <c r="U28" s="20"/>
      <c r="X28" s="21"/>
      <c r="Y28" s="638">
        <v>0.66666666666666663</v>
      </c>
      <c r="Z28" s="12"/>
      <c r="AA28" s="13"/>
      <c r="AB28" s="19"/>
      <c r="AG28" s="20"/>
      <c r="AJ28" s="22"/>
    </row>
    <row r="29" spans="1:36" ht="17.25" customHeight="1">
      <c r="A29" s="670"/>
      <c r="B29" s="18"/>
      <c r="C29" s="13"/>
      <c r="D29" s="750"/>
      <c r="E29" s="751"/>
      <c r="F29" s="751"/>
      <c r="G29" s="751"/>
      <c r="H29" s="751"/>
      <c r="I29" s="752"/>
      <c r="J29" s="755"/>
      <c r="K29" s="751"/>
      <c r="L29" s="756"/>
      <c r="M29" s="639"/>
      <c r="N29" s="18"/>
      <c r="O29" s="13"/>
      <c r="P29" s="19"/>
      <c r="U29" s="20"/>
      <c r="X29" s="21"/>
      <c r="Y29" s="639"/>
      <c r="Z29" s="18"/>
      <c r="AA29" s="13"/>
      <c r="AB29" s="19"/>
      <c r="AG29" s="20"/>
      <c r="AJ29" s="22"/>
    </row>
    <row r="30" spans="1:36" ht="17.25" customHeight="1">
      <c r="A30" s="669">
        <v>0.70833333333333337</v>
      </c>
      <c r="B30" s="12"/>
      <c r="C30" s="13"/>
      <c r="D30" s="750"/>
      <c r="E30" s="751"/>
      <c r="F30" s="751"/>
      <c r="G30" s="751"/>
      <c r="H30" s="751"/>
      <c r="I30" s="752"/>
      <c r="J30" s="755"/>
      <c r="K30" s="751"/>
      <c r="L30" s="756"/>
      <c r="M30" s="638">
        <v>0.70833333333333337</v>
      </c>
      <c r="N30" s="12"/>
      <c r="O30" s="13"/>
      <c r="P30" s="19"/>
      <c r="U30" s="20"/>
      <c r="X30" s="21"/>
      <c r="Y30" s="638">
        <v>0.70833333333333337</v>
      </c>
      <c r="Z30" s="12"/>
      <c r="AA30" s="13"/>
      <c r="AB30" s="19"/>
      <c r="AG30" s="20"/>
      <c r="AJ30" s="22"/>
    </row>
    <row r="31" spans="1:36" ht="17.25" customHeight="1">
      <c r="A31" s="670"/>
      <c r="B31" s="18"/>
      <c r="C31" s="13"/>
      <c r="D31" s="732"/>
      <c r="E31" s="733"/>
      <c r="F31" s="733"/>
      <c r="G31" s="733"/>
      <c r="H31" s="733"/>
      <c r="I31" s="734"/>
      <c r="J31" s="757"/>
      <c r="K31" s="733"/>
      <c r="L31" s="758"/>
      <c r="M31" s="639"/>
      <c r="N31" s="18"/>
      <c r="O31" s="13"/>
      <c r="P31" s="19"/>
      <c r="U31" s="20"/>
      <c r="X31" s="21"/>
      <c r="Y31" s="639"/>
      <c r="Z31" s="18"/>
      <c r="AA31" s="13"/>
      <c r="AB31" s="19"/>
      <c r="AG31" s="20"/>
      <c r="AJ31" s="22"/>
    </row>
    <row r="32" spans="1:36" ht="17.25" customHeight="1">
      <c r="A32" s="669">
        <v>0.75</v>
      </c>
      <c r="B32" s="12"/>
      <c r="C32" s="13"/>
      <c r="D32" s="765" t="s">
        <v>154</v>
      </c>
      <c r="E32" s="763"/>
      <c r="F32" s="763"/>
      <c r="G32" s="763"/>
      <c r="H32" s="763"/>
      <c r="I32" s="766"/>
      <c r="J32" s="767"/>
      <c r="K32" s="650"/>
      <c r="L32" s="768"/>
      <c r="M32" s="638">
        <v>0.75</v>
      </c>
      <c r="N32" s="12"/>
      <c r="O32" s="13"/>
      <c r="P32" s="19"/>
      <c r="U32" s="20"/>
      <c r="X32" s="21"/>
      <c r="Y32" s="638">
        <v>0.75</v>
      </c>
      <c r="Z32" s="12"/>
      <c r="AA32" s="13"/>
      <c r="AB32" s="19"/>
      <c r="AG32" s="20"/>
      <c r="AJ32" s="22"/>
    </row>
    <row r="33" spans="1:36" ht="17.25" customHeight="1">
      <c r="A33" s="670"/>
      <c r="B33" s="18"/>
      <c r="C33" s="13"/>
      <c r="D33" s="729" t="s">
        <v>133</v>
      </c>
      <c r="E33" s="730"/>
      <c r="F33" s="730"/>
      <c r="G33" s="730"/>
      <c r="H33" s="730"/>
      <c r="I33" s="731"/>
      <c r="J33" s="725" t="s">
        <v>151</v>
      </c>
      <c r="K33" s="720"/>
      <c r="L33" s="726"/>
      <c r="M33" s="639"/>
      <c r="N33" s="18"/>
      <c r="O33" s="13"/>
      <c r="P33" s="19"/>
      <c r="U33" s="20"/>
      <c r="X33" s="21"/>
      <c r="Y33" s="639"/>
      <c r="Z33" s="18"/>
      <c r="AA33" s="13"/>
      <c r="AB33" s="19"/>
      <c r="AG33" s="20"/>
      <c r="AJ33" s="22"/>
    </row>
    <row r="34" spans="1:36" ht="17.25" customHeight="1">
      <c r="A34" s="669">
        <v>0.79166666666666663</v>
      </c>
      <c r="B34" s="12"/>
      <c r="C34" s="13"/>
      <c r="D34" s="732"/>
      <c r="E34" s="733"/>
      <c r="F34" s="733"/>
      <c r="G34" s="733"/>
      <c r="H34" s="733"/>
      <c r="I34" s="734"/>
      <c r="J34" s="727"/>
      <c r="K34" s="723"/>
      <c r="L34" s="728"/>
      <c r="M34" s="638">
        <v>0.79166666666666663</v>
      </c>
      <c r="N34" s="12"/>
      <c r="O34" s="13"/>
      <c r="P34" s="19"/>
      <c r="U34" s="20"/>
      <c r="X34" s="21"/>
      <c r="Y34" s="638">
        <v>0.79166666666666663</v>
      </c>
      <c r="Z34" s="12"/>
      <c r="AA34" s="13"/>
      <c r="AB34" s="19"/>
      <c r="AG34" s="20"/>
      <c r="AJ34" s="22"/>
    </row>
    <row r="35" spans="1:36" ht="17.25" customHeight="1">
      <c r="A35" s="670"/>
      <c r="B35" s="18"/>
      <c r="C35" s="13"/>
      <c r="D35" s="719" t="s">
        <v>155</v>
      </c>
      <c r="E35" s="720"/>
      <c r="F35" s="720"/>
      <c r="G35" s="720"/>
      <c r="H35" s="720"/>
      <c r="I35" s="721"/>
      <c r="J35" s="725" t="s">
        <v>156</v>
      </c>
      <c r="K35" s="720"/>
      <c r="L35" s="726"/>
      <c r="M35" s="639"/>
      <c r="N35" s="18"/>
      <c r="O35" s="13"/>
      <c r="P35" s="19"/>
      <c r="U35" s="20"/>
      <c r="X35" s="21"/>
      <c r="Y35" s="639"/>
      <c r="Z35" s="18"/>
      <c r="AA35" s="13"/>
      <c r="AB35" s="19"/>
      <c r="AG35" s="20"/>
      <c r="AJ35" s="22"/>
    </row>
    <row r="36" spans="1:36" ht="17.25" customHeight="1">
      <c r="A36" s="669">
        <v>0.83333333333333337</v>
      </c>
      <c r="B36" s="12"/>
      <c r="C36" s="13"/>
      <c r="D36" s="722"/>
      <c r="E36" s="723"/>
      <c r="F36" s="723"/>
      <c r="G36" s="723"/>
      <c r="H36" s="723"/>
      <c r="I36" s="724"/>
      <c r="J36" s="727"/>
      <c r="K36" s="723"/>
      <c r="L36" s="728"/>
      <c r="M36" s="638">
        <v>0.83333333333333337</v>
      </c>
      <c r="N36" s="12"/>
      <c r="O36" s="13"/>
      <c r="P36" s="19"/>
      <c r="U36" s="20"/>
      <c r="X36" s="21"/>
      <c r="Y36" s="638">
        <v>0.83333333333333337</v>
      </c>
      <c r="Z36" s="12"/>
      <c r="AA36" s="13"/>
      <c r="AB36" s="19"/>
      <c r="AG36" s="20"/>
      <c r="AJ36" s="22"/>
    </row>
    <row r="37" spans="1:36" ht="17.25" customHeight="1">
      <c r="A37" s="670"/>
      <c r="B37" s="18"/>
      <c r="C37" s="13"/>
      <c r="D37" s="719" t="s">
        <v>157</v>
      </c>
      <c r="E37" s="720"/>
      <c r="F37" s="720"/>
      <c r="G37" s="720"/>
      <c r="H37" s="720"/>
      <c r="I37" s="721"/>
      <c r="J37" s="725"/>
      <c r="K37" s="720"/>
      <c r="L37" s="726"/>
      <c r="M37" s="639"/>
      <c r="N37" s="18"/>
      <c r="O37" s="13"/>
      <c r="P37" s="19"/>
      <c r="U37" s="20"/>
      <c r="X37" s="21"/>
      <c r="Y37" s="639"/>
      <c r="Z37" s="18"/>
      <c r="AA37" s="13"/>
      <c r="AB37" s="19"/>
      <c r="AG37" s="20"/>
      <c r="AJ37" s="22"/>
    </row>
    <row r="38" spans="1:36" ht="17.25" customHeight="1">
      <c r="A38" s="669">
        <v>0.875</v>
      </c>
      <c r="B38" s="12"/>
      <c r="C38" s="13"/>
      <c r="D38" s="722"/>
      <c r="E38" s="723"/>
      <c r="F38" s="723"/>
      <c r="G38" s="723"/>
      <c r="H38" s="723"/>
      <c r="I38" s="724"/>
      <c r="J38" s="727"/>
      <c r="K38" s="723"/>
      <c r="L38" s="728"/>
      <c r="M38" s="638">
        <v>0.875</v>
      </c>
      <c r="N38" s="12"/>
      <c r="O38" s="13"/>
      <c r="P38" s="19"/>
      <c r="U38" s="20"/>
      <c r="X38" s="21"/>
      <c r="Y38" s="638">
        <v>0.875</v>
      </c>
      <c r="Z38" s="12"/>
      <c r="AA38" s="13"/>
      <c r="AB38" s="19"/>
      <c r="AG38" s="20"/>
      <c r="AJ38" s="22"/>
    </row>
    <row r="39" spans="1:36" ht="17.25" customHeight="1">
      <c r="A39" s="670"/>
      <c r="B39" s="18"/>
      <c r="C39" s="13"/>
      <c r="D39" s="719" t="s">
        <v>158</v>
      </c>
      <c r="E39" s="720"/>
      <c r="F39" s="720"/>
      <c r="G39" s="720"/>
      <c r="H39" s="720"/>
      <c r="I39" s="721"/>
      <c r="J39" s="725"/>
      <c r="K39" s="720"/>
      <c r="L39" s="726"/>
      <c r="M39" s="639"/>
      <c r="N39" s="18"/>
      <c r="O39" s="13"/>
      <c r="P39" s="19"/>
      <c r="U39" s="20"/>
      <c r="X39" s="21"/>
      <c r="Y39" s="639"/>
      <c r="Z39" s="18"/>
      <c r="AA39" s="13"/>
      <c r="AB39" s="19"/>
      <c r="AG39" s="20"/>
      <c r="AJ39" s="22"/>
    </row>
    <row r="40" spans="1:36" ht="17.25" customHeight="1">
      <c r="A40" s="669">
        <v>0.91666666666666663</v>
      </c>
      <c r="B40" s="12"/>
      <c r="C40" s="13"/>
      <c r="D40" s="722"/>
      <c r="E40" s="723"/>
      <c r="F40" s="723"/>
      <c r="G40" s="723"/>
      <c r="H40" s="723"/>
      <c r="I40" s="724"/>
      <c r="J40" s="727"/>
      <c r="K40" s="723"/>
      <c r="L40" s="728"/>
      <c r="M40" s="638">
        <v>0.91666666666666663</v>
      </c>
      <c r="N40" s="12"/>
      <c r="O40" s="13"/>
      <c r="P40" s="19"/>
      <c r="U40" s="20"/>
      <c r="X40" s="21"/>
      <c r="Y40" s="638">
        <v>0.91666666666666663</v>
      </c>
      <c r="Z40" s="12"/>
      <c r="AA40" s="13"/>
      <c r="AB40" s="19"/>
      <c r="AG40" s="20"/>
      <c r="AJ40" s="22"/>
    </row>
    <row r="41" spans="1:36" ht="17.25" customHeight="1">
      <c r="A41" s="670"/>
      <c r="B41" s="18"/>
      <c r="C41" s="13"/>
      <c r="D41" s="714" t="s">
        <v>159</v>
      </c>
      <c r="E41" s="715"/>
      <c r="F41" s="715"/>
      <c r="G41" s="715"/>
      <c r="H41" s="715"/>
      <c r="I41" s="716"/>
      <c r="J41" s="717"/>
      <c r="K41" s="715"/>
      <c r="L41" s="718"/>
      <c r="M41" s="639"/>
      <c r="N41" s="18"/>
      <c r="O41" s="13"/>
      <c r="P41" s="19"/>
      <c r="U41" s="20"/>
      <c r="X41" s="21"/>
      <c r="Y41" s="639"/>
      <c r="Z41" s="18"/>
      <c r="AA41" s="13"/>
      <c r="AB41" s="19"/>
      <c r="AG41" s="20"/>
      <c r="AJ41" s="22"/>
    </row>
    <row r="42" spans="1:36" ht="7.5" customHeight="1" thickBot="1">
      <c r="A42" s="23"/>
      <c r="B42" s="24"/>
      <c r="C42" s="25"/>
      <c r="D42" s="26"/>
      <c r="J42" s="27"/>
      <c r="L42" s="21"/>
      <c r="M42" s="28"/>
      <c r="N42" s="24"/>
      <c r="O42" s="25"/>
      <c r="P42" s="26"/>
      <c r="V42" s="27"/>
      <c r="X42" s="21"/>
      <c r="Y42" s="28"/>
      <c r="Z42" s="24"/>
      <c r="AA42" s="25"/>
      <c r="AB42" s="26"/>
      <c r="AH42" s="27"/>
      <c r="AJ42" s="22"/>
    </row>
    <row r="43" spans="1:36" ht="18.75" customHeight="1">
      <c r="A43" s="671" t="s">
        <v>128</v>
      </c>
      <c r="B43" s="631"/>
      <c r="C43" s="632"/>
      <c r="D43" s="674"/>
      <c r="E43" s="675"/>
      <c r="F43" s="675"/>
      <c r="G43" s="675"/>
      <c r="H43" s="675"/>
      <c r="I43" s="675"/>
      <c r="J43" s="675"/>
      <c r="K43" s="675"/>
      <c r="L43" s="676"/>
      <c r="M43" s="631" t="s">
        <v>128</v>
      </c>
      <c r="N43" s="631"/>
      <c r="O43" s="632"/>
      <c r="P43" s="153"/>
      <c r="Q43" s="154"/>
      <c r="R43" s="154"/>
      <c r="S43" s="154"/>
      <c r="T43" s="154"/>
      <c r="U43" s="154"/>
      <c r="V43" s="154"/>
      <c r="W43" s="154"/>
      <c r="X43" s="155"/>
      <c r="Y43" s="631" t="s">
        <v>128</v>
      </c>
      <c r="Z43" s="631"/>
      <c r="AA43" s="632"/>
      <c r="AB43" s="153"/>
      <c r="AC43" s="154"/>
      <c r="AD43" s="154"/>
      <c r="AE43" s="154"/>
      <c r="AF43" s="154"/>
      <c r="AG43" s="154"/>
      <c r="AH43" s="154"/>
      <c r="AI43" s="154"/>
      <c r="AJ43" s="165"/>
    </row>
    <row r="44" spans="1:36" ht="18.75" customHeight="1">
      <c r="A44" s="672"/>
      <c r="B44" s="633"/>
      <c r="C44" s="634"/>
      <c r="D44" s="677"/>
      <c r="E44" s="678"/>
      <c r="F44" s="678"/>
      <c r="G44" s="678"/>
      <c r="H44" s="678"/>
      <c r="I44" s="678"/>
      <c r="J44" s="678"/>
      <c r="K44" s="678"/>
      <c r="L44" s="679"/>
      <c r="M44" s="633"/>
      <c r="N44" s="633"/>
      <c r="O44" s="634"/>
      <c r="P44" s="161"/>
      <c r="Q44" s="60" t="s">
        <v>50</v>
      </c>
      <c r="R44" s="624" t="s">
        <v>129</v>
      </c>
      <c r="S44" s="423"/>
      <c r="T44" s="11" t="s">
        <v>63</v>
      </c>
      <c r="U44" s="770">
        <v>34</v>
      </c>
      <c r="V44" s="770"/>
      <c r="W44" s="11" t="s">
        <v>79</v>
      </c>
      <c r="X44" s="21" t="s">
        <v>64</v>
      </c>
      <c r="Y44" s="633"/>
      <c r="Z44" s="633"/>
      <c r="AA44" s="634"/>
      <c r="AB44" s="161"/>
      <c r="AC44" s="60" t="s">
        <v>89</v>
      </c>
      <c r="AD44" s="624" t="s">
        <v>129</v>
      </c>
      <c r="AE44" s="423"/>
      <c r="AF44" s="11" t="s">
        <v>63</v>
      </c>
      <c r="AG44" s="770"/>
      <c r="AH44" s="770"/>
      <c r="AI44" s="11" t="s">
        <v>79</v>
      </c>
      <c r="AJ44" s="22" t="s">
        <v>64</v>
      </c>
    </row>
    <row r="45" spans="1:36" ht="15.75" customHeight="1">
      <c r="A45" s="673"/>
      <c r="B45" s="635"/>
      <c r="C45" s="636"/>
      <c r="D45" s="680"/>
      <c r="E45" s="681"/>
      <c r="F45" s="681"/>
      <c r="G45" s="681"/>
      <c r="H45" s="681"/>
      <c r="I45" s="681"/>
      <c r="J45" s="681"/>
      <c r="K45" s="681"/>
      <c r="L45" s="682"/>
      <c r="M45" s="635"/>
      <c r="N45" s="635"/>
      <c r="O45" s="636"/>
      <c r="P45" s="156"/>
      <c r="Q45" s="166"/>
      <c r="R45" s="157"/>
      <c r="S45" s="157"/>
      <c r="T45" s="157"/>
      <c r="U45" s="157"/>
      <c r="V45" s="157"/>
      <c r="W45" s="157"/>
      <c r="X45" s="158"/>
      <c r="Y45" s="635"/>
      <c r="Z45" s="635"/>
      <c r="AA45" s="636"/>
      <c r="AB45" s="156"/>
      <c r="AC45" s="166"/>
      <c r="AD45" s="157"/>
      <c r="AE45" s="157"/>
      <c r="AF45" s="157"/>
      <c r="AG45" s="157"/>
      <c r="AH45" s="157"/>
      <c r="AI45" s="157"/>
      <c r="AJ45" s="167"/>
    </row>
    <row r="46" spans="1:36" ht="18.75" customHeight="1">
      <c r="A46" s="687" t="s">
        <v>130</v>
      </c>
      <c r="B46" s="642"/>
      <c r="C46" s="643"/>
      <c r="D46" s="290"/>
      <c r="E46" s="291" t="s">
        <v>50</v>
      </c>
      <c r="F46" s="625" t="s">
        <v>129</v>
      </c>
      <c r="G46" s="626"/>
      <c r="H46" s="292" t="s">
        <v>63</v>
      </c>
      <c r="I46" s="630">
        <v>50</v>
      </c>
      <c r="J46" s="630"/>
      <c r="K46" s="292" t="s">
        <v>79</v>
      </c>
      <c r="L46" s="293" t="s">
        <v>64</v>
      </c>
      <c r="M46" s="642" t="s">
        <v>130</v>
      </c>
      <c r="N46" s="642"/>
      <c r="O46" s="643"/>
      <c r="P46" s="290"/>
      <c r="Q46" s="291" t="s">
        <v>50</v>
      </c>
      <c r="R46" s="625" t="s">
        <v>129</v>
      </c>
      <c r="S46" s="626"/>
      <c r="T46" s="292" t="s">
        <v>63</v>
      </c>
      <c r="U46" s="630">
        <v>34</v>
      </c>
      <c r="V46" s="630"/>
      <c r="W46" s="292" t="s">
        <v>79</v>
      </c>
      <c r="X46" s="293" t="s">
        <v>64</v>
      </c>
      <c r="Y46" s="642" t="s">
        <v>130</v>
      </c>
      <c r="Z46" s="642"/>
      <c r="AA46" s="643"/>
      <c r="AB46" s="290"/>
      <c r="AC46" s="291" t="s">
        <v>89</v>
      </c>
      <c r="AD46" s="625" t="s">
        <v>129</v>
      </c>
      <c r="AE46" s="626"/>
      <c r="AF46" s="292" t="s">
        <v>63</v>
      </c>
      <c r="AG46" s="630"/>
      <c r="AH46" s="630"/>
      <c r="AI46" s="292" t="s">
        <v>79</v>
      </c>
      <c r="AJ46" s="294" t="s">
        <v>64</v>
      </c>
    </row>
    <row r="47" spans="1:36" ht="18.75" customHeight="1">
      <c r="A47" s="672"/>
      <c r="B47" s="633"/>
      <c r="C47" s="634"/>
      <c r="D47" s="19"/>
      <c r="E47" s="60" t="s">
        <v>50</v>
      </c>
      <c r="F47" s="624" t="s">
        <v>131</v>
      </c>
      <c r="G47" s="423"/>
      <c r="H47" s="423"/>
      <c r="I47" s="423"/>
      <c r="J47" s="288">
        <v>34</v>
      </c>
      <c r="K47" s="145" t="s">
        <v>79</v>
      </c>
      <c r="L47" s="163" t="s">
        <v>64</v>
      </c>
      <c r="M47" s="633"/>
      <c r="N47" s="633"/>
      <c r="O47" s="634"/>
      <c r="P47" s="19"/>
      <c r="Q47" s="60" t="s">
        <v>50</v>
      </c>
      <c r="R47" s="624" t="s">
        <v>131</v>
      </c>
      <c r="S47" s="423"/>
      <c r="T47" s="423"/>
      <c r="U47" s="423"/>
      <c r="V47" s="288">
        <v>34</v>
      </c>
      <c r="W47" s="145" t="s">
        <v>79</v>
      </c>
      <c r="X47" s="163" t="s">
        <v>64</v>
      </c>
      <c r="Y47" s="633"/>
      <c r="Z47" s="633"/>
      <c r="AA47" s="634"/>
      <c r="AB47" s="19"/>
      <c r="AC47" s="60" t="s">
        <v>89</v>
      </c>
      <c r="AD47" s="624" t="s">
        <v>131</v>
      </c>
      <c r="AE47" s="423"/>
      <c r="AF47" s="423"/>
      <c r="AG47" s="423"/>
      <c r="AH47" s="288"/>
      <c r="AI47" s="145" t="s">
        <v>79</v>
      </c>
      <c r="AJ47" s="162" t="s">
        <v>64</v>
      </c>
    </row>
    <row r="48" spans="1:36" ht="18.75" customHeight="1">
      <c r="A48" s="672"/>
      <c r="B48" s="633"/>
      <c r="C48" s="634"/>
      <c r="D48" s="159"/>
      <c r="E48" s="60" t="s">
        <v>50</v>
      </c>
      <c r="F48" s="624" t="s">
        <v>132</v>
      </c>
      <c r="G48" s="423"/>
      <c r="H48" s="423"/>
      <c r="I48" s="423"/>
      <c r="J48" s="288">
        <v>16</v>
      </c>
      <c r="K48" s="145" t="s">
        <v>79</v>
      </c>
      <c r="L48" s="163" t="s">
        <v>64</v>
      </c>
      <c r="M48" s="633"/>
      <c r="N48" s="633"/>
      <c r="O48" s="634"/>
      <c r="P48" s="159"/>
      <c r="Q48" s="60" t="s">
        <v>89</v>
      </c>
      <c r="R48" s="624" t="s">
        <v>132</v>
      </c>
      <c r="S48" s="423"/>
      <c r="T48" s="423"/>
      <c r="U48" s="423"/>
      <c r="V48" s="288"/>
      <c r="W48" s="145" t="s">
        <v>79</v>
      </c>
      <c r="X48" s="163" t="s">
        <v>64</v>
      </c>
      <c r="Y48" s="633"/>
      <c r="Z48" s="633"/>
      <c r="AA48" s="634"/>
      <c r="AB48" s="159"/>
      <c r="AC48" s="60" t="s">
        <v>89</v>
      </c>
      <c r="AD48" s="624" t="s">
        <v>132</v>
      </c>
      <c r="AE48" s="423"/>
      <c r="AF48" s="423"/>
      <c r="AG48" s="423"/>
      <c r="AH48" s="288"/>
      <c r="AI48" s="145" t="s">
        <v>79</v>
      </c>
      <c r="AJ48" s="162" t="s">
        <v>64</v>
      </c>
    </row>
    <row r="49" spans="1:39" ht="16.5" customHeight="1">
      <c r="A49" s="673"/>
      <c r="B49" s="635"/>
      <c r="C49" s="636"/>
      <c r="D49" s="160"/>
      <c r="E49" s="147"/>
      <c r="F49" s="627"/>
      <c r="G49" s="628"/>
      <c r="H49" s="628"/>
      <c r="I49" s="628"/>
      <c r="J49" s="289"/>
      <c r="K49" s="628"/>
      <c r="L49" s="629"/>
      <c r="M49" s="635"/>
      <c r="N49" s="635"/>
      <c r="O49" s="636"/>
      <c r="P49" s="160"/>
      <c r="Q49" s="147"/>
      <c r="R49" s="627"/>
      <c r="S49" s="628"/>
      <c r="T49" s="628"/>
      <c r="U49" s="628"/>
      <c r="V49" s="289"/>
      <c r="W49" s="628"/>
      <c r="X49" s="629"/>
      <c r="Y49" s="635"/>
      <c r="Z49" s="635"/>
      <c r="AA49" s="636"/>
      <c r="AB49" s="160"/>
      <c r="AC49" s="147"/>
      <c r="AD49" s="627"/>
      <c r="AE49" s="628"/>
      <c r="AF49" s="628"/>
      <c r="AG49" s="628"/>
      <c r="AH49" s="289"/>
      <c r="AI49" s="628"/>
      <c r="AJ49" s="693"/>
    </row>
    <row r="50" spans="1:39" ht="18.75" customHeight="1">
      <c r="A50" s="687" t="s">
        <v>133</v>
      </c>
      <c r="B50" s="642"/>
      <c r="C50" s="643"/>
      <c r="D50" s="152"/>
      <c r="E50" s="60" t="s">
        <v>50</v>
      </c>
      <c r="F50" s="624" t="s">
        <v>129</v>
      </c>
      <c r="G50" s="423"/>
      <c r="H50" s="145" t="s">
        <v>63</v>
      </c>
      <c r="I50" s="769">
        <v>34</v>
      </c>
      <c r="J50" s="769"/>
      <c r="K50" s="145" t="s">
        <v>79</v>
      </c>
      <c r="L50" s="163" t="s">
        <v>64</v>
      </c>
      <c r="M50" s="642" t="s">
        <v>133</v>
      </c>
      <c r="N50" s="642"/>
      <c r="O50" s="643"/>
      <c r="P50" s="152"/>
      <c r="Q50" s="149" t="s">
        <v>89</v>
      </c>
      <c r="R50" s="694" t="s">
        <v>129</v>
      </c>
      <c r="S50" s="695"/>
      <c r="T50" s="146" t="s">
        <v>63</v>
      </c>
      <c r="U50" s="769"/>
      <c r="V50" s="769"/>
      <c r="W50" s="146" t="s">
        <v>79</v>
      </c>
      <c r="X50" s="168" t="s">
        <v>64</v>
      </c>
      <c r="Y50" s="642" t="s">
        <v>133</v>
      </c>
      <c r="Z50" s="642"/>
      <c r="AA50" s="643"/>
      <c r="AB50" s="152"/>
      <c r="AC50" s="149" t="s">
        <v>89</v>
      </c>
      <c r="AD50" s="694" t="s">
        <v>129</v>
      </c>
      <c r="AE50" s="695"/>
      <c r="AF50" s="146" t="s">
        <v>63</v>
      </c>
      <c r="AG50" s="769"/>
      <c r="AH50" s="769"/>
      <c r="AI50" s="146" t="s">
        <v>79</v>
      </c>
      <c r="AJ50" s="151" t="s">
        <v>64</v>
      </c>
    </row>
    <row r="51" spans="1:39" ht="16.5" customHeight="1" thickBot="1">
      <c r="A51" s="688"/>
      <c r="B51" s="689"/>
      <c r="C51" s="690"/>
      <c r="D51" s="26"/>
      <c r="E51" s="148"/>
      <c r="F51" s="691"/>
      <c r="G51" s="692"/>
      <c r="H51" s="692"/>
      <c r="I51" s="692"/>
      <c r="J51" s="150"/>
      <c r="K51" s="692"/>
      <c r="L51" s="696"/>
      <c r="M51" s="689"/>
      <c r="N51" s="689"/>
      <c r="O51" s="690"/>
      <c r="P51" s="26"/>
      <c r="Q51" s="148"/>
      <c r="R51" s="691"/>
      <c r="S51" s="692"/>
      <c r="T51" s="692"/>
      <c r="U51" s="692"/>
      <c r="V51" s="150"/>
      <c r="W51" s="692"/>
      <c r="X51" s="696"/>
      <c r="Y51" s="689"/>
      <c r="Z51" s="689"/>
      <c r="AA51" s="690"/>
      <c r="AB51" s="26"/>
      <c r="AC51" s="148"/>
      <c r="AD51" s="691"/>
      <c r="AE51" s="692"/>
      <c r="AF51" s="692"/>
      <c r="AG51" s="692"/>
      <c r="AH51" s="150"/>
      <c r="AI51" s="692"/>
      <c r="AJ51" s="696"/>
    </row>
    <row r="52" spans="1:39" ht="7.5" customHeight="1">
      <c r="A52" s="684"/>
      <c r="B52" s="684"/>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4"/>
      <c r="AI52" s="684"/>
      <c r="AJ52" s="684"/>
    </row>
    <row r="53" spans="1:39">
      <c r="D53" s="29"/>
      <c r="E53" s="29"/>
      <c r="F53" s="29"/>
      <c r="G53" s="29"/>
      <c r="H53" s="29"/>
      <c r="I53" s="29"/>
      <c r="J53" s="29"/>
      <c r="K53" s="29"/>
      <c r="L53" s="29"/>
      <c r="P53" s="29"/>
      <c r="Q53" s="29"/>
      <c r="R53" s="29"/>
      <c r="S53" s="29"/>
      <c r="T53" s="29"/>
      <c r="U53" s="29"/>
      <c r="V53" s="29"/>
      <c r="W53" s="29"/>
      <c r="X53" s="29"/>
      <c r="AB53" s="29"/>
      <c r="AC53" s="29"/>
      <c r="AD53" s="29"/>
      <c r="AE53" s="29"/>
      <c r="AF53" s="29"/>
      <c r="AG53" s="29"/>
      <c r="AH53" s="29"/>
      <c r="AI53" s="29"/>
      <c r="AJ53" s="29"/>
    </row>
    <row r="56" spans="1:39">
      <c r="AM56" s="31"/>
    </row>
  </sheetData>
  <sheetProtection sheet="1" objects="1" scenarios="1"/>
  <mergeCells count="152">
    <mergeCell ref="AI51:AJ51"/>
    <mergeCell ref="A50:C51"/>
    <mergeCell ref="F50:G50"/>
    <mergeCell ref="M50:O51"/>
    <mergeCell ref="R50:S50"/>
    <mergeCell ref="Y50:AA51"/>
    <mergeCell ref="AD50:AE50"/>
    <mergeCell ref="F51:I51"/>
    <mergeCell ref="K51:L51"/>
    <mergeCell ref="R51:U51"/>
    <mergeCell ref="W51:X51"/>
    <mergeCell ref="AD51:AG51"/>
    <mergeCell ref="R47:U47"/>
    <mergeCell ref="AD47:AG47"/>
    <mergeCell ref="R48:U48"/>
    <mergeCell ref="AD48:AG48"/>
    <mergeCell ref="F49:I49"/>
    <mergeCell ref="K49:L49"/>
    <mergeCell ref="R49:U49"/>
    <mergeCell ref="W49:X49"/>
    <mergeCell ref="AD49:AG49"/>
    <mergeCell ref="AI49:AJ49"/>
    <mergeCell ref="A52:AJ52"/>
    <mergeCell ref="I50:J50"/>
    <mergeCell ref="U50:V50"/>
    <mergeCell ref="AG50:AH50"/>
    <mergeCell ref="A43:C45"/>
    <mergeCell ref="M43:O45"/>
    <mergeCell ref="Y43:AA45"/>
    <mergeCell ref="U44:V44"/>
    <mergeCell ref="AG44:AH44"/>
    <mergeCell ref="D43:L45"/>
    <mergeCell ref="R44:S44"/>
    <mergeCell ref="AD44:AE44"/>
    <mergeCell ref="A46:C49"/>
    <mergeCell ref="F46:G46"/>
    <mergeCell ref="I46:J46"/>
    <mergeCell ref="F48:I48"/>
    <mergeCell ref="M46:O49"/>
    <mergeCell ref="R46:S46"/>
    <mergeCell ref="U46:V46"/>
    <mergeCell ref="Y46:AA49"/>
    <mergeCell ref="AD46:AE46"/>
    <mergeCell ref="AG46:AH46"/>
    <mergeCell ref="F47:I47"/>
    <mergeCell ref="J39:L40"/>
    <mergeCell ref="A40:A41"/>
    <mergeCell ref="M40:M41"/>
    <mergeCell ref="Y40:Y41"/>
    <mergeCell ref="D41:I41"/>
    <mergeCell ref="J41:L41"/>
    <mergeCell ref="D35:I36"/>
    <mergeCell ref="J35:L36"/>
    <mergeCell ref="A36:A37"/>
    <mergeCell ref="M36:M37"/>
    <mergeCell ref="Y36:Y37"/>
    <mergeCell ref="D37:I38"/>
    <mergeCell ref="J37:L38"/>
    <mergeCell ref="A38:A39"/>
    <mergeCell ref="M38:M39"/>
    <mergeCell ref="Y38:Y39"/>
    <mergeCell ref="D39:I40"/>
    <mergeCell ref="A32:A33"/>
    <mergeCell ref="D32:I32"/>
    <mergeCell ref="J32:L32"/>
    <mergeCell ref="M32:M33"/>
    <mergeCell ref="Y32:Y33"/>
    <mergeCell ref="D33:I34"/>
    <mergeCell ref="J33:L34"/>
    <mergeCell ref="A34:A35"/>
    <mergeCell ref="M34:M35"/>
    <mergeCell ref="Y34:Y35"/>
    <mergeCell ref="A28:A29"/>
    <mergeCell ref="M28:M29"/>
    <mergeCell ref="Y28:Y29"/>
    <mergeCell ref="A30:A31"/>
    <mergeCell ref="M30:M31"/>
    <mergeCell ref="Y30:Y31"/>
    <mergeCell ref="M22:M23"/>
    <mergeCell ref="Y22:Y23"/>
    <mergeCell ref="D23:I31"/>
    <mergeCell ref="J23:L31"/>
    <mergeCell ref="A24:A25"/>
    <mergeCell ref="M24:M25"/>
    <mergeCell ref="Y24:Y25"/>
    <mergeCell ref="A26:A27"/>
    <mergeCell ref="M26:M27"/>
    <mergeCell ref="Y26:Y27"/>
    <mergeCell ref="P21:U22"/>
    <mergeCell ref="V21:X22"/>
    <mergeCell ref="P23:U24"/>
    <mergeCell ref="V23:X24"/>
    <mergeCell ref="A18:A19"/>
    <mergeCell ref="M18:M19"/>
    <mergeCell ref="Y18:Y19"/>
    <mergeCell ref="A20:A21"/>
    <mergeCell ref="M20:M21"/>
    <mergeCell ref="Y20:Y21"/>
    <mergeCell ref="D21:I22"/>
    <mergeCell ref="J21:L22"/>
    <mergeCell ref="A22:A23"/>
    <mergeCell ref="P15:U20"/>
    <mergeCell ref="V15:X20"/>
    <mergeCell ref="A16:A17"/>
    <mergeCell ref="D16:I20"/>
    <mergeCell ref="J16:L20"/>
    <mergeCell ref="M16:M17"/>
    <mergeCell ref="Y16:Y17"/>
    <mergeCell ref="A14:A15"/>
    <mergeCell ref="M14:M15"/>
    <mergeCell ref="P14:U14"/>
    <mergeCell ref="V14:X14"/>
    <mergeCell ref="Y14:Y15"/>
    <mergeCell ref="D15:I15"/>
    <mergeCell ref="J15:L15"/>
    <mergeCell ref="A8:A9"/>
    <mergeCell ref="M8:M9"/>
    <mergeCell ref="Y8:Y9"/>
    <mergeCell ref="A10:A11"/>
    <mergeCell ref="M10:M11"/>
    <mergeCell ref="P10:U10"/>
    <mergeCell ref="V10:X10"/>
    <mergeCell ref="Y10:Y11"/>
    <mergeCell ref="P11:U12"/>
    <mergeCell ref="V11:X12"/>
    <mergeCell ref="A12:A13"/>
    <mergeCell ref="M12:M13"/>
    <mergeCell ref="Y12:Y13"/>
    <mergeCell ref="P13:U13"/>
    <mergeCell ref="V13:X13"/>
    <mergeCell ref="AH7:AJ7"/>
    <mergeCell ref="A1:T1"/>
    <mergeCell ref="Y1:AJ1"/>
    <mergeCell ref="D6:E6"/>
    <mergeCell ref="G6:H6"/>
    <mergeCell ref="P6:Q6"/>
    <mergeCell ref="S6:T6"/>
    <mergeCell ref="AB6:AC6"/>
    <mergeCell ref="AE6:AF6"/>
    <mergeCell ref="A7:I7"/>
    <mergeCell ref="J7:L7"/>
    <mergeCell ref="M7:U7"/>
    <mergeCell ref="V7:X7"/>
    <mergeCell ref="Y7:AG7"/>
    <mergeCell ref="A3:J3"/>
    <mergeCell ref="K3:R3"/>
    <mergeCell ref="S3:AB3"/>
    <mergeCell ref="AC3:AJ3"/>
    <mergeCell ref="A4:J4"/>
    <mergeCell ref="K4:R4"/>
    <mergeCell ref="S4:AB4"/>
    <mergeCell ref="AC4:AJ4"/>
  </mergeCells>
  <phoneticPr fontId="2"/>
  <conditionalFormatting sqref="AK2:AV5 Y5:AJ5 AD2:AJ2 AC2:AC3 Y2:AB2">
    <cfRule type="cellIs" dxfId="76" priority="29" operator="equal">
      <formula>0</formula>
    </cfRule>
    <cfRule type="containsBlanks" dxfId="75" priority="30">
      <formula>LEN(TRIM(Y2))=0</formula>
    </cfRule>
  </conditionalFormatting>
  <conditionalFormatting sqref="U44:V44 AG44:AH44">
    <cfRule type="cellIs" dxfId="74" priority="28" operator="equal">
      <formula>0</formula>
    </cfRule>
  </conditionalFormatting>
  <conditionalFormatting sqref="I50:J50">
    <cfRule type="cellIs" dxfId="73" priority="25" operator="equal">
      <formula>0</formula>
    </cfRule>
  </conditionalFormatting>
  <conditionalFormatting sqref="U50:V50">
    <cfRule type="cellIs" dxfId="72" priority="16" operator="equal">
      <formula>0</formula>
    </cfRule>
  </conditionalFormatting>
  <conditionalFormatting sqref="AG50:AH50">
    <cfRule type="cellIs" dxfId="71" priority="15" operator="equal">
      <formula>0</formula>
    </cfRule>
  </conditionalFormatting>
  <conditionalFormatting sqref="J51">
    <cfRule type="cellIs" dxfId="70" priority="14" operator="equal">
      <formula>0</formula>
    </cfRule>
  </conditionalFormatting>
  <conditionalFormatting sqref="V51">
    <cfRule type="cellIs" dxfId="69" priority="13" operator="equal">
      <formula>0</formula>
    </cfRule>
  </conditionalFormatting>
  <conditionalFormatting sqref="AH51">
    <cfRule type="cellIs" dxfId="68" priority="12" operator="equal">
      <formula>0</formula>
    </cfRule>
  </conditionalFormatting>
  <conditionalFormatting sqref="I46:J46 J47">
    <cfRule type="cellIs" dxfId="67" priority="11" operator="equal">
      <formula>0</formula>
    </cfRule>
  </conditionalFormatting>
  <conditionalFormatting sqref="U46:V46">
    <cfRule type="cellIs" dxfId="66" priority="10" operator="equal">
      <formula>0</formula>
    </cfRule>
  </conditionalFormatting>
  <conditionalFormatting sqref="AG46:AH46">
    <cfRule type="cellIs" dxfId="65" priority="9" operator="equal">
      <formula>0</formula>
    </cfRule>
  </conditionalFormatting>
  <conditionalFormatting sqref="J49">
    <cfRule type="cellIs" dxfId="64" priority="8" operator="equal">
      <formula>0</formula>
    </cfRule>
  </conditionalFormatting>
  <conditionalFormatting sqref="J48">
    <cfRule type="cellIs" dxfId="63" priority="7" operator="equal">
      <formula>0</formula>
    </cfRule>
  </conditionalFormatting>
  <conditionalFormatting sqref="V47">
    <cfRule type="cellIs" dxfId="62" priority="6" operator="equal">
      <formula>0</formula>
    </cfRule>
  </conditionalFormatting>
  <conditionalFormatting sqref="V49">
    <cfRule type="cellIs" dxfId="61" priority="5" operator="equal">
      <formula>0</formula>
    </cfRule>
  </conditionalFormatting>
  <conditionalFormatting sqref="V48">
    <cfRule type="cellIs" dxfId="60" priority="4" operator="equal">
      <formula>0</formula>
    </cfRule>
  </conditionalFormatting>
  <conditionalFormatting sqref="AH47">
    <cfRule type="cellIs" dxfId="59" priority="3" operator="equal">
      <formula>0</formula>
    </cfRule>
  </conditionalFormatting>
  <conditionalFormatting sqref="AH49">
    <cfRule type="cellIs" dxfId="58" priority="2" operator="equal">
      <formula>0</formula>
    </cfRule>
  </conditionalFormatting>
  <conditionalFormatting sqref="AH48">
    <cfRule type="cellIs" dxfId="57" priority="1" operator="equal">
      <formula>0</formula>
    </cfRule>
  </conditionalFormatting>
  <dataValidations count="4">
    <dataValidation type="list" allowBlank="1" showInputMessage="1" showErrorMessage="1" sqref="E51 AC44 E49 AC46:AC51 Q50:Q51" xr:uid="{1055180A-9533-42EA-A997-42CC7A9EC2E7}">
      <formula1>$BH$1:$BH$2</formula1>
    </dataValidation>
    <dataValidation allowBlank="1" showInputMessage="1" showErrorMessage="1" prompt="食事申込書に入力してください" sqref="U44:V44 AG44:AH44 J51 V51 AH51 I50:J50 U50:V50 AG50:AH50" xr:uid="{5BE68944-D758-4430-AB05-F41F4A1778DD}"/>
    <dataValidation allowBlank="1" showErrorMessage="1" prompt="食事申込書に入力してください" sqref="AH49 J49 V49" xr:uid="{38BAB808-4A02-4592-A575-B6ADFD3997C4}"/>
    <dataValidation allowBlank="1" showInputMessage="1" showErrorMessage="1" prompt="食堂を利用する人数を入力してください" sqref="U46:V46 AG46:AH46 I46:J46" xr:uid="{656DFA53-D215-446E-A477-F5626A4C212D}"/>
  </dataValidations>
  <pageMargins left="0.78740157480314965" right="0.59055118110236227" top="0.41" bottom="0.41" header="0.31" footer="0.33"/>
  <pageSetup paperSize="9" scale="99" orientation="portrait" r:id="rId1"/>
  <headerFooter alignWithMargins="0"/>
  <rowBreaks count="1" manualBreakCount="1">
    <brk id="51"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4F7E-245C-4092-82E9-F060CFAEC117}">
  <sheetPr codeName="Sheet8">
    <tabColor theme="5"/>
    <pageSetUpPr fitToPage="1"/>
  </sheetPr>
  <dimension ref="A1:CQ41"/>
  <sheetViews>
    <sheetView view="pageBreakPreview" topLeftCell="A7" zoomScale="120" zoomScaleNormal="100" zoomScaleSheetLayoutView="120" workbookViewId="0">
      <selection activeCell="B5" sqref="B5:P12"/>
    </sheetView>
  </sheetViews>
  <sheetFormatPr defaultColWidth="9" defaultRowHeight="13.5"/>
  <cols>
    <col min="1" max="1" width="1.75" style="68" customWidth="1"/>
    <col min="2" max="3" width="3.375" style="68" bestFit="1" customWidth="1"/>
    <col min="4" max="12" width="1.75" style="68" customWidth="1"/>
    <col min="13" max="15" width="1.875" style="68" customWidth="1"/>
    <col min="16" max="23" width="1.625" style="68" customWidth="1"/>
    <col min="24" max="26" width="1.75" style="68" customWidth="1"/>
    <col min="27" max="29" width="1.875" style="68" customWidth="1"/>
    <col min="30" max="40" width="1.75" style="68" customWidth="1"/>
    <col min="41" max="43" width="1.875" style="68" customWidth="1"/>
    <col min="44" max="54" width="1.75" style="68" customWidth="1"/>
    <col min="55" max="69" width="2.875" style="68" customWidth="1"/>
    <col min="70" max="16384" width="9" style="68"/>
  </cols>
  <sheetData>
    <row r="1" spans="1:95" ht="33.75" customHeight="1">
      <c r="A1" s="781" t="s">
        <v>160</v>
      </c>
      <c r="B1" s="781"/>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832" t="s">
        <v>89</v>
      </c>
      <c r="AK1" s="833"/>
      <c r="AL1" s="830" t="s">
        <v>161</v>
      </c>
      <c r="AM1" s="831"/>
      <c r="AN1" s="831"/>
      <c r="AO1" s="831"/>
      <c r="AP1" s="831"/>
      <c r="AQ1" s="831"/>
      <c r="AR1" s="192"/>
      <c r="AS1" s="832" t="s">
        <v>89</v>
      </c>
      <c r="AT1" s="833"/>
      <c r="AU1" s="830" t="s">
        <v>162</v>
      </c>
      <c r="AV1" s="831"/>
      <c r="AW1" s="831"/>
      <c r="AX1" s="831"/>
      <c r="AY1" s="831"/>
      <c r="AZ1" s="831"/>
      <c r="BA1" s="192"/>
      <c r="BB1" s="192"/>
    </row>
    <row r="2" spans="1:95" ht="4.5" customHeight="1"/>
    <row r="3" spans="1:95" ht="23.25" customHeight="1">
      <c r="A3" s="69"/>
      <c r="B3" s="69"/>
      <c r="C3" s="69"/>
      <c r="D3" s="69"/>
      <c r="E3" s="809" t="s">
        <v>163</v>
      </c>
      <c r="F3" s="809"/>
      <c r="G3" s="809"/>
      <c r="H3" s="809"/>
      <c r="I3" s="809"/>
      <c r="J3" s="809"/>
      <c r="K3" s="809"/>
      <c r="L3" s="809"/>
      <c r="M3" s="809"/>
      <c r="N3" s="809"/>
      <c r="O3" s="809"/>
      <c r="P3" s="243"/>
      <c r="Q3" s="810" t="str">
        <f>IF(②使用申請書!G21="","     月     日",②使用申請書!G21)</f>
        <v xml:space="preserve">     月     日</v>
      </c>
      <c r="R3" s="810"/>
      <c r="S3" s="810"/>
      <c r="T3" s="810"/>
      <c r="U3" s="810"/>
      <c r="V3" s="810"/>
      <c r="W3" s="810"/>
      <c r="X3" s="810"/>
      <c r="Y3" s="810"/>
      <c r="Z3" s="810"/>
      <c r="AA3" s="810"/>
      <c r="AB3" s="810"/>
      <c r="AC3" s="810"/>
      <c r="AD3" s="810"/>
      <c r="AE3" s="810"/>
      <c r="AF3" s="244" t="s">
        <v>164</v>
      </c>
      <c r="AG3" s="811" t="str">
        <f>IF(②使用申請書!G21="","",TEXT(②使用申請書!G21,"aaa"))</f>
        <v/>
      </c>
      <c r="AH3" s="811"/>
      <c r="AI3" s="811"/>
      <c r="AJ3" s="811"/>
      <c r="AK3" s="245" t="s">
        <v>64</v>
      </c>
      <c r="AL3" s="246"/>
      <c r="AM3" s="244"/>
      <c r="AN3" s="244" t="s">
        <v>165</v>
      </c>
      <c r="AO3" s="244"/>
      <c r="AP3" s="244"/>
      <c r="AQ3" s="244"/>
      <c r="AR3" s="244"/>
      <c r="AS3" s="244"/>
      <c r="AT3" s="244"/>
      <c r="AU3" s="244"/>
      <c r="AV3" s="244"/>
      <c r="AW3" s="244"/>
      <c r="AX3" s="244"/>
      <c r="AY3" s="244"/>
      <c r="AZ3" s="247"/>
      <c r="BA3" s="69"/>
      <c r="BB3" s="69"/>
    </row>
    <row r="4" spans="1:95" ht="22.5" customHeight="1">
      <c r="A4" s="69"/>
      <c r="B4" s="69"/>
      <c r="C4" s="69"/>
      <c r="D4" s="69"/>
      <c r="E4" s="809" t="s">
        <v>166</v>
      </c>
      <c r="F4" s="809"/>
      <c r="G4" s="809"/>
      <c r="H4" s="809"/>
      <c r="I4" s="809"/>
      <c r="J4" s="809"/>
      <c r="K4" s="809"/>
      <c r="L4" s="809"/>
      <c r="M4" s="809"/>
      <c r="N4" s="809"/>
      <c r="O4" s="809"/>
      <c r="P4" s="812">
        <f>②使用申請書!J7</f>
        <v>0</v>
      </c>
      <c r="Q4" s="813"/>
      <c r="R4" s="813"/>
      <c r="S4" s="813"/>
      <c r="T4" s="813"/>
      <c r="U4" s="813"/>
      <c r="V4" s="813"/>
      <c r="W4" s="813"/>
      <c r="X4" s="813"/>
      <c r="Y4" s="813"/>
      <c r="Z4" s="813"/>
      <c r="AA4" s="813"/>
      <c r="AB4" s="813"/>
      <c r="AC4" s="813"/>
      <c r="AD4" s="813"/>
      <c r="AE4" s="813"/>
      <c r="AF4" s="813"/>
      <c r="AG4" s="813"/>
      <c r="AH4" s="813"/>
      <c r="AI4" s="813"/>
      <c r="AJ4" s="813"/>
      <c r="AK4" s="813"/>
      <c r="AL4" s="813"/>
      <c r="AM4" s="813"/>
      <c r="AN4" s="813"/>
      <c r="AO4" s="813"/>
      <c r="AP4" s="813"/>
      <c r="AQ4" s="813"/>
      <c r="AR4" s="813"/>
      <c r="AS4" s="813"/>
      <c r="AT4" s="813"/>
      <c r="AU4" s="813"/>
      <c r="AV4" s="813"/>
      <c r="AW4" s="813"/>
      <c r="AX4" s="813"/>
      <c r="AY4" s="813"/>
      <c r="AZ4" s="814"/>
    </row>
    <row r="5" spans="1:95" ht="8.25" customHeight="1"/>
    <row r="6" spans="1:95" s="70" customFormat="1" ht="9.75" customHeight="1">
      <c r="E6" s="112"/>
      <c r="F6" s="112"/>
      <c r="G6" s="112"/>
      <c r="H6" s="112"/>
      <c r="I6" s="112"/>
      <c r="J6" s="112"/>
      <c r="K6" s="112"/>
      <c r="L6" s="112"/>
      <c r="M6" s="112"/>
      <c r="N6" s="112"/>
      <c r="O6" s="112"/>
      <c r="P6" s="248"/>
      <c r="Q6" s="248"/>
      <c r="R6" s="248"/>
      <c r="S6" s="248"/>
      <c r="T6" s="248"/>
      <c r="U6" s="248"/>
      <c r="V6" s="248"/>
      <c r="W6" s="248"/>
      <c r="X6" s="248"/>
      <c r="Y6" s="248"/>
      <c r="Z6" s="248"/>
      <c r="AA6" s="248"/>
      <c r="AB6" s="248"/>
      <c r="AC6" s="248"/>
      <c r="AD6" s="248"/>
      <c r="AE6" s="248"/>
      <c r="AF6" s="248"/>
      <c r="AG6" s="113"/>
      <c r="AH6" s="113"/>
      <c r="AI6" s="113"/>
      <c r="AJ6" s="113"/>
      <c r="AK6" s="113"/>
      <c r="AL6" s="113"/>
      <c r="AM6" s="113"/>
      <c r="AN6" s="113"/>
      <c r="AO6" s="113"/>
      <c r="AP6" s="113"/>
      <c r="AQ6" s="113"/>
      <c r="AR6" s="113"/>
      <c r="AS6" s="113"/>
      <c r="AT6" s="113"/>
      <c r="AU6" s="113"/>
      <c r="AV6" s="113"/>
      <c r="AW6" s="113"/>
      <c r="AX6" s="113"/>
      <c r="AY6" s="113"/>
      <c r="AZ6" s="113"/>
    </row>
    <row r="7" spans="1:95" ht="7.5" customHeight="1">
      <c r="E7" s="112"/>
      <c r="F7" s="112"/>
      <c r="G7" s="112"/>
      <c r="H7" s="112"/>
      <c r="I7" s="112"/>
      <c r="J7" s="112"/>
      <c r="K7" s="112"/>
      <c r="L7" s="112"/>
      <c r="M7" s="112"/>
      <c r="N7" s="112"/>
      <c r="O7" s="112"/>
      <c r="P7" s="248"/>
      <c r="Q7" s="248"/>
      <c r="R7" s="248"/>
      <c r="S7" s="248"/>
      <c r="T7" s="248"/>
      <c r="U7" s="248"/>
      <c r="V7" s="248"/>
      <c r="W7" s="248"/>
      <c r="X7" s="248"/>
      <c r="Y7" s="248"/>
      <c r="Z7" s="248"/>
      <c r="AA7" s="248"/>
      <c r="AB7" s="248"/>
      <c r="AC7" s="248"/>
      <c r="AD7" s="248"/>
      <c r="AE7" s="248"/>
      <c r="AF7" s="248"/>
      <c r="AG7" s="114"/>
      <c r="AH7" s="114"/>
      <c r="AI7" s="114"/>
      <c r="AJ7" s="114"/>
      <c r="AK7" s="114"/>
      <c r="AL7" s="114"/>
      <c r="AM7" s="114"/>
      <c r="AN7" s="114"/>
      <c r="AO7" s="114"/>
      <c r="AP7" s="114"/>
      <c r="AQ7" s="114"/>
      <c r="AR7" s="114"/>
      <c r="AS7" s="114"/>
      <c r="AT7" s="114"/>
      <c r="AU7" s="114"/>
      <c r="AV7" s="114"/>
      <c r="AW7" s="114"/>
      <c r="AX7" s="114"/>
      <c r="AY7" s="114"/>
      <c r="AZ7" s="114"/>
    </row>
    <row r="8" spans="1:95" s="71" customFormat="1" ht="37.5" customHeight="1" thickBot="1">
      <c r="B8" s="249" t="s">
        <v>167</v>
      </c>
      <c r="C8" s="249"/>
      <c r="D8" s="783" t="s">
        <v>168</v>
      </c>
      <c r="E8" s="784"/>
      <c r="F8" s="784"/>
      <c r="G8" s="784"/>
      <c r="H8" s="784"/>
      <c r="I8" s="784"/>
      <c r="J8" s="784"/>
      <c r="K8" s="785"/>
      <c r="L8" s="789" t="s">
        <v>169</v>
      </c>
      <c r="M8" s="695"/>
      <c r="N8" s="695"/>
      <c r="O8" s="790"/>
      <c r="P8" s="783" t="s">
        <v>170</v>
      </c>
      <c r="Q8" s="784"/>
      <c r="R8" s="784"/>
      <c r="S8" s="784"/>
      <c r="T8" s="784"/>
      <c r="U8" s="784"/>
      <c r="V8" s="784"/>
      <c r="W8" s="785"/>
      <c r="X8" s="783" t="s">
        <v>171</v>
      </c>
      <c r="Y8" s="784"/>
      <c r="Z8" s="784"/>
      <c r="AA8" s="784"/>
      <c r="AB8" s="784"/>
      <c r="AC8" s="784"/>
      <c r="AD8" s="784"/>
      <c r="AE8" s="784"/>
      <c r="AF8" s="784"/>
      <c r="AG8" s="785"/>
      <c r="AH8" s="825" t="s">
        <v>172</v>
      </c>
      <c r="AI8" s="826"/>
      <c r="AJ8" s="826"/>
      <c r="AK8" s="826"/>
      <c r="AL8" s="826"/>
      <c r="AM8" s="826"/>
      <c r="AN8" s="827"/>
      <c r="AO8" s="828" t="s">
        <v>173</v>
      </c>
      <c r="AP8" s="784"/>
      <c r="AQ8" s="784"/>
      <c r="AR8" s="784"/>
      <c r="AS8" s="785"/>
      <c r="AT8" s="784" t="s">
        <v>174</v>
      </c>
      <c r="AU8" s="784"/>
      <c r="AV8" s="784"/>
      <c r="AW8" s="784"/>
      <c r="AX8" s="784"/>
      <c r="AY8" s="784"/>
      <c r="AZ8" s="785"/>
    </row>
    <row r="9" spans="1:95" s="71" customFormat="1" ht="37.5" customHeight="1" thickTop="1">
      <c r="B9" s="835" t="s">
        <v>175</v>
      </c>
      <c r="C9" s="264" t="s">
        <v>176</v>
      </c>
      <c r="D9" s="837" t="s">
        <v>177</v>
      </c>
      <c r="E9" s="838"/>
      <c r="F9" s="838"/>
      <c r="G9" s="838"/>
      <c r="H9" s="838"/>
      <c r="I9" s="838"/>
      <c r="J9" s="838"/>
      <c r="K9" s="839"/>
      <c r="L9" s="840" t="s">
        <v>178</v>
      </c>
      <c r="M9" s="841"/>
      <c r="N9" s="841"/>
      <c r="O9" s="842"/>
      <c r="P9" s="843" t="s">
        <v>179</v>
      </c>
      <c r="Q9" s="844"/>
      <c r="R9" s="844"/>
      <c r="S9" s="844"/>
      <c r="T9" s="844"/>
      <c r="U9" s="844"/>
      <c r="V9" s="844"/>
      <c r="W9" s="845"/>
      <c r="X9" s="843" t="s">
        <v>180</v>
      </c>
      <c r="Y9" s="844"/>
      <c r="Z9" s="844"/>
      <c r="AA9" s="844"/>
      <c r="AB9" s="844"/>
      <c r="AC9" s="844"/>
      <c r="AD9" s="844"/>
      <c r="AE9" s="844"/>
      <c r="AF9" s="844"/>
      <c r="AG9" s="845"/>
      <c r="AH9" s="846" t="s">
        <v>181</v>
      </c>
      <c r="AI9" s="847"/>
      <c r="AJ9" s="847"/>
      <c r="AK9" s="847"/>
      <c r="AL9" s="847"/>
      <c r="AM9" s="847"/>
      <c r="AN9" s="848"/>
      <c r="AO9" s="849" t="s">
        <v>182</v>
      </c>
      <c r="AP9" s="844"/>
      <c r="AQ9" s="844"/>
      <c r="AR9" s="844"/>
      <c r="AS9" s="845"/>
      <c r="AT9" s="850" t="s">
        <v>183</v>
      </c>
      <c r="AU9" s="851"/>
      <c r="AV9" s="851"/>
      <c r="AW9" s="851"/>
      <c r="AX9" s="851"/>
      <c r="AY9" s="851"/>
      <c r="AZ9" s="852"/>
    </row>
    <row r="10" spans="1:95" s="71" customFormat="1" ht="37.5" customHeight="1" thickBot="1">
      <c r="B10" s="836"/>
      <c r="C10" s="265" t="s">
        <v>184</v>
      </c>
      <c r="D10" s="815" t="s">
        <v>109</v>
      </c>
      <c r="E10" s="816"/>
      <c r="F10" s="816"/>
      <c r="G10" s="816"/>
      <c r="H10" s="816"/>
      <c r="I10" s="816"/>
      <c r="J10" s="816"/>
      <c r="K10" s="817"/>
      <c r="L10" s="818" t="s">
        <v>185</v>
      </c>
      <c r="M10" s="819"/>
      <c r="N10" s="819"/>
      <c r="O10" s="820"/>
      <c r="P10" s="821" t="s">
        <v>186</v>
      </c>
      <c r="Q10" s="787"/>
      <c r="R10" s="787"/>
      <c r="S10" s="787"/>
      <c r="T10" s="787"/>
      <c r="U10" s="787"/>
      <c r="V10" s="787"/>
      <c r="W10" s="788"/>
      <c r="X10" s="821" t="s">
        <v>187</v>
      </c>
      <c r="Y10" s="787"/>
      <c r="Z10" s="787"/>
      <c r="AA10" s="787"/>
      <c r="AB10" s="787"/>
      <c r="AC10" s="787"/>
      <c r="AD10" s="787"/>
      <c r="AE10" s="787"/>
      <c r="AF10" s="787"/>
      <c r="AG10" s="788"/>
      <c r="AH10" s="822" t="s">
        <v>95</v>
      </c>
      <c r="AI10" s="823"/>
      <c r="AJ10" s="823"/>
      <c r="AK10" s="823"/>
      <c r="AL10" s="823"/>
      <c r="AM10" s="823"/>
      <c r="AN10" s="824"/>
      <c r="AO10" s="786" t="s">
        <v>188</v>
      </c>
      <c r="AP10" s="787"/>
      <c r="AQ10" s="787"/>
      <c r="AR10" s="787"/>
      <c r="AS10" s="788"/>
      <c r="AT10" s="834" t="s">
        <v>189</v>
      </c>
      <c r="AU10" s="787"/>
      <c r="AV10" s="787"/>
      <c r="AW10" s="787"/>
      <c r="AX10" s="787"/>
      <c r="AY10" s="787"/>
      <c r="AZ10" s="788"/>
    </row>
    <row r="11" spans="1:95" s="72" customFormat="1" ht="37.5" customHeight="1" thickTop="1">
      <c r="B11" s="266" t="s">
        <v>190</v>
      </c>
      <c r="C11" s="268"/>
      <c r="D11" s="775"/>
      <c r="E11" s="776"/>
      <c r="F11" s="776"/>
      <c r="G11" s="776"/>
      <c r="H11" s="776"/>
      <c r="I11" s="776"/>
      <c r="J11" s="776"/>
      <c r="K11" s="777"/>
      <c r="L11" s="791"/>
      <c r="M11" s="776"/>
      <c r="N11" s="776"/>
      <c r="O11" s="777"/>
      <c r="P11" s="792"/>
      <c r="Q11" s="793"/>
      <c r="R11" s="793"/>
      <c r="S11" s="793"/>
      <c r="T11" s="793"/>
      <c r="U11" s="793"/>
      <c r="V11" s="793"/>
      <c r="W11" s="794"/>
      <c r="X11" s="792"/>
      <c r="Y11" s="793"/>
      <c r="Z11" s="793"/>
      <c r="AA11" s="793"/>
      <c r="AB11" s="793"/>
      <c r="AC11" s="793"/>
      <c r="AD11" s="793"/>
      <c r="AE11" s="793"/>
      <c r="AF11" s="793"/>
      <c r="AG11" s="794"/>
      <c r="AH11" s="796"/>
      <c r="AI11" s="797"/>
      <c r="AJ11" s="797"/>
      <c r="AK11" s="797"/>
      <c r="AL11" s="797"/>
      <c r="AM11" s="797"/>
      <c r="AN11" s="798"/>
      <c r="AO11" s="795"/>
      <c r="AP11" s="793"/>
      <c r="AQ11" s="793"/>
      <c r="AR11" s="793"/>
      <c r="AS11" s="794"/>
      <c r="AT11" s="793"/>
      <c r="AU11" s="793"/>
      <c r="AV11" s="793"/>
      <c r="AW11" s="793"/>
      <c r="AX11" s="793"/>
      <c r="AY11" s="793"/>
      <c r="AZ11" s="794"/>
    </row>
    <row r="12" spans="1:95" s="72" customFormat="1" ht="37.5" customHeight="1">
      <c r="B12" s="250" t="s">
        <v>191</v>
      </c>
      <c r="C12" s="268"/>
      <c r="D12" s="775"/>
      <c r="E12" s="776"/>
      <c r="F12" s="776"/>
      <c r="G12" s="776"/>
      <c r="H12" s="776"/>
      <c r="I12" s="776"/>
      <c r="J12" s="776"/>
      <c r="K12" s="777"/>
      <c r="L12" s="791"/>
      <c r="M12" s="776"/>
      <c r="N12" s="776"/>
      <c r="O12" s="777"/>
      <c r="P12" s="792"/>
      <c r="Q12" s="793"/>
      <c r="R12" s="793"/>
      <c r="S12" s="793"/>
      <c r="T12" s="793"/>
      <c r="U12" s="793"/>
      <c r="V12" s="793"/>
      <c r="W12" s="794"/>
      <c r="X12" s="792"/>
      <c r="Y12" s="793"/>
      <c r="Z12" s="793"/>
      <c r="AA12" s="793"/>
      <c r="AB12" s="793"/>
      <c r="AC12" s="793"/>
      <c r="AD12" s="793"/>
      <c r="AE12" s="793"/>
      <c r="AF12" s="793"/>
      <c r="AG12" s="794"/>
      <c r="AH12" s="796"/>
      <c r="AI12" s="797"/>
      <c r="AJ12" s="797"/>
      <c r="AK12" s="797"/>
      <c r="AL12" s="797"/>
      <c r="AM12" s="797"/>
      <c r="AN12" s="798"/>
      <c r="AO12" s="795"/>
      <c r="AP12" s="793"/>
      <c r="AQ12" s="793"/>
      <c r="AR12" s="793"/>
      <c r="AS12" s="794"/>
      <c r="AT12" s="793"/>
      <c r="AU12" s="793"/>
      <c r="AV12" s="793"/>
      <c r="AW12" s="793"/>
      <c r="AX12" s="793"/>
      <c r="AY12" s="793"/>
      <c r="AZ12" s="794"/>
      <c r="BE12" s="193"/>
      <c r="BF12" s="193"/>
      <c r="BG12" s="193"/>
      <c r="BH12" s="829"/>
      <c r="BI12" s="829"/>
      <c r="BJ12" s="829"/>
      <c r="BK12" s="829"/>
      <c r="BL12" s="829"/>
      <c r="BM12" s="829"/>
      <c r="BN12" s="829"/>
      <c r="BO12" s="829"/>
      <c r="BP12" s="829"/>
      <c r="BQ12" s="829"/>
      <c r="BR12" s="829"/>
      <c r="BS12" s="829"/>
      <c r="BT12" s="829"/>
      <c r="BU12" s="829"/>
      <c r="BV12" s="829"/>
      <c r="BW12" s="829"/>
      <c r="BX12" s="829"/>
      <c r="BY12" s="829"/>
      <c r="BZ12" s="829"/>
      <c r="CA12" s="829"/>
      <c r="CB12" s="829"/>
      <c r="CC12" s="829"/>
      <c r="CD12" s="829"/>
      <c r="CE12" s="829"/>
      <c r="CF12" s="829"/>
      <c r="CG12" s="829"/>
      <c r="CH12" s="829"/>
      <c r="CI12" s="829"/>
      <c r="CJ12" s="829"/>
      <c r="CK12" s="829"/>
      <c r="CL12" s="829"/>
      <c r="CM12" s="829"/>
      <c r="CN12" s="829"/>
      <c r="CO12" s="829"/>
      <c r="CP12" s="829"/>
      <c r="CQ12" s="829"/>
    </row>
    <row r="13" spans="1:95" ht="37.5" customHeight="1">
      <c r="A13" s="251"/>
      <c r="B13" s="250" t="s">
        <v>192</v>
      </c>
      <c r="C13" s="268"/>
      <c r="D13" s="775"/>
      <c r="E13" s="776"/>
      <c r="F13" s="776"/>
      <c r="G13" s="776"/>
      <c r="H13" s="776"/>
      <c r="I13" s="776"/>
      <c r="J13" s="776"/>
      <c r="K13" s="777"/>
      <c r="L13" s="791"/>
      <c r="M13" s="776"/>
      <c r="N13" s="776"/>
      <c r="O13" s="777"/>
      <c r="P13" s="792"/>
      <c r="Q13" s="793"/>
      <c r="R13" s="793"/>
      <c r="S13" s="793"/>
      <c r="T13" s="793"/>
      <c r="U13" s="793"/>
      <c r="V13" s="793"/>
      <c r="W13" s="794"/>
      <c r="X13" s="792"/>
      <c r="Y13" s="793"/>
      <c r="Z13" s="793"/>
      <c r="AA13" s="793"/>
      <c r="AB13" s="793"/>
      <c r="AC13" s="793"/>
      <c r="AD13" s="793"/>
      <c r="AE13" s="793"/>
      <c r="AF13" s="793"/>
      <c r="AG13" s="794"/>
      <c r="AH13" s="796"/>
      <c r="AI13" s="797"/>
      <c r="AJ13" s="797"/>
      <c r="AK13" s="797"/>
      <c r="AL13" s="797"/>
      <c r="AM13" s="797"/>
      <c r="AN13" s="798"/>
      <c r="AO13" s="795"/>
      <c r="AP13" s="793"/>
      <c r="AQ13" s="793"/>
      <c r="AR13" s="793"/>
      <c r="AS13" s="794"/>
      <c r="AT13" s="793"/>
      <c r="AU13" s="793"/>
      <c r="AV13" s="793"/>
      <c r="AW13" s="793"/>
      <c r="AX13" s="793"/>
      <c r="AY13" s="793"/>
      <c r="AZ13" s="794"/>
      <c r="BA13" s="252"/>
      <c r="BB13" s="252"/>
    </row>
    <row r="14" spans="1:95" ht="37.5" customHeight="1">
      <c r="A14" s="253"/>
      <c r="B14" s="250" t="s">
        <v>193</v>
      </c>
      <c r="C14" s="268"/>
      <c r="D14" s="775"/>
      <c r="E14" s="776"/>
      <c r="F14" s="776"/>
      <c r="G14" s="776"/>
      <c r="H14" s="776"/>
      <c r="I14" s="776"/>
      <c r="J14" s="776"/>
      <c r="K14" s="777"/>
      <c r="L14" s="791"/>
      <c r="M14" s="776"/>
      <c r="N14" s="776"/>
      <c r="O14" s="777"/>
      <c r="P14" s="792"/>
      <c r="Q14" s="793"/>
      <c r="R14" s="793"/>
      <c r="S14" s="793"/>
      <c r="T14" s="793"/>
      <c r="U14" s="793"/>
      <c r="V14" s="793"/>
      <c r="W14" s="794"/>
      <c r="X14" s="792"/>
      <c r="Y14" s="793"/>
      <c r="Z14" s="793"/>
      <c r="AA14" s="793"/>
      <c r="AB14" s="793"/>
      <c r="AC14" s="793"/>
      <c r="AD14" s="793"/>
      <c r="AE14" s="793"/>
      <c r="AF14" s="793"/>
      <c r="AG14" s="794"/>
      <c r="AH14" s="796"/>
      <c r="AI14" s="797"/>
      <c r="AJ14" s="797"/>
      <c r="AK14" s="797"/>
      <c r="AL14" s="797"/>
      <c r="AM14" s="797"/>
      <c r="AN14" s="798"/>
      <c r="AO14" s="795"/>
      <c r="AP14" s="793"/>
      <c r="AQ14" s="793"/>
      <c r="AR14" s="793"/>
      <c r="AS14" s="794"/>
      <c r="AT14" s="793"/>
      <c r="AU14" s="793"/>
      <c r="AV14" s="793"/>
      <c r="AW14" s="793"/>
      <c r="AX14" s="793"/>
      <c r="AY14" s="793"/>
      <c r="AZ14" s="794"/>
      <c r="BA14" s="254"/>
    </row>
    <row r="15" spans="1:95" ht="37.5" customHeight="1">
      <c r="A15" s="253"/>
      <c r="B15" s="250" t="s">
        <v>194</v>
      </c>
      <c r="C15" s="268"/>
      <c r="D15" s="775"/>
      <c r="E15" s="776"/>
      <c r="F15" s="776"/>
      <c r="G15" s="776"/>
      <c r="H15" s="776"/>
      <c r="I15" s="776"/>
      <c r="J15" s="776"/>
      <c r="K15" s="777"/>
      <c r="L15" s="791"/>
      <c r="M15" s="776"/>
      <c r="N15" s="776"/>
      <c r="O15" s="777"/>
      <c r="P15" s="792"/>
      <c r="Q15" s="793"/>
      <c r="R15" s="793"/>
      <c r="S15" s="793"/>
      <c r="T15" s="793"/>
      <c r="U15" s="793"/>
      <c r="V15" s="793"/>
      <c r="W15" s="794"/>
      <c r="X15" s="792"/>
      <c r="Y15" s="793"/>
      <c r="Z15" s="793"/>
      <c r="AA15" s="793"/>
      <c r="AB15" s="793"/>
      <c r="AC15" s="793"/>
      <c r="AD15" s="793"/>
      <c r="AE15" s="793"/>
      <c r="AF15" s="793"/>
      <c r="AG15" s="794"/>
      <c r="AH15" s="796"/>
      <c r="AI15" s="797"/>
      <c r="AJ15" s="797"/>
      <c r="AK15" s="797"/>
      <c r="AL15" s="797"/>
      <c r="AM15" s="797"/>
      <c r="AN15" s="798"/>
      <c r="AO15" s="795"/>
      <c r="AP15" s="793"/>
      <c r="AQ15" s="793"/>
      <c r="AR15" s="793"/>
      <c r="AS15" s="794"/>
      <c r="AT15" s="793"/>
      <c r="AU15" s="793"/>
      <c r="AV15" s="793"/>
      <c r="AW15" s="793"/>
      <c r="AX15" s="793"/>
      <c r="AY15" s="793"/>
      <c r="AZ15" s="794"/>
      <c r="BA15" s="242"/>
      <c r="BB15" s="242"/>
    </row>
    <row r="16" spans="1:95" ht="37.5" customHeight="1">
      <c r="A16" s="253"/>
      <c r="B16" s="250" t="s">
        <v>195</v>
      </c>
      <c r="C16" s="268"/>
      <c r="D16" s="775"/>
      <c r="E16" s="776"/>
      <c r="F16" s="776"/>
      <c r="G16" s="776"/>
      <c r="H16" s="776"/>
      <c r="I16" s="776"/>
      <c r="J16" s="776"/>
      <c r="K16" s="777"/>
      <c r="L16" s="791"/>
      <c r="M16" s="776"/>
      <c r="N16" s="776"/>
      <c r="O16" s="777"/>
      <c r="P16" s="792"/>
      <c r="Q16" s="793"/>
      <c r="R16" s="793"/>
      <c r="S16" s="793"/>
      <c r="T16" s="793"/>
      <c r="U16" s="793"/>
      <c r="V16" s="793"/>
      <c r="W16" s="794"/>
      <c r="X16" s="792"/>
      <c r="Y16" s="793"/>
      <c r="Z16" s="793"/>
      <c r="AA16" s="793"/>
      <c r="AB16" s="793"/>
      <c r="AC16" s="793"/>
      <c r="AD16" s="793"/>
      <c r="AE16" s="793"/>
      <c r="AF16" s="793"/>
      <c r="AG16" s="794"/>
      <c r="AH16" s="796"/>
      <c r="AI16" s="797"/>
      <c r="AJ16" s="797"/>
      <c r="AK16" s="797"/>
      <c r="AL16" s="797"/>
      <c r="AM16" s="797"/>
      <c r="AN16" s="798"/>
      <c r="AO16" s="795"/>
      <c r="AP16" s="793"/>
      <c r="AQ16" s="793"/>
      <c r="AR16" s="793"/>
      <c r="AS16" s="794"/>
      <c r="AT16" s="793"/>
      <c r="AU16" s="793"/>
      <c r="AV16" s="793"/>
      <c r="AW16" s="793"/>
      <c r="AX16" s="793"/>
      <c r="AY16" s="793"/>
      <c r="AZ16" s="794"/>
      <c r="BA16" s="255"/>
      <c r="BB16" s="255"/>
    </row>
    <row r="17" spans="1:54" ht="37.5" customHeight="1">
      <c r="A17" s="253"/>
      <c r="B17" s="250" t="s">
        <v>196</v>
      </c>
      <c r="C17" s="268"/>
      <c r="D17" s="775"/>
      <c r="E17" s="776"/>
      <c r="F17" s="776"/>
      <c r="G17" s="776"/>
      <c r="H17" s="776"/>
      <c r="I17" s="776"/>
      <c r="J17" s="776"/>
      <c r="K17" s="777"/>
      <c r="L17" s="791"/>
      <c r="M17" s="776"/>
      <c r="N17" s="776"/>
      <c r="O17" s="777"/>
      <c r="P17" s="792"/>
      <c r="Q17" s="793"/>
      <c r="R17" s="793"/>
      <c r="S17" s="793"/>
      <c r="T17" s="793"/>
      <c r="U17" s="793"/>
      <c r="V17" s="793"/>
      <c r="W17" s="794"/>
      <c r="X17" s="792"/>
      <c r="Y17" s="793"/>
      <c r="Z17" s="793"/>
      <c r="AA17" s="793"/>
      <c r="AB17" s="793"/>
      <c r="AC17" s="793"/>
      <c r="AD17" s="793"/>
      <c r="AE17" s="793"/>
      <c r="AF17" s="793"/>
      <c r="AG17" s="794"/>
      <c r="AH17" s="796"/>
      <c r="AI17" s="797"/>
      <c r="AJ17" s="797"/>
      <c r="AK17" s="797"/>
      <c r="AL17" s="797"/>
      <c r="AM17" s="797"/>
      <c r="AN17" s="798"/>
      <c r="AO17" s="795"/>
      <c r="AP17" s="793"/>
      <c r="AQ17" s="793"/>
      <c r="AR17" s="793"/>
      <c r="AS17" s="794"/>
      <c r="AT17" s="793"/>
      <c r="AU17" s="793"/>
      <c r="AV17" s="793"/>
      <c r="AW17" s="793"/>
      <c r="AX17" s="793"/>
      <c r="AY17" s="793"/>
      <c r="AZ17" s="794"/>
      <c r="BA17" s="256"/>
      <c r="BB17" s="111"/>
    </row>
    <row r="18" spans="1:54" ht="37.5" customHeight="1">
      <c r="A18" s="253"/>
      <c r="B18" s="250" t="s">
        <v>197</v>
      </c>
      <c r="C18" s="268"/>
      <c r="D18" s="775"/>
      <c r="E18" s="776"/>
      <c r="F18" s="776"/>
      <c r="G18" s="776"/>
      <c r="H18" s="776"/>
      <c r="I18" s="776"/>
      <c r="J18" s="776"/>
      <c r="K18" s="777"/>
      <c r="L18" s="791"/>
      <c r="M18" s="776"/>
      <c r="N18" s="776"/>
      <c r="O18" s="777"/>
      <c r="P18" s="792"/>
      <c r="Q18" s="793"/>
      <c r="R18" s="793"/>
      <c r="S18" s="793"/>
      <c r="T18" s="793"/>
      <c r="U18" s="793"/>
      <c r="V18" s="793"/>
      <c r="W18" s="794"/>
      <c r="X18" s="792"/>
      <c r="Y18" s="793"/>
      <c r="Z18" s="793"/>
      <c r="AA18" s="793"/>
      <c r="AB18" s="793"/>
      <c r="AC18" s="793"/>
      <c r="AD18" s="793"/>
      <c r="AE18" s="793"/>
      <c r="AF18" s="793"/>
      <c r="AG18" s="794"/>
      <c r="AH18" s="796"/>
      <c r="AI18" s="797"/>
      <c r="AJ18" s="797"/>
      <c r="AK18" s="797"/>
      <c r="AL18" s="797"/>
      <c r="AM18" s="797"/>
      <c r="AN18" s="798"/>
      <c r="AO18" s="795"/>
      <c r="AP18" s="793"/>
      <c r="AQ18" s="793"/>
      <c r="AR18" s="793"/>
      <c r="AS18" s="794"/>
      <c r="AT18" s="793"/>
      <c r="AU18" s="793"/>
      <c r="AV18" s="793"/>
      <c r="AW18" s="793"/>
      <c r="AX18" s="793"/>
      <c r="AY18" s="793"/>
      <c r="AZ18" s="794"/>
      <c r="BA18" s="242"/>
      <c r="BB18" s="242"/>
    </row>
    <row r="19" spans="1:54" ht="26.25" customHeight="1">
      <c r="A19" s="253"/>
      <c r="B19" s="253"/>
      <c r="C19" s="253"/>
      <c r="D19" s="253"/>
      <c r="E19" s="251"/>
      <c r="F19" s="257"/>
      <c r="G19" s="257"/>
      <c r="H19" s="257"/>
      <c r="I19" s="251"/>
      <c r="J19" s="258"/>
      <c r="K19" s="258"/>
      <c r="L19" s="251"/>
      <c r="M19" s="259"/>
      <c r="N19" s="259"/>
      <c r="O19" s="259"/>
      <c r="P19" s="259"/>
      <c r="Q19" s="260"/>
      <c r="R19" s="259"/>
      <c r="S19" s="259"/>
      <c r="T19" s="259"/>
      <c r="U19" s="259"/>
      <c r="V19" s="261"/>
      <c r="W19" s="261"/>
      <c r="X19" s="261"/>
      <c r="Y19" s="256"/>
      <c r="Z19" s="262"/>
      <c r="AA19" s="259"/>
      <c r="AB19" s="259"/>
      <c r="AC19" s="259"/>
      <c r="AD19" s="259"/>
      <c r="AE19" s="241"/>
      <c r="AF19" s="259"/>
      <c r="AG19" s="259"/>
      <c r="AH19" s="259"/>
      <c r="AI19" s="259"/>
      <c r="AJ19" s="261"/>
      <c r="AK19" s="261"/>
      <c r="AL19" s="261"/>
      <c r="AM19" s="256"/>
      <c r="AN19" s="111"/>
      <c r="AO19" s="259"/>
      <c r="AP19" s="259"/>
      <c r="AQ19" s="259"/>
      <c r="AR19" s="259"/>
      <c r="AS19" s="260"/>
      <c r="AT19" s="259"/>
      <c r="AU19" s="259"/>
      <c r="AV19" s="259"/>
      <c r="AW19" s="259"/>
      <c r="AX19" s="261"/>
      <c r="AY19" s="261"/>
      <c r="AZ19" s="261"/>
      <c r="BA19" s="256"/>
      <c r="BB19" s="111"/>
    </row>
    <row r="20" spans="1:54" ht="14.25" customHeight="1">
      <c r="A20" s="269" t="s">
        <v>198</v>
      </c>
      <c r="B20" s="76"/>
      <c r="D20" s="73"/>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row>
    <row r="21" spans="1:54" ht="14.25" customHeight="1">
      <c r="A21" s="773" t="s">
        <v>199</v>
      </c>
      <c r="B21" s="773"/>
      <c r="C21" s="774"/>
      <c r="D21" s="774"/>
      <c r="E21" s="774"/>
      <c r="F21" s="774"/>
      <c r="G21" s="774"/>
      <c r="H21" s="774"/>
      <c r="I21" s="774"/>
      <c r="J21" s="774"/>
      <c r="K21" s="774"/>
      <c r="L21" s="774"/>
      <c r="M21" s="774"/>
      <c r="N21" s="774"/>
      <c r="O21" s="774"/>
      <c r="P21" s="774"/>
      <c r="Q21" s="774"/>
      <c r="R21" s="774"/>
      <c r="S21" s="774"/>
      <c r="T21" s="774"/>
      <c r="U21" s="774"/>
      <c r="V21" s="774"/>
      <c r="W21" s="774"/>
      <c r="X21" s="774"/>
      <c r="Y21" s="774"/>
      <c r="Z21" s="774"/>
      <c r="AA21" s="774"/>
      <c r="AB21" s="774"/>
      <c r="AC21" s="774"/>
      <c r="AD21" s="774"/>
      <c r="AE21" s="774"/>
      <c r="AF21" s="774"/>
      <c r="AG21" s="774"/>
      <c r="AH21" s="774"/>
      <c r="AI21" s="774"/>
      <c r="AJ21" s="774"/>
      <c r="AK21" s="774"/>
      <c r="AL21" s="774"/>
      <c r="AM21" s="774"/>
      <c r="AN21" s="774"/>
      <c r="AO21" s="774"/>
      <c r="AP21" s="774"/>
      <c r="AQ21" s="774"/>
      <c r="AR21" s="774"/>
      <c r="AS21" s="774"/>
      <c r="AT21" s="774"/>
      <c r="AU21" s="774"/>
      <c r="AV21" s="774"/>
      <c r="AW21" s="774"/>
      <c r="AX21" s="774"/>
      <c r="AY21" s="774"/>
      <c r="AZ21" s="774"/>
      <c r="BA21" s="774"/>
      <c r="BB21" s="774"/>
    </row>
    <row r="22" spans="1:54" ht="14.25" customHeight="1">
      <c r="A22" s="773" t="s">
        <v>200</v>
      </c>
      <c r="B22" s="773"/>
      <c r="C22" s="774"/>
      <c r="D22" s="774"/>
      <c r="E22" s="774"/>
      <c r="F22" s="774"/>
      <c r="G22" s="774"/>
      <c r="H22" s="774"/>
      <c r="I22" s="774"/>
      <c r="J22" s="774"/>
      <c r="K22" s="774"/>
      <c r="L22" s="774"/>
      <c r="M22" s="774"/>
      <c r="N22" s="774"/>
      <c r="O22" s="774"/>
      <c r="P22" s="774"/>
      <c r="Q22" s="774"/>
      <c r="R22" s="774"/>
      <c r="S22" s="774"/>
      <c r="T22" s="774"/>
      <c r="U22" s="774"/>
      <c r="V22" s="774"/>
      <c r="W22" s="774"/>
      <c r="X22" s="774"/>
      <c r="Y22" s="774"/>
      <c r="Z22" s="774"/>
      <c r="AA22" s="774"/>
      <c r="AB22" s="774"/>
      <c r="AC22" s="774"/>
      <c r="AD22" s="774"/>
      <c r="AE22" s="774"/>
      <c r="AF22" s="774"/>
      <c r="AG22" s="774"/>
      <c r="AH22" s="774"/>
      <c r="AI22" s="774"/>
      <c r="AJ22" s="774"/>
      <c r="AK22" s="774"/>
      <c r="AL22" s="774"/>
      <c r="AM22" s="774"/>
      <c r="AN22" s="774"/>
      <c r="AO22" s="774"/>
      <c r="AP22" s="774"/>
      <c r="AQ22" s="774"/>
      <c r="AR22" s="774"/>
      <c r="AS22" s="774"/>
      <c r="AT22" s="774"/>
      <c r="AU22" s="774"/>
      <c r="AV22" s="774"/>
      <c r="AW22" s="774"/>
      <c r="AX22" s="774"/>
      <c r="AY22" s="774"/>
      <c r="AZ22" s="774"/>
      <c r="BA22" s="774"/>
      <c r="BB22" s="774"/>
    </row>
    <row r="23" spans="1:54" ht="14.25" customHeight="1">
      <c r="A23" s="773" t="s">
        <v>201</v>
      </c>
      <c r="B23" s="773"/>
      <c r="C23" s="774"/>
      <c r="D23" s="774"/>
      <c r="E23" s="774"/>
      <c r="F23" s="774"/>
      <c r="G23" s="774"/>
      <c r="H23" s="774"/>
      <c r="I23" s="774"/>
      <c r="J23" s="774"/>
      <c r="K23" s="774"/>
      <c r="L23" s="774"/>
      <c r="M23" s="774"/>
      <c r="N23" s="774"/>
      <c r="O23" s="774"/>
      <c r="P23" s="774"/>
      <c r="Q23" s="774"/>
      <c r="R23" s="774"/>
      <c r="S23" s="774"/>
      <c r="T23" s="774"/>
      <c r="U23" s="774"/>
      <c r="V23" s="774"/>
      <c r="W23" s="774"/>
      <c r="X23" s="774"/>
      <c r="Y23" s="774"/>
      <c r="Z23" s="774"/>
      <c r="AA23" s="774"/>
      <c r="AB23" s="774"/>
      <c r="AC23" s="774"/>
      <c r="AD23" s="774"/>
      <c r="AE23" s="774"/>
      <c r="AF23" s="774"/>
      <c r="AG23" s="774"/>
      <c r="AH23" s="774"/>
      <c r="AI23" s="774"/>
      <c r="AJ23" s="774"/>
      <c r="AK23" s="774"/>
      <c r="AL23" s="774"/>
      <c r="AM23" s="774"/>
      <c r="AN23" s="774"/>
      <c r="AO23" s="774"/>
      <c r="AP23" s="774"/>
      <c r="AQ23" s="774"/>
      <c r="AR23" s="774"/>
      <c r="AS23" s="774"/>
      <c r="AT23" s="774"/>
      <c r="AU23" s="774"/>
      <c r="AV23" s="774"/>
      <c r="AW23" s="774"/>
      <c r="AX23" s="774"/>
      <c r="AY23" s="774"/>
      <c r="AZ23" s="774"/>
      <c r="BA23" s="774"/>
      <c r="BB23" s="774"/>
    </row>
    <row r="24" spans="1:54" ht="14.25" customHeight="1">
      <c r="A24" s="773" t="s">
        <v>453</v>
      </c>
      <c r="B24" s="773"/>
      <c r="C24" s="774"/>
      <c r="D24" s="774"/>
      <c r="E24" s="77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774"/>
      <c r="AD24" s="774"/>
      <c r="AE24" s="774"/>
      <c r="AF24" s="774"/>
      <c r="AG24" s="774"/>
      <c r="AH24" s="774"/>
      <c r="AI24" s="774"/>
      <c r="AJ24" s="774"/>
      <c r="AK24" s="774"/>
      <c r="AL24" s="774"/>
      <c r="AM24" s="774"/>
      <c r="AN24" s="774"/>
      <c r="AO24" s="774"/>
      <c r="AP24" s="774"/>
      <c r="AQ24" s="774"/>
      <c r="AR24" s="774"/>
      <c r="AS24" s="774"/>
      <c r="AT24" s="774"/>
      <c r="AU24" s="774"/>
      <c r="AV24" s="774"/>
      <c r="AW24" s="774"/>
      <c r="AX24" s="774"/>
      <c r="AY24" s="774"/>
      <c r="AZ24" s="774"/>
      <c r="BA24" s="774"/>
      <c r="BB24" s="774"/>
    </row>
    <row r="25" spans="1:54" ht="14.25" customHeight="1">
      <c r="A25" s="773" t="s">
        <v>202</v>
      </c>
      <c r="B25" s="773"/>
      <c r="C25" s="774"/>
      <c r="D25" s="774"/>
      <c r="E25" s="774"/>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c r="AD25" s="774"/>
      <c r="AE25" s="774"/>
      <c r="AF25" s="774"/>
      <c r="AG25" s="774"/>
      <c r="AH25" s="774"/>
      <c r="AI25" s="774"/>
      <c r="AJ25" s="774"/>
      <c r="AK25" s="774"/>
      <c r="AL25" s="774"/>
      <c r="AM25" s="774"/>
      <c r="AN25" s="774"/>
      <c r="AO25" s="774"/>
      <c r="AP25" s="774"/>
      <c r="AQ25" s="774"/>
      <c r="AR25" s="774"/>
      <c r="AS25" s="774"/>
      <c r="AT25" s="774"/>
      <c r="AU25" s="774"/>
      <c r="AV25" s="774"/>
      <c r="AW25" s="774"/>
      <c r="AX25" s="774"/>
      <c r="AY25" s="774"/>
      <c r="AZ25" s="774"/>
      <c r="BA25" s="774"/>
      <c r="BB25" s="774"/>
    </row>
    <row r="26" spans="1:54" ht="14.25" customHeight="1">
      <c r="A26" s="778" t="s">
        <v>203</v>
      </c>
      <c r="B26" s="779"/>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c r="AH26" s="780"/>
      <c r="AI26" s="780"/>
      <c r="AJ26" s="780"/>
      <c r="AK26" s="780"/>
      <c r="AL26" s="780"/>
      <c r="AM26" s="780"/>
      <c r="AN26" s="780"/>
      <c r="AO26" s="780"/>
      <c r="AP26" s="780"/>
      <c r="AQ26" s="780"/>
      <c r="AR26" s="780"/>
      <c r="AS26" s="780"/>
      <c r="AT26" s="780"/>
      <c r="AU26" s="780"/>
      <c r="AV26" s="780"/>
      <c r="AW26" s="780"/>
      <c r="AX26" s="780"/>
      <c r="AY26" s="780"/>
      <c r="AZ26" s="780"/>
      <c r="BA26" s="780"/>
      <c r="BB26" s="780"/>
    </row>
    <row r="27" spans="1:54" ht="14.25" customHeight="1">
      <c r="A27" s="778" t="s">
        <v>204</v>
      </c>
      <c r="B27" s="779"/>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780"/>
      <c r="AE27" s="780"/>
      <c r="AF27" s="780"/>
      <c r="AG27" s="780"/>
      <c r="AH27" s="780"/>
      <c r="AI27" s="780"/>
      <c r="AJ27" s="780"/>
      <c r="AK27" s="780"/>
      <c r="AL27" s="780"/>
      <c r="AM27" s="780"/>
      <c r="AN27" s="780"/>
      <c r="AO27" s="780"/>
      <c r="AP27" s="780"/>
      <c r="AQ27" s="780"/>
      <c r="AR27" s="780"/>
      <c r="AS27" s="780"/>
      <c r="AT27" s="780"/>
      <c r="AU27" s="780"/>
      <c r="AV27" s="780"/>
      <c r="AW27" s="780"/>
      <c r="AX27" s="780"/>
      <c r="AY27" s="780"/>
      <c r="AZ27" s="780"/>
      <c r="BA27" s="780"/>
      <c r="BB27" s="780"/>
    </row>
    <row r="28" spans="1:54" ht="14.25" customHeight="1">
      <c r="A28" s="778" t="s">
        <v>205</v>
      </c>
      <c r="B28" s="779"/>
      <c r="C28" s="780"/>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c r="AD28" s="780"/>
      <c r="AE28" s="780"/>
      <c r="AF28" s="780"/>
      <c r="AG28" s="780"/>
      <c r="AH28" s="780"/>
      <c r="AI28" s="780"/>
      <c r="AJ28" s="780"/>
      <c r="AK28" s="780"/>
      <c r="AL28" s="780"/>
      <c r="AM28" s="780"/>
      <c r="AN28" s="780"/>
      <c r="AO28" s="780"/>
      <c r="AP28" s="780"/>
      <c r="AQ28" s="780"/>
      <c r="AR28" s="780"/>
      <c r="AS28" s="780"/>
      <c r="AT28" s="780"/>
      <c r="AU28" s="780"/>
      <c r="AV28" s="780"/>
      <c r="AW28" s="780"/>
      <c r="AX28" s="780"/>
      <c r="AY28" s="780"/>
      <c r="AZ28" s="780"/>
      <c r="BA28" s="780"/>
      <c r="BB28" s="780"/>
    </row>
    <row r="29" spans="1:54" ht="11.25" customHeight="1">
      <c r="A29" s="771"/>
      <c r="B29" s="772"/>
      <c r="C29" s="772"/>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772"/>
      <c r="AW29" s="772"/>
      <c r="AX29" s="772"/>
      <c r="AY29" s="772"/>
      <c r="AZ29" s="772"/>
      <c r="BA29" s="772"/>
      <c r="BB29" s="772"/>
    </row>
    <row r="30" spans="1:54" ht="22.5" customHeight="1">
      <c r="A30" s="74" t="s">
        <v>206</v>
      </c>
      <c r="B30" s="263"/>
      <c r="C30" s="75"/>
      <c r="D30" s="806"/>
      <c r="E30" s="807"/>
      <c r="F30" s="807"/>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07"/>
      <c r="AE30" s="807"/>
      <c r="AF30" s="807"/>
      <c r="AG30" s="807"/>
      <c r="AH30" s="807"/>
      <c r="AI30" s="807"/>
      <c r="AJ30" s="807"/>
      <c r="AK30" s="807"/>
      <c r="AL30" s="807"/>
      <c r="AM30" s="807"/>
      <c r="AN30" s="807"/>
      <c r="AO30" s="807"/>
      <c r="AP30" s="807"/>
      <c r="AQ30" s="807"/>
      <c r="AR30" s="807"/>
      <c r="AS30" s="807"/>
      <c r="AT30" s="807"/>
      <c r="AU30" s="807"/>
      <c r="AV30" s="807"/>
      <c r="AW30" s="807"/>
      <c r="AX30" s="807"/>
      <c r="AY30" s="807"/>
      <c r="AZ30" s="807"/>
      <c r="BA30" s="807"/>
      <c r="BB30" s="808"/>
    </row>
    <row r="31" spans="1:54" ht="22.5" customHeight="1">
      <c r="A31" s="799"/>
      <c r="B31" s="800"/>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0"/>
      <c r="AM31" s="800"/>
      <c r="AN31" s="800"/>
      <c r="AO31" s="800"/>
      <c r="AP31" s="800"/>
      <c r="AQ31" s="800"/>
      <c r="AR31" s="800"/>
      <c r="AS31" s="800"/>
      <c r="AT31" s="800"/>
      <c r="AU31" s="800"/>
      <c r="AV31" s="800"/>
      <c r="AW31" s="800"/>
      <c r="AX31" s="800"/>
      <c r="AY31" s="800"/>
      <c r="AZ31" s="800"/>
      <c r="BA31" s="800"/>
      <c r="BB31" s="801"/>
    </row>
    <row r="32" spans="1:54" ht="22.5" customHeight="1">
      <c r="A32" s="799"/>
      <c r="B32" s="800"/>
      <c r="C32" s="800"/>
      <c r="D32" s="800"/>
      <c r="E32" s="800"/>
      <c r="F32" s="800"/>
      <c r="G32" s="800"/>
      <c r="H32" s="800"/>
      <c r="I32" s="800"/>
      <c r="J32" s="800"/>
      <c r="K32" s="800"/>
      <c r="L32" s="800"/>
      <c r="M32" s="800"/>
      <c r="N32" s="800"/>
      <c r="O32" s="800"/>
      <c r="P32" s="800"/>
      <c r="Q32" s="800"/>
      <c r="R32" s="800"/>
      <c r="S32" s="800"/>
      <c r="T32" s="800"/>
      <c r="U32" s="800"/>
      <c r="V32" s="800"/>
      <c r="W32" s="800"/>
      <c r="X32" s="800"/>
      <c r="Y32" s="800"/>
      <c r="Z32" s="800"/>
      <c r="AA32" s="800"/>
      <c r="AB32" s="800"/>
      <c r="AC32" s="800"/>
      <c r="AD32" s="800"/>
      <c r="AE32" s="800"/>
      <c r="AF32" s="800"/>
      <c r="AG32" s="800"/>
      <c r="AH32" s="800"/>
      <c r="AI32" s="800"/>
      <c r="AJ32" s="800"/>
      <c r="AK32" s="800"/>
      <c r="AL32" s="800"/>
      <c r="AM32" s="800"/>
      <c r="AN32" s="800"/>
      <c r="AO32" s="800"/>
      <c r="AP32" s="800"/>
      <c r="AQ32" s="800"/>
      <c r="AR32" s="800"/>
      <c r="AS32" s="800"/>
      <c r="AT32" s="800"/>
      <c r="AU32" s="800"/>
      <c r="AV32" s="800"/>
      <c r="AW32" s="800"/>
      <c r="AX32" s="800"/>
      <c r="AY32" s="800"/>
      <c r="AZ32" s="800"/>
      <c r="BA32" s="800"/>
      <c r="BB32" s="801"/>
    </row>
    <row r="33" spans="1:54" ht="22.5" customHeight="1">
      <c r="A33" s="799"/>
      <c r="B33" s="800"/>
      <c r="C33" s="800"/>
      <c r="D33" s="800"/>
      <c r="E33" s="800"/>
      <c r="F33" s="800"/>
      <c r="G33" s="800"/>
      <c r="H33" s="800"/>
      <c r="I33" s="800"/>
      <c r="J33" s="800"/>
      <c r="K33" s="800"/>
      <c r="L33" s="800"/>
      <c r="M33" s="800"/>
      <c r="N33" s="800"/>
      <c r="O33" s="800"/>
      <c r="P33" s="800"/>
      <c r="Q33" s="800"/>
      <c r="R33" s="800"/>
      <c r="S33" s="800"/>
      <c r="T33" s="800"/>
      <c r="U33" s="800"/>
      <c r="V33" s="800"/>
      <c r="W33" s="800"/>
      <c r="X33" s="800"/>
      <c r="Y33" s="800"/>
      <c r="Z33" s="800"/>
      <c r="AA33" s="800"/>
      <c r="AB33" s="800"/>
      <c r="AC33" s="800"/>
      <c r="AD33" s="800"/>
      <c r="AE33" s="800"/>
      <c r="AF33" s="800"/>
      <c r="AG33" s="800"/>
      <c r="AH33" s="800"/>
      <c r="AI33" s="800"/>
      <c r="AJ33" s="800"/>
      <c r="AK33" s="800"/>
      <c r="AL33" s="800"/>
      <c r="AM33" s="800"/>
      <c r="AN33" s="800"/>
      <c r="AO33" s="800"/>
      <c r="AP33" s="800"/>
      <c r="AQ33" s="800"/>
      <c r="AR33" s="800"/>
      <c r="AS33" s="800"/>
      <c r="AT33" s="800"/>
      <c r="AU33" s="800"/>
      <c r="AV33" s="800"/>
      <c r="AW33" s="800"/>
      <c r="AX33" s="800"/>
      <c r="AY33" s="800"/>
      <c r="AZ33" s="800"/>
      <c r="BA33" s="800"/>
      <c r="BB33" s="801"/>
    </row>
    <row r="34" spans="1:54" ht="22.5" customHeight="1">
      <c r="A34" s="799"/>
      <c r="B34" s="800"/>
      <c r="C34" s="800"/>
      <c r="D34" s="800"/>
      <c r="E34" s="800"/>
      <c r="F34" s="800"/>
      <c r="G34" s="800"/>
      <c r="H34" s="800"/>
      <c r="I34" s="800"/>
      <c r="J34" s="800"/>
      <c r="K34" s="800"/>
      <c r="L34" s="800"/>
      <c r="M34" s="800"/>
      <c r="N34" s="800"/>
      <c r="O34" s="800"/>
      <c r="P34" s="800"/>
      <c r="Q34" s="800"/>
      <c r="R34" s="800"/>
      <c r="S34" s="800"/>
      <c r="T34" s="800"/>
      <c r="U34" s="800"/>
      <c r="V34" s="800"/>
      <c r="W34" s="800"/>
      <c r="X34" s="800"/>
      <c r="Y34" s="800"/>
      <c r="Z34" s="800"/>
      <c r="AA34" s="800"/>
      <c r="AB34" s="800"/>
      <c r="AC34" s="800"/>
      <c r="AD34" s="800"/>
      <c r="AE34" s="800"/>
      <c r="AF34" s="800"/>
      <c r="AG34" s="800"/>
      <c r="AH34" s="800"/>
      <c r="AI34" s="800"/>
      <c r="AJ34" s="800"/>
      <c r="AK34" s="800"/>
      <c r="AL34" s="800"/>
      <c r="AM34" s="800"/>
      <c r="AN34" s="800"/>
      <c r="AO34" s="800"/>
      <c r="AP34" s="800"/>
      <c r="AQ34" s="800"/>
      <c r="AR34" s="800"/>
      <c r="AS34" s="800"/>
      <c r="AT34" s="800"/>
      <c r="AU34" s="800"/>
      <c r="AV34" s="800"/>
      <c r="AW34" s="800"/>
      <c r="AX34" s="800"/>
      <c r="AY34" s="800"/>
      <c r="AZ34" s="800"/>
      <c r="BA34" s="800"/>
      <c r="BB34" s="801"/>
    </row>
    <row r="35" spans="1:54" ht="22.5" customHeight="1">
      <c r="A35" s="799"/>
      <c r="B35" s="800"/>
      <c r="C35" s="800"/>
      <c r="D35" s="800"/>
      <c r="E35" s="800"/>
      <c r="F35" s="800"/>
      <c r="G35" s="800"/>
      <c r="H35" s="800"/>
      <c r="I35" s="800"/>
      <c r="J35" s="800"/>
      <c r="K35" s="800"/>
      <c r="L35" s="800"/>
      <c r="M35" s="800"/>
      <c r="N35" s="800"/>
      <c r="O35" s="800"/>
      <c r="P35" s="800"/>
      <c r="Q35" s="800"/>
      <c r="R35" s="800"/>
      <c r="S35" s="800"/>
      <c r="T35" s="800"/>
      <c r="U35" s="800"/>
      <c r="V35" s="800"/>
      <c r="W35" s="800"/>
      <c r="X35" s="800"/>
      <c r="Y35" s="800"/>
      <c r="Z35" s="800"/>
      <c r="AA35" s="800"/>
      <c r="AB35" s="800"/>
      <c r="AC35" s="800"/>
      <c r="AD35" s="800"/>
      <c r="AE35" s="800"/>
      <c r="AF35" s="800"/>
      <c r="AG35" s="800"/>
      <c r="AH35" s="800"/>
      <c r="AI35" s="800"/>
      <c r="AJ35" s="800"/>
      <c r="AK35" s="800"/>
      <c r="AL35" s="800"/>
      <c r="AM35" s="800"/>
      <c r="AN35" s="800"/>
      <c r="AO35" s="800"/>
      <c r="AP35" s="800"/>
      <c r="AQ35" s="800"/>
      <c r="AR35" s="800"/>
      <c r="AS35" s="800"/>
      <c r="AT35" s="800"/>
      <c r="AU35" s="800"/>
      <c r="AV35" s="800"/>
      <c r="AW35" s="800"/>
      <c r="AX35" s="800"/>
      <c r="AY35" s="800"/>
      <c r="AZ35" s="800"/>
      <c r="BA35" s="800"/>
      <c r="BB35" s="801"/>
    </row>
    <row r="36" spans="1:54" s="78" customFormat="1" ht="22.5" customHeight="1">
      <c r="A36" s="799"/>
      <c r="B36" s="800"/>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800"/>
      <c r="AC36" s="800"/>
      <c r="AD36" s="800"/>
      <c r="AE36" s="800"/>
      <c r="AF36" s="800"/>
      <c r="AG36" s="800"/>
      <c r="AH36" s="800"/>
      <c r="AI36" s="800"/>
      <c r="AJ36" s="800"/>
      <c r="AK36" s="800"/>
      <c r="AL36" s="800"/>
      <c r="AM36" s="800"/>
      <c r="AN36" s="800"/>
      <c r="AO36" s="800"/>
      <c r="AP36" s="800"/>
      <c r="AQ36" s="800"/>
      <c r="AR36" s="800"/>
      <c r="AS36" s="800"/>
      <c r="AT36" s="800"/>
      <c r="AU36" s="800"/>
      <c r="AV36" s="800"/>
      <c r="AW36" s="800"/>
      <c r="AX36" s="800"/>
      <c r="AY36" s="800"/>
      <c r="AZ36" s="800"/>
      <c r="BA36" s="800"/>
      <c r="BB36" s="801"/>
    </row>
    <row r="37" spans="1:54" ht="22.5" customHeight="1">
      <c r="A37" s="803"/>
      <c r="B37" s="804"/>
      <c r="C37" s="804"/>
      <c r="D37" s="804"/>
      <c r="E37" s="804"/>
      <c r="F37" s="804"/>
      <c r="G37" s="804"/>
      <c r="H37" s="804"/>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c r="AG37" s="804"/>
      <c r="AH37" s="804"/>
      <c r="AI37" s="804"/>
      <c r="AJ37" s="804"/>
      <c r="AK37" s="804"/>
      <c r="AL37" s="804"/>
      <c r="AM37" s="804"/>
      <c r="AN37" s="804"/>
      <c r="AO37" s="804"/>
      <c r="AP37" s="804"/>
      <c r="AQ37" s="804"/>
      <c r="AR37" s="804"/>
      <c r="AS37" s="804"/>
      <c r="AT37" s="804"/>
      <c r="AU37" s="804"/>
      <c r="AV37" s="804"/>
      <c r="AW37" s="804"/>
      <c r="AX37" s="804"/>
      <c r="AY37" s="804"/>
      <c r="AZ37" s="804"/>
      <c r="BA37" s="804"/>
      <c r="BB37" s="805"/>
    </row>
    <row r="38" spans="1:54" ht="24" customHeight="1"/>
    <row r="39" spans="1:54" ht="21.75" customHeight="1">
      <c r="AK39" s="802"/>
      <c r="AL39" s="802"/>
      <c r="AM39" s="802"/>
      <c r="AN39" s="802"/>
      <c r="AO39" s="802"/>
      <c r="AP39" s="802"/>
      <c r="AQ39" s="802"/>
      <c r="AR39" s="802"/>
      <c r="AS39" s="802"/>
      <c r="AT39" s="802"/>
      <c r="AU39" s="802"/>
      <c r="AV39" s="802"/>
      <c r="AW39" s="802"/>
    </row>
    <row r="40" spans="1:54" ht="7.5" customHeight="1">
      <c r="AK40" s="802"/>
      <c r="AL40" s="802"/>
      <c r="AM40" s="802"/>
      <c r="AN40" s="802"/>
      <c r="AO40" s="802"/>
      <c r="AP40" s="802"/>
      <c r="AQ40" s="802"/>
      <c r="AR40" s="802"/>
      <c r="AS40" s="802"/>
      <c r="AT40" s="802"/>
      <c r="AU40" s="802"/>
      <c r="AV40" s="802"/>
      <c r="AW40" s="802"/>
    </row>
    <row r="41" spans="1:54" ht="24" customHeight="1"/>
  </sheetData>
  <sheetProtection sheet="1" objects="1" scenarios="1"/>
  <mergeCells count="107">
    <mergeCell ref="A21:BB21"/>
    <mergeCell ref="A22:BB22"/>
    <mergeCell ref="B9:B10"/>
    <mergeCell ref="AT11:AZ11"/>
    <mergeCell ref="AH12:AN12"/>
    <mergeCell ref="D13:K13"/>
    <mergeCell ref="X12:AG12"/>
    <mergeCell ref="D9:K9"/>
    <mergeCell ref="L9:O9"/>
    <mergeCell ref="P9:W9"/>
    <mergeCell ref="X9:AG9"/>
    <mergeCell ref="AH9:AN9"/>
    <mergeCell ref="AO9:AS9"/>
    <mergeCell ref="AT9:AZ9"/>
    <mergeCell ref="X13:AG13"/>
    <mergeCell ref="AH13:AN13"/>
    <mergeCell ref="AO13:AS13"/>
    <mergeCell ref="AT13:AZ13"/>
    <mergeCell ref="L13:O13"/>
    <mergeCell ref="P13:W13"/>
    <mergeCell ref="AT14:AZ14"/>
    <mergeCell ref="X15:AG15"/>
    <mergeCell ref="AH15:AN15"/>
    <mergeCell ref="AO15:AS15"/>
    <mergeCell ref="BH12:CQ12"/>
    <mergeCell ref="AU1:AZ1"/>
    <mergeCell ref="AJ1:AK1"/>
    <mergeCell ref="AL1:AQ1"/>
    <mergeCell ref="AS1:AT1"/>
    <mergeCell ref="AT10:AZ10"/>
    <mergeCell ref="AT12:AZ12"/>
    <mergeCell ref="AO12:AS12"/>
    <mergeCell ref="X11:AG11"/>
    <mergeCell ref="AH11:AN11"/>
    <mergeCell ref="AO11:AS11"/>
    <mergeCell ref="E3:O3"/>
    <mergeCell ref="Q3:AE3"/>
    <mergeCell ref="AG3:AJ3"/>
    <mergeCell ref="E4:O4"/>
    <mergeCell ref="P4:AZ4"/>
    <mergeCell ref="D10:K10"/>
    <mergeCell ref="L10:O10"/>
    <mergeCell ref="P10:W10"/>
    <mergeCell ref="X10:AG10"/>
    <mergeCell ref="AH10:AN10"/>
    <mergeCell ref="X8:AG8"/>
    <mergeCell ref="AH8:AN8"/>
    <mergeCell ref="AO8:AS8"/>
    <mergeCell ref="AT8:AZ8"/>
    <mergeCell ref="A36:BB36"/>
    <mergeCell ref="AK39:AW40"/>
    <mergeCell ref="A35:BB35"/>
    <mergeCell ref="A31:BB31"/>
    <mergeCell ref="A32:BB32"/>
    <mergeCell ref="A33:BB33"/>
    <mergeCell ref="A34:BB34"/>
    <mergeCell ref="A37:BB37"/>
    <mergeCell ref="D30:BB30"/>
    <mergeCell ref="AT15:AZ15"/>
    <mergeCell ref="AH14:AN14"/>
    <mergeCell ref="L14:O14"/>
    <mergeCell ref="P14:W14"/>
    <mergeCell ref="L15:O15"/>
    <mergeCell ref="P15:W15"/>
    <mergeCell ref="X14:AG14"/>
    <mergeCell ref="AO18:AS18"/>
    <mergeCell ref="AT18:AZ18"/>
    <mergeCell ref="L18:O18"/>
    <mergeCell ref="P18:W18"/>
    <mergeCell ref="D18:K18"/>
    <mergeCell ref="X18:AG18"/>
    <mergeCell ref="AH18:AN18"/>
    <mergeCell ref="AT16:AZ16"/>
    <mergeCell ref="X17:AG17"/>
    <mergeCell ref="AH17:AN17"/>
    <mergeCell ref="AO17:AS17"/>
    <mergeCell ref="AT17:AZ17"/>
    <mergeCell ref="AH16:AN16"/>
    <mergeCell ref="L16:O16"/>
    <mergeCell ref="P16:W16"/>
    <mergeCell ref="L17:O17"/>
    <mergeCell ref="P17:W17"/>
    <mergeCell ref="X16:AG16"/>
    <mergeCell ref="A29:BB29"/>
    <mergeCell ref="A24:BB24"/>
    <mergeCell ref="A25:BB25"/>
    <mergeCell ref="D14:K14"/>
    <mergeCell ref="D15:K15"/>
    <mergeCell ref="A28:BB28"/>
    <mergeCell ref="A1:AI1"/>
    <mergeCell ref="A27:BB27"/>
    <mergeCell ref="P8:W8"/>
    <mergeCell ref="AO10:AS10"/>
    <mergeCell ref="A23:BB23"/>
    <mergeCell ref="A26:BB26"/>
    <mergeCell ref="L8:O8"/>
    <mergeCell ref="D8:K8"/>
    <mergeCell ref="L11:O11"/>
    <mergeCell ref="P11:W11"/>
    <mergeCell ref="L12:O12"/>
    <mergeCell ref="P12:W12"/>
    <mergeCell ref="D11:K11"/>
    <mergeCell ref="D12:K12"/>
    <mergeCell ref="AO16:AS16"/>
    <mergeCell ref="D16:K16"/>
    <mergeCell ref="D17:K17"/>
    <mergeCell ref="AO14:AS14"/>
  </mergeCells>
  <phoneticPr fontId="2"/>
  <conditionalFormatting sqref="F19:H19 A19:D19 P4 Q3:AE3 A14:A18">
    <cfRule type="cellIs" dxfId="56" priority="48" operator="equal">
      <formula>0</formula>
    </cfRule>
  </conditionalFormatting>
  <conditionalFormatting sqref="AJ1:AK1">
    <cfRule type="expression" dxfId="55" priority="27" stopIfTrue="1">
      <formula>AND($AJ$1="□",$AS$1="☑")</formula>
    </cfRule>
    <cfRule type="expression" dxfId="54" priority="28" stopIfTrue="1">
      <formula>AND($AJ$1="☑",$AS$1="□")</formula>
    </cfRule>
    <cfRule type="expression" dxfId="53" priority="29" stopIfTrue="1">
      <formula>AND($AJ$1="☑",$AS$1="☑")</formula>
    </cfRule>
    <cfRule type="expression" dxfId="52" priority="30">
      <formula>$AJ$1&lt;&gt;"☑"</formula>
    </cfRule>
  </conditionalFormatting>
  <conditionalFormatting sqref="AS1:AT1">
    <cfRule type="expression" dxfId="51" priority="23" stopIfTrue="1">
      <formula>AND($AJ$1="□",$AS$1="☑")</formula>
    </cfRule>
    <cfRule type="expression" dxfId="50" priority="24" stopIfTrue="1">
      <formula>AND($AJ$1="☑",$AS$1="□")</formula>
    </cfRule>
    <cfRule type="expression" dxfId="49" priority="25" stopIfTrue="1">
      <formula>AND($AJ$1="☑",$AS$1="☑")</formula>
    </cfRule>
    <cfRule type="expression" dxfId="48" priority="26">
      <formula>$AJ$1&lt;&gt;"☑"</formula>
    </cfRule>
  </conditionalFormatting>
  <conditionalFormatting sqref="C11">
    <cfRule type="expression" dxfId="47" priority="14">
      <formula>AND($C11="",$D11&lt;&gt;"")</formula>
    </cfRule>
  </conditionalFormatting>
  <conditionalFormatting sqref="L11:O11">
    <cfRule type="expression" dxfId="46" priority="13">
      <formula>AND($L11="",$D11&lt;&gt;"")</formula>
    </cfRule>
  </conditionalFormatting>
  <conditionalFormatting sqref="X11:AG11">
    <cfRule type="expression" dxfId="45" priority="12">
      <formula>AND($X11="",$D11&lt;&gt;"")</formula>
    </cfRule>
  </conditionalFormatting>
  <conditionalFormatting sqref="AH11:AN11">
    <cfRule type="expression" dxfId="44" priority="11">
      <formula>AND($AH11="",$D11&lt;&gt;"")</formula>
    </cfRule>
  </conditionalFormatting>
  <conditionalFormatting sqref="AO11:AS11">
    <cfRule type="expression" dxfId="43" priority="10">
      <formula>AND($AO11="",$D11&lt;&gt;"")</formula>
    </cfRule>
  </conditionalFormatting>
  <conditionalFormatting sqref="P11:W11">
    <cfRule type="expression" dxfId="42" priority="9">
      <formula>AND($P11="",$D11&lt;&gt;"")</formula>
    </cfRule>
  </conditionalFormatting>
  <conditionalFormatting sqref="AT11:AZ11">
    <cfRule type="expression" dxfId="41" priority="8">
      <formula>AND($AT11="",$D11&lt;&gt;"")</formula>
    </cfRule>
  </conditionalFormatting>
  <conditionalFormatting sqref="C12:C18">
    <cfRule type="expression" dxfId="40" priority="7">
      <formula>AND($C12="",$D12&lt;&gt;"")</formula>
    </cfRule>
  </conditionalFormatting>
  <conditionalFormatting sqref="L12:O18">
    <cfRule type="expression" dxfId="39" priority="6">
      <formula>AND($L12="",$D12&lt;&gt;"")</formula>
    </cfRule>
  </conditionalFormatting>
  <conditionalFormatting sqref="X12:AG18">
    <cfRule type="expression" dxfId="38" priority="5">
      <formula>AND($X12="",$D12&lt;&gt;"")</formula>
    </cfRule>
  </conditionalFormatting>
  <conditionalFormatting sqref="AH12:AN18">
    <cfRule type="expression" dxfId="37" priority="4">
      <formula>AND($AH12="",$D12&lt;&gt;"")</formula>
    </cfRule>
  </conditionalFormatting>
  <conditionalFormatting sqref="AO12:AS18">
    <cfRule type="expression" dxfId="36" priority="3">
      <formula>AND($AO12="",$D12&lt;&gt;"")</formula>
    </cfRule>
  </conditionalFormatting>
  <conditionalFormatting sqref="P12:W18">
    <cfRule type="expression" dxfId="35" priority="2">
      <formula>AND($P12="",$D12&lt;&gt;"")</formula>
    </cfRule>
  </conditionalFormatting>
  <conditionalFormatting sqref="AT12:AZ18">
    <cfRule type="expression" dxfId="34" priority="1">
      <formula>AND($AT12="",$D12&lt;&gt;"")</formula>
    </cfRule>
  </conditionalFormatting>
  <dataValidations count="4">
    <dataValidation type="list" allowBlank="1" showInputMessage="1" showErrorMessage="1" sqref="AS1:AT1" xr:uid="{9B4111EC-9E15-4832-96FA-DAF25D0B4995}">
      <formula1>$BT$1:$BT$3</formula1>
    </dataValidation>
    <dataValidation imeMode="disabled" allowBlank="1" showInputMessage="1" showErrorMessage="1" sqref="AT19:AW19 AA19 AO19:AR19 M19:P19 R19:U19" xr:uid="{81292FB3-6C88-44A3-8E6A-DC1796C12A1C}"/>
    <dataValidation type="list" allowBlank="1" showInputMessage="1" showErrorMessage="1" sqref="L11:O18" xr:uid="{AF1E4979-19C9-4B56-A248-81463185E2D0}">
      <formula1>天候実施</formula1>
    </dataValidation>
    <dataValidation type="list" allowBlank="1" showInputMessage="1" showErrorMessage="1" sqref="C9:C18" xr:uid="{489CC743-FA54-4DA0-B587-5E0EE97BB4EA}">
      <formula1>活動場所</formula1>
    </dataValidation>
  </dataValidations>
  <printOptions horizontalCentered="1"/>
  <pageMargins left="0.51181102362204722" right="0.19685039370078741" top="0.47244094488188981" bottom="0.19685039370078741" header="0.19685039370078741" footer="0.19685039370078741"/>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083649A-D436-45F4-AAAF-5BA3B93767F8}">
          <x14:formula1>
            <xm:f>参照値!$K$2:$K$24</xm:f>
          </x14:formula1>
          <xm:sqref>D11:K18</xm:sqref>
        </x14:dataValidation>
        <x14:dataValidation type="list" allowBlank="1" showInputMessage="1" showErrorMessage="1" xr:uid="{560879A2-9943-4EDF-97E6-D4461855A21A}">
          <x14:formula1>
            <xm:f>②使用申請書!$BG$1:$BG$3</xm:f>
          </x14:formula1>
          <xm:sqref>AJ1:AK1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000"/>
  </sheetPr>
  <dimension ref="A1:BN156"/>
  <sheetViews>
    <sheetView view="pageBreakPreview" topLeftCell="A19" zoomScale="120" zoomScaleNormal="100" zoomScaleSheetLayoutView="120" workbookViewId="0">
      <selection activeCell="B5" sqref="B5:P12"/>
    </sheetView>
  </sheetViews>
  <sheetFormatPr defaultRowHeight="12"/>
  <cols>
    <col min="1" max="1" width="2.875" style="33" customWidth="1"/>
    <col min="2" max="2" width="5" style="33" customWidth="1"/>
    <col min="3" max="3" width="11" style="33" customWidth="1"/>
    <col min="4" max="23" width="6" style="33" customWidth="1"/>
    <col min="24" max="256" width="9" style="33"/>
    <col min="257" max="257" width="2.875" style="33" customWidth="1"/>
    <col min="258" max="258" width="5" style="33" customWidth="1"/>
    <col min="259" max="259" width="11" style="33" customWidth="1"/>
    <col min="260" max="271" width="6" style="33" customWidth="1"/>
    <col min="272" max="512" width="9" style="33"/>
    <col min="513" max="513" width="2.875" style="33" customWidth="1"/>
    <col min="514" max="514" width="5" style="33" customWidth="1"/>
    <col min="515" max="515" width="11" style="33" customWidth="1"/>
    <col min="516" max="527" width="6" style="33" customWidth="1"/>
    <col min="528" max="768" width="9" style="33"/>
    <col min="769" max="769" width="2.875" style="33" customWidth="1"/>
    <col min="770" max="770" width="5" style="33" customWidth="1"/>
    <col min="771" max="771" width="11" style="33" customWidth="1"/>
    <col min="772" max="783" width="6" style="33" customWidth="1"/>
    <col min="784" max="1024" width="9" style="33"/>
    <col min="1025" max="1025" width="2.875" style="33" customWidth="1"/>
    <col min="1026" max="1026" width="5" style="33" customWidth="1"/>
    <col min="1027" max="1027" width="11" style="33" customWidth="1"/>
    <col min="1028" max="1039" width="6" style="33" customWidth="1"/>
    <col min="1040" max="1280" width="9" style="33"/>
    <col min="1281" max="1281" width="2.875" style="33" customWidth="1"/>
    <col min="1282" max="1282" width="5" style="33" customWidth="1"/>
    <col min="1283" max="1283" width="11" style="33" customWidth="1"/>
    <col min="1284" max="1295" width="6" style="33" customWidth="1"/>
    <col min="1296" max="1536" width="9" style="33"/>
    <col min="1537" max="1537" width="2.875" style="33" customWidth="1"/>
    <col min="1538" max="1538" width="5" style="33" customWidth="1"/>
    <col min="1539" max="1539" width="11" style="33" customWidth="1"/>
    <col min="1540" max="1551" width="6" style="33" customWidth="1"/>
    <col min="1552" max="1792" width="9" style="33"/>
    <col min="1793" max="1793" width="2.875" style="33" customWidth="1"/>
    <col min="1794" max="1794" width="5" style="33" customWidth="1"/>
    <col min="1795" max="1795" width="11" style="33" customWidth="1"/>
    <col min="1796" max="1807" width="6" style="33" customWidth="1"/>
    <col min="1808" max="2048" width="9" style="33"/>
    <col min="2049" max="2049" width="2.875" style="33" customWidth="1"/>
    <col min="2050" max="2050" width="5" style="33" customWidth="1"/>
    <col min="2051" max="2051" width="11" style="33" customWidth="1"/>
    <col min="2052" max="2063" width="6" style="33" customWidth="1"/>
    <col min="2064" max="2304" width="9" style="33"/>
    <col min="2305" max="2305" width="2.875" style="33" customWidth="1"/>
    <col min="2306" max="2306" width="5" style="33" customWidth="1"/>
    <col min="2307" max="2307" width="11" style="33" customWidth="1"/>
    <col min="2308" max="2319" width="6" style="33" customWidth="1"/>
    <col min="2320" max="2560" width="9" style="33"/>
    <col min="2561" max="2561" width="2.875" style="33" customWidth="1"/>
    <col min="2562" max="2562" width="5" style="33" customWidth="1"/>
    <col min="2563" max="2563" width="11" style="33" customWidth="1"/>
    <col min="2564" max="2575" width="6" style="33" customWidth="1"/>
    <col min="2576" max="2816" width="9" style="33"/>
    <col min="2817" max="2817" width="2.875" style="33" customWidth="1"/>
    <col min="2818" max="2818" width="5" style="33" customWidth="1"/>
    <col min="2819" max="2819" width="11" style="33" customWidth="1"/>
    <col min="2820" max="2831" width="6" style="33" customWidth="1"/>
    <col min="2832" max="3072" width="9" style="33"/>
    <col min="3073" max="3073" width="2.875" style="33" customWidth="1"/>
    <col min="3074" max="3074" width="5" style="33" customWidth="1"/>
    <col min="3075" max="3075" width="11" style="33" customWidth="1"/>
    <col min="3076" max="3087" width="6" style="33" customWidth="1"/>
    <col min="3088" max="3328" width="9" style="33"/>
    <col min="3329" max="3329" width="2.875" style="33" customWidth="1"/>
    <col min="3330" max="3330" width="5" style="33" customWidth="1"/>
    <col min="3331" max="3331" width="11" style="33" customWidth="1"/>
    <col min="3332" max="3343" width="6" style="33" customWidth="1"/>
    <col min="3344" max="3584" width="9" style="33"/>
    <col min="3585" max="3585" width="2.875" style="33" customWidth="1"/>
    <col min="3586" max="3586" width="5" style="33" customWidth="1"/>
    <col min="3587" max="3587" width="11" style="33" customWidth="1"/>
    <col min="3588" max="3599" width="6" style="33" customWidth="1"/>
    <col min="3600" max="3840" width="9" style="33"/>
    <col min="3841" max="3841" width="2.875" style="33" customWidth="1"/>
    <col min="3842" max="3842" width="5" style="33" customWidth="1"/>
    <col min="3843" max="3843" width="11" style="33" customWidth="1"/>
    <col min="3844" max="3855" width="6" style="33" customWidth="1"/>
    <col min="3856" max="4096" width="9" style="33"/>
    <col min="4097" max="4097" width="2.875" style="33" customWidth="1"/>
    <col min="4098" max="4098" width="5" style="33" customWidth="1"/>
    <col min="4099" max="4099" width="11" style="33" customWidth="1"/>
    <col min="4100" max="4111" width="6" style="33" customWidth="1"/>
    <col min="4112" max="4352" width="9" style="33"/>
    <col min="4353" max="4353" width="2.875" style="33" customWidth="1"/>
    <col min="4354" max="4354" width="5" style="33" customWidth="1"/>
    <col min="4355" max="4355" width="11" style="33" customWidth="1"/>
    <col min="4356" max="4367" width="6" style="33" customWidth="1"/>
    <col min="4368" max="4608" width="9" style="33"/>
    <col min="4609" max="4609" width="2.875" style="33" customWidth="1"/>
    <col min="4610" max="4610" width="5" style="33" customWidth="1"/>
    <col min="4611" max="4611" width="11" style="33" customWidth="1"/>
    <col min="4612" max="4623" width="6" style="33" customWidth="1"/>
    <col min="4624" max="4864" width="9" style="33"/>
    <col min="4865" max="4865" width="2.875" style="33" customWidth="1"/>
    <col min="4866" max="4866" width="5" style="33" customWidth="1"/>
    <col min="4867" max="4867" width="11" style="33" customWidth="1"/>
    <col min="4868" max="4879" width="6" style="33" customWidth="1"/>
    <col min="4880" max="5120" width="9" style="33"/>
    <col min="5121" max="5121" width="2.875" style="33" customWidth="1"/>
    <col min="5122" max="5122" width="5" style="33" customWidth="1"/>
    <col min="5123" max="5123" width="11" style="33" customWidth="1"/>
    <col min="5124" max="5135" width="6" style="33" customWidth="1"/>
    <col min="5136" max="5376" width="9" style="33"/>
    <col min="5377" max="5377" width="2.875" style="33" customWidth="1"/>
    <col min="5378" max="5378" width="5" style="33" customWidth="1"/>
    <col min="5379" max="5379" width="11" style="33" customWidth="1"/>
    <col min="5380" max="5391" width="6" style="33" customWidth="1"/>
    <col min="5392" max="5632" width="9" style="33"/>
    <col min="5633" max="5633" width="2.875" style="33" customWidth="1"/>
    <col min="5634" max="5634" width="5" style="33" customWidth="1"/>
    <col min="5635" max="5635" width="11" style="33" customWidth="1"/>
    <col min="5636" max="5647" width="6" style="33" customWidth="1"/>
    <col min="5648" max="5888" width="9" style="33"/>
    <col min="5889" max="5889" width="2.875" style="33" customWidth="1"/>
    <col min="5890" max="5890" width="5" style="33" customWidth="1"/>
    <col min="5891" max="5891" width="11" style="33" customWidth="1"/>
    <col min="5892" max="5903" width="6" style="33" customWidth="1"/>
    <col min="5904" max="6144" width="9" style="33"/>
    <col min="6145" max="6145" width="2.875" style="33" customWidth="1"/>
    <col min="6146" max="6146" width="5" style="33" customWidth="1"/>
    <col min="6147" max="6147" width="11" style="33" customWidth="1"/>
    <col min="6148" max="6159" width="6" style="33" customWidth="1"/>
    <col min="6160" max="6400" width="9" style="33"/>
    <col min="6401" max="6401" width="2.875" style="33" customWidth="1"/>
    <col min="6402" max="6402" width="5" style="33" customWidth="1"/>
    <col min="6403" max="6403" width="11" style="33" customWidth="1"/>
    <col min="6404" max="6415" width="6" style="33" customWidth="1"/>
    <col min="6416" max="6656" width="9" style="33"/>
    <col min="6657" max="6657" width="2.875" style="33" customWidth="1"/>
    <col min="6658" max="6658" width="5" style="33" customWidth="1"/>
    <col min="6659" max="6659" width="11" style="33" customWidth="1"/>
    <col min="6660" max="6671" width="6" style="33" customWidth="1"/>
    <col min="6672" max="6912" width="9" style="33"/>
    <col min="6913" max="6913" width="2.875" style="33" customWidth="1"/>
    <col min="6914" max="6914" width="5" style="33" customWidth="1"/>
    <col min="6915" max="6915" width="11" style="33" customWidth="1"/>
    <col min="6916" max="6927" width="6" style="33" customWidth="1"/>
    <col min="6928" max="7168" width="9" style="33"/>
    <col min="7169" max="7169" width="2.875" style="33" customWidth="1"/>
    <col min="7170" max="7170" width="5" style="33" customWidth="1"/>
    <col min="7171" max="7171" width="11" style="33" customWidth="1"/>
    <col min="7172" max="7183" width="6" style="33" customWidth="1"/>
    <col min="7184" max="7424" width="9" style="33"/>
    <col min="7425" max="7425" width="2.875" style="33" customWidth="1"/>
    <col min="7426" max="7426" width="5" style="33" customWidth="1"/>
    <col min="7427" max="7427" width="11" style="33" customWidth="1"/>
    <col min="7428" max="7439" width="6" style="33" customWidth="1"/>
    <col min="7440" max="7680" width="9" style="33"/>
    <col min="7681" max="7681" width="2.875" style="33" customWidth="1"/>
    <col min="7682" max="7682" width="5" style="33" customWidth="1"/>
    <col min="7683" max="7683" width="11" style="33" customWidth="1"/>
    <col min="7684" max="7695" width="6" style="33" customWidth="1"/>
    <col min="7696" max="7936" width="9" style="33"/>
    <col min="7937" max="7937" width="2.875" style="33" customWidth="1"/>
    <col min="7938" max="7938" width="5" style="33" customWidth="1"/>
    <col min="7939" max="7939" width="11" style="33" customWidth="1"/>
    <col min="7940" max="7951" width="6" style="33" customWidth="1"/>
    <col min="7952" max="8192" width="9" style="33"/>
    <col min="8193" max="8193" width="2.875" style="33" customWidth="1"/>
    <col min="8194" max="8194" width="5" style="33" customWidth="1"/>
    <col min="8195" max="8195" width="11" style="33" customWidth="1"/>
    <col min="8196" max="8207" width="6" style="33" customWidth="1"/>
    <col min="8208" max="8448" width="9" style="33"/>
    <col min="8449" max="8449" width="2.875" style="33" customWidth="1"/>
    <col min="8450" max="8450" width="5" style="33" customWidth="1"/>
    <col min="8451" max="8451" width="11" style="33" customWidth="1"/>
    <col min="8452" max="8463" width="6" style="33" customWidth="1"/>
    <col min="8464" max="8704" width="9" style="33"/>
    <col min="8705" max="8705" width="2.875" style="33" customWidth="1"/>
    <col min="8706" max="8706" width="5" style="33" customWidth="1"/>
    <col min="8707" max="8707" width="11" style="33" customWidth="1"/>
    <col min="8708" max="8719" width="6" style="33" customWidth="1"/>
    <col min="8720" max="8960" width="9" style="33"/>
    <col min="8961" max="8961" width="2.875" style="33" customWidth="1"/>
    <col min="8962" max="8962" width="5" style="33" customWidth="1"/>
    <col min="8963" max="8963" width="11" style="33" customWidth="1"/>
    <col min="8964" max="8975" width="6" style="33" customWidth="1"/>
    <col min="8976" max="9216" width="9" style="33"/>
    <col min="9217" max="9217" width="2.875" style="33" customWidth="1"/>
    <col min="9218" max="9218" width="5" style="33" customWidth="1"/>
    <col min="9219" max="9219" width="11" style="33" customWidth="1"/>
    <col min="9220" max="9231" width="6" style="33" customWidth="1"/>
    <col min="9232" max="9472" width="9" style="33"/>
    <col min="9473" max="9473" width="2.875" style="33" customWidth="1"/>
    <col min="9474" max="9474" width="5" style="33" customWidth="1"/>
    <col min="9475" max="9475" width="11" style="33" customWidth="1"/>
    <col min="9476" max="9487" width="6" style="33" customWidth="1"/>
    <col min="9488" max="9728" width="9" style="33"/>
    <col min="9729" max="9729" width="2.875" style="33" customWidth="1"/>
    <col min="9730" max="9730" width="5" style="33" customWidth="1"/>
    <col min="9731" max="9731" width="11" style="33" customWidth="1"/>
    <col min="9732" max="9743" width="6" style="33" customWidth="1"/>
    <col min="9744" max="9984" width="9" style="33"/>
    <col min="9985" max="9985" width="2.875" style="33" customWidth="1"/>
    <col min="9986" max="9986" width="5" style="33" customWidth="1"/>
    <col min="9987" max="9987" width="11" style="33" customWidth="1"/>
    <col min="9988" max="9999" width="6" style="33" customWidth="1"/>
    <col min="10000" max="10240" width="9" style="33"/>
    <col min="10241" max="10241" width="2.875" style="33" customWidth="1"/>
    <col min="10242" max="10242" width="5" style="33" customWidth="1"/>
    <col min="10243" max="10243" width="11" style="33" customWidth="1"/>
    <col min="10244" max="10255" width="6" style="33" customWidth="1"/>
    <col min="10256" max="10496" width="9" style="33"/>
    <col min="10497" max="10497" width="2.875" style="33" customWidth="1"/>
    <col min="10498" max="10498" width="5" style="33" customWidth="1"/>
    <col min="10499" max="10499" width="11" style="33" customWidth="1"/>
    <col min="10500" max="10511" width="6" style="33" customWidth="1"/>
    <col min="10512" max="10752" width="9" style="33"/>
    <col min="10753" max="10753" width="2.875" style="33" customWidth="1"/>
    <col min="10754" max="10754" width="5" style="33" customWidth="1"/>
    <col min="10755" max="10755" width="11" style="33" customWidth="1"/>
    <col min="10756" max="10767" width="6" style="33" customWidth="1"/>
    <col min="10768" max="11008" width="9" style="33"/>
    <col min="11009" max="11009" width="2.875" style="33" customWidth="1"/>
    <col min="11010" max="11010" width="5" style="33" customWidth="1"/>
    <col min="11011" max="11011" width="11" style="33" customWidth="1"/>
    <col min="11012" max="11023" width="6" style="33" customWidth="1"/>
    <col min="11024" max="11264" width="9" style="33"/>
    <col min="11265" max="11265" width="2.875" style="33" customWidth="1"/>
    <col min="11266" max="11266" width="5" style="33" customWidth="1"/>
    <col min="11267" max="11267" width="11" style="33" customWidth="1"/>
    <col min="11268" max="11279" width="6" style="33" customWidth="1"/>
    <col min="11280" max="11520" width="9" style="33"/>
    <col min="11521" max="11521" width="2.875" style="33" customWidth="1"/>
    <col min="11522" max="11522" width="5" style="33" customWidth="1"/>
    <col min="11523" max="11523" width="11" style="33" customWidth="1"/>
    <col min="11524" max="11535" width="6" style="33" customWidth="1"/>
    <col min="11536" max="11776" width="9" style="33"/>
    <col min="11777" max="11777" width="2.875" style="33" customWidth="1"/>
    <col min="11778" max="11778" width="5" style="33" customWidth="1"/>
    <col min="11779" max="11779" width="11" style="33" customWidth="1"/>
    <col min="11780" max="11791" width="6" style="33" customWidth="1"/>
    <col min="11792" max="12032" width="9" style="33"/>
    <col min="12033" max="12033" width="2.875" style="33" customWidth="1"/>
    <col min="12034" max="12034" width="5" style="33" customWidth="1"/>
    <col min="12035" max="12035" width="11" style="33" customWidth="1"/>
    <col min="12036" max="12047" width="6" style="33" customWidth="1"/>
    <col min="12048" max="12288" width="9" style="33"/>
    <col min="12289" max="12289" width="2.875" style="33" customWidth="1"/>
    <col min="12290" max="12290" width="5" style="33" customWidth="1"/>
    <col min="12291" max="12291" width="11" style="33" customWidth="1"/>
    <col min="12292" max="12303" width="6" style="33" customWidth="1"/>
    <col min="12304" max="12544" width="9" style="33"/>
    <col min="12545" max="12545" width="2.875" style="33" customWidth="1"/>
    <col min="12546" max="12546" width="5" style="33" customWidth="1"/>
    <col min="12547" max="12547" width="11" style="33" customWidth="1"/>
    <col min="12548" max="12559" width="6" style="33" customWidth="1"/>
    <col min="12560" max="12800" width="9" style="33"/>
    <col min="12801" max="12801" width="2.875" style="33" customWidth="1"/>
    <col min="12802" max="12802" width="5" style="33" customWidth="1"/>
    <col min="12803" max="12803" width="11" style="33" customWidth="1"/>
    <col min="12804" max="12815" width="6" style="33" customWidth="1"/>
    <col min="12816" max="13056" width="9" style="33"/>
    <col min="13057" max="13057" width="2.875" style="33" customWidth="1"/>
    <col min="13058" max="13058" width="5" style="33" customWidth="1"/>
    <col min="13059" max="13059" width="11" style="33" customWidth="1"/>
    <col min="13060" max="13071" width="6" style="33" customWidth="1"/>
    <col min="13072" max="13312" width="9" style="33"/>
    <col min="13313" max="13313" width="2.875" style="33" customWidth="1"/>
    <col min="13314" max="13314" width="5" style="33" customWidth="1"/>
    <col min="13315" max="13315" width="11" style="33" customWidth="1"/>
    <col min="13316" max="13327" width="6" style="33" customWidth="1"/>
    <col min="13328" max="13568" width="9" style="33"/>
    <col min="13569" max="13569" width="2.875" style="33" customWidth="1"/>
    <col min="13570" max="13570" width="5" style="33" customWidth="1"/>
    <col min="13571" max="13571" width="11" style="33" customWidth="1"/>
    <col min="13572" max="13583" width="6" style="33" customWidth="1"/>
    <col min="13584" max="13824" width="9" style="33"/>
    <col min="13825" max="13825" width="2.875" style="33" customWidth="1"/>
    <col min="13826" max="13826" width="5" style="33" customWidth="1"/>
    <col min="13827" max="13827" width="11" style="33" customWidth="1"/>
    <col min="13828" max="13839" width="6" style="33" customWidth="1"/>
    <col min="13840" max="14080" width="9" style="33"/>
    <col min="14081" max="14081" width="2.875" style="33" customWidth="1"/>
    <col min="14082" max="14082" width="5" style="33" customWidth="1"/>
    <col min="14083" max="14083" width="11" style="33" customWidth="1"/>
    <col min="14084" max="14095" width="6" style="33" customWidth="1"/>
    <col min="14096" max="14336" width="9" style="33"/>
    <col min="14337" max="14337" width="2.875" style="33" customWidth="1"/>
    <col min="14338" max="14338" width="5" style="33" customWidth="1"/>
    <col min="14339" max="14339" width="11" style="33" customWidth="1"/>
    <col min="14340" max="14351" width="6" style="33" customWidth="1"/>
    <col min="14352" max="14592" width="9" style="33"/>
    <col min="14593" max="14593" width="2.875" style="33" customWidth="1"/>
    <col min="14594" max="14594" width="5" style="33" customWidth="1"/>
    <col min="14595" max="14595" width="11" style="33" customWidth="1"/>
    <col min="14596" max="14607" width="6" style="33" customWidth="1"/>
    <col min="14608" max="14848" width="9" style="33"/>
    <col min="14849" max="14849" width="2.875" style="33" customWidth="1"/>
    <col min="14850" max="14850" width="5" style="33" customWidth="1"/>
    <col min="14851" max="14851" width="11" style="33" customWidth="1"/>
    <col min="14852" max="14863" width="6" style="33" customWidth="1"/>
    <col min="14864" max="15104" width="9" style="33"/>
    <col min="15105" max="15105" width="2.875" style="33" customWidth="1"/>
    <col min="15106" max="15106" width="5" style="33" customWidth="1"/>
    <col min="15107" max="15107" width="11" style="33" customWidth="1"/>
    <col min="15108" max="15119" width="6" style="33" customWidth="1"/>
    <col min="15120" max="15360" width="9" style="33"/>
    <col min="15361" max="15361" width="2.875" style="33" customWidth="1"/>
    <col min="15362" max="15362" width="5" style="33" customWidth="1"/>
    <col min="15363" max="15363" width="11" style="33" customWidth="1"/>
    <col min="15364" max="15375" width="6" style="33" customWidth="1"/>
    <col min="15376" max="15616" width="9" style="33"/>
    <col min="15617" max="15617" width="2.875" style="33" customWidth="1"/>
    <col min="15618" max="15618" width="5" style="33" customWidth="1"/>
    <col min="15619" max="15619" width="11" style="33" customWidth="1"/>
    <col min="15620" max="15631" width="6" style="33" customWidth="1"/>
    <col min="15632" max="15872" width="9" style="33"/>
    <col min="15873" max="15873" width="2.875" style="33" customWidth="1"/>
    <col min="15874" max="15874" width="5" style="33" customWidth="1"/>
    <col min="15875" max="15875" width="11" style="33" customWidth="1"/>
    <col min="15876" max="15887" width="6" style="33" customWidth="1"/>
    <col min="15888" max="16128" width="9" style="33"/>
    <col min="16129" max="16129" width="2.875" style="33" customWidth="1"/>
    <col min="16130" max="16130" width="5" style="33" customWidth="1"/>
    <col min="16131" max="16131" width="11" style="33" customWidth="1"/>
    <col min="16132" max="16143" width="6" style="33" customWidth="1"/>
    <col min="16144" max="16384" width="9" style="33"/>
  </cols>
  <sheetData>
    <row r="1" spans="1:66" ht="22.5" customHeight="1">
      <c r="A1" s="857" t="s">
        <v>207</v>
      </c>
      <c r="B1" s="857"/>
      <c r="C1" s="857"/>
      <c r="D1" s="857"/>
      <c r="E1" s="857"/>
      <c r="F1" s="857"/>
      <c r="G1" s="857"/>
      <c r="H1" s="857"/>
      <c r="I1" s="857"/>
      <c r="J1" s="857"/>
      <c r="K1" s="857"/>
      <c r="L1" s="857"/>
      <c r="M1" s="857"/>
      <c r="N1" s="857"/>
      <c r="O1" s="857"/>
      <c r="BN1" s="33" t="s">
        <v>208</v>
      </c>
    </row>
    <row r="2" spans="1:66" s="34" customFormat="1" ht="22.5" customHeight="1">
      <c r="A2" s="858" t="s">
        <v>166</v>
      </c>
      <c r="B2" s="859"/>
      <c r="C2" s="860"/>
      <c r="D2" s="861">
        <f>②使用申請書!J7</f>
        <v>0</v>
      </c>
      <c r="E2" s="862"/>
      <c r="F2" s="862"/>
      <c r="G2" s="862"/>
      <c r="H2" s="862"/>
      <c r="I2" s="862"/>
      <c r="J2" s="862"/>
      <c r="K2" s="862"/>
      <c r="L2" s="862"/>
      <c r="M2" s="862"/>
      <c r="N2" s="862"/>
      <c r="O2" s="863"/>
      <c r="BN2" s="34" t="s">
        <v>209</v>
      </c>
    </row>
    <row r="3" spans="1:66" ht="22.5" customHeight="1">
      <c r="A3" s="858" t="s">
        <v>210</v>
      </c>
      <c r="B3" s="859"/>
      <c r="C3" s="860"/>
      <c r="D3" s="170"/>
      <c r="E3" s="910">
        <f>②使用申請書!G21</f>
        <v>0</v>
      </c>
      <c r="F3" s="910"/>
      <c r="G3" s="910"/>
      <c r="H3" s="910"/>
      <c r="I3" s="171" t="s">
        <v>211</v>
      </c>
      <c r="J3" s="910">
        <f>②使用申請書!G22</f>
        <v>0</v>
      </c>
      <c r="K3" s="910"/>
      <c r="L3" s="910"/>
      <c r="M3" s="910"/>
      <c r="N3" s="171" t="s">
        <v>212</v>
      </c>
      <c r="O3" s="172"/>
      <c r="BN3" s="33" t="s">
        <v>213</v>
      </c>
    </row>
    <row r="4" spans="1:66" ht="15" customHeight="1" thickBot="1">
      <c r="A4" s="173" t="s">
        <v>214</v>
      </c>
      <c r="B4" s="173"/>
      <c r="C4" s="173"/>
      <c r="D4" s="174"/>
      <c r="E4" s="173"/>
      <c r="F4" s="173"/>
      <c r="G4" s="175"/>
      <c r="H4" s="175"/>
      <c r="I4" s="175"/>
      <c r="J4" s="173"/>
      <c r="K4" s="173"/>
      <c r="L4" s="173"/>
      <c r="M4" s="173"/>
      <c r="N4" s="173"/>
      <c r="O4" s="173"/>
      <c r="BN4" s="33" t="s">
        <v>215</v>
      </c>
    </row>
    <row r="5" spans="1:66" ht="15" customHeight="1">
      <c r="A5" s="176"/>
      <c r="B5" s="870" t="s">
        <v>216</v>
      </c>
      <c r="C5" s="871"/>
      <c r="D5" s="854" t="s">
        <v>217</v>
      </c>
      <c r="E5" s="855"/>
      <c r="F5" s="856"/>
      <c r="G5" s="874" t="s">
        <v>218</v>
      </c>
      <c r="H5" s="855"/>
      <c r="I5" s="875"/>
      <c r="J5" s="854" t="s">
        <v>219</v>
      </c>
      <c r="K5" s="855"/>
      <c r="L5" s="856"/>
      <c r="M5" s="854" t="s">
        <v>220</v>
      </c>
      <c r="N5" s="855"/>
      <c r="O5" s="856"/>
      <c r="P5" s="853"/>
      <c r="Q5" s="853"/>
      <c r="R5" s="853"/>
      <c r="U5" s="854" t="s">
        <v>221</v>
      </c>
      <c r="V5" s="855"/>
      <c r="W5" s="856"/>
      <c r="BN5" s="33" t="s">
        <v>222</v>
      </c>
    </row>
    <row r="6" spans="1:66" ht="19.5" customHeight="1">
      <c r="A6" s="177" t="s">
        <v>223</v>
      </c>
      <c r="B6" s="872"/>
      <c r="C6" s="873"/>
      <c r="D6" s="178" t="s">
        <v>224</v>
      </c>
      <c r="E6" s="179" t="s">
        <v>225</v>
      </c>
      <c r="F6" s="180" t="s">
        <v>226</v>
      </c>
      <c r="G6" s="181" t="s">
        <v>224</v>
      </c>
      <c r="H6" s="179" t="s">
        <v>225</v>
      </c>
      <c r="I6" s="182" t="s">
        <v>226</v>
      </c>
      <c r="J6" s="178" t="s">
        <v>224</v>
      </c>
      <c r="K6" s="179" t="s">
        <v>225</v>
      </c>
      <c r="L6" s="180" t="s">
        <v>226</v>
      </c>
      <c r="M6" s="178" t="s">
        <v>224</v>
      </c>
      <c r="N6" s="182" t="s">
        <v>225</v>
      </c>
      <c r="O6" s="180" t="s">
        <v>226</v>
      </c>
      <c r="P6" s="183"/>
      <c r="Q6" s="183"/>
      <c r="R6" s="183"/>
      <c r="U6" s="178" t="s">
        <v>224</v>
      </c>
      <c r="V6" s="182" t="s">
        <v>225</v>
      </c>
      <c r="W6" s="180" t="s">
        <v>226</v>
      </c>
      <c r="BN6" s="33" t="s">
        <v>227</v>
      </c>
    </row>
    <row r="7" spans="1:66" ht="19.5" customHeight="1">
      <c r="A7" s="177"/>
      <c r="B7" s="864" t="s">
        <v>228</v>
      </c>
      <c r="C7" s="865"/>
      <c r="D7" s="35">
        <f>SUMIFS($S$24:$S$174,$Q$24:$Q$174,"男",$R$24:$R$174,"A")</f>
        <v>0</v>
      </c>
      <c r="E7" s="36">
        <f>SUMIFS($S$24:$S$174,$Q$24:$Q$174,"女",$R$24:$R$174,"A")</f>
        <v>0</v>
      </c>
      <c r="F7" s="37">
        <f>SUM(D7:E7)</f>
        <v>0</v>
      </c>
      <c r="G7" s="38">
        <f>COUNTIFS($Q$24:$Q$174,"男",$R$24:$R$174,"A",$T$24:$T$174,"1")</f>
        <v>0</v>
      </c>
      <c r="H7" s="38">
        <f>COUNTIFS($Q$24:$Q$174,"女",$R$24:$R$174,"A",$T$24:$T$174,"1")</f>
        <v>0</v>
      </c>
      <c r="I7" s="39">
        <f>SUM(G7:H7)</f>
        <v>0</v>
      </c>
      <c r="J7" s="35">
        <f>COUNTIFS($Q$24:$Q$174,"男",$R$24:$R$174,"A",$T$24:$T$174,"2")</f>
        <v>0</v>
      </c>
      <c r="K7" s="38">
        <f>COUNTIFS($Q$24:$Q$174,"女",$R$24:$R$174,"A",$T$24:$T$174,"2")</f>
        <v>0</v>
      </c>
      <c r="L7" s="37">
        <f>SUM(J7:K7)</f>
        <v>0</v>
      </c>
      <c r="M7" s="35">
        <f>COUNTIFS($Q$24:$Q$174,"男",$R$24:$R$174,"A",$T$24:$T$174,"3")</f>
        <v>0</v>
      </c>
      <c r="N7" s="38">
        <f>COUNTIFS($Q$24:$Q$174,"女",$R$24:$R$174,"A",$T$24:$T$174,"3")</f>
        <v>0</v>
      </c>
      <c r="O7" s="37">
        <f>SUM(M7:N7)</f>
        <v>0</v>
      </c>
      <c r="P7" s="109"/>
      <c r="Q7" s="109"/>
      <c r="R7" s="109"/>
      <c r="U7" s="35">
        <f>COUNTIFS($Q$24:$Q$174,"男",$R$24:$R$174,"A",$T$24:$T$174,"4")</f>
        <v>0</v>
      </c>
      <c r="V7" s="38">
        <f>COUNTIFS($Q$24:$Q$174,"女",$R$24:$R$174,"A",$T$24:$T$174,"4")</f>
        <v>0</v>
      </c>
      <c r="W7" s="37">
        <f>SUM(U7:V7)</f>
        <v>0</v>
      </c>
      <c r="BN7" s="33" t="s">
        <v>229</v>
      </c>
    </row>
    <row r="8" spans="1:66" ht="19.5" customHeight="1">
      <c r="A8" s="177" t="s">
        <v>230</v>
      </c>
      <c r="B8" s="864" t="s">
        <v>231</v>
      </c>
      <c r="C8" s="865"/>
      <c r="D8" s="35">
        <f>SUMIFS($S$24:$S$174,$Q$24:$Q$174,"男",$R$24:$R$174,"B")</f>
        <v>0</v>
      </c>
      <c r="E8" s="36">
        <f>SUMIFS($S$24:$S$174,$Q$24:$Q$174,"女",$R$24:$R$174,"B")</f>
        <v>0</v>
      </c>
      <c r="F8" s="37">
        <f t="shared" ref="F8:F13" si="0">SUM(D8:E8)</f>
        <v>0</v>
      </c>
      <c r="G8" s="38">
        <f>COUNTIFS($Q$24:$Q$174,"男",$R$24:$R$174,"B",$T$24:$T$174,"1")</f>
        <v>0</v>
      </c>
      <c r="H8" s="38">
        <f>COUNTIFS($Q$24:$Q$174,"女",$R$24:$R$174,"B",$T$24:$T$174,"1")</f>
        <v>0</v>
      </c>
      <c r="I8" s="39">
        <f t="shared" ref="I8:I13" si="1">SUM(G8:H8)</f>
        <v>0</v>
      </c>
      <c r="J8" s="35">
        <f>COUNTIFS($Q$24:$Q$174,"男",$R$24:$R$174,"B",$T$24:$T$174,"2")</f>
        <v>0</v>
      </c>
      <c r="K8" s="38">
        <f>COUNTIFS($Q$24:$Q$174,"女",$R$24:$R$174,"B",$T$24:$T$174,"2")</f>
        <v>0</v>
      </c>
      <c r="L8" s="37">
        <f t="shared" ref="L8:L13" si="2">SUM(J8:K8)</f>
        <v>0</v>
      </c>
      <c r="M8" s="35">
        <f>COUNTIFS($Q$24:$Q$174,"男",$R$24:$R$174,"B",$T$24:$T$174,"3")</f>
        <v>0</v>
      </c>
      <c r="N8" s="38">
        <f>COUNTIFS($Q$24:$Q$174,"女",$R$24:$R$174,"B",$T$24:$T$174,"3")</f>
        <v>0</v>
      </c>
      <c r="O8" s="37">
        <f t="shared" ref="O8:O13" si="3">SUM(M8:N8)</f>
        <v>0</v>
      </c>
      <c r="P8" s="109"/>
      <c r="Q8" s="109"/>
      <c r="R8" s="109"/>
      <c r="U8" s="35">
        <f>COUNTIFS($Q$24:$Q$174,"男",$R$24:$R$174,"B",$T$24:$T$174,"4")</f>
        <v>0</v>
      </c>
      <c r="V8" s="38">
        <f>COUNTIFS($Q$24:$Q$174,"女",$R$24:$R$174,"B",$T$24:$T$174,"4")</f>
        <v>0</v>
      </c>
      <c r="W8" s="37">
        <f t="shared" ref="W8:W13" si="4">SUM(U8:V8)</f>
        <v>0</v>
      </c>
    </row>
    <row r="9" spans="1:66" ht="19.5" customHeight="1">
      <c r="A9" s="177"/>
      <c r="B9" s="864" t="s">
        <v>232</v>
      </c>
      <c r="C9" s="865"/>
      <c r="D9" s="35">
        <f>SUMIFS($S$24:$S$174,$Q$24:$Q$174,"男",$R$24:$R$174,"C")</f>
        <v>0</v>
      </c>
      <c r="E9" s="36">
        <f>SUMIFS($S$24:$S$174,$Q$24:$Q$174,"女",$R$24:$R$174,"C")</f>
        <v>0</v>
      </c>
      <c r="F9" s="37">
        <f t="shared" si="0"/>
        <v>0</v>
      </c>
      <c r="G9" s="38">
        <f>COUNTIFS($Q$24:$Q$174,"男",$R$24:$R$174,"C",$T$24:$T$174,"1")</f>
        <v>0</v>
      </c>
      <c r="H9" s="38">
        <f>COUNTIFS($Q$24:$Q$174,"女",$R$24:$R$174,"C",$T$24:$T$174,"1")</f>
        <v>0</v>
      </c>
      <c r="I9" s="39">
        <f t="shared" si="1"/>
        <v>0</v>
      </c>
      <c r="J9" s="35">
        <f>COUNTIFS($Q$24:$Q$174,"男",$R$24:$R$174,"C",$T$24:$T$174,"2")</f>
        <v>0</v>
      </c>
      <c r="K9" s="38">
        <f>COUNTIFS($Q$24:$Q$174,"女",$R$24:$R$174,"C",$T$24:$T$174,"2")</f>
        <v>0</v>
      </c>
      <c r="L9" s="37">
        <f t="shared" si="2"/>
        <v>0</v>
      </c>
      <c r="M9" s="35">
        <f>COUNTIFS($Q$24:$Q$174,"男",$R$24:$R$174,"C",$T$24:$T$174,"3")</f>
        <v>0</v>
      </c>
      <c r="N9" s="38">
        <f>COUNTIFS($Q$24:$Q$174,"女",$R$24:$R$174,"C",$T$24:$T$174,"3")</f>
        <v>0</v>
      </c>
      <c r="O9" s="37">
        <f t="shared" si="3"/>
        <v>0</v>
      </c>
      <c r="P9" s="109"/>
      <c r="Q9" s="109"/>
      <c r="R9" s="109"/>
      <c r="U9" s="35">
        <f>COUNTIFS($Q$24:$Q$174,"男",$R$24:$R$174,"C",$T$24:$T$174,"4")</f>
        <v>0</v>
      </c>
      <c r="V9" s="38">
        <f>COUNTIFS($Q$24:$Q$174,"女",$R$24:$R$174,"C",$T$24:$T$174,"4")</f>
        <v>0</v>
      </c>
      <c r="W9" s="37">
        <f t="shared" si="4"/>
        <v>0</v>
      </c>
    </row>
    <row r="10" spans="1:66" ht="19.5" customHeight="1">
      <c r="A10" s="177" t="s">
        <v>233</v>
      </c>
      <c r="B10" s="864" t="s">
        <v>234</v>
      </c>
      <c r="C10" s="865"/>
      <c r="D10" s="35">
        <f>SUMIFS($S$24:$S$174,$Q$24:$Q$174,"男",$R$24:$R$174,"D")</f>
        <v>0</v>
      </c>
      <c r="E10" s="36">
        <f>SUMIFS($S$24:$S$174,$Q$24:$Q$174,"女",$R$24:$R$174,"D")</f>
        <v>0</v>
      </c>
      <c r="F10" s="37">
        <f t="shared" si="0"/>
        <v>0</v>
      </c>
      <c r="G10" s="38">
        <f>COUNTIFS($Q$24:$Q$174,"男",$R$24:$R$174,"D",$T$24:$T$174,"1")</f>
        <v>0</v>
      </c>
      <c r="H10" s="38">
        <f>COUNTIFS($Q$24:$Q$174,"女",$R$24:$R$174,"D",$T$24:$T$174,"1")</f>
        <v>0</v>
      </c>
      <c r="I10" s="39">
        <f t="shared" si="1"/>
        <v>0</v>
      </c>
      <c r="J10" s="35">
        <f>COUNTIFS($Q$24:$Q$174,"男",$R$24:$R$174,"D",$T$24:$T$174,"2")</f>
        <v>0</v>
      </c>
      <c r="K10" s="38">
        <f>COUNTIFS($Q$24:$Q$174,"女",$R$24:$R$174,"D",$T$24:$T$174,"2")</f>
        <v>0</v>
      </c>
      <c r="L10" s="37">
        <f t="shared" si="2"/>
        <v>0</v>
      </c>
      <c r="M10" s="35">
        <f>COUNTIFS($Q$24:$Q$174,"男",$R$24:$R$174,"D",$T$24:$T$174,"3")</f>
        <v>0</v>
      </c>
      <c r="N10" s="38">
        <f>COUNTIFS($Q$24:$Q$174,"女",$R$24:$R$174,"D",$T$24:$T$174,"3")</f>
        <v>0</v>
      </c>
      <c r="O10" s="37">
        <f t="shared" si="3"/>
        <v>0</v>
      </c>
      <c r="P10" s="109"/>
      <c r="Q10" s="109"/>
      <c r="R10" s="109"/>
      <c r="U10" s="35">
        <f>COUNTIFS($Q$24:$Q$174,"男",$R$24:$R$174,"D",$T$24:$T$174,"4")</f>
        <v>0</v>
      </c>
      <c r="V10" s="38">
        <f>COUNTIFS($Q$24:$Q$174,"女",$R$24:$R$174,"D",$T$24:$T$174,"4")</f>
        <v>0</v>
      </c>
      <c r="W10" s="37">
        <f t="shared" si="4"/>
        <v>0</v>
      </c>
    </row>
    <row r="11" spans="1:66" ht="19.5" customHeight="1">
      <c r="A11" s="177"/>
      <c r="B11" s="866" t="s">
        <v>235</v>
      </c>
      <c r="C11" s="184" t="s">
        <v>236</v>
      </c>
      <c r="D11" s="35">
        <f>SUMIFS($S$24:$S$174,$Q$24:$Q$174,"男",$R$24:$R$174,"E")</f>
        <v>0</v>
      </c>
      <c r="E11" s="36">
        <f>SUMIFS($S$24:$S$174,$Q$24:$Q$174,"女",$R$24:$R$174,"E")</f>
        <v>0</v>
      </c>
      <c r="F11" s="37">
        <f t="shared" si="0"/>
        <v>0</v>
      </c>
      <c r="G11" s="38">
        <f>COUNTIFS($Q$24:$Q$174,"男",$R$24:$R$174,"E",$T$24:$T$174,"1")</f>
        <v>0</v>
      </c>
      <c r="H11" s="38">
        <f>COUNTIFS($Q$24:$Q$174,"女",$R$24:$R$174,"E",$T$24:$T$174,"1")</f>
        <v>0</v>
      </c>
      <c r="I11" s="39">
        <f t="shared" si="1"/>
        <v>0</v>
      </c>
      <c r="J11" s="35">
        <f>COUNTIFS($Q$24:$Q$174,"男",$R$24:$R$174,"E",$T$24:$T$174,"2")</f>
        <v>0</v>
      </c>
      <c r="K11" s="38">
        <f>COUNTIFS($Q$24:$Q$174,"女",$R$24:$R$174,"E",$T$24:$T$174,"2")</f>
        <v>0</v>
      </c>
      <c r="L11" s="37">
        <f t="shared" si="2"/>
        <v>0</v>
      </c>
      <c r="M11" s="35">
        <f>COUNTIFS($Q$24:$Q$174,"男",$R$24:$R$174,"E",$T$24:$T$174,"3")</f>
        <v>0</v>
      </c>
      <c r="N11" s="38">
        <f>COUNTIFS($Q$24:$Q$174,"女",$R$24:$R$174,"E",$T$24:$T$174,"3")</f>
        <v>0</v>
      </c>
      <c r="O11" s="37">
        <f t="shared" si="3"/>
        <v>0</v>
      </c>
      <c r="P11" s="109"/>
      <c r="Q11" s="109"/>
      <c r="R11" s="109"/>
      <c r="U11" s="35">
        <f>COUNTIFS($Q$24:$Q$174,"男",$R$24:$R$174,"E",$T$24:$T$174,"4")</f>
        <v>0</v>
      </c>
      <c r="V11" s="38">
        <f>COUNTIFS($Q$24:$Q$174,"女",$R$24:$R$174,"E",$T$24:$T$174,"4")</f>
        <v>0</v>
      </c>
      <c r="W11" s="37">
        <f t="shared" si="4"/>
        <v>0</v>
      </c>
    </row>
    <row r="12" spans="1:66" ht="19.5" customHeight="1">
      <c r="A12" s="177" t="s">
        <v>237</v>
      </c>
      <c r="B12" s="867"/>
      <c r="C12" s="185" t="s">
        <v>238</v>
      </c>
      <c r="D12" s="35">
        <f>SUMIFS($S$24:$S$174,$Q$24:$Q$174,"男",$R$24:$R$174,"F")</f>
        <v>0</v>
      </c>
      <c r="E12" s="36">
        <f>SUMIFS($S$24:$S$174,$Q$24:$Q$174,"女",$R$24:$R$174,"F")</f>
        <v>0</v>
      </c>
      <c r="F12" s="37">
        <f t="shared" si="0"/>
        <v>0</v>
      </c>
      <c r="G12" s="38">
        <f>COUNTIFS($Q$24:$Q$174,"男",$R$24:$R$174,"F",$T$24:$T$174,"1")</f>
        <v>0</v>
      </c>
      <c r="H12" s="38">
        <f>COUNTIFS($Q$24:$Q$174,"女",$R$24:$R$174,"F",$T$24:$T$174,"1")</f>
        <v>0</v>
      </c>
      <c r="I12" s="39">
        <f t="shared" si="1"/>
        <v>0</v>
      </c>
      <c r="J12" s="35">
        <f>COUNTIFS($Q$24:$Q$174,"男",$R$24:$R$174,"F",$T$24:$T$174,"2")</f>
        <v>0</v>
      </c>
      <c r="K12" s="38">
        <f>COUNTIFS($Q$24:$Q$174,"女",$R$24:$R$174,"F",$T$24:$T$174,"2")</f>
        <v>0</v>
      </c>
      <c r="L12" s="37">
        <f t="shared" si="2"/>
        <v>0</v>
      </c>
      <c r="M12" s="35">
        <f>COUNTIFS($Q$24:$Q$174,"男",$R$24:$R$174,"F",$T$24:$T$174,"3")</f>
        <v>0</v>
      </c>
      <c r="N12" s="38">
        <f>COUNTIFS($Q$24:$Q$174,"女",$R$24:$R$174,"F",$T$24:$T$174,"3")</f>
        <v>0</v>
      </c>
      <c r="O12" s="37">
        <f t="shared" si="3"/>
        <v>0</v>
      </c>
      <c r="P12" s="109"/>
      <c r="Q12" s="109"/>
      <c r="R12" s="109"/>
      <c r="U12" s="35">
        <f>COUNTIFS($Q$24:$Q$174,"男",$R$24:$R$174,"F",$T$24:$T$174,"4")</f>
        <v>0</v>
      </c>
      <c r="V12" s="38">
        <f>COUNTIFS($Q$24:$Q$174,"女",$R$24:$R$174,"F",$T$24:$T$174,"4")</f>
        <v>0</v>
      </c>
      <c r="W12" s="37">
        <f t="shared" si="4"/>
        <v>0</v>
      </c>
    </row>
    <row r="13" spans="1:66" ht="19.5" customHeight="1" thickBot="1">
      <c r="A13" s="177"/>
      <c r="B13" s="868" t="s">
        <v>239</v>
      </c>
      <c r="C13" s="869"/>
      <c r="D13" s="40">
        <f>SUMIFS($S$24:$S$174,$Q$24:$Q$174,"男",$R$24:$R$174,"G")</f>
        <v>0</v>
      </c>
      <c r="E13" s="41">
        <f>SUMIFS($S$24:$S$174,$Q$24:$Q$174,"女",$R$24:$R$174,"G")</f>
        <v>0</v>
      </c>
      <c r="F13" s="42">
        <f t="shared" si="0"/>
        <v>0</v>
      </c>
      <c r="G13" s="43">
        <f>COUNTIFS($Q$24:$Q$174,"男",$R$24:$R$174,"G",$T$24:$T$174,"1")</f>
        <v>0</v>
      </c>
      <c r="H13" s="43">
        <f>COUNTIFS($Q$24:$Q$174,"女",$R$24:$R$174,"G",$T$24:$T$174,"1")</f>
        <v>0</v>
      </c>
      <c r="I13" s="44">
        <f t="shared" si="1"/>
        <v>0</v>
      </c>
      <c r="J13" s="40">
        <f>COUNTIFS($Q$24:$Q$174,"男",$R$24:$R$174,"G",$T$24:$T$174,"2")</f>
        <v>0</v>
      </c>
      <c r="K13" s="43">
        <f>COUNTIFS($Q$24:$Q$174,"女",$R$24:$R$174,"G",$T$24:$T$174,"2")</f>
        <v>0</v>
      </c>
      <c r="L13" s="42">
        <f t="shared" si="2"/>
        <v>0</v>
      </c>
      <c r="M13" s="40">
        <f>COUNTIFS($Q$24:$Q$174,"男",$R$24:$R$174,"G",$T$24:$T$174,"3")</f>
        <v>0</v>
      </c>
      <c r="N13" s="43">
        <f>COUNTIFS($Q$24:$Q$174,"女",$R$24:$R$174,"G",$T$24:$T$174,"3")</f>
        <v>0</v>
      </c>
      <c r="O13" s="42">
        <f t="shared" si="3"/>
        <v>0</v>
      </c>
      <c r="P13" s="109"/>
      <c r="Q13" s="109"/>
      <c r="R13" s="109"/>
      <c r="U13" s="40">
        <f>COUNTIFS($Q$24:$Q$174,"男",$R$24:$R$174,"G",$T$24:$T$174,"4")</f>
        <v>0</v>
      </c>
      <c r="V13" s="43">
        <f>COUNTIFS($Q$24:$Q$174,"女",$R$24:$R$174,"G",$T$24:$T$174,"4")</f>
        <v>0</v>
      </c>
      <c r="W13" s="42">
        <f t="shared" si="4"/>
        <v>0</v>
      </c>
    </row>
    <row r="14" spans="1:66" ht="19.5" customHeight="1" thickTop="1" thickBot="1">
      <c r="A14" s="186"/>
      <c r="B14" s="895" t="s">
        <v>226</v>
      </c>
      <c r="C14" s="896"/>
      <c r="D14" s="45">
        <f>SUM(D7:D13)</f>
        <v>0</v>
      </c>
      <c r="E14" s="46">
        <f t="shared" ref="E14:O14" si="5">SUM(E7:E13)</f>
        <v>0</v>
      </c>
      <c r="F14" s="47">
        <f t="shared" si="5"/>
        <v>0</v>
      </c>
      <c r="G14" s="48">
        <f t="shared" si="5"/>
        <v>0</v>
      </c>
      <c r="H14" s="48">
        <f t="shared" si="5"/>
        <v>0</v>
      </c>
      <c r="I14" s="49">
        <f t="shared" si="5"/>
        <v>0</v>
      </c>
      <c r="J14" s="45">
        <f t="shared" si="5"/>
        <v>0</v>
      </c>
      <c r="K14" s="46">
        <f t="shared" si="5"/>
        <v>0</v>
      </c>
      <c r="L14" s="47">
        <f t="shared" si="5"/>
        <v>0</v>
      </c>
      <c r="M14" s="45">
        <f t="shared" si="5"/>
        <v>0</v>
      </c>
      <c r="N14" s="46">
        <f t="shared" si="5"/>
        <v>0</v>
      </c>
      <c r="O14" s="50">
        <f t="shared" si="5"/>
        <v>0</v>
      </c>
      <c r="P14" s="109"/>
      <c r="Q14" s="109"/>
      <c r="R14" s="109"/>
      <c r="U14" s="45">
        <f t="shared" ref="U14:W14" si="6">SUM(U7:U13)</f>
        <v>0</v>
      </c>
      <c r="V14" s="46">
        <f t="shared" si="6"/>
        <v>0</v>
      </c>
      <c r="W14" s="50">
        <f t="shared" si="6"/>
        <v>0</v>
      </c>
    </row>
    <row r="15" spans="1:66">
      <c r="A15" s="904" t="s">
        <v>240</v>
      </c>
      <c r="B15" s="904"/>
      <c r="C15" s="904"/>
      <c r="D15" s="904"/>
      <c r="E15" s="904"/>
      <c r="F15" s="904"/>
      <c r="G15" s="904"/>
      <c r="H15" s="904"/>
      <c r="I15" s="904"/>
      <c r="J15" s="904"/>
      <c r="K15" s="904"/>
      <c r="L15" s="904"/>
      <c r="M15" s="904"/>
      <c r="N15" s="904"/>
      <c r="O15" s="904"/>
      <c r="P15" s="109"/>
      <c r="Q15" s="109"/>
      <c r="R15" s="109"/>
      <c r="U15" s="109"/>
      <c r="V15" s="109"/>
      <c r="W15" s="109"/>
    </row>
    <row r="16" spans="1:66">
      <c r="A16" s="684" t="s">
        <v>241</v>
      </c>
      <c r="B16" s="684"/>
      <c r="C16" s="684"/>
      <c r="D16" s="684"/>
      <c r="E16" s="684"/>
      <c r="F16" s="684"/>
      <c r="G16" s="684"/>
      <c r="H16" s="684"/>
      <c r="I16" s="684"/>
      <c r="J16" s="684"/>
      <c r="K16" s="684"/>
      <c r="L16" s="684"/>
      <c r="M16" s="684"/>
      <c r="N16" s="684"/>
      <c r="O16" s="684"/>
    </row>
    <row r="17" spans="1:21">
      <c r="A17" s="684" t="s">
        <v>242</v>
      </c>
      <c r="B17" s="684"/>
      <c r="C17" s="684"/>
      <c r="D17" s="684"/>
      <c r="E17" s="684"/>
      <c r="F17" s="684"/>
      <c r="G17" s="684"/>
      <c r="H17" s="684"/>
      <c r="I17" s="684"/>
      <c r="J17" s="684"/>
      <c r="K17" s="684"/>
      <c r="L17" s="684"/>
      <c r="M17" s="684"/>
      <c r="N17" s="684"/>
      <c r="O17" s="684"/>
    </row>
    <row r="18" spans="1:21">
      <c r="A18" s="187" t="s">
        <v>243</v>
      </c>
      <c r="B18" s="188"/>
      <c r="C18" s="188"/>
      <c r="D18" s="188"/>
      <c r="E18" s="188"/>
      <c r="F18" s="188"/>
      <c r="G18" s="188"/>
      <c r="H18" s="188"/>
      <c r="I18" s="188"/>
      <c r="J18" s="188"/>
      <c r="K18" s="188"/>
      <c r="L18" s="188"/>
      <c r="M18" s="188"/>
      <c r="N18" s="188"/>
      <c r="O18" s="188"/>
    </row>
    <row r="19" spans="1:21" ht="4.5" customHeight="1">
      <c r="A19" s="188"/>
      <c r="B19" s="188"/>
      <c r="C19" s="188"/>
      <c r="D19" s="188"/>
      <c r="E19" s="188"/>
      <c r="F19" s="188"/>
      <c r="G19" s="188"/>
      <c r="H19" s="188"/>
      <c r="I19" s="188"/>
      <c r="J19" s="188"/>
      <c r="K19" s="188"/>
      <c r="L19" s="188"/>
      <c r="M19" s="188"/>
      <c r="N19" s="188"/>
      <c r="O19" s="188"/>
    </row>
    <row r="20" spans="1:21" s="34" customFormat="1" ht="15" customHeight="1">
      <c r="A20" s="897" t="s">
        <v>244</v>
      </c>
      <c r="B20" s="899" t="s">
        <v>245</v>
      </c>
      <c r="C20" s="900"/>
      <c r="D20" s="897" t="s">
        <v>246</v>
      </c>
      <c r="E20" s="903" t="s">
        <v>247</v>
      </c>
      <c r="F20" s="876" t="s">
        <v>248</v>
      </c>
      <c r="G20" s="876" t="s">
        <v>249</v>
      </c>
      <c r="H20" s="878" t="s">
        <v>250</v>
      </c>
      <c r="I20" s="879"/>
      <c r="J20" s="879"/>
      <c r="K20" s="879"/>
      <c r="L20" s="880"/>
      <c r="M20" s="884" t="s">
        <v>251</v>
      </c>
      <c r="N20" s="885"/>
      <c r="O20" s="886"/>
    </row>
    <row r="21" spans="1:21" ht="13.5" customHeight="1">
      <c r="A21" s="898"/>
      <c r="B21" s="901"/>
      <c r="C21" s="902"/>
      <c r="D21" s="898"/>
      <c r="E21" s="898"/>
      <c r="F21" s="877"/>
      <c r="G21" s="877"/>
      <c r="H21" s="881"/>
      <c r="I21" s="882"/>
      <c r="J21" s="882"/>
      <c r="K21" s="882"/>
      <c r="L21" s="883"/>
      <c r="M21" s="79">
        <f>②使用申請書!G21</f>
        <v>0</v>
      </c>
      <c r="N21" s="79">
        <f>IF(②使用申請書!AI20&lt;2,"",M21+1)</f>
        <v>1</v>
      </c>
      <c r="O21" s="79">
        <f>IF(②使用申請書!AI20&lt;3,"",N21+1)</f>
        <v>2</v>
      </c>
      <c r="P21" s="102">
        <f>IF(②使用申請書!AI20&lt;4,"",O21+1)</f>
        <v>3</v>
      </c>
      <c r="Q21" s="189" t="s">
        <v>246</v>
      </c>
      <c r="R21" s="189" t="s">
        <v>252</v>
      </c>
      <c r="S21" s="189" t="s">
        <v>253</v>
      </c>
      <c r="T21" s="189" t="s">
        <v>254</v>
      </c>
    </row>
    <row r="22" spans="1:21" ht="22.5" customHeight="1">
      <c r="A22" s="891" t="s">
        <v>255</v>
      </c>
      <c r="B22" s="887" t="s">
        <v>256</v>
      </c>
      <c r="C22" s="888"/>
      <c r="D22" s="228" t="s">
        <v>78</v>
      </c>
      <c r="E22" s="225">
        <v>12</v>
      </c>
      <c r="F22" s="191" t="s">
        <v>257</v>
      </c>
      <c r="G22" s="229" t="s">
        <v>213</v>
      </c>
      <c r="H22" s="887"/>
      <c r="I22" s="893"/>
      <c r="J22" s="893"/>
      <c r="K22" s="893"/>
      <c r="L22" s="888"/>
      <c r="M22" s="230" t="s">
        <v>9</v>
      </c>
      <c r="N22" s="102"/>
      <c r="O22" s="102"/>
      <c r="P22" s="102"/>
      <c r="Q22" s="189"/>
      <c r="R22" s="189"/>
      <c r="S22" s="189"/>
      <c r="T22" s="189"/>
    </row>
    <row r="23" spans="1:21" ht="22.5" customHeight="1" thickBot="1">
      <c r="A23" s="892"/>
      <c r="B23" s="889" t="s">
        <v>258</v>
      </c>
      <c r="C23" s="890"/>
      <c r="D23" s="231" t="s">
        <v>80</v>
      </c>
      <c r="E23" s="232">
        <v>27</v>
      </c>
      <c r="F23" s="233" t="s">
        <v>259</v>
      </c>
      <c r="G23" s="233" t="s">
        <v>229</v>
      </c>
      <c r="H23" s="889"/>
      <c r="I23" s="894"/>
      <c r="J23" s="894"/>
      <c r="K23" s="894"/>
      <c r="L23" s="890"/>
      <c r="M23" s="234" t="s">
        <v>25</v>
      </c>
      <c r="N23" s="234" t="s">
        <v>25</v>
      </c>
      <c r="O23" s="235"/>
      <c r="P23" s="236"/>
      <c r="Q23" s="237"/>
      <c r="R23" s="237"/>
      <c r="S23" s="237"/>
      <c r="T23" s="237"/>
    </row>
    <row r="24" spans="1:21" ht="20.25" customHeight="1" thickTop="1">
      <c r="A24" s="190">
        <v>1</v>
      </c>
      <c r="B24" s="909"/>
      <c r="C24" s="909"/>
      <c r="D24" s="226"/>
      <c r="E24" s="238"/>
      <c r="F24" s="226"/>
      <c r="G24" s="226"/>
      <c r="H24" s="906"/>
      <c r="I24" s="907"/>
      <c r="J24" s="907"/>
      <c r="K24" s="907"/>
      <c r="L24" s="908"/>
      <c r="M24" s="226"/>
      <c r="N24" s="238"/>
      <c r="O24" s="238"/>
      <c r="P24" s="226"/>
      <c r="Q24" s="227">
        <f>D24</f>
        <v>0</v>
      </c>
      <c r="R24" s="227">
        <f>G24</f>
        <v>0</v>
      </c>
      <c r="S24" s="227">
        <f>COUNTIF($M24:$P24,"×")</f>
        <v>0</v>
      </c>
      <c r="T24" s="227">
        <f>COUNTIF($M24:$P24,"○")</f>
        <v>0</v>
      </c>
    </row>
    <row r="25" spans="1:21" ht="19.5" customHeight="1">
      <c r="A25" s="191">
        <v>2</v>
      </c>
      <c r="B25" s="905"/>
      <c r="C25" s="905"/>
      <c r="D25" s="226"/>
      <c r="E25" s="239"/>
      <c r="F25" s="226"/>
      <c r="G25" s="226"/>
      <c r="H25" s="906"/>
      <c r="I25" s="907"/>
      <c r="J25" s="907"/>
      <c r="K25" s="907"/>
      <c r="L25" s="908"/>
      <c r="M25" s="226"/>
      <c r="N25" s="239"/>
      <c r="O25" s="239"/>
      <c r="P25" s="226"/>
      <c r="Q25" s="189">
        <f t="shared" ref="Q25:Q88" si="7">D25</f>
        <v>0</v>
      </c>
      <c r="R25" s="189">
        <f t="shared" ref="R25:R88" si="8">G25</f>
        <v>0</v>
      </c>
      <c r="S25" s="189">
        <f t="shared" ref="S25:S88" si="9">COUNTIF($M25:$P25,"×")</f>
        <v>0</v>
      </c>
      <c r="T25" s="189">
        <f t="shared" ref="T25:T88" si="10">COUNTIF($M25:$P25,"○")</f>
        <v>0</v>
      </c>
    </row>
    <row r="26" spans="1:21" ht="19.5" customHeight="1">
      <c r="A26" s="191">
        <v>3</v>
      </c>
      <c r="B26" s="905"/>
      <c r="C26" s="905"/>
      <c r="D26" s="226"/>
      <c r="E26" s="239"/>
      <c r="F26" s="226"/>
      <c r="G26" s="226"/>
      <c r="H26" s="906"/>
      <c r="I26" s="907"/>
      <c r="J26" s="907"/>
      <c r="K26" s="907"/>
      <c r="L26" s="908"/>
      <c r="M26" s="226"/>
      <c r="N26" s="239"/>
      <c r="O26" s="239"/>
      <c r="P26" s="226"/>
      <c r="Q26" s="189">
        <f t="shared" si="7"/>
        <v>0</v>
      </c>
      <c r="R26" s="189">
        <f t="shared" si="8"/>
        <v>0</v>
      </c>
      <c r="S26" s="189">
        <f t="shared" si="9"/>
        <v>0</v>
      </c>
      <c r="T26" s="189">
        <f t="shared" si="10"/>
        <v>0</v>
      </c>
    </row>
    <row r="27" spans="1:21" ht="19.5" customHeight="1">
      <c r="A27" s="191">
        <v>4</v>
      </c>
      <c r="B27" s="905"/>
      <c r="C27" s="905"/>
      <c r="D27" s="226"/>
      <c r="E27" s="239"/>
      <c r="F27" s="226"/>
      <c r="G27" s="226"/>
      <c r="H27" s="906"/>
      <c r="I27" s="907"/>
      <c r="J27" s="907"/>
      <c r="K27" s="907"/>
      <c r="L27" s="908"/>
      <c r="M27" s="226"/>
      <c r="N27" s="239"/>
      <c r="O27" s="239"/>
      <c r="P27" s="226"/>
      <c r="Q27" s="189">
        <f t="shared" si="7"/>
        <v>0</v>
      </c>
      <c r="R27" s="189">
        <f t="shared" si="8"/>
        <v>0</v>
      </c>
      <c r="S27" s="189">
        <f t="shared" si="9"/>
        <v>0</v>
      </c>
      <c r="T27" s="189">
        <f t="shared" si="10"/>
        <v>0</v>
      </c>
    </row>
    <row r="28" spans="1:21" ht="19.5" customHeight="1">
      <c r="A28" s="191">
        <v>5</v>
      </c>
      <c r="B28" s="905"/>
      <c r="C28" s="905"/>
      <c r="D28" s="226"/>
      <c r="E28" s="239"/>
      <c r="F28" s="226"/>
      <c r="G28" s="226"/>
      <c r="H28" s="906"/>
      <c r="I28" s="907"/>
      <c r="J28" s="907"/>
      <c r="K28" s="907"/>
      <c r="L28" s="908"/>
      <c r="M28" s="226"/>
      <c r="N28" s="239"/>
      <c r="O28" s="239"/>
      <c r="P28" s="226"/>
      <c r="Q28" s="189">
        <f t="shared" si="7"/>
        <v>0</v>
      </c>
      <c r="R28" s="189">
        <f t="shared" si="8"/>
        <v>0</v>
      </c>
      <c r="S28" s="189">
        <f t="shared" si="9"/>
        <v>0</v>
      </c>
      <c r="T28" s="189">
        <f t="shared" si="10"/>
        <v>0</v>
      </c>
    </row>
    <row r="29" spans="1:21" ht="19.5" customHeight="1">
      <c r="A29" s="191">
        <v>6</v>
      </c>
      <c r="B29" s="905"/>
      <c r="C29" s="905"/>
      <c r="D29" s="226"/>
      <c r="E29" s="239"/>
      <c r="F29" s="226"/>
      <c r="G29" s="226"/>
      <c r="H29" s="906"/>
      <c r="I29" s="907"/>
      <c r="J29" s="907"/>
      <c r="K29" s="907"/>
      <c r="L29" s="908"/>
      <c r="M29" s="226"/>
      <c r="N29" s="239"/>
      <c r="O29" s="239"/>
      <c r="P29" s="226"/>
      <c r="Q29" s="189">
        <f t="shared" si="7"/>
        <v>0</v>
      </c>
      <c r="R29" s="189">
        <f t="shared" si="8"/>
        <v>0</v>
      </c>
      <c r="S29" s="189">
        <f t="shared" si="9"/>
        <v>0</v>
      </c>
      <c r="T29" s="189">
        <f t="shared" si="10"/>
        <v>0</v>
      </c>
    </row>
    <row r="30" spans="1:21" ht="19.5" customHeight="1">
      <c r="A30" s="191">
        <v>7</v>
      </c>
      <c r="B30" s="905"/>
      <c r="C30" s="905"/>
      <c r="D30" s="226"/>
      <c r="E30" s="239"/>
      <c r="F30" s="226"/>
      <c r="G30" s="226"/>
      <c r="H30" s="906"/>
      <c r="I30" s="907"/>
      <c r="J30" s="907"/>
      <c r="K30" s="907"/>
      <c r="L30" s="908"/>
      <c r="M30" s="226"/>
      <c r="N30" s="239"/>
      <c r="O30" s="239"/>
      <c r="P30" s="226"/>
      <c r="Q30" s="189">
        <f t="shared" si="7"/>
        <v>0</v>
      </c>
      <c r="R30" s="189">
        <f t="shared" si="8"/>
        <v>0</v>
      </c>
      <c r="S30" s="189">
        <f t="shared" si="9"/>
        <v>0</v>
      </c>
      <c r="T30" s="189">
        <f t="shared" si="10"/>
        <v>0</v>
      </c>
    </row>
    <row r="31" spans="1:21" ht="19.5" customHeight="1">
      <c r="A31" s="191">
        <v>8</v>
      </c>
      <c r="B31" s="905"/>
      <c r="C31" s="905"/>
      <c r="D31" s="226"/>
      <c r="E31" s="239"/>
      <c r="F31" s="226"/>
      <c r="G31" s="226"/>
      <c r="H31" s="906"/>
      <c r="I31" s="907"/>
      <c r="J31" s="907"/>
      <c r="K31" s="907"/>
      <c r="L31" s="908"/>
      <c r="M31" s="226"/>
      <c r="N31" s="239"/>
      <c r="O31" s="239"/>
      <c r="P31" s="226"/>
      <c r="Q31" s="189">
        <f t="shared" si="7"/>
        <v>0</v>
      </c>
      <c r="R31" s="189">
        <f t="shared" si="8"/>
        <v>0</v>
      </c>
      <c r="S31" s="189">
        <f t="shared" si="9"/>
        <v>0</v>
      </c>
      <c r="T31" s="189">
        <f t="shared" si="10"/>
        <v>0</v>
      </c>
    </row>
    <row r="32" spans="1:21" ht="19.5" customHeight="1">
      <c r="A32" s="191">
        <v>9</v>
      </c>
      <c r="B32" s="905"/>
      <c r="C32" s="905"/>
      <c r="D32" s="226"/>
      <c r="E32" s="239"/>
      <c r="F32" s="226"/>
      <c r="G32" s="226"/>
      <c r="H32" s="906"/>
      <c r="I32" s="907"/>
      <c r="J32" s="907"/>
      <c r="K32" s="907"/>
      <c r="L32" s="908"/>
      <c r="M32" s="226"/>
      <c r="N32" s="239"/>
      <c r="O32" s="239"/>
      <c r="P32" s="226"/>
      <c r="Q32" s="189">
        <f t="shared" si="7"/>
        <v>0</v>
      </c>
      <c r="R32" s="189">
        <f t="shared" si="8"/>
        <v>0</v>
      </c>
      <c r="S32" s="189">
        <f t="shared" si="9"/>
        <v>0</v>
      </c>
      <c r="T32" s="189">
        <f t="shared" si="10"/>
        <v>0</v>
      </c>
    </row>
    <row r="33" spans="1:20" ht="19.5" customHeight="1">
      <c r="A33" s="191">
        <v>10</v>
      </c>
      <c r="B33" s="905"/>
      <c r="C33" s="905"/>
      <c r="D33" s="226"/>
      <c r="E33" s="239"/>
      <c r="F33" s="226"/>
      <c r="G33" s="226"/>
      <c r="H33" s="906"/>
      <c r="I33" s="907"/>
      <c r="J33" s="907"/>
      <c r="K33" s="907"/>
      <c r="L33" s="908"/>
      <c r="M33" s="226"/>
      <c r="N33" s="239"/>
      <c r="O33" s="239"/>
      <c r="P33" s="226"/>
      <c r="Q33" s="189">
        <f t="shared" si="7"/>
        <v>0</v>
      </c>
      <c r="R33" s="189">
        <f t="shared" si="8"/>
        <v>0</v>
      </c>
      <c r="S33" s="189">
        <f t="shared" si="9"/>
        <v>0</v>
      </c>
      <c r="T33" s="189">
        <f t="shared" si="10"/>
        <v>0</v>
      </c>
    </row>
    <row r="34" spans="1:20" ht="19.5" customHeight="1">
      <c r="A34" s="191">
        <v>11</v>
      </c>
      <c r="B34" s="905"/>
      <c r="C34" s="905"/>
      <c r="D34" s="226"/>
      <c r="E34" s="239"/>
      <c r="F34" s="226"/>
      <c r="G34" s="226"/>
      <c r="H34" s="906"/>
      <c r="I34" s="907"/>
      <c r="J34" s="907"/>
      <c r="K34" s="907"/>
      <c r="L34" s="908"/>
      <c r="M34" s="226"/>
      <c r="N34" s="239"/>
      <c r="O34" s="239"/>
      <c r="P34" s="226"/>
      <c r="Q34" s="189">
        <f t="shared" si="7"/>
        <v>0</v>
      </c>
      <c r="R34" s="189">
        <f t="shared" si="8"/>
        <v>0</v>
      </c>
      <c r="S34" s="189">
        <f t="shared" si="9"/>
        <v>0</v>
      </c>
      <c r="T34" s="189">
        <f t="shared" si="10"/>
        <v>0</v>
      </c>
    </row>
    <row r="35" spans="1:20" ht="19.5" customHeight="1">
      <c r="A35" s="191">
        <v>12</v>
      </c>
      <c r="B35" s="905"/>
      <c r="C35" s="905"/>
      <c r="D35" s="226"/>
      <c r="E35" s="239"/>
      <c r="F35" s="226"/>
      <c r="G35" s="226"/>
      <c r="H35" s="906"/>
      <c r="I35" s="907"/>
      <c r="J35" s="907"/>
      <c r="K35" s="907"/>
      <c r="L35" s="908"/>
      <c r="M35" s="226"/>
      <c r="N35" s="239"/>
      <c r="O35" s="239"/>
      <c r="P35" s="226"/>
      <c r="Q35" s="189">
        <f t="shared" si="7"/>
        <v>0</v>
      </c>
      <c r="R35" s="189">
        <f t="shared" si="8"/>
        <v>0</v>
      </c>
      <c r="S35" s="189">
        <f t="shared" si="9"/>
        <v>0</v>
      </c>
      <c r="T35" s="189">
        <f t="shared" si="10"/>
        <v>0</v>
      </c>
    </row>
    <row r="36" spans="1:20" ht="19.5" customHeight="1">
      <c r="A36" s="191">
        <v>13</v>
      </c>
      <c r="B36" s="905"/>
      <c r="C36" s="905"/>
      <c r="D36" s="226"/>
      <c r="E36" s="239"/>
      <c r="F36" s="226"/>
      <c r="G36" s="226"/>
      <c r="H36" s="906"/>
      <c r="I36" s="907"/>
      <c r="J36" s="907"/>
      <c r="K36" s="907"/>
      <c r="L36" s="908"/>
      <c r="M36" s="226"/>
      <c r="N36" s="239"/>
      <c r="O36" s="239"/>
      <c r="P36" s="226"/>
      <c r="Q36" s="189">
        <f t="shared" si="7"/>
        <v>0</v>
      </c>
      <c r="R36" s="189">
        <f t="shared" si="8"/>
        <v>0</v>
      </c>
      <c r="S36" s="189">
        <f t="shared" si="9"/>
        <v>0</v>
      </c>
      <c r="T36" s="189">
        <f t="shared" si="10"/>
        <v>0</v>
      </c>
    </row>
    <row r="37" spans="1:20" ht="19.5" customHeight="1">
      <c r="A37" s="191">
        <v>14</v>
      </c>
      <c r="B37" s="905"/>
      <c r="C37" s="905"/>
      <c r="D37" s="226"/>
      <c r="E37" s="239"/>
      <c r="F37" s="226"/>
      <c r="G37" s="226"/>
      <c r="H37" s="906"/>
      <c r="I37" s="907"/>
      <c r="J37" s="907"/>
      <c r="K37" s="907"/>
      <c r="L37" s="908"/>
      <c r="M37" s="226"/>
      <c r="N37" s="239"/>
      <c r="O37" s="239"/>
      <c r="P37" s="226"/>
      <c r="Q37" s="189">
        <f t="shared" si="7"/>
        <v>0</v>
      </c>
      <c r="R37" s="189">
        <f t="shared" si="8"/>
        <v>0</v>
      </c>
      <c r="S37" s="189">
        <f t="shared" si="9"/>
        <v>0</v>
      </c>
      <c r="T37" s="189">
        <f t="shared" si="10"/>
        <v>0</v>
      </c>
    </row>
    <row r="38" spans="1:20" ht="19.5" customHeight="1">
      <c r="A38" s="191">
        <v>15</v>
      </c>
      <c r="B38" s="905"/>
      <c r="C38" s="905"/>
      <c r="D38" s="226"/>
      <c r="E38" s="239"/>
      <c r="F38" s="226"/>
      <c r="G38" s="226"/>
      <c r="H38" s="906"/>
      <c r="I38" s="907"/>
      <c r="J38" s="907"/>
      <c r="K38" s="907"/>
      <c r="L38" s="908"/>
      <c r="M38" s="226"/>
      <c r="N38" s="239"/>
      <c r="O38" s="239"/>
      <c r="P38" s="226"/>
      <c r="Q38" s="189">
        <f t="shared" si="7"/>
        <v>0</v>
      </c>
      <c r="R38" s="189">
        <f t="shared" si="8"/>
        <v>0</v>
      </c>
      <c r="S38" s="189">
        <f t="shared" si="9"/>
        <v>0</v>
      </c>
      <c r="T38" s="189">
        <f t="shared" si="10"/>
        <v>0</v>
      </c>
    </row>
    <row r="39" spans="1:20" ht="19.5" customHeight="1">
      <c r="A39" s="191">
        <v>16</v>
      </c>
      <c r="B39" s="905"/>
      <c r="C39" s="905"/>
      <c r="D39" s="226"/>
      <c r="E39" s="239"/>
      <c r="F39" s="226"/>
      <c r="G39" s="226"/>
      <c r="H39" s="906"/>
      <c r="I39" s="907"/>
      <c r="J39" s="907"/>
      <c r="K39" s="907"/>
      <c r="L39" s="908"/>
      <c r="M39" s="226"/>
      <c r="N39" s="239"/>
      <c r="O39" s="239"/>
      <c r="P39" s="226"/>
      <c r="Q39" s="189">
        <f t="shared" si="7"/>
        <v>0</v>
      </c>
      <c r="R39" s="189">
        <f t="shared" si="8"/>
        <v>0</v>
      </c>
      <c r="S39" s="189">
        <f t="shared" si="9"/>
        <v>0</v>
      </c>
      <c r="T39" s="189">
        <f t="shared" si="10"/>
        <v>0</v>
      </c>
    </row>
    <row r="40" spans="1:20" ht="19.5" customHeight="1">
      <c r="A40" s="191">
        <v>17</v>
      </c>
      <c r="B40" s="905"/>
      <c r="C40" s="905"/>
      <c r="D40" s="226"/>
      <c r="E40" s="239"/>
      <c r="F40" s="226"/>
      <c r="G40" s="226"/>
      <c r="H40" s="906"/>
      <c r="I40" s="907"/>
      <c r="J40" s="907"/>
      <c r="K40" s="907"/>
      <c r="L40" s="908"/>
      <c r="M40" s="226"/>
      <c r="N40" s="239"/>
      <c r="O40" s="239"/>
      <c r="P40" s="226"/>
      <c r="Q40" s="189">
        <f t="shared" si="7"/>
        <v>0</v>
      </c>
      <c r="R40" s="189">
        <f t="shared" si="8"/>
        <v>0</v>
      </c>
      <c r="S40" s="189">
        <f t="shared" si="9"/>
        <v>0</v>
      </c>
      <c r="T40" s="189">
        <f t="shared" si="10"/>
        <v>0</v>
      </c>
    </row>
    <row r="41" spans="1:20" ht="19.5" customHeight="1">
      <c r="A41" s="191">
        <v>18</v>
      </c>
      <c r="B41" s="905"/>
      <c r="C41" s="905"/>
      <c r="D41" s="226"/>
      <c r="E41" s="239"/>
      <c r="F41" s="226"/>
      <c r="G41" s="226"/>
      <c r="H41" s="906"/>
      <c r="I41" s="907"/>
      <c r="J41" s="907"/>
      <c r="K41" s="907"/>
      <c r="L41" s="908"/>
      <c r="M41" s="226"/>
      <c r="N41" s="239"/>
      <c r="O41" s="239"/>
      <c r="P41" s="226"/>
      <c r="Q41" s="189">
        <f t="shared" si="7"/>
        <v>0</v>
      </c>
      <c r="R41" s="189">
        <f t="shared" si="8"/>
        <v>0</v>
      </c>
      <c r="S41" s="189">
        <f t="shared" si="9"/>
        <v>0</v>
      </c>
      <c r="T41" s="189">
        <f t="shared" si="10"/>
        <v>0</v>
      </c>
    </row>
    <row r="42" spans="1:20" ht="19.5" customHeight="1">
      <c r="A42" s="191">
        <v>19</v>
      </c>
      <c r="B42" s="905"/>
      <c r="C42" s="905"/>
      <c r="D42" s="226"/>
      <c r="E42" s="239"/>
      <c r="F42" s="226"/>
      <c r="G42" s="226"/>
      <c r="H42" s="906"/>
      <c r="I42" s="907"/>
      <c r="J42" s="907"/>
      <c r="K42" s="907"/>
      <c r="L42" s="908"/>
      <c r="M42" s="226"/>
      <c r="N42" s="239"/>
      <c r="O42" s="239"/>
      <c r="P42" s="226"/>
      <c r="Q42" s="189">
        <f t="shared" si="7"/>
        <v>0</v>
      </c>
      <c r="R42" s="189">
        <f t="shared" si="8"/>
        <v>0</v>
      </c>
      <c r="S42" s="189">
        <f t="shared" si="9"/>
        <v>0</v>
      </c>
      <c r="T42" s="189">
        <f t="shared" si="10"/>
        <v>0</v>
      </c>
    </row>
    <row r="43" spans="1:20" ht="19.5" customHeight="1">
      <c r="A43" s="191">
        <v>20</v>
      </c>
      <c r="B43" s="905"/>
      <c r="C43" s="905"/>
      <c r="D43" s="226"/>
      <c r="E43" s="239"/>
      <c r="F43" s="226"/>
      <c r="G43" s="226"/>
      <c r="H43" s="906"/>
      <c r="I43" s="907"/>
      <c r="J43" s="907"/>
      <c r="K43" s="907"/>
      <c r="L43" s="908"/>
      <c r="M43" s="226"/>
      <c r="N43" s="239"/>
      <c r="O43" s="239"/>
      <c r="P43" s="226"/>
      <c r="Q43" s="189">
        <f t="shared" si="7"/>
        <v>0</v>
      </c>
      <c r="R43" s="189">
        <f t="shared" si="8"/>
        <v>0</v>
      </c>
      <c r="S43" s="189">
        <f t="shared" si="9"/>
        <v>0</v>
      </c>
      <c r="T43" s="189">
        <f t="shared" si="10"/>
        <v>0</v>
      </c>
    </row>
    <row r="44" spans="1:20" ht="19.5" customHeight="1">
      <c r="A44" s="191">
        <v>21</v>
      </c>
      <c r="B44" s="905"/>
      <c r="C44" s="905"/>
      <c r="D44" s="226"/>
      <c r="E44" s="239"/>
      <c r="F44" s="226"/>
      <c r="G44" s="226"/>
      <c r="H44" s="906"/>
      <c r="I44" s="907"/>
      <c r="J44" s="907"/>
      <c r="K44" s="907"/>
      <c r="L44" s="908"/>
      <c r="M44" s="226"/>
      <c r="N44" s="239"/>
      <c r="O44" s="239"/>
      <c r="P44" s="226"/>
      <c r="Q44" s="189">
        <f t="shared" si="7"/>
        <v>0</v>
      </c>
      <c r="R44" s="189">
        <f t="shared" si="8"/>
        <v>0</v>
      </c>
      <c r="S44" s="189">
        <f t="shared" si="9"/>
        <v>0</v>
      </c>
      <c r="T44" s="189">
        <f t="shared" si="10"/>
        <v>0</v>
      </c>
    </row>
    <row r="45" spans="1:20" ht="19.5" customHeight="1">
      <c r="A45" s="191">
        <v>22</v>
      </c>
      <c r="B45" s="905"/>
      <c r="C45" s="905"/>
      <c r="D45" s="226"/>
      <c r="E45" s="239"/>
      <c r="F45" s="226"/>
      <c r="G45" s="226"/>
      <c r="H45" s="906"/>
      <c r="I45" s="907"/>
      <c r="J45" s="907"/>
      <c r="K45" s="907"/>
      <c r="L45" s="908"/>
      <c r="M45" s="226"/>
      <c r="N45" s="239"/>
      <c r="O45" s="239"/>
      <c r="P45" s="226"/>
      <c r="Q45" s="189">
        <f t="shared" si="7"/>
        <v>0</v>
      </c>
      <c r="R45" s="189">
        <f t="shared" si="8"/>
        <v>0</v>
      </c>
      <c r="S45" s="189">
        <f t="shared" si="9"/>
        <v>0</v>
      </c>
      <c r="T45" s="189">
        <f t="shared" si="10"/>
        <v>0</v>
      </c>
    </row>
    <row r="46" spans="1:20" ht="19.5" customHeight="1">
      <c r="A46" s="191">
        <v>23</v>
      </c>
      <c r="B46" s="905"/>
      <c r="C46" s="905"/>
      <c r="D46" s="226"/>
      <c r="E46" s="239"/>
      <c r="F46" s="226"/>
      <c r="G46" s="226"/>
      <c r="H46" s="906"/>
      <c r="I46" s="907"/>
      <c r="J46" s="907"/>
      <c r="K46" s="907"/>
      <c r="L46" s="908"/>
      <c r="M46" s="226"/>
      <c r="N46" s="239"/>
      <c r="O46" s="239"/>
      <c r="P46" s="226"/>
      <c r="Q46" s="189">
        <f t="shared" si="7"/>
        <v>0</v>
      </c>
      <c r="R46" s="189">
        <f t="shared" si="8"/>
        <v>0</v>
      </c>
      <c r="S46" s="189">
        <f t="shared" si="9"/>
        <v>0</v>
      </c>
      <c r="T46" s="189">
        <f t="shared" si="10"/>
        <v>0</v>
      </c>
    </row>
    <row r="47" spans="1:20" ht="19.5" customHeight="1">
      <c r="A47" s="191">
        <v>24</v>
      </c>
      <c r="B47" s="905"/>
      <c r="C47" s="905"/>
      <c r="D47" s="226"/>
      <c r="E47" s="239"/>
      <c r="F47" s="226"/>
      <c r="G47" s="226"/>
      <c r="H47" s="906"/>
      <c r="I47" s="907"/>
      <c r="J47" s="907"/>
      <c r="K47" s="907"/>
      <c r="L47" s="908"/>
      <c r="M47" s="226"/>
      <c r="N47" s="239"/>
      <c r="O47" s="239"/>
      <c r="P47" s="226"/>
      <c r="Q47" s="189">
        <f t="shared" si="7"/>
        <v>0</v>
      </c>
      <c r="R47" s="189">
        <f t="shared" si="8"/>
        <v>0</v>
      </c>
      <c r="S47" s="189">
        <f t="shared" si="9"/>
        <v>0</v>
      </c>
      <c r="T47" s="189">
        <f t="shared" si="10"/>
        <v>0</v>
      </c>
    </row>
    <row r="48" spans="1:20" ht="19.5" customHeight="1">
      <c r="A48" s="191">
        <v>25</v>
      </c>
      <c r="B48" s="905"/>
      <c r="C48" s="905"/>
      <c r="D48" s="226"/>
      <c r="E48" s="239"/>
      <c r="F48" s="226"/>
      <c r="G48" s="226"/>
      <c r="H48" s="906"/>
      <c r="I48" s="907"/>
      <c r="J48" s="907"/>
      <c r="K48" s="907"/>
      <c r="L48" s="908"/>
      <c r="M48" s="226"/>
      <c r="N48" s="239"/>
      <c r="O48" s="239"/>
      <c r="P48" s="226"/>
      <c r="Q48" s="189">
        <f t="shared" si="7"/>
        <v>0</v>
      </c>
      <c r="R48" s="189">
        <f t="shared" si="8"/>
        <v>0</v>
      </c>
      <c r="S48" s="189">
        <f t="shared" si="9"/>
        <v>0</v>
      </c>
      <c r="T48" s="189">
        <f t="shared" si="10"/>
        <v>0</v>
      </c>
    </row>
    <row r="49" spans="1:20" ht="19.5" customHeight="1">
      <c r="A49" s="191">
        <v>26</v>
      </c>
      <c r="B49" s="905"/>
      <c r="C49" s="905"/>
      <c r="D49" s="226"/>
      <c r="E49" s="239"/>
      <c r="F49" s="226"/>
      <c r="G49" s="226"/>
      <c r="H49" s="906"/>
      <c r="I49" s="907"/>
      <c r="J49" s="907"/>
      <c r="K49" s="907"/>
      <c r="L49" s="908"/>
      <c r="M49" s="226"/>
      <c r="N49" s="239"/>
      <c r="O49" s="239"/>
      <c r="P49" s="226"/>
      <c r="Q49" s="189">
        <f t="shared" si="7"/>
        <v>0</v>
      </c>
      <c r="R49" s="189">
        <f t="shared" si="8"/>
        <v>0</v>
      </c>
      <c r="S49" s="189">
        <f t="shared" si="9"/>
        <v>0</v>
      </c>
      <c r="T49" s="189">
        <f t="shared" si="10"/>
        <v>0</v>
      </c>
    </row>
    <row r="50" spans="1:20" ht="19.5" customHeight="1">
      <c r="A50" s="191">
        <v>27</v>
      </c>
      <c r="B50" s="905"/>
      <c r="C50" s="905"/>
      <c r="D50" s="226"/>
      <c r="E50" s="239"/>
      <c r="F50" s="226"/>
      <c r="G50" s="226"/>
      <c r="H50" s="906"/>
      <c r="I50" s="907"/>
      <c r="J50" s="907"/>
      <c r="K50" s="907"/>
      <c r="L50" s="908"/>
      <c r="M50" s="226"/>
      <c r="N50" s="239"/>
      <c r="O50" s="239"/>
      <c r="P50" s="226"/>
      <c r="Q50" s="189">
        <f t="shared" si="7"/>
        <v>0</v>
      </c>
      <c r="R50" s="189">
        <f t="shared" si="8"/>
        <v>0</v>
      </c>
      <c r="S50" s="189">
        <f t="shared" si="9"/>
        <v>0</v>
      </c>
      <c r="T50" s="189">
        <f t="shared" si="10"/>
        <v>0</v>
      </c>
    </row>
    <row r="51" spans="1:20" ht="19.5" customHeight="1">
      <c r="A51" s="191">
        <v>28</v>
      </c>
      <c r="B51" s="905"/>
      <c r="C51" s="905"/>
      <c r="D51" s="226"/>
      <c r="E51" s="239"/>
      <c r="F51" s="226"/>
      <c r="G51" s="226"/>
      <c r="H51" s="906"/>
      <c r="I51" s="907"/>
      <c r="J51" s="907"/>
      <c r="K51" s="907"/>
      <c r="L51" s="908"/>
      <c r="M51" s="226"/>
      <c r="N51" s="239"/>
      <c r="O51" s="239"/>
      <c r="P51" s="226"/>
      <c r="Q51" s="189">
        <f t="shared" si="7"/>
        <v>0</v>
      </c>
      <c r="R51" s="189">
        <f t="shared" si="8"/>
        <v>0</v>
      </c>
      <c r="S51" s="189">
        <f t="shared" si="9"/>
        <v>0</v>
      </c>
      <c r="T51" s="189">
        <f t="shared" si="10"/>
        <v>0</v>
      </c>
    </row>
    <row r="52" spans="1:20" ht="19.5" customHeight="1">
      <c r="A52" s="191">
        <v>29</v>
      </c>
      <c r="B52" s="905"/>
      <c r="C52" s="905"/>
      <c r="D52" s="226"/>
      <c r="E52" s="239"/>
      <c r="F52" s="226"/>
      <c r="G52" s="226"/>
      <c r="H52" s="906"/>
      <c r="I52" s="907"/>
      <c r="J52" s="907"/>
      <c r="K52" s="907"/>
      <c r="L52" s="908"/>
      <c r="M52" s="226"/>
      <c r="N52" s="239"/>
      <c r="O52" s="239"/>
      <c r="P52" s="226"/>
      <c r="Q52" s="189">
        <f t="shared" si="7"/>
        <v>0</v>
      </c>
      <c r="R52" s="189">
        <f t="shared" si="8"/>
        <v>0</v>
      </c>
      <c r="S52" s="189">
        <f t="shared" si="9"/>
        <v>0</v>
      </c>
      <c r="T52" s="189">
        <f t="shared" si="10"/>
        <v>0</v>
      </c>
    </row>
    <row r="53" spans="1:20" ht="19.5" customHeight="1">
      <c r="A53" s="191">
        <v>30</v>
      </c>
      <c r="B53" s="905"/>
      <c r="C53" s="905"/>
      <c r="D53" s="226"/>
      <c r="E53" s="239"/>
      <c r="F53" s="226"/>
      <c r="G53" s="226"/>
      <c r="H53" s="906"/>
      <c r="I53" s="907"/>
      <c r="J53" s="907"/>
      <c r="K53" s="907"/>
      <c r="L53" s="908"/>
      <c r="M53" s="226"/>
      <c r="N53" s="239"/>
      <c r="O53" s="239"/>
      <c r="P53" s="226"/>
      <c r="Q53" s="189">
        <f t="shared" si="7"/>
        <v>0</v>
      </c>
      <c r="R53" s="189">
        <f t="shared" si="8"/>
        <v>0</v>
      </c>
      <c r="S53" s="189">
        <f t="shared" si="9"/>
        <v>0</v>
      </c>
      <c r="T53" s="189">
        <f t="shared" si="10"/>
        <v>0</v>
      </c>
    </row>
    <row r="54" spans="1:20" ht="19.5" customHeight="1">
      <c r="A54" s="191">
        <v>31</v>
      </c>
      <c r="B54" s="905"/>
      <c r="C54" s="905"/>
      <c r="D54" s="226"/>
      <c r="E54" s="239"/>
      <c r="F54" s="226"/>
      <c r="G54" s="226"/>
      <c r="H54" s="906"/>
      <c r="I54" s="907"/>
      <c r="J54" s="907"/>
      <c r="K54" s="907"/>
      <c r="L54" s="908"/>
      <c r="M54" s="226"/>
      <c r="N54" s="239"/>
      <c r="O54" s="239"/>
      <c r="P54" s="226"/>
      <c r="Q54" s="189">
        <f t="shared" si="7"/>
        <v>0</v>
      </c>
      <c r="R54" s="189">
        <f t="shared" si="8"/>
        <v>0</v>
      </c>
      <c r="S54" s="189">
        <f t="shared" si="9"/>
        <v>0</v>
      </c>
      <c r="T54" s="189">
        <f t="shared" si="10"/>
        <v>0</v>
      </c>
    </row>
    <row r="55" spans="1:20" ht="19.5" customHeight="1">
      <c r="A55" s="191">
        <v>32</v>
      </c>
      <c r="B55" s="905"/>
      <c r="C55" s="905"/>
      <c r="D55" s="226"/>
      <c r="E55" s="239"/>
      <c r="F55" s="226"/>
      <c r="G55" s="226"/>
      <c r="H55" s="906"/>
      <c r="I55" s="907"/>
      <c r="J55" s="907"/>
      <c r="K55" s="907"/>
      <c r="L55" s="908"/>
      <c r="M55" s="226"/>
      <c r="N55" s="239"/>
      <c r="O55" s="239"/>
      <c r="P55" s="226"/>
      <c r="Q55" s="189">
        <f t="shared" si="7"/>
        <v>0</v>
      </c>
      <c r="R55" s="189">
        <f t="shared" si="8"/>
        <v>0</v>
      </c>
      <c r="S55" s="189">
        <f t="shared" si="9"/>
        <v>0</v>
      </c>
      <c r="T55" s="189">
        <f t="shared" si="10"/>
        <v>0</v>
      </c>
    </row>
    <row r="56" spans="1:20" ht="19.5" customHeight="1">
      <c r="A56" s="191">
        <v>33</v>
      </c>
      <c r="B56" s="905"/>
      <c r="C56" s="905"/>
      <c r="D56" s="226"/>
      <c r="E56" s="239"/>
      <c r="F56" s="226"/>
      <c r="G56" s="226"/>
      <c r="H56" s="906"/>
      <c r="I56" s="907"/>
      <c r="J56" s="907"/>
      <c r="K56" s="907"/>
      <c r="L56" s="908"/>
      <c r="M56" s="226"/>
      <c r="N56" s="239"/>
      <c r="O56" s="239"/>
      <c r="P56" s="226"/>
      <c r="Q56" s="189">
        <f t="shared" si="7"/>
        <v>0</v>
      </c>
      <c r="R56" s="189">
        <f t="shared" si="8"/>
        <v>0</v>
      </c>
      <c r="S56" s="189">
        <f t="shared" si="9"/>
        <v>0</v>
      </c>
      <c r="T56" s="189">
        <f t="shared" si="10"/>
        <v>0</v>
      </c>
    </row>
    <row r="57" spans="1:20" ht="19.5" customHeight="1">
      <c r="A57" s="191">
        <v>34</v>
      </c>
      <c r="B57" s="905"/>
      <c r="C57" s="905"/>
      <c r="D57" s="226"/>
      <c r="E57" s="239"/>
      <c r="F57" s="226"/>
      <c r="G57" s="226"/>
      <c r="H57" s="906"/>
      <c r="I57" s="907"/>
      <c r="J57" s="907"/>
      <c r="K57" s="907"/>
      <c r="L57" s="908"/>
      <c r="M57" s="226"/>
      <c r="N57" s="239"/>
      <c r="O57" s="239"/>
      <c r="P57" s="226"/>
      <c r="Q57" s="189">
        <f t="shared" si="7"/>
        <v>0</v>
      </c>
      <c r="R57" s="189">
        <f t="shared" si="8"/>
        <v>0</v>
      </c>
      <c r="S57" s="189">
        <f t="shared" si="9"/>
        <v>0</v>
      </c>
      <c r="T57" s="189">
        <f t="shared" si="10"/>
        <v>0</v>
      </c>
    </row>
    <row r="58" spans="1:20" ht="19.5" customHeight="1">
      <c r="A58" s="191">
        <v>35</v>
      </c>
      <c r="B58" s="905"/>
      <c r="C58" s="905"/>
      <c r="D58" s="226"/>
      <c r="E58" s="239"/>
      <c r="F58" s="226"/>
      <c r="G58" s="226"/>
      <c r="H58" s="906"/>
      <c r="I58" s="907"/>
      <c r="J58" s="907"/>
      <c r="K58" s="907"/>
      <c r="L58" s="908"/>
      <c r="M58" s="226"/>
      <c r="N58" s="239"/>
      <c r="O58" s="239"/>
      <c r="P58" s="226"/>
      <c r="Q58" s="189">
        <f t="shared" si="7"/>
        <v>0</v>
      </c>
      <c r="R58" s="189">
        <f t="shared" si="8"/>
        <v>0</v>
      </c>
      <c r="S58" s="189">
        <f t="shared" si="9"/>
        <v>0</v>
      </c>
      <c r="T58" s="189">
        <f t="shared" si="10"/>
        <v>0</v>
      </c>
    </row>
    <row r="59" spans="1:20" ht="19.5" customHeight="1">
      <c r="A59" s="191">
        <v>36</v>
      </c>
      <c r="B59" s="905"/>
      <c r="C59" s="905"/>
      <c r="D59" s="226"/>
      <c r="E59" s="239"/>
      <c r="F59" s="226"/>
      <c r="G59" s="226"/>
      <c r="H59" s="906"/>
      <c r="I59" s="907"/>
      <c r="J59" s="907"/>
      <c r="K59" s="907"/>
      <c r="L59" s="908"/>
      <c r="M59" s="226"/>
      <c r="N59" s="239"/>
      <c r="O59" s="239"/>
      <c r="P59" s="226"/>
      <c r="Q59" s="189">
        <f t="shared" si="7"/>
        <v>0</v>
      </c>
      <c r="R59" s="189">
        <f t="shared" si="8"/>
        <v>0</v>
      </c>
      <c r="S59" s="189">
        <f t="shared" si="9"/>
        <v>0</v>
      </c>
      <c r="T59" s="189">
        <f t="shared" si="10"/>
        <v>0</v>
      </c>
    </row>
    <row r="60" spans="1:20" ht="19.5" customHeight="1">
      <c r="A60" s="191">
        <v>37</v>
      </c>
      <c r="B60" s="905"/>
      <c r="C60" s="905"/>
      <c r="D60" s="226"/>
      <c r="E60" s="239"/>
      <c r="F60" s="226"/>
      <c r="G60" s="226"/>
      <c r="H60" s="906"/>
      <c r="I60" s="907"/>
      <c r="J60" s="907"/>
      <c r="K60" s="907"/>
      <c r="L60" s="908"/>
      <c r="M60" s="226"/>
      <c r="N60" s="239"/>
      <c r="O60" s="239"/>
      <c r="P60" s="226"/>
      <c r="Q60" s="189">
        <f t="shared" si="7"/>
        <v>0</v>
      </c>
      <c r="R60" s="189">
        <f t="shared" si="8"/>
        <v>0</v>
      </c>
      <c r="S60" s="189">
        <f t="shared" si="9"/>
        <v>0</v>
      </c>
      <c r="T60" s="189">
        <f t="shared" si="10"/>
        <v>0</v>
      </c>
    </row>
    <row r="61" spans="1:20" ht="19.5" customHeight="1">
      <c r="A61" s="191">
        <v>38</v>
      </c>
      <c r="B61" s="905"/>
      <c r="C61" s="905"/>
      <c r="D61" s="226"/>
      <c r="E61" s="239"/>
      <c r="F61" s="226"/>
      <c r="G61" s="226"/>
      <c r="H61" s="906"/>
      <c r="I61" s="907"/>
      <c r="J61" s="907"/>
      <c r="K61" s="907"/>
      <c r="L61" s="908"/>
      <c r="M61" s="226"/>
      <c r="N61" s="239"/>
      <c r="O61" s="239"/>
      <c r="P61" s="226"/>
      <c r="Q61" s="189">
        <f t="shared" si="7"/>
        <v>0</v>
      </c>
      <c r="R61" s="189">
        <f t="shared" si="8"/>
        <v>0</v>
      </c>
      <c r="S61" s="189">
        <f t="shared" si="9"/>
        <v>0</v>
      </c>
      <c r="T61" s="189">
        <f t="shared" si="10"/>
        <v>0</v>
      </c>
    </row>
    <row r="62" spans="1:20" ht="19.5" customHeight="1">
      <c r="A62" s="191">
        <v>39</v>
      </c>
      <c r="B62" s="905"/>
      <c r="C62" s="905"/>
      <c r="D62" s="226"/>
      <c r="E62" s="239"/>
      <c r="F62" s="226"/>
      <c r="G62" s="226"/>
      <c r="H62" s="906"/>
      <c r="I62" s="907"/>
      <c r="J62" s="907"/>
      <c r="K62" s="907"/>
      <c r="L62" s="908"/>
      <c r="M62" s="226"/>
      <c r="N62" s="239"/>
      <c r="O62" s="239"/>
      <c r="P62" s="226"/>
      <c r="Q62" s="189">
        <f t="shared" si="7"/>
        <v>0</v>
      </c>
      <c r="R62" s="189">
        <f t="shared" si="8"/>
        <v>0</v>
      </c>
      <c r="S62" s="189">
        <f t="shared" si="9"/>
        <v>0</v>
      </c>
      <c r="T62" s="189">
        <f t="shared" si="10"/>
        <v>0</v>
      </c>
    </row>
    <row r="63" spans="1:20" ht="19.5" customHeight="1">
      <c r="A63" s="191">
        <v>40</v>
      </c>
      <c r="B63" s="905"/>
      <c r="C63" s="905"/>
      <c r="D63" s="226"/>
      <c r="E63" s="239"/>
      <c r="F63" s="226"/>
      <c r="G63" s="226"/>
      <c r="H63" s="906"/>
      <c r="I63" s="907"/>
      <c r="J63" s="907"/>
      <c r="K63" s="907"/>
      <c r="L63" s="908"/>
      <c r="M63" s="226"/>
      <c r="N63" s="239"/>
      <c r="O63" s="239"/>
      <c r="P63" s="226"/>
      <c r="Q63" s="189">
        <f t="shared" si="7"/>
        <v>0</v>
      </c>
      <c r="R63" s="189">
        <f t="shared" si="8"/>
        <v>0</v>
      </c>
      <c r="S63" s="189">
        <f t="shared" si="9"/>
        <v>0</v>
      </c>
      <c r="T63" s="189">
        <f t="shared" si="10"/>
        <v>0</v>
      </c>
    </row>
    <row r="64" spans="1:20" ht="19.5" customHeight="1">
      <c r="A64" s="191">
        <v>41</v>
      </c>
      <c r="B64" s="905"/>
      <c r="C64" s="905"/>
      <c r="D64" s="226"/>
      <c r="E64" s="239"/>
      <c r="F64" s="226"/>
      <c r="G64" s="226"/>
      <c r="H64" s="906"/>
      <c r="I64" s="907"/>
      <c r="J64" s="907"/>
      <c r="K64" s="907"/>
      <c r="L64" s="908"/>
      <c r="M64" s="226"/>
      <c r="N64" s="239"/>
      <c r="O64" s="239"/>
      <c r="P64" s="226"/>
      <c r="Q64" s="189">
        <f t="shared" si="7"/>
        <v>0</v>
      </c>
      <c r="R64" s="189">
        <f t="shared" si="8"/>
        <v>0</v>
      </c>
      <c r="S64" s="189">
        <f t="shared" si="9"/>
        <v>0</v>
      </c>
      <c r="T64" s="189">
        <f t="shared" si="10"/>
        <v>0</v>
      </c>
    </row>
    <row r="65" spans="1:20" ht="19.5" customHeight="1">
      <c r="A65" s="191">
        <v>42</v>
      </c>
      <c r="B65" s="905"/>
      <c r="C65" s="905"/>
      <c r="D65" s="226"/>
      <c r="E65" s="239"/>
      <c r="F65" s="226"/>
      <c r="G65" s="226"/>
      <c r="H65" s="906"/>
      <c r="I65" s="907"/>
      <c r="J65" s="907"/>
      <c r="K65" s="907"/>
      <c r="L65" s="908"/>
      <c r="M65" s="226"/>
      <c r="N65" s="239"/>
      <c r="O65" s="239"/>
      <c r="P65" s="226"/>
      <c r="Q65" s="189">
        <f t="shared" si="7"/>
        <v>0</v>
      </c>
      <c r="R65" s="189">
        <f t="shared" si="8"/>
        <v>0</v>
      </c>
      <c r="S65" s="189">
        <f t="shared" si="9"/>
        <v>0</v>
      </c>
      <c r="T65" s="189">
        <f t="shared" si="10"/>
        <v>0</v>
      </c>
    </row>
    <row r="66" spans="1:20" ht="19.5" customHeight="1">
      <c r="A66" s="191">
        <v>43</v>
      </c>
      <c r="B66" s="905"/>
      <c r="C66" s="905"/>
      <c r="D66" s="226"/>
      <c r="E66" s="239"/>
      <c r="F66" s="226"/>
      <c r="G66" s="226"/>
      <c r="H66" s="906"/>
      <c r="I66" s="907"/>
      <c r="J66" s="907"/>
      <c r="K66" s="907"/>
      <c r="L66" s="908"/>
      <c r="M66" s="226"/>
      <c r="N66" s="239"/>
      <c r="O66" s="239"/>
      <c r="P66" s="226"/>
      <c r="Q66" s="189">
        <f t="shared" si="7"/>
        <v>0</v>
      </c>
      <c r="R66" s="189">
        <f t="shared" si="8"/>
        <v>0</v>
      </c>
      <c r="S66" s="189">
        <f t="shared" si="9"/>
        <v>0</v>
      </c>
      <c r="T66" s="189">
        <f t="shared" si="10"/>
        <v>0</v>
      </c>
    </row>
    <row r="67" spans="1:20" ht="19.5" customHeight="1">
      <c r="A67" s="191">
        <v>44</v>
      </c>
      <c r="B67" s="905"/>
      <c r="C67" s="905"/>
      <c r="D67" s="226"/>
      <c r="E67" s="239"/>
      <c r="F67" s="226"/>
      <c r="G67" s="226"/>
      <c r="H67" s="906"/>
      <c r="I67" s="907"/>
      <c r="J67" s="907"/>
      <c r="K67" s="907"/>
      <c r="L67" s="908"/>
      <c r="M67" s="226"/>
      <c r="N67" s="239"/>
      <c r="O67" s="239"/>
      <c r="P67" s="226"/>
      <c r="Q67" s="189">
        <f t="shared" si="7"/>
        <v>0</v>
      </c>
      <c r="R67" s="189">
        <f t="shared" si="8"/>
        <v>0</v>
      </c>
      <c r="S67" s="189">
        <f t="shared" si="9"/>
        <v>0</v>
      </c>
      <c r="T67" s="189">
        <f t="shared" si="10"/>
        <v>0</v>
      </c>
    </row>
    <row r="68" spans="1:20" ht="19.5" customHeight="1">
      <c r="A68" s="191">
        <v>45</v>
      </c>
      <c r="B68" s="905"/>
      <c r="C68" s="905"/>
      <c r="D68" s="226"/>
      <c r="E68" s="239"/>
      <c r="F68" s="226"/>
      <c r="G68" s="226"/>
      <c r="H68" s="906"/>
      <c r="I68" s="907"/>
      <c r="J68" s="907"/>
      <c r="K68" s="907"/>
      <c r="L68" s="908"/>
      <c r="M68" s="226"/>
      <c r="N68" s="239"/>
      <c r="O68" s="239"/>
      <c r="P68" s="226"/>
      <c r="Q68" s="189">
        <f t="shared" si="7"/>
        <v>0</v>
      </c>
      <c r="R68" s="189">
        <f t="shared" si="8"/>
        <v>0</v>
      </c>
      <c r="S68" s="189">
        <f t="shared" si="9"/>
        <v>0</v>
      </c>
      <c r="T68" s="189">
        <f t="shared" si="10"/>
        <v>0</v>
      </c>
    </row>
    <row r="69" spans="1:20" ht="19.5" customHeight="1">
      <c r="A69" s="191">
        <v>46</v>
      </c>
      <c r="B69" s="905"/>
      <c r="C69" s="905"/>
      <c r="D69" s="226"/>
      <c r="E69" s="239"/>
      <c r="F69" s="226"/>
      <c r="G69" s="226"/>
      <c r="H69" s="906"/>
      <c r="I69" s="907"/>
      <c r="J69" s="907"/>
      <c r="K69" s="907"/>
      <c r="L69" s="908"/>
      <c r="M69" s="226"/>
      <c r="N69" s="239"/>
      <c r="O69" s="239"/>
      <c r="P69" s="226"/>
      <c r="Q69" s="189">
        <f t="shared" si="7"/>
        <v>0</v>
      </c>
      <c r="R69" s="189">
        <f t="shared" si="8"/>
        <v>0</v>
      </c>
      <c r="S69" s="189">
        <f t="shared" si="9"/>
        <v>0</v>
      </c>
      <c r="T69" s="189">
        <f t="shared" si="10"/>
        <v>0</v>
      </c>
    </row>
    <row r="70" spans="1:20" ht="19.5" customHeight="1">
      <c r="A70" s="191">
        <v>47</v>
      </c>
      <c r="B70" s="905"/>
      <c r="C70" s="905"/>
      <c r="D70" s="226"/>
      <c r="E70" s="239"/>
      <c r="F70" s="226"/>
      <c r="G70" s="226"/>
      <c r="H70" s="906"/>
      <c r="I70" s="907"/>
      <c r="J70" s="907"/>
      <c r="K70" s="907"/>
      <c r="L70" s="908"/>
      <c r="M70" s="226"/>
      <c r="N70" s="239"/>
      <c r="O70" s="239"/>
      <c r="P70" s="226"/>
      <c r="Q70" s="189">
        <f t="shared" si="7"/>
        <v>0</v>
      </c>
      <c r="R70" s="189">
        <f t="shared" si="8"/>
        <v>0</v>
      </c>
      <c r="S70" s="189">
        <f t="shared" si="9"/>
        <v>0</v>
      </c>
      <c r="T70" s="189">
        <f t="shared" si="10"/>
        <v>0</v>
      </c>
    </row>
    <row r="71" spans="1:20" ht="19.5" customHeight="1">
      <c r="A71" s="191">
        <v>48</v>
      </c>
      <c r="B71" s="905"/>
      <c r="C71" s="905"/>
      <c r="D71" s="226"/>
      <c r="E71" s="239"/>
      <c r="F71" s="226"/>
      <c r="G71" s="226"/>
      <c r="H71" s="906"/>
      <c r="I71" s="907"/>
      <c r="J71" s="907"/>
      <c r="K71" s="907"/>
      <c r="L71" s="908"/>
      <c r="M71" s="226"/>
      <c r="N71" s="239"/>
      <c r="O71" s="239"/>
      <c r="P71" s="226"/>
      <c r="Q71" s="189">
        <f t="shared" si="7"/>
        <v>0</v>
      </c>
      <c r="R71" s="189">
        <f t="shared" si="8"/>
        <v>0</v>
      </c>
      <c r="S71" s="189">
        <f t="shared" si="9"/>
        <v>0</v>
      </c>
      <c r="T71" s="189">
        <f t="shared" si="10"/>
        <v>0</v>
      </c>
    </row>
    <row r="72" spans="1:20" ht="19.5" customHeight="1">
      <c r="A72" s="191">
        <v>49</v>
      </c>
      <c r="B72" s="905"/>
      <c r="C72" s="905"/>
      <c r="D72" s="226"/>
      <c r="E72" s="239"/>
      <c r="F72" s="226"/>
      <c r="G72" s="226"/>
      <c r="H72" s="906"/>
      <c r="I72" s="907"/>
      <c r="J72" s="907"/>
      <c r="K72" s="907"/>
      <c r="L72" s="908"/>
      <c r="M72" s="226"/>
      <c r="N72" s="239"/>
      <c r="O72" s="239"/>
      <c r="P72" s="226"/>
      <c r="Q72" s="189">
        <f t="shared" si="7"/>
        <v>0</v>
      </c>
      <c r="R72" s="189">
        <f t="shared" si="8"/>
        <v>0</v>
      </c>
      <c r="S72" s="189">
        <f t="shared" si="9"/>
        <v>0</v>
      </c>
      <c r="T72" s="189">
        <f t="shared" si="10"/>
        <v>0</v>
      </c>
    </row>
    <row r="73" spans="1:20" ht="19.5" customHeight="1">
      <c r="A73" s="191">
        <v>50</v>
      </c>
      <c r="B73" s="905"/>
      <c r="C73" s="905"/>
      <c r="D73" s="226"/>
      <c r="E73" s="239"/>
      <c r="F73" s="226"/>
      <c r="G73" s="226"/>
      <c r="H73" s="906"/>
      <c r="I73" s="907"/>
      <c r="J73" s="907"/>
      <c r="K73" s="907"/>
      <c r="L73" s="908"/>
      <c r="M73" s="226"/>
      <c r="N73" s="239"/>
      <c r="O73" s="239"/>
      <c r="P73" s="226"/>
      <c r="Q73" s="189">
        <f t="shared" si="7"/>
        <v>0</v>
      </c>
      <c r="R73" s="189">
        <f t="shared" si="8"/>
        <v>0</v>
      </c>
      <c r="S73" s="189">
        <f t="shared" si="9"/>
        <v>0</v>
      </c>
      <c r="T73" s="189">
        <f t="shared" si="10"/>
        <v>0</v>
      </c>
    </row>
    <row r="74" spans="1:20" ht="19.5" customHeight="1">
      <c r="A74" s="191">
        <v>51</v>
      </c>
      <c r="B74" s="905"/>
      <c r="C74" s="905"/>
      <c r="D74" s="226"/>
      <c r="E74" s="239"/>
      <c r="F74" s="226"/>
      <c r="G74" s="226"/>
      <c r="H74" s="906"/>
      <c r="I74" s="907"/>
      <c r="J74" s="907"/>
      <c r="K74" s="907"/>
      <c r="L74" s="908"/>
      <c r="M74" s="226"/>
      <c r="N74" s="239"/>
      <c r="O74" s="239"/>
      <c r="P74" s="226"/>
      <c r="Q74" s="189">
        <f t="shared" si="7"/>
        <v>0</v>
      </c>
      <c r="R74" s="189">
        <f t="shared" si="8"/>
        <v>0</v>
      </c>
      <c r="S74" s="189">
        <f t="shared" si="9"/>
        <v>0</v>
      </c>
      <c r="T74" s="189">
        <f t="shared" si="10"/>
        <v>0</v>
      </c>
    </row>
    <row r="75" spans="1:20" ht="19.5" customHeight="1">
      <c r="A75" s="191">
        <v>52</v>
      </c>
      <c r="B75" s="905"/>
      <c r="C75" s="905"/>
      <c r="D75" s="226"/>
      <c r="E75" s="239"/>
      <c r="F75" s="226"/>
      <c r="G75" s="226"/>
      <c r="H75" s="906"/>
      <c r="I75" s="907"/>
      <c r="J75" s="907"/>
      <c r="K75" s="907"/>
      <c r="L75" s="908"/>
      <c r="M75" s="226"/>
      <c r="N75" s="239"/>
      <c r="O75" s="239"/>
      <c r="P75" s="226"/>
      <c r="Q75" s="189">
        <f t="shared" si="7"/>
        <v>0</v>
      </c>
      <c r="R75" s="189">
        <f t="shared" si="8"/>
        <v>0</v>
      </c>
      <c r="S75" s="189">
        <f t="shared" si="9"/>
        <v>0</v>
      </c>
      <c r="T75" s="189">
        <f t="shared" si="10"/>
        <v>0</v>
      </c>
    </row>
    <row r="76" spans="1:20" ht="19.5" customHeight="1">
      <c r="A76" s="191">
        <v>53</v>
      </c>
      <c r="B76" s="905"/>
      <c r="C76" s="905"/>
      <c r="D76" s="226"/>
      <c r="E76" s="239"/>
      <c r="F76" s="226"/>
      <c r="G76" s="226"/>
      <c r="H76" s="906"/>
      <c r="I76" s="907"/>
      <c r="J76" s="907"/>
      <c r="K76" s="907"/>
      <c r="L76" s="908"/>
      <c r="M76" s="226"/>
      <c r="N76" s="239"/>
      <c r="O76" s="239"/>
      <c r="P76" s="226"/>
      <c r="Q76" s="189">
        <f t="shared" si="7"/>
        <v>0</v>
      </c>
      <c r="R76" s="189">
        <f t="shared" si="8"/>
        <v>0</v>
      </c>
      <c r="S76" s="189">
        <f t="shared" si="9"/>
        <v>0</v>
      </c>
      <c r="T76" s="189">
        <f t="shared" si="10"/>
        <v>0</v>
      </c>
    </row>
    <row r="77" spans="1:20" ht="19.5" customHeight="1">
      <c r="A77" s="191">
        <v>54</v>
      </c>
      <c r="B77" s="905"/>
      <c r="C77" s="905"/>
      <c r="D77" s="226"/>
      <c r="E77" s="239"/>
      <c r="F77" s="226"/>
      <c r="G77" s="226"/>
      <c r="H77" s="906"/>
      <c r="I77" s="907"/>
      <c r="J77" s="907"/>
      <c r="K77" s="907"/>
      <c r="L77" s="908"/>
      <c r="M77" s="226"/>
      <c r="N77" s="239"/>
      <c r="O77" s="239"/>
      <c r="P77" s="226"/>
      <c r="Q77" s="189">
        <f t="shared" si="7"/>
        <v>0</v>
      </c>
      <c r="R77" s="189">
        <f t="shared" si="8"/>
        <v>0</v>
      </c>
      <c r="S77" s="189">
        <f t="shared" si="9"/>
        <v>0</v>
      </c>
      <c r="T77" s="189">
        <f t="shared" si="10"/>
        <v>0</v>
      </c>
    </row>
    <row r="78" spans="1:20" ht="19.5" customHeight="1">
      <c r="A78" s="191">
        <v>55</v>
      </c>
      <c r="B78" s="905"/>
      <c r="C78" s="905"/>
      <c r="D78" s="226"/>
      <c r="E78" s="239"/>
      <c r="F78" s="226"/>
      <c r="G78" s="226"/>
      <c r="H78" s="906"/>
      <c r="I78" s="907"/>
      <c r="J78" s="907"/>
      <c r="K78" s="907"/>
      <c r="L78" s="908"/>
      <c r="M78" s="226"/>
      <c r="N78" s="239"/>
      <c r="O78" s="239"/>
      <c r="P78" s="226"/>
      <c r="Q78" s="189">
        <f t="shared" si="7"/>
        <v>0</v>
      </c>
      <c r="R78" s="189">
        <f t="shared" si="8"/>
        <v>0</v>
      </c>
      <c r="S78" s="189">
        <f t="shared" si="9"/>
        <v>0</v>
      </c>
      <c r="T78" s="189">
        <f t="shared" si="10"/>
        <v>0</v>
      </c>
    </row>
    <row r="79" spans="1:20" ht="19.5" customHeight="1">
      <c r="A79" s="191">
        <v>56</v>
      </c>
      <c r="B79" s="905"/>
      <c r="C79" s="905"/>
      <c r="D79" s="226"/>
      <c r="E79" s="239"/>
      <c r="F79" s="226"/>
      <c r="G79" s="226"/>
      <c r="H79" s="906"/>
      <c r="I79" s="907"/>
      <c r="J79" s="907"/>
      <c r="K79" s="907"/>
      <c r="L79" s="908"/>
      <c r="M79" s="226"/>
      <c r="N79" s="239"/>
      <c r="O79" s="239"/>
      <c r="P79" s="226"/>
      <c r="Q79" s="189">
        <f t="shared" si="7"/>
        <v>0</v>
      </c>
      <c r="R79" s="189">
        <f t="shared" si="8"/>
        <v>0</v>
      </c>
      <c r="S79" s="189">
        <f t="shared" si="9"/>
        <v>0</v>
      </c>
      <c r="T79" s="189">
        <f t="shared" si="10"/>
        <v>0</v>
      </c>
    </row>
    <row r="80" spans="1:20" ht="19.5" customHeight="1">
      <c r="A80" s="191">
        <v>57</v>
      </c>
      <c r="B80" s="905"/>
      <c r="C80" s="905"/>
      <c r="D80" s="226"/>
      <c r="E80" s="239"/>
      <c r="F80" s="226"/>
      <c r="G80" s="226"/>
      <c r="H80" s="906"/>
      <c r="I80" s="907"/>
      <c r="J80" s="907"/>
      <c r="K80" s="907"/>
      <c r="L80" s="908"/>
      <c r="M80" s="226"/>
      <c r="N80" s="239"/>
      <c r="O80" s="239"/>
      <c r="P80" s="226"/>
      <c r="Q80" s="189">
        <f t="shared" si="7"/>
        <v>0</v>
      </c>
      <c r="R80" s="189">
        <f t="shared" si="8"/>
        <v>0</v>
      </c>
      <c r="S80" s="189">
        <f t="shared" si="9"/>
        <v>0</v>
      </c>
      <c r="T80" s="189">
        <f t="shared" si="10"/>
        <v>0</v>
      </c>
    </row>
    <row r="81" spans="1:60" ht="19.5" customHeight="1">
      <c r="A81" s="191">
        <v>58</v>
      </c>
      <c r="B81" s="905"/>
      <c r="C81" s="905"/>
      <c r="D81" s="226"/>
      <c r="E81" s="239"/>
      <c r="F81" s="226"/>
      <c r="G81" s="226"/>
      <c r="H81" s="906"/>
      <c r="I81" s="907"/>
      <c r="J81" s="907"/>
      <c r="K81" s="907"/>
      <c r="L81" s="908"/>
      <c r="M81" s="226"/>
      <c r="N81" s="239"/>
      <c r="O81" s="239"/>
      <c r="P81" s="226"/>
      <c r="Q81" s="189">
        <f t="shared" si="7"/>
        <v>0</v>
      </c>
      <c r="R81" s="189">
        <f t="shared" si="8"/>
        <v>0</v>
      </c>
      <c r="S81" s="189">
        <f t="shared" si="9"/>
        <v>0</v>
      </c>
      <c r="T81" s="189">
        <f t="shared" si="10"/>
        <v>0</v>
      </c>
    </row>
    <row r="82" spans="1:60" ht="19.5" customHeight="1">
      <c r="A82" s="191">
        <v>59</v>
      </c>
      <c r="B82" s="905"/>
      <c r="C82" s="905"/>
      <c r="D82" s="226"/>
      <c r="E82" s="239"/>
      <c r="F82" s="226"/>
      <c r="G82" s="226"/>
      <c r="H82" s="906"/>
      <c r="I82" s="907"/>
      <c r="J82" s="907"/>
      <c r="K82" s="907"/>
      <c r="L82" s="908"/>
      <c r="M82" s="226"/>
      <c r="N82" s="239"/>
      <c r="O82" s="239"/>
      <c r="P82" s="226"/>
      <c r="Q82" s="189">
        <f t="shared" si="7"/>
        <v>0</v>
      </c>
      <c r="R82" s="189">
        <f t="shared" si="8"/>
        <v>0</v>
      </c>
      <c r="S82" s="189">
        <f t="shared" si="9"/>
        <v>0</v>
      </c>
      <c r="T82" s="189">
        <f t="shared" si="10"/>
        <v>0</v>
      </c>
    </row>
    <row r="83" spans="1:60" ht="19.5" customHeight="1">
      <c r="A83" s="191">
        <v>60</v>
      </c>
      <c r="B83" s="905"/>
      <c r="C83" s="905"/>
      <c r="D83" s="226"/>
      <c r="E83" s="239"/>
      <c r="F83" s="226"/>
      <c r="G83" s="226"/>
      <c r="H83" s="906"/>
      <c r="I83" s="907"/>
      <c r="J83" s="907"/>
      <c r="K83" s="907"/>
      <c r="L83" s="908"/>
      <c r="M83" s="226"/>
      <c r="N83" s="239"/>
      <c r="O83" s="239"/>
      <c r="P83" s="226"/>
      <c r="Q83" s="189">
        <f t="shared" si="7"/>
        <v>0</v>
      </c>
      <c r="R83" s="189">
        <f t="shared" si="8"/>
        <v>0</v>
      </c>
      <c r="S83" s="189">
        <f t="shared" si="9"/>
        <v>0</v>
      </c>
      <c r="T83" s="189">
        <f t="shared" si="10"/>
        <v>0</v>
      </c>
    </row>
    <row r="84" spans="1:60" ht="19.5" customHeight="1">
      <c r="A84" s="191">
        <v>61</v>
      </c>
      <c r="B84" s="905"/>
      <c r="C84" s="905"/>
      <c r="D84" s="226"/>
      <c r="E84" s="239"/>
      <c r="F84" s="226"/>
      <c r="G84" s="226"/>
      <c r="H84" s="906"/>
      <c r="I84" s="907"/>
      <c r="J84" s="907"/>
      <c r="K84" s="907"/>
      <c r="L84" s="908"/>
      <c r="M84" s="226"/>
      <c r="N84" s="239"/>
      <c r="O84" s="239"/>
      <c r="P84" s="226"/>
      <c r="Q84" s="189">
        <f t="shared" si="7"/>
        <v>0</v>
      </c>
      <c r="R84" s="189">
        <f t="shared" si="8"/>
        <v>0</v>
      </c>
      <c r="S84" s="189">
        <f t="shared" si="9"/>
        <v>0</v>
      </c>
      <c r="T84" s="189">
        <f t="shared" si="10"/>
        <v>0</v>
      </c>
    </row>
    <row r="85" spans="1:60" ht="19.5" customHeight="1">
      <c r="A85" s="191">
        <v>62</v>
      </c>
      <c r="B85" s="905"/>
      <c r="C85" s="905"/>
      <c r="D85" s="226"/>
      <c r="E85" s="239"/>
      <c r="F85" s="226"/>
      <c r="G85" s="226"/>
      <c r="H85" s="906"/>
      <c r="I85" s="907"/>
      <c r="J85" s="907"/>
      <c r="K85" s="907"/>
      <c r="L85" s="908"/>
      <c r="M85" s="226"/>
      <c r="N85" s="239"/>
      <c r="O85" s="239"/>
      <c r="P85" s="226"/>
      <c r="Q85" s="189">
        <f t="shared" si="7"/>
        <v>0</v>
      </c>
      <c r="R85" s="189">
        <f t="shared" si="8"/>
        <v>0</v>
      </c>
      <c r="S85" s="189">
        <f t="shared" si="9"/>
        <v>0</v>
      </c>
      <c r="T85" s="189">
        <f t="shared" si="10"/>
        <v>0</v>
      </c>
    </row>
    <row r="86" spans="1:60" ht="19.5" customHeight="1">
      <c r="A86" s="191">
        <v>63</v>
      </c>
      <c r="B86" s="905"/>
      <c r="C86" s="905"/>
      <c r="D86" s="226"/>
      <c r="E86" s="239"/>
      <c r="F86" s="226"/>
      <c r="G86" s="226"/>
      <c r="H86" s="906"/>
      <c r="I86" s="907"/>
      <c r="J86" s="907"/>
      <c r="K86" s="907"/>
      <c r="L86" s="908"/>
      <c r="M86" s="226"/>
      <c r="N86" s="239"/>
      <c r="O86" s="239"/>
      <c r="P86" s="226"/>
      <c r="Q86" s="189">
        <f t="shared" si="7"/>
        <v>0</v>
      </c>
      <c r="R86" s="189">
        <f t="shared" si="8"/>
        <v>0</v>
      </c>
      <c r="S86" s="189">
        <f t="shared" si="9"/>
        <v>0</v>
      </c>
      <c r="T86" s="189">
        <f t="shared" si="10"/>
        <v>0</v>
      </c>
    </row>
    <row r="87" spans="1:60" ht="19.5" customHeight="1">
      <c r="A87" s="191">
        <v>64</v>
      </c>
      <c r="B87" s="905"/>
      <c r="C87" s="905"/>
      <c r="D87" s="226"/>
      <c r="E87" s="239"/>
      <c r="F87" s="226"/>
      <c r="G87" s="226"/>
      <c r="H87" s="906"/>
      <c r="I87" s="907"/>
      <c r="J87" s="907"/>
      <c r="K87" s="907"/>
      <c r="L87" s="908"/>
      <c r="M87" s="226"/>
      <c r="N87" s="239"/>
      <c r="O87" s="239"/>
      <c r="P87" s="226"/>
      <c r="Q87" s="189">
        <f t="shared" si="7"/>
        <v>0</v>
      </c>
      <c r="R87" s="189">
        <f t="shared" si="8"/>
        <v>0</v>
      </c>
      <c r="S87" s="189">
        <f t="shared" si="9"/>
        <v>0</v>
      </c>
      <c r="T87" s="189">
        <f t="shared" si="10"/>
        <v>0</v>
      </c>
    </row>
    <row r="88" spans="1:60" ht="19.5" customHeight="1">
      <c r="A88" s="191">
        <v>65</v>
      </c>
      <c r="B88" s="905"/>
      <c r="C88" s="905"/>
      <c r="D88" s="226"/>
      <c r="E88" s="239"/>
      <c r="F88" s="226"/>
      <c r="G88" s="226"/>
      <c r="H88" s="906"/>
      <c r="I88" s="907"/>
      <c r="J88" s="907"/>
      <c r="K88" s="907"/>
      <c r="L88" s="908"/>
      <c r="M88" s="226"/>
      <c r="N88" s="239"/>
      <c r="O88" s="239"/>
      <c r="P88" s="226"/>
      <c r="Q88" s="189">
        <f t="shared" si="7"/>
        <v>0</v>
      </c>
      <c r="R88" s="189">
        <f t="shared" si="8"/>
        <v>0</v>
      </c>
      <c r="S88" s="189">
        <f t="shared" si="9"/>
        <v>0</v>
      </c>
      <c r="T88" s="189">
        <f t="shared" si="10"/>
        <v>0</v>
      </c>
      <c r="BH88" s="33" t="s">
        <v>260</v>
      </c>
    </row>
    <row r="89" spans="1:60" ht="19.5" customHeight="1">
      <c r="A89" s="191">
        <v>66</v>
      </c>
      <c r="B89" s="905"/>
      <c r="C89" s="905"/>
      <c r="D89" s="226"/>
      <c r="E89" s="239"/>
      <c r="F89" s="226"/>
      <c r="G89" s="226"/>
      <c r="H89" s="906"/>
      <c r="I89" s="907"/>
      <c r="J89" s="907"/>
      <c r="K89" s="907"/>
      <c r="L89" s="908"/>
      <c r="M89" s="226"/>
      <c r="N89" s="239"/>
      <c r="O89" s="239"/>
      <c r="P89" s="226"/>
      <c r="Q89" s="189">
        <f t="shared" ref="Q89:Q152" si="11">D89</f>
        <v>0</v>
      </c>
      <c r="R89" s="189">
        <f t="shared" ref="R89:R152" si="12">G89</f>
        <v>0</v>
      </c>
      <c r="S89" s="189">
        <f t="shared" ref="S89:S152" si="13">COUNTIF($M89:$P89,"×")</f>
        <v>0</v>
      </c>
      <c r="T89" s="189">
        <f t="shared" ref="T89:T152" si="14">COUNTIF($M89:$P89,"○")</f>
        <v>0</v>
      </c>
    </row>
    <row r="90" spans="1:60" ht="19.5" customHeight="1">
      <c r="A90" s="191">
        <v>67</v>
      </c>
      <c r="B90" s="905"/>
      <c r="C90" s="905"/>
      <c r="D90" s="226"/>
      <c r="E90" s="239"/>
      <c r="F90" s="226"/>
      <c r="G90" s="226"/>
      <c r="H90" s="906"/>
      <c r="I90" s="907"/>
      <c r="J90" s="907"/>
      <c r="K90" s="907"/>
      <c r="L90" s="908"/>
      <c r="M90" s="226"/>
      <c r="N90" s="239"/>
      <c r="O90" s="239"/>
      <c r="P90" s="226"/>
      <c r="Q90" s="189">
        <f t="shared" si="11"/>
        <v>0</v>
      </c>
      <c r="R90" s="189">
        <f t="shared" si="12"/>
        <v>0</v>
      </c>
      <c r="S90" s="189">
        <f t="shared" si="13"/>
        <v>0</v>
      </c>
      <c r="T90" s="189">
        <f t="shared" si="14"/>
        <v>0</v>
      </c>
    </row>
    <row r="91" spans="1:60" ht="19.5" customHeight="1">
      <c r="A91" s="191">
        <v>68</v>
      </c>
      <c r="B91" s="905"/>
      <c r="C91" s="905"/>
      <c r="D91" s="226"/>
      <c r="E91" s="239"/>
      <c r="F91" s="226"/>
      <c r="G91" s="226"/>
      <c r="H91" s="906"/>
      <c r="I91" s="907"/>
      <c r="J91" s="907"/>
      <c r="K91" s="907"/>
      <c r="L91" s="908"/>
      <c r="M91" s="226"/>
      <c r="N91" s="239"/>
      <c r="O91" s="239"/>
      <c r="P91" s="226"/>
      <c r="Q91" s="189">
        <f t="shared" si="11"/>
        <v>0</v>
      </c>
      <c r="R91" s="189">
        <f t="shared" si="12"/>
        <v>0</v>
      </c>
      <c r="S91" s="189">
        <f t="shared" si="13"/>
        <v>0</v>
      </c>
      <c r="T91" s="189">
        <f t="shared" si="14"/>
        <v>0</v>
      </c>
    </row>
    <row r="92" spans="1:60" ht="19.5" customHeight="1">
      <c r="A92" s="191">
        <v>69</v>
      </c>
      <c r="B92" s="905"/>
      <c r="C92" s="905"/>
      <c r="D92" s="226"/>
      <c r="E92" s="239"/>
      <c r="F92" s="226"/>
      <c r="G92" s="226"/>
      <c r="H92" s="906"/>
      <c r="I92" s="907"/>
      <c r="J92" s="907"/>
      <c r="K92" s="907"/>
      <c r="L92" s="908"/>
      <c r="M92" s="226"/>
      <c r="N92" s="239"/>
      <c r="O92" s="239"/>
      <c r="P92" s="226"/>
      <c r="Q92" s="189">
        <f t="shared" si="11"/>
        <v>0</v>
      </c>
      <c r="R92" s="189">
        <f t="shared" si="12"/>
        <v>0</v>
      </c>
      <c r="S92" s="189">
        <f t="shared" si="13"/>
        <v>0</v>
      </c>
      <c r="T92" s="189">
        <f t="shared" si="14"/>
        <v>0</v>
      </c>
    </row>
    <row r="93" spans="1:60" ht="19.5" customHeight="1">
      <c r="A93" s="191">
        <v>70</v>
      </c>
      <c r="B93" s="905"/>
      <c r="C93" s="905"/>
      <c r="D93" s="226"/>
      <c r="E93" s="239"/>
      <c r="F93" s="226"/>
      <c r="G93" s="226"/>
      <c r="H93" s="906"/>
      <c r="I93" s="907"/>
      <c r="J93" s="907"/>
      <c r="K93" s="907"/>
      <c r="L93" s="908"/>
      <c r="M93" s="226"/>
      <c r="N93" s="239"/>
      <c r="O93" s="239"/>
      <c r="P93" s="226"/>
      <c r="Q93" s="189">
        <f t="shared" si="11"/>
        <v>0</v>
      </c>
      <c r="R93" s="189">
        <f t="shared" si="12"/>
        <v>0</v>
      </c>
      <c r="S93" s="189">
        <f t="shared" si="13"/>
        <v>0</v>
      </c>
      <c r="T93" s="189">
        <f t="shared" si="14"/>
        <v>0</v>
      </c>
    </row>
    <row r="94" spans="1:60" ht="19.5" customHeight="1">
      <c r="A94" s="191">
        <v>71</v>
      </c>
      <c r="B94" s="905"/>
      <c r="C94" s="905"/>
      <c r="D94" s="226"/>
      <c r="E94" s="239"/>
      <c r="F94" s="226"/>
      <c r="G94" s="226"/>
      <c r="H94" s="906"/>
      <c r="I94" s="907"/>
      <c r="J94" s="907"/>
      <c r="K94" s="907"/>
      <c r="L94" s="908"/>
      <c r="M94" s="226"/>
      <c r="N94" s="239"/>
      <c r="O94" s="239"/>
      <c r="P94" s="226"/>
      <c r="Q94" s="189">
        <f t="shared" si="11"/>
        <v>0</v>
      </c>
      <c r="R94" s="189">
        <f t="shared" si="12"/>
        <v>0</v>
      </c>
      <c r="S94" s="189">
        <f t="shared" si="13"/>
        <v>0</v>
      </c>
      <c r="T94" s="189">
        <f t="shared" si="14"/>
        <v>0</v>
      </c>
    </row>
    <row r="95" spans="1:60" ht="19.5" customHeight="1">
      <c r="A95" s="191">
        <v>72</v>
      </c>
      <c r="B95" s="905"/>
      <c r="C95" s="905"/>
      <c r="D95" s="226"/>
      <c r="E95" s="239"/>
      <c r="F95" s="226"/>
      <c r="G95" s="226"/>
      <c r="H95" s="906"/>
      <c r="I95" s="907"/>
      <c r="J95" s="907"/>
      <c r="K95" s="907"/>
      <c r="L95" s="908"/>
      <c r="M95" s="226"/>
      <c r="N95" s="239"/>
      <c r="O95" s="239"/>
      <c r="P95" s="226"/>
      <c r="Q95" s="189">
        <f t="shared" si="11"/>
        <v>0</v>
      </c>
      <c r="R95" s="189">
        <f t="shared" si="12"/>
        <v>0</v>
      </c>
      <c r="S95" s="189">
        <f t="shared" si="13"/>
        <v>0</v>
      </c>
      <c r="T95" s="189">
        <f t="shared" si="14"/>
        <v>0</v>
      </c>
    </row>
    <row r="96" spans="1:60" ht="19.5" customHeight="1">
      <c r="A96" s="191">
        <v>73</v>
      </c>
      <c r="B96" s="905"/>
      <c r="C96" s="905"/>
      <c r="D96" s="226"/>
      <c r="E96" s="239"/>
      <c r="F96" s="226"/>
      <c r="G96" s="226"/>
      <c r="H96" s="906"/>
      <c r="I96" s="907"/>
      <c r="J96" s="907"/>
      <c r="K96" s="907"/>
      <c r="L96" s="908"/>
      <c r="M96" s="226"/>
      <c r="N96" s="239"/>
      <c r="O96" s="239"/>
      <c r="P96" s="226"/>
      <c r="Q96" s="189">
        <f t="shared" si="11"/>
        <v>0</v>
      </c>
      <c r="R96" s="189">
        <f t="shared" si="12"/>
        <v>0</v>
      </c>
      <c r="S96" s="189">
        <f t="shared" si="13"/>
        <v>0</v>
      </c>
      <c r="T96" s="189">
        <f t="shared" si="14"/>
        <v>0</v>
      </c>
    </row>
    <row r="97" spans="1:20" ht="19.5" customHeight="1">
      <c r="A97" s="191">
        <v>74</v>
      </c>
      <c r="B97" s="905"/>
      <c r="C97" s="905"/>
      <c r="D97" s="226"/>
      <c r="E97" s="239"/>
      <c r="F97" s="226"/>
      <c r="G97" s="226"/>
      <c r="H97" s="906"/>
      <c r="I97" s="907"/>
      <c r="J97" s="907"/>
      <c r="K97" s="907"/>
      <c r="L97" s="908"/>
      <c r="M97" s="226"/>
      <c r="N97" s="239"/>
      <c r="O97" s="239"/>
      <c r="P97" s="226"/>
      <c r="Q97" s="189">
        <f t="shared" si="11"/>
        <v>0</v>
      </c>
      <c r="R97" s="189">
        <f t="shared" si="12"/>
        <v>0</v>
      </c>
      <c r="S97" s="189">
        <f t="shared" si="13"/>
        <v>0</v>
      </c>
      <c r="T97" s="189">
        <f t="shared" si="14"/>
        <v>0</v>
      </c>
    </row>
    <row r="98" spans="1:20" ht="19.5" customHeight="1">
      <c r="A98" s="191">
        <v>75</v>
      </c>
      <c r="B98" s="905"/>
      <c r="C98" s="905"/>
      <c r="D98" s="226"/>
      <c r="E98" s="239"/>
      <c r="F98" s="226"/>
      <c r="G98" s="226"/>
      <c r="H98" s="906"/>
      <c r="I98" s="907"/>
      <c r="J98" s="907"/>
      <c r="K98" s="907"/>
      <c r="L98" s="908"/>
      <c r="M98" s="226"/>
      <c r="N98" s="239"/>
      <c r="O98" s="239"/>
      <c r="P98" s="226"/>
      <c r="Q98" s="189">
        <f t="shared" si="11"/>
        <v>0</v>
      </c>
      <c r="R98" s="189">
        <f t="shared" si="12"/>
        <v>0</v>
      </c>
      <c r="S98" s="189">
        <f t="shared" si="13"/>
        <v>0</v>
      </c>
      <c r="T98" s="189">
        <f t="shared" si="14"/>
        <v>0</v>
      </c>
    </row>
    <row r="99" spans="1:20" ht="19.5" customHeight="1">
      <c r="A99" s="191">
        <v>76</v>
      </c>
      <c r="B99" s="905"/>
      <c r="C99" s="905"/>
      <c r="D99" s="226"/>
      <c r="E99" s="239"/>
      <c r="F99" s="226"/>
      <c r="G99" s="226"/>
      <c r="H99" s="906"/>
      <c r="I99" s="907"/>
      <c r="J99" s="907"/>
      <c r="K99" s="907"/>
      <c r="L99" s="908"/>
      <c r="M99" s="226"/>
      <c r="N99" s="239"/>
      <c r="O99" s="239"/>
      <c r="P99" s="226"/>
      <c r="Q99" s="189">
        <f t="shared" si="11"/>
        <v>0</v>
      </c>
      <c r="R99" s="189">
        <f t="shared" si="12"/>
        <v>0</v>
      </c>
      <c r="S99" s="189">
        <f t="shared" si="13"/>
        <v>0</v>
      </c>
      <c r="T99" s="189">
        <f t="shared" si="14"/>
        <v>0</v>
      </c>
    </row>
    <row r="100" spans="1:20" ht="19.5" customHeight="1">
      <c r="A100" s="191">
        <v>77</v>
      </c>
      <c r="B100" s="905"/>
      <c r="C100" s="905"/>
      <c r="D100" s="226"/>
      <c r="E100" s="239"/>
      <c r="F100" s="226"/>
      <c r="G100" s="226"/>
      <c r="H100" s="906"/>
      <c r="I100" s="907"/>
      <c r="J100" s="907"/>
      <c r="K100" s="907"/>
      <c r="L100" s="908"/>
      <c r="M100" s="226"/>
      <c r="N100" s="239"/>
      <c r="O100" s="239"/>
      <c r="P100" s="226"/>
      <c r="Q100" s="189">
        <f t="shared" si="11"/>
        <v>0</v>
      </c>
      <c r="R100" s="189">
        <f t="shared" si="12"/>
        <v>0</v>
      </c>
      <c r="S100" s="189">
        <f t="shared" si="13"/>
        <v>0</v>
      </c>
      <c r="T100" s="189">
        <f t="shared" si="14"/>
        <v>0</v>
      </c>
    </row>
    <row r="101" spans="1:20" ht="19.5" customHeight="1">
      <c r="A101" s="191">
        <v>78</v>
      </c>
      <c r="B101" s="905"/>
      <c r="C101" s="905"/>
      <c r="D101" s="226"/>
      <c r="E101" s="239"/>
      <c r="F101" s="226"/>
      <c r="G101" s="226"/>
      <c r="H101" s="906"/>
      <c r="I101" s="907"/>
      <c r="J101" s="907"/>
      <c r="K101" s="907"/>
      <c r="L101" s="908"/>
      <c r="M101" s="226"/>
      <c r="N101" s="239"/>
      <c r="O101" s="239"/>
      <c r="P101" s="226"/>
      <c r="Q101" s="189">
        <f t="shared" si="11"/>
        <v>0</v>
      </c>
      <c r="R101" s="189">
        <f t="shared" si="12"/>
        <v>0</v>
      </c>
      <c r="S101" s="189">
        <f t="shared" si="13"/>
        <v>0</v>
      </c>
      <c r="T101" s="189">
        <f t="shared" si="14"/>
        <v>0</v>
      </c>
    </row>
    <row r="102" spans="1:20" ht="19.5" customHeight="1">
      <c r="A102" s="191">
        <v>79</v>
      </c>
      <c r="B102" s="905"/>
      <c r="C102" s="905"/>
      <c r="D102" s="226"/>
      <c r="E102" s="239"/>
      <c r="F102" s="226"/>
      <c r="G102" s="226"/>
      <c r="H102" s="906"/>
      <c r="I102" s="907"/>
      <c r="J102" s="907"/>
      <c r="K102" s="907"/>
      <c r="L102" s="908"/>
      <c r="M102" s="226"/>
      <c r="N102" s="239"/>
      <c r="O102" s="239"/>
      <c r="P102" s="226"/>
      <c r="Q102" s="189">
        <f t="shared" si="11"/>
        <v>0</v>
      </c>
      <c r="R102" s="189">
        <f t="shared" si="12"/>
        <v>0</v>
      </c>
      <c r="S102" s="189">
        <f t="shared" si="13"/>
        <v>0</v>
      </c>
      <c r="T102" s="189">
        <f t="shared" si="14"/>
        <v>0</v>
      </c>
    </row>
    <row r="103" spans="1:20" ht="19.5" customHeight="1">
      <c r="A103" s="191">
        <v>80</v>
      </c>
      <c r="B103" s="905"/>
      <c r="C103" s="905"/>
      <c r="D103" s="226"/>
      <c r="E103" s="239"/>
      <c r="F103" s="226"/>
      <c r="G103" s="226"/>
      <c r="H103" s="906"/>
      <c r="I103" s="907"/>
      <c r="J103" s="907"/>
      <c r="K103" s="907"/>
      <c r="L103" s="908"/>
      <c r="M103" s="226"/>
      <c r="N103" s="239"/>
      <c r="O103" s="239"/>
      <c r="P103" s="226"/>
      <c r="Q103" s="189">
        <f t="shared" si="11"/>
        <v>0</v>
      </c>
      <c r="R103" s="189">
        <f t="shared" si="12"/>
        <v>0</v>
      </c>
      <c r="S103" s="189">
        <f t="shared" si="13"/>
        <v>0</v>
      </c>
      <c r="T103" s="189">
        <f t="shared" si="14"/>
        <v>0</v>
      </c>
    </row>
    <row r="104" spans="1:20" ht="19.5" customHeight="1">
      <c r="A104" s="191">
        <v>81</v>
      </c>
      <c r="B104" s="905"/>
      <c r="C104" s="905"/>
      <c r="D104" s="226"/>
      <c r="E104" s="239"/>
      <c r="F104" s="226"/>
      <c r="G104" s="226"/>
      <c r="H104" s="906"/>
      <c r="I104" s="907"/>
      <c r="J104" s="907"/>
      <c r="K104" s="907"/>
      <c r="L104" s="908"/>
      <c r="M104" s="226"/>
      <c r="N104" s="239"/>
      <c r="O104" s="239"/>
      <c r="P104" s="226"/>
      <c r="Q104" s="189">
        <f t="shared" si="11"/>
        <v>0</v>
      </c>
      <c r="R104" s="189">
        <f t="shared" si="12"/>
        <v>0</v>
      </c>
      <c r="S104" s="189">
        <f t="shared" si="13"/>
        <v>0</v>
      </c>
      <c r="T104" s="189">
        <f t="shared" si="14"/>
        <v>0</v>
      </c>
    </row>
    <row r="105" spans="1:20" ht="19.5" customHeight="1">
      <c r="A105" s="191">
        <v>82</v>
      </c>
      <c r="B105" s="905"/>
      <c r="C105" s="905"/>
      <c r="D105" s="226"/>
      <c r="E105" s="239"/>
      <c r="F105" s="226"/>
      <c r="G105" s="226"/>
      <c r="H105" s="906"/>
      <c r="I105" s="907"/>
      <c r="J105" s="907"/>
      <c r="K105" s="907"/>
      <c r="L105" s="908"/>
      <c r="M105" s="226"/>
      <c r="N105" s="239"/>
      <c r="O105" s="239"/>
      <c r="P105" s="226"/>
      <c r="Q105" s="189">
        <f t="shared" si="11"/>
        <v>0</v>
      </c>
      <c r="R105" s="189">
        <f t="shared" si="12"/>
        <v>0</v>
      </c>
      <c r="S105" s="189">
        <f t="shared" si="13"/>
        <v>0</v>
      </c>
      <c r="T105" s="189">
        <f t="shared" si="14"/>
        <v>0</v>
      </c>
    </row>
    <row r="106" spans="1:20" ht="19.5" customHeight="1">
      <c r="A106" s="191">
        <v>83</v>
      </c>
      <c r="B106" s="905"/>
      <c r="C106" s="905"/>
      <c r="D106" s="226"/>
      <c r="E106" s="239"/>
      <c r="F106" s="226"/>
      <c r="G106" s="226"/>
      <c r="H106" s="906"/>
      <c r="I106" s="907"/>
      <c r="J106" s="907"/>
      <c r="K106" s="907"/>
      <c r="L106" s="908"/>
      <c r="M106" s="226"/>
      <c r="N106" s="239"/>
      <c r="O106" s="239"/>
      <c r="P106" s="226"/>
      <c r="Q106" s="189">
        <f t="shared" si="11"/>
        <v>0</v>
      </c>
      <c r="R106" s="189">
        <f t="shared" si="12"/>
        <v>0</v>
      </c>
      <c r="S106" s="189">
        <f t="shared" si="13"/>
        <v>0</v>
      </c>
      <c r="T106" s="189">
        <f t="shared" si="14"/>
        <v>0</v>
      </c>
    </row>
    <row r="107" spans="1:20" ht="19.5" customHeight="1">
      <c r="A107" s="191">
        <v>84</v>
      </c>
      <c r="B107" s="905"/>
      <c r="C107" s="905"/>
      <c r="D107" s="226"/>
      <c r="E107" s="239"/>
      <c r="F107" s="226"/>
      <c r="G107" s="226"/>
      <c r="H107" s="906"/>
      <c r="I107" s="907"/>
      <c r="J107" s="907"/>
      <c r="K107" s="907"/>
      <c r="L107" s="908"/>
      <c r="M107" s="226"/>
      <c r="N107" s="239"/>
      <c r="O107" s="239"/>
      <c r="P107" s="226"/>
      <c r="Q107" s="189">
        <f t="shared" si="11"/>
        <v>0</v>
      </c>
      <c r="R107" s="189">
        <f t="shared" si="12"/>
        <v>0</v>
      </c>
      <c r="S107" s="189">
        <f t="shared" si="13"/>
        <v>0</v>
      </c>
      <c r="T107" s="189">
        <f t="shared" si="14"/>
        <v>0</v>
      </c>
    </row>
    <row r="108" spans="1:20" ht="19.5" customHeight="1">
      <c r="A108" s="191">
        <v>85</v>
      </c>
      <c r="B108" s="905"/>
      <c r="C108" s="905"/>
      <c r="D108" s="226"/>
      <c r="E108" s="239"/>
      <c r="F108" s="226"/>
      <c r="G108" s="226"/>
      <c r="H108" s="906"/>
      <c r="I108" s="907"/>
      <c r="J108" s="907"/>
      <c r="K108" s="907"/>
      <c r="L108" s="908"/>
      <c r="M108" s="226"/>
      <c r="N108" s="239"/>
      <c r="O108" s="239"/>
      <c r="P108" s="226"/>
      <c r="Q108" s="189">
        <f t="shared" si="11"/>
        <v>0</v>
      </c>
      <c r="R108" s="189">
        <f t="shared" si="12"/>
        <v>0</v>
      </c>
      <c r="S108" s="189">
        <f t="shared" si="13"/>
        <v>0</v>
      </c>
      <c r="T108" s="189">
        <f t="shared" si="14"/>
        <v>0</v>
      </c>
    </row>
    <row r="109" spans="1:20" ht="19.5" customHeight="1">
      <c r="A109" s="191">
        <v>86</v>
      </c>
      <c r="B109" s="905"/>
      <c r="C109" s="905"/>
      <c r="D109" s="226"/>
      <c r="E109" s="239"/>
      <c r="F109" s="226"/>
      <c r="G109" s="226"/>
      <c r="H109" s="906"/>
      <c r="I109" s="907"/>
      <c r="J109" s="907"/>
      <c r="K109" s="907"/>
      <c r="L109" s="908"/>
      <c r="M109" s="226"/>
      <c r="N109" s="239"/>
      <c r="O109" s="239"/>
      <c r="P109" s="226"/>
      <c r="Q109" s="189">
        <f t="shared" si="11"/>
        <v>0</v>
      </c>
      <c r="R109" s="189">
        <f t="shared" si="12"/>
        <v>0</v>
      </c>
      <c r="S109" s="189">
        <f t="shared" si="13"/>
        <v>0</v>
      </c>
      <c r="T109" s="189">
        <f t="shared" si="14"/>
        <v>0</v>
      </c>
    </row>
    <row r="110" spans="1:20" ht="19.5" customHeight="1">
      <c r="A110" s="191">
        <v>87</v>
      </c>
      <c r="B110" s="905"/>
      <c r="C110" s="905"/>
      <c r="D110" s="226"/>
      <c r="E110" s="239"/>
      <c r="F110" s="226"/>
      <c r="G110" s="226"/>
      <c r="H110" s="906"/>
      <c r="I110" s="907"/>
      <c r="J110" s="907"/>
      <c r="K110" s="907"/>
      <c r="L110" s="908"/>
      <c r="M110" s="226"/>
      <c r="N110" s="239"/>
      <c r="O110" s="239"/>
      <c r="P110" s="226"/>
      <c r="Q110" s="189">
        <f t="shared" si="11"/>
        <v>0</v>
      </c>
      <c r="R110" s="189">
        <f t="shared" si="12"/>
        <v>0</v>
      </c>
      <c r="S110" s="189">
        <f t="shared" si="13"/>
        <v>0</v>
      </c>
      <c r="T110" s="189">
        <f t="shared" si="14"/>
        <v>0</v>
      </c>
    </row>
    <row r="111" spans="1:20" ht="19.5" customHeight="1">
      <c r="A111" s="191">
        <v>88</v>
      </c>
      <c r="B111" s="905"/>
      <c r="C111" s="905"/>
      <c r="D111" s="226"/>
      <c r="E111" s="239"/>
      <c r="F111" s="226"/>
      <c r="G111" s="226"/>
      <c r="H111" s="906"/>
      <c r="I111" s="907"/>
      <c r="J111" s="907"/>
      <c r="K111" s="907"/>
      <c r="L111" s="908"/>
      <c r="M111" s="226"/>
      <c r="N111" s="239"/>
      <c r="O111" s="239"/>
      <c r="P111" s="226"/>
      <c r="Q111" s="189">
        <f t="shared" si="11"/>
        <v>0</v>
      </c>
      <c r="R111" s="189">
        <f t="shared" si="12"/>
        <v>0</v>
      </c>
      <c r="S111" s="189">
        <f t="shared" si="13"/>
        <v>0</v>
      </c>
      <c r="T111" s="189">
        <f t="shared" si="14"/>
        <v>0</v>
      </c>
    </row>
    <row r="112" spans="1:20" ht="19.5" customHeight="1">
      <c r="A112" s="191">
        <v>89</v>
      </c>
      <c r="B112" s="905"/>
      <c r="C112" s="905"/>
      <c r="D112" s="226"/>
      <c r="E112" s="239"/>
      <c r="F112" s="226"/>
      <c r="G112" s="226"/>
      <c r="H112" s="906"/>
      <c r="I112" s="907"/>
      <c r="J112" s="907"/>
      <c r="K112" s="907"/>
      <c r="L112" s="908"/>
      <c r="M112" s="226"/>
      <c r="N112" s="239"/>
      <c r="O112" s="239"/>
      <c r="P112" s="226"/>
      <c r="Q112" s="189">
        <f t="shared" si="11"/>
        <v>0</v>
      </c>
      <c r="R112" s="189">
        <f t="shared" si="12"/>
        <v>0</v>
      </c>
      <c r="S112" s="189">
        <f t="shared" si="13"/>
        <v>0</v>
      </c>
      <c r="T112" s="189">
        <f t="shared" si="14"/>
        <v>0</v>
      </c>
    </row>
    <row r="113" spans="1:20" ht="19.5" customHeight="1">
      <c r="A113" s="191">
        <v>90</v>
      </c>
      <c r="B113" s="905"/>
      <c r="C113" s="905"/>
      <c r="D113" s="226"/>
      <c r="E113" s="239"/>
      <c r="F113" s="226"/>
      <c r="G113" s="226"/>
      <c r="H113" s="906"/>
      <c r="I113" s="907"/>
      <c r="J113" s="907"/>
      <c r="K113" s="907"/>
      <c r="L113" s="908"/>
      <c r="M113" s="226"/>
      <c r="N113" s="239"/>
      <c r="O113" s="239"/>
      <c r="P113" s="226"/>
      <c r="Q113" s="189">
        <f t="shared" si="11"/>
        <v>0</v>
      </c>
      <c r="R113" s="189">
        <f t="shared" si="12"/>
        <v>0</v>
      </c>
      <c r="S113" s="189">
        <f t="shared" si="13"/>
        <v>0</v>
      </c>
      <c r="T113" s="189">
        <f t="shared" si="14"/>
        <v>0</v>
      </c>
    </row>
    <row r="114" spans="1:20" ht="19.5" customHeight="1">
      <c r="A114" s="191">
        <v>91</v>
      </c>
      <c r="B114" s="905"/>
      <c r="C114" s="905"/>
      <c r="D114" s="226"/>
      <c r="E114" s="239"/>
      <c r="F114" s="226"/>
      <c r="G114" s="226"/>
      <c r="H114" s="906"/>
      <c r="I114" s="907"/>
      <c r="J114" s="907"/>
      <c r="K114" s="907"/>
      <c r="L114" s="908"/>
      <c r="M114" s="226"/>
      <c r="N114" s="239"/>
      <c r="O114" s="239"/>
      <c r="P114" s="226"/>
      <c r="Q114" s="189">
        <f t="shared" si="11"/>
        <v>0</v>
      </c>
      <c r="R114" s="189">
        <f t="shared" si="12"/>
        <v>0</v>
      </c>
      <c r="S114" s="189">
        <f t="shared" si="13"/>
        <v>0</v>
      </c>
      <c r="T114" s="189">
        <f t="shared" si="14"/>
        <v>0</v>
      </c>
    </row>
    <row r="115" spans="1:20" ht="19.5" customHeight="1">
      <c r="A115" s="191">
        <v>92</v>
      </c>
      <c r="B115" s="905"/>
      <c r="C115" s="905"/>
      <c r="D115" s="226"/>
      <c r="E115" s="239"/>
      <c r="F115" s="226"/>
      <c r="G115" s="226"/>
      <c r="H115" s="906"/>
      <c r="I115" s="907"/>
      <c r="J115" s="907"/>
      <c r="K115" s="907"/>
      <c r="L115" s="908"/>
      <c r="M115" s="226"/>
      <c r="N115" s="239"/>
      <c r="O115" s="239"/>
      <c r="P115" s="226"/>
      <c r="Q115" s="189">
        <f t="shared" si="11"/>
        <v>0</v>
      </c>
      <c r="R115" s="189">
        <f t="shared" si="12"/>
        <v>0</v>
      </c>
      <c r="S115" s="189">
        <f t="shared" si="13"/>
        <v>0</v>
      </c>
      <c r="T115" s="189">
        <f t="shared" si="14"/>
        <v>0</v>
      </c>
    </row>
    <row r="116" spans="1:20" ht="19.5" customHeight="1">
      <c r="A116" s="191">
        <v>93</v>
      </c>
      <c r="B116" s="905"/>
      <c r="C116" s="905"/>
      <c r="D116" s="226"/>
      <c r="E116" s="239"/>
      <c r="F116" s="226"/>
      <c r="G116" s="226"/>
      <c r="H116" s="906"/>
      <c r="I116" s="907"/>
      <c r="J116" s="907"/>
      <c r="K116" s="907"/>
      <c r="L116" s="908"/>
      <c r="M116" s="226"/>
      <c r="N116" s="239"/>
      <c r="O116" s="239"/>
      <c r="P116" s="226"/>
      <c r="Q116" s="189">
        <f t="shared" si="11"/>
        <v>0</v>
      </c>
      <c r="R116" s="189">
        <f t="shared" si="12"/>
        <v>0</v>
      </c>
      <c r="S116" s="189">
        <f t="shared" si="13"/>
        <v>0</v>
      </c>
      <c r="T116" s="189">
        <f t="shared" si="14"/>
        <v>0</v>
      </c>
    </row>
    <row r="117" spans="1:20" ht="19.5" customHeight="1">
      <c r="A117" s="191">
        <v>94</v>
      </c>
      <c r="B117" s="905"/>
      <c r="C117" s="905"/>
      <c r="D117" s="226"/>
      <c r="E117" s="239"/>
      <c r="F117" s="226"/>
      <c r="G117" s="226"/>
      <c r="H117" s="906"/>
      <c r="I117" s="907"/>
      <c r="J117" s="907"/>
      <c r="K117" s="907"/>
      <c r="L117" s="908"/>
      <c r="M117" s="226"/>
      <c r="N117" s="239"/>
      <c r="O117" s="239"/>
      <c r="P117" s="226"/>
      <c r="Q117" s="189">
        <f t="shared" si="11"/>
        <v>0</v>
      </c>
      <c r="R117" s="189">
        <f t="shared" si="12"/>
        <v>0</v>
      </c>
      <c r="S117" s="189">
        <f t="shared" si="13"/>
        <v>0</v>
      </c>
      <c r="T117" s="189">
        <f t="shared" si="14"/>
        <v>0</v>
      </c>
    </row>
    <row r="118" spans="1:20" ht="19.5" customHeight="1">
      <c r="A118" s="191">
        <v>95</v>
      </c>
      <c r="B118" s="905"/>
      <c r="C118" s="905"/>
      <c r="D118" s="226"/>
      <c r="E118" s="239"/>
      <c r="F118" s="226"/>
      <c r="G118" s="226"/>
      <c r="H118" s="906"/>
      <c r="I118" s="907"/>
      <c r="J118" s="907"/>
      <c r="K118" s="907"/>
      <c r="L118" s="908"/>
      <c r="M118" s="226"/>
      <c r="N118" s="239"/>
      <c r="O118" s="239"/>
      <c r="P118" s="226"/>
      <c r="Q118" s="189">
        <f t="shared" si="11"/>
        <v>0</v>
      </c>
      <c r="R118" s="189">
        <f t="shared" si="12"/>
        <v>0</v>
      </c>
      <c r="S118" s="189">
        <f t="shared" si="13"/>
        <v>0</v>
      </c>
      <c r="T118" s="189">
        <f t="shared" si="14"/>
        <v>0</v>
      </c>
    </row>
    <row r="119" spans="1:20" ht="19.5" customHeight="1">
      <c r="A119" s="191">
        <v>96</v>
      </c>
      <c r="B119" s="905"/>
      <c r="C119" s="905"/>
      <c r="D119" s="226"/>
      <c r="E119" s="239"/>
      <c r="F119" s="226"/>
      <c r="G119" s="226"/>
      <c r="H119" s="906"/>
      <c r="I119" s="907"/>
      <c r="J119" s="907"/>
      <c r="K119" s="907"/>
      <c r="L119" s="908"/>
      <c r="M119" s="226"/>
      <c r="N119" s="239"/>
      <c r="O119" s="239"/>
      <c r="P119" s="226"/>
      <c r="Q119" s="189">
        <f t="shared" si="11"/>
        <v>0</v>
      </c>
      <c r="R119" s="189">
        <f t="shared" si="12"/>
        <v>0</v>
      </c>
      <c r="S119" s="189">
        <f t="shared" si="13"/>
        <v>0</v>
      </c>
      <c r="T119" s="189">
        <f t="shared" si="14"/>
        <v>0</v>
      </c>
    </row>
    <row r="120" spans="1:20" ht="19.5" customHeight="1">
      <c r="A120" s="191">
        <v>97</v>
      </c>
      <c r="B120" s="905"/>
      <c r="C120" s="905"/>
      <c r="D120" s="226"/>
      <c r="E120" s="239"/>
      <c r="F120" s="226"/>
      <c r="G120" s="226"/>
      <c r="H120" s="906"/>
      <c r="I120" s="907"/>
      <c r="J120" s="907"/>
      <c r="K120" s="907"/>
      <c r="L120" s="908"/>
      <c r="M120" s="226"/>
      <c r="N120" s="239"/>
      <c r="O120" s="239"/>
      <c r="P120" s="226"/>
      <c r="Q120" s="189">
        <f t="shared" si="11"/>
        <v>0</v>
      </c>
      <c r="R120" s="189">
        <f t="shared" si="12"/>
        <v>0</v>
      </c>
      <c r="S120" s="189">
        <f t="shared" si="13"/>
        <v>0</v>
      </c>
      <c r="T120" s="189">
        <f t="shared" si="14"/>
        <v>0</v>
      </c>
    </row>
    <row r="121" spans="1:20" ht="19.5" customHeight="1">
      <c r="A121" s="191">
        <v>98</v>
      </c>
      <c r="B121" s="905"/>
      <c r="C121" s="905"/>
      <c r="D121" s="226"/>
      <c r="E121" s="239"/>
      <c r="F121" s="226"/>
      <c r="G121" s="226"/>
      <c r="H121" s="906"/>
      <c r="I121" s="907"/>
      <c r="J121" s="907"/>
      <c r="K121" s="907"/>
      <c r="L121" s="908"/>
      <c r="M121" s="226"/>
      <c r="N121" s="239"/>
      <c r="O121" s="239"/>
      <c r="P121" s="226"/>
      <c r="Q121" s="189">
        <f t="shared" si="11"/>
        <v>0</v>
      </c>
      <c r="R121" s="189">
        <f t="shared" si="12"/>
        <v>0</v>
      </c>
      <c r="S121" s="189">
        <f t="shared" si="13"/>
        <v>0</v>
      </c>
      <c r="T121" s="189">
        <f t="shared" si="14"/>
        <v>0</v>
      </c>
    </row>
    <row r="122" spans="1:20" ht="19.5" customHeight="1">
      <c r="A122" s="191">
        <v>99</v>
      </c>
      <c r="B122" s="905"/>
      <c r="C122" s="905"/>
      <c r="D122" s="226"/>
      <c r="E122" s="239"/>
      <c r="F122" s="226"/>
      <c r="G122" s="226"/>
      <c r="H122" s="906"/>
      <c r="I122" s="907"/>
      <c r="J122" s="907"/>
      <c r="K122" s="907"/>
      <c r="L122" s="908"/>
      <c r="M122" s="226"/>
      <c r="N122" s="239"/>
      <c r="O122" s="239"/>
      <c r="P122" s="226"/>
      <c r="Q122" s="189">
        <f t="shared" si="11"/>
        <v>0</v>
      </c>
      <c r="R122" s="189">
        <f t="shared" si="12"/>
        <v>0</v>
      </c>
      <c r="S122" s="189">
        <f t="shared" si="13"/>
        <v>0</v>
      </c>
      <c r="T122" s="189">
        <f t="shared" si="14"/>
        <v>0</v>
      </c>
    </row>
    <row r="123" spans="1:20" ht="19.5" customHeight="1">
      <c r="A123" s="191">
        <v>100</v>
      </c>
      <c r="B123" s="905"/>
      <c r="C123" s="905"/>
      <c r="D123" s="226"/>
      <c r="E123" s="239"/>
      <c r="F123" s="226"/>
      <c r="G123" s="226"/>
      <c r="H123" s="906"/>
      <c r="I123" s="907"/>
      <c r="J123" s="907"/>
      <c r="K123" s="907"/>
      <c r="L123" s="908"/>
      <c r="M123" s="226"/>
      <c r="N123" s="239"/>
      <c r="O123" s="239"/>
      <c r="P123" s="226"/>
      <c r="Q123" s="189">
        <f t="shared" si="11"/>
        <v>0</v>
      </c>
      <c r="R123" s="189">
        <f t="shared" si="12"/>
        <v>0</v>
      </c>
      <c r="S123" s="189">
        <f t="shared" si="13"/>
        <v>0</v>
      </c>
      <c r="T123" s="189">
        <f t="shared" si="14"/>
        <v>0</v>
      </c>
    </row>
    <row r="124" spans="1:20" ht="19.5" customHeight="1">
      <c r="A124" s="191">
        <v>101</v>
      </c>
      <c r="B124" s="905"/>
      <c r="C124" s="905"/>
      <c r="D124" s="226"/>
      <c r="E124" s="239"/>
      <c r="F124" s="226"/>
      <c r="G124" s="226"/>
      <c r="H124" s="906"/>
      <c r="I124" s="907"/>
      <c r="J124" s="907"/>
      <c r="K124" s="907"/>
      <c r="L124" s="908"/>
      <c r="M124" s="226"/>
      <c r="N124" s="239"/>
      <c r="O124" s="239"/>
      <c r="P124" s="226"/>
      <c r="Q124" s="189">
        <f t="shared" si="11"/>
        <v>0</v>
      </c>
      <c r="R124" s="189">
        <f t="shared" si="12"/>
        <v>0</v>
      </c>
      <c r="S124" s="189">
        <f t="shared" si="13"/>
        <v>0</v>
      </c>
      <c r="T124" s="189">
        <f t="shared" si="14"/>
        <v>0</v>
      </c>
    </row>
    <row r="125" spans="1:20" ht="19.5" customHeight="1">
      <c r="A125" s="191">
        <v>102</v>
      </c>
      <c r="B125" s="905"/>
      <c r="C125" s="905"/>
      <c r="D125" s="226"/>
      <c r="E125" s="239"/>
      <c r="F125" s="226"/>
      <c r="G125" s="226"/>
      <c r="H125" s="906"/>
      <c r="I125" s="907"/>
      <c r="J125" s="907"/>
      <c r="K125" s="907"/>
      <c r="L125" s="908"/>
      <c r="M125" s="226"/>
      <c r="N125" s="239"/>
      <c r="O125" s="239"/>
      <c r="P125" s="226"/>
      <c r="Q125" s="189">
        <f t="shared" si="11"/>
        <v>0</v>
      </c>
      <c r="R125" s="189">
        <f t="shared" si="12"/>
        <v>0</v>
      </c>
      <c r="S125" s="189">
        <f t="shared" si="13"/>
        <v>0</v>
      </c>
      <c r="T125" s="189">
        <f t="shared" si="14"/>
        <v>0</v>
      </c>
    </row>
    <row r="126" spans="1:20" ht="19.5" customHeight="1">
      <c r="A126" s="191">
        <v>103</v>
      </c>
      <c r="B126" s="905"/>
      <c r="C126" s="905"/>
      <c r="D126" s="226"/>
      <c r="E126" s="239"/>
      <c r="F126" s="226"/>
      <c r="G126" s="226"/>
      <c r="H126" s="906"/>
      <c r="I126" s="907"/>
      <c r="J126" s="907"/>
      <c r="K126" s="907"/>
      <c r="L126" s="908"/>
      <c r="M126" s="226"/>
      <c r="N126" s="239"/>
      <c r="O126" s="239"/>
      <c r="P126" s="226"/>
      <c r="Q126" s="189">
        <f t="shared" si="11"/>
        <v>0</v>
      </c>
      <c r="R126" s="189">
        <f t="shared" si="12"/>
        <v>0</v>
      </c>
      <c r="S126" s="189">
        <f t="shared" si="13"/>
        <v>0</v>
      </c>
      <c r="T126" s="189">
        <f t="shared" si="14"/>
        <v>0</v>
      </c>
    </row>
    <row r="127" spans="1:20" ht="19.5" customHeight="1">
      <c r="A127" s="191">
        <v>104</v>
      </c>
      <c r="B127" s="905"/>
      <c r="C127" s="905"/>
      <c r="D127" s="226"/>
      <c r="E127" s="239"/>
      <c r="F127" s="226"/>
      <c r="G127" s="226"/>
      <c r="H127" s="906"/>
      <c r="I127" s="907"/>
      <c r="J127" s="907"/>
      <c r="K127" s="907"/>
      <c r="L127" s="908"/>
      <c r="M127" s="226"/>
      <c r="N127" s="239"/>
      <c r="O127" s="239"/>
      <c r="P127" s="226"/>
      <c r="Q127" s="189">
        <f t="shared" si="11"/>
        <v>0</v>
      </c>
      <c r="R127" s="189">
        <f t="shared" si="12"/>
        <v>0</v>
      </c>
      <c r="S127" s="189">
        <f t="shared" si="13"/>
        <v>0</v>
      </c>
      <c r="T127" s="189">
        <f t="shared" si="14"/>
        <v>0</v>
      </c>
    </row>
    <row r="128" spans="1:20" ht="19.5" customHeight="1">
      <c r="A128" s="191">
        <v>105</v>
      </c>
      <c r="B128" s="905"/>
      <c r="C128" s="905"/>
      <c r="D128" s="226"/>
      <c r="E128" s="239"/>
      <c r="F128" s="226"/>
      <c r="G128" s="226"/>
      <c r="H128" s="906"/>
      <c r="I128" s="907"/>
      <c r="J128" s="907"/>
      <c r="K128" s="907"/>
      <c r="L128" s="908"/>
      <c r="M128" s="226"/>
      <c r="N128" s="239"/>
      <c r="O128" s="239"/>
      <c r="P128" s="226"/>
      <c r="Q128" s="189">
        <f t="shared" si="11"/>
        <v>0</v>
      </c>
      <c r="R128" s="189">
        <f t="shared" si="12"/>
        <v>0</v>
      </c>
      <c r="S128" s="189">
        <f t="shared" si="13"/>
        <v>0</v>
      </c>
      <c r="T128" s="189">
        <f t="shared" si="14"/>
        <v>0</v>
      </c>
    </row>
    <row r="129" spans="1:20" ht="19.5" customHeight="1">
      <c r="A129" s="191">
        <v>106</v>
      </c>
      <c r="B129" s="905"/>
      <c r="C129" s="905"/>
      <c r="D129" s="226"/>
      <c r="E129" s="239"/>
      <c r="F129" s="226"/>
      <c r="G129" s="226"/>
      <c r="H129" s="906"/>
      <c r="I129" s="907"/>
      <c r="J129" s="907"/>
      <c r="K129" s="907"/>
      <c r="L129" s="908"/>
      <c r="M129" s="226"/>
      <c r="N129" s="239"/>
      <c r="O129" s="239"/>
      <c r="P129" s="226"/>
      <c r="Q129" s="189">
        <f t="shared" si="11"/>
        <v>0</v>
      </c>
      <c r="R129" s="189">
        <f t="shared" si="12"/>
        <v>0</v>
      </c>
      <c r="S129" s="189">
        <f t="shared" si="13"/>
        <v>0</v>
      </c>
      <c r="T129" s="189">
        <f t="shared" si="14"/>
        <v>0</v>
      </c>
    </row>
    <row r="130" spans="1:20" ht="19.5" customHeight="1">
      <c r="A130" s="191">
        <v>107</v>
      </c>
      <c r="B130" s="905"/>
      <c r="C130" s="905"/>
      <c r="D130" s="226"/>
      <c r="E130" s="239"/>
      <c r="F130" s="226"/>
      <c r="G130" s="226"/>
      <c r="H130" s="906"/>
      <c r="I130" s="907"/>
      <c r="J130" s="907"/>
      <c r="K130" s="907"/>
      <c r="L130" s="908"/>
      <c r="M130" s="226"/>
      <c r="N130" s="239"/>
      <c r="O130" s="239"/>
      <c r="P130" s="226"/>
      <c r="Q130" s="189">
        <f t="shared" si="11"/>
        <v>0</v>
      </c>
      <c r="R130" s="189">
        <f t="shared" si="12"/>
        <v>0</v>
      </c>
      <c r="S130" s="189">
        <f t="shared" si="13"/>
        <v>0</v>
      </c>
      <c r="T130" s="189">
        <f t="shared" si="14"/>
        <v>0</v>
      </c>
    </row>
    <row r="131" spans="1:20" ht="19.5" customHeight="1">
      <c r="A131" s="191">
        <v>108</v>
      </c>
      <c r="B131" s="905"/>
      <c r="C131" s="905"/>
      <c r="D131" s="226"/>
      <c r="E131" s="239"/>
      <c r="F131" s="226"/>
      <c r="G131" s="226"/>
      <c r="H131" s="906"/>
      <c r="I131" s="907"/>
      <c r="J131" s="907"/>
      <c r="K131" s="907"/>
      <c r="L131" s="908"/>
      <c r="M131" s="226"/>
      <c r="N131" s="239"/>
      <c r="O131" s="239"/>
      <c r="P131" s="226"/>
      <c r="Q131" s="189">
        <f t="shared" si="11"/>
        <v>0</v>
      </c>
      <c r="R131" s="189">
        <f t="shared" si="12"/>
        <v>0</v>
      </c>
      <c r="S131" s="189">
        <f t="shared" si="13"/>
        <v>0</v>
      </c>
      <c r="T131" s="189">
        <f t="shared" si="14"/>
        <v>0</v>
      </c>
    </row>
    <row r="132" spans="1:20" ht="19.5" customHeight="1">
      <c r="A132" s="191">
        <v>109</v>
      </c>
      <c r="B132" s="905"/>
      <c r="C132" s="905"/>
      <c r="D132" s="226"/>
      <c r="E132" s="239"/>
      <c r="F132" s="226"/>
      <c r="G132" s="226"/>
      <c r="H132" s="906"/>
      <c r="I132" s="907"/>
      <c r="J132" s="907"/>
      <c r="K132" s="907"/>
      <c r="L132" s="908"/>
      <c r="M132" s="226"/>
      <c r="N132" s="239"/>
      <c r="O132" s="239"/>
      <c r="P132" s="226"/>
      <c r="Q132" s="189">
        <f t="shared" si="11"/>
        <v>0</v>
      </c>
      <c r="R132" s="189">
        <f t="shared" si="12"/>
        <v>0</v>
      </c>
      <c r="S132" s="189">
        <f t="shared" si="13"/>
        <v>0</v>
      </c>
      <c r="T132" s="189">
        <f t="shared" si="14"/>
        <v>0</v>
      </c>
    </row>
    <row r="133" spans="1:20" ht="19.5" customHeight="1">
      <c r="A133" s="191">
        <v>110</v>
      </c>
      <c r="B133" s="905"/>
      <c r="C133" s="905"/>
      <c r="D133" s="226"/>
      <c r="E133" s="239"/>
      <c r="F133" s="226"/>
      <c r="G133" s="226"/>
      <c r="H133" s="906"/>
      <c r="I133" s="907"/>
      <c r="J133" s="907"/>
      <c r="K133" s="907"/>
      <c r="L133" s="908"/>
      <c r="M133" s="226"/>
      <c r="N133" s="239"/>
      <c r="O133" s="239"/>
      <c r="P133" s="226"/>
      <c r="Q133" s="189">
        <f t="shared" si="11"/>
        <v>0</v>
      </c>
      <c r="R133" s="189">
        <f t="shared" si="12"/>
        <v>0</v>
      </c>
      <c r="S133" s="189">
        <f t="shared" si="13"/>
        <v>0</v>
      </c>
      <c r="T133" s="189">
        <f t="shared" si="14"/>
        <v>0</v>
      </c>
    </row>
    <row r="134" spans="1:20" ht="19.5" customHeight="1">
      <c r="A134" s="191">
        <v>111</v>
      </c>
      <c r="B134" s="905"/>
      <c r="C134" s="905"/>
      <c r="D134" s="226"/>
      <c r="E134" s="239"/>
      <c r="F134" s="226"/>
      <c r="G134" s="226"/>
      <c r="H134" s="906"/>
      <c r="I134" s="907"/>
      <c r="J134" s="907"/>
      <c r="K134" s="907"/>
      <c r="L134" s="908"/>
      <c r="M134" s="226"/>
      <c r="N134" s="239"/>
      <c r="O134" s="239"/>
      <c r="P134" s="226"/>
      <c r="Q134" s="189">
        <f t="shared" si="11"/>
        <v>0</v>
      </c>
      <c r="R134" s="189">
        <f t="shared" si="12"/>
        <v>0</v>
      </c>
      <c r="S134" s="189">
        <f t="shared" si="13"/>
        <v>0</v>
      </c>
      <c r="T134" s="189">
        <f t="shared" si="14"/>
        <v>0</v>
      </c>
    </row>
    <row r="135" spans="1:20" ht="19.5" customHeight="1">
      <c r="A135" s="191">
        <v>112</v>
      </c>
      <c r="B135" s="905"/>
      <c r="C135" s="905"/>
      <c r="D135" s="226"/>
      <c r="E135" s="239"/>
      <c r="F135" s="226"/>
      <c r="G135" s="226"/>
      <c r="H135" s="906"/>
      <c r="I135" s="907"/>
      <c r="J135" s="907"/>
      <c r="K135" s="907"/>
      <c r="L135" s="908"/>
      <c r="M135" s="226"/>
      <c r="N135" s="239"/>
      <c r="O135" s="239"/>
      <c r="P135" s="226"/>
      <c r="Q135" s="189">
        <f t="shared" si="11"/>
        <v>0</v>
      </c>
      <c r="R135" s="189">
        <f t="shared" si="12"/>
        <v>0</v>
      </c>
      <c r="S135" s="189">
        <f t="shared" si="13"/>
        <v>0</v>
      </c>
      <c r="T135" s="189">
        <f t="shared" si="14"/>
        <v>0</v>
      </c>
    </row>
    <row r="136" spans="1:20" ht="19.5" customHeight="1">
      <c r="A136" s="191">
        <v>113</v>
      </c>
      <c r="B136" s="905"/>
      <c r="C136" s="905"/>
      <c r="D136" s="226"/>
      <c r="E136" s="239"/>
      <c r="F136" s="226"/>
      <c r="G136" s="226"/>
      <c r="H136" s="906"/>
      <c r="I136" s="907"/>
      <c r="J136" s="907"/>
      <c r="K136" s="907"/>
      <c r="L136" s="908"/>
      <c r="M136" s="226"/>
      <c r="N136" s="239"/>
      <c r="O136" s="239"/>
      <c r="P136" s="226"/>
      <c r="Q136" s="189">
        <f t="shared" si="11"/>
        <v>0</v>
      </c>
      <c r="R136" s="189">
        <f t="shared" si="12"/>
        <v>0</v>
      </c>
      <c r="S136" s="189">
        <f t="shared" si="13"/>
        <v>0</v>
      </c>
      <c r="T136" s="189">
        <f t="shared" si="14"/>
        <v>0</v>
      </c>
    </row>
    <row r="137" spans="1:20" ht="19.5" customHeight="1">
      <c r="A137" s="191">
        <v>114</v>
      </c>
      <c r="B137" s="905"/>
      <c r="C137" s="905"/>
      <c r="D137" s="226"/>
      <c r="E137" s="239"/>
      <c r="F137" s="226"/>
      <c r="G137" s="226"/>
      <c r="H137" s="906"/>
      <c r="I137" s="907"/>
      <c r="J137" s="907"/>
      <c r="K137" s="907"/>
      <c r="L137" s="908"/>
      <c r="M137" s="226"/>
      <c r="N137" s="239"/>
      <c r="O137" s="239"/>
      <c r="P137" s="226"/>
      <c r="Q137" s="189">
        <f t="shared" si="11"/>
        <v>0</v>
      </c>
      <c r="R137" s="189">
        <f t="shared" si="12"/>
        <v>0</v>
      </c>
      <c r="S137" s="189">
        <f t="shared" si="13"/>
        <v>0</v>
      </c>
      <c r="T137" s="189">
        <f t="shared" si="14"/>
        <v>0</v>
      </c>
    </row>
    <row r="138" spans="1:20" ht="19.5" customHeight="1">
      <c r="A138" s="191">
        <v>115</v>
      </c>
      <c r="B138" s="905"/>
      <c r="C138" s="905"/>
      <c r="D138" s="226"/>
      <c r="E138" s="239"/>
      <c r="F138" s="226"/>
      <c r="G138" s="226"/>
      <c r="H138" s="906"/>
      <c r="I138" s="907"/>
      <c r="J138" s="907"/>
      <c r="K138" s="907"/>
      <c r="L138" s="908"/>
      <c r="M138" s="226"/>
      <c r="N138" s="239"/>
      <c r="O138" s="239"/>
      <c r="P138" s="226"/>
      <c r="Q138" s="189">
        <f t="shared" si="11"/>
        <v>0</v>
      </c>
      <c r="R138" s="189">
        <f t="shared" si="12"/>
        <v>0</v>
      </c>
      <c r="S138" s="189">
        <f t="shared" si="13"/>
        <v>0</v>
      </c>
      <c r="T138" s="189">
        <f t="shared" si="14"/>
        <v>0</v>
      </c>
    </row>
    <row r="139" spans="1:20" ht="19.5" customHeight="1">
      <c r="A139" s="191">
        <v>116</v>
      </c>
      <c r="B139" s="905"/>
      <c r="C139" s="905"/>
      <c r="D139" s="226"/>
      <c r="E139" s="239"/>
      <c r="F139" s="226"/>
      <c r="G139" s="226"/>
      <c r="H139" s="906"/>
      <c r="I139" s="907"/>
      <c r="J139" s="907"/>
      <c r="K139" s="907"/>
      <c r="L139" s="908"/>
      <c r="M139" s="226"/>
      <c r="N139" s="239"/>
      <c r="O139" s="239"/>
      <c r="P139" s="226"/>
      <c r="Q139" s="189">
        <f t="shared" si="11"/>
        <v>0</v>
      </c>
      <c r="R139" s="189">
        <f t="shared" si="12"/>
        <v>0</v>
      </c>
      <c r="S139" s="189">
        <f t="shared" si="13"/>
        <v>0</v>
      </c>
      <c r="T139" s="189">
        <f t="shared" si="14"/>
        <v>0</v>
      </c>
    </row>
    <row r="140" spans="1:20" ht="19.5" customHeight="1">
      <c r="A140" s="191">
        <v>117</v>
      </c>
      <c r="B140" s="905"/>
      <c r="C140" s="905"/>
      <c r="D140" s="226"/>
      <c r="E140" s="239"/>
      <c r="F140" s="226"/>
      <c r="G140" s="226"/>
      <c r="H140" s="906"/>
      <c r="I140" s="907"/>
      <c r="J140" s="907"/>
      <c r="K140" s="907"/>
      <c r="L140" s="908"/>
      <c r="M140" s="226"/>
      <c r="N140" s="239"/>
      <c r="O140" s="239"/>
      <c r="P140" s="226"/>
      <c r="Q140" s="189">
        <f t="shared" si="11"/>
        <v>0</v>
      </c>
      <c r="R140" s="189">
        <f t="shared" si="12"/>
        <v>0</v>
      </c>
      <c r="S140" s="189">
        <f t="shared" si="13"/>
        <v>0</v>
      </c>
      <c r="T140" s="189">
        <f t="shared" si="14"/>
        <v>0</v>
      </c>
    </row>
    <row r="141" spans="1:20" ht="19.5" customHeight="1">
      <c r="A141" s="191">
        <v>118</v>
      </c>
      <c r="B141" s="905"/>
      <c r="C141" s="905"/>
      <c r="D141" s="226"/>
      <c r="E141" s="239"/>
      <c r="F141" s="226"/>
      <c r="G141" s="226"/>
      <c r="H141" s="906"/>
      <c r="I141" s="907"/>
      <c r="J141" s="907"/>
      <c r="K141" s="907"/>
      <c r="L141" s="908"/>
      <c r="M141" s="226"/>
      <c r="N141" s="239"/>
      <c r="O141" s="239"/>
      <c r="P141" s="226"/>
      <c r="Q141" s="189">
        <f t="shared" si="11"/>
        <v>0</v>
      </c>
      <c r="R141" s="189">
        <f t="shared" si="12"/>
        <v>0</v>
      </c>
      <c r="S141" s="189">
        <f t="shared" si="13"/>
        <v>0</v>
      </c>
      <c r="T141" s="189">
        <f t="shared" si="14"/>
        <v>0</v>
      </c>
    </row>
    <row r="142" spans="1:20" ht="19.5" customHeight="1">
      <c r="A142" s="191">
        <v>119</v>
      </c>
      <c r="B142" s="905"/>
      <c r="C142" s="905"/>
      <c r="D142" s="226"/>
      <c r="E142" s="239"/>
      <c r="F142" s="226"/>
      <c r="G142" s="226"/>
      <c r="H142" s="906"/>
      <c r="I142" s="907"/>
      <c r="J142" s="907"/>
      <c r="K142" s="907"/>
      <c r="L142" s="908"/>
      <c r="M142" s="226"/>
      <c r="N142" s="239"/>
      <c r="O142" s="239"/>
      <c r="P142" s="226"/>
      <c r="Q142" s="189">
        <f t="shared" si="11"/>
        <v>0</v>
      </c>
      <c r="R142" s="189">
        <f t="shared" si="12"/>
        <v>0</v>
      </c>
      <c r="S142" s="189">
        <f t="shared" si="13"/>
        <v>0</v>
      </c>
      <c r="T142" s="189">
        <f t="shared" si="14"/>
        <v>0</v>
      </c>
    </row>
    <row r="143" spans="1:20" ht="19.5" customHeight="1">
      <c r="A143" s="191">
        <v>120</v>
      </c>
      <c r="B143" s="905"/>
      <c r="C143" s="905"/>
      <c r="D143" s="226"/>
      <c r="E143" s="239"/>
      <c r="F143" s="226"/>
      <c r="G143" s="226"/>
      <c r="H143" s="906"/>
      <c r="I143" s="907"/>
      <c r="J143" s="907"/>
      <c r="K143" s="907"/>
      <c r="L143" s="908"/>
      <c r="M143" s="226"/>
      <c r="N143" s="239"/>
      <c r="O143" s="239"/>
      <c r="P143" s="226"/>
      <c r="Q143" s="189">
        <f t="shared" si="11"/>
        <v>0</v>
      </c>
      <c r="R143" s="189">
        <f t="shared" si="12"/>
        <v>0</v>
      </c>
      <c r="S143" s="189">
        <f t="shared" si="13"/>
        <v>0</v>
      </c>
      <c r="T143" s="189">
        <f t="shared" si="14"/>
        <v>0</v>
      </c>
    </row>
    <row r="144" spans="1:20" ht="19.5" customHeight="1">
      <c r="A144" s="191">
        <v>121</v>
      </c>
      <c r="B144" s="905"/>
      <c r="C144" s="905"/>
      <c r="D144" s="226"/>
      <c r="E144" s="239"/>
      <c r="F144" s="226"/>
      <c r="G144" s="226"/>
      <c r="H144" s="906"/>
      <c r="I144" s="907"/>
      <c r="J144" s="907"/>
      <c r="K144" s="907"/>
      <c r="L144" s="908"/>
      <c r="M144" s="226"/>
      <c r="N144" s="239"/>
      <c r="O144" s="239"/>
      <c r="P144" s="226"/>
      <c r="Q144" s="189">
        <f t="shared" si="11"/>
        <v>0</v>
      </c>
      <c r="R144" s="189">
        <f t="shared" si="12"/>
        <v>0</v>
      </c>
      <c r="S144" s="189">
        <f t="shared" si="13"/>
        <v>0</v>
      </c>
      <c r="T144" s="189">
        <f t="shared" si="14"/>
        <v>0</v>
      </c>
    </row>
    <row r="145" spans="1:20" ht="19.5" customHeight="1">
      <c r="A145" s="191">
        <v>122</v>
      </c>
      <c r="B145" s="905"/>
      <c r="C145" s="905"/>
      <c r="D145" s="226"/>
      <c r="E145" s="239"/>
      <c r="F145" s="226"/>
      <c r="G145" s="226"/>
      <c r="H145" s="906"/>
      <c r="I145" s="907"/>
      <c r="J145" s="907"/>
      <c r="K145" s="907"/>
      <c r="L145" s="908"/>
      <c r="M145" s="226"/>
      <c r="N145" s="239"/>
      <c r="O145" s="239"/>
      <c r="P145" s="226"/>
      <c r="Q145" s="189">
        <f t="shared" si="11"/>
        <v>0</v>
      </c>
      <c r="R145" s="189">
        <f t="shared" si="12"/>
        <v>0</v>
      </c>
      <c r="S145" s="189">
        <f t="shared" si="13"/>
        <v>0</v>
      </c>
      <c r="T145" s="189">
        <f t="shared" si="14"/>
        <v>0</v>
      </c>
    </row>
    <row r="146" spans="1:20" ht="19.5" customHeight="1">
      <c r="A146" s="191">
        <v>123</v>
      </c>
      <c r="B146" s="905"/>
      <c r="C146" s="905"/>
      <c r="D146" s="226"/>
      <c r="E146" s="239"/>
      <c r="F146" s="226"/>
      <c r="G146" s="226"/>
      <c r="H146" s="906"/>
      <c r="I146" s="907"/>
      <c r="J146" s="907"/>
      <c r="K146" s="907"/>
      <c r="L146" s="908"/>
      <c r="M146" s="226"/>
      <c r="N146" s="239"/>
      <c r="O146" s="239"/>
      <c r="P146" s="226"/>
      <c r="Q146" s="189">
        <f t="shared" si="11"/>
        <v>0</v>
      </c>
      <c r="R146" s="189">
        <f t="shared" si="12"/>
        <v>0</v>
      </c>
      <c r="S146" s="189">
        <f t="shared" si="13"/>
        <v>0</v>
      </c>
      <c r="T146" s="189">
        <f t="shared" si="14"/>
        <v>0</v>
      </c>
    </row>
    <row r="147" spans="1:20" ht="19.5" customHeight="1">
      <c r="A147" s="191">
        <v>124</v>
      </c>
      <c r="B147" s="905"/>
      <c r="C147" s="905"/>
      <c r="D147" s="226"/>
      <c r="E147" s="239"/>
      <c r="F147" s="226"/>
      <c r="G147" s="226"/>
      <c r="H147" s="906"/>
      <c r="I147" s="907"/>
      <c r="J147" s="907"/>
      <c r="K147" s="907"/>
      <c r="L147" s="908"/>
      <c r="M147" s="226"/>
      <c r="N147" s="239"/>
      <c r="O147" s="239"/>
      <c r="P147" s="226"/>
      <c r="Q147" s="189">
        <f t="shared" si="11"/>
        <v>0</v>
      </c>
      <c r="R147" s="189">
        <f t="shared" si="12"/>
        <v>0</v>
      </c>
      <c r="S147" s="189">
        <f t="shared" si="13"/>
        <v>0</v>
      </c>
      <c r="T147" s="189">
        <f t="shared" si="14"/>
        <v>0</v>
      </c>
    </row>
    <row r="148" spans="1:20" ht="19.5" customHeight="1">
      <c r="A148" s="191">
        <v>125</v>
      </c>
      <c r="B148" s="905"/>
      <c r="C148" s="905"/>
      <c r="D148" s="226"/>
      <c r="E148" s="239"/>
      <c r="F148" s="226"/>
      <c r="G148" s="226"/>
      <c r="H148" s="906"/>
      <c r="I148" s="907"/>
      <c r="J148" s="907"/>
      <c r="K148" s="907"/>
      <c r="L148" s="908"/>
      <c r="M148" s="226"/>
      <c r="N148" s="239"/>
      <c r="O148" s="239"/>
      <c r="P148" s="226"/>
      <c r="Q148" s="189">
        <f t="shared" si="11"/>
        <v>0</v>
      </c>
      <c r="R148" s="189">
        <f t="shared" si="12"/>
        <v>0</v>
      </c>
      <c r="S148" s="189">
        <f t="shared" si="13"/>
        <v>0</v>
      </c>
      <c r="T148" s="189">
        <f t="shared" si="14"/>
        <v>0</v>
      </c>
    </row>
    <row r="149" spans="1:20" ht="19.5" customHeight="1">
      <c r="A149" s="191">
        <v>126</v>
      </c>
      <c r="B149" s="905"/>
      <c r="C149" s="905"/>
      <c r="D149" s="226"/>
      <c r="E149" s="239"/>
      <c r="F149" s="226"/>
      <c r="G149" s="226"/>
      <c r="H149" s="906"/>
      <c r="I149" s="907"/>
      <c r="J149" s="907"/>
      <c r="K149" s="907"/>
      <c r="L149" s="908"/>
      <c r="M149" s="226"/>
      <c r="N149" s="239"/>
      <c r="O149" s="239"/>
      <c r="P149" s="226"/>
      <c r="Q149" s="189">
        <f t="shared" si="11"/>
        <v>0</v>
      </c>
      <c r="R149" s="189">
        <f t="shared" si="12"/>
        <v>0</v>
      </c>
      <c r="S149" s="189">
        <f t="shared" si="13"/>
        <v>0</v>
      </c>
      <c r="T149" s="189">
        <f t="shared" si="14"/>
        <v>0</v>
      </c>
    </row>
    <row r="150" spans="1:20" ht="19.5" customHeight="1">
      <c r="A150" s="191">
        <v>127</v>
      </c>
      <c r="B150" s="905"/>
      <c r="C150" s="905"/>
      <c r="D150" s="226"/>
      <c r="E150" s="239"/>
      <c r="F150" s="226"/>
      <c r="G150" s="226"/>
      <c r="H150" s="906"/>
      <c r="I150" s="907"/>
      <c r="J150" s="907"/>
      <c r="K150" s="907"/>
      <c r="L150" s="908"/>
      <c r="M150" s="226"/>
      <c r="N150" s="239"/>
      <c r="O150" s="239"/>
      <c r="P150" s="226"/>
      <c r="Q150" s="189">
        <f t="shared" si="11"/>
        <v>0</v>
      </c>
      <c r="R150" s="189">
        <f t="shared" si="12"/>
        <v>0</v>
      </c>
      <c r="S150" s="189">
        <f t="shared" si="13"/>
        <v>0</v>
      </c>
      <c r="T150" s="189">
        <f t="shared" si="14"/>
        <v>0</v>
      </c>
    </row>
    <row r="151" spans="1:20" ht="19.5" customHeight="1">
      <c r="A151" s="191">
        <v>128</v>
      </c>
      <c r="B151" s="905"/>
      <c r="C151" s="905"/>
      <c r="D151" s="226"/>
      <c r="E151" s="239"/>
      <c r="F151" s="226"/>
      <c r="G151" s="226"/>
      <c r="H151" s="906"/>
      <c r="I151" s="907"/>
      <c r="J151" s="907"/>
      <c r="K151" s="907"/>
      <c r="L151" s="908"/>
      <c r="M151" s="226"/>
      <c r="N151" s="239"/>
      <c r="O151" s="239"/>
      <c r="P151" s="226"/>
      <c r="Q151" s="189">
        <f t="shared" si="11"/>
        <v>0</v>
      </c>
      <c r="R151" s="189">
        <f t="shared" si="12"/>
        <v>0</v>
      </c>
      <c r="S151" s="189">
        <f t="shared" si="13"/>
        <v>0</v>
      </c>
      <c r="T151" s="189">
        <f t="shared" si="14"/>
        <v>0</v>
      </c>
    </row>
    <row r="152" spans="1:20" ht="19.5" customHeight="1">
      <c r="A152" s="191">
        <v>129</v>
      </c>
      <c r="B152" s="905"/>
      <c r="C152" s="905"/>
      <c r="D152" s="226"/>
      <c r="E152" s="239"/>
      <c r="F152" s="226"/>
      <c r="G152" s="226"/>
      <c r="H152" s="906"/>
      <c r="I152" s="907"/>
      <c r="J152" s="907"/>
      <c r="K152" s="907"/>
      <c r="L152" s="908"/>
      <c r="M152" s="226"/>
      <c r="N152" s="239"/>
      <c r="O152" s="239"/>
      <c r="P152" s="226"/>
      <c r="Q152" s="189">
        <f t="shared" si="11"/>
        <v>0</v>
      </c>
      <c r="R152" s="189">
        <f t="shared" si="12"/>
        <v>0</v>
      </c>
      <c r="S152" s="189">
        <f t="shared" si="13"/>
        <v>0</v>
      </c>
      <c r="T152" s="189">
        <f t="shared" si="14"/>
        <v>0</v>
      </c>
    </row>
    <row r="153" spans="1:20" ht="19.5" customHeight="1">
      <c r="A153" s="191">
        <v>130</v>
      </c>
      <c r="B153" s="905"/>
      <c r="C153" s="905"/>
      <c r="D153" s="226"/>
      <c r="E153" s="239"/>
      <c r="F153" s="226"/>
      <c r="G153" s="226"/>
      <c r="H153" s="906"/>
      <c r="I153" s="907"/>
      <c r="J153" s="907"/>
      <c r="K153" s="907"/>
      <c r="L153" s="908"/>
      <c r="M153" s="226"/>
      <c r="N153" s="239"/>
      <c r="O153" s="239"/>
      <c r="P153" s="226"/>
      <c r="Q153" s="189">
        <f>D153</f>
        <v>0</v>
      </c>
      <c r="R153" s="189">
        <f>G153</f>
        <v>0</v>
      </c>
      <c r="S153" s="189">
        <f t="shared" ref="S153" si="15">COUNTIF($M153:$P153,"×")</f>
        <v>0</v>
      </c>
      <c r="T153" s="189">
        <f t="shared" ref="T153" si="16">COUNTIF($M153:$P153,"○")</f>
        <v>0</v>
      </c>
    </row>
    <row r="154" spans="1:20" ht="19.5" customHeight="1">
      <c r="B154" s="51"/>
      <c r="C154" s="52"/>
      <c r="E154" s="51"/>
      <c r="G154" s="51"/>
      <c r="I154" s="51"/>
      <c r="J154" s="51"/>
      <c r="K154" s="51"/>
      <c r="L154" s="51"/>
      <c r="M154" s="51"/>
      <c r="N154" s="51"/>
      <c r="O154" s="51"/>
    </row>
    <row r="155" spans="1:20" ht="13.5">
      <c r="A155" s="34"/>
      <c r="B155" s="53"/>
      <c r="C155" s="53"/>
      <c r="D155" s="54"/>
      <c r="E155" s="53"/>
      <c r="F155" s="53"/>
      <c r="G155" s="53"/>
      <c r="H155" s="34"/>
      <c r="I155" s="53"/>
      <c r="J155" s="53"/>
      <c r="K155" s="53"/>
      <c r="L155" s="53"/>
      <c r="M155" s="53"/>
      <c r="N155" s="53"/>
      <c r="O155" s="53"/>
      <c r="Q155" s="34"/>
      <c r="R155" s="34"/>
      <c r="S155" s="34"/>
      <c r="T155" s="34"/>
    </row>
    <row r="156" spans="1:20" s="34" customFormat="1" ht="14.25" customHeight="1">
      <c r="A156" s="33"/>
      <c r="B156" s="33"/>
      <c r="C156" s="33"/>
      <c r="D156" s="33"/>
      <c r="E156" s="33"/>
      <c r="F156" s="33"/>
      <c r="G156" s="33"/>
      <c r="H156" s="33"/>
      <c r="I156" s="33"/>
      <c r="J156" s="33"/>
      <c r="K156" s="33"/>
      <c r="L156" s="33"/>
      <c r="M156" s="33"/>
      <c r="N156" s="33"/>
      <c r="O156" s="33"/>
      <c r="Q156" s="33"/>
      <c r="R156" s="33"/>
      <c r="S156" s="33"/>
      <c r="T156" s="33"/>
    </row>
  </sheetData>
  <sheetProtection sheet="1" objects="1" scenarios="1"/>
  <mergeCells count="296">
    <mergeCell ref="B153:C153"/>
    <mergeCell ref="H153:L153"/>
    <mergeCell ref="A16:O16"/>
    <mergeCell ref="E3:H3"/>
    <mergeCell ref="J3:M3"/>
    <mergeCell ref="B150:C150"/>
    <mergeCell ref="H150:L150"/>
    <mergeCell ref="B151:C151"/>
    <mergeCell ref="H151:L151"/>
    <mergeCell ref="B152:C152"/>
    <mergeCell ref="H152:L152"/>
    <mergeCell ref="B147:C147"/>
    <mergeCell ref="H147:L147"/>
    <mergeCell ref="B148:C148"/>
    <mergeCell ref="H148:L148"/>
    <mergeCell ref="B149:C149"/>
    <mergeCell ref="H149:L149"/>
    <mergeCell ref="B144:C144"/>
    <mergeCell ref="H144:L144"/>
    <mergeCell ref="B145:C145"/>
    <mergeCell ref="H145:L145"/>
    <mergeCell ref="B146:C146"/>
    <mergeCell ref="H146:L146"/>
    <mergeCell ref="B141:C141"/>
    <mergeCell ref="H141:L141"/>
    <mergeCell ref="B142:C142"/>
    <mergeCell ref="H142:L142"/>
    <mergeCell ref="B143:C143"/>
    <mergeCell ref="H143:L143"/>
    <mergeCell ref="B138:C138"/>
    <mergeCell ref="H138:L138"/>
    <mergeCell ref="B139:C139"/>
    <mergeCell ref="H139:L139"/>
    <mergeCell ref="B140:C140"/>
    <mergeCell ref="H140:L140"/>
    <mergeCell ref="B135:C135"/>
    <mergeCell ref="H135:L135"/>
    <mergeCell ref="B136:C136"/>
    <mergeCell ref="H136:L136"/>
    <mergeCell ref="B137:C137"/>
    <mergeCell ref="H137:L137"/>
    <mergeCell ref="B132:C132"/>
    <mergeCell ref="H132:L132"/>
    <mergeCell ref="B133:C133"/>
    <mergeCell ref="H133:L133"/>
    <mergeCell ref="B134:C134"/>
    <mergeCell ref="H134:L134"/>
    <mergeCell ref="B129:C129"/>
    <mergeCell ref="H129:L129"/>
    <mergeCell ref="B130:C130"/>
    <mergeCell ref="H130:L130"/>
    <mergeCell ref="B131:C131"/>
    <mergeCell ref="H131:L131"/>
    <mergeCell ref="B126:C126"/>
    <mergeCell ref="H126:L126"/>
    <mergeCell ref="B127:C127"/>
    <mergeCell ref="H127:L127"/>
    <mergeCell ref="B128:C128"/>
    <mergeCell ref="H128:L128"/>
    <mergeCell ref="B123:C123"/>
    <mergeCell ref="H123:L123"/>
    <mergeCell ref="B124:C124"/>
    <mergeCell ref="H124:L124"/>
    <mergeCell ref="B125:C125"/>
    <mergeCell ref="H125:L125"/>
    <mergeCell ref="B120:C120"/>
    <mergeCell ref="H120:L120"/>
    <mergeCell ref="B121:C121"/>
    <mergeCell ref="H121:L121"/>
    <mergeCell ref="B122:C122"/>
    <mergeCell ref="H122:L122"/>
    <mergeCell ref="B117:C117"/>
    <mergeCell ref="H117:L117"/>
    <mergeCell ref="B118:C118"/>
    <mergeCell ref="H118:L118"/>
    <mergeCell ref="B119:C119"/>
    <mergeCell ref="H119:L119"/>
    <mergeCell ref="B114:C114"/>
    <mergeCell ref="H114:L114"/>
    <mergeCell ref="B115:C115"/>
    <mergeCell ref="H115:L115"/>
    <mergeCell ref="B116:C116"/>
    <mergeCell ref="H116:L116"/>
    <mergeCell ref="B111:C111"/>
    <mergeCell ref="H111:L111"/>
    <mergeCell ref="B112:C112"/>
    <mergeCell ref="H112:L112"/>
    <mergeCell ref="B113:C113"/>
    <mergeCell ref="H113:L113"/>
    <mergeCell ref="B108:C108"/>
    <mergeCell ref="H108:L108"/>
    <mergeCell ref="B109:C109"/>
    <mergeCell ref="H109:L109"/>
    <mergeCell ref="B110:C110"/>
    <mergeCell ref="H110:L110"/>
    <mergeCell ref="B105:C105"/>
    <mergeCell ref="H105:L105"/>
    <mergeCell ref="B106:C106"/>
    <mergeCell ref="H106:L106"/>
    <mergeCell ref="B107:C107"/>
    <mergeCell ref="H107:L107"/>
    <mergeCell ref="B102:C102"/>
    <mergeCell ref="H102:L102"/>
    <mergeCell ref="B103:C103"/>
    <mergeCell ref="H103:L103"/>
    <mergeCell ref="B104:C104"/>
    <mergeCell ref="H104:L104"/>
    <mergeCell ref="B99:C99"/>
    <mergeCell ref="H99:L99"/>
    <mergeCell ref="B100:C100"/>
    <mergeCell ref="H100:L100"/>
    <mergeCell ref="B101:C101"/>
    <mergeCell ref="H101:L101"/>
    <mergeCell ref="B96:C96"/>
    <mergeCell ref="H96:L96"/>
    <mergeCell ref="B97:C97"/>
    <mergeCell ref="H97:L97"/>
    <mergeCell ref="B98:C98"/>
    <mergeCell ref="H98:L98"/>
    <mergeCell ref="B93:C93"/>
    <mergeCell ref="H93:L93"/>
    <mergeCell ref="B94:C94"/>
    <mergeCell ref="H94:L94"/>
    <mergeCell ref="B95:C95"/>
    <mergeCell ref="H95:L95"/>
    <mergeCell ref="B90:C90"/>
    <mergeCell ref="H90:L90"/>
    <mergeCell ref="B91:C91"/>
    <mergeCell ref="H91:L91"/>
    <mergeCell ref="B92:C92"/>
    <mergeCell ref="H92:L92"/>
    <mergeCell ref="B87:C87"/>
    <mergeCell ref="H87:L87"/>
    <mergeCell ref="B88:C88"/>
    <mergeCell ref="H88:L88"/>
    <mergeCell ref="B89:C89"/>
    <mergeCell ref="H89:L89"/>
    <mergeCell ref="B84:C84"/>
    <mergeCell ref="H84:L84"/>
    <mergeCell ref="B85:C85"/>
    <mergeCell ref="H85:L85"/>
    <mergeCell ref="B86:C86"/>
    <mergeCell ref="H86:L86"/>
    <mergeCell ref="B81:C81"/>
    <mergeCell ref="H81:L81"/>
    <mergeCell ref="B82:C82"/>
    <mergeCell ref="H82:L82"/>
    <mergeCell ref="B83:C83"/>
    <mergeCell ref="H83:L83"/>
    <mergeCell ref="B78:C78"/>
    <mergeCell ref="H78:L78"/>
    <mergeCell ref="B79:C79"/>
    <mergeCell ref="H79:L79"/>
    <mergeCell ref="B80:C80"/>
    <mergeCell ref="H80:L80"/>
    <mergeCell ref="B75:C75"/>
    <mergeCell ref="H75:L75"/>
    <mergeCell ref="B76:C76"/>
    <mergeCell ref="H76:L76"/>
    <mergeCell ref="B77:C77"/>
    <mergeCell ref="H77:L77"/>
    <mergeCell ref="B72:C72"/>
    <mergeCell ref="H72:L72"/>
    <mergeCell ref="B73:C73"/>
    <mergeCell ref="H73:L73"/>
    <mergeCell ref="B74:C74"/>
    <mergeCell ref="H74:L74"/>
    <mergeCell ref="B69:C69"/>
    <mergeCell ref="H69:L69"/>
    <mergeCell ref="B70:C70"/>
    <mergeCell ref="H70:L70"/>
    <mergeCell ref="B71:C71"/>
    <mergeCell ref="H71:L71"/>
    <mergeCell ref="B66:C66"/>
    <mergeCell ref="H66:L66"/>
    <mergeCell ref="B67:C67"/>
    <mergeCell ref="H67:L67"/>
    <mergeCell ref="B68:C68"/>
    <mergeCell ref="H68:L68"/>
    <mergeCell ref="B63:C63"/>
    <mergeCell ref="H63:L63"/>
    <mergeCell ref="B64:C64"/>
    <mergeCell ref="H64:L64"/>
    <mergeCell ref="B65:C65"/>
    <mergeCell ref="H65:L65"/>
    <mergeCell ref="B60:C60"/>
    <mergeCell ref="H60:L60"/>
    <mergeCell ref="B61:C61"/>
    <mergeCell ref="H61:L61"/>
    <mergeCell ref="B62:C62"/>
    <mergeCell ref="H62:L62"/>
    <mergeCell ref="B57:C57"/>
    <mergeCell ref="H57:L57"/>
    <mergeCell ref="B58:C58"/>
    <mergeCell ref="H58:L58"/>
    <mergeCell ref="B59:C59"/>
    <mergeCell ref="H59:L59"/>
    <mergeCell ref="B54:C54"/>
    <mergeCell ref="H54:L54"/>
    <mergeCell ref="B55:C55"/>
    <mergeCell ref="H55:L55"/>
    <mergeCell ref="B56:C56"/>
    <mergeCell ref="H56:L56"/>
    <mergeCell ref="B51:C51"/>
    <mergeCell ref="H51:L51"/>
    <mergeCell ref="B52:C52"/>
    <mergeCell ref="H52:L52"/>
    <mergeCell ref="B53:C53"/>
    <mergeCell ref="H53:L53"/>
    <mergeCell ref="B48:C48"/>
    <mergeCell ref="H48:L48"/>
    <mergeCell ref="B49:C49"/>
    <mergeCell ref="H49:L49"/>
    <mergeCell ref="B50:C50"/>
    <mergeCell ref="H50:L50"/>
    <mergeCell ref="B45:C45"/>
    <mergeCell ref="H45:L45"/>
    <mergeCell ref="B46:C46"/>
    <mergeCell ref="H46:L46"/>
    <mergeCell ref="B47:C47"/>
    <mergeCell ref="H47:L47"/>
    <mergeCell ref="B42:C42"/>
    <mergeCell ref="H42:L42"/>
    <mergeCell ref="B43:C43"/>
    <mergeCell ref="H43:L43"/>
    <mergeCell ref="B44:C44"/>
    <mergeCell ref="H44:L44"/>
    <mergeCell ref="B39:C39"/>
    <mergeCell ref="H39:L39"/>
    <mergeCell ref="B40:C40"/>
    <mergeCell ref="H40:L40"/>
    <mergeCell ref="B41:C41"/>
    <mergeCell ref="H41:L41"/>
    <mergeCell ref="B36:C36"/>
    <mergeCell ref="H36:L36"/>
    <mergeCell ref="B37:C37"/>
    <mergeCell ref="H37:L37"/>
    <mergeCell ref="B38:C38"/>
    <mergeCell ref="H38:L38"/>
    <mergeCell ref="B33:C33"/>
    <mergeCell ref="H33:L33"/>
    <mergeCell ref="B34:C34"/>
    <mergeCell ref="H34:L34"/>
    <mergeCell ref="B35:C35"/>
    <mergeCell ref="H35:L35"/>
    <mergeCell ref="B30:C30"/>
    <mergeCell ref="H30:L30"/>
    <mergeCell ref="B31:C31"/>
    <mergeCell ref="H31:L31"/>
    <mergeCell ref="B32:C32"/>
    <mergeCell ref="H32:L32"/>
    <mergeCell ref="B28:C28"/>
    <mergeCell ref="H28:L28"/>
    <mergeCell ref="B29:C29"/>
    <mergeCell ref="H29:L29"/>
    <mergeCell ref="B24:C24"/>
    <mergeCell ref="H24:L24"/>
    <mergeCell ref="B25:C25"/>
    <mergeCell ref="H25:L25"/>
    <mergeCell ref="B26:C26"/>
    <mergeCell ref="H26:L26"/>
    <mergeCell ref="B27:C27"/>
    <mergeCell ref="H27:L27"/>
    <mergeCell ref="B22:C22"/>
    <mergeCell ref="B23:C23"/>
    <mergeCell ref="A22:A23"/>
    <mergeCell ref="H22:L22"/>
    <mergeCell ref="H23:L23"/>
    <mergeCell ref="B14:C14"/>
    <mergeCell ref="A20:A21"/>
    <mergeCell ref="B20:C21"/>
    <mergeCell ref="D20:D21"/>
    <mergeCell ref="E20:E21"/>
    <mergeCell ref="F20:F21"/>
    <mergeCell ref="A15:O15"/>
    <mergeCell ref="B11:B12"/>
    <mergeCell ref="B13:C13"/>
    <mergeCell ref="B5:C6"/>
    <mergeCell ref="D5:F5"/>
    <mergeCell ref="G5:I5"/>
    <mergeCell ref="G20:G21"/>
    <mergeCell ref="H20:L21"/>
    <mergeCell ref="M20:O20"/>
    <mergeCell ref="J5:L5"/>
    <mergeCell ref="M5:O5"/>
    <mergeCell ref="B7:C7"/>
    <mergeCell ref="A17:O17"/>
    <mergeCell ref="P5:R5"/>
    <mergeCell ref="U5:W5"/>
    <mergeCell ref="A1:O1"/>
    <mergeCell ref="A2:C2"/>
    <mergeCell ref="D2:O2"/>
    <mergeCell ref="A3:C3"/>
    <mergeCell ref="B8:C8"/>
    <mergeCell ref="B9:C9"/>
    <mergeCell ref="B10:C10"/>
  </mergeCells>
  <phoneticPr fontId="2"/>
  <conditionalFormatting sqref="D7:O14 D2:O2 E3:H3 J3:M3">
    <cfRule type="cellIs" dxfId="33" priority="52" stopIfTrue="1" operator="equal">
      <formula>0</formula>
    </cfRule>
  </conditionalFormatting>
  <conditionalFormatting sqref="N21:O23">
    <cfRule type="containsErrors" dxfId="32" priority="48">
      <formula>ISERROR(N21)</formula>
    </cfRule>
  </conditionalFormatting>
  <conditionalFormatting sqref="P21:P23">
    <cfRule type="containsErrors" dxfId="31" priority="46">
      <formula>ISERROR(P21)</formula>
    </cfRule>
  </conditionalFormatting>
  <conditionalFormatting sqref="P7:R15">
    <cfRule type="cellIs" dxfId="30" priority="45" stopIfTrue="1" operator="equal">
      <formula>0</formula>
    </cfRule>
  </conditionalFormatting>
  <conditionalFormatting sqref="U7:W15">
    <cfRule type="cellIs" dxfId="29" priority="44" stopIfTrue="1" operator="equal">
      <formula>0</formula>
    </cfRule>
  </conditionalFormatting>
  <conditionalFormatting sqref="F24">
    <cfRule type="expression" dxfId="28" priority="38">
      <formula>AND($B24&lt;&gt;"",$F24="")</formula>
    </cfRule>
  </conditionalFormatting>
  <conditionalFormatting sqref="H24:L24">
    <cfRule type="expression" priority="31" stopIfTrue="1">
      <formula>$H24&lt;&gt;""</formula>
    </cfRule>
    <cfRule type="expression" dxfId="27" priority="32">
      <formula>OR($M24="○",$N24="○",$O24="○",$P24="○")</formula>
    </cfRule>
  </conditionalFormatting>
  <conditionalFormatting sqref="D24">
    <cfRule type="expression" dxfId="26" priority="111">
      <formula>AND($B24&lt;&gt;"",$D24="")</formula>
    </cfRule>
  </conditionalFormatting>
  <conditionalFormatting sqref="E24">
    <cfRule type="expression" dxfId="25" priority="29">
      <formula>AND($B24&lt;&gt;"",$E24="")</formula>
    </cfRule>
  </conditionalFormatting>
  <conditionalFormatting sqref="G24">
    <cfRule type="expression" dxfId="24" priority="28">
      <formula>AND($B24&lt;&gt;"",$G24="")</formula>
    </cfRule>
  </conditionalFormatting>
  <conditionalFormatting sqref="M24">
    <cfRule type="expression" dxfId="23" priority="27">
      <formula>AND($B24&lt;&gt;"",$M24="")</formula>
    </cfRule>
  </conditionalFormatting>
  <conditionalFormatting sqref="F25:F153">
    <cfRule type="expression" dxfId="22" priority="12">
      <formula>AND($B25&lt;&gt;"",$F25="")</formula>
    </cfRule>
  </conditionalFormatting>
  <conditionalFormatting sqref="H25:L153">
    <cfRule type="expression" priority="10" stopIfTrue="1">
      <formula>$H25&lt;&gt;""</formula>
    </cfRule>
    <cfRule type="expression" dxfId="21" priority="11">
      <formula>OR($M25="○",$N25="○",$O25="○",$P25="○")</formula>
    </cfRule>
  </conditionalFormatting>
  <conditionalFormatting sqref="D25:D153">
    <cfRule type="expression" dxfId="20" priority="13">
      <formula>AND($B25&lt;&gt;"",$D25="")</formula>
    </cfRule>
  </conditionalFormatting>
  <conditionalFormatting sqref="E25:E153">
    <cfRule type="expression" dxfId="19" priority="9">
      <formula>AND($B25&lt;&gt;"",$E25="")</formula>
    </cfRule>
  </conditionalFormatting>
  <conditionalFormatting sqref="G25:G153">
    <cfRule type="expression" dxfId="18" priority="8">
      <formula>AND($B25&lt;&gt;"",$G25="")</formula>
    </cfRule>
  </conditionalFormatting>
  <conditionalFormatting sqref="M25:M153">
    <cfRule type="expression" dxfId="17" priority="7">
      <formula>AND($B25&lt;&gt;"",$M25="")</formula>
    </cfRule>
  </conditionalFormatting>
  <dataValidations xWindow="374" yWindow="479" count="9">
    <dataValidation allowBlank="1" showInputMessage="1" showErrorMessage="1" prompt="入力しないでください" sqref="Q983064:T983193 Q917528:T917657 Q851992:T852121 Q786456:T786585 Q720920:T721049 Q655384:T655513 Q589848:T589977 Q524312:T524441 Q458776:T458905 Q393240:T393369 Q327704:T327833 Q262168:T262297 Q196632:T196761 Q131096:T131225 Q65560:T65689 U7:W15 JM25:JP154 TI25:TL154 ADE25:ADH154 ANA25:AND154 AWW25:AWZ154 BGS25:BGV154 BQO25:BQR154 CAK25:CAN154 CKG25:CKJ154 CUC25:CUF154 DDY25:DEB154 DNU25:DNX154 DXQ25:DXT154 EHM25:EHP154 ERI25:ERL154 FBE25:FBH154 FLA25:FLD154 FUW25:FUZ154 GES25:GEV154 GOO25:GOR154 GYK25:GYN154 HIG25:HIJ154 HSC25:HSF154 IBY25:ICB154 ILU25:ILX154 IVQ25:IVT154 JFM25:JFP154 JPI25:JPL154 JZE25:JZH154 KJA25:KJD154 KSW25:KSZ154 LCS25:LCV154 LMO25:LMR154 LWK25:LWN154 MGG25:MGJ154 MQC25:MQF154 MZY25:NAB154 NJU25:NJX154 NTQ25:NTT154 ODM25:ODP154 ONI25:ONL154 OXE25:OXH154 PHA25:PHD154 PQW25:PQZ154 QAS25:QAV154 QKO25:QKR154 QUK25:QUN154 REG25:REJ154 ROC25:ROF154 RXY25:RYB154 SHU25:SHX154 SRQ25:SRT154 TBM25:TBP154 TLI25:TLL154 TVE25:TVH154 UFA25:UFD154 UOW25:UOZ154 UYS25:UYV154 VIO25:VIR154 VSK25:VSN154 WCG25:WCJ154 WMC25:WMF154 WVY25:WWB154 JM65561:JP65690 TI65561:TL65690 ADE65561:ADH65690 ANA65561:AND65690 AWW65561:AWZ65690 BGS65561:BGV65690 BQO65561:BQR65690 CAK65561:CAN65690 CKG65561:CKJ65690 CUC65561:CUF65690 DDY65561:DEB65690 DNU65561:DNX65690 DXQ65561:DXT65690 EHM65561:EHP65690 ERI65561:ERL65690 FBE65561:FBH65690 FLA65561:FLD65690 FUW65561:FUZ65690 GES65561:GEV65690 GOO65561:GOR65690 GYK65561:GYN65690 HIG65561:HIJ65690 HSC65561:HSF65690 IBY65561:ICB65690 ILU65561:ILX65690 IVQ65561:IVT65690 JFM65561:JFP65690 JPI65561:JPL65690 JZE65561:JZH65690 KJA65561:KJD65690 KSW65561:KSZ65690 LCS65561:LCV65690 LMO65561:LMR65690 LWK65561:LWN65690 MGG65561:MGJ65690 MQC65561:MQF65690 MZY65561:NAB65690 NJU65561:NJX65690 NTQ65561:NTT65690 ODM65561:ODP65690 ONI65561:ONL65690 OXE65561:OXH65690 PHA65561:PHD65690 PQW65561:PQZ65690 QAS65561:QAV65690 QKO65561:QKR65690 QUK65561:QUN65690 REG65561:REJ65690 ROC65561:ROF65690 RXY65561:RYB65690 SHU65561:SHX65690 SRQ65561:SRT65690 TBM65561:TBP65690 TLI65561:TLL65690 TVE65561:TVH65690 UFA65561:UFD65690 UOW65561:UOZ65690 UYS65561:UYV65690 VIO65561:VIR65690 VSK65561:VSN65690 WCG65561:WCJ65690 WMC65561:WMF65690 WVY65561:WWB65690 JM131097:JP131226 TI131097:TL131226 ADE131097:ADH131226 ANA131097:AND131226 AWW131097:AWZ131226 BGS131097:BGV131226 BQO131097:BQR131226 CAK131097:CAN131226 CKG131097:CKJ131226 CUC131097:CUF131226 DDY131097:DEB131226 DNU131097:DNX131226 DXQ131097:DXT131226 EHM131097:EHP131226 ERI131097:ERL131226 FBE131097:FBH131226 FLA131097:FLD131226 FUW131097:FUZ131226 GES131097:GEV131226 GOO131097:GOR131226 GYK131097:GYN131226 HIG131097:HIJ131226 HSC131097:HSF131226 IBY131097:ICB131226 ILU131097:ILX131226 IVQ131097:IVT131226 JFM131097:JFP131226 JPI131097:JPL131226 JZE131097:JZH131226 KJA131097:KJD131226 KSW131097:KSZ131226 LCS131097:LCV131226 LMO131097:LMR131226 LWK131097:LWN131226 MGG131097:MGJ131226 MQC131097:MQF131226 MZY131097:NAB131226 NJU131097:NJX131226 NTQ131097:NTT131226 ODM131097:ODP131226 ONI131097:ONL131226 OXE131097:OXH131226 PHA131097:PHD131226 PQW131097:PQZ131226 QAS131097:QAV131226 QKO131097:QKR131226 QUK131097:QUN131226 REG131097:REJ131226 ROC131097:ROF131226 RXY131097:RYB131226 SHU131097:SHX131226 SRQ131097:SRT131226 TBM131097:TBP131226 TLI131097:TLL131226 TVE131097:TVH131226 UFA131097:UFD131226 UOW131097:UOZ131226 UYS131097:UYV131226 VIO131097:VIR131226 VSK131097:VSN131226 WCG131097:WCJ131226 WMC131097:WMF131226 WVY131097:WWB131226 JM196633:JP196762 TI196633:TL196762 ADE196633:ADH196762 ANA196633:AND196762 AWW196633:AWZ196762 BGS196633:BGV196762 BQO196633:BQR196762 CAK196633:CAN196762 CKG196633:CKJ196762 CUC196633:CUF196762 DDY196633:DEB196762 DNU196633:DNX196762 DXQ196633:DXT196762 EHM196633:EHP196762 ERI196633:ERL196762 FBE196633:FBH196762 FLA196633:FLD196762 FUW196633:FUZ196762 GES196633:GEV196762 GOO196633:GOR196762 GYK196633:GYN196762 HIG196633:HIJ196762 HSC196633:HSF196762 IBY196633:ICB196762 ILU196633:ILX196762 IVQ196633:IVT196762 JFM196633:JFP196762 JPI196633:JPL196762 JZE196633:JZH196762 KJA196633:KJD196762 KSW196633:KSZ196762 LCS196633:LCV196762 LMO196633:LMR196762 LWK196633:LWN196762 MGG196633:MGJ196762 MQC196633:MQF196762 MZY196633:NAB196762 NJU196633:NJX196762 NTQ196633:NTT196762 ODM196633:ODP196762 ONI196633:ONL196762 OXE196633:OXH196762 PHA196633:PHD196762 PQW196633:PQZ196762 QAS196633:QAV196762 QKO196633:QKR196762 QUK196633:QUN196762 REG196633:REJ196762 ROC196633:ROF196762 RXY196633:RYB196762 SHU196633:SHX196762 SRQ196633:SRT196762 TBM196633:TBP196762 TLI196633:TLL196762 TVE196633:TVH196762 UFA196633:UFD196762 UOW196633:UOZ196762 UYS196633:UYV196762 VIO196633:VIR196762 VSK196633:VSN196762 WCG196633:WCJ196762 WMC196633:WMF196762 WVY196633:WWB196762 JM262169:JP262298 TI262169:TL262298 ADE262169:ADH262298 ANA262169:AND262298 AWW262169:AWZ262298 BGS262169:BGV262298 BQO262169:BQR262298 CAK262169:CAN262298 CKG262169:CKJ262298 CUC262169:CUF262298 DDY262169:DEB262298 DNU262169:DNX262298 DXQ262169:DXT262298 EHM262169:EHP262298 ERI262169:ERL262298 FBE262169:FBH262298 FLA262169:FLD262298 FUW262169:FUZ262298 GES262169:GEV262298 GOO262169:GOR262298 GYK262169:GYN262298 HIG262169:HIJ262298 HSC262169:HSF262298 IBY262169:ICB262298 ILU262169:ILX262298 IVQ262169:IVT262298 JFM262169:JFP262298 JPI262169:JPL262298 JZE262169:JZH262298 KJA262169:KJD262298 KSW262169:KSZ262298 LCS262169:LCV262298 LMO262169:LMR262298 LWK262169:LWN262298 MGG262169:MGJ262298 MQC262169:MQF262298 MZY262169:NAB262298 NJU262169:NJX262298 NTQ262169:NTT262298 ODM262169:ODP262298 ONI262169:ONL262298 OXE262169:OXH262298 PHA262169:PHD262298 PQW262169:PQZ262298 QAS262169:QAV262298 QKO262169:QKR262298 QUK262169:QUN262298 REG262169:REJ262298 ROC262169:ROF262298 RXY262169:RYB262298 SHU262169:SHX262298 SRQ262169:SRT262298 TBM262169:TBP262298 TLI262169:TLL262298 TVE262169:TVH262298 UFA262169:UFD262298 UOW262169:UOZ262298 UYS262169:UYV262298 VIO262169:VIR262298 VSK262169:VSN262298 WCG262169:WCJ262298 WMC262169:WMF262298 WVY262169:WWB262298 JM327705:JP327834 TI327705:TL327834 ADE327705:ADH327834 ANA327705:AND327834 AWW327705:AWZ327834 BGS327705:BGV327834 BQO327705:BQR327834 CAK327705:CAN327834 CKG327705:CKJ327834 CUC327705:CUF327834 DDY327705:DEB327834 DNU327705:DNX327834 DXQ327705:DXT327834 EHM327705:EHP327834 ERI327705:ERL327834 FBE327705:FBH327834 FLA327705:FLD327834 FUW327705:FUZ327834 GES327705:GEV327834 GOO327705:GOR327834 GYK327705:GYN327834 HIG327705:HIJ327834 HSC327705:HSF327834 IBY327705:ICB327834 ILU327705:ILX327834 IVQ327705:IVT327834 JFM327705:JFP327834 JPI327705:JPL327834 JZE327705:JZH327834 KJA327705:KJD327834 KSW327705:KSZ327834 LCS327705:LCV327834 LMO327705:LMR327834 LWK327705:LWN327834 MGG327705:MGJ327834 MQC327705:MQF327834 MZY327705:NAB327834 NJU327705:NJX327834 NTQ327705:NTT327834 ODM327705:ODP327834 ONI327705:ONL327834 OXE327705:OXH327834 PHA327705:PHD327834 PQW327705:PQZ327834 QAS327705:QAV327834 QKO327705:QKR327834 QUK327705:QUN327834 REG327705:REJ327834 ROC327705:ROF327834 RXY327705:RYB327834 SHU327705:SHX327834 SRQ327705:SRT327834 TBM327705:TBP327834 TLI327705:TLL327834 TVE327705:TVH327834 UFA327705:UFD327834 UOW327705:UOZ327834 UYS327705:UYV327834 VIO327705:VIR327834 VSK327705:VSN327834 WCG327705:WCJ327834 WMC327705:WMF327834 WVY327705:WWB327834 JM393241:JP393370 TI393241:TL393370 ADE393241:ADH393370 ANA393241:AND393370 AWW393241:AWZ393370 BGS393241:BGV393370 BQO393241:BQR393370 CAK393241:CAN393370 CKG393241:CKJ393370 CUC393241:CUF393370 DDY393241:DEB393370 DNU393241:DNX393370 DXQ393241:DXT393370 EHM393241:EHP393370 ERI393241:ERL393370 FBE393241:FBH393370 FLA393241:FLD393370 FUW393241:FUZ393370 GES393241:GEV393370 GOO393241:GOR393370 GYK393241:GYN393370 HIG393241:HIJ393370 HSC393241:HSF393370 IBY393241:ICB393370 ILU393241:ILX393370 IVQ393241:IVT393370 JFM393241:JFP393370 JPI393241:JPL393370 JZE393241:JZH393370 KJA393241:KJD393370 KSW393241:KSZ393370 LCS393241:LCV393370 LMO393241:LMR393370 LWK393241:LWN393370 MGG393241:MGJ393370 MQC393241:MQF393370 MZY393241:NAB393370 NJU393241:NJX393370 NTQ393241:NTT393370 ODM393241:ODP393370 ONI393241:ONL393370 OXE393241:OXH393370 PHA393241:PHD393370 PQW393241:PQZ393370 QAS393241:QAV393370 QKO393241:QKR393370 QUK393241:QUN393370 REG393241:REJ393370 ROC393241:ROF393370 RXY393241:RYB393370 SHU393241:SHX393370 SRQ393241:SRT393370 TBM393241:TBP393370 TLI393241:TLL393370 TVE393241:TVH393370 UFA393241:UFD393370 UOW393241:UOZ393370 UYS393241:UYV393370 VIO393241:VIR393370 VSK393241:VSN393370 WCG393241:WCJ393370 WMC393241:WMF393370 WVY393241:WWB393370 JM458777:JP458906 TI458777:TL458906 ADE458777:ADH458906 ANA458777:AND458906 AWW458777:AWZ458906 BGS458777:BGV458906 BQO458777:BQR458906 CAK458777:CAN458906 CKG458777:CKJ458906 CUC458777:CUF458906 DDY458777:DEB458906 DNU458777:DNX458906 DXQ458777:DXT458906 EHM458777:EHP458906 ERI458777:ERL458906 FBE458777:FBH458906 FLA458777:FLD458906 FUW458777:FUZ458906 GES458777:GEV458906 GOO458777:GOR458906 GYK458777:GYN458906 HIG458777:HIJ458906 HSC458777:HSF458906 IBY458777:ICB458906 ILU458777:ILX458906 IVQ458777:IVT458906 JFM458777:JFP458906 JPI458777:JPL458906 JZE458777:JZH458906 KJA458777:KJD458906 KSW458777:KSZ458906 LCS458777:LCV458906 LMO458777:LMR458906 LWK458777:LWN458906 MGG458777:MGJ458906 MQC458777:MQF458906 MZY458777:NAB458906 NJU458777:NJX458906 NTQ458777:NTT458906 ODM458777:ODP458906 ONI458777:ONL458906 OXE458777:OXH458906 PHA458777:PHD458906 PQW458777:PQZ458906 QAS458777:QAV458906 QKO458777:QKR458906 QUK458777:QUN458906 REG458777:REJ458906 ROC458777:ROF458906 RXY458777:RYB458906 SHU458777:SHX458906 SRQ458777:SRT458906 TBM458777:TBP458906 TLI458777:TLL458906 TVE458777:TVH458906 UFA458777:UFD458906 UOW458777:UOZ458906 UYS458777:UYV458906 VIO458777:VIR458906 VSK458777:VSN458906 WCG458777:WCJ458906 WMC458777:WMF458906 WVY458777:WWB458906 JM524313:JP524442 TI524313:TL524442 ADE524313:ADH524442 ANA524313:AND524442 AWW524313:AWZ524442 BGS524313:BGV524442 BQO524313:BQR524442 CAK524313:CAN524442 CKG524313:CKJ524442 CUC524313:CUF524442 DDY524313:DEB524442 DNU524313:DNX524442 DXQ524313:DXT524442 EHM524313:EHP524442 ERI524313:ERL524442 FBE524313:FBH524442 FLA524313:FLD524442 FUW524313:FUZ524442 GES524313:GEV524442 GOO524313:GOR524442 GYK524313:GYN524442 HIG524313:HIJ524442 HSC524313:HSF524442 IBY524313:ICB524442 ILU524313:ILX524442 IVQ524313:IVT524442 JFM524313:JFP524442 JPI524313:JPL524442 JZE524313:JZH524442 KJA524313:KJD524442 KSW524313:KSZ524442 LCS524313:LCV524442 LMO524313:LMR524442 LWK524313:LWN524442 MGG524313:MGJ524442 MQC524313:MQF524442 MZY524313:NAB524442 NJU524313:NJX524442 NTQ524313:NTT524442 ODM524313:ODP524442 ONI524313:ONL524442 OXE524313:OXH524442 PHA524313:PHD524442 PQW524313:PQZ524442 QAS524313:QAV524442 QKO524313:QKR524442 QUK524313:QUN524442 REG524313:REJ524442 ROC524313:ROF524442 RXY524313:RYB524442 SHU524313:SHX524442 SRQ524313:SRT524442 TBM524313:TBP524442 TLI524313:TLL524442 TVE524313:TVH524442 UFA524313:UFD524442 UOW524313:UOZ524442 UYS524313:UYV524442 VIO524313:VIR524442 VSK524313:VSN524442 WCG524313:WCJ524442 WMC524313:WMF524442 WVY524313:WWB524442 JM589849:JP589978 TI589849:TL589978 ADE589849:ADH589978 ANA589849:AND589978 AWW589849:AWZ589978 BGS589849:BGV589978 BQO589849:BQR589978 CAK589849:CAN589978 CKG589849:CKJ589978 CUC589849:CUF589978 DDY589849:DEB589978 DNU589849:DNX589978 DXQ589849:DXT589978 EHM589849:EHP589978 ERI589849:ERL589978 FBE589849:FBH589978 FLA589849:FLD589978 FUW589849:FUZ589978 GES589849:GEV589978 GOO589849:GOR589978 GYK589849:GYN589978 HIG589849:HIJ589978 HSC589849:HSF589978 IBY589849:ICB589978 ILU589849:ILX589978 IVQ589849:IVT589978 JFM589849:JFP589978 JPI589849:JPL589978 JZE589849:JZH589978 KJA589849:KJD589978 KSW589849:KSZ589978 LCS589849:LCV589978 LMO589849:LMR589978 LWK589849:LWN589978 MGG589849:MGJ589978 MQC589849:MQF589978 MZY589849:NAB589978 NJU589849:NJX589978 NTQ589849:NTT589978 ODM589849:ODP589978 ONI589849:ONL589978 OXE589849:OXH589978 PHA589849:PHD589978 PQW589849:PQZ589978 QAS589849:QAV589978 QKO589849:QKR589978 QUK589849:QUN589978 REG589849:REJ589978 ROC589849:ROF589978 RXY589849:RYB589978 SHU589849:SHX589978 SRQ589849:SRT589978 TBM589849:TBP589978 TLI589849:TLL589978 TVE589849:TVH589978 UFA589849:UFD589978 UOW589849:UOZ589978 UYS589849:UYV589978 VIO589849:VIR589978 VSK589849:VSN589978 WCG589849:WCJ589978 WMC589849:WMF589978 WVY589849:WWB589978 JM655385:JP655514 TI655385:TL655514 ADE655385:ADH655514 ANA655385:AND655514 AWW655385:AWZ655514 BGS655385:BGV655514 BQO655385:BQR655514 CAK655385:CAN655514 CKG655385:CKJ655514 CUC655385:CUF655514 DDY655385:DEB655514 DNU655385:DNX655514 DXQ655385:DXT655514 EHM655385:EHP655514 ERI655385:ERL655514 FBE655385:FBH655514 FLA655385:FLD655514 FUW655385:FUZ655514 GES655385:GEV655514 GOO655385:GOR655514 GYK655385:GYN655514 HIG655385:HIJ655514 HSC655385:HSF655514 IBY655385:ICB655514 ILU655385:ILX655514 IVQ655385:IVT655514 JFM655385:JFP655514 JPI655385:JPL655514 JZE655385:JZH655514 KJA655385:KJD655514 KSW655385:KSZ655514 LCS655385:LCV655514 LMO655385:LMR655514 LWK655385:LWN655514 MGG655385:MGJ655514 MQC655385:MQF655514 MZY655385:NAB655514 NJU655385:NJX655514 NTQ655385:NTT655514 ODM655385:ODP655514 ONI655385:ONL655514 OXE655385:OXH655514 PHA655385:PHD655514 PQW655385:PQZ655514 QAS655385:QAV655514 QKO655385:QKR655514 QUK655385:QUN655514 REG655385:REJ655514 ROC655385:ROF655514 RXY655385:RYB655514 SHU655385:SHX655514 SRQ655385:SRT655514 TBM655385:TBP655514 TLI655385:TLL655514 TVE655385:TVH655514 UFA655385:UFD655514 UOW655385:UOZ655514 UYS655385:UYV655514 VIO655385:VIR655514 VSK655385:VSN655514 WCG655385:WCJ655514 WMC655385:WMF655514 WVY655385:WWB655514 JM720921:JP721050 TI720921:TL721050 ADE720921:ADH721050 ANA720921:AND721050 AWW720921:AWZ721050 BGS720921:BGV721050 BQO720921:BQR721050 CAK720921:CAN721050 CKG720921:CKJ721050 CUC720921:CUF721050 DDY720921:DEB721050 DNU720921:DNX721050 DXQ720921:DXT721050 EHM720921:EHP721050 ERI720921:ERL721050 FBE720921:FBH721050 FLA720921:FLD721050 FUW720921:FUZ721050 GES720921:GEV721050 GOO720921:GOR721050 GYK720921:GYN721050 HIG720921:HIJ721050 HSC720921:HSF721050 IBY720921:ICB721050 ILU720921:ILX721050 IVQ720921:IVT721050 JFM720921:JFP721050 JPI720921:JPL721050 JZE720921:JZH721050 KJA720921:KJD721050 KSW720921:KSZ721050 LCS720921:LCV721050 LMO720921:LMR721050 LWK720921:LWN721050 MGG720921:MGJ721050 MQC720921:MQF721050 MZY720921:NAB721050 NJU720921:NJX721050 NTQ720921:NTT721050 ODM720921:ODP721050 ONI720921:ONL721050 OXE720921:OXH721050 PHA720921:PHD721050 PQW720921:PQZ721050 QAS720921:QAV721050 QKO720921:QKR721050 QUK720921:QUN721050 REG720921:REJ721050 ROC720921:ROF721050 RXY720921:RYB721050 SHU720921:SHX721050 SRQ720921:SRT721050 TBM720921:TBP721050 TLI720921:TLL721050 TVE720921:TVH721050 UFA720921:UFD721050 UOW720921:UOZ721050 UYS720921:UYV721050 VIO720921:VIR721050 VSK720921:VSN721050 WCG720921:WCJ721050 WMC720921:WMF721050 WVY720921:WWB721050 JM786457:JP786586 TI786457:TL786586 ADE786457:ADH786586 ANA786457:AND786586 AWW786457:AWZ786586 BGS786457:BGV786586 BQO786457:BQR786586 CAK786457:CAN786586 CKG786457:CKJ786586 CUC786457:CUF786586 DDY786457:DEB786586 DNU786457:DNX786586 DXQ786457:DXT786586 EHM786457:EHP786586 ERI786457:ERL786586 FBE786457:FBH786586 FLA786457:FLD786586 FUW786457:FUZ786586 GES786457:GEV786586 GOO786457:GOR786586 GYK786457:GYN786586 HIG786457:HIJ786586 HSC786457:HSF786586 IBY786457:ICB786586 ILU786457:ILX786586 IVQ786457:IVT786586 JFM786457:JFP786586 JPI786457:JPL786586 JZE786457:JZH786586 KJA786457:KJD786586 KSW786457:KSZ786586 LCS786457:LCV786586 LMO786457:LMR786586 LWK786457:LWN786586 MGG786457:MGJ786586 MQC786457:MQF786586 MZY786457:NAB786586 NJU786457:NJX786586 NTQ786457:NTT786586 ODM786457:ODP786586 ONI786457:ONL786586 OXE786457:OXH786586 PHA786457:PHD786586 PQW786457:PQZ786586 QAS786457:QAV786586 QKO786457:QKR786586 QUK786457:QUN786586 REG786457:REJ786586 ROC786457:ROF786586 RXY786457:RYB786586 SHU786457:SHX786586 SRQ786457:SRT786586 TBM786457:TBP786586 TLI786457:TLL786586 TVE786457:TVH786586 UFA786457:UFD786586 UOW786457:UOZ786586 UYS786457:UYV786586 VIO786457:VIR786586 VSK786457:VSN786586 WCG786457:WCJ786586 WMC786457:WMF786586 WVY786457:WWB786586 JM851993:JP852122 TI851993:TL852122 ADE851993:ADH852122 ANA851993:AND852122 AWW851993:AWZ852122 BGS851993:BGV852122 BQO851993:BQR852122 CAK851993:CAN852122 CKG851993:CKJ852122 CUC851993:CUF852122 DDY851993:DEB852122 DNU851993:DNX852122 DXQ851993:DXT852122 EHM851993:EHP852122 ERI851993:ERL852122 FBE851993:FBH852122 FLA851993:FLD852122 FUW851993:FUZ852122 GES851993:GEV852122 GOO851993:GOR852122 GYK851993:GYN852122 HIG851993:HIJ852122 HSC851993:HSF852122 IBY851993:ICB852122 ILU851993:ILX852122 IVQ851993:IVT852122 JFM851993:JFP852122 JPI851993:JPL852122 JZE851993:JZH852122 KJA851993:KJD852122 KSW851993:KSZ852122 LCS851993:LCV852122 LMO851993:LMR852122 LWK851993:LWN852122 MGG851993:MGJ852122 MQC851993:MQF852122 MZY851993:NAB852122 NJU851993:NJX852122 NTQ851993:NTT852122 ODM851993:ODP852122 ONI851993:ONL852122 OXE851993:OXH852122 PHA851993:PHD852122 PQW851993:PQZ852122 QAS851993:QAV852122 QKO851993:QKR852122 QUK851993:QUN852122 REG851993:REJ852122 ROC851993:ROF852122 RXY851993:RYB852122 SHU851993:SHX852122 SRQ851993:SRT852122 TBM851993:TBP852122 TLI851993:TLL852122 TVE851993:TVH852122 UFA851993:UFD852122 UOW851993:UOZ852122 UYS851993:UYV852122 VIO851993:VIR852122 VSK851993:VSN852122 WCG851993:WCJ852122 WMC851993:WMF852122 WVY851993:WWB852122 JM917529:JP917658 TI917529:TL917658 ADE917529:ADH917658 ANA917529:AND917658 AWW917529:AWZ917658 BGS917529:BGV917658 BQO917529:BQR917658 CAK917529:CAN917658 CKG917529:CKJ917658 CUC917529:CUF917658 DDY917529:DEB917658 DNU917529:DNX917658 DXQ917529:DXT917658 EHM917529:EHP917658 ERI917529:ERL917658 FBE917529:FBH917658 FLA917529:FLD917658 FUW917529:FUZ917658 GES917529:GEV917658 GOO917529:GOR917658 GYK917529:GYN917658 HIG917529:HIJ917658 HSC917529:HSF917658 IBY917529:ICB917658 ILU917529:ILX917658 IVQ917529:IVT917658 JFM917529:JFP917658 JPI917529:JPL917658 JZE917529:JZH917658 KJA917529:KJD917658 KSW917529:KSZ917658 LCS917529:LCV917658 LMO917529:LMR917658 LWK917529:LWN917658 MGG917529:MGJ917658 MQC917529:MQF917658 MZY917529:NAB917658 NJU917529:NJX917658 NTQ917529:NTT917658 ODM917529:ODP917658 ONI917529:ONL917658 OXE917529:OXH917658 PHA917529:PHD917658 PQW917529:PQZ917658 QAS917529:QAV917658 QKO917529:QKR917658 QUK917529:QUN917658 REG917529:REJ917658 ROC917529:ROF917658 RXY917529:RYB917658 SHU917529:SHX917658 SRQ917529:SRT917658 TBM917529:TBP917658 TLI917529:TLL917658 TVE917529:TVH917658 UFA917529:UFD917658 UOW917529:UOZ917658 UYS917529:UYV917658 VIO917529:VIR917658 VSK917529:VSN917658 WCG917529:WCJ917658 WMC917529:WMF917658 WVY917529:WWB917658 JM983065:JP983194 TI983065:TL983194 ADE983065:ADH983194 ANA983065:AND983194 AWW983065:AWZ983194 BGS983065:BGV983194 BQO983065:BQR983194 CAK983065:CAN983194 CKG983065:CKJ983194 CUC983065:CUF983194 DDY983065:DEB983194 DNU983065:DNX983194 DXQ983065:DXT983194 EHM983065:EHP983194 ERI983065:ERL983194 FBE983065:FBH983194 FLA983065:FLD983194 FUW983065:FUZ983194 GES983065:GEV983194 GOO983065:GOR983194 GYK983065:GYN983194 HIG983065:HIJ983194 HSC983065:HSF983194 IBY983065:ICB983194 ILU983065:ILX983194 IVQ983065:IVT983194 JFM983065:JFP983194 JPI983065:JPL983194 JZE983065:JZH983194 KJA983065:KJD983194 KSW983065:KSZ983194 LCS983065:LCV983194 LMO983065:LMR983194 LWK983065:LWN983194 MGG983065:MGJ983194 MQC983065:MQF983194 MZY983065:NAB983194 NJU983065:NJX983194 NTQ983065:NTT983194 ODM983065:ODP983194 ONI983065:ONL983194 OXE983065:OXH983194 PHA983065:PHD983194 PQW983065:PQZ983194 QAS983065:QAV983194 QKO983065:QKR983194 QUK983065:QUN983194 REG983065:REJ983194 ROC983065:ROF983194 RXY983065:RYB983194 SHU983065:SHX983194 SRQ983065:SRT983194 TBM983065:TBP983194 TLI983065:TLL983194 TVE983065:TVH983194 UFA983065:UFD983194 UOW983065:UOZ983194 UYS983065:UYV983194 VIO983065:VIR983194 VSK983065:VSN983194 WCG983065:WCJ983194 WMC983065:WMF983194 WVY983065:WWB983194 IZ65550:JK65557 SV65550:TG65557 ACR65550:ADC65557 AMN65550:AMY65557 AWJ65550:AWU65557 BGF65550:BGQ65557 BQB65550:BQM65557 BZX65550:CAI65557 CJT65550:CKE65557 CTP65550:CUA65557 DDL65550:DDW65557 DNH65550:DNS65557 DXD65550:DXO65557 EGZ65550:EHK65557 EQV65550:ERG65557 FAR65550:FBC65557 FKN65550:FKY65557 FUJ65550:FUU65557 GEF65550:GEQ65557 GOB65550:GOM65557 GXX65550:GYI65557 HHT65550:HIE65557 HRP65550:HSA65557 IBL65550:IBW65557 ILH65550:ILS65557 IVD65550:IVO65557 JEZ65550:JFK65557 JOV65550:JPG65557 JYR65550:JZC65557 KIN65550:KIY65557 KSJ65550:KSU65557 LCF65550:LCQ65557 LMB65550:LMM65557 LVX65550:LWI65557 MFT65550:MGE65557 MPP65550:MQA65557 MZL65550:MZW65557 NJH65550:NJS65557 NTD65550:NTO65557 OCZ65550:ODK65557 OMV65550:ONG65557 OWR65550:OXC65557 PGN65550:PGY65557 PQJ65550:PQU65557 QAF65550:QAQ65557 QKB65550:QKM65557 QTX65550:QUI65557 RDT65550:REE65557 RNP65550:ROA65557 RXL65550:RXW65557 SHH65550:SHS65557 SRD65550:SRO65557 TAZ65550:TBK65557 TKV65550:TLG65557 TUR65550:TVC65557 UEN65550:UEY65557 UOJ65550:UOU65557 UYF65550:UYQ65557 VIB65550:VIM65557 VRX65550:VSI65557 WBT65550:WCE65557 WLP65550:WMA65557 WVL65550:WVW65557 IZ131086:JK131093 SV131086:TG131093 ACR131086:ADC131093 AMN131086:AMY131093 AWJ131086:AWU131093 BGF131086:BGQ131093 BQB131086:BQM131093 BZX131086:CAI131093 CJT131086:CKE131093 CTP131086:CUA131093 DDL131086:DDW131093 DNH131086:DNS131093 DXD131086:DXO131093 EGZ131086:EHK131093 EQV131086:ERG131093 FAR131086:FBC131093 FKN131086:FKY131093 FUJ131086:FUU131093 GEF131086:GEQ131093 GOB131086:GOM131093 GXX131086:GYI131093 HHT131086:HIE131093 HRP131086:HSA131093 IBL131086:IBW131093 ILH131086:ILS131093 IVD131086:IVO131093 JEZ131086:JFK131093 JOV131086:JPG131093 JYR131086:JZC131093 KIN131086:KIY131093 KSJ131086:KSU131093 LCF131086:LCQ131093 LMB131086:LMM131093 LVX131086:LWI131093 MFT131086:MGE131093 MPP131086:MQA131093 MZL131086:MZW131093 NJH131086:NJS131093 NTD131086:NTO131093 OCZ131086:ODK131093 OMV131086:ONG131093 OWR131086:OXC131093 PGN131086:PGY131093 PQJ131086:PQU131093 QAF131086:QAQ131093 QKB131086:QKM131093 QTX131086:QUI131093 RDT131086:REE131093 RNP131086:ROA131093 RXL131086:RXW131093 SHH131086:SHS131093 SRD131086:SRO131093 TAZ131086:TBK131093 TKV131086:TLG131093 TUR131086:TVC131093 UEN131086:UEY131093 UOJ131086:UOU131093 UYF131086:UYQ131093 VIB131086:VIM131093 VRX131086:VSI131093 WBT131086:WCE131093 WLP131086:WMA131093 WVL131086:WVW131093 IZ196622:JK196629 SV196622:TG196629 ACR196622:ADC196629 AMN196622:AMY196629 AWJ196622:AWU196629 BGF196622:BGQ196629 BQB196622:BQM196629 BZX196622:CAI196629 CJT196622:CKE196629 CTP196622:CUA196629 DDL196622:DDW196629 DNH196622:DNS196629 DXD196622:DXO196629 EGZ196622:EHK196629 EQV196622:ERG196629 FAR196622:FBC196629 FKN196622:FKY196629 FUJ196622:FUU196629 GEF196622:GEQ196629 GOB196622:GOM196629 GXX196622:GYI196629 HHT196622:HIE196629 HRP196622:HSA196629 IBL196622:IBW196629 ILH196622:ILS196629 IVD196622:IVO196629 JEZ196622:JFK196629 JOV196622:JPG196629 JYR196622:JZC196629 KIN196622:KIY196629 KSJ196622:KSU196629 LCF196622:LCQ196629 LMB196622:LMM196629 LVX196622:LWI196629 MFT196622:MGE196629 MPP196622:MQA196629 MZL196622:MZW196629 NJH196622:NJS196629 NTD196622:NTO196629 OCZ196622:ODK196629 OMV196622:ONG196629 OWR196622:OXC196629 PGN196622:PGY196629 PQJ196622:PQU196629 QAF196622:QAQ196629 QKB196622:QKM196629 QTX196622:QUI196629 RDT196622:REE196629 RNP196622:ROA196629 RXL196622:RXW196629 SHH196622:SHS196629 SRD196622:SRO196629 TAZ196622:TBK196629 TKV196622:TLG196629 TUR196622:TVC196629 UEN196622:UEY196629 UOJ196622:UOU196629 UYF196622:UYQ196629 VIB196622:VIM196629 VRX196622:VSI196629 WBT196622:WCE196629 WLP196622:WMA196629 WVL196622:WVW196629 IZ262158:JK262165 SV262158:TG262165 ACR262158:ADC262165 AMN262158:AMY262165 AWJ262158:AWU262165 BGF262158:BGQ262165 BQB262158:BQM262165 BZX262158:CAI262165 CJT262158:CKE262165 CTP262158:CUA262165 DDL262158:DDW262165 DNH262158:DNS262165 DXD262158:DXO262165 EGZ262158:EHK262165 EQV262158:ERG262165 FAR262158:FBC262165 FKN262158:FKY262165 FUJ262158:FUU262165 GEF262158:GEQ262165 GOB262158:GOM262165 GXX262158:GYI262165 HHT262158:HIE262165 HRP262158:HSA262165 IBL262158:IBW262165 ILH262158:ILS262165 IVD262158:IVO262165 JEZ262158:JFK262165 JOV262158:JPG262165 JYR262158:JZC262165 KIN262158:KIY262165 KSJ262158:KSU262165 LCF262158:LCQ262165 LMB262158:LMM262165 LVX262158:LWI262165 MFT262158:MGE262165 MPP262158:MQA262165 MZL262158:MZW262165 NJH262158:NJS262165 NTD262158:NTO262165 OCZ262158:ODK262165 OMV262158:ONG262165 OWR262158:OXC262165 PGN262158:PGY262165 PQJ262158:PQU262165 QAF262158:QAQ262165 QKB262158:QKM262165 QTX262158:QUI262165 RDT262158:REE262165 RNP262158:ROA262165 RXL262158:RXW262165 SHH262158:SHS262165 SRD262158:SRO262165 TAZ262158:TBK262165 TKV262158:TLG262165 TUR262158:TVC262165 UEN262158:UEY262165 UOJ262158:UOU262165 UYF262158:UYQ262165 VIB262158:VIM262165 VRX262158:VSI262165 WBT262158:WCE262165 WLP262158:WMA262165 WVL262158:WVW262165 IZ327694:JK327701 SV327694:TG327701 ACR327694:ADC327701 AMN327694:AMY327701 AWJ327694:AWU327701 BGF327694:BGQ327701 BQB327694:BQM327701 BZX327694:CAI327701 CJT327694:CKE327701 CTP327694:CUA327701 DDL327694:DDW327701 DNH327694:DNS327701 DXD327694:DXO327701 EGZ327694:EHK327701 EQV327694:ERG327701 FAR327694:FBC327701 FKN327694:FKY327701 FUJ327694:FUU327701 GEF327694:GEQ327701 GOB327694:GOM327701 GXX327694:GYI327701 HHT327694:HIE327701 HRP327694:HSA327701 IBL327694:IBW327701 ILH327694:ILS327701 IVD327694:IVO327701 JEZ327694:JFK327701 JOV327694:JPG327701 JYR327694:JZC327701 KIN327694:KIY327701 KSJ327694:KSU327701 LCF327694:LCQ327701 LMB327694:LMM327701 LVX327694:LWI327701 MFT327694:MGE327701 MPP327694:MQA327701 MZL327694:MZW327701 NJH327694:NJS327701 NTD327694:NTO327701 OCZ327694:ODK327701 OMV327694:ONG327701 OWR327694:OXC327701 PGN327694:PGY327701 PQJ327694:PQU327701 QAF327694:QAQ327701 QKB327694:QKM327701 QTX327694:QUI327701 RDT327694:REE327701 RNP327694:ROA327701 RXL327694:RXW327701 SHH327694:SHS327701 SRD327694:SRO327701 TAZ327694:TBK327701 TKV327694:TLG327701 TUR327694:TVC327701 UEN327694:UEY327701 UOJ327694:UOU327701 UYF327694:UYQ327701 VIB327694:VIM327701 VRX327694:VSI327701 WBT327694:WCE327701 WLP327694:WMA327701 WVL327694:WVW327701 IZ393230:JK393237 SV393230:TG393237 ACR393230:ADC393237 AMN393230:AMY393237 AWJ393230:AWU393237 BGF393230:BGQ393237 BQB393230:BQM393237 BZX393230:CAI393237 CJT393230:CKE393237 CTP393230:CUA393237 DDL393230:DDW393237 DNH393230:DNS393237 DXD393230:DXO393237 EGZ393230:EHK393237 EQV393230:ERG393237 FAR393230:FBC393237 FKN393230:FKY393237 FUJ393230:FUU393237 GEF393230:GEQ393237 GOB393230:GOM393237 GXX393230:GYI393237 HHT393230:HIE393237 HRP393230:HSA393237 IBL393230:IBW393237 ILH393230:ILS393237 IVD393230:IVO393237 JEZ393230:JFK393237 JOV393230:JPG393237 JYR393230:JZC393237 KIN393230:KIY393237 KSJ393230:KSU393237 LCF393230:LCQ393237 LMB393230:LMM393237 LVX393230:LWI393237 MFT393230:MGE393237 MPP393230:MQA393237 MZL393230:MZW393237 NJH393230:NJS393237 NTD393230:NTO393237 OCZ393230:ODK393237 OMV393230:ONG393237 OWR393230:OXC393237 PGN393230:PGY393237 PQJ393230:PQU393237 QAF393230:QAQ393237 QKB393230:QKM393237 QTX393230:QUI393237 RDT393230:REE393237 RNP393230:ROA393237 RXL393230:RXW393237 SHH393230:SHS393237 SRD393230:SRO393237 TAZ393230:TBK393237 TKV393230:TLG393237 TUR393230:TVC393237 UEN393230:UEY393237 UOJ393230:UOU393237 UYF393230:UYQ393237 VIB393230:VIM393237 VRX393230:VSI393237 WBT393230:WCE393237 WLP393230:WMA393237 WVL393230:WVW393237 IZ458766:JK458773 SV458766:TG458773 ACR458766:ADC458773 AMN458766:AMY458773 AWJ458766:AWU458773 BGF458766:BGQ458773 BQB458766:BQM458773 BZX458766:CAI458773 CJT458766:CKE458773 CTP458766:CUA458773 DDL458766:DDW458773 DNH458766:DNS458773 DXD458766:DXO458773 EGZ458766:EHK458773 EQV458766:ERG458773 FAR458766:FBC458773 FKN458766:FKY458773 FUJ458766:FUU458773 GEF458766:GEQ458773 GOB458766:GOM458773 GXX458766:GYI458773 HHT458766:HIE458773 HRP458766:HSA458773 IBL458766:IBW458773 ILH458766:ILS458773 IVD458766:IVO458773 JEZ458766:JFK458773 JOV458766:JPG458773 JYR458766:JZC458773 KIN458766:KIY458773 KSJ458766:KSU458773 LCF458766:LCQ458773 LMB458766:LMM458773 LVX458766:LWI458773 MFT458766:MGE458773 MPP458766:MQA458773 MZL458766:MZW458773 NJH458766:NJS458773 NTD458766:NTO458773 OCZ458766:ODK458773 OMV458766:ONG458773 OWR458766:OXC458773 PGN458766:PGY458773 PQJ458766:PQU458773 QAF458766:QAQ458773 QKB458766:QKM458773 QTX458766:QUI458773 RDT458766:REE458773 RNP458766:ROA458773 RXL458766:RXW458773 SHH458766:SHS458773 SRD458766:SRO458773 TAZ458766:TBK458773 TKV458766:TLG458773 TUR458766:TVC458773 UEN458766:UEY458773 UOJ458766:UOU458773 UYF458766:UYQ458773 VIB458766:VIM458773 VRX458766:VSI458773 WBT458766:WCE458773 WLP458766:WMA458773 WVL458766:WVW458773 IZ524302:JK524309 SV524302:TG524309 ACR524302:ADC524309 AMN524302:AMY524309 AWJ524302:AWU524309 BGF524302:BGQ524309 BQB524302:BQM524309 BZX524302:CAI524309 CJT524302:CKE524309 CTP524302:CUA524309 DDL524302:DDW524309 DNH524302:DNS524309 DXD524302:DXO524309 EGZ524302:EHK524309 EQV524302:ERG524309 FAR524302:FBC524309 FKN524302:FKY524309 FUJ524302:FUU524309 GEF524302:GEQ524309 GOB524302:GOM524309 GXX524302:GYI524309 HHT524302:HIE524309 HRP524302:HSA524309 IBL524302:IBW524309 ILH524302:ILS524309 IVD524302:IVO524309 JEZ524302:JFK524309 JOV524302:JPG524309 JYR524302:JZC524309 KIN524302:KIY524309 KSJ524302:KSU524309 LCF524302:LCQ524309 LMB524302:LMM524309 LVX524302:LWI524309 MFT524302:MGE524309 MPP524302:MQA524309 MZL524302:MZW524309 NJH524302:NJS524309 NTD524302:NTO524309 OCZ524302:ODK524309 OMV524302:ONG524309 OWR524302:OXC524309 PGN524302:PGY524309 PQJ524302:PQU524309 QAF524302:QAQ524309 QKB524302:QKM524309 QTX524302:QUI524309 RDT524302:REE524309 RNP524302:ROA524309 RXL524302:RXW524309 SHH524302:SHS524309 SRD524302:SRO524309 TAZ524302:TBK524309 TKV524302:TLG524309 TUR524302:TVC524309 UEN524302:UEY524309 UOJ524302:UOU524309 UYF524302:UYQ524309 VIB524302:VIM524309 VRX524302:VSI524309 WBT524302:WCE524309 WLP524302:WMA524309 WVL524302:WVW524309 IZ589838:JK589845 SV589838:TG589845 ACR589838:ADC589845 AMN589838:AMY589845 AWJ589838:AWU589845 BGF589838:BGQ589845 BQB589838:BQM589845 BZX589838:CAI589845 CJT589838:CKE589845 CTP589838:CUA589845 DDL589838:DDW589845 DNH589838:DNS589845 DXD589838:DXO589845 EGZ589838:EHK589845 EQV589838:ERG589845 FAR589838:FBC589845 FKN589838:FKY589845 FUJ589838:FUU589845 GEF589838:GEQ589845 GOB589838:GOM589845 GXX589838:GYI589845 HHT589838:HIE589845 HRP589838:HSA589845 IBL589838:IBW589845 ILH589838:ILS589845 IVD589838:IVO589845 JEZ589838:JFK589845 JOV589838:JPG589845 JYR589838:JZC589845 KIN589838:KIY589845 KSJ589838:KSU589845 LCF589838:LCQ589845 LMB589838:LMM589845 LVX589838:LWI589845 MFT589838:MGE589845 MPP589838:MQA589845 MZL589838:MZW589845 NJH589838:NJS589845 NTD589838:NTO589845 OCZ589838:ODK589845 OMV589838:ONG589845 OWR589838:OXC589845 PGN589838:PGY589845 PQJ589838:PQU589845 QAF589838:QAQ589845 QKB589838:QKM589845 QTX589838:QUI589845 RDT589838:REE589845 RNP589838:ROA589845 RXL589838:RXW589845 SHH589838:SHS589845 SRD589838:SRO589845 TAZ589838:TBK589845 TKV589838:TLG589845 TUR589838:TVC589845 UEN589838:UEY589845 UOJ589838:UOU589845 UYF589838:UYQ589845 VIB589838:VIM589845 VRX589838:VSI589845 WBT589838:WCE589845 WLP589838:WMA589845 WVL589838:WVW589845 IZ655374:JK655381 SV655374:TG655381 ACR655374:ADC655381 AMN655374:AMY655381 AWJ655374:AWU655381 BGF655374:BGQ655381 BQB655374:BQM655381 BZX655374:CAI655381 CJT655374:CKE655381 CTP655374:CUA655381 DDL655374:DDW655381 DNH655374:DNS655381 DXD655374:DXO655381 EGZ655374:EHK655381 EQV655374:ERG655381 FAR655374:FBC655381 FKN655374:FKY655381 FUJ655374:FUU655381 GEF655374:GEQ655381 GOB655374:GOM655381 GXX655374:GYI655381 HHT655374:HIE655381 HRP655374:HSA655381 IBL655374:IBW655381 ILH655374:ILS655381 IVD655374:IVO655381 JEZ655374:JFK655381 JOV655374:JPG655381 JYR655374:JZC655381 KIN655374:KIY655381 KSJ655374:KSU655381 LCF655374:LCQ655381 LMB655374:LMM655381 LVX655374:LWI655381 MFT655374:MGE655381 MPP655374:MQA655381 MZL655374:MZW655381 NJH655374:NJS655381 NTD655374:NTO655381 OCZ655374:ODK655381 OMV655374:ONG655381 OWR655374:OXC655381 PGN655374:PGY655381 PQJ655374:PQU655381 QAF655374:QAQ655381 QKB655374:QKM655381 QTX655374:QUI655381 RDT655374:REE655381 RNP655374:ROA655381 RXL655374:RXW655381 SHH655374:SHS655381 SRD655374:SRO655381 TAZ655374:TBK655381 TKV655374:TLG655381 TUR655374:TVC655381 UEN655374:UEY655381 UOJ655374:UOU655381 UYF655374:UYQ655381 VIB655374:VIM655381 VRX655374:VSI655381 WBT655374:WCE655381 WLP655374:WMA655381 WVL655374:WVW655381 IZ720910:JK720917 SV720910:TG720917 ACR720910:ADC720917 AMN720910:AMY720917 AWJ720910:AWU720917 BGF720910:BGQ720917 BQB720910:BQM720917 BZX720910:CAI720917 CJT720910:CKE720917 CTP720910:CUA720917 DDL720910:DDW720917 DNH720910:DNS720917 DXD720910:DXO720917 EGZ720910:EHK720917 EQV720910:ERG720917 FAR720910:FBC720917 FKN720910:FKY720917 FUJ720910:FUU720917 GEF720910:GEQ720917 GOB720910:GOM720917 GXX720910:GYI720917 HHT720910:HIE720917 HRP720910:HSA720917 IBL720910:IBW720917 ILH720910:ILS720917 IVD720910:IVO720917 JEZ720910:JFK720917 JOV720910:JPG720917 JYR720910:JZC720917 KIN720910:KIY720917 KSJ720910:KSU720917 LCF720910:LCQ720917 LMB720910:LMM720917 LVX720910:LWI720917 MFT720910:MGE720917 MPP720910:MQA720917 MZL720910:MZW720917 NJH720910:NJS720917 NTD720910:NTO720917 OCZ720910:ODK720917 OMV720910:ONG720917 OWR720910:OXC720917 PGN720910:PGY720917 PQJ720910:PQU720917 QAF720910:QAQ720917 QKB720910:QKM720917 QTX720910:QUI720917 RDT720910:REE720917 RNP720910:ROA720917 RXL720910:RXW720917 SHH720910:SHS720917 SRD720910:SRO720917 TAZ720910:TBK720917 TKV720910:TLG720917 TUR720910:TVC720917 UEN720910:UEY720917 UOJ720910:UOU720917 UYF720910:UYQ720917 VIB720910:VIM720917 VRX720910:VSI720917 WBT720910:WCE720917 WLP720910:WMA720917 WVL720910:WVW720917 IZ786446:JK786453 SV786446:TG786453 ACR786446:ADC786453 AMN786446:AMY786453 AWJ786446:AWU786453 BGF786446:BGQ786453 BQB786446:BQM786453 BZX786446:CAI786453 CJT786446:CKE786453 CTP786446:CUA786453 DDL786446:DDW786453 DNH786446:DNS786453 DXD786446:DXO786453 EGZ786446:EHK786453 EQV786446:ERG786453 FAR786446:FBC786453 FKN786446:FKY786453 FUJ786446:FUU786453 GEF786446:GEQ786453 GOB786446:GOM786453 GXX786446:GYI786453 HHT786446:HIE786453 HRP786446:HSA786453 IBL786446:IBW786453 ILH786446:ILS786453 IVD786446:IVO786453 JEZ786446:JFK786453 JOV786446:JPG786453 JYR786446:JZC786453 KIN786446:KIY786453 KSJ786446:KSU786453 LCF786446:LCQ786453 LMB786446:LMM786453 LVX786446:LWI786453 MFT786446:MGE786453 MPP786446:MQA786453 MZL786446:MZW786453 NJH786446:NJS786453 NTD786446:NTO786453 OCZ786446:ODK786453 OMV786446:ONG786453 OWR786446:OXC786453 PGN786446:PGY786453 PQJ786446:PQU786453 QAF786446:QAQ786453 QKB786446:QKM786453 QTX786446:QUI786453 RDT786446:REE786453 RNP786446:ROA786453 RXL786446:RXW786453 SHH786446:SHS786453 SRD786446:SRO786453 TAZ786446:TBK786453 TKV786446:TLG786453 TUR786446:TVC786453 UEN786446:UEY786453 UOJ786446:UOU786453 UYF786446:UYQ786453 VIB786446:VIM786453 VRX786446:VSI786453 WBT786446:WCE786453 WLP786446:WMA786453 WVL786446:WVW786453 IZ851982:JK851989 SV851982:TG851989 ACR851982:ADC851989 AMN851982:AMY851989 AWJ851982:AWU851989 BGF851982:BGQ851989 BQB851982:BQM851989 BZX851982:CAI851989 CJT851982:CKE851989 CTP851982:CUA851989 DDL851982:DDW851989 DNH851982:DNS851989 DXD851982:DXO851989 EGZ851982:EHK851989 EQV851982:ERG851989 FAR851982:FBC851989 FKN851982:FKY851989 FUJ851982:FUU851989 GEF851982:GEQ851989 GOB851982:GOM851989 GXX851982:GYI851989 HHT851982:HIE851989 HRP851982:HSA851989 IBL851982:IBW851989 ILH851982:ILS851989 IVD851982:IVO851989 JEZ851982:JFK851989 JOV851982:JPG851989 JYR851982:JZC851989 KIN851982:KIY851989 KSJ851982:KSU851989 LCF851982:LCQ851989 LMB851982:LMM851989 LVX851982:LWI851989 MFT851982:MGE851989 MPP851982:MQA851989 MZL851982:MZW851989 NJH851982:NJS851989 NTD851982:NTO851989 OCZ851982:ODK851989 OMV851982:ONG851989 OWR851982:OXC851989 PGN851982:PGY851989 PQJ851982:PQU851989 QAF851982:QAQ851989 QKB851982:QKM851989 QTX851982:QUI851989 RDT851982:REE851989 RNP851982:ROA851989 RXL851982:RXW851989 SHH851982:SHS851989 SRD851982:SRO851989 TAZ851982:TBK851989 TKV851982:TLG851989 TUR851982:TVC851989 UEN851982:UEY851989 UOJ851982:UOU851989 UYF851982:UYQ851989 VIB851982:VIM851989 VRX851982:VSI851989 WBT851982:WCE851989 WLP851982:WMA851989 WVL851982:WVW851989 IZ917518:JK917525 SV917518:TG917525 ACR917518:ADC917525 AMN917518:AMY917525 AWJ917518:AWU917525 BGF917518:BGQ917525 BQB917518:BQM917525 BZX917518:CAI917525 CJT917518:CKE917525 CTP917518:CUA917525 DDL917518:DDW917525 DNH917518:DNS917525 DXD917518:DXO917525 EGZ917518:EHK917525 EQV917518:ERG917525 FAR917518:FBC917525 FKN917518:FKY917525 FUJ917518:FUU917525 GEF917518:GEQ917525 GOB917518:GOM917525 GXX917518:GYI917525 HHT917518:HIE917525 HRP917518:HSA917525 IBL917518:IBW917525 ILH917518:ILS917525 IVD917518:IVO917525 JEZ917518:JFK917525 JOV917518:JPG917525 JYR917518:JZC917525 KIN917518:KIY917525 KSJ917518:KSU917525 LCF917518:LCQ917525 LMB917518:LMM917525 LVX917518:LWI917525 MFT917518:MGE917525 MPP917518:MQA917525 MZL917518:MZW917525 NJH917518:NJS917525 NTD917518:NTO917525 OCZ917518:ODK917525 OMV917518:ONG917525 OWR917518:OXC917525 PGN917518:PGY917525 PQJ917518:PQU917525 QAF917518:QAQ917525 QKB917518:QKM917525 QTX917518:QUI917525 RDT917518:REE917525 RNP917518:ROA917525 RXL917518:RXW917525 SHH917518:SHS917525 SRD917518:SRO917525 TAZ917518:TBK917525 TKV917518:TLG917525 TUR917518:TVC917525 UEN917518:UEY917525 UOJ917518:UOU917525 UYF917518:UYQ917525 VIB917518:VIM917525 VRX917518:VSI917525 WBT917518:WCE917525 WLP917518:WMA917525 WVL917518:WVW917525 IZ983054:JK983061 SV983054:TG983061 ACR983054:ADC983061 AMN983054:AMY983061 AWJ983054:AWU983061 BGF983054:BGQ983061 BQB983054:BQM983061 BZX983054:CAI983061 CJT983054:CKE983061 CTP983054:CUA983061 DDL983054:DDW983061 DNH983054:DNS983061 DXD983054:DXO983061 EGZ983054:EHK983061 EQV983054:ERG983061 FAR983054:FBC983061 FKN983054:FKY983061 FUJ983054:FUU983061 GEF983054:GEQ983061 GOB983054:GOM983061 GXX983054:GYI983061 HHT983054:HIE983061 HRP983054:HSA983061 IBL983054:IBW983061 ILH983054:ILS983061 IVD983054:IVO983061 JEZ983054:JFK983061 JOV983054:JPG983061 JYR983054:JZC983061 KIN983054:KIY983061 KSJ983054:KSU983061 LCF983054:LCQ983061 LMB983054:LMM983061 LVX983054:LWI983061 MFT983054:MGE983061 MPP983054:MQA983061 MZL983054:MZW983061 NJH983054:NJS983061 NTD983054:NTO983061 OCZ983054:ODK983061 OMV983054:ONG983061 OWR983054:OXC983061 PGN983054:PGY983061 PQJ983054:PQU983061 QAF983054:QAQ983061 QKB983054:QKM983061 QTX983054:QUI983061 RDT983054:REE983061 RNP983054:ROA983061 RXL983054:RXW983061 SHH983054:SHS983061 SRD983054:SRO983061 TAZ983054:TBK983061 TKV983054:TLG983061 TUR983054:TVC983061 UEN983054:UEY983061 UOJ983054:UOU983061 UYF983054:UYQ983061 VIB983054:VIM983061 VRX983054:VSI983061 WBT983054:WCE983061 WLP983054:WMA983061 WVL983054:WVW983061 D983053:O983060 D917517:O917524 D851981:O851988 D786445:O786452 D720909:O720916 D655373:O655380 D589837:O589844 D524301:O524308 D458765:O458772 D393229:O393236 D327693:O327700 D262157:O262164 D196621:O196628 D131085:O131092 D65549:O65556 Q24:T153 P7:R15 D7:O14 IZ8:JK19 SV8:TG19 ACR8:ADC19 AMN8:AMY19 AWJ8:AWU19 BGF8:BGQ19 BQB8:BQM19 BZX8:CAI19 CJT8:CKE19 CTP8:CUA19 DDL8:DDW19 DNH8:DNS19 DXD8:DXO19 EGZ8:EHK19 EQV8:ERG19 FAR8:FBC19 FKN8:FKY19 FUJ8:FUU19 GEF8:GEQ19 GOB8:GOM19 GXX8:GYI19 HHT8:HIE19 HRP8:HSA19 IBL8:IBW19 ILH8:ILS19 IVD8:IVO19 JEZ8:JFK19 JOV8:JPG19 JYR8:JZC19 KIN8:KIY19 KSJ8:KSU19 LCF8:LCQ19 LMB8:LMM19 LVX8:LWI19 MFT8:MGE19 MPP8:MQA19 MZL8:MZW19 NJH8:NJS19 NTD8:NTO19 OCZ8:ODK19 OMV8:ONG19 OWR8:OXC19 PGN8:PGY19 PQJ8:PQU19 QAF8:QAQ19 QKB8:QKM19 QTX8:QUI19 RDT8:REE19 RNP8:ROA19 RXL8:RXW19 SHH8:SHS19 SRD8:SRO19 TAZ8:TBK19 TKV8:TLG19 TUR8:TVC19 UEN8:UEY19 UOJ8:UOU19 UYF8:UYQ19 VIB8:VIM19 VRX8:VSI19 WBT8:WCE19 WLP8:WMA19 WVL8:WVW19" xr:uid="{00000000-0002-0000-0500-000000000000}"/>
    <dataValidation type="list" allowBlank="1" showInputMessage="1" showErrorMessage="1" prompt="・宿泊→○_x000a_・日帰り→×_x000a__x000a_宿泊した場合、次の日の日帰り入力は不要です。" sqref="JI25:JK154 TE25:TG154 ADA25:ADC154 AMW25:AMY154 AWS25:AWU154 BGO25:BGQ154 BQK25:BQM154 CAG25:CAI154 CKC25:CKE154 CTY25:CUA154 DDU25:DDW154 DNQ25:DNS154 DXM25:DXO154 EHI25:EHK154 ERE25:ERG154 FBA25:FBC154 FKW25:FKY154 FUS25:FUU154 GEO25:GEQ154 GOK25:GOM154 GYG25:GYI154 HIC25:HIE154 HRY25:HSA154 IBU25:IBW154 ILQ25:ILS154 IVM25:IVO154 JFI25:JFK154 JPE25:JPG154 JZA25:JZC154 KIW25:KIY154 KSS25:KSU154 LCO25:LCQ154 LMK25:LMM154 LWG25:LWI154 MGC25:MGE154 MPY25:MQA154 MZU25:MZW154 NJQ25:NJS154 NTM25:NTO154 ODI25:ODK154 ONE25:ONG154 OXA25:OXC154 PGW25:PGY154 PQS25:PQU154 QAO25:QAQ154 QKK25:QKM154 QUG25:QUI154 REC25:REE154 RNY25:ROA154 RXU25:RXW154 SHQ25:SHS154 SRM25:SRO154 TBI25:TBK154 TLE25:TLG154 TVA25:TVC154 UEW25:UEY154 UOS25:UOU154 UYO25:UYQ154 VIK25:VIM154 VSG25:VSI154 WCC25:WCE154 WLY25:WMA154 WVU25:WVW154 JI65561:JK65690 TE65561:TG65690 ADA65561:ADC65690 AMW65561:AMY65690 AWS65561:AWU65690 BGO65561:BGQ65690 BQK65561:BQM65690 CAG65561:CAI65690 CKC65561:CKE65690 CTY65561:CUA65690 DDU65561:DDW65690 DNQ65561:DNS65690 DXM65561:DXO65690 EHI65561:EHK65690 ERE65561:ERG65690 FBA65561:FBC65690 FKW65561:FKY65690 FUS65561:FUU65690 GEO65561:GEQ65690 GOK65561:GOM65690 GYG65561:GYI65690 HIC65561:HIE65690 HRY65561:HSA65690 IBU65561:IBW65690 ILQ65561:ILS65690 IVM65561:IVO65690 JFI65561:JFK65690 JPE65561:JPG65690 JZA65561:JZC65690 KIW65561:KIY65690 KSS65561:KSU65690 LCO65561:LCQ65690 LMK65561:LMM65690 LWG65561:LWI65690 MGC65561:MGE65690 MPY65561:MQA65690 MZU65561:MZW65690 NJQ65561:NJS65690 NTM65561:NTO65690 ODI65561:ODK65690 ONE65561:ONG65690 OXA65561:OXC65690 PGW65561:PGY65690 PQS65561:PQU65690 QAO65561:QAQ65690 QKK65561:QKM65690 QUG65561:QUI65690 REC65561:REE65690 RNY65561:ROA65690 RXU65561:RXW65690 SHQ65561:SHS65690 SRM65561:SRO65690 TBI65561:TBK65690 TLE65561:TLG65690 TVA65561:TVC65690 UEW65561:UEY65690 UOS65561:UOU65690 UYO65561:UYQ65690 VIK65561:VIM65690 VSG65561:VSI65690 WCC65561:WCE65690 WLY65561:WMA65690 WVU65561:WVW65690 JI131097:JK131226 TE131097:TG131226 ADA131097:ADC131226 AMW131097:AMY131226 AWS131097:AWU131226 BGO131097:BGQ131226 BQK131097:BQM131226 CAG131097:CAI131226 CKC131097:CKE131226 CTY131097:CUA131226 DDU131097:DDW131226 DNQ131097:DNS131226 DXM131097:DXO131226 EHI131097:EHK131226 ERE131097:ERG131226 FBA131097:FBC131226 FKW131097:FKY131226 FUS131097:FUU131226 GEO131097:GEQ131226 GOK131097:GOM131226 GYG131097:GYI131226 HIC131097:HIE131226 HRY131097:HSA131226 IBU131097:IBW131226 ILQ131097:ILS131226 IVM131097:IVO131226 JFI131097:JFK131226 JPE131097:JPG131226 JZA131097:JZC131226 KIW131097:KIY131226 KSS131097:KSU131226 LCO131097:LCQ131226 LMK131097:LMM131226 LWG131097:LWI131226 MGC131097:MGE131226 MPY131097:MQA131226 MZU131097:MZW131226 NJQ131097:NJS131226 NTM131097:NTO131226 ODI131097:ODK131226 ONE131097:ONG131226 OXA131097:OXC131226 PGW131097:PGY131226 PQS131097:PQU131226 QAO131097:QAQ131226 QKK131097:QKM131226 QUG131097:QUI131226 REC131097:REE131226 RNY131097:ROA131226 RXU131097:RXW131226 SHQ131097:SHS131226 SRM131097:SRO131226 TBI131097:TBK131226 TLE131097:TLG131226 TVA131097:TVC131226 UEW131097:UEY131226 UOS131097:UOU131226 UYO131097:UYQ131226 VIK131097:VIM131226 VSG131097:VSI131226 WCC131097:WCE131226 WLY131097:WMA131226 WVU131097:WVW131226 JI196633:JK196762 TE196633:TG196762 ADA196633:ADC196762 AMW196633:AMY196762 AWS196633:AWU196762 BGO196633:BGQ196762 BQK196633:BQM196762 CAG196633:CAI196762 CKC196633:CKE196762 CTY196633:CUA196762 DDU196633:DDW196762 DNQ196633:DNS196762 DXM196633:DXO196762 EHI196633:EHK196762 ERE196633:ERG196762 FBA196633:FBC196762 FKW196633:FKY196762 FUS196633:FUU196762 GEO196633:GEQ196762 GOK196633:GOM196762 GYG196633:GYI196762 HIC196633:HIE196762 HRY196633:HSA196762 IBU196633:IBW196762 ILQ196633:ILS196762 IVM196633:IVO196762 JFI196633:JFK196762 JPE196633:JPG196762 JZA196633:JZC196762 KIW196633:KIY196762 KSS196633:KSU196762 LCO196633:LCQ196762 LMK196633:LMM196762 LWG196633:LWI196762 MGC196633:MGE196762 MPY196633:MQA196762 MZU196633:MZW196762 NJQ196633:NJS196762 NTM196633:NTO196762 ODI196633:ODK196762 ONE196633:ONG196762 OXA196633:OXC196762 PGW196633:PGY196762 PQS196633:PQU196762 QAO196633:QAQ196762 QKK196633:QKM196762 QUG196633:QUI196762 REC196633:REE196762 RNY196633:ROA196762 RXU196633:RXW196762 SHQ196633:SHS196762 SRM196633:SRO196762 TBI196633:TBK196762 TLE196633:TLG196762 TVA196633:TVC196762 UEW196633:UEY196762 UOS196633:UOU196762 UYO196633:UYQ196762 VIK196633:VIM196762 VSG196633:VSI196762 WCC196633:WCE196762 WLY196633:WMA196762 WVU196633:WVW196762 JI262169:JK262298 TE262169:TG262298 ADA262169:ADC262298 AMW262169:AMY262298 AWS262169:AWU262298 BGO262169:BGQ262298 BQK262169:BQM262298 CAG262169:CAI262298 CKC262169:CKE262298 CTY262169:CUA262298 DDU262169:DDW262298 DNQ262169:DNS262298 DXM262169:DXO262298 EHI262169:EHK262298 ERE262169:ERG262298 FBA262169:FBC262298 FKW262169:FKY262298 FUS262169:FUU262298 GEO262169:GEQ262298 GOK262169:GOM262298 GYG262169:GYI262298 HIC262169:HIE262298 HRY262169:HSA262298 IBU262169:IBW262298 ILQ262169:ILS262298 IVM262169:IVO262298 JFI262169:JFK262298 JPE262169:JPG262298 JZA262169:JZC262298 KIW262169:KIY262298 KSS262169:KSU262298 LCO262169:LCQ262298 LMK262169:LMM262298 LWG262169:LWI262298 MGC262169:MGE262298 MPY262169:MQA262298 MZU262169:MZW262298 NJQ262169:NJS262298 NTM262169:NTO262298 ODI262169:ODK262298 ONE262169:ONG262298 OXA262169:OXC262298 PGW262169:PGY262298 PQS262169:PQU262298 QAO262169:QAQ262298 QKK262169:QKM262298 QUG262169:QUI262298 REC262169:REE262298 RNY262169:ROA262298 RXU262169:RXW262298 SHQ262169:SHS262298 SRM262169:SRO262298 TBI262169:TBK262298 TLE262169:TLG262298 TVA262169:TVC262298 UEW262169:UEY262298 UOS262169:UOU262298 UYO262169:UYQ262298 VIK262169:VIM262298 VSG262169:VSI262298 WCC262169:WCE262298 WLY262169:WMA262298 WVU262169:WVW262298 JI327705:JK327834 TE327705:TG327834 ADA327705:ADC327834 AMW327705:AMY327834 AWS327705:AWU327834 BGO327705:BGQ327834 BQK327705:BQM327834 CAG327705:CAI327834 CKC327705:CKE327834 CTY327705:CUA327834 DDU327705:DDW327834 DNQ327705:DNS327834 DXM327705:DXO327834 EHI327705:EHK327834 ERE327705:ERG327834 FBA327705:FBC327834 FKW327705:FKY327834 FUS327705:FUU327834 GEO327705:GEQ327834 GOK327705:GOM327834 GYG327705:GYI327834 HIC327705:HIE327834 HRY327705:HSA327834 IBU327705:IBW327834 ILQ327705:ILS327834 IVM327705:IVO327834 JFI327705:JFK327834 JPE327705:JPG327834 JZA327705:JZC327834 KIW327705:KIY327834 KSS327705:KSU327834 LCO327705:LCQ327834 LMK327705:LMM327834 LWG327705:LWI327834 MGC327705:MGE327834 MPY327705:MQA327834 MZU327705:MZW327834 NJQ327705:NJS327834 NTM327705:NTO327834 ODI327705:ODK327834 ONE327705:ONG327834 OXA327705:OXC327834 PGW327705:PGY327834 PQS327705:PQU327834 QAO327705:QAQ327834 QKK327705:QKM327834 QUG327705:QUI327834 REC327705:REE327834 RNY327705:ROA327834 RXU327705:RXW327834 SHQ327705:SHS327834 SRM327705:SRO327834 TBI327705:TBK327834 TLE327705:TLG327834 TVA327705:TVC327834 UEW327705:UEY327834 UOS327705:UOU327834 UYO327705:UYQ327834 VIK327705:VIM327834 VSG327705:VSI327834 WCC327705:WCE327834 WLY327705:WMA327834 WVU327705:WVW327834 JI393241:JK393370 TE393241:TG393370 ADA393241:ADC393370 AMW393241:AMY393370 AWS393241:AWU393370 BGO393241:BGQ393370 BQK393241:BQM393370 CAG393241:CAI393370 CKC393241:CKE393370 CTY393241:CUA393370 DDU393241:DDW393370 DNQ393241:DNS393370 DXM393241:DXO393370 EHI393241:EHK393370 ERE393241:ERG393370 FBA393241:FBC393370 FKW393241:FKY393370 FUS393241:FUU393370 GEO393241:GEQ393370 GOK393241:GOM393370 GYG393241:GYI393370 HIC393241:HIE393370 HRY393241:HSA393370 IBU393241:IBW393370 ILQ393241:ILS393370 IVM393241:IVO393370 JFI393241:JFK393370 JPE393241:JPG393370 JZA393241:JZC393370 KIW393241:KIY393370 KSS393241:KSU393370 LCO393241:LCQ393370 LMK393241:LMM393370 LWG393241:LWI393370 MGC393241:MGE393370 MPY393241:MQA393370 MZU393241:MZW393370 NJQ393241:NJS393370 NTM393241:NTO393370 ODI393241:ODK393370 ONE393241:ONG393370 OXA393241:OXC393370 PGW393241:PGY393370 PQS393241:PQU393370 QAO393241:QAQ393370 QKK393241:QKM393370 QUG393241:QUI393370 REC393241:REE393370 RNY393241:ROA393370 RXU393241:RXW393370 SHQ393241:SHS393370 SRM393241:SRO393370 TBI393241:TBK393370 TLE393241:TLG393370 TVA393241:TVC393370 UEW393241:UEY393370 UOS393241:UOU393370 UYO393241:UYQ393370 VIK393241:VIM393370 VSG393241:VSI393370 WCC393241:WCE393370 WLY393241:WMA393370 WVU393241:WVW393370 JI458777:JK458906 TE458777:TG458906 ADA458777:ADC458906 AMW458777:AMY458906 AWS458777:AWU458906 BGO458777:BGQ458906 BQK458777:BQM458906 CAG458777:CAI458906 CKC458777:CKE458906 CTY458777:CUA458906 DDU458777:DDW458906 DNQ458777:DNS458906 DXM458777:DXO458906 EHI458777:EHK458906 ERE458777:ERG458906 FBA458777:FBC458906 FKW458777:FKY458906 FUS458777:FUU458906 GEO458777:GEQ458906 GOK458777:GOM458906 GYG458777:GYI458906 HIC458777:HIE458906 HRY458777:HSA458906 IBU458777:IBW458906 ILQ458777:ILS458906 IVM458777:IVO458906 JFI458777:JFK458906 JPE458777:JPG458906 JZA458777:JZC458906 KIW458777:KIY458906 KSS458777:KSU458906 LCO458777:LCQ458906 LMK458777:LMM458906 LWG458777:LWI458906 MGC458777:MGE458906 MPY458777:MQA458906 MZU458777:MZW458906 NJQ458777:NJS458906 NTM458777:NTO458906 ODI458777:ODK458906 ONE458777:ONG458906 OXA458777:OXC458906 PGW458777:PGY458906 PQS458777:PQU458906 QAO458777:QAQ458906 QKK458777:QKM458906 QUG458777:QUI458906 REC458777:REE458906 RNY458777:ROA458906 RXU458777:RXW458906 SHQ458777:SHS458906 SRM458777:SRO458906 TBI458777:TBK458906 TLE458777:TLG458906 TVA458777:TVC458906 UEW458777:UEY458906 UOS458777:UOU458906 UYO458777:UYQ458906 VIK458777:VIM458906 VSG458777:VSI458906 WCC458777:WCE458906 WLY458777:WMA458906 WVU458777:WVW458906 JI524313:JK524442 TE524313:TG524442 ADA524313:ADC524442 AMW524313:AMY524442 AWS524313:AWU524442 BGO524313:BGQ524442 BQK524313:BQM524442 CAG524313:CAI524442 CKC524313:CKE524442 CTY524313:CUA524442 DDU524313:DDW524442 DNQ524313:DNS524442 DXM524313:DXO524442 EHI524313:EHK524442 ERE524313:ERG524442 FBA524313:FBC524442 FKW524313:FKY524442 FUS524313:FUU524442 GEO524313:GEQ524442 GOK524313:GOM524442 GYG524313:GYI524442 HIC524313:HIE524442 HRY524313:HSA524442 IBU524313:IBW524442 ILQ524313:ILS524442 IVM524313:IVO524442 JFI524313:JFK524442 JPE524313:JPG524442 JZA524313:JZC524442 KIW524313:KIY524442 KSS524313:KSU524442 LCO524313:LCQ524442 LMK524313:LMM524442 LWG524313:LWI524442 MGC524313:MGE524442 MPY524313:MQA524442 MZU524313:MZW524442 NJQ524313:NJS524442 NTM524313:NTO524442 ODI524313:ODK524442 ONE524313:ONG524442 OXA524313:OXC524442 PGW524313:PGY524442 PQS524313:PQU524442 QAO524313:QAQ524442 QKK524313:QKM524442 QUG524313:QUI524442 REC524313:REE524442 RNY524313:ROA524442 RXU524313:RXW524442 SHQ524313:SHS524442 SRM524313:SRO524442 TBI524313:TBK524442 TLE524313:TLG524442 TVA524313:TVC524442 UEW524313:UEY524442 UOS524313:UOU524442 UYO524313:UYQ524442 VIK524313:VIM524442 VSG524313:VSI524442 WCC524313:WCE524442 WLY524313:WMA524442 WVU524313:WVW524442 JI589849:JK589978 TE589849:TG589978 ADA589849:ADC589978 AMW589849:AMY589978 AWS589849:AWU589978 BGO589849:BGQ589978 BQK589849:BQM589978 CAG589849:CAI589978 CKC589849:CKE589978 CTY589849:CUA589978 DDU589849:DDW589978 DNQ589849:DNS589978 DXM589849:DXO589978 EHI589849:EHK589978 ERE589849:ERG589978 FBA589849:FBC589978 FKW589849:FKY589978 FUS589849:FUU589978 GEO589849:GEQ589978 GOK589849:GOM589978 GYG589849:GYI589978 HIC589849:HIE589978 HRY589849:HSA589978 IBU589849:IBW589978 ILQ589849:ILS589978 IVM589849:IVO589978 JFI589849:JFK589978 JPE589849:JPG589978 JZA589849:JZC589978 KIW589849:KIY589978 KSS589849:KSU589978 LCO589849:LCQ589978 LMK589849:LMM589978 LWG589849:LWI589978 MGC589849:MGE589978 MPY589849:MQA589978 MZU589849:MZW589978 NJQ589849:NJS589978 NTM589849:NTO589978 ODI589849:ODK589978 ONE589849:ONG589978 OXA589849:OXC589978 PGW589849:PGY589978 PQS589849:PQU589978 QAO589849:QAQ589978 QKK589849:QKM589978 QUG589849:QUI589978 REC589849:REE589978 RNY589849:ROA589978 RXU589849:RXW589978 SHQ589849:SHS589978 SRM589849:SRO589978 TBI589849:TBK589978 TLE589849:TLG589978 TVA589849:TVC589978 UEW589849:UEY589978 UOS589849:UOU589978 UYO589849:UYQ589978 VIK589849:VIM589978 VSG589849:VSI589978 WCC589849:WCE589978 WLY589849:WMA589978 WVU589849:WVW589978 JI655385:JK655514 TE655385:TG655514 ADA655385:ADC655514 AMW655385:AMY655514 AWS655385:AWU655514 BGO655385:BGQ655514 BQK655385:BQM655514 CAG655385:CAI655514 CKC655385:CKE655514 CTY655385:CUA655514 DDU655385:DDW655514 DNQ655385:DNS655514 DXM655385:DXO655514 EHI655385:EHK655514 ERE655385:ERG655514 FBA655385:FBC655514 FKW655385:FKY655514 FUS655385:FUU655514 GEO655385:GEQ655514 GOK655385:GOM655514 GYG655385:GYI655514 HIC655385:HIE655514 HRY655385:HSA655514 IBU655385:IBW655514 ILQ655385:ILS655514 IVM655385:IVO655514 JFI655385:JFK655514 JPE655385:JPG655514 JZA655385:JZC655514 KIW655385:KIY655514 KSS655385:KSU655514 LCO655385:LCQ655514 LMK655385:LMM655514 LWG655385:LWI655514 MGC655385:MGE655514 MPY655385:MQA655514 MZU655385:MZW655514 NJQ655385:NJS655514 NTM655385:NTO655514 ODI655385:ODK655514 ONE655385:ONG655514 OXA655385:OXC655514 PGW655385:PGY655514 PQS655385:PQU655514 QAO655385:QAQ655514 QKK655385:QKM655514 QUG655385:QUI655514 REC655385:REE655514 RNY655385:ROA655514 RXU655385:RXW655514 SHQ655385:SHS655514 SRM655385:SRO655514 TBI655385:TBK655514 TLE655385:TLG655514 TVA655385:TVC655514 UEW655385:UEY655514 UOS655385:UOU655514 UYO655385:UYQ655514 VIK655385:VIM655514 VSG655385:VSI655514 WCC655385:WCE655514 WLY655385:WMA655514 WVU655385:WVW655514 JI720921:JK721050 TE720921:TG721050 ADA720921:ADC721050 AMW720921:AMY721050 AWS720921:AWU721050 BGO720921:BGQ721050 BQK720921:BQM721050 CAG720921:CAI721050 CKC720921:CKE721050 CTY720921:CUA721050 DDU720921:DDW721050 DNQ720921:DNS721050 DXM720921:DXO721050 EHI720921:EHK721050 ERE720921:ERG721050 FBA720921:FBC721050 FKW720921:FKY721050 FUS720921:FUU721050 GEO720921:GEQ721050 GOK720921:GOM721050 GYG720921:GYI721050 HIC720921:HIE721050 HRY720921:HSA721050 IBU720921:IBW721050 ILQ720921:ILS721050 IVM720921:IVO721050 JFI720921:JFK721050 JPE720921:JPG721050 JZA720921:JZC721050 KIW720921:KIY721050 KSS720921:KSU721050 LCO720921:LCQ721050 LMK720921:LMM721050 LWG720921:LWI721050 MGC720921:MGE721050 MPY720921:MQA721050 MZU720921:MZW721050 NJQ720921:NJS721050 NTM720921:NTO721050 ODI720921:ODK721050 ONE720921:ONG721050 OXA720921:OXC721050 PGW720921:PGY721050 PQS720921:PQU721050 QAO720921:QAQ721050 QKK720921:QKM721050 QUG720921:QUI721050 REC720921:REE721050 RNY720921:ROA721050 RXU720921:RXW721050 SHQ720921:SHS721050 SRM720921:SRO721050 TBI720921:TBK721050 TLE720921:TLG721050 TVA720921:TVC721050 UEW720921:UEY721050 UOS720921:UOU721050 UYO720921:UYQ721050 VIK720921:VIM721050 VSG720921:VSI721050 WCC720921:WCE721050 WLY720921:WMA721050 WVU720921:WVW721050 JI786457:JK786586 TE786457:TG786586 ADA786457:ADC786586 AMW786457:AMY786586 AWS786457:AWU786586 BGO786457:BGQ786586 BQK786457:BQM786586 CAG786457:CAI786586 CKC786457:CKE786586 CTY786457:CUA786586 DDU786457:DDW786586 DNQ786457:DNS786586 DXM786457:DXO786586 EHI786457:EHK786586 ERE786457:ERG786586 FBA786457:FBC786586 FKW786457:FKY786586 FUS786457:FUU786586 GEO786457:GEQ786586 GOK786457:GOM786586 GYG786457:GYI786586 HIC786457:HIE786586 HRY786457:HSA786586 IBU786457:IBW786586 ILQ786457:ILS786586 IVM786457:IVO786586 JFI786457:JFK786586 JPE786457:JPG786586 JZA786457:JZC786586 KIW786457:KIY786586 KSS786457:KSU786586 LCO786457:LCQ786586 LMK786457:LMM786586 LWG786457:LWI786586 MGC786457:MGE786586 MPY786457:MQA786586 MZU786457:MZW786586 NJQ786457:NJS786586 NTM786457:NTO786586 ODI786457:ODK786586 ONE786457:ONG786586 OXA786457:OXC786586 PGW786457:PGY786586 PQS786457:PQU786586 QAO786457:QAQ786586 QKK786457:QKM786586 QUG786457:QUI786586 REC786457:REE786586 RNY786457:ROA786586 RXU786457:RXW786586 SHQ786457:SHS786586 SRM786457:SRO786586 TBI786457:TBK786586 TLE786457:TLG786586 TVA786457:TVC786586 UEW786457:UEY786586 UOS786457:UOU786586 UYO786457:UYQ786586 VIK786457:VIM786586 VSG786457:VSI786586 WCC786457:WCE786586 WLY786457:WMA786586 WVU786457:WVW786586 JI851993:JK852122 TE851993:TG852122 ADA851993:ADC852122 AMW851993:AMY852122 AWS851993:AWU852122 BGO851993:BGQ852122 BQK851993:BQM852122 CAG851993:CAI852122 CKC851993:CKE852122 CTY851993:CUA852122 DDU851993:DDW852122 DNQ851993:DNS852122 DXM851993:DXO852122 EHI851993:EHK852122 ERE851993:ERG852122 FBA851993:FBC852122 FKW851993:FKY852122 FUS851993:FUU852122 GEO851993:GEQ852122 GOK851993:GOM852122 GYG851993:GYI852122 HIC851993:HIE852122 HRY851993:HSA852122 IBU851993:IBW852122 ILQ851993:ILS852122 IVM851993:IVO852122 JFI851993:JFK852122 JPE851993:JPG852122 JZA851993:JZC852122 KIW851993:KIY852122 KSS851993:KSU852122 LCO851993:LCQ852122 LMK851993:LMM852122 LWG851993:LWI852122 MGC851993:MGE852122 MPY851993:MQA852122 MZU851993:MZW852122 NJQ851993:NJS852122 NTM851993:NTO852122 ODI851993:ODK852122 ONE851993:ONG852122 OXA851993:OXC852122 PGW851993:PGY852122 PQS851993:PQU852122 QAO851993:QAQ852122 QKK851993:QKM852122 QUG851993:QUI852122 REC851993:REE852122 RNY851993:ROA852122 RXU851993:RXW852122 SHQ851993:SHS852122 SRM851993:SRO852122 TBI851993:TBK852122 TLE851993:TLG852122 TVA851993:TVC852122 UEW851993:UEY852122 UOS851993:UOU852122 UYO851993:UYQ852122 VIK851993:VIM852122 VSG851993:VSI852122 WCC851993:WCE852122 WLY851993:WMA852122 WVU851993:WVW852122 JI917529:JK917658 TE917529:TG917658 ADA917529:ADC917658 AMW917529:AMY917658 AWS917529:AWU917658 BGO917529:BGQ917658 BQK917529:BQM917658 CAG917529:CAI917658 CKC917529:CKE917658 CTY917529:CUA917658 DDU917529:DDW917658 DNQ917529:DNS917658 DXM917529:DXO917658 EHI917529:EHK917658 ERE917529:ERG917658 FBA917529:FBC917658 FKW917529:FKY917658 FUS917529:FUU917658 GEO917529:GEQ917658 GOK917529:GOM917658 GYG917529:GYI917658 HIC917529:HIE917658 HRY917529:HSA917658 IBU917529:IBW917658 ILQ917529:ILS917658 IVM917529:IVO917658 JFI917529:JFK917658 JPE917529:JPG917658 JZA917529:JZC917658 KIW917529:KIY917658 KSS917529:KSU917658 LCO917529:LCQ917658 LMK917529:LMM917658 LWG917529:LWI917658 MGC917529:MGE917658 MPY917529:MQA917658 MZU917529:MZW917658 NJQ917529:NJS917658 NTM917529:NTO917658 ODI917529:ODK917658 ONE917529:ONG917658 OXA917529:OXC917658 PGW917529:PGY917658 PQS917529:PQU917658 QAO917529:QAQ917658 QKK917529:QKM917658 QUG917529:QUI917658 REC917529:REE917658 RNY917529:ROA917658 RXU917529:RXW917658 SHQ917529:SHS917658 SRM917529:SRO917658 TBI917529:TBK917658 TLE917529:TLG917658 TVA917529:TVC917658 UEW917529:UEY917658 UOS917529:UOU917658 UYO917529:UYQ917658 VIK917529:VIM917658 VSG917529:VSI917658 WCC917529:WCE917658 WLY917529:WMA917658 WVU917529:WVW917658 JI983065:JK983194 TE983065:TG983194 ADA983065:ADC983194 AMW983065:AMY983194 AWS983065:AWU983194 BGO983065:BGQ983194 BQK983065:BQM983194 CAG983065:CAI983194 CKC983065:CKE983194 CTY983065:CUA983194 DDU983065:DDW983194 DNQ983065:DNS983194 DXM983065:DXO983194 EHI983065:EHK983194 ERE983065:ERG983194 FBA983065:FBC983194 FKW983065:FKY983194 FUS983065:FUU983194 GEO983065:GEQ983194 GOK983065:GOM983194 GYG983065:GYI983194 HIC983065:HIE983194 HRY983065:HSA983194 IBU983065:IBW983194 ILQ983065:ILS983194 IVM983065:IVO983194 JFI983065:JFK983194 JPE983065:JPG983194 JZA983065:JZC983194 KIW983065:KIY983194 KSS983065:KSU983194 LCO983065:LCQ983194 LMK983065:LMM983194 LWG983065:LWI983194 MGC983065:MGE983194 MPY983065:MQA983194 MZU983065:MZW983194 NJQ983065:NJS983194 NTM983065:NTO983194 ODI983065:ODK983194 ONE983065:ONG983194 OXA983065:OXC983194 PGW983065:PGY983194 PQS983065:PQU983194 QAO983065:QAQ983194 QKK983065:QKM983194 QUG983065:QUI983194 REC983065:REE983194 RNY983065:ROA983194 RXU983065:RXW983194 SHQ983065:SHS983194 SRM983065:SRO983194 TBI983065:TBK983194 TLE983065:TLG983194 TVA983065:TVC983194 UEW983065:UEY983194 UOS983065:UOU983194 UYO983065:UYQ983194 VIK983065:VIM983194 VSG983065:VSI983194 WCC983065:WCE983194 WLY983065:WMA983194 WVU983065:WVW983194 M983064:O983193 M917528:O917657 M851992:O852121 M786456:O786585 M720920:O721049 M655384:O655513 M589848:O589977 M524312:O524441 M458776:O458905 M393240:O393369 M327704:O327833 M262168:O262297 M196632:O196761 M131096:O131225 M65560:O65689" xr:uid="{00000000-0002-0000-0500-000001000000}">
      <formula1>宿泊・日帰り</formula1>
    </dataValidation>
    <dataValidation type="list" allowBlank="1" showInputMessage="1" showErrorMessage="1" prompt="A：幼児_x000a_B：小学生_x000a_C：中学生_x000a_D：高校生_x000a_E：26才未満（大学生）_x000a_F：26才未満（学生以外）_x000a_G：26才以上" sqref="JC25:JC154 SY25:SY154 ACU25:ACU154 AMQ25:AMQ154 AWM25:AWM154 BGI25:BGI154 BQE25:BQE154 CAA25:CAA154 CJW25:CJW154 CTS25:CTS154 DDO25:DDO154 DNK25:DNK154 DXG25:DXG154 EHC25:EHC154 EQY25:EQY154 FAU25:FAU154 FKQ25:FKQ154 FUM25:FUM154 GEI25:GEI154 GOE25:GOE154 GYA25:GYA154 HHW25:HHW154 HRS25:HRS154 IBO25:IBO154 ILK25:ILK154 IVG25:IVG154 JFC25:JFC154 JOY25:JOY154 JYU25:JYU154 KIQ25:KIQ154 KSM25:KSM154 LCI25:LCI154 LME25:LME154 LWA25:LWA154 MFW25:MFW154 MPS25:MPS154 MZO25:MZO154 NJK25:NJK154 NTG25:NTG154 ODC25:ODC154 OMY25:OMY154 OWU25:OWU154 PGQ25:PGQ154 PQM25:PQM154 QAI25:QAI154 QKE25:QKE154 QUA25:QUA154 RDW25:RDW154 RNS25:RNS154 RXO25:RXO154 SHK25:SHK154 SRG25:SRG154 TBC25:TBC154 TKY25:TKY154 TUU25:TUU154 UEQ25:UEQ154 UOM25:UOM154 UYI25:UYI154 VIE25:VIE154 VSA25:VSA154 WBW25:WBW154 WLS25:WLS154 WVO25:WVO154 JC65561:JC65690 SY65561:SY65690 ACU65561:ACU65690 AMQ65561:AMQ65690 AWM65561:AWM65690 BGI65561:BGI65690 BQE65561:BQE65690 CAA65561:CAA65690 CJW65561:CJW65690 CTS65561:CTS65690 DDO65561:DDO65690 DNK65561:DNK65690 DXG65561:DXG65690 EHC65561:EHC65690 EQY65561:EQY65690 FAU65561:FAU65690 FKQ65561:FKQ65690 FUM65561:FUM65690 GEI65561:GEI65690 GOE65561:GOE65690 GYA65561:GYA65690 HHW65561:HHW65690 HRS65561:HRS65690 IBO65561:IBO65690 ILK65561:ILK65690 IVG65561:IVG65690 JFC65561:JFC65690 JOY65561:JOY65690 JYU65561:JYU65690 KIQ65561:KIQ65690 KSM65561:KSM65690 LCI65561:LCI65690 LME65561:LME65690 LWA65561:LWA65690 MFW65561:MFW65690 MPS65561:MPS65690 MZO65561:MZO65690 NJK65561:NJK65690 NTG65561:NTG65690 ODC65561:ODC65690 OMY65561:OMY65690 OWU65561:OWU65690 PGQ65561:PGQ65690 PQM65561:PQM65690 QAI65561:QAI65690 QKE65561:QKE65690 QUA65561:QUA65690 RDW65561:RDW65690 RNS65561:RNS65690 RXO65561:RXO65690 SHK65561:SHK65690 SRG65561:SRG65690 TBC65561:TBC65690 TKY65561:TKY65690 TUU65561:TUU65690 UEQ65561:UEQ65690 UOM65561:UOM65690 UYI65561:UYI65690 VIE65561:VIE65690 VSA65561:VSA65690 WBW65561:WBW65690 WLS65561:WLS65690 WVO65561:WVO65690 JC131097:JC131226 SY131097:SY131226 ACU131097:ACU131226 AMQ131097:AMQ131226 AWM131097:AWM131226 BGI131097:BGI131226 BQE131097:BQE131226 CAA131097:CAA131226 CJW131097:CJW131226 CTS131097:CTS131226 DDO131097:DDO131226 DNK131097:DNK131226 DXG131097:DXG131226 EHC131097:EHC131226 EQY131097:EQY131226 FAU131097:FAU131226 FKQ131097:FKQ131226 FUM131097:FUM131226 GEI131097:GEI131226 GOE131097:GOE131226 GYA131097:GYA131226 HHW131097:HHW131226 HRS131097:HRS131226 IBO131097:IBO131226 ILK131097:ILK131226 IVG131097:IVG131226 JFC131097:JFC131226 JOY131097:JOY131226 JYU131097:JYU131226 KIQ131097:KIQ131226 KSM131097:KSM131226 LCI131097:LCI131226 LME131097:LME131226 LWA131097:LWA131226 MFW131097:MFW131226 MPS131097:MPS131226 MZO131097:MZO131226 NJK131097:NJK131226 NTG131097:NTG131226 ODC131097:ODC131226 OMY131097:OMY131226 OWU131097:OWU131226 PGQ131097:PGQ131226 PQM131097:PQM131226 QAI131097:QAI131226 QKE131097:QKE131226 QUA131097:QUA131226 RDW131097:RDW131226 RNS131097:RNS131226 RXO131097:RXO131226 SHK131097:SHK131226 SRG131097:SRG131226 TBC131097:TBC131226 TKY131097:TKY131226 TUU131097:TUU131226 UEQ131097:UEQ131226 UOM131097:UOM131226 UYI131097:UYI131226 VIE131097:VIE131226 VSA131097:VSA131226 WBW131097:WBW131226 WLS131097:WLS131226 WVO131097:WVO131226 JC196633:JC196762 SY196633:SY196762 ACU196633:ACU196762 AMQ196633:AMQ196762 AWM196633:AWM196762 BGI196633:BGI196762 BQE196633:BQE196762 CAA196633:CAA196762 CJW196633:CJW196762 CTS196633:CTS196762 DDO196633:DDO196762 DNK196633:DNK196762 DXG196633:DXG196762 EHC196633:EHC196762 EQY196633:EQY196762 FAU196633:FAU196762 FKQ196633:FKQ196762 FUM196633:FUM196762 GEI196633:GEI196762 GOE196633:GOE196762 GYA196633:GYA196762 HHW196633:HHW196762 HRS196633:HRS196762 IBO196633:IBO196762 ILK196633:ILK196762 IVG196633:IVG196762 JFC196633:JFC196762 JOY196633:JOY196762 JYU196633:JYU196762 KIQ196633:KIQ196762 KSM196633:KSM196762 LCI196633:LCI196762 LME196633:LME196762 LWA196633:LWA196762 MFW196633:MFW196762 MPS196633:MPS196762 MZO196633:MZO196762 NJK196633:NJK196762 NTG196633:NTG196762 ODC196633:ODC196762 OMY196633:OMY196762 OWU196633:OWU196762 PGQ196633:PGQ196762 PQM196633:PQM196762 QAI196633:QAI196762 QKE196633:QKE196762 QUA196633:QUA196762 RDW196633:RDW196762 RNS196633:RNS196762 RXO196633:RXO196762 SHK196633:SHK196762 SRG196633:SRG196762 TBC196633:TBC196762 TKY196633:TKY196762 TUU196633:TUU196762 UEQ196633:UEQ196762 UOM196633:UOM196762 UYI196633:UYI196762 VIE196633:VIE196762 VSA196633:VSA196762 WBW196633:WBW196762 WLS196633:WLS196762 WVO196633:WVO196762 JC262169:JC262298 SY262169:SY262298 ACU262169:ACU262298 AMQ262169:AMQ262298 AWM262169:AWM262298 BGI262169:BGI262298 BQE262169:BQE262298 CAA262169:CAA262298 CJW262169:CJW262298 CTS262169:CTS262298 DDO262169:DDO262298 DNK262169:DNK262298 DXG262169:DXG262298 EHC262169:EHC262298 EQY262169:EQY262298 FAU262169:FAU262298 FKQ262169:FKQ262298 FUM262169:FUM262298 GEI262169:GEI262298 GOE262169:GOE262298 GYA262169:GYA262298 HHW262169:HHW262298 HRS262169:HRS262298 IBO262169:IBO262298 ILK262169:ILK262298 IVG262169:IVG262298 JFC262169:JFC262298 JOY262169:JOY262298 JYU262169:JYU262298 KIQ262169:KIQ262298 KSM262169:KSM262298 LCI262169:LCI262298 LME262169:LME262298 LWA262169:LWA262298 MFW262169:MFW262298 MPS262169:MPS262298 MZO262169:MZO262298 NJK262169:NJK262298 NTG262169:NTG262298 ODC262169:ODC262298 OMY262169:OMY262298 OWU262169:OWU262298 PGQ262169:PGQ262298 PQM262169:PQM262298 QAI262169:QAI262298 QKE262169:QKE262298 QUA262169:QUA262298 RDW262169:RDW262298 RNS262169:RNS262298 RXO262169:RXO262298 SHK262169:SHK262298 SRG262169:SRG262298 TBC262169:TBC262298 TKY262169:TKY262298 TUU262169:TUU262298 UEQ262169:UEQ262298 UOM262169:UOM262298 UYI262169:UYI262298 VIE262169:VIE262298 VSA262169:VSA262298 WBW262169:WBW262298 WLS262169:WLS262298 WVO262169:WVO262298 JC327705:JC327834 SY327705:SY327834 ACU327705:ACU327834 AMQ327705:AMQ327834 AWM327705:AWM327834 BGI327705:BGI327834 BQE327705:BQE327834 CAA327705:CAA327834 CJW327705:CJW327834 CTS327705:CTS327834 DDO327705:DDO327834 DNK327705:DNK327834 DXG327705:DXG327834 EHC327705:EHC327834 EQY327705:EQY327834 FAU327705:FAU327834 FKQ327705:FKQ327834 FUM327705:FUM327834 GEI327705:GEI327834 GOE327705:GOE327834 GYA327705:GYA327834 HHW327705:HHW327834 HRS327705:HRS327834 IBO327705:IBO327834 ILK327705:ILK327834 IVG327705:IVG327834 JFC327705:JFC327834 JOY327705:JOY327834 JYU327705:JYU327834 KIQ327705:KIQ327834 KSM327705:KSM327834 LCI327705:LCI327834 LME327705:LME327834 LWA327705:LWA327834 MFW327705:MFW327834 MPS327705:MPS327834 MZO327705:MZO327834 NJK327705:NJK327834 NTG327705:NTG327834 ODC327705:ODC327834 OMY327705:OMY327834 OWU327705:OWU327834 PGQ327705:PGQ327834 PQM327705:PQM327834 QAI327705:QAI327834 QKE327705:QKE327834 QUA327705:QUA327834 RDW327705:RDW327834 RNS327705:RNS327834 RXO327705:RXO327834 SHK327705:SHK327834 SRG327705:SRG327834 TBC327705:TBC327834 TKY327705:TKY327834 TUU327705:TUU327834 UEQ327705:UEQ327834 UOM327705:UOM327834 UYI327705:UYI327834 VIE327705:VIE327834 VSA327705:VSA327834 WBW327705:WBW327834 WLS327705:WLS327834 WVO327705:WVO327834 JC393241:JC393370 SY393241:SY393370 ACU393241:ACU393370 AMQ393241:AMQ393370 AWM393241:AWM393370 BGI393241:BGI393370 BQE393241:BQE393370 CAA393241:CAA393370 CJW393241:CJW393370 CTS393241:CTS393370 DDO393241:DDO393370 DNK393241:DNK393370 DXG393241:DXG393370 EHC393241:EHC393370 EQY393241:EQY393370 FAU393241:FAU393370 FKQ393241:FKQ393370 FUM393241:FUM393370 GEI393241:GEI393370 GOE393241:GOE393370 GYA393241:GYA393370 HHW393241:HHW393370 HRS393241:HRS393370 IBO393241:IBO393370 ILK393241:ILK393370 IVG393241:IVG393370 JFC393241:JFC393370 JOY393241:JOY393370 JYU393241:JYU393370 KIQ393241:KIQ393370 KSM393241:KSM393370 LCI393241:LCI393370 LME393241:LME393370 LWA393241:LWA393370 MFW393241:MFW393370 MPS393241:MPS393370 MZO393241:MZO393370 NJK393241:NJK393370 NTG393241:NTG393370 ODC393241:ODC393370 OMY393241:OMY393370 OWU393241:OWU393370 PGQ393241:PGQ393370 PQM393241:PQM393370 QAI393241:QAI393370 QKE393241:QKE393370 QUA393241:QUA393370 RDW393241:RDW393370 RNS393241:RNS393370 RXO393241:RXO393370 SHK393241:SHK393370 SRG393241:SRG393370 TBC393241:TBC393370 TKY393241:TKY393370 TUU393241:TUU393370 UEQ393241:UEQ393370 UOM393241:UOM393370 UYI393241:UYI393370 VIE393241:VIE393370 VSA393241:VSA393370 WBW393241:WBW393370 WLS393241:WLS393370 WVO393241:WVO393370 JC458777:JC458906 SY458777:SY458906 ACU458777:ACU458906 AMQ458777:AMQ458906 AWM458777:AWM458906 BGI458777:BGI458906 BQE458777:BQE458906 CAA458777:CAA458906 CJW458777:CJW458906 CTS458777:CTS458906 DDO458777:DDO458906 DNK458777:DNK458906 DXG458777:DXG458906 EHC458777:EHC458906 EQY458777:EQY458906 FAU458777:FAU458906 FKQ458777:FKQ458906 FUM458777:FUM458906 GEI458777:GEI458906 GOE458777:GOE458906 GYA458777:GYA458906 HHW458777:HHW458906 HRS458777:HRS458906 IBO458777:IBO458906 ILK458777:ILK458906 IVG458777:IVG458906 JFC458777:JFC458906 JOY458777:JOY458906 JYU458777:JYU458906 KIQ458777:KIQ458906 KSM458777:KSM458906 LCI458777:LCI458906 LME458777:LME458906 LWA458777:LWA458906 MFW458777:MFW458906 MPS458777:MPS458906 MZO458777:MZO458906 NJK458777:NJK458906 NTG458777:NTG458906 ODC458777:ODC458906 OMY458777:OMY458906 OWU458777:OWU458906 PGQ458777:PGQ458906 PQM458777:PQM458906 QAI458777:QAI458906 QKE458777:QKE458906 QUA458777:QUA458906 RDW458777:RDW458906 RNS458777:RNS458906 RXO458777:RXO458906 SHK458777:SHK458906 SRG458777:SRG458906 TBC458777:TBC458906 TKY458777:TKY458906 TUU458777:TUU458906 UEQ458777:UEQ458906 UOM458777:UOM458906 UYI458777:UYI458906 VIE458777:VIE458906 VSA458777:VSA458906 WBW458777:WBW458906 WLS458777:WLS458906 WVO458777:WVO458906 JC524313:JC524442 SY524313:SY524442 ACU524313:ACU524442 AMQ524313:AMQ524442 AWM524313:AWM524442 BGI524313:BGI524442 BQE524313:BQE524442 CAA524313:CAA524442 CJW524313:CJW524442 CTS524313:CTS524442 DDO524313:DDO524442 DNK524313:DNK524442 DXG524313:DXG524442 EHC524313:EHC524442 EQY524313:EQY524442 FAU524313:FAU524442 FKQ524313:FKQ524442 FUM524313:FUM524442 GEI524313:GEI524442 GOE524313:GOE524442 GYA524313:GYA524442 HHW524313:HHW524442 HRS524313:HRS524442 IBO524313:IBO524442 ILK524313:ILK524442 IVG524313:IVG524442 JFC524313:JFC524442 JOY524313:JOY524442 JYU524313:JYU524442 KIQ524313:KIQ524442 KSM524313:KSM524442 LCI524313:LCI524442 LME524313:LME524442 LWA524313:LWA524442 MFW524313:MFW524442 MPS524313:MPS524442 MZO524313:MZO524442 NJK524313:NJK524442 NTG524313:NTG524442 ODC524313:ODC524442 OMY524313:OMY524442 OWU524313:OWU524442 PGQ524313:PGQ524442 PQM524313:PQM524442 QAI524313:QAI524442 QKE524313:QKE524442 QUA524313:QUA524442 RDW524313:RDW524442 RNS524313:RNS524442 RXO524313:RXO524442 SHK524313:SHK524442 SRG524313:SRG524442 TBC524313:TBC524442 TKY524313:TKY524442 TUU524313:TUU524442 UEQ524313:UEQ524442 UOM524313:UOM524442 UYI524313:UYI524442 VIE524313:VIE524442 VSA524313:VSA524442 WBW524313:WBW524442 WLS524313:WLS524442 WVO524313:WVO524442 JC589849:JC589978 SY589849:SY589978 ACU589849:ACU589978 AMQ589849:AMQ589978 AWM589849:AWM589978 BGI589849:BGI589978 BQE589849:BQE589978 CAA589849:CAA589978 CJW589849:CJW589978 CTS589849:CTS589978 DDO589849:DDO589978 DNK589849:DNK589978 DXG589849:DXG589978 EHC589849:EHC589978 EQY589849:EQY589978 FAU589849:FAU589978 FKQ589849:FKQ589978 FUM589849:FUM589978 GEI589849:GEI589978 GOE589849:GOE589978 GYA589849:GYA589978 HHW589849:HHW589978 HRS589849:HRS589978 IBO589849:IBO589978 ILK589849:ILK589978 IVG589849:IVG589978 JFC589849:JFC589978 JOY589849:JOY589978 JYU589849:JYU589978 KIQ589849:KIQ589978 KSM589849:KSM589978 LCI589849:LCI589978 LME589849:LME589978 LWA589849:LWA589978 MFW589849:MFW589978 MPS589849:MPS589978 MZO589849:MZO589978 NJK589849:NJK589978 NTG589849:NTG589978 ODC589849:ODC589978 OMY589849:OMY589978 OWU589849:OWU589978 PGQ589849:PGQ589978 PQM589849:PQM589978 QAI589849:QAI589978 QKE589849:QKE589978 QUA589849:QUA589978 RDW589849:RDW589978 RNS589849:RNS589978 RXO589849:RXO589978 SHK589849:SHK589978 SRG589849:SRG589978 TBC589849:TBC589978 TKY589849:TKY589978 TUU589849:TUU589978 UEQ589849:UEQ589978 UOM589849:UOM589978 UYI589849:UYI589978 VIE589849:VIE589978 VSA589849:VSA589978 WBW589849:WBW589978 WLS589849:WLS589978 WVO589849:WVO589978 JC655385:JC655514 SY655385:SY655514 ACU655385:ACU655514 AMQ655385:AMQ655514 AWM655385:AWM655514 BGI655385:BGI655514 BQE655385:BQE655514 CAA655385:CAA655514 CJW655385:CJW655514 CTS655385:CTS655514 DDO655385:DDO655514 DNK655385:DNK655514 DXG655385:DXG655514 EHC655385:EHC655514 EQY655385:EQY655514 FAU655385:FAU655514 FKQ655385:FKQ655514 FUM655385:FUM655514 GEI655385:GEI655514 GOE655385:GOE655514 GYA655385:GYA655514 HHW655385:HHW655514 HRS655385:HRS655514 IBO655385:IBO655514 ILK655385:ILK655514 IVG655385:IVG655514 JFC655385:JFC655514 JOY655385:JOY655514 JYU655385:JYU655514 KIQ655385:KIQ655514 KSM655385:KSM655514 LCI655385:LCI655514 LME655385:LME655514 LWA655385:LWA655514 MFW655385:MFW655514 MPS655385:MPS655514 MZO655385:MZO655514 NJK655385:NJK655514 NTG655385:NTG655514 ODC655385:ODC655514 OMY655385:OMY655514 OWU655385:OWU655514 PGQ655385:PGQ655514 PQM655385:PQM655514 QAI655385:QAI655514 QKE655385:QKE655514 QUA655385:QUA655514 RDW655385:RDW655514 RNS655385:RNS655514 RXO655385:RXO655514 SHK655385:SHK655514 SRG655385:SRG655514 TBC655385:TBC655514 TKY655385:TKY655514 TUU655385:TUU655514 UEQ655385:UEQ655514 UOM655385:UOM655514 UYI655385:UYI655514 VIE655385:VIE655514 VSA655385:VSA655514 WBW655385:WBW655514 WLS655385:WLS655514 WVO655385:WVO655514 JC720921:JC721050 SY720921:SY721050 ACU720921:ACU721050 AMQ720921:AMQ721050 AWM720921:AWM721050 BGI720921:BGI721050 BQE720921:BQE721050 CAA720921:CAA721050 CJW720921:CJW721050 CTS720921:CTS721050 DDO720921:DDO721050 DNK720921:DNK721050 DXG720921:DXG721050 EHC720921:EHC721050 EQY720921:EQY721050 FAU720921:FAU721050 FKQ720921:FKQ721050 FUM720921:FUM721050 GEI720921:GEI721050 GOE720921:GOE721050 GYA720921:GYA721050 HHW720921:HHW721050 HRS720921:HRS721050 IBO720921:IBO721050 ILK720921:ILK721050 IVG720921:IVG721050 JFC720921:JFC721050 JOY720921:JOY721050 JYU720921:JYU721050 KIQ720921:KIQ721050 KSM720921:KSM721050 LCI720921:LCI721050 LME720921:LME721050 LWA720921:LWA721050 MFW720921:MFW721050 MPS720921:MPS721050 MZO720921:MZO721050 NJK720921:NJK721050 NTG720921:NTG721050 ODC720921:ODC721050 OMY720921:OMY721050 OWU720921:OWU721050 PGQ720921:PGQ721050 PQM720921:PQM721050 QAI720921:QAI721050 QKE720921:QKE721050 QUA720921:QUA721050 RDW720921:RDW721050 RNS720921:RNS721050 RXO720921:RXO721050 SHK720921:SHK721050 SRG720921:SRG721050 TBC720921:TBC721050 TKY720921:TKY721050 TUU720921:TUU721050 UEQ720921:UEQ721050 UOM720921:UOM721050 UYI720921:UYI721050 VIE720921:VIE721050 VSA720921:VSA721050 WBW720921:WBW721050 WLS720921:WLS721050 WVO720921:WVO721050 JC786457:JC786586 SY786457:SY786586 ACU786457:ACU786586 AMQ786457:AMQ786586 AWM786457:AWM786586 BGI786457:BGI786586 BQE786457:BQE786586 CAA786457:CAA786586 CJW786457:CJW786586 CTS786457:CTS786586 DDO786457:DDO786586 DNK786457:DNK786586 DXG786457:DXG786586 EHC786457:EHC786586 EQY786457:EQY786586 FAU786457:FAU786586 FKQ786457:FKQ786586 FUM786457:FUM786586 GEI786457:GEI786586 GOE786457:GOE786586 GYA786457:GYA786586 HHW786457:HHW786586 HRS786457:HRS786586 IBO786457:IBO786586 ILK786457:ILK786586 IVG786457:IVG786586 JFC786457:JFC786586 JOY786457:JOY786586 JYU786457:JYU786586 KIQ786457:KIQ786586 KSM786457:KSM786586 LCI786457:LCI786586 LME786457:LME786586 LWA786457:LWA786586 MFW786457:MFW786586 MPS786457:MPS786586 MZO786457:MZO786586 NJK786457:NJK786586 NTG786457:NTG786586 ODC786457:ODC786586 OMY786457:OMY786586 OWU786457:OWU786586 PGQ786457:PGQ786586 PQM786457:PQM786586 QAI786457:QAI786586 QKE786457:QKE786586 QUA786457:QUA786586 RDW786457:RDW786586 RNS786457:RNS786586 RXO786457:RXO786586 SHK786457:SHK786586 SRG786457:SRG786586 TBC786457:TBC786586 TKY786457:TKY786586 TUU786457:TUU786586 UEQ786457:UEQ786586 UOM786457:UOM786586 UYI786457:UYI786586 VIE786457:VIE786586 VSA786457:VSA786586 WBW786457:WBW786586 WLS786457:WLS786586 WVO786457:WVO786586 JC851993:JC852122 SY851993:SY852122 ACU851993:ACU852122 AMQ851993:AMQ852122 AWM851993:AWM852122 BGI851993:BGI852122 BQE851993:BQE852122 CAA851993:CAA852122 CJW851993:CJW852122 CTS851993:CTS852122 DDO851993:DDO852122 DNK851993:DNK852122 DXG851993:DXG852122 EHC851993:EHC852122 EQY851993:EQY852122 FAU851993:FAU852122 FKQ851993:FKQ852122 FUM851993:FUM852122 GEI851993:GEI852122 GOE851993:GOE852122 GYA851993:GYA852122 HHW851993:HHW852122 HRS851993:HRS852122 IBO851993:IBO852122 ILK851993:ILK852122 IVG851993:IVG852122 JFC851993:JFC852122 JOY851993:JOY852122 JYU851993:JYU852122 KIQ851993:KIQ852122 KSM851993:KSM852122 LCI851993:LCI852122 LME851993:LME852122 LWA851993:LWA852122 MFW851993:MFW852122 MPS851993:MPS852122 MZO851993:MZO852122 NJK851993:NJK852122 NTG851993:NTG852122 ODC851993:ODC852122 OMY851993:OMY852122 OWU851993:OWU852122 PGQ851993:PGQ852122 PQM851993:PQM852122 QAI851993:QAI852122 QKE851993:QKE852122 QUA851993:QUA852122 RDW851993:RDW852122 RNS851993:RNS852122 RXO851993:RXO852122 SHK851993:SHK852122 SRG851993:SRG852122 TBC851993:TBC852122 TKY851993:TKY852122 TUU851993:TUU852122 UEQ851993:UEQ852122 UOM851993:UOM852122 UYI851993:UYI852122 VIE851993:VIE852122 VSA851993:VSA852122 WBW851993:WBW852122 WLS851993:WLS852122 WVO851993:WVO852122 JC917529:JC917658 SY917529:SY917658 ACU917529:ACU917658 AMQ917529:AMQ917658 AWM917529:AWM917658 BGI917529:BGI917658 BQE917529:BQE917658 CAA917529:CAA917658 CJW917529:CJW917658 CTS917529:CTS917658 DDO917529:DDO917658 DNK917529:DNK917658 DXG917529:DXG917658 EHC917529:EHC917658 EQY917529:EQY917658 FAU917529:FAU917658 FKQ917529:FKQ917658 FUM917529:FUM917658 GEI917529:GEI917658 GOE917529:GOE917658 GYA917529:GYA917658 HHW917529:HHW917658 HRS917529:HRS917658 IBO917529:IBO917658 ILK917529:ILK917658 IVG917529:IVG917658 JFC917529:JFC917658 JOY917529:JOY917658 JYU917529:JYU917658 KIQ917529:KIQ917658 KSM917529:KSM917658 LCI917529:LCI917658 LME917529:LME917658 LWA917529:LWA917658 MFW917529:MFW917658 MPS917529:MPS917658 MZO917529:MZO917658 NJK917529:NJK917658 NTG917529:NTG917658 ODC917529:ODC917658 OMY917529:OMY917658 OWU917529:OWU917658 PGQ917529:PGQ917658 PQM917529:PQM917658 QAI917529:QAI917658 QKE917529:QKE917658 QUA917529:QUA917658 RDW917529:RDW917658 RNS917529:RNS917658 RXO917529:RXO917658 SHK917529:SHK917658 SRG917529:SRG917658 TBC917529:TBC917658 TKY917529:TKY917658 TUU917529:TUU917658 UEQ917529:UEQ917658 UOM917529:UOM917658 UYI917529:UYI917658 VIE917529:VIE917658 VSA917529:VSA917658 WBW917529:WBW917658 WLS917529:WLS917658 WVO917529:WVO917658 JC983065:JC983194 SY983065:SY983194 ACU983065:ACU983194 AMQ983065:AMQ983194 AWM983065:AWM983194 BGI983065:BGI983194 BQE983065:BQE983194 CAA983065:CAA983194 CJW983065:CJW983194 CTS983065:CTS983194 DDO983065:DDO983194 DNK983065:DNK983194 DXG983065:DXG983194 EHC983065:EHC983194 EQY983065:EQY983194 FAU983065:FAU983194 FKQ983065:FKQ983194 FUM983065:FUM983194 GEI983065:GEI983194 GOE983065:GOE983194 GYA983065:GYA983194 HHW983065:HHW983194 HRS983065:HRS983194 IBO983065:IBO983194 ILK983065:ILK983194 IVG983065:IVG983194 JFC983065:JFC983194 JOY983065:JOY983194 JYU983065:JYU983194 KIQ983065:KIQ983194 KSM983065:KSM983194 LCI983065:LCI983194 LME983065:LME983194 LWA983065:LWA983194 MFW983065:MFW983194 MPS983065:MPS983194 MZO983065:MZO983194 NJK983065:NJK983194 NTG983065:NTG983194 ODC983065:ODC983194 OMY983065:OMY983194 OWU983065:OWU983194 PGQ983065:PGQ983194 PQM983065:PQM983194 QAI983065:QAI983194 QKE983065:QKE983194 QUA983065:QUA983194 RDW983065:RDW983194 RNS983065:RNS983194 RXO983065:RXO983194 SHK983065:SHK983194 SRG983065:SRG983194 TBC983065:TBC983194 TKY983065:TKY983194 TUU983065:TUU983194 UEQ983065:UEQ983194 UOM983065:UOM983194 UYI983065:UYI983194 VIE983065:VIE983194 VSA983065:VSA983194 WBW983065:WBW983194 WLS983065:WLS983194 WVO983065:WVO983194 G983064:G983193 G917528:G917657 G851992:G852121 G786456:G786585 G720920:G721049 G655384:G655513 G589848:G589977 G524312:G524441 G458776:G458905 G393240:G393369 G327704:G327833 G262168:G262297 G196632:G196761 G131096:G131225 G65560:G65689" xr:uid="{00000000-0002-0000-0500-000002000000}">
      <formula1>区分</formula1>
    </dataValidation>
    <dataValidation type="list" allowBlank="1" showInputMessage="1" showErrorMessage="1" sqref="JB25:JB154 SX25:SX154 ACT25:ACT154 AMP25:AMP154 AWL25:AWL154 BGH25:BGH154 BQD25:BQD154 BZZ25:BZZ154 CJV25:CJV154 CTR25:CTR154 DDN25:DDN154 DNJ25:DNJ154 DXF25:DXF154 EHB25:EHB154 EQX25:EQX154 FAT25:FAT154 FKP25:FKP154 FUL25:FUL154 GEH25:GEH154 GOD25:GOD154 GXZ25:GXZ154 HHV25:HHV154 HRR25:HRR154 IBN25:IBN154 ILJ25:ILJ154 IVF25:IVF154 JFB25:JFB154 JOX25:JOX154 JYT25:JYT154 KIP25:KIP154 KSL25:KSL154 LCH25:LCH154 LMD25:LMD154 LVZ25:LVZ154 MFV25:MFV154 MPR25:MPR154 MZN25:MZN154 NJJ25:NJJ154 NTF25:NTF154 ODB25:ODB154 OMX25:OMX154 OWT25:OWT154 PGP25:PGP154 PQL25:PQL154 QAH25:QAH154 QKD25:QKD154 QTZ25:QTZ154 RDV25:RDV154 RNR25:RNR154 RXN25:RXN154 SHJ25:SHJ154 SRF25:SRF154 TBB25:TBB154 TKX25:TKX154 TUT25:TUT154 UEP25:UEP154 UOL25:UOL154 UYH25:UYH154 VID25:VID154 VRZ25:VRZ154 WBV25:WBV154 WLR25:WLR154 WVN25:WVN154 JB65561:JB65690 SX65561:SX65690 ACT65561:ACT65690 AMP65561:AMP65690 AWL65561:AWL65690 BGH65561:BGH65690 BQD65561:BQD65690 BZZ65561:BZZ65690 CJV65561:CJV65690 CTR65561:CTR65690 DDN65561:DDN65690 DNJ65561:DNJ65690 DXF65561:DXF65690 EHB65561:EHB65690 EQX65561:EQX65690 FAT65561:FAT65690 FKP65561:FKP65690 FUL65561:FUL65690 GEH65561:GEH65690 GOD65561:GOD65690 GXZ65561:GXZ65690 HHV65561:HHV65690 HRR65561:HRR65690 IBN65561:IBN65690 ILJ65561:ILJ65690 IVF65561:IVF65690 JFB65561:JFB65690 JOX65561:JOX65690 JYT65561:JYT65690 KIP65561:KIP65690 KSL65561:KSL65690 LCH65561:LCH65690 LMD65561:LMD65690 LVZ65561:LVZ65690 MFV65561:MFV65690 MPR65561:MPR65690 MZN65561:MZN65690 NJJ65561:NJJ65690 NTF65561:NTF65690 ODB65561:ODB65690 OMX65561:OMX65690 OWT65561:OWT65690 PGP65561:PGP65690 PQL65561:PQL65690 QAH65561:QAH65690 QKD65561:QKD65690 QTZ65561:QTZ65690 RDV65561:RDV65690 RNR65561:RNR65690 RXN65561:RXN65690 SHJ65561:SHJ65690 SRF65561:SRF65690 TBB65561:TBB65690 TKX65561:TKX65690 TUT65561:TUT65690 UEP65561:UEP65690 UOL65561:UOL65690 UYH65561:UYH65690 VID65561:VID65690 VRZ65561:VRZ65690 WBV65561:WBV65690 WLR65561:WLR65690 WVN65561:WVN65690 JB131097:JB131226 SX131097:SX131226 ACT131097:ACT131226 AMP131097:AMP131226 AWL131097:AWL131226 BGH131097:BGH131226 BQD131097:BQD131226 BZZ131097:BZZ131226 CJV131097:CJV131226 CTR131097:CTR131226 DDN131097:DDN131226 DNJ131097:DNJ131226 DXF131097:DXF131226 EHB131097:EHB131226 EQX131097:EQX131226 FAT131097:FAT131226 FKP131097:FKP131226 FUL131097:FUL131226 GEH131097:GEH131226 GOD131097:GOD131226 GXZ131097:GXZ131226 HHV131097:HHV131226 HRR131097:HRR131226 IBN131097:IBN131226 ILJ131097:ILJ131226 IVF131097:IVF131226 JFB131097:JFB131226 JOX131097:JOX131226 JYT131097:JYT131226 KIP131097:KIP131226 KSL131097:KSL131226 LCH131097:LCH131226 LMD131097:LMD131226 LVZ131097:LVZ131226 MFV131097:MFV131226 MPR131097:MPR131226 MZN131097:MZN131226 NJJ131097:NJJ131226 NTF131097:NTF131226 ODB131097:ODB131226 OMX131097:OMX131226 OWT131097:OWT131226 PGP131097:PGP131226 PQL131097:PQL131226 QAH131097:QAH131226 QKD131097:QKD131226 QTZ131097:QTZ131226 RDV131097:RDV131226 RNR131097:RNR131226 RXN131097:RXN131226 SHJ131097:SHJ131226 SRF131097:SRF131226 TBB131097:TBB131226 TKX131097:TKX131226 TUT131097:TUT131226 UEP131097:UEP131226 UOL131097:UOL131226 UYH131097:UYH131226 VID131097:VID131226 VRZ131097:VRZ131226 WBV131097:WBV131226 WLR131097:WLR131226 WVN131097:WVN131226 JB196633:JB196762 SX196633:SX196762 ACT196633:ACT196762 AMP196633:AMP196762 AWL196633:AWL196762 BGH196633:BGH196762 BQD196633:BQD196762 BZZ196633:BZZ196762 CJV196633:CJV196762 CTR196633:CTR196762 DDN196633:DDN196762 DNJ196633:DNJ196762 DXF196633:DXF196762 EHB196633:EHB196762 EQX196633:EQX196762 FAT196633:FAT196762 FKP196633:FKP196762 FUL196633:FUL196762 GEH196633:GEH196762 GOD196633:GOD196762 GXZ196633:GXZ196762 HHV196633:HHV196762 HRR196633:HRR196762 IBN196633:IBN196762 ILJ196633:ILJ196762 IVF196633:IVF196762 JFB196633:JFB196762 JOX196633:JOX196762 JYT196633:JYT196762 KIP196633:KIP196762 KSL196633:KSL196762 LCH196633:LCH196762 LMD196633:LMD196762 LVZ196633:LVZ196762 MFV196633:MFV196762 MPR196633:MPR196762 MZN196633:MZN196762 NJJ196633:NJJ196762 NTF196633:NTF196762 ODB196633:ODB196762 OMX196633:OMX196762 OWT196633:OWT196762 PGP196633:PGP196762 PQL196633:PQL196762 QAH196633:QAH196762 QKD196633:QKD196762 QTZ196633:QTZ196762 RDV196633:RDV196762 RNR196633:RNR196762 RXN196633:RXN196762 SHJ196633:SHJ196762 SRF196633:SRF196762 TBB196633:TBB196762 TKX196633:TKX196762 TUT196633:TUT196762 UEP196633:UEP196762 UOL196633:UOL196762 UYH196633:UYH196762 VID196633:VID196762 VRZ196633:VRZ196762 WBV196633:WBV196762 WLR196633:WLR196762 WVN196633:WVN196762 JB262169:JB262298 SX262169:SX262298 ACT262169:ACT262298 AMP262169:AMP262298 AWL262169:AWL262298 BGH262169:BGH262298 BQD262169:BQD262298 BZZ262169:BZZ262298 CJV262169:CJV262298 CTR262169:CTR262298 DDN262169:DDN262298 DNJ262169:DNJ262298 DXF262169:DXF262298 EHB262169:EHB262298 EQX262169:EQX262298 FAT262169:FAT262298 FKP262169:FKP262298 FUL262169:FUL262298 GEH262169:GEH262298 GOD262169:GOD262298 GXZ262169:GXZ262298 HHV262169:HHV262298 HRR262169:HRR262298 IBN262169:IBN262298 ILJ262169:ILJ262298 IVF262169:IVF262298 JFB262169:JFB262298 JOX262169:JOX262298 JYT262169:JYT262298 KIP262169:KIP262298 KSL262169:KSL262298 LCH262169:LCH262298 LMD262169:LMD262298 LVZ262169:LVZ262298 MFV262169:MFV262298 MPR262169:MPR262298 MZN262169:MZN262298 NJJ262169:NJJ262298 NTF262169:NTF262298 ODB262169:ODB262298 OMX262169:OMX262298 OWT262169:OWT262298 PGP262169:PGP262298 PQL262169:PQL262298 QAH262169:QAH262298 QKD262169:QKD262298 QTZ262169:QTZ262298 RDV262169:RDV262298 RNR262169:RNR262298 RXN262169:RXN262298 SHJ262169:SHJ262298 SRF262169:SRF262298 TBB262169:TBB262298 TKX262169:TKX262298 TUT262169:TUT262298 UEP262169:UEP262298 UOL262169:UOL262298 UYH262169:UYH262298 VID262169:VID262298 VRZ262169:VRZ262298 WBV262169:WBV262298 WLR262169:WLR262298 WVN262169:WVN262298 JB327705:JB327834 SX327705:SX327834 ACT327705:ACT327834 AMP327705:AMP327834 AWL327705:AWL327834 BGH327705:BGH327834 BQD327705:BQD327834 BZZ327705:BZZ327834 CJV327705:CJV327834 CTR327705:CTR327834 DDN327705:DDN327834 DNJ327705:DNJ327834 DXF327705:DXF327834 EHB327705:EHB327834 EQX327705:EQX327834 FAT327705:FAT327834 FKP327705:FKP327834 FUL327705:FUL327834 GEH327705:GEH327834 GOD327705:GOD327834 GXZ327705:GXZ327834 HHV327705:HHV327834 HRR327705:HRR327834 IBN327705:IBN327834 ILJ327705:ILJ327834 IVF327705:IVF327834 JFB327705:JFB327834 JOX327705:JOX327834 JYT327705:JYT327834 KIP327705:KIP327834 KSL327705:KSL327834 LCH327705:LCH327834 LMD327705:LMD327834 LVZ327705:LVZ327834 MFV327705:MFV327834 MPR327705:MPR327834 MZN327705:MZN327834 NJJ327705:NJJ327834 NTF327705:NTF327834 ODB327705:ODB327834 OMX327705:OMX327834 OWT327705:OWT327834 PGP327705:PGP327834 PQL327705:PQL327834 QAH327705:QAH327834 QKD327705:QKD327834 QTZ327705:QTZ327834 RDV327705:RDV327834 RNR327705:RNR327834 RXN327705:RXN327834 SHJ327705:SHJ327834 SRF327705:SRF327834 TBB327705:TBB327834 TKX327705:TKX327834 TUT327705:TUT327834 UEP327705:UEP327834 UOL327705:UOL327834 UYH327705:UYH327834 VID327705:VID327834 VRZ327705:VRZ327834 WBV327705:WBV327834 WLR327705:WLR327834 WVN327705:WVN327834 JB393241:JB393370 SX393241:SX393370 ACT393241:ACT393370 AMP393241:AMP393370 AWL393241:AWL393370 BGH393241:BGH393370 BQD393241:BQD393370 BZZ393241:BZZ393370 CJV393241:CJV393370 CTR393241:CTR393370 DDN393241:DDN393370 DNJ393241:DNJ393370 DXF393241:DXF393370 EHB393241:EHB393370 EQX393241:EQX393370 FAT393241:FAT393370 FKP393241:FKP393370 FUL393241:FUL393370 GEH393241:GEH393370 GOD393241:GOD393370 GXZ393241:GXZ393370 HHV393241:HHV393370 HRR393241:HRR393370 IBN393241:IBN393370 ILJ393241:ILJ393370 IVF393241:IVF393370 JFB393241:JFB393370 JOX393241:JOX393370 JYT393241:JYT393370 KIP393241:KIP393370 KSL393241:KSL393370 LCH393241:LCH393370 LMD393241:LMD393370 LVZ393241:LVZ393370 MFV393241:MFV393370 MPR393241:MPR393370 MZN393241:MZN393370 NJJ393241:NJJ393370 NTF393241:NTF393370 ODB393241:ODB393370 OMX393241:OMX393370 OWT393241:OWT393370 PGP393241:PGP393370 PQL393241:PQL393370 QAH393241:QAH393370 QKD393241:QKD393370 QTZ393241:QTZ393370 RDV393241:RDV393370 RNR393241:RNR393370 RXN393241:RXN393370 SHJ393241:SHJ393370 SRF393241:SRF393370 TBB393241:TBB393370 TKX393241:TKX393370 TUT393241:TUT393370 UEP393241:UEP393370 UOL393241:UOL393370 UYH393241:UYH393370 VID393241:VID393370 VRZ393241:VRZ393370 WBV393241:WBV393370 WLR393241:WLR393370 WVN393241:WVN393370 JB458777:JB458906 SX458777:SX458906 ACT458777:ACT458906 AMP458777:AMP458906 AWL458777:AWL458906 BGH458777:BGH458906 BQD458777:BQD458906 BZZ458777:BZZ458906 CJV458777:CJV458906 CTR458777:CTR458906 DDN458777:DDN458906 DNJ458777:DNJ458906 DXF458777:DXF458906 EHB458777:EHB458906 EQX458777:EQX458906 FAT458777:FAT458906 FKP458777:FKP458906 FUL458777:FUL458906 GEH458777:GEH458906 GOD458777:GOD458906 GXZ458777:GXZ458906 HHV458777:HHV458906 HRR458777:HRR458906 IBN458777:IBN458906 ILJ458777:ILJ458906 IVF458777:IVF458906 JFB458777:JFB458906 JOX458777:JOX458906 JYT458777:JYT458906 KIP458777:KIP458906 KSL458777:KSL458906 LCH458777:LCH458906 LMD458777:LMD458906 LVZ458777:LVZ458906 MFV458777:MFV458906 MPR458777:MPR458906 MZN458777:MZN458906 NJJ458777:NJJ458906 NTF458777:NTF458906 ODB458777:ODB458906 OMX458777:OMX458906 OWT458777:OWT458906 PGP458777:PGP458906 PQL458777:PQL458906 QAH458777:QAH458906 QKD458777:QKD458906 QTZ458777:QTZ458906 RDV458777:RDV458906 RNR458777:RNR458906 RXN458777:RXN458906 SHJ458777:SHJ458906 SRF458777:SRF458906 TBB458777:TBB458906 TKX458777:TKX458906 TUT458777:TUT458906 UEP458777:UEP458906 UOL458777:UOL458906 UYH458777:UYH458906 VID458777:VID458906 VRZ458777:VRZ458906 WBV458777:WBV458906 WLR458777:WLR458906 WVN458777:WVN458906 JB524313:JB524442 SX524313:SX524442 ACT524313:ACT524442 AMP524313:AMP524442 AWL524313:AWL524442 BGH524313:BGH524442 BQD524313:BQD524442 BZZ524313:BZZ524442 CJV524313:CJV524442 CTR524313:CTR524442 DDN524313:DDN524442 DNJ524313:DNJ524442 DXF524313:DXF524442 EHB524313:EHB524442 EQX524313:EQX524442 FAT524313:FAT524442 FKP524313:FKP524442 FUL524313:FUL524442 GEH524313:GEH524442 GOD524313:GOD524442 GXZ524313:GXZ524442 HHV524313:HHV524442 HRR524313:HRR524442 IBN524313:IBN524442 ILJ524313:ILJ524442 IVF524313:IVF524442 JFB524313:JFB524442 JOX524313:JOX524442 JYT524313:JYT524442 KIP524313:KIP524442 KSL524313:KSL524442 LCH524313:LCH524442 LMD524313:LMD524442 LVZ524313:LVZ524442 MFV524313:MFV524442 MPR524313:MPR524442 MZN524313:MZN524442 NJJ524313:NJJ524442 NTF524313:NTF524442 ODB524313:ODB524442 OMX524313:OMX524442 OWT524313:OWT524442 PGP524313:PGP524442 PQL524313:PQL524442 QAH524313:QAH524442 QKD524313:QKD524442 QTZ524313:QTZ524442 RDV524313:RDV524442 RNR524313:RNR524442 RXN524313:RXN524442 SHJ524313:SHJ524442 SRF524313:SRF524442 TBB524313:TBB524442 TKX524313:TKX524442 TUT524313:TUT524442 UEP524313:UEP524442 UOL524313:UOL524442 UYH524313:UYH524442 VID524313:VID524442 VRZ524313:VRZ524442 WBV524313:WBV524442 WLR524313:WLR524442 WVN524313:WVN524442 JB589849:JB589978 SX589849:SX589978 ACT589849:ACT589978 AMP589849:AMP589978 AWL589849:AWL589978 BGH589849:BGH589978 BQD589849:BQD589978 BZZ589849:BZZ589978 CJV589849:CJV589978 CTR589849:CTR589978 DDN589849:DDN589978 DNJ589849:DNJ589978 DXF589849:DXF589978 EHB589849:EHB589978 EQX589849:EQX589978 FAT589849:FAT589978 FKP589849:FKP589978 FUL589849:FUL589978 GEH589849:GEH589978 GOD589849:GOD589978 GXZ589849:GXZ589978 HHV589849:HHV589978 HRR589849:HRR589978 IBN589849:IBN589978 ILJ589849:ILJ589978 IVF589849:IVF589978 JFB589849:JFB589978 JOX589849:JOX589978 JYT589849:JYT589978 KIP589849:KIP589978 KSL589849:KSL589978 LCH589849:LCH589978 LMD589849:LMD589978 LVZ589849:LVZ589978 MFV589849:MFV589978 MPR589849:MPR589978 MZN589849:MZN589978 NJJ589849:NJJ589978 NTF589849:NTF589978 ODB589849:ODB589978 OMX589849:OMX589978 OWT589849:OWT589978 PGP589849:PGP589978 PQL589849:PQL589978 QAH589849:QAH589978 QKD589849:QKD589978 QTZ589849:QTZ589978 RDV589849:RDV589978 RNR589849:RNR589978 RXN589849:RXN589978 SHJ589849:SHJ589978 SRF589849:SRF589978 TBB589849:TBB589978 TKX589849:TKX589978 TUT589849:TUT589978 UEP589849:UEP589978 UOL589849:UOL589978 UYH589849:UYH589978 VID589849:VID589978 VRZ589849:VRZ589978 WBV589849:WBV589978 WLR589849:WLR589978 WVN589849:WVN589978 JB655385:JB655514 SX655385:SX655514 ACT655385:ACT655514 AMP655385:AMP655514 AWL655385:AWL655514 BGH655385:BGH655514 BQD655385:BQD655514 BZZ655385:BZZ655514 CJV655385:CJV655514 CTR655385:CTR655514 DDN655385:DDN655514 DNJ655385:DNJ655514 DXF655385:DXF655514 EHB655385:EHB655514 EQX655385:EQX655514 FAT655385:FAT655514 FKP655385:FKP655514 FUL655385:FUL655514 GEH655385:GEH655514 GOD655385:GOD655514 GXZ655385:GXZ655514 HHV655385:HHV655514 HRR655385:HRR655514 IBN655385:IBN655514 ILJ655385:ILJ655514 IVF655385:IVF655514 JFB655385:JFB655514 JOX655385:JOX655514 JYT655385:JYT655514 KIP655385:KIP655514 KSL655385:KSL655514 LCH655385:LCH655514 LMD655385:LMD655514 LVZ655385:LVZ655514 MFV655385:MFV655514 MPR655385:MPR655514 MZN655385:MZN655514 NJJ655385:NJJ655514 NTF655385:NTF655514 ODB655385:ODB655514 OMX655385:OMX655514 OWT655385:OWT655514 PGP655385:PGP655514 PQL655385:PQL655514 QAH655385:QAH655514 QKD655385:QKD655514 QTZ655385:QTZ655514 RDV655385:RDV655514 RNR655385:RNR655514 RXN655385:RXN655514 SHJ655385:SHJ655514 SRF655385:SRF655514 TBB655385:TBB655514 TKX655385:TKX655514 TUT655385:TUT655514 UEP655385:UEP655514 UOL655385:UOL655514 UYH655385:UYH655514 VID655385:VID655514 VRZ655385:VRZ655514 WBV655385:WBV655514 WLR655385:WLR655514 WVN655385:WVN655514 JB720921:JB721050 SX720921:SX721050 ACT720921:ACT721050 AMP720921:AMP721050 AWL720921:AWL721050 BGH720921:BGH721050 BQD720921:BQD721050 BZZ720921:BZZ721050 CJV720921:CJV721050 CTR720921:CTR721050 DDN720921:DDN721050 DNJ720921:DNJ721050 DXF720921:DXF721050 EHB720921:EHB721050 EQX720921:EQX721050 FAT720921:FAT721050 FKP720921:FKP721050 FUL720921:FUL721050 GEH720921:GEH721050 GOD720921:GOD721050 GXZ720921:GXZ721050 HHV720921:HHV721050 HRR720921:HRR721050 IBN720921:IBN721050 ILJ720921:ILJ721050 IVF720921:IVF721050 JFB720921:JFB721050 JOX720921:JOX721050 JYT720921:JYT721050 KIP720921:KIP721050 KSL720921:KSL721050 LCH720921:LCH721050 LMD720921:LMD721050 LVZ720921:LVZ721050 MFV720921:MFV721050 MPR720921:MPR721050 MZN720921:MZN721050 NJJ720921:NJJ721050 NTF720921:NTF721050 ODB720921:ODB721050 OMX720921:OMX721050 OWT720921:OWT721050 PGP720921:PGP721050 PQL720921:PQL721050 QAH720921:QAH721050 QKD720921:QKD721050 QTZ720921:QTZ721050 RDV720921:RDV721050 RNR720921:RNR721050 RXN720921:RXN721050 SHJ720921:SHJ721050 SRF720921:SRF721050 TBB720921:TBB721050 TKX720921:TKX721050 TUT720921:TUT721050 UEP720921:UEP721050 UOL720921:UOL721050 UYH720921:UYH721050 VID720921:VID721050 VRZ720921:VRZ721050 WBV720921:WBV721050 WLR720921:WLR721050 WVN720921:WVN721050 JB786457:JB786586 SX786457:SX786586 ACT786457:ACT786586 AMP786457:AMP786586 AWL786457:AWL786586 BGH786457:BGH786586 BQD786457:BQD786586 BZZ786457:BZZ786586 CJV786457:CJV786586 CTR786457:CTR786586 DDN786457:DDN786586 DNJ786457:DNJ786586 DXF786457:DXF786586 EHB786457:EHB786586 EQX786457:EQX786586 FAT786457:FAT786586 FKP786457:FKP786586 FUL786457:FUL786586 GEH786457:GEH786586 GOD786457:GOD786586 GXZ786457:GXZ786586 HHV786457:HHV786586 HRR786457:HRR786586 IBN786457:IBN786586 ILJ786457:ILJ786586 IVF786457:IVF786586 JFB786457:JFB786586 JOX786457:JOX786586 JYT786457:JYT786586 KIP786457:KIP786586 KSL786457:KSL786586 LCH786457:LCH786586 LMD786457:LMD786586 LVZ786457:LVZ786586 MFV786457:MFV786586 MPR786457:MPR786586 MZN786457:MZN786586 NJJ786457:NJJ786586 NTF786457:NTF786586 ODB786457:ODB786586 OMX786457:OMX786586 OWT786457:OWT786586 PGP786457:PGP786586 PQL786457:PQL786586 QAH786457:QAH786586 QKD786457:QKD786586 QTZ786457:QTZ786586 RDV786457:RDV786586 RNR786457:RNR786586 RXN786457:RXN786586 SHJ786457:SHJ786586 SRF786457:SRF786586 TBB786457:TBB786586 TKX786457:TKX786586 TUT786457:TUT786586 UEP786457:UEP786586 UOL786457:UOL786586 UYH786457:UYH786586 VID786457:VID786586 VRZ786457:VRZ786586 WBV786457:WBV786586 WLR786457:WLR786586 WVN786457:WVN786586 JB851993:JB852122 SX851993:SX852122 ACT851993:ACT852122 AMP851993:AMP852122 AWL851993:AWL852122 BGH851993:BGH852122 BQD851993:BQD852122 BZZ851993:BZZ852122 CJV851993:CJV852122 CTR851993:CTR852122 DDN851993:DDN852122 DNJ851993:DNJ852122 DXF851993:DXF852122 EHB851993:EHB852122 EQX851993:EQX852122 FAT851993:FAT852122 FKP851993:FKP852122 FUL851993:FUL852122 GEH851993:GEH852122 GOD851993:GOD852122 GXZ851993:GXZ852122 HHV851993:HHV852122 HRR851993:HRR852122 IBN851993:IBN852122 ILJ851993:ILJ852122 IVF851993:IVF852122 JFB851993:JFB852122 JOX851993:JOX852122 JYT851993:JYT852122 KIP851993:KIP852122 KSL851993:KSL852122 LCH851993:LCH852122 LMD851993:LMD852122 LVZ851993:LVZ852122 MFV851993:MFV852122 MPR851993:MPR852122 MZN851993:MZN852122 NJJ851993:NJJ852122 NTF851993:NTF852122 ODB851993:ODB852122 OMX851993:OMX852122 OWT851993:OWT852122 PGP851993:PGP852122 PQL851993:PQL852122 QAH851993:QAH852122 QKD851993:QKD852122 QTZ851993:QTZ852122 RDV851993:RDV852122 RNR851993:RNR852122 RXN851993:RXN852122 SHJ851993:SHJ852122 SRF851993:SRF852122 TBB851993:TBB852122 TKX851993:TKX852122 TUT851993:TUT852122 UEP851993:UEP852122 UOL851993:UOL852122 UYH851993:UYH852122 VID851993:VID852122 VRZ851993:VRZ852122 WBV851993:WBV852122 WLR851993:WLR852122 WVN851993:WVN852122 JB917529:JB917658 SX917529:SX917658 ACT917529:ACT917658 AMP917529:AMP917658 AWL917529:AWL917658 BGH917529:BGH917658 BQD917529:BQD917658 BZZ917529:BZZ917658 CJV917529:CJV917658 CTR917529:CTR917658 DDN917529:DDN917658 DNJ917529:DNJ917658 DXF917529:DXF917658 EHB917529:EHB917658 EQX917529:EQX917658 FAT917529:FAT917658 FKP917529:FKP917658 FUL917529:FUL917658 GEH917529:GEH917658 GOD917529:GOD917658 GXZ917529:GXZ917658 HHV917529:HHV917658 HRR917529:HRR917658 IBN917529:IBN917658 ILJ917529:ILJ917658 IVF917529:IVF917658 JFB917529:JFB917658 JOX917529:JOX917658 JYT917529:JYT917658 KIP917529:KIP917658 KSL917529:KSL917658 LCH917529:LCH917658 LMD917529:LMD917658 LVZ917529:LVZ917658 MFV917529:MFV917658 MPR917529:MPR917658 MZN917529:MZN917658 NJJ917529:NJJ917658 NTF917529:NTF917658 ODB917529:ODB917658 OMX917529:OMX917658 OWT917529:OWT917658 PGP917529:PGP917658 PQL917529:PQL917658 QAH917529:QAH917658 QKD917529:QKD917658 QTZ917529:QTZ917658 RDV917529:RDV917658 RNR917529:RNR917658 RXN917529:RXN917658 SHJ917529:SHJ917658 SRF917529:SRF917658 TBB917529:TBB917658 TKX917529:TKX917658 TUT917529:TUT917658 UEP917529:UEP917658 UOL917529:UOL917658 UYH917529:UYH917658 VID917529:VID917658 VRZ917529:VRZ917658 WBV917529:WBV917658 WLR917529:WLR917658 WVN917529:WVN917658 JB983065:JB983194 SX983065:SX983194 ACT983065:ACT983194 AMP983065:AMP983194 AWL983065:AWL983194 BGH983065:BGH983194 BQD983065:BQD983194 BZZ983065:BZZ983194 CJV983065:CJV983194 CTR983065:CTR983194 DDN983065:DDN983194 DNJ983065:DNJ983194 DXF983065:DXF983194 EHB983065:EHB983194 EQX983065:EQX983194 FAT983065:FAT983194 FKP983065:FKP983194 FUL983065:FUL983194 GEH983065:GEH983194 GOD983065:GOD983194 GXZ983065:GXZ983194 HHV983065:HHV983194 HRR983065:HRR983194 IBN983065:IBN983194 ILJ983065:ILJ983194 IVF983065:IVF983194 JFB983065:JFB983194 JOX983065:JOX983194 JYT983065:JYT983194 KIP983065:KIP983194 KSL983065:KSL983194 LCH983065:LCH983194 LMD983065:LMD983194 LVZ983065:LVZ983194 MFV983065:MFV983194 MPR983065:MPR983194 MZN983065:MZN983194 NJJ983065:NJJ983194 NTF983065:NTF983194 ODB983065:ODB983194 OMX983065:OMX983194 OWT983065:OWT983194 PGP983065:PGP983194 PQL983065:PQL983194 QAH983065:QAH983194 QKD983065:QKD983194 QTZ983065:QTZ983194 RDV983065:RDV983194 RNR983065:RNR983194 RXN983065:RXN983194 SHJ983065:SHJ983194 SRF983065:SRF983194 TBB983065:TBB983194 TKX983065:TKX983194 TUT983065:TUT983194 UEP983065:UEP983194 UOL983065:UOL983194 UYH983065:UYH983194 VID983065:VID983194 VRZ983065:VRZ983194 WBV983065:WBV983194 WLR983065:WLR983194 WVN983065:WVN983194 F983064:F983193 F917528:F917657 F851992:F852121 F786456:F786585 F720920:F721049 F655384:F655513 F589848:F589977 F524312:F524441 F458776:F458905 F393240:F393369 F327704:F327833 F262168:F262297 F196632:F196761 F131096:F131225 F65560:F65689" xr:uid="{00000000-0002-0000-0500-000003000000}">
      <formula1>職業・学年</formula1>
    </dataValidation>
    <dataValidation type="list" allowBlank="1" showInputMessage="1" showErrorMessage="1" sqref="IZ25:IZ154 SV25:SV154 ACR25:ACR154 AMN25:AMN154 AWJ25:AWJ154 BGF25:BGF154 BQB25:BQB154 BZX25:BZX154 CJT25:CJT154 CTP25:CTP154 DDL25:DDL154 DNH25:DNH154 DXD25:DXD154 EGZ25:EGZ154 EQV25:EQV154 FAR25:FAR154 FKN25:FKN154 FUJ25:FUJ154 GEF25:GEF154 GOB25:GOB154 GXX25:GXX154 HHT25:HHT154 HRP25:HRP154 IBL25:IBL154 ILH25:ILH154 IVD25:IVD154 JEZ25:JEZ154 JOV25:JOV154 JYR25:JYR154 KIN25:KIN154 KSJ25:KSJ154 LCF25:LCF154 LMB25:LMB154 LVX25:LVX154 MFT25:MFT154 MPP25:MPP154 MZL25:MZL154 NJH25:NJH154 NTD25:NTD154 OCZ25:OCZ154 OMV25:OMV154 OWR25:OWR154 PGN25:PGN154 PQJ25:PQJ154 QAF25:QAF154 QKB25:QKB154 QTX25:QTX154 RDT25:RDT154 RNP25:RNP154 RXL25:RXL154 SHH25:SHH154 SRD25:SRD154 TAZ25:TAZ154 TKV25:TKV154 TUR25:TUR154 UEN25:UEN154 UOJ25:UOJ154 UYF25:UYF154 VIB25:VIB154 VRX25:VRX154 WBT25:WBT154 WLP25:WLP154 WVL25:WVL154 IZ65561:IZ65690 SV65561:SV65690 ACR65561:ACR65690 AMN65561:AMN65690 AWJ65561:AWJ65690 BGF65561:BGF65690 BQB65561:BQB65690 BZX65561:BZX65690 CJT65561:CJT65690 CTP65561:CTP65690 DDL65561:DDL65690 DNH65561:DNH65690 DXD65561:DXD65690 EGZ65561:EGZ65690 EQV65561:EQV65690 FAR65561:FAR65690 FKN65561:FKN65690 FUJ65561:FUJ65690 GEF65561:GEF65690 GOB65561:GOB65690 GXX65561:GXX65690 HHT65561:HHT65690 HRP65561:HRP65690 IBL65561:IBL65690 ILH65561:ILH65690 IVD65561:IVD65690 JEZ65561:JEZ65690 JOV65561:JOV65690 JYR65561:JYR65690 KIN65561:KIN65690 KSJ65561:KSJ65690 LCF65561:LCF65690 LMB65561:LMB65690 LVX65561:LVX65690 MFT65561:MFT65690 MPP65561:MPP65690 MZL65561:MZL65690 NJH65561:NJH65690 NTD65561:NTD65690 OCZ65561:OCZ65690 OMV65561:OMV65690 OWR65561:OWR65690 PGN65561:PGN65690 PQJ65561:PQJ65690 QAF65561:QAF65690 QKB65561:QKB65690 QTX65561:QTX65690 RDT65561:RDT65690 RNP65561:RNP65690 RXL65561:RXL65690 SHH65561:SHH65690 SRD65561:SRD65690 TAZ65561:TAZ65690 TKV65561:TKV65690 TUR65561:TUR65690 UEN65561:UEN65690 UOJ65561:UOJ65690 UYF65561:UYF65690 VIB65561:VIB65690 VRX65561:VRX65690 WBT65561:WBT65690 WLP65561:WLP65690 WVL65561:WVL65690 IZ131097:IZ131226 SV131097:SV131226 ACR131097:ACR131226 AMN131097:AMN131226 AWJ131097:AWJ131226 BGF131097:BGF131226 BQB131097:BQB131226 BZX131097:BZX131226 CJT131097:CJT131226 CTP131097:CTP131226 DDL131097:DDL131226 DNH131097:DNH131226 DXD131097:DXD131226 EGZ131097:EGZ131226 EQV131097:EQV131226 FAR131097:FAR131226 FKN131097:FKN131226 FUJ131097:FUJ131226 GEF131097:GEF131226 GOB131097:GOB131226 GXX131097:GXX131226 HHT131097:HHT131226 HRP131097:HRP131226 IBL131097:IBL131226 ILH131097:ILH131226 IVD131097:IVD131226 JEZ131097:JEZ131226 JOV131097:JOV131226 JYR131097:JYR131226 KIN131097:KIN131226 KSJ131097:KSJ131226 LCF131097:LCF131226 LMB131097:LMB131226 LVX131097:LVX131226 MFT131097:MFT131226 MPP131097:MPP131226 MZL131097:MZL131226 NJH131097:NJH131226 NTD131097:NTD131226 OCZ131097:OCZ131226 OMV131097:OMV131226 OWR131097:OWR131226 PGN131097:PGN131226 PQJ131097:PQJ131226 QAF131097:QAF131226 QKB131097:QKB131226 QTX131097:QTX131226 RDT131097:RDT131226 RNP131097:RNP131226 RXL131097:RXL131226 SHH131097:SHH131226 SRD131097:SRD131226 TAZ131097:TAZ131226 TKV131097:TKV131226 TUR131097:TUR131226 UEN131097:UEN131226 UOJ131097:UOJ131226 UYF131097:UYF131226 VIB131097:VIB131226 VRX131097:VRX131226 WBT131097:WBT131226 WLP131097:WLP131226 WVL131097:WVL131226 IZ196633:IZ196762 SV196633:SV196762 ACR196633:ACR196762 AMN196633:AMN196762 AWJ196633:AWJ196762 BGF196633:BGF196762 BQB196633:BQB196762 BZX196633:BZX196762 CJT196633:CJT196762 CTP196633:CTP196762 DDL196633:DDL196762 DNH196633:DNH196762 DXD196633:DXD196762 EGZ196633:EGZ196762 EQV196633:EQV196762 FAR196633:FAR196762 FKN196633:FKN196762 FUJ196633:FUJ196762 GEF196633:GEF196762 GOB196633:GOB196762 GXX196633:GXX196762 HHT196633:HHT196762 HRP196633:HRP196762 IBL196633:IBL196762 ILH196633:ILH196762 IVD196633:IVD196762 JEZ196633:JEZ196762 JOV196633:JOV196762 JYR196633:JYR196762 KIN196633:KIN196762 KSJ196633:KSJ196762 LCF196633:LCF196762 LMB196633:LMB196762 LVX196633:LVX196762 MFT196633:MFT196762 MPP196633:MPP196762 MZL196633:MZL196762 NJH196633:NJH196762 NTD196633:NTD196762 OCZ196633:OCZ196762 OMV196633:OMV196762 OWR196633:OWR196762 PGN196633:PGN196762 PQJ196633:PQJ196762 QAF196633:QAF196762 QKB196633:QKB196762 QTX196633:QTX196762 RDT196633:RDT196762 RNP196633:RNP196762 RXL196633:RXL196762 SHH196633:SHH196762 SRD196633:SRD196762 TAZ196633:TAZ196762 TKV196633:TKV196762 TUR196633:TUR196762 UEN196633:UEN196762 UOJ196633:UOJ196762 UYF196633:UYF196762 VIB196633:VIB196762 VRX196633:VRX196762 WBT196633:WBT196762 WLP196633:WLP196762 WVL196633:WVL196762 IZ262169:IZ262298 SV262169:SV262298 ACR262169:ACR262298 AMN262169:AMN262298 AWJ262169:AWJ262298 BGF262169:BGF262298 BQB262169:BQB262298 BZX262169:BZX262298 CJT262169:CJT262298 CTP262169:CTP262298 DDL262169:DDL262298 DNH262169:DNH262298 DXD262169:DXD262298 EGZ262169:EGZ262298 EQV262169:EQV262298 FAR262169:FAR262298 FKN262169:FKN262298 FUJ262169:FUJ262298 GEF262169:GEF262298 GOB262169:GOB262298 GXX262169:GXX262298 HHT262169:HHT262298 HRP262169:HRP262298 IBL262169:IBL262298 ILH262169:ILH262298 IVD262169:IVD262298 JEZ262169:JEZ262298 JOV262169:JOV262298 JYR262169:JYR262298 KIN262169:KIN262298 KSJ262169:KSJ262298 LCF262169:LCF262298 LMB262169:LMB262298 LVX262169:LVX262298 MFT262169:MFT262298 MPP262169:MPP262298 MZL262169:MZL262298 NJH262169:NJH262298 NTD262169:NTD262298 OCZ262169:OCZ262298 OMV262169:OMV262298 OWR262169:OWR262298 PGN262169:PGN262298 PQJ262169:PQJ262298 QAF262169:QAF262298 QKB262169:QKB262298 QTX262169:QTX262298 RDT262169:RDT262298 RNP262169:RNP262298 RXL262169:RXL262298 SHH262169:SHH262298 SRD262169:SRD262298 TAZ262169:TAZ262298 TKV262169:TKV262298 TUR262169:TUR262298 UEN262169:UEN262298 UOJ262169:UOJ262298 UYF262169:UYF262298 VIB262169:VIB262298 VRX262169:VRX262298 WBT262169:WBT262298 WLP262169:WLP262298 WVL262169:WVL262298 IZ327705:IZ327834 SV327705:SV327834 ACR327705:ACR327834 AMN327705:AMN327834 AWJ327705:AWJ327834 BGF327705:BGF327834 BQB327705:BQB327834 BZX327705:BZX327834 CJT327705:CJT327834 CTP327705:CTP327834 DDL327705:DDL327834 DNH327705:DNH327834 DXD327705:DXD327834 EGZ327705:EGZ327834 EQV327705:EQV327834 FAR327705:FAR327834 FKN327705:FKN327834 FUJ327705:FUJ327834 GEF327705:GEF327834 GOB327705:GOB327834 GXX327705:GXX327834 HHT327705:HHT327834 HRP327705:HRP327834 IBL327705:IBL327834 ILH327705:ILH327834 IVD327705:IVD327834 JEZ327705:JEZ327834 JOV327705:JOV327834 JYR327705:JYR327834 KIN327705:KIN327834 KSJ327705:KSJ327834 LCF327705:LCF327834 LMB327705:LMB327834 LVX327705:LVX327834 MFT327705:MFT327834 MPP327705:MPP327834 MZL327705:MZL327834 NJH327705:NJH327834 NTD327705:NTD327834 OCZ327705:OCZ327834 OMV327705:OMV327834 OWR327705:OWR327834 PGN327705:PGN327834 PQJ327705:PQJ327834 QAF327705:QAF327834 QKB327705:QKB327834 QTX327705:QTX327834 RDT327705:RDT327834 RNP327705:RNP327834 RXL327705:RXL327834 SHH327705:SHH327834 SRD327705:SRD327834 TAZ327705:TAZ327834 TKV327705:TKV327834 TUR327705:TUR327834 UEN327705:UEN327834 UOJ327705:UOJ327834 UYF327705:UYF327834 VIB327705:VIB327834 VRX327705:VRX327834 WBT327705:WBT327834 WLP327705:WLP327834 WVL327705:WVL327834 IZ393241:IZ393370 SV393241:SV393370 ACR393241:ACR393370 AMN393241:AMN393370 AWJ393241:AWJ393370 BGF393241:BGF393370 BQB393241:BQB393370 BZX393241:BZX393370 CJT393241:CJT393370 CTP393241:CTP393370 DDL393241:DDL393370 DNH393241:DNH393370 DXD393241:DXD393370 EGZ393241:EGZ393370 EQV393241:EQV393370 FAR393241:FAR393370 FKN393241:FKN393370 FUJ393241:FUJ393370 GEF393241:GEF393370 GOB393241:GOB393370 GXX393241:GXX393370 HHT393241:HHT393370 HRP393241:HRP393370 IBL393241:IBL393370 ILH393241:ILH393370 IVD393241:IVD393370 JEZ393241:JEZ393370 JOV393241:JOV393370 JYR393241:JYR393370 KIN393241:KIN393370 KSJ393241:KSJ393370 LCF393241:LCF393370 LMB393241:LMB393370 LVX393241:LVX393370 MFT393241:MFT393370 MPP393241:MPP393370 MZL393241:MZL393370 NJH393241:NJH393370 NTD393241:NTD393370 OCZ393241:OCZ393370 OMV393241:OMV393370 OWR393241:OWR393370 PGN393241:PGN393370 PQJ393241:PQJ393370 QAF393241:QAF393370 QKB393241:QKB393370 QTX393241:QTX393370 RDT393241:RDT393370 RNP393241:RNP393370 RXL393241:RXL393370 SHH393241:SHH393370 SRD393241:SRD393370 TAZ393241:TAZ393370 TKV393241:TKV393370 TUR393241:TUR393370 UEN393241:UEN393370 UOJ393241:UOJ393370 UYF393241:UYF393370 VIB393241:VIB393370 VRX393241:VRX393370 WBT393241:WBT393370 WLP393241:WLP393370 WVL393241:WVL393370 IZ458777:IZ458906 SV458777:SV458906 ACR458777:ACR458906 AMN458777:AMN458906 AWJ458777:AWJ458906 BGF458777:BGF458906 BQB458777:BQB458906 BZX458777:BZX458906 CJT458777:CJT458906 CTP458777:CTP458906 DDL458777:DDL458906 DNH458777:DNH458906 DXD458777:DXD458906 EGZ458777:EGZ458906 EQV458777:EQV458906 FAR458777:FAR458906 FKN458777:FKN458906 FUJ458777:FUJ458906 GEF458777:GEF458906 GOB458777:GOB458906 GXX458777:GXX458906 HHT458777:HHT458906 HRP458777:HRP458906 IBL458777:IBL458906 ILH458777:ILH458906 IVD458777:IVD458906 JEZ458777:JEZ458906 JOV458777:JOV458906 JYR458777:JYR458906 KIN458777:KIN458906 KSJ458777:KSJ458906 LCF458777:LCF458906 LMB458777:LMB458906 LVX458777:LVX458906 MFT458777:MFT458906 MPP458777:MPP458906 MZL458777:MZL458906 NJH458777:NJH458906 NTD458777:NTD458906 OCZ458777:OCZ458906 OMV458777:OMV458906 OWR458777:OWR458906 PGN458777:PGN458906 PQJ458777:PQJ458906 QAF458777:QAF458906 QKB458777:QKB458906 QTX458777:QTX458906 RDT458777:RDT458906 RNP458777:RNP458906 RXL458777:RXL458906 SHH458777:SHH458906 SRD458777:SRD458906 TAZ458777:TAZ458906 TKV458777:TKV458906 TUR458777:TUR458906 UEN458777:UEN458906 UOJ458777:UOJ458906 UYF458777:UYF458906 VIB458777:VIB458906 VRX458777:VRX458906 WBT458777:WBT458906 WLP458777:WLP458906 WVL458777:WVL458906 IZ524313:IZ524442 SV524313:SV524442 ACR524313:ACR524442 AMN524313:AMN524442 AWJ524313:AWJ524442 BGF524313:BGF524442 BQB524313:BQB524442 BZX524313:BZX524442 CJT524313:CJT524442 CTP524313:CTP524442 DDL524313:DDL524442 DNH524313:DNH524442 DXD524313:DXD524442 EGZ524313:EGZ524442 EQV524313:EQV524442 FAR524313:FAR524442 FKN524313:FKN524442 FUJ524313:FUJ524442 GEF524313:GEF524442 GOB524313:GOB524442 GXX524313:GXX524442 HHT524313:HHT524442 HRP524313:HRP524442 IBL524313:IBL524442 ILH524313:ILH524442 IVD524313:IVD524442 JEZ524313:JEZ524442 JOV524313:JOV524442 JYR524313:JYR524442 KIN524313:KIN524442 KSJ524313:KSJ524442 LCF524313:LCF524442 LMB524313:LMB524442 LVX524313:LVX524442 MFT524313:MFT524442 MPP524313:MPP524442 MZL524313:MZL524442 NJH524313:NJH524442 NTD524313:NTD524442 OCZ524313:OCZ524442 OMV524313:OMV524442 OWR524313:OWR524442 PGN524313:PGN524442 PQJ524313:PQJ524442 QAF524313:QAF524442 QKB524313:QKB524442 QTX524313:QTX524442 RDT524313:RDT524442 RNP524313:RNP524442 RXL524313:RXL524442 SHH524313:SHH524442 SRD524313:SRD524442 TAZ524313:TAZ524442 TKV524313:TKV524442 TUR524313:TUR524442 UEN524313:UEN524442 UOJ524313:UOJ524442 UYF524313:UYF524442 VIB524313:VIB524442 VRX524313:VRX524442 WBT524313:WBT524442 WLP524313:WLP524442 WVL524313:WVL524442 IZ589849:IZ589978 SV589849:SV589978 ACR589849:ACR589978 AMN589849:AMN589978 AWJ589849:AWJ589978 BGF589849:BGF589978 BQB589849:BQB589978 BZX589849:BZX589978 CJT589849:CJT589978 CTP589849:CTP589978 DDL589849:DDL589978 DNH589849:DNH589978 DXD589849:DXD589978 EGZ589849:EGZ589978 EQV589849:EQV589978 FAR589849:FAR589978 FKN589849:FKN589978 FUJ589849:FUJ589978 GEF589849:GEF589978 GOB589849:GOB589978 GXX589849:GXX589978 HHT589849:HHT589978 HRP589849:HRP589978 IBL589849:IBL589978 ILH589849:ILH589978 IVD589849:IVD589978 JEZ589849:JEZ589978 JOV589849:JOV589978 JYR589849:JYR589978 KIN589849:KIN589978 KSJ589849:KSJ589978 LCF589849:LCF589978 LMB589849:LMB589978 LVX589849:LVX589978 MFT589849:MFT589978 MPP589849:MPP589978 MZL589849:MZL589978 NJH589849:NJH589978 NTD589849:NTD589978 OCZ589849:OCZ589978 OMV589849:OMV589978 OWR589849:OWR589978 PGN589849:PGN589978 PQJ589849:PQJ589978 QAF589849:QAF589978 QKB589849:QKB589978 QTX589849:QTX589978 RDT589849:RDT589978 RNP589849:RNP589978 RXL589849:RXL589978 SHH589849:SHH589978 SRD589849:SRD589978 TAZ589849:TAZ589978 TKV589849:TKV589978 TUR589849:TUR589978 UEN589849:UEN589978 UOJ589849:UOJ589978 UYF589849:UYF589978 VIB589849:VIB589978 VRX589849:VRX589978 WBT589849:WBT589978 WLP589849:WLP589978 WVL589849:WVL589978 IZ655385:IZ655514 SV655385:SV655514 ACR655385:ACR655514 AMN655385:AMN655514 AWJ655385:AWJ655514 BGF655385:BGF655514 BQB655385:BQB655514 BZX655385:BZX655514 CJT655385:CJT655514 CTP655385:CTP655514 DDL655385:DDL655514 DNH655385:DNH655514 DXD655385:DXD655514 EGZ655385:EGZ655514 EQV655385:EQV655514 FAR655385:FAR655514 FKN655385:FKN655514 FUJ655385:FUJ655514 GEF655385:GEF655514 GOB655385:GOB655514 GXX655385:GXX655514 HHT655385:HHT655514 HRP655385:HRP655514 IBL655385:IBL655514 ILH655385:ILH655514 IVD655385:IVD655514 JEZ655385:JEZ655514 JOV655385:JOV655514 JYR655385:JYR655514 KIN655385:KIN655514 KSJ655385:KSJ655514 LCF655385:LCF655514 LMB655385:LMB655514 LVX655385:LVX655514 MFT655385:MFT655514 MPP655385:MPP655514 MZL655385:MZL655514 NJH655385:NJH655514 NTD655385:NTD655514 OCZ655385:OCZ655514 OMV655385:OMV655514 OWR655385:OWR655514 PGN655385:PGN655514 PQJ655385:PQJ655514 QAF655385:QAF655514 QKB655385:QKB655514 QTX655385:QTX655514 RDT655385:RDT655514 RNP655385:RNP655514 RXL655385:RXL655514 SHH655385:SHH655514 SRD655385:SRD655514 TAZ655385:TAZ655514 TKV655385:TKV655514 TUR655385:TUR655514 UEN655385:UEN655514 UOJ655385:UOJ655514 UYF655385:UYF655514 VIB655385:VIB655514 VRX655385:VRX655514 WBT655385:WBT655514 WLP655385:WLP655514 WVL655385:WVL655514 IZ720921:IZ721050 SV720921:SV721050 ACR720921:ACR721050 AMN720921:AMN721050 AWJ720921:AWJ721050 BGF720921:BGF721050 BQB720921:BQB721050 BZX720921:BZX721050 CJT720921:CJT721050 CTP720921:CTP721050 DDL720921:DDL721050 DNH720921:DNH721050 DXD720921:DXD721050 EGZ720921:EGZ721050 EQV720921:EQV721050 FAR720921:FAR721050 FKN720921:FKN721050 FUJ720921:FUJ721050 GEF720921:GEF721050 GOB720921:GOB721050 GXX720921:GXX721050 HHT720921:HHT721050 HRP720921:HRP721050 IBL720921:IBL721050 ILH720921:ILH721050 IVD720921:IVD721050 JEZ720921:JEZ721050 JOV720921:JOV721050 JYR720921:JYR721050 KIN720921:KIN721050 KSJ720921:KSJ721050 LCF720921:LCF721050 LMB720921:LMB721050 LVX720921:LVX721050 MFT720921:MFT721050 MPP720921:MPP721050 MZL720921:MZL721050 NJH720921:NJH721050 NTD720921:NTD721050 OCZ720921:OCZ721050 OMV720921:OMV721050 OWR720921:OWR721050 PGN720921:PGN721050 PQJ720921:PQJ721050 QAF720921:QAF721050 QKB720921:QKB721050 QTX720921:QTX721050 RDT720921:RDT721050 RNP720921:RNP721050 RXL720921:RXL721050 SHH720921:SHH721050 SRD720921:SRD721050 TAZ720921:TAZ721050 TKV720921:TKV721050 TUR720921:TUR721050 UEN720921:UEN721050 UOJ720921:UOJ721050 UYF720921:UYF721050 VIB720921:VIB721050 VRX720921:VRX721050 WBT720921:WBT721050 WLP720921:WLP721050 WVL720921:WVL721050 IZ786457:IZ786586 SV786457:SV786586 ACR786457:ACR786586 AMN786457:AMN786586 AWJ786457:AWJ786586 BGF786457:BGF786586 BQB786457:BQB786586 BZX786457:BZX786586 CJT786457:CJT786586 CTP786457:CTP786586 DDL786457:DDL786586 DNH786457:DNH786586 DXD786457:DXD786586 EGZ786457:EGZ786586 EQV786457:EQV786586 FAR786457:FAR786586 FKN786457:FKN786586 FUJ786457:FUJ786586 GEF786457:GEF786586 GOB786457:GOB786586 GXX786457:GXX786586 HHT786457:HHT786586 HRP786457:HRP786586 IBL786457:IBL786586 ILH786457:ILH786586 IVD786457:IVD786586 JEZ786457:JEZ786586 JOV786457:JOV786586 JYR786457:JYR786586 KIN786457:KIN786586 KSJ786457:KSJ786586 LCF786457:LCF786586 LMB786457:LMB786586 LVX786457:LVX786586 MFT786457:MFT786586 MPP786457:MPP786586 MZL786457:MZL786586 NJH786457:NJH786586 NTD786457:NTD786586 OCZ786457:OCZ786586 OMV786457:OMV786586 OWR786457:OWR786586 PGN786457:PGN786586 PQJ786457:PQJ786586 QAF786457:QAF786586 QKB786457:QKB786586 QTX786457:QTX786586 RDT786457:RDT786586 RNP786457:RNP786586 RXL786457:RXL786586 SHH786457:SHH786586 SRD786457:SRD786586 TAZ786457:TAZ786586 TKV786457:TKV786586 TUR786457:TUR786586 UEN786457:UEN786586 UOJ786457:UOJ786586 UYF786457:UYF786586 VIB786457:VIB786586 VRX786457:VRX786586 WBT786457:WBT786586 WLP786457:WLP786586 WVL786457:WVL786586 IZ851993:IZ852122 SV851993:SV852122 ACR851993:ACR852122 AMN851993:AMN852122 AWJ851993:AWJ852122 BGF851993:BGF852122 BQB851993:BQB852122 BZX851993:BZX852122 CJT851993:CJT852122 CTP851993:CTP852122 DDL851993:DDL852122 DNH851993:DNH852122 DXD851993:DXD852122 EGZ851993:EGZ852122 EQV851993:EQV852122 FAR851993:FAR852122 FKN851993:FKN852122 FUJ851993:FUJ852122 GEF851993:GEF852122 GOB851993:GOB852122 GXX851993:GXX852122 HHT851993:HHT852122 HRP851993:HRP852122 IBL851993:IBL852122 ILH851993:ILH852122 IVD851993:IVD852122 JEZ851993:JEZ852122 JOV851993:JOV852122 JYR851993:JYR852122 KIN851993:KIN852122 KSJ851993:KSJ852122 LCF851993:LCF852122 LMB851993:LMB852122 LVX851993:LVX852122 MFT851993:MFT852122 MPP851993:MPP852122 MZL851993:MZL852122 NJH851993:NJH852122 NTD851993:NTD852122 OCZ851993:OCZ852122 OMV851993:OMV852122 OWR851993:OWR852122 PGN851993:PGN852122 PQJ851993:PQJ852122 QAF851993:QAF852122 QKB851993:QKB852122 QTX851993:QTX852122 RDT851993:RDT852122 RNP851993:RNP852122 RXL851993:RXL852122 SHH851993:SHH852122 SRD851993:SRD852122 TAZ851993:TAZ852122 TKV851993:TKV852122 TUR851993:TUR852122 UEN851993:UEN852122 UOJ851993:UOJ852122 UYF851993:UYF852122 VIB851993:VIB852122 VRX851993:VRX852122 WBT851993:WBT852122 WLP851993:WLP852122 WVL851993:WVL852122 IZ917529:IZ917658 SV917529:SV917658 ACR917529:ACR917658 AMN917529:AMN917658 AWJ917529:AWJ917658 BGF917529:BGF917658 BQB917529:BQB917658 BZX917529:BZX917658 CJT917529:CJT917658 CTP917529:CTP917658 DDL917529:DDL917658 DNH917529:DNH917658 DXD917529:DXD917658 EGZ917529:EGZ917658 EQV917529:EQV917658 FAR917529:FAR917658 FKN917529:FKN917658 FUJ917529:FUJ917658 GEF917529:GEF917658 GOB917529:GOB917658 GXX917529:GXX917658 HHT917529:HHT917658 HRP917529:HRP917658 IBL917529:IBL917658 ILH917529:ILH917658 IVD917529:IVD917658 JEZ917529:JEZ917658 JOV917529:JOV917658 JYR917529:JYR917658 KIN917529:KIN917658 KSJ917529:KSJ917658 LCF917529:LCF917658 LMB917529:LMB917658 LVX917529:LVX917658 MFT917529:MFT917658 MPP917529:MPP917658 MZL917529:MZL917658 NJH917529:NJH917658 NTD917529:NTD917658 OCZ917529:OCZ917658 OMV917529:OMV917658 OWR917529:OWR917658 PGN917529:PGN917658 PQJ917529:PQJ917658 QAF917529:QAF917658 QKB917529:QKB917658 QTX917529:QTX917658 RDT917529:RDT917658 RNP917529:RNP917658 RXL917529:RXL917658 SHH917529:SHH917658 SRD917529:SRD917658 TAZ917529:TAZ917658 TKV917529:TKV917658 TUR917529:TUR917658 UEN917529:UEN917658 UOJ917529:UOJ917658 UYF917529:UYF917658 VIB917529:VIB917658 VRX917529:VRX917658 WBT917529:WBT917658 WLP917529:WLP917658 WVL917529:WVL917658 IZ983065:IZ983194 SV983065:SV983194 ACR983065:ACR983194 AMN983065:AMN983194 AWJ983065:AWJ983194 BGF983065:BGF983194 BQB983065:BQB983194 BZX983065:BZX983194 CJT983065:CJT983194 CTP983065:CTP983194 DDL983065:DDL983194 DNH983065:DNH983194 DXD983065:DXD983194 EGZ983065:EGZ983194 EQV983065:EQV983194 FAR983065:FAR983194 FKN983065:FKN983194 FUJ983065:FUJ983194 GEF983065:GEF983194 GOB983065:GOB983194 GXX983065:GXX983194 HHT983065:HHT983194 HRP983065:HRP983194 IBL983065:IBL983194 ILH983065:ILH983194 IVD983065:IVD983194 JEZ983065:JEZ983194 JOV983065:JOV983194 JYR983065:JYR983194 KIN983065:KIN983194 KSJ983065:KSJ983194 LCF983065:LCF983194 LMB983065:LMB983194 LVX983065:LVX983194 MFT983065:MFT983194 MPP983065:MPP983194 MZL983065:MZL983194 NJH983065:NJH983194 NTD983065:NTD983194 OCZ983065:OCZ983194 OMV983065:OMV983194 OWR983065:OWR983194 PGN983065:PGN983194 PQJ983065:PQJ983194 QAF983065:QAF983194 QKB983065:QKB983194 QTX983065:QTX983194 RDT983065:RDT983194 RNP983065:RNP983194 RXL983065:RXL983194 SHH983065:SHH983194 SRD983065:SRD983194 TAZ983065:TAZ983194 TKV983065:TKV983194 TUR983065:TUR983194 UEN983065:UEN983194 UOJ983065:UOJ983194 UYF983065:UYF983194 VIB983065:VIB983194 VRX983065:VRX983194 WBT983065:WBT983194 WLP983065:WLP983194 WVL983065:WVL983194 D983064:D983193 D917528:D917657 D851992:D852121 D786456:D786585 D720920:D721049 D655384:D655513 D589848:D589977 D524312:D524441 D458776:D458905 D393240:D393369 D327704:D327833 D262168:D262297 D196632:D196761 D131096:D131225 D65560:D65689" xr:uid="{00000000-0002-0000-0500-000004000000}">
      <formula1>性別</formula1>
    </dataValidation>
    <dataValidation type="list" allowBlank="1" showInputMessage="1" showErrorMessage="1" sqref="D24:D153" xr:uid="{00000000-0002-0000-0500-000005000000}">
      <formula1>性別２</formula1>
    </dataValidation>
    <dataValidation type="list" allowBlank="1" showInputMessage="1" showErrorMessage="1" prompt="A：幼児_x000a_B：小学生_x000a_C：中学生_x000a_D：高校生_x000a_E：26才未満（大学生）_x000a_F：26才未満（学生以外）_x000a_G：26才以上" sqref="G24:G153" xr:uid="{00000000-0002-0000-0500-000007000000}">
      <formula1>区分２</formula1>
    </dataValidation>
    <dataValidation type="list" allowBlank="1" showInputMessage="1" showErrorMessage="1" prompt="・宿泊→○_x000a_・日帰り→×_x000a__x000a_日帰りの場合、参加するすべての日に×を入力してください。_x000a__x000a_宿泊した場合、次の日の日帰り入力は不要です。" sqref="M24:M153" xr:uid="{00000000-0002-0000-0500-000008000000}">
      <formula1>宿泊・日帰り２</formula1>
    </dataValidation>
    <dataValidation type="list" allowBlank="1" showInputMessage="1" showErrorMessage="1" sqref="N24:P153" xr:uid="{68CF833D-A7B2-4D2C-9E77-BA8DCAB9CC51}">
      <formula1>宿泊・日帰り２</formula1>
    </dataValidation>
  </dataValidations>
  <pageMargins left="0.6692913385826772" right="0.59055118110236227" top="0.62992125984251968" bottom="0.39370078740157483" header="0.43307086614173229" footer="0.19685039370078741"/>
  <pageSetup paperSize="9" scale="94" orientation="portrait" r:id="rId1"/>
  <headerFooter alignWithMargins="0">
    <oddHeader>&amp;R（Ｎｏ．&amp;P）</oddHeader>
  </headerFooter>
  <rowBreaks count="3" manualBreakCount="3">
    <brk id="46" max="14" man="1"/>
    <brk id="88" max="14" man="1"/>
    <brk id="128" max="14"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stopIfTrue="1" id="{DCFB542D-BE29-4D04-AC27-C8BF41817E03}">
            <xm:f>AND(②使用申請書!$AI$20=2,$M24="○")</xm:f>
            <x14:dxf>
              <fill>
                <patternFill patternType="solid">
                  <bgColor theme="0"/>
                </patternFill>
              </fill>
            </x14:dxf>
          </x14:cfRule>
          <x14:cfRule type="expression" priority="26" id="{43DECCD5-6146-4396-9553-3AE05B6ED20D}">
            <xm:f>AND(②使用申請書!$AI$20&gt;1,$B24&lt;&gt;"",$N24="")</xm:f>
            <x14:dxf>
              <fill>
                <patternFill>
                  <bgColor theme="3" tint="0.79998168889431442"/>
                </patternFill>
              </fill>
            </x14:dxf>
          </x14:cfRule>
          <xm:sqref>N24</xm:sqref>
        </x14:conditionalFormatting>
        <x14:conditionalFormatting xmlns:xm="http://schemas.microsoft.com/office/excel/2006/main">
          <x14:cfRule type="expression" priority="25" id="{2C32FC64-B404-4D78-9368-A6E6CFF776AF}">
            <xm:f>AND(②使用申請書!$AI$20&gt;2,$B24&lt;&gt;"",$O24="")</xm:f>
            <x14:dxf>
              <fill>
                <patternFill>
                  <bgColor theme="3" tint="0.79998168889431442"/>
                </patternFill>
              </fill>
            </x14:dxf>
          </x14:cfRule>
          <xm:sqref>O24</xm:sqref>
        </x14:conditionalFormatting>
        <x14:conditionalFormatting xmlns:xm="http://schemas.microsoft.com/office/excel/2006/main">
          <x14:cfRule type="expression" priority="24" id="{C455D880-5480-4272-92EA-09C2FA84380C}">
            <xm:f>AND(②使用申請書!$AI$20&gt;3,$B24&lt;&gt;"",$P24="")</xm:f>
            <x14:dxf>
              <fill>
                <patternFill>
                  <bgColor theme="3" tint="0.79998168889431442"/>
                </patternFill>
              </fill>
            </x14:dxf>
          </x14:cfRule>
          <xm:sqref>P24</xm:sqref>
        </x14:conditionalFormatting>
        <x14:conditionalFormatting xmlns:xm="http://schemas.microsoft.com/office/excel/2006/main">
          <x14:cfRule type="expression" priority="5" id="{D73962D8-59F3-4EBC-B176-AFF1AEA6F565}">
            <xm:f>AND(②使用申請書!$AI$20&gt;2,$B25&lt;&gt;"",$O25="")</xm:f>
            <x14:dxf>
              <fill>
                <patternFill>
                  <bgColor theme="3" tint="0.79998168889431442"/>
                </patternFill>
              </fill>
            </x14:dxf>
          </x14:cfRule>
          <xm:sqref>O25:O153</xm:sqref>
        </x14:conditionalFormatting>
        <x14:conditionalFormatting xmlns:xm="http://schemas.microsoft.com/office/excel/2006/main">
          <x14:cfRule type="expression" priority="4" id="{5C604A28-045F-41B6-9854-9EE479B8C1EA}">
            <xm:f>AND(②使用申請書!$AI$20&gt;3,$B25&lt;&gt;"",$P25="")</xm:f>
            <x14:dxf>
              <fill>
                <patternFill>
                  <bgColor theme="3" tint="0.79998168889431442"/>
                </patternFill>
              </fill>
            </x14:dxf>
          </x14:cfRule>
          <xm:sqref>P25:P153</xm:sqref>
        </x14:conditionalFormatting>
        <x14:conditionalFormatting xmlns:xm="http://schemas.microsoft.com/office/excel/2006/main">
          <x14:cfRule type="expression" priority="1" stopIfTrue="1" id="{18412BA3-A7EE-4AF8-A42B-171CBAC969A2}">
            <xm:f>AND(②使用申請書!$AI$20=2,$M25="○")</xm:f>
            <x14:dxf>
              <fill>
                <patternFill patternType="solid">
                  <bgColor theme="0"/>
                </patternFill>
              </fill>
            </x14:dxf>
          </x14:cfRule>
          <x14:cfRule type="expression" priority="2" id="{A7961F3C-CA82-49DA-AEDD-AE48EB3AFA98}">
            <xm:f>AND(②使用申請書!$AI$20&gt;1,$B25&lt;&gt;"",$N25="")</xm:f>
            <x14:dxf>
              <fill>
                <patternFill>
                  <bgColor theme="3" tint="0.79998168889431442"/>
                </patternFill>
              </fill>
            </x14:dxf>
          </x14:cfRule>
          <xm:sqref>N25:N153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B1:I25"/>
  <sheetViews>
    <sheetView view="pageBreakPreview" zoomScale="80" zoomScaleNormal="100" zoomScaleSheetLayoutView="80" workbookViewId="0">
      <selection activeCell="B5" sqref="B5:P12"/>
    </sheetView>
  </sheetViews>
  <sheetFormatPr defaultRowHeight="13.5"/>
  <cols>
    <col min="1" max="1" width="5.25" style="68" customWidth="1"/>
    <col min="2" max="7" width="21" style="82" customWidth="1"/>
    <col min="8" max="8" width="9" style="82"/>
    <col min="9" max="9" width="8.875" style="82" customWidth="1"/>
    <col min="10" max="256" width="9" style="68"/>
    <col min="257" max="257" width="5.25" style="68" customWidth="1"/>
    <col min="258" max="263" width="21" style="68" customWidth="1"/>
    <col min="264" max="264" width="9" style="68"/>
    <col min="265" max="265" width="8.875" style="68" customWidth="1"/>
    <col min="266" max="512" width="9" style="68"/>
    <col min="513" max="513" width="5.25" style="68" customWidth="1"/>
    <col min="514" max="519" width="21" style="68" customWidth="1"/>
    <col min="520" max="520" width="9" style="68"/>
    <col min="521" max="521" width="8.875" style="68" customWidth="1"/>
    <col min="522" max="768" width="9" style="68"/>
    <col min="769" max="769" width="5.25" style="68" customWidth="1"/>
    <col min="770" max="775" width="21" style="68" customWidth="1"/>
    <col min="776" max="776" width="9" style="68"/>
    <col min="777" max="777" width="8.875" style="68" customWidth="1"/>
    <col min="778" max="1024" width="9" style="68"/>
    <col min="1025" max="1025" width="5.25" style="68" customWidth="1"/>
    <col min="1026" max="1031" width="21" style="68" customWidth="1"/>
    <col min="1032" max="1032" width="9" style="68"/>
    <col min="1033" max="1033" width="8.875" style="68" customWidth="1"/>
    <col min="1034" max="1280" width="9" style="68"/>
    <col min="1281" max="1281" width="5.25" style="68" customWidth="1"/>
    <col min="1282" max="1287" width="21" style="68" customWidth="1"/>
    <col min="1288" max="1288" width="9" style="68"/>
    <col min="1289" max="1289" width="8.875" style="68" customWidth="1"/>
    <col min="1290" max="1536" width="9" style="68"/>
    <col min="1537" max="1537" width="5.25" style="68" customWidth="1"/>
    <col min="1538" max="1543" width="21" style="68" customWidth="1"/>
    <col min="1544" max="1544" width="9" style="68"/>
    <col min="1545" max="1545" width="8.875" style="68" customWidth="1"/>
    <col min="1546" max="1792" width="9" style="68"/>
    <col min="1793" max="1793" width="5.25" style="68" customWidth="1"/>
    <col min="1794" max="1799" width="21" style="68" customWidth="1"/>
    <col min="1800" max="1800" width="9" style="68"/>
    <col min="1801" max="1801" width="8.875" style="68" customWidth="1"/>
    <col min="1802" max="2048" width="9" style="68"/>
    <col min="2049" max="2049" width="5.25" style="68" customWidth="1"/>
    <col min="2050" max="2055" width="21" style="68" customWidth="1"/>
    <col min="2056" max="2056" width="9" style="68"/>
    <col min="2057" max="2057" width="8.875" style="68" customWidth="1"/>
    <col min="2058" max="2304" width="9" style="68"/>
    <col min="2305" max="2305" width="5.25" style="68" customWidth="1"/>
    <col min="2306" max="2311" width="21" style="68" customWidth="1"/>
    <col min="2312" max="2312" width="9" style="68"/>
    <col min="2313" max="2313" width="8.875" style="68" customWidth="1"/>
    <col min="2314" max="2560" width="9" style="68"/>
    <col min="2561" max="2561" width="5.25" style="68" customWidth="1"/>
    <col min="2562" max="2567" width="21" style="68" customWidth="1"/>
    <col min="2568" max="2568" width="9" style="68"/>
    <col min="2569" max="2569" width="8.875" style="68" customWidth="1"/>
    <col min="2570" max="2816" width="9" style="68"/>
    <col min="2817" max="2817" width="5.25" style="68" customWidth="1"/>
    <col min="2818" max="2823" width="21" style="68" customWidth="1"/>
    <col min="2824" max="2824" width="9" style="68"/>
    <col min="2825" max="2825" width="8.875" style="68" customWidth="1"/>
    <col min="2826" max="3072" width="9" style="68"/>
    <col min="3073" max="3073" width="5.25" style="68" customWidth="1"/>
    <col min="3074" max="3079" width="21" style="68" customWidth="1"/>
    <col min="3080" max="3080" width="9" style="68"/>
    <col min="3081" max="3081" width="8.875" style="68" customWidth="1"/>
    <col min="3082" max="3328" width="9" style="68"/>
    <col min="3329" max="3329" width="5.25" style="68" customWidth="1"/>
    <col min="3330" max="3335" width="21" style="68" customWidth="1"/>
    <col min="3336" max="3336" width="9" style="68"/>
    <col min="3337" max="3337" width="8.875" style="68" customWidth="1"/>
    <col min="3338" max="3584" width="9" style="68"/>
    <col min="3585" max="3585" width="5.25" style="68" customWidth="1"/>
    <col min="3586" max="3591" width="21" style="68" customWidth="1"/>
    <col min="3592" max="3592" width="9" style="68"/>
    <col min="3593" max="3593" width="8.875" style="68" customWidth="1"/>
    <col min="3594" max="3840" width="9" style="68"/>
    <col min="3841" max="3841" width="5.25" style="68" customWidth="1"/>
    <col min="3842" max="3847" width="21" style="68" customWidth="1"/>
    <col min="3848" max="3848" width="9" style="68"/>
    <col min="3849" max="3849" width="8.875" style="68" customWidth="1"/>
    <col min="3850" max="4096" width="9" style="68"/>
    <col min="4097" max="4097" width="5.25" style="68" customWidth="1"/>
    <col min="4098" max="4103" width="21" style="68" customWidth="1"/>
    <col min="4104" max="4104" width="9" style="68"/>
    <col min="4105" max="4105" width="8.875" style="68" customWidth="1"/>
    <col min="4106" max="4352" width="9" style="68"/>
    <col min="4353" max="4353" width="5.25" style="68" customWidth="1"/>
    <col min="4354" max="4359" width="21" style="68" customWidth="1"/>
    <col min="4360" max="4360" width="9" style="68"/>
    <col min="4361" max="4361" width="8.875" style="68" customWidth="1"/>
    <col min="4362" max="4608" width="9" style="68"/>
    <col min="4609" max="4609" width="5.25" style="68" customWidth="1"/>
    <col min="4610" max="4615" width="21" style="68" customWidth="1"/>
    <col min="4616" max="4616" width="9" style="68"/>
    <col min="4617" max="4617" width="8.875" style="68" customWidth="1"/>
    <col min="4618" max="4864" width="9" style="68"/>
    <col min="4865" max="4865" width="5.25" style="68" customWidth="1"/>
    <col min="4866" max="4871" width="21" style="68" customWidth="1"/>
    <col min="4872" max="4872" width="9" style="68"/>
    <col min="4873" max="4873" width="8.875" style="68" customWidth="1"/>
    <col min="4874" max="5120" width="9" style="68"/>
    <col min="5121" max="5121" width="5.25" style="68" customWidth="1"/>
    <col min="5122" max="5127" width="21" style="68" customWidth="1"/>
    <col min="5128" max="5128" width="9" style="68"/>
    <col min="5129" max="5129" width="8.875" style="68" customWidth="1"/>
    <col min="5130" max="5376" width="9" style="68"/>
    <col min="5377" max="5377" width="5.25" style="68" customWidth="1"/>
    <col min="5378" max="5383" width="21" style="68" customWidth="1"/>
    <col min="5384" max="5384" width="9" style="68"/>
    <col min="5385" max="5385" width="8.875" style="68" customWidth="1"/>
    <col min="5386" max="5632" width="9" style="68"/>
    <col min="5633" max="5633" width="5.25" style="68" customWidth="1"/>
    <col min="5634" max="5639" width="21" style="68" customWidth="1"/>
    <col min="5640" max="5640" width="9" style="68"/>
    <col min="5641" max="5641" width="8.875" style="68" customWidth="1"/>
    <col min="5642" max="5888" width="9" style="68"/>
    <col min="5889" max="5889" width="5.25" style="68" customWidth="1"/>
    <col min="5890" max="5895" width="21" style="68" customWidth="1"/>
    <col min="5896" max="5896" width="9" style="68"/>
    <col min="5897" max="5897" width="8.875" style="68" customWidth="1"/>
    <col min="5898" max="6144" width="9" style="68"/>
    <col min="6145" max="6145" width="5.25" style="68" customWidth="1"/>
    <col min="6146" max="6151" width="21" style="68" customWidth="1"/>
    <col min="6152" max="6152" width="9" style="68"/>
    <col min="6153" max="6153" width="8.875" style="68" customWidth="1"/>
    <col min="6154" max="6400" width="9" style="68"/>
    <col min="6401" max="6401" width="5.25" style="68" customWidth="1"/>
    <col min="6402" max="6407" width="21" style="68" customWidth="1"/>
    <col min="6408" max="6408" width="9" style="68"/>
    <col min="6409" max="6409" width="8.875" style="68" customWidth="1"/>
    <col min="6410" max="6656" width="9" style="68"/>
    <col min="6657" max="6657" width="5.25" style="68" customWidth="1"/>
    <col min="6658" max="6663" width="21" style="68" customWidth="1"/>
    <col min="6664" max="6664" width="9" style="68"/>
    <col min="6665" max="6665" width="8.875" style="68" customWidth="1"/>
    <col min="6666" max="6912" width="9" style="68"/>
    <col min="6913" max="6913" width="5.25" style="68" customWidth="1"/>
    <col min="6914" max="6919" width="21" style="68" customWidth="1"/>
    <col min="6920" max="6920" width="9" style="68"/>
    <col min="6921" max="6921" width="8.875" style="68" customWidth="1"/>
    <col min="6922" max="7168" width="9" style="68"/>
    <col min="7169" max="7169" width="5.25" style="68" customWidth="1"/>
    <col min="7170" max="7175" width="21" style="68" customWidth="1"/>
    <col min="7176" max="7176" width="9" style="68"/>
    <col min="7177" max="7177" width="8.875" style="68" customWidth="1"/>
    <col min="7178" max="7424" width="9" style="68"/>
    <col min="7425" max="7425" width="5.25" style="68" customWidth="1"/>
    <col min="7426" max="7431" width="21" style="68" customWidth="1"/>
    <col min="7432" max="7432" width="9" style="68"/>
    <col min="7433" max="7433" width="8.875" style="68" customWidth="1"/>
    <col min="7434" max="7680" width="9" style="68"/>
    <col min="7681" max="7681" width="5.25" style="68" customWidth="1"/>
    <col min="7682" max="7687" width="21" style="68" customWidth="1"/>
    <col min="7688" max="7688" width="9" style="68"/>
    <col min="7689" max="7689" width="8.875" style="68" customWidth="1"/>
    <col min="7690" max="7936" width="9" style="68"/>
    <col min="7937" max="7937" width="5.25" style="68" customWidth="1"/>
    <col min="7938" max="7943" width="21" style="68" customWidth="1"/>
    <col min="7944" max="7944" width="9" style="68"/>
    <col min="7945" max="7945" width="8.875" style="68" customWidth="1"/>
    <col min="7946" max="8192" width="9" style="68"/>
    <col min="8193" max="8193" width="5.25" style="68" customWidth="1"/>
    <col min="8194" max="8199" width="21" style="68" customWidth="1"/>
    <col min="8200" max="8200" width="9" style="68"/>
    <col min="8201" max="8201" width="8.875" style="68" customWidth="1"/>
    <col min="8202" max="8448" width="9" style="68"/>
    <col min="8449" max="8449" width="5.25" style="68" customWidth="1"/>
    <col min="8450" max="8455" width="21" style="68" customWidth="1"/>
    <col min="8456" max="8456" width="9" style="68"/>
    <col min="8457" max="8457" width="8.875" style="68" customWidth="1"/>
    <col min="8458" max="8704" width="9" style="68"/>
    <col min="8705" max="8705" width="5.25" style="68" customWidth="1"/>
    <col min="8706" max="8711" width="21" style="68" customWidth="1"/>
    <col min="8712" max="8712" width="9" style="68"/>
    <col min="8713" max="8713" width="8.875" style="68" customWidth="1"/>
    <col min="8714" max="8960" width="9" style="68"/>
    <col min="8961" max="8961" width="5.25" style="68" customWidth="1"/>
    <col min="8962" max="8967" width="21" style="68" customWidth="1"/>
    <col min="8968" max="8968" width="9" style="68"/>
    <col min="8969" max="8969" width="8.875" style="68" customWidth="1"/>
    <col min="8970" max="9216" width="9" style="68"/>
    <col min="9217" max="9217" width="5.25" style="68" customWidth="1"/>
    <col min="9218" max="9223" width="21" style="68" customWidth="1"/>
    <col min="9224" max="9224" width="9" style="68"/>
    <col min="9225" max="9225" width="8.875" style="68" customWidth="1"/>
    <col min="9226" max="9472" width="9" style="68"/>
    <col min="9473" max="9473" width="5.25" style="68" customWidth="1"/>
    <col min="9474" max="9479" width="21" style="68" customWidth="1"/>
    <col min="9480" max="9480" width="9" style="68"/>
    <col min="9481" max="9481" width="8.875" style="68" customWidth="1"/>
    <col min="9482" max="9728" width="9" style="68"/>
    <col min="9729" max="9729" width="5.25" style="68" customWidth="1"/>
    <col min="9730" max="9735" width="21" style="68" customWidth="1"/>
    <col min="9736" max="9736" width="9" style="68"/>
    <col min="9737" max="9737" width="8.875" style="68" customWidth="1"/>
    <col min="9738" max="9984" width="9" style="68"/>
    <col min="9985" max="9985" width="5.25" style="68" customWidth="1"/>
    <col min="9986" max="9991" width="21" style="68" customWidth="1"/>
    <col min="9992" max="9992" width="9" style="68"/>
    <col min="9993" max="9993" width="8.875" style="68" customWidth="1"/>
    <col min="9994" max="10240" width="9" style="68"/>
    <col min="10241" max="10241" width="5.25" style="68" customWidth="1"/>
    <col min="10242" max="10247" width="21" style="68" customWidth="1"/>
    <col min="10248" max="10248" width="9" style="68"/>
    <col min="10249" max="10249" width="8.875" style="68" customWidth="1"/>
    <col min="10250" max="10496" width="9" style="68"/>
    <col min="10497" max="10497" width="5.25" style="68" customWidth="1"/>
    <col min="10498" max="10503" width="21" style="68" customWidth="1"/>
    <col min="10504" max="10504" width="9" style="68"/>
    <col min="10505" max="10505" width="8.875" style="68" customWidth="1"/>
    <col min="10506" max="10752" width="9" style="68"/>
    <col min="10753" max="10753" width="5.25" style="68" customWidth="1"/>
    <col min="10754" max="10759" width="21" style="68" customWidth="1"/>
    <col min="10760" max="10760" width="9" style="68"/>
    <col min="10761" max="10761" width="8.875" style="68" customWidth="1"/>
    <col min="10762" max="11008" width="9" style="68"/>
    <col min="11009" max="11009" width="5.25" style="68" customWidth="1"/>
    <col min="11010" max="11015" width="21" style="68" customWidth="1"/>
    <col min="11016" max="11016" width="9" style="68"/>
    <col min="11017" max="11017" width="8.875" style="68" customWidth="1"/>
    <col min="11018" max="11264" width="9" style="68"/>
    <col min="11265" max="11265" width="5.25" style="68" customWidth="1"/>
    <col min="11266" max="11271" width="21" style="68" customWidth="1"/>
    <col min="11272" max="11272" width="9" style="68"/>
    <col min="11273" max="11273" width="8.875" style="68" customWidth="1"/>
    <col min="11274" max="11520" width="9" style="68"/>
    <col min="11521" max="11521" width="5.25" style="68" customWidth="1"/>
    <col min="11522" max="11527" width="21" style="68" customWidth="1"/>
    <col min="11528" max="11528" width="9" style="68"/>
    <col min="11529" max="11529" width="8.875" style="68" customWidth="1"/>
    <col min="11530" max="11776" width="9" style="68"/>
    <col min="11777" max="11777" width="5.25" style="68" customWidth="1"/>
    <col min="11778" max="11783" width="21" style="68" customWidth="1"/>
    <col min="11784" max="11784" width="9" style="68"/>
    <col min="11785" max="11785" width="8.875" style="68" customWidth="1"/>
    <col min="11786" max="12032" width="9" style="68"/>
    <col min="12033" max="12033" width="5.25" style="68" customWidth="1"/>
    <col min="12034" max="12039" width="21" style="68" customWidth="1"/>
    <col min="12040" max="12040" width="9" style="68"/>
    <col min="12041" max="12041" width="8.875" style="68" customWidth="1"/>
    <col min="12042" max="12288" width="9" style="68"/>
    <col min="12289" max="12289" width="5.25" style="68" customWidth="1"/>
    <col min="12290" max="12295" width="21" style="68" customWidth="1"/>
    <col min="12296" max="12296" width="9" style="68"/>
    <col min="12297" max="12297" width="8.875" style="68" customWidth="1"/>
    <col min="12298" max="12544" width="9" style="68"/>
    <col min="12545" max="12545" width="5.25" style="68" customWidth="1"/>
    <col min="12546" max="12551" width="21" style="68" customWidth="1"/>
    <col min="12552" max="12552" width="9" style="68"/>
    <col min="12553" max="12553" width="8.875" style="68" customWidth="1"/>
    <col min="12554" max="12800" width="9" style="68"/>
    <col min="12801" max="12801" width="5.25" style="68" customWidth="1"/>
    <col min="12802" max="12807" width="21" style="68" customWidth="1"/>
    <col min="12808" max="12808" width="9" style="68"/>
    <col min="12809" max="12809" width="8.875" style="68" customWidth="1"/>
    <col min="12810" max="13056" width="9" style="68"/>
    <col min="13057" max="13057" width="5.25" style="68" customWidth="1"/>
    <col min="13058" max="13063" width="21" style="68" customWidth="1"/>
    <col min="13064" max="13064" width="9" style="68"/>
    <col min="13065" max="13065" width="8.875" style="68" customWidth="1"/>
    <col min="13066" max="13312" width="9" style="68"/>
    <col min="13313" max="13313" width="5.25" style="68" customWidth="1"/>
    <col min="13314" max="13319" width="21" style="68" customWidth="1"/>
    <col min="13320" max="13320" width="9" style="68"/>
    <col min="13321" max="13321" width="8.875" style="68" customWidth="1"/>
    <col min="13322" max="13568" width="9" style="68"/>
    <col min="13569" max="13569" width="5.25" style="68" customWidth="1"/>
    <col min="13570" max="13575" width="21" style="68" customWidth="1"/>
    <col min="13576" max="13576" width="9" style="68"/>
    <col min="13577" max="13577" width="8.875" style="68" customWidth="1"/>
    <col min="13578" max="13824" width="9" style="68"/>
    <col min="13825" max="13825" width="5.25" style="68" customWidth="1"/>
    <col min="13826" max="13831" width="21" style="68" customWidth="1"/>
    <col min="13832" max="13832" width="9" style="68"/>
    <col min="13833" max="13833" width="8.875" style="68" customWidth="1"/>
    <col min="13834" max="14080" width="9" style="68"/>
    <col min="14081" max="14081" width="5.25" style="68" customWidth="1"/>
    <col min="14082" max="14087" width="21" style="68" customWidth="1"/>
    <col min="14088" max="14088" width="9" style="68"/>
    <col min="14089" max="14089" width="8.875" style="68" customWidth="1"/>
    <col min="14090" max="14336" width="9" style="68"/>
    <col min="14337" max="14337" width="5.25" style="68" customWidth="1"/>
    <col min="14338" max="14343" width="21" style="68" customWidth="1"/>
    <col min="14344" max="14344" width="9" style="68"/>
    <col min="14345" max="14345" width="8.875" style="68" customWidth="1"/>
    <col min="14346" max="14592" width="9" style="68"/>
    <col min="14593" max="14593" width="5.25" style="68" customWidth="1"/>
    <col min="14594" max="14599" width="21" style="68" customWidth="1"/>
    <col min="14600" max="14600" width="9" style="68"/>
    <col min="14601" max="14601" width="8.875" style="68" customWidth="1"/>
    <col min="14602" max="14848" width="9" style="68"/>
    <col min="14849" max="14849" width="5.25" style="68" customWidth="1"/>
    <col min="14850" max="14855" width="21" style="68" customWidth="1"/>
    <col min="14856" max="14856" width="9" style="68"/>
    <col min="14857" max="14857" width="8.875" style="68" customWidth="1"/>
    <col min="14858" max="15104" width="9" style="68"/>
    <col min="15105" max="15105" width="5.25" style="68" customWidth="1"/>
    <col min="15106" max="15111" width="21" style="68" customWidth="1"/>
    <col min="15112" max="15112" width="9" style="68"/>
    <col min="15113" max="15113" width="8.875" style="68" customWidth="1"/>
    <col min="15114" max="15360" width="9" style="68"/>
    <col min="15361" max="15361" width="5.25" style="68" customWidth="1"/>
    <col min="15362" max="15367" width="21" style="68" customWidth="1"/>
    <col min="15368" max="15368" width="9" style="68"/>
    <col min="15369" max="15369" width="8.875" style="68" customWidth="1"/>
    <col min="15370" max="15616" width="9" style="68"/>
    <col min="15617" max="15617" width="5.25" style="68" customWidth="1"/>
    <col min="15618" max="15623" width="21" style="68" customWidth="1"/>
    <col min="15624" max="15624" width="9" style="68"/>
    <col min="15625" max="15625" width="8.875" style="68" customWidth="1"/>
    <col min="15626" max="15872" width="9" style="68"/>
    <col min="15873" max="15873" width="5.25" style="68" customWidth="1"/>
    <col min="15874" max="15879" width="21" style="68" customWidth="1"/>
    <col min="15880" max="15880" width="9" style="68"/>
    <col min="15881" max="15881" width="8.875" style="68" customWidth="1"/>
    <col min="15882" max="16128" width="9" style="68"/>
    <col min="16129" max="16129" width="5.25" style="68" customWidth="1"/>
    <col min="16130" max="16135" width="21" style="68" customWidth="1"/>
    <col min="16136" max="16136" width="9" style="68"/>
    <col min="16137" max="16137" width="8.875" style="68" customWidth="1"/>
    <col min="16138" max="16384" width="9" style="68"/>
  </cols>
  <sheetData>
    <row r="1" spans="2:9" ht="27" customHeight="1">
      <c r="B1" s="97"/>
      <c r="C1" s="97"/>
      <c r="D1" s="925" t="s">
        <v>261</v>
      </c>
      <c r="E1" s="925"/>
      <c r="F1" s="911">
        <f>②使用申請書!J7</f>
        <v>0</v>
      </c>
      <c r="G1" s="911"/>
      <c r="H1" s="97"/>
      <c r="I1" s="97"/>
    </row>
    <row r="3" spans="2:9" ht="31.5" customHeight="1">
      <c r="B3" s="83" t="s">
        <v>262</v>
      </c>
      <c r="C3" s="83" t="s">
        <v>263</v>
      </c>
      <c r="D3" s="83" t="s">
        <v>264</v>
      </c>
      <c r="E3" s="83" t="s">
        <v>265</v>
      </c>
      <c r="F3" s="83" t="s">
        <v>266</v>
      </c>
      <c r="G3" s="912" t="s">
        <v>267</v>
      </c>
    </row>
    <row r="4" spans="2:9" ht="24.75" customHeight="1">
      <c r="B4" s="98"/>
      <c r="C4" s="98"/>
      <c r="D4" s="98"/>
      <c r="E4" s="98"/>
      <c r="F4" s="98"/>
      <c r="G4" s="913"/>
    </row>
    <row r="5" spans="2:9" ht="24.75" customHeight="1">
      <c r="B5" s="98"/>
      <c r="C5" s="98"/>
      <c r="D5" s="98"/>
      <c r="E5" s="98"/>
      <c r="F5" s="98"/>
      <c r="G5" s="913"/>
    </row>
    <row r="6" spans="2:9" ht="24.75" customHeight="1">
      <c r="B6" s="98"/>
      <c r="C6" s="98"/>
      <c r="D6" s="98"/>
      <c r="E6" s="98"/>
      <c r="F6" s="98"/>
      <c r="G6" s="913"/>
    </row>
    <row r="7" spans="2:9" ht="24.75" customHeight="1">
      <c r="B7" s="98"/>
      <c r="C7" s="98"/>
      <c r="D7" s="98"/>
      <c r="E7" s="98"/>
      <c r="F7" s="98"/>
      <c r="G7" s="913"/>
    </row>
    <row r="8" spans="2:9" ht="24.75" customHeight="1">
      <c r="B8" s="98"/>
      <c r="C8" s="98"/>
      <c r="D8" s="98"/>
      <c r="E8" s="98"/>
      <c r="F8" s="98"/>
      <c r="G8" s="913"/>
    </row>
    <row r="9" spans="2:9" ht="24.75" customHeight="1">
      <c r="B9" s="98"/>
      <c r="C9" s="98"/>
      <c r="D9" s="98"/>
      <c r="E9" s="98"/>
      <c r="F9" s="98"/>
      <c r="G9" s="913"/>
    </row>
    <row r="10" spans="2:9" ht="24.75" customHeight="1">
      <c r="B10" s="98"/>
      <c r="C10" s="98"/>
      <c r="D10" s="98"/>
      <c r="E10" s="98"/>
      <c r="F10" s="98"/>
      <c r="G10" s="913"/>
    </row>
    <row r="11" spans="2:9" ht="24.75" customHeight="1">
      <c r="B11" s="98"/>
      <c r="C11" s="98"/>
      <c r="D11" s="98"/>
      <c r="E11" s="98"/>
      <c r="F11" s="98"/>
      <c r="G11" s="914"/>
    </row>
    <row r="12" spans="2:9" ht="24.75" customHeight="1">
      <c r="B12" s="169"/>
      <c r="C12" s="101"/>
      <c r="D12" s="101"/>
      <c r="E12" s="101"/>
      <c r="F12" s="336"/>
      <c r="G12" s="96"/>
    </row>
    <row r="13" spans="2:9" ht="9.75" customHeight="1">
      <c r="B13" s="68"/>
      <c r="C13" s="68"/>
      <c r="D13" s="68"/>
      <c r="E13" s="68"/>
      <c r="F13" s="68"/>
      <c r="G13" s="68"/>
    </row>
    <row r="14" spans="2:9" ht="31.5" customHeight="1">
      <c r="B14" s="83" t="s">
        <v>268</v>
      </c>
      <c r="C14" s="912" t="s">
        <v>269</v>
      </c>
      <c r="D14" s="915" t="s">
        <v>270</v>
      </c>
      <c r="E14" s="916"/>
      <c r="F14" s="84" t="s">
        <v>271</v>
      </c>
      <c r="G14" s="85" t="s">
        <v>272</v>
      </c>
    </row>
    <row r="15" spans="2:9" ht="24.75" customHeight="1">
      <c r="B15" s="919"/>
      <c r="C15" s="913"/>
      <c r="D15" s="915"/>
      <c r="E15" s="916"/>
      <c r="F15" s="99"/>
      <c r="G15" s="100"/>
    </row>
    <row r="16" spans="2:9" ht="24.75" customHeight="1">
      <c r="B16" s="920"/>
      <c r="C16" s="913"/>
      <c r="D16" s="915"/>
      <c r="E16" s="916"/>
      <c r="F16" s="99"/>
      <c r="G16" s="100"/>
    </row>
    <row r="17" spans="2:7" ht="24.75" customHeight="1">
      <c r="B17" s="921"/>
      <c r="C17" s="913"/>
      <c r="D17" s="915"/>
      <c r="E17" s="916"/>
      <c r="F17" s="99"/>
      <c r="G17" s="100"/>
    </row>
    <row r="18" spans="2:7" ht="24.75" customHeight="1">
      <c r="B18" s="921"/>
      <c r="C18" s="913"/>
      <c r="D18" s="915"/>
      <c r="E18" s="916"/>
      <c r="F18" s="99"/>
      <c r="G18" s="100"/>
    </row>
    <row r="19" spans="2:7" ht="24.75" customHeight="1">
      <c r="B19" s="921"/>
      <c r="C19" s="913"/>
      <c r="D19" s="915"/>
      <c r="E19" s="916"/>
      <c r="F19" s="99"/>
      <c r="G19" s="100"/>
    </row>
    <row r="20" spans="2:7" ht="24.75" customHeight="1">
      <c r="B20" s="921"/>
      <c r="C20" s="913"/>
      <c r="D20" s="915"/>
      <c r="E20" s="916"/>
      <c r="F20" s="99"/>
      <c r="G20" s="100"/>
    </row>
    <row r="21" spans="2:7" ht="24.75" customHeight="1">
      <c r="B21" s="922"/>
      <c r="C21" s="913"/>
      <c r="D21" s="915"/>
      <c r="E21" s="916"/>
      <c r="F21" s="99"/>
      <c r="G21" s="100"/>
    </row>
    <row r="22" spans="2:7" ht="24.75" customHeight="1">
      <c r="B22" s="923"/>
      <c r="C22" s="913"/>
      <c r="D22" s="915"/>
      <c r="E22" s="916"/>
      <c r="F22" s="99"/>
      <c r="G22" s="100"/>
    </row>
    <row r="23" spans="2:7" ht="24.75" customHeight="1">
      <c r="B23" s="923"/>
      <c r="C23" s="913"/>
      <c r="D23" s="915"/>
      <c r="E23" s="916"/>
      <c r="F23" s="99"/>
      <c r="G23" s="100"/>
    </row>
    <row r="24" spans="2:7" ht="24.75" customHeight="1">
      <c r="B24" s="924"/>
      <c r="C24" s="914"/>
      <c r="D24" s="917"/>
      <c r="E24" s="918"/>
      <c r="F24" s="99"/>
      <c r="G24" s="100"/>
    </row>
    <row r="25" spans="2:7" ht="25.5" customHeight="1">
      <c r="F25" s="321"/>
      <c r="G25" s="321"/>
    </row>
  </sheetData>
  <sheetProtection sheet="1" formatCells="0"/>
  <mergeCells count="9">
    <mergeCell ref="F1:G1"/>
    <mergeCell ref="G3:G11"/>
    <mergeCell ref="C14:C24"/>
    <mergeCell ref="D14:E24"/>
    <mergeCell ref="B15:B16"/>
    <mergeCell ref="B17:B18"/>
    <mergeCell ref="B19:B20"/>
    <mergeCell ref="B21:B24"/>
    <mergeCell ref="D1:E1"/>
  </mergeCells>
  <phoneticPr fontId="2"/>
  <conditionalFormatting sqref="F1:G1">
    <cfRule type="cellIs" dxfId="8" priority="1" operator="equal">
      <formula>0</formula>
    </cfRule>
  </conditionalFormatting>
  <pageMargins left="0.70866141732283472" right="0.70866141732283472" top="0.31" bottom="0.26" header="0.27" footer="0.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B1:I25"/>
  <sheetViews>
    <sheetView view="pageBreakPreview" zoomScale="90" zoomScaleNormal="100" zoomScaleSheetLayoutView="90" workbookViewId="0">
      <selection activeCell="B5" sqref="B5:P12"/>
    </sheetView>
  </sheetViews>
  <sheetFormatPr defaultRowHeight="13.5"/>
  <cols>
    <col min="1" max="1" width="5.25" style="68" customWidth="1"/>
    <col min="2" max="7" width="21" style="82" customWidth="1"/>
    <col min="8" max="8" width="9" style="82"/>
    <col min="9" max="9" width="8.875" style="82" customWidth="1"/>
    <col min="10" max="256" width="9" style="68"/>
    <col min="257" max="257" width="5.25" style="68" customWidth="1"/>
    <col min="258" max="263" width="21" style="68" customWidth="1"/>
    <col min="264" max="264" width="9" style="68"/>
    <col min="265" max="265" width="8.875" style="68" customWidth="1"/>
    <col min="266" max="512" width="9" style="68"/>
    <col min="513" max="513" width="5.25" style="68" customWidth="1"/>
    <col min="514" max="519" width="21" style="68" customWidth="1"/>
    <col min="520" max="520" width="9" style="68"/>
    <col min="521" max="521" width="8.875" style="68" customWidth="1"/>
    <col min="522" max="768" width="9" style="68"/>
    <col min="769" max="769" width="5.25" style="68" customWidth="1"/>
    <col min="770" max="775" width="21" style="68" customWidth="1"/>
    <col min="776" max="776" width="9" style="68"/>
    <col min="777" max="777" width="8.875" style="68" customWidth="1"/>
    <col min="778" max="1024" width="9" style="68"/>
    <col min="1025" max="1025" width="5.25" style="68" customWidth="1"/>
    <col min="1026" max="1031" width="21" style="68" customWidth="1"/>
    <col min="1032" max="1032" width="9" style="68"/>
    <col min="1033" max="1033" width="8.875" style="68" customWidth="1"/>
    <col min="1034" max="1280" width="9" style="68"/>
    <col min="1281" max="1281" width="5.25" style="68" customWidth="1"/>
    <col min="1282" max="1287" width="21" style="68" customWidth="1"/>
    <col min="1288" max="1288" width="9" style="68"/>
    <col min="1289" max="1289" width="8.875" style="68" customWidth="1"/>
    <col min="1290" max="1536" width="9" style="68"/>
    <col min="1537" max="1537" width="5.25" style="68" customWidth="1"/>
    <col min="1538" max="1543" width="21" style="68" customWidth="1"/>
    <col min="1544" max="1544" width="9" style="68"/>
    <col min="1545" max="1545" width="8.875" style="68" customWidth="1"/>
    <col min="1546" max="1792" width="9" style="68"/>
    <col min="1793" max="1793" width="5.25" style="68" customWidth="1"/>
    <col min="1794" max="1799" width="21" style="68" customWidth="1"/>
    <col min="1800" max="1800" width="9" style="68"/>
    <col min="1801" max="1801" width="8.875" style="68" customWidth="1"/>
    <col min="1802" max="2048" width="9" style="68"/>
    <col min="2049" max="2049" width="5.25" style="68" customWidth="1"/>
    <col min="2050" max="2055" width="21" style="68" customWidth="1"/>
    <col min="2056" max="2056" width="9" style="68"/>
    <col min="2057" max="2057" width="8.875" style="68" customWidth="1"/>
    <col min="2058" max="2304" width="9" style="68"/>
    <col min="2305" max="2305" width="5.25" style="68" customWidth="1"/>
    <col min="2306" max="2311" width="21" style="68" customWidth="1"/>
    <col min="2312" max="2312" width="9" style="68"/>
    <col min="2313" max="2313" width="8.875" style="68" customWidth="1"/>
    <col min="2314" max="2560" width="9" style="68"/>
    <col min="2561" max="2561" width="5.25" style="68" customWidth="1"/>
    <col min="2562" max="2567" width="21" style="68" customWidth="1"/>
    <col min="2568" max="2568" width="9" style="68"/>
    <col min="2569" max="2569" width="8.875" style="68" customWidth="1"/>
    <col min="2570" max="2816" width="9" style="68"/>
    <col min="2817" max="2817" width="5.25" style="68" customWidth="1"/>
    <col min="2818" max="2823" width="21" style="68" customWidth="1"/>
    <col min="2824" max="2824" width="9" style="68"/>
    <col min="2825" max="2825" width="8.875" style="68" customWidth="1"/>
    <col min="2826" max="3072" width="9" style="68"/>
    <col min="3073" max="3073" width="5.25" style="68" customWidth="1"/>
    <col min="3074" max="3079" width="21" style="68" customWidth="1"/>
    <col min="3080" max="3080" width="9" style="68"/>
    <col min="3081" max="3081" width="8.875" style="68" customWidth="1"/>
    <col min="3082" max="3328" width="9" style="68"/>
    <col min="3329" max="3329" width="5.25" style="68" customWidth="1"/>
    <col min="3330" max="3335" width="21" style="68" customWidth="1"/>
    <col min="3336" max="3336" width="9" style="68"/>
    <col min="3337" max="3337" width="8.875" style="68" customWidth="1"/>
    <col min="3338" max="3584" width="9" style="68"/>
    <col min="3585" max="3585" width="5.25" style="68" customWidth="1"/>
    <col min="3586" max="3591" width="21" style="68" customWidth="1"/>
    <col min="3592" max="3592" width="9" style="68"/>
    <col min="3593" max="3593" width="8.875" style="68" customWidth="1"/>
    <col min="3594" max="3840" width="9" style="68"/>
    <col min="3841" max="3841" width="5.25" style="68" customWidth="1"/>
    <col min="3842" max="3847" width="21" style="68" customWidth="1"/>
    <col min="3848" max="3848" width="9" style="68"/>
    <col min="3849" max="3849" width="8.875" style="68" customWidth="1"/>
    <col min="3850" max="4096" width="9" style="68"/>
    <col min="4097" max="4097" width="5.25" style="68" customWidth="1"/>
    <col min="4098" max="4103" width="21" style="68" customWidth="1"/>
    <col min="4104" max="4104" width="9" style="68"/>
    <col min="4105" max="4105" width="8.875" style="68" customWidth="1"/>
    <col min="4106" max="4352" width="9" style="68"/>
    <col min="4353" max="4353" width="5.25" style="68" customWidth="1"/>
    <col min="4354" max="4359" width="21" style="68" customWidth="1"/>
    <col min="4360" max="4360" width="9" style="68"/>
    <col min="4361" max="4361" width="8.875" style="68" customWidth="1"/>
    <col min="4362" max="4608" width="9" style="68"/>
    <col min="4609" max="4609" width="5.25" style="68" customWidth="1"/>
    <col min="4610" max="4615" width="21" style="68" customWidth="1"/>
    <col min="4616" max="4616" width="9" style="68"/>
    <col min="4617" max="4617" width="8.875" style="68" customWidth="1"/>
    <col min="4618" max="4864" width="9" style="68"/>
    <col min="4865" max="4865" width="5.25" style="68" customWidth="1"/>
    <col min="4866" max="4871" width="21" style="68" customWidth="1"/>
    <col min="4872" max="4872" width="9" style="68"/>
    <col min="4873" max="4873" width="8.875" style="68" customWidth="1"/>
    <col min="4874" max="5120" width="9" style="68"/>
    <col min="5121" max="5121" width="5.25" style="68" customWidth="1"/>
    <col min="5122" max="5127" width="21" style="68" customWidth="1"/>
    <col min="5128" max="5128" width="9" style="68"/>
    <col min="5129" max="5129" width="8.875" style="68" customWidth="1"/>
    <col min="5130" max="5376" width="9" style="68"/>
    <col min="5377" max="5377" width="5.25" style="68" customWidth="1"/>
    <col min="5378" max="5383" width="21" style="68" customWidth="1"/>
    <col min="5384" max="5384" width="9" style="68"/>
    <col min="5385" max="5385" width="8.875" style="68" customWidth="1"/>
    <col min="5386" max="5632" width="9" style="68"/>
    <col min="5633" max="5633" width="5.25" style="68" customWidth="1"/>
    <col min="5634" max="5639" width="21" style="68" customWidth="1"/>
    <col min="5640" max="5640" width="9" style="68"/>
    <col min="5641" max="5641" width="8.875" style="68" customWidth="1"/>
    <col min="5642" max="5888" width="9" style="68"/>
    <col min="5889" max="5889" width="5.25" style="68" customWidth="1"/>
    <col min="5890" max="5895" width="21" style="68" customWidth="1"/>
    <col min="5896" max="5896" width="9" style="68"/>
    <col min="5897" max="5897" width="8.875" style="68" customWidth="1"/>
    <col min="5898" max="6144" width="9" style="68"/>
    <col min="6145" max="6145" width="5.25" style="68" customWidth="1"/>
    <col min="6146" max="6151" width="21" style="68" customWidth="1"/>
    <col min="6152" max="6152" width="9" style="68"/>
    <col min="6153" max="6153" width="8.875" style="68" customWidth="1"/>
    <col min="6154" max="6400" width="9" style="68"/>
    <col min="6401" max="6401" width="5.25" style="68" customWidth="1"/>
    <col min="6402" max="6407" width="21" style="68" customWidth="1"/>
    <col min="6408" max="6408" width="9" style="68"/>
    <col min="6409" max="6409" width="8.875" style="68" customWidth="1"/>
    <col min="6410" max="6656" width="9" style="68"/>
    <col min="6657" max="6657" width="5.25" style="68" customWidth="1"/>
    <col min="6658" max="6663" width="21" style="68" customWidth="1"/>
    <col min="6664" max="6664" width="9" style="68"/>
    <col min="6665" max="6665" width="8.875" style="68" customWidth="1"/>
    <col min="6666" max="6912" width="9" style="68"/>
    <col min="6913" max="6913" width="5.25" style="68" customWidth="1"/>
    <col min="6914" max="6919" width="21" style="68" customWidth="1"/>
    <col min="6920" max="6920" width="9" style="68"/>
    <col min="6921" max="6921" width="8.875" style="68" customWidth="1"/>
    <col min="6922" max="7168" width="9" style="68"/>
    <col min="7169" max="7169" width="5.25" style="68" customWidth="1"/>
    <col min="7170" max="7175" width="21" style="68" customWidth="1"/>
    <col min="7176" max="7176" width="9" style="68"/>
    <col min="7177" max="7177" width="8.875" style="68" customWidth="1"/>
    <col min="7178" max="7424" width="9" style="68"/>
    <col min="7425" max="7425" width="5.25" style="68" customWidth="1"/>
    <col min="7426" max="7431" width="21" style="68" customWidth="1"/>
    <col min="7432" max="7432" width="9" style="68"/>
    <col min="7433" max="7433" width="8.875" style="68" customWidth="1"/>
    <col min="7434" max="7680" width="9" style="68"/>
    <col min="7681" max="7681" width="5.25" style="68" customWidth="1"/>
    <col min="7682" max="7687" width="21" style="68" customWidth="1"/>
    <col min="7688" max="7688" width="9" style="68"/>
    <col min="7689" max="7689" width="8.875" style="68" customWidth="1"/>
    <col min="7690" max="7936" width="9" style="68"/>
    <col min="7937" max="7937" width="5.25" style="68" customWidth="1"/>
    <col min="7938" max="7943" width="21" style="68" customWidth="1"/>
    <col min="7944" max="7944" width="9" style="68"/>
    <col min="7945" max="7945" width="8.875" style="68" customWidth="1"/>
    <col min="7946" max="8192" width="9" style="68"/>
    <col min="8193" max="8193" width="5.25" style="68" customWidth="1"/>
    <col min="8194" max="8199" width="21" style="68" customWidth="1"/>
    <col min="8200" max="8200" width="9" style="68"/>
    <col min="8201" max="8201" width="8.875" style="68" customWidth="1"/>
    <col min="8202" max="8448" width="9" style="68"/>
    <col min="8449" max="8449" width="5.25" style="68" customWidth="1"/>
    <col min="8450" max="8455" width="21" style="68" customWidth="1"/>
    <col min="8456" max="8456" width="9" style="68"/>
    <col min="8457" max="8457" width="8.875" style="68" customWidth="1"/>
    <col min="8458" max="8704" width="9" style="68"/>
    <col min="8705" max="8705" width="5.25" style="68" customWidth="1"/>
    <col min="8706" max="8711" width="21" style="68" customWidth="1"/>
    <col min="8712" max="8712" width="9" style="68"/>
    <col min="8713" max="8713" width="8.875" style="68" customWidth="1"/>
    <col min="8714" max="8960" width="9" style="68"/>
    <col min="8961" max="8961" width="5.25" style="68" customWidth="1"/>
    <col min="8962" max="8967" width="21" style="68" customWidth="1"/>
    <col min="8968" max="8968" width="9" style="68"/>
    <col min="8969" max="8969" width="8.875" style="68" customWidth="1"/>
    <col min="8970" max="9216" width="9" style="68"/>
    <col min="9217" max="9217" width="5.25" style="68" customWidth="1"/>
    <col min="9218" max="9223" width="21" style="68" customWidth="1"/>
    <col min="9224" max="9224" width="9" style="68"/>
    <col min="9225" max="9225" width="8.875" style="68" customWidth="1"/>
    <col min="9226" max="9472" width="9" style="68"/>
    <col min="9473" max="9473" width="5.25" style="68" customWidth="1"/>
    <col min="9474" max="9479" width="21" style="68" customWidth="1"/>
    <col min="9480" max="9480" width="9" style="68"/>
    <col min="9481" max="9481" width="8.875" style="68" customWidth="1"/>
    <col min="9482" max="9728" width="9" style="68"/>
    <col min="9729" max="9729" width="5.25" style="68" customWidth="1"/>
    <col min="9730" max="9735" width="21" style="68" customWidth="1"/>
    <col min="9736" max="9736" width="9" style="68"/>
    <col min="9737" max="9737" width="8.875" style="68" customWidth="1"/>
    <col min="9738" max="9984" width="9" style="68"/>
    <col min="9985" max="9985" width="5.25" style="68" customWidth="1"/>
    <col min="9986" max="9991" width="21" style="68" customWidth="1"/>
    <col min="9992" max="9992" width="9" style="68"/>
    <col min="9993" max="9993" width="8.875" style="68" customWidth="1"/>
    <col min="9994" max="10240" width="9" style="68"/>
    <col min="10241" max="10241" width="5.25" style="68" customWidth="1"/>
    <col min="10242" max="10247" width="21" style="68" customWidth="1"/>
    <col min="10248" max="10248" width="9" style="68"/>
    <col min="10249" max="10249" width="8.875" style="68" customWidth="1"/>
    <col min="10250" max="10496" width="9" style="68"/>
    <col min="10497" max="10497" width="5.25" style="68" customWidth="1"/>
    <col min="10498" max="10503" width="21" style="68" customWidth="1"/>
    <col min="10504" max="10504" width="9" style="68"/>
    <col min="10505" max="10505" width="8.875" style="68" customWidth="1"/>
    <col min="10506" max="10752" width="9" style="68"/>
    <col min="10753" max="10753" width="5.25" style="68" customWidth="1"/>
    <col min="10754" max="10759" width="21" style="68" customWidth="1"/>
    <col min="10760" max="10760" width="9" style="68"/>
    <col min="10761" max="10761" width="8.875" style="68" customWidth="1"/>
    <col min="10762" max="11008" width="9" style="68"/>
    <col min="11009" max="11009" width="5.25" style="68" customWidth="1"/>
    <col min="11010" max="11015" width="21" style="68" customWidth="1"/>
    <col min="11016" max="11016" width="9" style="68"/>
    <col min="11017" max="11017" width="8.875" style="68" customWidth="1"/>
    <col min="11018" max="11264" width="9" style="68"/>
    <col min="11265" max="11265" width="5.25" style="68" customWidth="1"/>
    <col min="11266" max="11271" width="21" style="68" customWidth="1"/>
    <col min="11272" max="11272" width="9" style="68"/>
    <col min="11273" max="11273" width="8.875" style="68" customWidth="1"/>
    <col min="11274" max="11520" width="9" style="68"/>
    <col min="11521" max="11521" width="5.25" style="68" customWidth="1"/>
    <col min="11522" max="11527" width="21" style="68" customWidth="1"/>
    <col min="11528" max="11528" width="9" style="68"/>
    <col min="11529" max="11529" width="8.875" style="68" customWidth="1"/>
    <col min="11530" max="11776" width="9" style="68"/>
    <col min="11777" max="11777" width="5.25" style="68" customWidth="1"/>
    <col min="11778" max="11783" width="21" style="68" customWidth="1"/>
    <col min="11784" max="11784" width="9" style="68"/>
    <col min="11785" max="11785" width="8.875" style="68" customWidth="1"/>
    <col min="11786" max="12032" width="9" style="68"/>
    <col min="12033" max="12033" width="5.25" style="68" customWidth="1"/>
    <col min="12034" max="12039" width="21" style="68" customWidth="1"/>
    <col min="12040" max="12040" width="9" style="68"/>
    <col min="12041" max="12041" width="8.875" style="68" customWidth="1"/>
    <col min="12042" max="12288" width="9" style="68"/>
    <col min="12289" max="12289" width="5.25" style="68" customWidth="1"/>
    <col min="12290" max="12295" width="21" style="68" customWidth="1"/>
    <col min="12296" max="12296" width="9" style="68"/>
    <col min="12297" max="12297" width="8.875" style="68" customWidth="1"/>
    <col min="12298" max="12544" width="9" style="68"/>
    <col min="12545" max="12545" width="5.25" style="68" customWidth="1"/>
    <col min="12546" max="12551" width="21" style="68" customWidth="1"/>
    <col min="12552" max="12552" width="9" style="68"/>
    <col min="12553" max="12553" width="8.875" style="68" customWidth="1"/>
    <col min="12554" max="12800" width="9" style="68"/>
    <col min="12801" max="12801" width="5.25" style="68" customWidth="1"/>
    <col min="12802" max="12807" width="21" style="68" customWidth="1"/>
    <col min="12808" max="12808" width="9" style="68"/>
    <col min="12809" max="12809" width="8.875" style="68" customWidth="1"/>
    <col min="12810" max="13056" width="9" style="68"/>
    <col min="13057" max="13057" width="5.25" style="68" customWidth="1"/>
    <col min="13058" max="13063" width="21" style="68" customWidth="1"/>
    <col min="13064" max="13064" width="9" style="68"/>
    <col min="13065" max="13065" width="8.875" style="68" customWidth="1"/>
    <col min="13066" max="13312" width="9" style="68"/>
    <col min="13313" max="13313" width="5.25" style="68" customWidth="1"/>
    <col min="13314" max="13319" width="21" style="68" customWidth="1"/>
    <col min="13320" max="13320" width="9" style="68"/>
    <col min="13321" max="13321" width="8.875" style="68" customWidth="1"/>
    <col min="13322" max="13568" width="9" style="68"/>
    <col min="13569" max="13569" width="5.25" style="68" customWidth="1"/>
    <col min="13570" max="13575" width="21" style="68" customWidth="1"/>
    <col min="13576" max="13576" width="9" style="68"/>
    <col min="13577" max="13577" width="8.875" style="68" customWidth="1"/>
    <col min="13578" max="13824" width="9" style="68"/>
    <col min="13825" max="13825" width="5.25" style="68" customWidth="1"/>
    <col min="13826" max="13831" width="21" style="68" customWidth="1"/>
    <col min="13832" max="13832" width="9" style="68"/>
    <col min="13833" max="13833" width="8.875" style="68" customWidth="1"/>
    <col min="13834" max="14080" width="9" style="68"/>
    <col min="14081" max="14081" width="5.25" style="68" customWidth="1"/>
    <col min="14082" max="14087" width="21" style="68" customWidth="1"/>
    <col min="14088" max="14088" width="9" style="68"/>
    <col min="14089" max="14089" width="8.875" style="68" customWidth="1"/>
    <col min="14090" max="14336" width="9" style="68"/>
    <col min="14337" max="14337" width="5.25" style="68" customWidth="1"/>
    <col min="14338" max="14343" width="21" style="68" customWidth="1"/>
    <col min="14344" max="14344" width="9" style="68"/>
    <col min="14345" max="14345" width="8.875" style="68" customWidth="1"/>
    <col min="14346" max="14592" width="9" style="68"/>
    <col min="14593" max="14593" width="5.25" style="68" customWidth="1"/>
    <col min="14594" max="14599" width="21" style="68" customWidth="1"/>
    <col min="14600" max="14600" width="9" style="68"/>
    <col min="14601" max="14601" width="8.875" style="68" customWidth="1"/>
    <col min="14602" max="14848" width="9" style="68"/>
    <col min="14849" max="14849" width="5.25" style="68" customWidth="1"/>
    <col min="14850" max="14855" width="21" style="68" customWidth="1"/>
    <col min="14856" max="14856" width="9" style="68"/>
    <col min="14857" max="14857" width="8.875" style="68" customWidth="1"/>
    <col min="14858" max="15104" width="9" style="68"/>
    <col min="15105" max="15105" width="5.25" style="68" customWidth="1"/>
    <col min="15106" max="15111" width="21" style="68" customWidth="1"/>
    <col min="15112" max="15112" width="9" style="68"/>
    <col min="15113" max="15113" width="8.875" style="68" customWidth="1"/>
    <col min="15114" max="15360" width="9" style="68"/>
    <col min="15361" max="15361" width="5.25" style="68" customWidth="1"/>
    <col min="15362" max="15367" width="21" style="68" customWidth="1"/>
    <col min="15368" max="15368" width="9" style="68"/>
    <col min="15369" max="15369" width="8.875" style="68" customWidth="1"/>
    <col min="15370" max="15616" width="9" style="68"/>
    <col min="15617" max="15617" width="5.25" style="68" customWidth="1"/>
    <col min="15618" max="15623" width="21" style="68" customWidth="1"/>
    <col min="15624" max="15624" width="9" style="68"/>
    <col min="15625" max="15625" width="8.875" style="68" customWidth="1"/>
    <col min="15626" max="15872" width="9" style="68"/>
    <col min="15873" max="15873" width="5.25" style="68" customWidth="1"/>
    <col min="15874" max="15879" width="21" style="68" customWidth="1"/>
    <col min="15880" max="15880" width="9" style="68"/>
    <col min="15881" max="15881" width="8.875" style="68" customWidth="1"/>
    <col min="15882" max="16128" width="9" style="68"/>
    <col min="16129" max="16129" width="5.25" style="68" customWidth="1"/>
    <col min="16130" max="16135" width="21" style="68" customWidth="1"/>
    <col min="16136" max="16136" width="9" style="68"/>
    <col min="16137" max="16137" width="8.875" style="68" customWidth="1"/>
    <col min="16138" max="16384" width="9" style="68"/>
  </cols>
  <sheetData>
    <row r="1" spans="2:7" ht="27" customHeight="1">
      <c r="B1" s="97"/>
      <c r="C1" s="97"/>
      <c r="D1" s="925" t="s">
        <v>273</v>
      </c>
      <c r="E1" s="925"/>
      <c r="F1" s="911">
        <f>②使用申請書!J7</f>
        <v>0</v>
      </c>
      <c r="G1" s="911"/>
    </row>
    <row r="3" spans="2:7" ht="31.5" customHeight="1">
      <c r="B3" s="83" t="s">
        <v>274</v>
      </c>
      <c r="C3" s="83" t="s">
        <v>275</v>
      </c>
      <c r="D3" s="83" t="s">
        <v>276</v>
      </c>
      <c r="E3" s="83" t="s">
        <v>277</v>
      </c>
      <c r="F3" s="83" t="s">
        <v>278</v>
      </c>
      <c r="G3" s="912" t="s">
        <v>267</v>
      </c>
    </row>
    <row r="4" spans="2:7" ht="24.75" customHeight="1">
      <c r="B4" s="98"/>
      <c r="C4" s="98"/>
      <c r="D4" s="98"/>
      <c r="E4" s="98"/>
      <c r="F4" s="98"/>
      <c r="G4" s="913"/>
    </row>
    <row r="5" spans="2:7" ht="24.75" customHeight="1">
      <c r="B5" s="98"/>
      <c r="C5" s="98"/>
      <c r="D5" s="98"/>
      <c r="E5" s="98"/>
      <c r="F5" s="98"/>
      <c r="G5" s="913"/>
    </row>
    <row r="6" spans="2:7" ht="24.75" customHeight="1">
      <c r="B6" s="98"/>
      <c r="C6" s="98"/>
      <c r="D6" s="98"/>
      <c r="E6" s="98"/>
      <c r="F6" s="98"/>
      <c r="G6" s="913"/>
    </row>
    <row r="7" spans="2:7" ht="24.75" customHeight="1">
      <c r="B7" s="98"/>
      <c r="C7" s="98"/>
      <c r="D7" s="98"/>
      <c r="E7" s="98"/>
      <c r="F7" s="98"/>
      <c r="G7" s="913"/>
    </row>
    <row r="8" spans="2:7" ht="24.75" customHeight="1">
      <c r="B8" s="98"/>
      <c r="C8" s="98"/>
      <c r="D8" s="98"/>
      <c r="E8" s="98"/>
      <c r="F8" s="98"/>
      <c r="G8" s="913"/>
    </row>
    <row r="9" spans="2:7" ht="24.75" customHeight="1">
      <c r="B9" s="98"/>
      <c r="C9" s="98"/>
      <c r="D9" s="98"/>
      <c r="E9" s="98"/>
      <c r="F9" s="98"/>
      <c r="G9" s="913"/>
    </row>
    <row r="10" spans="2:7" ht="24.75" customHeight="1">
      <c r="B10" s="98"/>
      <c r="C10" s="98"/>
      <c r="D10" s="98"/>
      <c r="E10" s="98"/>
      <c r="F10" s="98"/>
      <c r="G10" s="913"/>
    </row>
    <row r="11" spans="2:7" ht="24.75" customHeight="1">
      <c r="B11" s="98"/>
      <c r="C11" s="98"/>
      <c r="D11" s="98"/>
      <c r="E11" s="98"/>
      <c r="F11" s="98"/>
      <c r="G11" s="914"/>
    </row>
    <row r="12" spans="2:7" ht="24.75" customHeight="1">
      <c r="B12" s="336"/>
      <c r="C12" s="336"/>
      <c r="D12" s="336"/>
      <c r="E12" s="336"/>
      <c r="F12" s="336"/>
      <c r="G12" s="337"/>
    </row>
    <row r="13" spans="2:7" ht="9.75" customHeight="1">
      <c r="B13" s="926"/>
      <c r="C13" s="926"/>
      <c r="D13" s="926"/>
      <c r="E13" s="926"/>
      <c r="F13" s="926"/>
      <c r="G13" s="926"/>
    </row>
    <row r="14" spans="2:7" ht="31.5" customHeight="1">
      <c r="B14" s="83" t="s">
        <v>279</v>
      </c>
      <c r="C14" s="912" t="s">
        <v>269</v>
      </c>
      <c r="D14" s="915" t="s">
        <v>270</v>
      </c>
      <c r="E14" s="916"/>
      <c r="F14" s="84" t="s">
        <v>280</v>
      </c>
      <c r="G14" s="85" t="s">
        <v>281</v>
      </c>
    </row>
    <row r="15" spans="2:7" ht="24.75" customHeight="1">
      <c r="B15" s="919"/>
      <c r="C15" s="913"/>
      <c r="D15" s="915"/>
      <c r="E15" s="916"/>
      <c r="F15" s="99"/>
      <c r="G15" s="100"/>
    </row>
    <row r="16" spans="2:7" ht="24.75" customHeight="1">
      <c r="B16" s="920"/>
      <c r="C16" s="913"/>
      <c r="D16" s="915"/>
      <c r="E16" s="916"/>
      <c r="F16" s="99"/>
      <c r="G16" s="100"/>
    </row>
    <row r="17" spans="2:7" ht="24.75" customHeight="1">
      <c r="B17" s="921"/>
      <c r="C17" s="913"/>
      <c r="D17" s="915"/>
      <c r="E17" s="916"/>
      <c r="F17" s="99"/>
      <c r="G17" s="100"/>
    </row>
    <row r="18" spans="2:7" ht="24.75" customHeight="1">
      <c r="B18" s="921"/>
      <c r="C18" s="913"/>
      <c r="D18" s="915"/>
      <c r="E18" s="916"/>
      <c r="F18" s="99"/>
      <c r="G18" s="100"/>
    </row>
    <row r="19" spans="2:7" ht="24.75" customHeight="1">
      <c r="B19" s="921"/>
      <c r="C19" s="913"/>
      <c r="D19" s="915"/>
      <c r="E19" s="916"/>
      <c r="F19" s="99"/>
      <c r="G19" s="100"/>
    </row>
    <row r="20" spans="2:7" ht="24.75" customHeight="1">
      <c r="B20" s="921"/>
      <c r="C20" s="913"/>
      <c r="D20" s="915"/>
      <c r="E20" s="916"/>
      <c r="F20" s="99"/>
      <c r="G20" s="100"/>
    </row>
    <row r="21" spans="2:7" ht="24.75" customHeight="1">
      <c r="B21" s="922"/>
      <c r="C21" s="913"/>
      <c r="D21" s="915"/>
      <c r="E21" s="916"/>
      <c r="F21" s="99"/>
      <c r="G21" s="100"/>
    </row>
    <row r="22" spans="2:7" ht="24.75" customHeight="1">
      <c r="B22" s="923"/>
      <c r="C22" s="913"/>
      <c r="D22" s="915"/>
      <c r="E22" s="916"/>
      <c r="F22" s="99"/>
      <c r="G22" s="100"/>
    </row>
    <row r="23" spans="2:7" ht="24.75" customHeight="1">
      <c r="B23" s="923"/>
      <c r="C23" s="913"/>
      <c r="D23" s="915"/>
      <c r="E23" s="916"/>
      <c r="F23" s="99"/>
      <c r="G23" s="100"/>
    </row>
    <row r="24" spans="2:7" ht="24.75" customHeight="1">
      <c r="B24" s="924"/>
      <c r="C24" s="914"/>
      <c r="D24" s="917"/>
      <c r="E24" s="918"/>
      <c r="F24" s="99"/>
      <c r="G24" s="100"/>
    </row>
    <row r="25" spans="2:7" ht="25.5" customHeight="1">
      <c r="F25" s="321"/>
      <c r="G25" s="321"/>
    </row>
  </sheetData>
  <sheetProtection sheet="1" formatCells="0"/>
  <mergeCells count="10">
    <mergeCell ref="D1:E1"/>
    <mergeCell ref="F1:G1"/>
    <mergeCell ref="G3:G11"/>
    <mergeCell ref="B13:G13"/>
    <mergeCell ref="C14:C24"/>
    <mergeCell ref="D14:E24"/>
    <mergeCell ref="B15:B16"/>
    <mergeCell ref="B17:B18"/>
    <mergeCell ref="B19:B20"/>
    <mergeCell ref="B21:B24"/>
  </mergeCells>
  <phoneticPr fontId="2"/>
  <conditionalFormatting sqref="F1:G1">
    <cfRule type="cellIs" dxfId="7" priority="2" operator="equal">
      <formula>0</formula>
    </cfRule>
  </conditionalFormatting>
  <conditionalFormatting sqref="F1:G1">
    <cfRule type="cellIs" dxfId="6" priority="1" operator="equal">
      <formula>0</formula>
    </cfRule>
  </conditionalFormatting>
  <pageMargins left="0.70866141732283472" right="0.70866141732283472" top="0.31" bottom="0.21" header="0.27" footer="0.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34D4-8944-4F77-9470-D206DA05DC40}">
  <sheetPr codeName="Sheet5">
    <tabColor rgb="FFFF0000"/>
    <pageSetUpPr fitToPage="1"/>
  </sheetPr>
  <dimension ref="A1:CQ56"/>
  <sheetViews>
    <sheetView view="pageBreakPreview" zoomScale="130" zoomScaleNormal="100" zoomScaleSheetLayoutView="130" workbookViewId="0">
      <selection activeCell="B5" sqref="B5:P12"/>
    </sheetView>
  </sheetViews>
  <sheetFormatPr defaultColWidth="9" defaultRowHeight="13.5"/>
  <cols>
    <col min="1" max="12" width="1.75" style="68" customWidth="1"/>
    <col min="13" max="15" width="1.875" style="68" customWidth="1"/>
    <col min="16" max="23" width="1.625" style="68" customWidth="1"/>
    <col min="24" max="26" width="1.75" style="68" customWidth="1"/>
    <col min="27" max="29" width="1.875" style="68" customWidth="1"/>
    <col min="30" max="40" width="1.75" style="68" customWidth="1"/>
    <col min="41" max="43" width="1.875" style="68" customWidth="1"/>
    <col min="44" max="54" width="1.75" style="68" customWidth="1"/>
    <col min="55" max="69" width="2.875" style="68" customWidth="1"/>
    <col min="70" max="16384" width="9" style="68"/>
  </cols>
  <sheetData>
    <row r="1" spans="1:78" ht="33.75" customHeight="1">
      <c r="A1" s="934" t="s">
        <v>282</v>
      </c>
      <c r="B1" s="935"/>
      <c r="C1" s="935"/>
      <c r="D1" s="935"/>
      <c r="E1" s="935"/>
      <c r="F1" s="935"/>
      <c r="G1" s="935"/>
      <c r="H1" s="935"/>
      <c r="I1" s="935"/>
      <c r="J1" s="935"/>
      <c r="K1" s="935"/>
      <c r="L1" s="935"/>
      <c r="M1" s="935"/>
      <c r="N1" s="935"/>
      <c r="O1" s="935"/>
      <c r="P1" s="935"/>
      <c r="Q1" s="935"/>
      <c r="R1" s="934" t="s">
        <v>283</v>
      </c>
      <c r="S1" s="935"/>
      <c r="T1" s="935"/>
      <c r="U1" s="935"/>
      <c r="V1" s="935"/>
      <c r="W1" s="935"/>
      <c r="X1" s="935"/>
      <c r="Y1" s="935"/>
      <c r="Z1" s="935"/>
      <c r="AA1" s="935"/>
      <c r="AB1" s="935"/>
      <c r="AC1" s="935"/>
      <c r="AD1" s="935"/>
      <c r="AE1" s="935"/>
      <c r="AF1" s="935"/>
      <c r="AG1" s="935"/>
      <c r="AH1" s="935"/>
      <c r="AI1" s="935"/>
      <c r="AJ1" s="275"/>
      <c r="AK1" s="276"/>
      <c r="AL1" s="273"/>
      <c r="AM1" s="274"/>
      <c r="AN1" s="274"/>
      <c r="AO1" s="274"/>
      <c r="AP1" s="274"/>
      <c r="AQ1" s="274"/>
      <c r="AR1" s="192"/>
      <c r="AS1" s="275"/>
      <c r="AT1" s="276"/>
      <c r="AU1" s="273"/>
      <c r="AV1" s="274"/>
      <c r="AW1" s="274"/>
      <c r="AX1" s="274"/>
      <c r="AY1" s="274"/>
      <c r="AZ1" s="274"/>
      <c r="BA1" s="192"/>
      <c r="BB1" s="192"/>
      <c r="BT1" s="68" t="s">
        <v>48</v>
      </c>
      <c r="BU1" s="82"/>
    </row>
    <row r="2" spans="1:78" ht="71.25" customHeight="1">
      <c r="BT2" s="68" t="s">
        <v>50</v>
      </c>
      <c r="BU2" s="82" t="s">
        <v>9</v>
      </c>
    </row>
    <row r="3" spans="1:78" ht="18.75" customHeight="1">
      <c r="A3" s="69"/>
      <c r="B3" s="69"/>
      <c r="C3" s="69"/>
      <c r="D3" s="809" t="s">
        <v>163</v>
      </c>
      <c r="E3" s="809"/>
      <c r="F3" s="809"/>
      <c r="G3" s="809"/>
      <c r="H3" s="809"/>
      <c r="I3" s="809"/>
      <c r="J3" s="809"/>
      <c r="K3" s="809"/>
      <c r="L3" s="809"/>
      <c r="M3" s="809"/>
      <c r="N3" s="809"/>
      <c r="O3" s="809"/>
      <c r="P3" s="243"/>
      <c r="Q3" s="810" t="str">
        <f>IF(②使用申請書!G21="","     月     日",②使用申請書!G21)</f>
        <v xml:space="preserve">     月     日</v>
      </c>
      <c r="R3" s="810"/>
      <c r="S3" s="810"/>
      <c r="T3" s="810"/>
      <c r="U3" s="810"/>
      <c r="V3" s="810"/>
      <c r="W3" s="810"/>
      <c r="X3" s="810"/>
      <c r="Y3" s="810"/>
      <c r="Z3" s="810"/>
      <c r="AA3" s="810"/>
      <c r="AB3" s="810"/>
      <c r="AC3" s="810"/>
      <c r="AD3" s="810"/>
      <c r="AE3" s="810"/>
      <c r="AF3" s="244" t="s">
        <v>164</v>
      </c>
      <c r="AG3" s="811" t="str">
        <f>IF(②使用申請書!G21="","",TEXT(②使用申請書!G21,"aaa"))</f>
        <v/>
      </c>
      <c r="AH3" s="811"/>
      <c r="AI3" s="811"/>
      <c r="AJ3" s="811"/>
      <c r="AK3" s="245" t="s">
        <v>64</v>
      </c>
      <c r="AL3" s="246"/>
      <c r="AM3" s="244"/>
      <c r="AN3" s="244" t="s">
        <v>165</v>
      </c>
      <c r="AO3" s="244"/>
      <c r="AP3" s="244"/>
      <c r="AQ3" s="244"/>
      <c r="AR3" s="244"/>
      <c r="AS3" s="244"/>
      <c r="AT3" s="244"/>
      <c r="AU3" s="244"/>
      <c r="AV3" s="244"/>
      <c r="AW3" s="244"/>
      <c r="AX3" s="244"/>
      <c r="AY3" s="244"/>
      <c r="AZ3" s="247"/>
      <c r="BA3" s="69"/>
      <c r="BB3" s="69"/>
    </row>
    <row r="4" spans="1:78" ht="18.75" customHeight="1">
      <c r="A4" s="69"/>
      <c r="B4" s="69"/>
      <c r="C4" s="69"/>
      <c r="D4" s="809" t="s">
        <v>166</v>
      </c>
      <c r="E4" s="809"/>
      <c r="F4" s="809"/>
      <c r="G4" s="809"/>
      <c r="H4" s="809"/>
      <c r="I4" s="809"/>
      <c r="J4" s="809"/>
      <c r="K4" s="809"/>
      <c r="L4" s="809"/>
      <c r="M4" s="809"/>
      <c r="N4" s="809"/>
      <c r="O4" s="809"/>
      <c r="P4" s="927" t="str">
        <f>IF(②使用申請書!J7="","",②使用申請書!J7)</f>
        <v/>
      </c>
      <c r="Q4" s="928"/>
      <c r="R4" s="928"/>
      <c r="S4" s="928"/>
      <c r="T4" s="928"/>
      <c r="U4" s="928"/>
      <c r="V4" s="928"/>
      <c r="W4" s="928"/>
      <c r="X4" s="928"/>
      <c r="Y4" s="928"/>
      <c r="Z4" s="928"/>
      <c r="AA4" s="928"/>
      <c r="AB4" s="928"/>
      <c r="AC4" s="928"/>
      <c r="AD4" s="928"/>
      <c r="AE4" s="928"/>
      <c r="AF4" s="928"/>
      <c r="AG4" s="928"/>
      <c r="AH4" s="928"/>
      <c r="AI4" s="928"/>
      <c r="AJ4" s="928"/>
      <c r="AK4" s="928"/>
      <c r="AL4" s="928"/>
      <c r="AM4" s="928"/>
      <c r="AN4" s="928"/>
      <c r="AO4" s="928"/>
      <c r="AP4" s="928"/>
      <c r="AQ4" s="928"/>
      <c r="AR4" s="928"/>
      <c r="AS4" s="928"/>
      <c r="AT4" s="928"/>
      <c r="AU4" s="928"/>
      <c r="AV4" s="928"/>
      <c r="AW4" s="928"/>
      <c r="AX4" s="928"/>
      <c r="AY4" s="928"/>
      <c r="AZ4" s="929"/>
    </row>
    <row r="5" spans="1:78" ht="18.75" customHeight="1">
      <c r="D5" s="930" t="s">
        <v>284</v>
      </c>
      <c r="E5" s="930"/>
      <c r="F5" s="930"/>
      <c r="G5" s="930"/>
      <c r="H5" s="930"/>
      <c r="I5" s="930"/>
      <c r="J5" s="930"/>
      <c r="K5" s="930"/>
      <c r="L5" s="930"/>
      <c r="M5" s="930"/>
      <c r="N5" s="930"/>
      <c r="O5" s="930"/>
      <c r="P5" s="931"/>
      <c r="Q5" s="932"/>
      <c r="R5" s="932"/>
      <c r="S5" s="932"/>
      <c r="T5" s="932"/>
      <c r="U5" s="932"/>
      <c r="V5" s="932"/>
      <c r="W5" s="932"/>
      <c r="X5" s="932"/>
      <c r="Y5" s="932"/>
      <c r="Z5" s="932"/>
      <c r="AA5" s="932"/>
      <c r="AB5" s="932"/>
      <c r="AC5" s="932"/>
      <c r="AD5" s="932"/>
      <c r="AE5" s="932"/>
      <c r="AF5" s="932"/>
      <c r="AG5" s="932"/>
      <c r="AH5" s="932"/>
      <c r="AI5" s="932"/>
      <c r="AJ5" s="932"/>
      <c r="AK5" s="932"/>
      <c r="AL5" s="932"/>
      <c r="AM5" s="932"/>
      <c r="AN5" s="932"/>
      <c r="AO5" s="932"/>
      <c r="AP5" s="932"/>
      <c r="AQ5" s="932"/>
      <c r="AR5" s="932"/>
      <c r="AS5" s="932"/>
      <c r="AT5" s="932"/>
      <c r="AU5" s="932"/>
      <c r="AV5" s="932"/>
      <c r="AW5" s="932"/>
      <c r="AX5" s="932"/>
      <c r="AY5" s="932"/>
      <c r="AZ5" s="933"/>
    </row>
    <row r="6" spans="1:78" ht="18.75" customHeight="1">
      <c r="D6" s="944" t="s">
        <v>285</v>
      </c>
      <c r="E6" s="945"/>
      <c r="F6" s="945"/>
      <c r="G6" s="945"/>
      <c r="H6" s="945"/>
      <c r="I6" s="945"/>
      <c r="J6" s="945"/>
      <c r="K6" s="945"/>
      <c r="L6" s="945"/>
      <c r="M6" s="945"/>
      <c r="N6" s="936" t="s">
        <v>7</v>
      </c>
      <c r="O6" s="937"/>
      <c r="P6" s="938"/>
      <c r="Q6" s="939"/>
      <c r="R6" s="939"/>
      <c r="S6" s="939"/>
      <c r="T6" s="939"/>
      <c r="U6" s="939"/>
      <c r="V6" s="939"/>
      <c r="W6" s="939"/>
      <c r="X6" s="939"/>
      <c r="Y6" s="939"/>
      <c r="Z6" s="939"/>
      <c r="AA6" s="939"/>
      <c r="AB6" s="939"/>
      <c r="AC6" s="939"/>
      <c r="AD6" s="939"/>
      <c r="AE6" s="939"/>
      <c r="AF6" s="939"/>
      <c r="AG6" s="940" t="s">
        <v>89</v>
      </c>
      <c r="AH6" s="941"/>
      <c r="AI6" s="942" t="s">
        <v>286</v>
      </c>
      <c r="AJ6" s="943"/>
      <c r="AK6" s="943"/>
      <c r="AL6" s="940" t="s">
        <v>89</v>
      </c>
      <c r="AM6" s="941"/>
      <c r="AN6" s="942" t="s">
        <v>287</v>
      </c>
      <c r="AO6" s="943"/>
      <c r="AP6" s="943"/>
      <c r="AQ6" s="940" t="s">
        <v>89</v>
      </c>
      <c r="AR6" s="941"/>
      <c r="AS6" s="942" t="s">
        <v>288</v>
      </c>
      <c r="AT6" s="943"/>
      <c r="AU6" s="943"/>
      <c r="AV6" s="940" t="s">
        <v>89</v>
      </c>
      <c r="AW6" s="941"/>
      <c r="AX6" s="942" t="s">
        <v>289</v>
      </c>
      <c r="AY6" s="943"/>
      <c r="AZ6" s="948"/>
    </row>
    <row r="7" spans="1:78" ht="18.75" customHeight="1">
      <c r="D7" s="946"/>
      <c r="E7" s="947"/>
      <c r="F7" s="947"/>
      <c r="G7" s="947"/>
      <c r="H7" s="947"/>
      <c r="I7" s="947"/>
      <c r="J7" s="947"/>
      <c r="K7" s="947"/>
      <c r="L7" s="947"/>
      <c r="M7" s="947"/>
      <c r="N7" s="936" t="s">
        <v>10</v>
      </c>
      <c r="O7" s="937"/>
      <c r="P7" s="938"/>
      <c r="Q7" s="939"/>
      <c r="R7" s="939"/>
      <c r="S7" s="939"/>
      <c r="T7" s="939"/>
      <c r="U7" s="939"/>
      <c r="V7" s="939"/>
      <c r="W7" s="939"/>
      <c r="X7" s="939"/>
      <c r="Y7" s="939"/>
      <c r="Z7" s="939"/>
      <c r="AA7" s="939"/>
      <c r="AB7" s="939"/>
      <c r="AC7" s="939"/>
      <c r="AD7" s="939"/>
      <c r="AE7" s="939"/>
      <c r="AF7" s="939"/>
      <c r="AG7" s="940" t="s">
        <v>89</v>
      </c>
      <c r="AH7" s="941"/>
      <c r="AI7" s="942" t="s">
        <v>286</v>
      </c>
      <c r="AJ7" s="943"/>
      <c r="AK7" s="943"/>
      <c r="AL7" s="940" t="s">
        <v>89</v>
      </c>
      <c r="AM7" s="941"/>
      <c r="AN7" s="942" t="s">
        <v>287</v>
      </c>
      <c r="AO7" s="943"/>
      <c r="AP7" s="943"/>
      <c r="AQ7" s="940" t="s">
        <v>89</v>
      </c>
      <c r="AR7" s="941"/>
      <c r="AS7" s="942" t="s">
        <v>288</v>
      </c>
      <c r="AT7" s="943"/>
      <c r="AU7" s="943"/>
      <c r="AV7" s="940" t="s">
        <v>89</v>
      </c>
      <c r="AW7" s="941"/>
      <c r="AX7" s="942" t="s">
        <v>289</v>
      </c>
      <c r="AY7" s="943"/>
      <c r="AZ7" s="948"/>
    </row>
    <row r="8" spans="1:78" ht="3.75" customHeight="1">
      <c r="D8" s="277"/>
      <c r="E8" s="277"/>
      <c r="F8" s="277"/>
      <c r="G8" s="277"/>
      <c r="H8" s="277"/>
      <c r="I8" s="277"/>
      <c r="J8" s="277"/>
      <c r="K8" s="277"/>
      <c r="L8" s="277"/>
      <c r="M8" s="277"/>
      <c r="N8" s="277"/>
      <c r="O8" s="277"/>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G8" s="82"/>
      <c r="BH8" s="82"/>
      <c r="BI8" s="82"/>
      <c r="BJ8" s="82"/>
      <c r="BK8" s="82"/>
      <c r="BL8" s="82"/>
      <c r="BM8" s="82"/>
      <c r="BN8" s="82"/>
      <c r="BO8" s="82"/>
      <c r="BP8" s="80"/>
      <c r="BQ8" s="80"/>
      <c r="BR8" s="80"/>
      <c r="BS8" s="80"/>
      <c r="BT8" s="80"/>
      <c r="BU8" s="80"/>
      <c r="BV8" s="80"/>
      <c r="BW8" s="80"/>
      <c r="BX8" s="80"/>
      <c r="BY8" s="80"/>
      <c r="BZ8" s="80"/>
    </row>
    <row r="9" spans="1:78" ht="27" hidden="1" customHeight="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row>
    <row r="10" spans="1:78" ht="12" hidden="1" customHeight="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I10" s="115"/>
      <c r="BJ10" s="968"/>
      <c r="BK10" s="968"/>
      <c r="BL10" s="968"/>
      <c r="BM10" s="968"/>
      <c r="BN10" s="116"/>
      <c r="BO10" s="968"/>
      <c r="BP10" s="968"/>
      <c r="BQ10" s="968"/>
      <c r="BR10" s="968"/>
      <c r="BS10" s="968"/>
      <c r="BT10" s="968"/>
    </row>
    <row r="11" spans="1:78" ht="12.75" hidden="1" customHeight="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E11" s="115"/>
      <c r="BI11" s="115"/>
      <c r="BJ11" s="117"/>
      <c r="BK11" s="117"/>
      <c r="BL11" s="117"/>
      <c r="BM11" s="117"/>
      <c r="BN11" s="116"/>
      <c r="BO11" s="117"/>
      <c r="BP11" s="117"/>
      <c r="BQ11" s="117"/>
      <c r="BR11" s="117"/>
      <c r="BS11" s="117"/>
      <c r="BT11" s="117"/>
    </row>
    <row r="12" spans="1:78" ht="17.25" hidden="1" customHeight="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row>
    <row r="13" spans="1:78" ht="24.75" hidden="1" customHeight="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E13" s="969"/>
      <c r="BF13" s="969"/>
      <c r="BG13" s="969"/>
      <c r="BH13" s="969"/>
      <c r="BI13" s="969"/>
      <c r="BJ13" s="969"/>
      <c r="BK13" s="969"/>
      <c r="BL13" s="969"/>
    </row>
    <row r="14" spans="1:78" ht="8.25" hidden="1" customHeight="1"/>
    <row r="15" spans="1:78" s="70" customFormat="1" ht="23.25" hidden="1" customHeight="1">
      <c r="D15" s="112"/>
      <c r="E15" s="112"/>
      <c r="F15" s="112"/>
      <c r="G15" s="112"/>
      <c r="H15" s="112"/>
      <c r="I15" s="112"/>
      <c r="J15" s="112"/>
      <c r="K15" s="112"/>
      <c r="L15" s="112"/>
      <c r="M15" s="112"/>
      <c r="N15" s="112"/>
      <c r="O15" s="112"/>
      <c r="P15" s="248"/>
      <c r="Q15" s="248"/>
      <c r="R15" s="248"/>
      <c r="S15" s="248"/>
      <c r="T15" s="248"/>
      <c r="U15" s="248"/>
      <c r="V15" s="248"/>
      <c r="W15" s="248"/>
      <c r="X15" s="248"/>
      <c r="Y15" s="248"/>
      <c r="Z15" s="248"/>
      <c r="AA15" s="248"/>
      <c r="AB15" s="248"/>
      <c r="AC15" s="248"/>
      <c r="AD15" s="248"/>
      <c r="AE15" s="248"/>
      <c r="AF15" s="248"/>
      <c r="AG15" s="113"/>
      <c r="AH15" s="113"/>
      <c r="AI15" s="113"/>
      <c r="AJ15" s="113"/>
      <c r="AK15" s="113"/>
      <c r="AL15" s="113"/>
      <c r="AM15" s="113"/>
      <c r="AN15" s="113"/>
      <c r="AO15" s="113"/>
      <c r="AP15" s="113"/>
      <c r="AQ15" s="113"/>
      <c r="AR15" s="113"/>
      <c r="AS15" s="113"/>
      <c r="AT15" s="113"/>
      <c r="AU15" s="113"/>
      <c r="AV15" s="113"/>
      <c r="AW15" s="113"/>
      <c r="AX15" s="113"/>
      <c r="AY15" s="113"/>
      <c r="AZ15" s="113"/>
    </row>
    <row r="16" spans="1:78" ht="23.25" hidden="1" customHeight="1">
      <c r="D16" s="112"/>
      <c r="E16" s="112"/>
      <c r="F16" s="112"/>
      <c r="G16" s="112"/>
      <c r="H16" s="112"/>
      <c r="I16" s="112"/>
      <c r="J16" s="112"/>
      <c r="K16" s="112"/>
      <c r="L16" s="112"/>
      <c r="M16" s="112"/>
      <c r="N16" s="112"/>
      <c r="O16" s="112"/>
      <c r="P16" s="248"/>
      <c r="Q16" s="248"/>
      <c r="R16" s="248"/>
      <c r="S16" s="248"/>
      <c r="T16" s="248"/>
      <c r="U16" s="248"/>
      <c r="V16" s="248"/>
      <c r="W16" s="248"/>
      <c r="X16" s="248"/>
      <c r="Y16" s="248"/>
      <c r="Z16" s="248"/>
      <c r="AA16" s="248"/>
      <c r="AB16" s="248"/>
      <c r="AC16" s="248"/>
      <c r="AD16" s="248"/>
      <c r="AE16" s="248"/>
      <c r="AF16" s="248"/>
      <c r="AG16" s="114"/>
      <c r="AH16" s="114"/>
      <c r="AI16" s="114"/>
      <c r="AJ16" s="114"/>
      <c r="AK16" s="114"/>
      <c r="AL16" s="114"/>
      <c r="AM16" s="114"/>
      <c r="AN16" s="114"/>
      <c r="AO16" s="114"/>
      <c r="AP16" s="114"/>
      <c r="AQ16" s="114"/>
      <c r="AR16" s="114"/>
      <c r="AS16" s="114"/>
      <c r="AT16" s="114"/>
      <c r="AU16" s="114"/>
      <c r="AV16" s="114"/>
      <c r="AW16" s="114"/>
      <c r="AX16" s="114"/>
      <c r="AY16" s="114"/>
      <c r="AZ16" s="114"/>
    </row>
    <row r="17" spans="1:95" s="71" customFormat="1" ht="23.25" hidden="1" customHeight="1">
      <c r="F17" s="278"/>
      <c r="G17" s="279"/>
      <c r="H17" s="279"/>
      <c r="I17" s="279"/>
      <c r="J17" s="279"/>
      <c r="K17" s="279"/>
      <c r="L17" s="279"/>
      <c r="M17" s="278"/>
      <c r="N17" s="278"/>
      <c r="AG17" s="280"/>
      <c r="AH17" s="280"/>
      <c r="AI17" s="280"/>
      <c r="AJ17" s="281"/>
    </row>
    <row r="18" spans="1:95" s="72" customFormat="1" ht="18.75" hidden="1" customHeight="1">
      <c r="G18" s="279"/>
      <c r="H18" s="279"/>
      <c r="I18" s="279"/>
      <c r="J18" s="279"/>
      <c r="K18" s="279"/>
      <c r="L18" s="279"/>
      <c r="AJ18" s="282"/>
      <c r="AK18" s="282"/>
      <c r="AL18" s="282"/>
      <c r="AM18" s="282"/>
      <c r="AN18" s="282"/>
      <c r="AO18" s="282"/>
      <c r="AP18" s="282"/>
      <c r="AQ18" s="282"/>
      <c r="AR18" s="282"/>
      <c r="AS18" s="282"/>
      <c r="AT18" s="282"/>
      <c r="AU18" s="282"/>
      <c r="AV18" s="282"/>
      <c r="AW18" s="282"/>
      <c r="AX18" s="282"/>
      <c r="AY18" s="282"/>
    </row>
    <row r="19" spans="1:95" s="72" customFormat="1" ht="7.5" customHeight="1" thickBot="1">
      <c r="B19" s="283"/>
      <c r="BE19" s="193"/>
      <c r="BF19" s="193"/>
      <c r="BG19" s="193"/>
      <c r="BH19" s="829"/>
      <c r="BI19" s="829"/>
      <c r="BJ19" s="829"/>
      <c r="BK19" s="829"/>
      <c r="BL19" s="829"/>
      <c r="BM19" s="829"/>
      <c r="BN19" s="829"/>
      <c r="BO19" s="829"/>
      <c r="BP19" s="829"/>
      <c r="BQ19" s="829"/>
      <c r="BR19" s="829"/>
      <c r="BS19" s="829"/>
      <c r="BT19" s="829"/>
      <c r="BU19" s="829"/>
      <c r="BV19" s="829"/>
      <c r="BW19" s="829"/>
      <c r="BX19" s="829"/>
      <c r="BY19" s="829"/>
      <c r="BZ19" s="829"/>
      <c r="CA19" s="829"/>
      <c r="CB19" s="829"/>
      <c r="CC19" s="829"/>
      <c r="CD19" s="829"/>
      <c r="CE19" s="829"/>
      <c r="CF19" s="829"/>
      <c r="CG19" s="829"/>
      <c r="CH19" s="829"/>
      <c r="CI19" s="829"/>
      <c r="CJ19" s="829"/>
      <c r="CK19" s="829"/>
      <c r="CL19" s="829"/>
      <c r="CM19" s="829"/>
      <c r="CN19" s="829"/>
      <c r="CO19" s="829"/>
      <c r="CP19" s="829"/>
      <c r="CQ19" s="829"/>
    </row>
    <row r="20" spans="1:95" ht="37.5" customHeight="1" thickBot="1">
      <c r="A20" s="988" t="s">
        <v>290</v>
      </c>
      <c r="B20" s="989"/>
      <c r="C20" s="989"/>
      <c r="D20" s="989"/>
      <c r="E20" s="989"/>
      <c r="F20" s="989"/>
      <c r="G20" s="989"/>
      <c r="H20" s="989"/>
      <c r="I20" s="989"/>
      <c r="J20" s="989"/>
      <c r="K20" s="989"/>
      <c r="L20" s="990"/>
      <c r="M20" s="1029"/>
      <c r="N20" s="1030"/>
      <c r="O20" s="1030"/>
      <c r="P20" s="1030"/>
      <c r="Q20" s="1030"/>
      <c r="R20" s="1030"/>
      <c r="S20" s="1030"/>
      <c r="T20" s="1030"/>
      <c r="U20" s="1030"/>
      <c r="V20" s="1030"/>
      <c r="W20" s="1030"/>
      <c r="X20" s="1030"/>
      <c r="Y20" s="1030"/>
      <c r="Z20" s="1031"/>
      <c r="AA20" s="991"/>
      <c r="AB20" s="992"/>
      <c r="AC20" s="992"/>
      <c r="AD20" s="992"/>
      <c r="AE20" s="992"/>
      <c r="AF20" s="992"/>
      <c r="AG20" s="992"/>
      <c r="AH20" s="992"/>
      <c r="AI20" s="992"/>
      <c r="AJ20" s="992"/>
      <c r="AK20" s="992"/>
      <c r="AL20" s="992"/>
      <c r="AM20" s="992"/>
      <c r="AN20" s="993"/>
      <c r="AO20" s="994"/>
      <c r="AP20" s="994"/>
      <c r="AQ20" s="994"/>
      <c r="AR20" s="994"/>
      <c r="AS20" s="994"/>
      <c r="AT20" s="994"/>
      <c r="AU20" s="994"/>
      <c r="AV20" s="994"/>
      <c r="AW20" s="994"/>
      <c r="AX20" s="994"/>
      <c r="AY20" s="994"/>
      <c r="AZ20" s="994"/>
      <c r="BA20" s="994"/>
      <c r="BB20" s="995"/>
    </row>
    <row r="21" spans="1:95" ht="18.75" customHeight="1">
      <c r="A21" s="970" t="str">
        <f>IF(②使用申請書!$G$21="","",②使用申請書!$G$21)</f>
        <v/>
      </c>
      <c r="B21" s="971"/>
      <c r="C21" s="971"/>
      <c r="D21" s="972" t="s">
        <v>291</v>
      </c>
      <c r="E21" s="973" t="str">
        <f>IF(②使用申請書!$G$21="","",②使用申請書!$G$21)</f>
        <v/>
      </c>
      <c r="F21" s="973"/>
      <c r="G21" s="973"/>
      <c r="H21" s="972" t="s">
        <v>292</v>
      </c>
      <c r="I21" s="972" t="s">
        <v>293</v>
      </c>
      <c r="J21" s="974" t="str">
        <f>⑧食事計画表!$AG$3</f>
        <v/>
      </c>
      <c r="K21" s="974"/>
      <c r="L21" s="975" t="s">
        <v>294</v>
      </c>
      <c r="M21" s="958"/>
      <c r="N21" s="959"/>
      <c r="O21" s="959"/>
      <c r="P21" s="959"/>
      <c r="Q21" s="960"/>
      <c r="R21" s="960"/>
      <c r="S21" s="960"/>
      <c r="T21" s="960"/>
      <c r="U21" s="960"/>
      <c r="V21" s="960"/>
      <c r="W21" s="960"/>
      <c r="X21" s="960"/>
      <c r="Y21" s="960"/>
      <c r="Z21" s="961"/>
      <c r="AA21" s="949" t="s">
        <v>295</v>
      </c>
      <c r="AB21" s="950"/>
      <c r="AC21" s="950"/>
      <c r="AD21" s="950"/>
      <c r="AE21" s="951"/>
      <c r="AF21" s="996"/>
      <c r="AG21" s="997"/>
      <c r="AH21" s="997"/>
      <c r="AI21" s="997"/>
      <c r="AJ21" s="997"/>
      <c r="AK21" s="997"/>
      <c r="AL21" s="997"/>
      <c r="AM21" s="997"/>
      <c r="AN21" s="998"/>
      <c r="AO21" s="949" t="s">
        <v>295</v>
      </c>
      <c r="AP21" s="950"/>
      <c r="AQ21" s="950"/>
      <c r="AR21" s="950"/>
      <c r="AS21" s="951"/>
      <c r="AT21" s="996"/>
      <c r="AU21" s="997"/>
      <c r="AV21" s="997"/>
      <c r="AW21" s="997"/>
      <c r="AX21" s="997"/>
      <c r="AY21" s="997"/>
      <c r="AZ21" s="997"/>
      <c r="BA21" s="997"/>
      <c r="BB21" s="998"/>
    </row>
    <row r="22" spans="1:95" ht="18.75" customHeight="1">
      <c r="A22" s="970"/>
      <c r="B22" s="971"/>
      <c r="C22" s="971"/>
      <c r="D22" s="972"/>
      <c r="E22" s="973"/>
      <c r="F22" s="973"/>
      <c r="G22" s="973"/>
      <c r="H22" s="972"/>
      <c r="I22" s="972"/>
      <c r="J22" s="974"/>
      <c r="K22" s="974"/>
      <c r="L22" s="975"/>
      <c r="M22" s="962"/>
      <c r="N22" s="963"/>
      <c r="O22" s="963"/>
      <c r="P22" s="963"/>
      <c r="Q22" s="963"/>
      <c r="R22" s="963"/>
      <c r="S22" s="963"/>
      <c r="T22" s="963"/>
      <c r="U22" s="963"/>
      <c r="V22" s="963"/>
      <c r="W22" s="963"/>
      <c r="X22" s="963"/>
      <c r="Y22" s="963"/>
      <c r="Z22" s="964"/>
      <c r="AA22" s="952" t="s">
        <v>296</v>
      </c>
      <c r="AB22" s="953"/>
      <c r="AC22" s="953"/>
      <c r="AD22" s="953"/>
      <c r="AE22" s="363"/>
      <c r="AF22" s="999"/>
      <c r="AG22" s="1000"/>
      <c r="AH22" s="1000"/>
      <c r="AI22" s="1000"/>
      <c r="AJ22" s="1000"/>
      <c r="AK22" s="1000"/>
      <c r="AL22" s="1000"/>
      <c r="AM22" s="1000"/>
      <c r="AN22" s="1001"/>
      <c r="AO22" s="952" t="s">
        <v>296</v>
      </c>
      <c r="AP22" s="953"/>
      <c r="AQ22" s="953"/>
      <c r="AR22" s="953"/>
      <c r="AS22" s="363"/>
      <c r="AT22" s="999"/>
      <c r="AU22" s="1000"/>
      <c r="AV22" s="1000"/>
      <c r="AW22" s="1000"/>
      <c r="AX22" s="1000"/>
      <c r="AY22" s="1000"/>
      <c r="AZ22" s="1000"/>
      <c r="BA22" s="1000"/>
      <c r="BB22" s="1001"/>
    </row>
    <row r="23" spans="1:95" ht="18.75" customHeight="1">
      <c r="A23" s="970"/>
      <c r="B23" s="971"/>
      <c r="C23" s="971"/>
      <c r="D23" s="972"/>
      <c r="E23" s="973"/>
      <c r="F23" s="973"/>
      <c r="G23" s="973"/>
      <c r="H23" s="972"/>
      <c r="I23" s="972"/>
      <c r="J23" s="974"/>
      <c r="K23" s="974"/>
      <c r="L23" s="975"/>
      <c r="M23" s="962"/>
      <c r="N23" s="963"/>
      <c r="O23" s="963"/>
      <c r="P23" s="963"/>
      <c r="Q23" s="963"/>
      <c r="R23" s="963"/>
      <c r="S23" s="963"/>
      <c r="T23" s="963"/>
      <c r="U23" s="963"/>
      <c r="V23" s="963"/>
      <c r="W23" s="963"/>
      <c r="X23" s="963"/>
      <c r="Y23" s="963"/>
      <c r="Z23" s="964"/>
      <c r="AA23" s="952" t="s">
        <v>297</v>
      </c>
      <c r="AB23" s="954"/>
      <c r="AC23" s="954"/>
      <c r="AD23" s="954"/>
      <c r="AE23" s="363"/>
      <c r="AF23" s="999"/>
      <c r="AG23" s="1000"/>
      <c r="AH23" s="1000"/>
      <c r="AI23" s="1000"/>
      <c r="AJ23" s="1000"/>
      <c r="AK23" s="1000"/>
      <c r="AL23" s="1000"/>
      <c r="AM23" s="1000"/>
      <c r="AN23" s="1001"/>
      <c r="AO23" s="952" t="s">
        <v>297</v>
      </c>
      <c r="AP23" s="954"/>
      <c r="AQ23" s="954"/>
      <c r="AR23" s="954"/>
      <c r="AS23" s="363"/>
      <c r="AT23" s="999"/>
      <c r="AU23" s="1000"/>
      <c r="AV23" s="1000"/>
      <c r="AW23" s="1000"/>
      <c r="AX23" s="1000"/>
      <c r="AY23" s="1000"/>
      <c r="AZ23" s="1000"/>
      <c r="BA23" s="1000"/>
      <c r="BB23" s="1001"/>
    </row>
    <row r="24" spans="1:95" ht="18.75" customHeight="1">
      <c r="A24" s="970"/>
      <c r="B24" s="971"/>
      <c r="C24" s="971"/>
      <c r="D24" s="972"/>
      <c r="E24" s="973"/>
      <c r="F24" s="973"/>
      <c r="G24" s="973"/>
      <c r="H24" s="972"/>
      <c r="I24" s="972"/>
      <c r="J24" s="974"/>
      <c r="K24" s="974"/>
      <c r="L24" s="975"/>
      <c r="M24" s="962"/>
      <c r="N24" s="963"/>
      <c r="O24" s="963"/>
      <c r="P24" s="963"/>
      <c r="Q24" s="963"/>
      <c r="R24" s="963"/>
      <c r="S24" s="963"/>
      <c r="T24" s="963"/>
      <c r="U24" s="963"/>
      <c r="V24" s="963"/>
      <c r="W24" s="963"/>
      <c r="X24" s="963"/>
      <c r="Y24" s="963"/>
      <c r="Z24" s="964"/>
      <c r="AA24" s="952" t="s">
        <v>298</v>
      </c>
      <c r="AB24" s="953"/>
      <c r="AC24" s="953"/>
      <c r="AD24" s="953"/>
      <c r="AE24" s="363"/>
      <c r="AF24" s="999"/>
      <c r="AG24" s="1000"/>
      <c r="AH24" s="1000"/>
      <c r="AI24" s="1000"/>
      <c r="AJ24" s="1000"/>
      <c r="AK24" s="1000"/>
      <c r="AL24" s="1000"/>
      <c r="AM24" s="1000"/>
      <c r="AN24" s="1001"/>
      <c r="AO24" s="952" t="s">
        <v>298</v>
      </c>
      <c r="AP24" s="953"/>
      <c r="AQ24" s="953"/>
      <c r="AR24" s="953"/>
      <c r="AS24" s="363"/>
      <c r="AT24" s="999"/>
      <c r="AU24" s="1000"/>
      <c r="AV24" s="1000"/>
      <c r="AW24" s="1000"/>
      <c r="AX24" s="1000"/>
      <c r="AY24" s="1000"/>
      <c r="AZ24" s="1000"/>
      <c r="BA24" s="1000"/>
      <c r="BB24" s="1001"/>
    </row>
    <row r="25" spans="1:95" ht="18.75" customHeight="1" thickBot="1">
      <c r="A25" s="970"/>
      <c r="B25" s="971"/>
      <c r="C25" s="971"/>
      <c r="D25" s="972"/>
      <c r="E25" s="973"/>
      <c r="F25" s="973"/>
      <c r="G25" s="973"/>
      <c r="H25" s="972"/>
      <c r="I25" s="972"/>
      <c r="J25" s="974"/>
      <c r="K25" s="974"/>
      <c r="L25" s="975"/>
      <c r="M25" s="965"/>
      <c r="N25" s="966"/>
      <c r="O25" s="966"/>
      <c r="P25" s="966"/>
      <c r="Q25" s="966"/>
      <c r="R25" s="966"/>
      <c r="S25" s="966"/>
      <c r="T25" s="966"/>
      <c r="U25" s="966"/>
      <c r="V25" s="966"/>
      <c r="W25" s="966"/>
      <c r="X25" s="966"/>
      <c r="Y25" s="966"/>
      <c r="Z25" s="967"/>
      <c r="AA25" s="955" t="s">
        <v>299</v>
      </c>
      <c r="AB25" s="956"/>
      <c r="AC25" s="956"/>
      <c r="AD25" s="956"/>
      <c r="AE25" s="957"/>
      <c r="AF25" s="1002"/>
      <c r="AG25" s="1003"/>
      <c r="AH25" s="1003"/>
      <c r="AI25" s="1003"/>
      <c r="AJ25" s="1003"/>
      <c r="AK25" s="1003"/>
      <c r="AL25" s="1003"/>
      <c r="AM25" s="1003"/>
      <c r="AN25" s="1004"/>
      <c r="AO25" s="955" t="s">
        <v>299</v>
      </c>
      <c r="AP25" s="956"/>
      <c r="AQ25" s="956"/>
      <c r="AR25" s="956"/>
      <c r="AS25" s="957"/>
      <c r="AT25" s="1002"/>
      <c r="AU25" s="1003"/>
      <c r="AV25" s="1003"/>
      <c r="AW25" s="1003"/>
      <c r="AX25" s="1003"/>
      <c r="AY25" s="1003"/>
      <c r="AZ25" s="1003"/>
      <c r="BA25" s="1003"/>
      <c r="BB25" s="1004"/>
    </row>
    <row r="26" spans="1:95" ht="18.75" customHeight="1">
      <c r="A26" s="976" t="str">
        <f>IF(②使用申請書!AI20&lt;2,"",IF(②使用申請書!$G$21="","",②使用申請書!$G$21+1))</f>
        <v/>
      </c>
      <c r="B26" s="977"/>
      <c r="C26" s="977"/>
      <c r="D26" s="980" t="s">
        <v>291</v>
      </c>
      <c r="E26" s="982" t="str">
        <f>IF(②使用申請書!AI20&lt;2,"",IF(②使用申請書!$G$21="","",②使用申請書!$G$21+1))</f>
        <v/>
      </c>
      <c r="F26" s="982"/>
      <c r="G26" s="982"/>
      <c r="H26" s="980" t="s">
        <v>292</v>
      </c>
      <c r="I26" s="980" t="s">
        <v>293</v>
      </c>
      <c r="J26" s="984" t="str">
        <f>IF(②使用申請書!AI20&lt;2,"",IF(②使用申請書!$G$21="","",TEXT(②使用申請書!$G$21+1,"aaa")))</f>
        <v/>
      </c>
      <c r="K26" s="984" t="str">
        <f>IF(H26="","",TEXT(H26,"aaa"))</f>
        <v>日</v>
      </c>
      <c r="L26" s="986" t="s">
        <v>294</v>
      </c>
      <c r="M26" s="949" t="s">
        <v>295</v>
      </c>
      <c r="N26" s="950"/>
      <c r="O26" s="950"/>
      <c r="P26" s="950"/>
      <c r="Q26" s="951"/>
      <c r="R26" s="996"/>
      <c r="S26" s="997"/>
      <c r="T26" s="997"/>
      <c r="U26" s="997"/>
      <c r="V26" s="997"/>
      <c r="W26" s="997"/>
      <c r="X26" s="997"/>
      <c r="Y26" s="997"/>
      <c r="Z26" s="998"/>
      <c r="AA26" s="949" t="s">
        <v>295</v>
      </c>
      <c r="AB26" s="950"/>
      <c r="AC26" s="950"/>
      <c r="AD26" s="950"/>
      <c r="AE26" s="951"/>
      <c r="AF26" s="996"/>
      <c r="AG26" s="997"/>
      <c r="AH26" s="997"/>
      <c r="AI26" s="997"/>
      <c r="AJ26" s="997"/>
      <c r="AK26" s="997"/>
      <c r="AL26" s="997"/>
      <c r="AM26" s="997"/>
      <c r="AN26" s="998"/>
      <c r="AO26" s="949" t="s">
        <v>295</v>
      </c>
      <c r="AP26" s="950"/>
      <c r="AQ26" s="950"/>
      <c r="AR26" s="950"/>
      <c r="AS26" s="951"/>
      <c r="AT26" s="996"/>
      <c r="AU26" s="997"/>
      <c r="AV26" s="997"/>
      <c r="AW26" s="997"/>
      <c r="AX26" s="997"/>
      <c r="AY26" s="997"/>
      <c r="AZ26" s="997"/>
      <c r="BA26" s="997"/>
      <c r="BB26" s="998"/>
    </row>
    <row r="27" spans="1:95" ht="18.75" customHeight="1">
      <c r="A27" s="970"/>
      <c r="B27" s="971"/>
      <c r="C27" s="971"/>
      <c r="D27" s="972"/>
      <c r="E27" s="973"/>
      <c r="F27" s="973"/>
      <c r="G27" s="973"/>
      <c r="H27" s="972"/>
      <c r="I27" s="972"/>
      <c r="J27" s="974"/>
      <c r="K27" s="974"/>
      <c r="L27" s="975"/>
      <c r="M27" s="952" t="s">
        <v>296</v>
      </c>
      <c r="N27" s="953"/>
      <c r="O27" s="953"/>
      <c r="P27" s="953"/>
      <c r="Q27" s="363"/>
      <c r="R27" s="999"/>
      <c r="S27" s="1000"/>
      <c r="T27" s="1000"/>
      <c r="U27" s="1000"/>
      <c r="V27" s="1000"/>
      <c r="W27" s="1000"/>
      <c r="X27" s="1000"/>
      <c r="Y27" s="1000"/>
      <c r="Z27" s="1001"/>
      <c r="AA27" s="952" t="s">
        <v>296</v>
      </c>
      <c r="AB27" s="953"/>
      <c r="AC27" s="953"/>
      <c r="AD27" s="953"/>
      <c r="AE27" s="363"/>
      <c r="AF27" s="999"/>
      <c r="AG27" s="1000"/>
      <c r="AH27" s="1000"/>
      <c r="AI27" s="1000"/>
      <c r="AJ27" s="1000"/>
      <c r="AK27" s="1000"/>
      <c r="AL27" s="1000"/>
      <c r="AM27" s="1000"/>
      <c r="AN27" s="1001"/>
      <c r="AO27" s="952" t="s">
        <v>296</v>
      </c>
      <c r="AP27" s="953"/>
      <c r="AQ27" s="953"/>
      <c r="AR27" s="953"/>
      <c r="AS27" s="363"/>
      <c r="AT27" s="999"/>
      <c r="AU27" s="1000"/>
      <c r="AV27" s="1000"/>
      <c r="AW27" s="1000"/>
      <c r="AX27" s="1000"/>
      <c r="AY27" s="1000"/>
      <c r="AZ27" s="1000"/>
      <c r="BA27" s="1000"/>
      <c r="BB27" s="1001"/>
    </row>
    <row r="28" spans="1:95" ht="18.75" customHeight="1">
      <c r="A28" s="970"/>
      <c r="B28" s="971"/>
      <c r="C28" s="971"/>
      <c r="D28" s="972"/>
      <c r="E28" s="973"/>
      <c r="F28" s="973"/>
      <c r="G28" s="973"/>
      <c r="H28" s="972"/>
      <c r="I28" s="972"/>
      <c r="J28" s="974"/>
      <c r="K28" s="974"/>
      <c r="L28" s="975"/>
      <c r="M28" s="952" t="s">
        <v>297</v>
      </c>
      <c r="N28" s="954"/>
      <c r="O28" s="954"/>
      <c r="P28" s="954"/>
      <c r="Q28" s="363"/>
      <c r="R28" s="999"/>
      <c r="S28" s="1000"/>
      <c r="T28" s="1000"/>
      <c r="U28" s="1000"/>
      <c r="V28" s="1000"/>
      <c r="W28" s="1000"/>
      <c r="X28" s="1000"/>
      <c r="Y28" s="1000"/>
      <c r="Z28" s="1001"/>
      <c r="AA28" s="952" t="s">
        <v>297</v>
      </c>
      <c r="AB28" s="954"/>
      <c r="AC28" s="954"/>
      <c r="AD28" s="954"/>
      <c r="AE28" s="363"/>
      <c r="AF28" s="999"/>
      <c r="AG28" s="1000"/>
      <c r="AH28" s="1000"/>
      <c r="AI28" s="1000"/>
      <c r="AJ28" s="1000"/>
      <c r="AK28" s="1000"/>
      <c r="AL28" s="1000"/>
      <c r="AM28" s="1000"/>
      <c r="AN28" s="1001"/>
      <c r="AO28" s="952" t="s">
        <v>297</v>
      </c>
      <c r="AP28" s="954"/>
      <c r="AQ28" s="954"/>
      <c r="AR28" s="954"/>
      <c r="AS28" s="363"/>
      <c r="AT28" s="999"/>
      <c r="AU28" s="1000"/>
      <c r="AV28" s="1000"/>
      <c r="AW28" s="1000"/>
      <c r="AX28" s="1000"/>
      <c r="AY28" s="1000"/>
      <c r="AZ28" s="1000"/>
      <c r="BA28" s="1000"/>
      <c r="BB28" s="1001"/>
    </row>
    <row r="29" spans="1:95" ht="18.75" customHeight="1">
      <c r="A29" s="970"/>
      <c r="B29" s="971"/>
      <c r="C29" s="971"/>
      <c r="D29" s="972"/>
      <c r="E29" s="973"/>
      <c r="F29" s="973"/>
      <c r="G29" s="973"/>
      <c r="H29" s="972"/>
      <c r="I29" s="972"/>
      <c r="J29" s="974"/>
      <c r="K29" s="974"/>
      <c r="L29" s="975"/>
      <c r="M29" s="952" t="s">
        <v>298</v>
      </c>
      <c r="N29" s="953"/>
      <c r="O29" s="953"/>
      <c r="P29" s="953"/>
      <c r="Q29" s="363"/>
      <c r="R29" s="999"/>
      <c r="S29" s="1000"/>
      <c r="T29" s="1000"/>
      <c r="U29" s="1000"/>
      <c r="V29" s="1000"/>
      <c r="W29" s="1000"/>
      <c r="X29" s="1000"/>
      <c r="Y29" s="1000"/>
      <c r="Z29" s="1001"/>
      <c r="AA29" s="952" t="s">
        <v>298</v>
      </c>
      <c r="AB29" s="953"/>
      <c r="AC29" s="953"/>
      <c r="AD29" s="953"/>
      <c r="AE29" s="363"/>
      <c r="AF29" s="999"/>
      <c r="AG29" s="1000"/>
      <c r="AH29" s="1000"/>
      <c r="AI29" s="1000"/>
      <c r="AJ29" s="1000"/>
      <c r="AK29" s="1000"/>
      <c r="AL29" s="1000"/>
      <c r="AM29" s="1000"/>
      <c r="AN29" s="1001"/>
      <c r="AO29" s="952" t="s">
        <v>298</v>
      </c>
      <c r="AP29" s="953"/>
      <c r="AQ29" s="953"/>
      <c r="AR29" s="953"/>
      <c r="AS29" s="363"/>
      <c r="AT29" s="999"/>
      <c r="AU29" s="1000"/>
      <c r="AV29" s="1000"/>
      <c r="AW29" s="1000"/>
      <c r="AX29" s="1000"/>
      <c r="AY29" s="1000"/>
      <c r="AZ29" s="1000"/>
      <c r="BA29" s="1000"/>
      <c r="BB29" s="1001"/>
    </row>
    <row r="30" spans="1:95" ht="18.75" customHeight="1" thickBot="1">
      <c r="A30" s="978"/>
      <c r="B30" s="979"/>
      <c r="C30" s="979"/>
      <c r="D30" s="981"/>
      <c r="E30" s="983"/>
      <c r="F30" s="983"/>
      <c r="G30" s="983"/>
      <c r="H30" s="981"/>
      <c r="I30" s="981"/>
      <c r="J30" s="985" t="str">
        <f>IF(G30="","",TEXT(G30,"aaa"))</f>
        <v/>
      </c>
      <c r="K30" s="985" t="str">
        <f>IF(H30="","",TEXT(H30,"aaa"))</f>
        <v/>
      </c>
      <c r="L30" s="987"/>
      <c r="M30" s="955" t="s">
        <v>299</v>
      </c>
      <c r="N30" s="956"/>
      <c r="O30" s="956"/>
      <c r="P30" s="956"/>
      <c r="Q30" s="957"/>
      <c r="R30" s="1002"/>
      <c r="S30" s="1003"/>
      <c r="T30" s="1003"/>
      <c r="U30" s="1003"/>
      <c r="V30" s="1003"/>
      <c r="W30" s="1003"/>
      <c r="X30" s="1003"/>
      <c r="Y30" s="1003"/>
      <c r="Z30" s="1004"/>
      <c r="AA30" s="955" t="s">
        <v>299</v>
      </c>
      <c r="AB30" s="956"/>
      <c r="AC30" s="956"/>
      <c r="AD30" s="956"/>
      <c r="AE30" s="957"/>
      <c r="AF30" s="1002"/>
      <c r="AG30" s="1003"/>
      <c r="AH30" s="1003"/>
      <c r="AI30" s="1003"/>
      <c r="AJ30" s="1003"/>
      <c r="AK30" s="1003"/>
      <c r="AL30" s="1003"/>
      <c r="AM30" s="1003"/>
      <c r="AN30" s="1004"/>
      <c r="AO30" s="955" t="s">
        <v>299</v>
      </c>
      <c r="AP30" s="956"/>
      <c r="AQ30" s="956"/>
      <c r="AR30" s="956"/>
      <c r="AS30" s="957"/>
      <c r="AT30" s="1002"/>
      <c r="AU30" s="1003"/>
      <c r="AV30" s="1003"/>
      <c r="AW30" s="1003"/>
      <c r="AX30" s="1003"/>
      <c r="AY30" s="1003"/>
      <c r="AZ30" s="1003"/>
      <c r="BA30" s="1003"/>
      <c r="BB30" s="1004"/>
    </row>
    <row r="31" spans="1:95" ht="18.75" customHeight="1">
      <c r="A31" s="976" t="str">
        <f>IF(②使用申請書!AI20&lt;3,"",IF(②使用申請書!$G$21="","",②使用申請書!$G$21+2))</f>
        <v/>
      </c>
      <c r="B31" s="977"/>
      <c r="C31" s="977"/>
      <c r="D31" s="980" t="s">
        <v>291</v>
      </c>
      <c r="E31" s="982" t="str">
        <f>IF(②使用申請書!AI20&lt;3,"",IF(②使用申請書!$G$21="","",②使用申請書!$G$21+2))</f>
        <v/>
      </c>
      <c r="F31" s="982"/>
      <c r="G31" s="982"/>
      <c r="H31" s="980" t="s">
        <v>292</v>
      </c>
      <c r="I31" s="980" t="s">
        <v>293</v>
      </c>
      <c r="J31" s="984" t="str">
        <f>IF(②使用申請書!AI20&lt;3,"",IF(②使用申請書!$G$21="","",TEXT(②使用申請書!$G$21+2,"aaa")))</f>
        <v/>
      </c>
      <c r="K31" s="984" t="str">
        <f>IF(H26="","",TEXT(H26,"aaa"))</f>
        <v>日</v>
      </c>
      <c r="L31" s="986" t="s">
        <v>294</v>
      </c>
      <c r="M31" s="949" t="s">
        <v>295</v>
      </c>
      <c r="N31" s="950"/>
      <c r="O31" s="950"/>
      <c r="P31" s="950"/>
      <c r="Q31" s="951"/>
      <c r="R31" s="996"/>
      <c r="S31" s="997"/>
      <c r="T31" s="997"/>
      <c r="U31" s="997"/>
      <c r="V31" s="997"/>
      <c r="W31" s="997"/>
      <c r="X31" s="997"/>
      <c r="Y31" s="997"/>
      <c r="Z31" s="998"/>
      <c r="AA31" s="949" t="s">
        <v>295</v>
      </c>
      <c r="AB31" s="950"/>
      <c r="AC31" s="950"/>
      <c r="AD31" s="950"/>
      <c r="AE31" s="951"/>
      <c r="AF31" s="996"/>
      <c r="AG31" s="997"/>
      <c r="AH31" s="997"/>
      <c r="AI31" s="997"/>
      <c r="AJ31" s="997"/>
      <c r="AK31" s="997"/>
      <c r="AL31" s="997"/>
      <c r="AM31" s="997"/>
      <c r="AN31" s="998"/>
      <c r="AO31" s="949" t="s">
        <v>295</v>
      </c>
      <c r="AP31" s="950"/>
      <c r="AQ31" s="950"/>
      <c r="AR31" s="950"/>
      <c r="AS31" s="951"/>
      <c r="AT31" s="996"/>
      <c r="AU31" s="997"/>
      <c r="AV31" s="997"/>
      <c r="AW31" s="997"/>
      <c r="AX31" s="997"/>
      <c r="AY31" s="997"/>
      <c r="AZ31" s="997"/>
      <c r="BA31" s="997"/>
      <c r="BB31" s="998"/>
    </row>
    <row r="32" spans="1:95" ht="18.75" customHeight="1">
      <c r="A32" s="970"/>
      <c r="B32" s="971"/>
      <c r="C32" s="971"/>
      <c r="D32" s="972"/>
      <c r="E32" s="973"/>
      <c r="F32" s="973"/>
      <c r="G32" s="973"/>
      <c r="H32" s="972"/>
      <c r="I32" s="972"/>
      <c r="J32" s="974"/>
      <c r="K32" s="974"/>
      <c r="L32" s="975"/>
      <c r="M32" s="952" t="s">
        <v>296</v>
      </c>
      <c r="N32" s="953"/>
      <c r="O32" s="953"/>
      <c r="P32" s="953"/>
      <c r="Q32" s="363"/>
      <c r="R32" s="999"/>
      <c r="S32" s="1000"/>
      <c r="T32" s="1000"/>
      <c r="U32" s="1000"/>
      <c r="V32" s="1000"/>
      <c r="W32" s="1000"/>
      <c r="X32" s="1000"/>
      <c r="Y32" s="1000"/>
      <c r="Z32" s="1001"/>
      <c r="AA32" s="952" t="s">
        <v>296</v>
      </c>
      <c r="AB32" s="953"/>
      <c r="AC32" s="953"/>
      <c r="AD32" s="953"/>
      <c r="AE32" s="363"/>
      <c r="AF32" s="999"/>
      <c r="AG32" s="1000"/>
      <c r="AH32" s="1000"/>
      <c r="AI32" s="1000"/>
      <c r="AJ32" s="1000"/>
      <c r="AK32" s="1000"/>
      <c r="AL32" s="1000"/>
      <c r="AM32" s="1000"/>
      <c r="AN32" s="1001"/>
      <c r="AO32" s="952" t="s">
        <v>296</v>
      </c>
      <c r="AP32" s="953"/>
      <c r="AQ32" s="953"/>
      <c r="AR32" s="953"/>
      <c r="AS32" s="363"/>
      <c r="AT32" s="999"/>
      <c r="AU32" s="1000"/>
      <c r="AV32" s="1000"/>
      <c r="AW32" s="1000"/>
      <c r="AX32" s="1000"/>
      <c r="AY32" s="1000"/>
      <c r="AZ32" s="1000"/>
      <c r="BA32" s="1000"/>
      <c r="BB32" s="1001"/>
    </row>
    <row r="33" spans="1:54" ht="18.75" customHeight="1">
      <c r="A33" s="970"/>
      <c r="B33" s="971"/>
      <c r="C33" s="971"/>
      <c r="D33" s="972"/>
      <c r="E33" s="973"/>
      <c r="F33" s="973"/>
      <c r="G33" s="973"/>
      <c r="H33" s="972"/>
      <c r="I33" s="972"/>
      <c r="J33" s="974"/>
      <c r="K33" s="974"/>
      <c r="L33" s="975"/>
      <c r="M33" s="952" t="s">
        <v>297</v>
      </c>
      <c r="N33" s="954"/>
      <c r="O33" s="954"/>
      <c r="P33" s="954"/>
      <c r="Q33" s="363"/>
      <c r="R33" s="999"/>
      <c r="S33" s="1000"/>
      <c r="T33" s="1000"/>
      <c r="U33" s="1000"/>
      <c r="V33" s="1000"/>
      <c r="W33" s="1000"/>
      <c r="X33" s="1000"/>
      <c r="Y33" s="1000"/>
      <c r="Z33" s="1001"/>
      <c r="AA33" s="952" t="s">
        <v>297</v>
      </c>
      <c r="AB33" s="954"/>
      <c r="AC33" s="954"/>
      <c r="AD33" s="954"/>
      <c r="AE33" s="363"/>
      <c r="AF33" s="999"/>
      <c r="AG33" s="1000"/>
      <c r="AH33" s="1000"/>
      <c r="AI33" s="1000"/>
      <c r="AJ33" s="1000"/>
      <c r="AK33" s="1000"/>
      <c r="AL33" s="1000"/>
      <c r="AM33" s="1000"/>
      <c r="AN33" s="1001"/>
      <c r="AO33" s="952" t="s">
        <v>297</v>
      </c>
      <c r="AP33" s="954"/>
      <c r="AQ33" s="954"/>
      <c r="AR33" s="954"/>
      <c r="AS33" s="363"/>
      <c r="AT33" s="999"/>
      <c r="AU33" s="1000"/>
      <c r="AV33" s="1000"/>
      <c r="AW33" s="1000"/>
      <c r="AX33" s="1000"/>
      <c r="AY33" s="1000"/>
      <c r="AZ33" s="1000"/>
      <c r="BA33" s="1000"/>
      <c r="BB33" s="1001"/>
    </row>
    <row r="34" spans="1:54" ht="18.75" customHeight="1">
      <c r="A34" s="970"/>
      <c r="B34" s="971"/>
      <c r="C34" s="971"/>
      <c r="D34" s="972"/>
      <c r="E34" s="973"/>
      <c r="F34" s="973"/>
      <c r="G34" s="973"/>
      <c r="H34" s="972"/>
      <c r="I34" s="972"/>
      <c r="J34" s="974"/>
      <c r="K34" s="974"/>
      <c r="L34" s="975"/>
      <c r="M34" s="952" t="s">
        <v>298</v>
      </c>
      <c r="N34" s="953"/>
      <c r="O34" s="953"/>
      <c r="P34" s="953"/>
      <c r="Q34" s="363"/>
      <c r="R34" s="999"/>
      <c r="S34" s="1000"/>
      <c r="T34" s="1000"/>
      <c r="U34" s="1000"/>
      <c r="V34" s="1000"/>
      <c r="W34" s="1000"/>
      <c r="X34" s="1000"/>
      <c r="Y34" s="1000"/>
      <c r="Z34" s="1001"/>
      <c r="AA34" s="952" t="s">
        <v>298</v>
      </c>
      <c r="AB34" s="953"/>
      <c r="AC34" s="953"/>
      <c r="AD34" s="953"/>
      <c r="AE34" s="363"/>
      <c r="AF34" s="999"/>
      <c r="AG34" s="1000"/>
      <c r="AH34" s="1000"/>
      <c r="AI34" s="1000"/>
      <c r="AJ34" s="1000"/>
      <c r="AK34" s="1000"/>
      <c r="AL34" s="1000"/>
      <c r="AM34" s="1000"/>
      <c r="AN34" s="1001"/>
      <c r="AO34" s="952" t="s">
        <v>298</v>
      </c>
      <c r="AP34" s="953"/>
      <c r="AQ34" s="953"/>
      <c r="AR34" s="953"/>
      <c r="AS34" s="363"/>
      <c r="AT34" s="999"/>
      <c r="AU34" s="1000"/>
      <c r="AV34" s="1000"/>
      <c r="AW34" s="1000"/>
      <c r="AX34" s="1000"/>
      <c r="AY34" s="1000"/>
      <c r="AZ34" s="1000"/>
      <c r="BA34" s="1000"/>
      <c r="BB34" s="1001"/>
    </row>
    <row r="35" spans="1:54" ht="18.75" customHeight="1" thickBot="1">
      <c r="A35" s="978"/>
      <c r="B35" s="979"/>
      <c r="C35" s="979"/>
      <c r="D35" s="981"/>
      <c r="E35" s="983"/>
      <c r="F35" s="983"/>
      <c r="G35" s="983"/>
      <c r="H35" s="981"/>
      <c r="I35" s="981"/>
      <c r="J35" s="985" t="str">
        <f>IF(G30="","",TEXT(G30,"aaa"))</f>
        <v/>
      </c>
      <c r="K35" s="985" t="str">
        <f>IF(H30="","",TEXT(H30,"aaa"))</f>
        <v/>
      </c>
      <c r="L35" s="987"/>
      <c r="M35" s="955" t="s">
        <v>299</v>
      </c>
      <c r="N35" s="956"/>
      <c r="O35" s="956"/>
      <c r="P35" s="956"/>
      <c r="Q35" s="957"/>
      <c r="R35" s="1002"/>
      <c r="S35" s="1003"/>
      <c r="T35" s="1003"/>
      <c r="U35" s="1003"/>
      <c r="V35" s="1003"/>
      <c r="W35" s="1003"/>
      <c r="X35" s="1003"/>
      <c r="Y35" s="1003"/>
      <c r="Z35" s="1004"/>
      <c r="AA35" s="955" t="s">
        <v>299</v>
      </c>
      <c r="AB35" s="956"/>
      <c r="AC35" s="956"/>
      <c r="AD35" s="956"/>
      <c r="AE35" s="957"/>
      <c r="AF35" s="1002"/>
      <c r="AG35" s="1003"/>
      <c r="AH35" s="1003"/>
      <c r="AI35" s="1003"/>
      <c r="AJ35" s="1003"/>
      <c r="AK35" s="1003"/>
      <c r="AL35" s="1003"/>
      <c r="AM35" s="1003"/>
      <c r="AN35" s="1004"/>
      <c r="AO35" s="955" t="s">
        <v>299</v>
      </c>
      <c r="AP35" s="956"/>
      <c r="AQ35" s="956"/>
      <c r="AR35" s="956"/>
      <c r="AS35" s="957"/>
      <c r="AT35" s="1002"/>
      <c r="AU35" s="1003"/>
      <c r="AV35" s="1003"/>
      <c r="AW35" s="1003"/>
      <c r="AX35" s="1003"/>
      <c r="AY35" s="1003"/>
      <c r="AZ35" s="1003"/>
      <c r="BA35" s="1003"/>
      <c r="BB35" s="1004"/>
    </row>
    <row r="36" spans="1:54" ht="18.75" customHeight="1">
      <c r="A36" s="970" t="str">
        <f>IF(②使用申請書!AI20&lt;4,"",IF(②使用申請書!$G$21="","",②使用申請書!$G$21+3))</f>
        <v/>
      </c>
      <c r="B36" s="971"/>
      <c r="C36" s="971"/>
      <c r="D36" s="972" t="s">
        <v>291</v>
      </c>
      <c r="E36" s="973" t="str">
        <f>IF(②使用申請書!AI20&lt;4,"",IF(②使用申請書!$G$21="","",②使用申請書!$G$21+3))</f>
        <v/>
      </c>
      <c r="F36" s="973"/>
      <c r="G36" s="973"/>
      <c r="H36" s="972" t="s">
        <v>292</v>
      </c>
      <c r="I36" s="972" t="s">
        <v>293</v>
      </c>
      <c r="J36" s="974" t="str">
        <f>IF(②使用申請書!AI20&lt;4,"",IF(②使用申請書!$G$21="","",TEXT(②使用申請書!$G$21+3,"aaa")))</f>
        <v/>
      </c>
      <c r="K36" s="974" t="str">
        <f>IF(H26="","",TEXT(H26,"aaa"))</f>
        <v>日</v>
      </c>
      <c r="L36" s="975" t="s">
        <v>294</v>
      </c>
      <c r="M36" s="949" t="s">
        <v>295</v>
      </c>
      <c r="N36" s="950"/>
      <c r="O36" s="950"/>
      <c r="P36" s="950"/>
      <c r="Q36" s="951"/>
      <c r="R36" s="996"/>
      <c r="S36" s="997"/>
      <c r="T36" s="997"/>
      <c r="U36" s="997"/>
      <c r="V36" s="997"/>
      <c r="W36" s="997"/>
      <c r="X36" s="997"/>
      <c r="Y36" s="997"/>
      <c r="Z36" s="998"/>
      <c r="AA36" s="949" t="s">
        <v>295</v>
      </c>
      <c r="AB36" s="950"/>
      <c r="AC36" s="950"/>
      <c r="AD36" s="950"/>
      <c r="AE36" s="951"/>
      <c r="AF36" s="996"/>
      <c r="AG36" s="997"/>
      <c r="AH36" s="997"/>
      <c r="AI36" s="997"/>
      <c r="AJ36" s="997"/>
      <c r="AK36" s="997"/>
      <c r="AL36" s="997"/>
      <c r="AM36" s="997"/>
      <c r="AN36" s="998"/>
      <c r="AO36" s="949" t="s">
        <v>295</v>
      </c>
      <c r="AP36" s="950"/>
      <c r="AQ36" s="950"/>
      <c r="AR36" s="950"/>
      <c r="AS36" s="951"/>
      <c r="AT36" s="996"/>
      <c r="AU36" s="997"/>
      <c r="AV36" s="997"/>
      <c r="AW36" s="997"/>
      <c r="AX36" s="997"/>
      <c r="AY36" s="997"/>
      <c r="AZ36" s="997"/>
      <c r="BA36" s="997"/>
      <c r="BB36" s="998"/>
    </row>
    <row r="37" spans="1:54" ht="18.75" customHeight="1">
      <c r="A37" s="970"/>
      <c r="B37" s="971"/>
      <c r="C37" s="971"/>
      <c r="D37" s="972"/>
      <c r="E37" s="973"/>
      <c r="F37" s="973"/>
      <c r="G37" s="973"/>
      <c r="H37" s="972"/>
      <c r="I37" s="972"/>
      <c r="J37" s="974"/>
      <c r="K37" s="974"/>
      <c r="L37" s="975"/>
      <c r="M37" s="952" t="s">
        <v>296</v>
      </c>
      <c r="N37" s="953"/>
      <c r="O37" s="953"/>
      <c r="P37" s="953"/>
      <c r="Q37" s="363"/>
      <c r="R37" s="999"/>
      <c r="S37" s="1000"/>
      <c r="T37" s="1000"/>
      <c r="U37" s="1000"/>
      <c r="V37" s="1000"/>
      <c r="W37" s="1000"/>
      <c r="X37" s="1000"/>
      <c r="Y37" s="1000"/>
      <c r="Z37" s="1001"/>
      <c r="AA37" s="952" t="s">
        <v>296</v>
      </c>
      <c r="AB37" s="953"/>
      <c r="AC37" s="953"/>
      <c r="AD37" s="953"/>
      <c r="AE37" s="363"/>
      <c r="AF37" s="999"/>
      <c r="AG37" s="1000"/>
      <c r="AH37" s="1000"/>
      <c r="AI37" s="1000"/>
      <c r="AJ37" s="1000"/>
      <c r="AK37" s="1000"/>
      <c r="AL37" s="1000"/>
      <c r="AM37" s="1000"/>
      <c r="AN37" s="1001"/>
      <c r="AO37" s="952" t="s">
        <v>296</v>
      </c>
      <c r="AP37" s="953"/>
      <c r="AQ37" s="953"/>
      <c r="AR37" s="953"/>
      <c r="AS37" s="363"/>
      <c r="AT37" s="999"/>
      <c r="AU37" s="1000"/>
      <c r="AV37" s="1000"/>
      <c r="AW37" s="1000"/>
      <c r="AX37" s="1000"/>
      <c r="AY37" s="1000"/>
      <c r="AZ37" s="1000"/>
      <c r="BA37" s="1000"/>
      <c r="BB37" s="1001"/>
    </row>
    <row r="38" spans="1:54" ht="18.75" customHeight="1">
      <c r="A38" s="970"/>
      <c r="B38" s="971"/>
      <c r="C38" s="971"/>
      <c r="D38" s="972"/>
      <c r="E38" s="973"/>
      <c r="F38" s="973"/>
      <c r="G38" s="973"/>
      <c r="H38" s="972"/>
      <c r="I38" s="972"/>
      <c r="J38" s="974"/>
      <c r="K38" s="974"/>
      <c r="L38" s="975"/>
      <c r="M38" s="952" t="s">
        <v>297</v>
      </c>
      <c r="N38" s="954"/>
      <c r="O38" s="954"/>
      <c r="P38" s="954"/>
      <c r="Q38" s="363"/>
      <c r="R38" s="999"/>
      <c r="S38" s="1000"/>
      <c r="T38" s="1000"/>
      <c r="U38" s="1000"/>
      <c r="V38" s="1000"/>
      <c r="W38" s="1000"/>
      <c r="X38" s="1000"/>
      <c r="Y38" s="1000"/>
      <c r="Z38" s="1001"/>
      <c r="AA38" s="952" t="s">
        <v>297</v>
      </c>
      <c r="AB38" s="954"/>
      <c r="AC38" s="954"/>
      <c r="AD38" s="954"/>
      <c r="AE38" s="363"/>
      <c r="AF38" s="999"/>
      <c r="AG38" s="1000"/>
      <c r="AH38" s="1000"/>
      <c r="AI38" s="1000"/>
      <c r="AJ38" s="1000"/>
      <c r="AK38" s="1000"/>
      <c r="AL38" s="1000"/>
      <c r="AM38" s="1000"/>
      <c r="AN38" s="1001"/>
      <c r="AO38" s="952" t="s">
        <v>297</v>
      </c>
      <c r="AP38" s="954"/>
      <c r="AQ38" s="954"/>
      <c r="AR38" s="954"/>
      <c r="AS38" s="363"/>
      <c r="AT38" s="999"/>
      <c r="AU38" s="1000"/>
      <c r="AV38" s="1000"/>
      <c r="AW38" s="1000"/>
      <c r="AX38" s="1000"/>
      <c r="AY38" s="1000"/>
      <c r="AZ38" s="1000"/>
      <c r="BA38" s="1000"/>
      <c r="BB38" s="1001"/>
    </row>
    <row r="39" spans="1:54" ht="18.75" customHeight="1">
      <c r="A39" s="970"/>
      <c r="B39" s="971"/>
      <c r="C39" s="971"/>
      <c r="D39" s="972"/>
      <c r="E39" s="973"/>
      <c r="F39" s="973"/>
      <c r="G39" s="973"/>
      <c r="H39" s="972"/>
      <c r="I39" s="972"/>
      <c r="J39" s="974"/>
      <c r="K39" s="974"/>
      <c r="L39" s="975"/>
      <c r="M39" s="952" t="s">
        <v>298</v>
      </c>
      <c r="N39" s="953"/>
      <c r="O39" s="953"/>
      <c r="P39" s="953"/>
      <c r="Q39" s="363"/>
      <c r="R39" s="999"/>
      <c r="S39" s="1000"/>
      <c r="T39" s="1000"/>
      <c r="U39" s="1000"/>
      <c r="V39" s="1000"/>
      <c r="W39" s="1000"/>
      <c r="X39" s="1000"/>
      <c r="Y39" s="1000"/>
      <c r="Z39" s="1001"/>
      <c r="AA39" s="952" t="s">
        <v>298</v>
      </c>
      <c r="AB39" s="953"/>
      <c r="AC39" s="953"/>
      <c r="AD39" s="953"/>
      <c r="AE39" s="363"/>
      <c r="AF39" s="999"/>
      <c r="AG39" s="1000"/>
      <c r="AH39" s="1000"/>
      <c r="AI39" s="1000"/>
      <c r="AJ39" s="1000"/>
      <c r="AK39" s="1000"/>
      <c r="AL39" s="1000"/>
      <c r="AM39" s="1000"/>
      <c r="AN39" s="1001"/>
      <c r="AO39" s="952" t="s">
        <v>298</v>
      </c>
      <c r="AP39" s="953"/>
      <c r="AQ39" s="953"/>
      <c r="AR39" s="953"/>
      <c r="AS39" s="363"/>
      <c r="AT39" s="999"/>
      <c r="AU39" s="1000"/>
      <c r="AV39" s="1000"/>
      <c r="AW39" s="1000"/>
      <c r="AX39" s="1000"/>
      <c r="AY39" s="1000"/>
      <c r="AZ39" s="1000"/>
      <c r="BA39" s="1000"/>
      <c r="BB39" s="1001"/>
    </row>
    <row r="40" spans="1:54" ht="18.75" customHeight="1" thickBot="1">
      <c r="A40" s="978"/>
      <c r="B40" s="979"/>
      <c r="C40" s="979"/>
      <c r="D40" s="981"/>
      <c r="E40" s="983"/>
      <c r="F40" s="983"/>
      <c r="G40" s="983"/>
      <c r="H40" s="981"/>
      <c r="I40" s="981"/>
      <c r="J40" s="985" t="str">
        <f>IF(G30="","",TEXT(G30,"aaa"))</f>
        <v/>
      </c>
      <c r="K40" s="985" t="str">
        <f>IF(H30="","",TEXT(H30,"aaa"))</f>
        <v/>
      </c>
      <c r="L40" s="987"/>
      <c r="M40" s="955" t="s">
        <v>299</v>
      </c>
      <c r="N40" s="956"/>
      <c r="O40" s="956"/>
      <c r="P40" s="956"/>
      <c r="Q40" s="957"/>
      <c r="R40" s="1002"/>
      <c r="S40" s="1003"/>
      <c r="T40" s="1003"/>
      <c r="U40" s="1003"/>
      <c r="V40" s="1003"/>
      <c r="W40" s="1003"/>
      <c r="X40" s="1003"/>
      <c r="Y40" s="1003"/>
      <c r="Z40" s="1004"/>
      <c r="AA40" s="955" t="s">
        <v>299</v>
      </c>
      <c r="AB40" s="956"/>
      <c r="AC40" s="956"/>
      <c r="AD40" s="956"/>
      <c r="AE40" s="957"/>
      <c r="AF40" s="1002"/>
      <c r="AG40" s="1003"/>
      <c r="AH40" s="1003"/>
      <c r="AI40" s="1003"/>
      <c r="AJ40" s="1003"/>
      <c r="AK40" s="1003"/>
      <c r="AL40" s="1003"/>
      <c r="AM40" s="1003"/>
      <c r="AN40" s="1004"/>
      <c r="AO40" s="955" t="s">
        <v>299</v>
      </c>
      <c r="AP40" s="956"/>
      <c r="AQ40" s="956"/>
      <c r="AR40" s="956"/>
      <c r="AS40" s="957"/>
      <c r="AT40" s="1002"/>
      <c r="AU40" s="1003"/>
      <c r="AV40" s="1003"/>
      <c r="AW40" s="1003"/>
      <c r="AX40" s="1003"/>
      <c r="AY40" s="1003"/>
      <c r="AZ40" s="1003"/>
      <c r="BA40" s="1003"/>
      <c r="BB40" s="1004"/>
    </row>
    <row r="41" spans="1:54" ht="3.75" customHeight="1" thickBot="1">
      <c r="C41" s="73"/>
      <c r="D41" s="73"/>
      <c r="E41" s="73"/>
      <c r="F41" s="73"/>
      <c r="G41" s="73"/>
      <c r="H41" s="73"/>
      <c r="I41" s="73"/>
      <c r="J41" s="73"/>
      <c r="K41" s="73"/>
      <c r="L41" s="73"/>
      <c r="M41" s="73"/>
      <c r="N41" s="73"/>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row>
    <row r="42" spans="1:54" ht="13.5" customHeight="1" thickTop="1">
      <c r="A42" s="1014" t="s">
        <v>300</v>
      </c>
      <c r="B42" s="1015"/>
      <c r="C42" s="1015"/>
      <c r="D42" s="1015"/>
      <c r="E42" s="1015"/>
      <c r="F42" s="1015"/>
      <c r="G42" s="1015"/>
      <c r="H42" s="1015"/>
      <c r="I42" s="1015"/>
      <c r="J42" s="1015"/>
      <c r="K42" s="1015"/>
      <c r="L42" s="1015"/>
      <c r="M42" s="1015"/>
      <c r="N42" s="1015"/>
      <c r="O42" s="1015"/>
      <c r="P42" s="1015"/>
      <c r="Q42" s="1015"/>
      <c r="R42" s="1015"/>
      <c r="S42" s="1015"/>
      <c r="T42" s="1016"/>
      <c r="U42" s="1016"/>
      <c r="V42" s="1016"/>
      <c r="W42" s="1016"/>
      <c r="X42" s="1016"/>
      <c r="Y42" s="1016"/>
      <c r="Z42" s="1016"/>
      <c r="AA42" s="1016"/>
      <c r="AB42" s="1016"/>
      <c r="AC42" s="1016"/>
      <c r="AD42" s="1016"/>
      <c r="AE42" s="1016"/>
      <c r="AF42" s="1016"/>
      <c r="AG42" s="1016"/>
      <c r="AH42" s="1016"/>
      <c r="AI42" s="1016"/>
      <c r="AJ42" s="423"/>
      <c r="AK42" s="423"/>
      <c r="AL42" s="423"/>
      <c r="AM42" s="284"/>
      <c r="AN42" s="1018" t="s">
        <v>301</v>
      </c>
      <c r="AO42" s="851"/>
      <c r="AP42" s="851"/>
      <c r="AQ42" s="1021"/>
      <c r="AR42" s="1021"/>
      <c r="AS42" s="1022"/>
      <c r="AT42" s="1018" t="s">
        <v>302</v>
      </c>
      <c r="AU42" s="851"/>
      <c r="AV42" s="851"/>
      <c r="AW42" s="1025"/>
      <c r="AX42" s="1025"/>
      <c r="AY42" s="1026"/>
      <c r="AZ42" s="82"/>
      <c r="BA42" s="82"/>
      <c r="BB42" s="82"/>
    </row>
    <row r="43" spans="1:54" ht="13.5" customHeight="1" thickBot="1">
      <c r="A43" s="1016"/>
      <c r="B43" s="1016"/>
      <c r="C43" s="1016"/>
      <c r="D43" s="1016"/>
      <c r="E43" s="1016"/>
      <c r="F43" s="1016"/>
      <c r="G43" s="1016"/>
      <c r="H43" s="1016"/>
      <c r="I43" s="1016"/>
      <c r="J43" s="1016"/>
      <c r="K43" s="1016"/>
      <c r="L43" s="1016"/>
      <c r="M43" s="1016"/>
      <c r="N43" s="1016"/>
      <c r="O43" s="1016"/>
      <c r="P43" s="1016"/>
      <c r="Q43" s="1016"/>
      <c r="R43" s="1016"/>
      <c r="S43" s="1016"/>
      <c r="T43" s="1016"/>
      <c r="U43" s="1016"/>
      <c r="V43" s="1016"/>
      <c r="W43" s="1016"/>
      <c r="X43" s="1016"/>
      <c r="Y43" s="1016"/>
      <c r="Z43" s="1016"/>
      <c r="AA43" s="1016"/>
      <c r="AB43" s="1016"/>
      <c r="AC43" s="1016"/>
      <c r="AD43" s="1016"/>
      <c r="AE43" s="1016"/>
      <c r="AF43" s="1016"/>
      <c r="AG43" s="1016"/>
      <c r="AH43" s="1016"/>
      <c r="AI43" s="1016"/>
      <c r="AJ43" s="423"/>
      <c r="AK43" s="423"/>
      <c r="AL43" s="423"/>
      <c r="AM43" s="82"/>
      <c r="AN43" s="1019"/>
      <c r="AO43" s="1020"/>
      <c r="AP43" s="1020"/>
      <c r="AQ43" s="1023"/>
      <c r="AR43" s="1023"/>
      <c r="AS43" s="1024"/>
      <c r="AT43" s="1019"/>
      <c r="AU43" s="1020"/>
      <c r="AV43" s="1020"/>
      <c r="AW43" s="1027"/>
      <c r="AX43" s="1027"/>
      <c r="AY43" s="1028"/>
      <c r="AZ43" s="82"/>
      <c r="BA43" s="82"/>
      <c r="BB43" s="82"/>
    </row>
    <row r="44" spans="1:54" ht="13.5" customHeight="1" thickTop="1">
      <c r="A44" s="1017"/>
      <c r="B44" s="1017"/>
      <c r="C44" s="1017"/>
      <c r="D44" s="1017"/>
      <c r="E44" s="1017"/>
      <c r="F44" s="1017"/>
      <c r="G44" s="1017"/>
      <c r="H44" s="1017"/>
      <c r="I44" s="1017"/>
      <c r="J44" s="1017"/>
      <c r="K44" s="1017"/>
      <c r="L44" s="1017"/>
      <c r="M44" s="1017"/>
      <c r="N44" s="1017"/>
      <c r="O44" s="1017"/>
      <c r="P44" s="1017"/>
      <c r="Q44" s="1017"/>
      <c r="R44" s="1017"/>
      <c r="S44" s="1017"/>
      <c r="T44" s="1017"/>
      <c r="U44" s="1017"/>
      <c r="V44" s="1017"/>
      <c r="W44" s="1017"/>
      <c r="X44" s="1017"/>
      <c r="Y44" s="1017"/>
      <c r="Z44" s="1017"/>
      <c r="AA44" s="1017"/>
      <c r="AB44" s="1017"/>
      <c r="AC44" s="1017"/>
      <c r="AD44" s="1017"/>
      <c r="AE44" s="1017"/>
      <c r="AF44" s="1017"/>
      <c r="AG44" s="1017"/>
      <c r="AH44" s="1017"/>
      <c r="AI44" s="1017"/>
      <c r="AJ44" s="772"/>
      <c r="AK44" s="772"/>
      <c r="AL44" s="772"/>
      <c r="AM44" s="82"/>
      <c r="AN44" s="82"/>
      <c r="AO44" s="82"/>
      <c r="AP44" s="82"/>
      <c r="AQ44" s="82"/>
      <c r="AR44" s="82"/>
      <c r="AS44" s="82"/>
      <c r="AT44" s="82"/>
      <c r="AU44" s="82"/>
      <c r="AV44" s="82"/>
      <c r="AW44" s="82"/>
      <c r="AX44" s="82"/>
      <c r="AY44" s="82"/>
      <c r="AZ44" s="82"/>
      <c r="BA44" s="82"/>
      <c r="BB44" s="82"/>
    </row>
    <row r="45" spans="1:54" ht="16.5" customHeight="1">
      <c r="A45" s="74" t="s">
        <v>303</v>
      </c>
      <c r="B45" s="75"/>
      <c r="C45" s="75"/>
      <c r="D45" s="75"/>
      <c r="E45" s="75"/>
      <c r="F45" s="75"/>
      <c r="G45" s="1006"/>
      <c r="H45" s="1006"/>
      <c r="I45" s="1006"/>
      <c r="J45" s="1006"/>
      <c r="K45" s="1006"/>
      <c r="L45" s="1006"/>
      <c r="M45" s="1006"/>
      <c r="N45" s="1006"/>
      <c r="O45" s="1006"/>
      <c r="P45" s="1006"/>
      <c r="Q45" s="1006"/>
      <c r="R45" s="1006"/>
      <c r="S45" s="1006"/>
      <c r="T45" s="1006"/>
      <c r="U45" s="1006"/>
      <c r="V45" s="1006"/>
      <c r="W45" s="1006"/>
      <c r="X45" s="1006"/>
      <c r="Y45" s="1006"/>
      <c r="Z45" s="1006"/>
      <c r="AA45" s="1006"/>
      <c r="AB45" s="1006"/>
      <c r="AC45" s="1006"/>
      <c r="AD45" s="1006"/>
      <c r="AE45" s="1006"/>
      <c r="AF45" s="1006"/>
      <c r="AG45" s="1006"/>
      <c r="AH45" s="1006"/>
      <c r="AI45" s="1006"/>
      <c r="AJ45" s="1006"/>
      <c r="AK45" s="1006"/>
      <c r="AL45" s="1006"/>
      <c r="AM45" s="1006"/>
      <c r="AN45" s="1006"/>
      <c r="AO45" s="1006"/>
      <c r="AP45" s="1006"/>
      <c r="AQ45" s="1006"/>
      <c r="AR45" s="1006"/>
      <c r="AS45" s="1006"/>
      <c r="AT45" s="1006"/>
      <c r="AU45" s="1006"/>
      <c r="AV45" s="1006"/>
      <c r="AW45" s="1006"/>
      <c r="AX45" s="1006"/>
      <c r="AY45" s="1006"/>
      <c r="AZ45" s="1006"/>
      <c r="BA45" s="1006"/>
      <c r="BB45" s="1007"/>
    </row>
    <row r="46" spans="1:54" ht="15.75" customHeight="1">
      <c r="A46" s="1008"/>
      <c r="B46" s="1009"/>
      <c r="C46" s="1009"/>
      <c r="D46" s="1009"/>
      <c r="E46" s="1009"/>
      <c r="F46" s="1009"/>
      <c r="G46" s="1009"/>
      <c r="H46" s="1009"/>
      <c r="I46" s="1009"/>
      <c r="J46" s="1009"/>
      <c r="K46" s="1009"/>
      <c r="L46" s="1009"/>
      <c r="M46" s="1009"/>
      <c r="N46" s="1009"/>
      <c r="O46" s="1009"/>
      <c r="P46" s="1009"/>
      <c r="Q46" s="1009"/>
      <c r="R46" s="1009"/>
      <c r="S46" s="1009"/>
      <c r="T46" s="1009"/>
      <c r="U46" s="1009"/>
      <c r="V46" s="1009"/>
      <c r="W46" s="1009"/>
      <c r="X46" s="1009"/>
      <c r="Y46" s="1009"/>
      <c r="Z46" s="1009"/>
      <c r="AA46" s="1009"/>
      <c r="AB46" s="1009"/>
      <c r="AC46" s="1009"/>
      <c r="AD46" s="1009"/>
      <c r="AE46" s="1009"/>
      <c r="AF46" s="1009"/>
      <c r="AG46" s="1009"/>
      <c r="AH46" s="1009"/>
      <c r="AI46" s="1009"/>
      <c r="AJ46" s="1009"/>
      <c r="AK46" s="1009"/>
      <c r="AL46" s="1009"/>
      <c r="AM46" s="1009"/>
      <c r="AN46" s="1009"/>
      <c r="AO46" s="1009"/>
      <c r="AP46" s="1009"/>
      <c r="AQ46" s="1009"/>
      <c r="AR46" s="1009"/>
      <c r="AS46" s="1009"/>
      <c r="AT46" s="1009"/>
      <c r="AU46" s="1009"/>
      <c r="AV46" s="1009"/>
      <c r="AW46" s="1009"/>
      <c r="AX46" s="1009"/>
      <c r="AY46" s="1009"/>
      <c r="AZ46" s="1009"/>
      <c r="BA46" s="1009"/>
      <c r="BB46" s="1010"/>
    </row>
    <row r="47" spans="1:54" ht="15.75" customHeight="1">
      <c r="A47" s="1008"/>
      <c r="B47" s="1009"/>
      <c r="C47" s="1009"/>
      <c r="D47" s="1009"/>
      <c r="E47" s="1009"/>
      <c r="F47" s="1009"/>
      <c r="G47" s="1009"/>
      <c r="H47" s="1009"/>
      <c r="I47" s="1009"/>
      <c r="J47" s="1009"/>
      <c r="K47" s="1009"/>
      <c r="L47" s="1009"/>
      <c r="M47" s="1009"/>
      <c r="N47" s="1009"/>
      <c r="O47" s="1009"/>
      <c r="P47" s="1009"/>
      <c r="Q47" s="1009"/>
      <c r="R47" s="1009"/>
      <c r="S47" s="1009"/>
      <c r="T47" s="1009"/>
      <c r="U47" s="1009"/>
      <c r="V47" s="1009"/>
      <c r="W47" s="1009"/>
      <c r="X47" s="1009"/>
      <c r="Y47" s="1009"/>
      <c r="Z47" s="1009"/>
      <c r="AA47" s="1009"/>
      <c r="AB47" s="1009"/>
      <c r="AC47" s="1009"/>
      <c r="AD47" s="1009"/>
      <c r="AE47" s="1009"/>
      <c r="AF47" s="1009"/>
      <c r="AG47" s="1009"/>
      <c r="AH47" s="1009"/>
      <c r="AI47" s="1009"/>
      <c r="AJ47" s="1009"/>
      <c r="AK47" s="1009"/>
      <c r="AL47" s="1009"/>
      <c r="AM47" s="1009"/>
      <c r="AN47" s="1009"/>
      <c r="AO47" s="1009"/>
      <c r="AP47" s="1009"/>
      <c r="AQ47" s="1009"/>
      <c r="AR47" s="1009"/>
      <c r="AS47" s="1009"/>
      <c r="AT47" s="1009"/>
      <c r="AU47" s="1009"/>
      <c r="AV47" s="1009"/>
      <c r="AW47" s="1009"/>
      <c r="AX47" s="1009"/>
      <c r="AY47" s="1009"/>
      <c r="AZ47" s="1009"/>
      <c r="BA47" s="1009"/>
      <c r="BB47" s="1010"/>
    </row>
    <row r="48" spans="1:54" ht="15.75" customHeight="1">
      <c r="A48" s="1011"/>
      <c r="B48" s="1012"/>
      <c r="C48" s="1012"/>
      <c r="D48" s="1012"/>
      <c r="E48" s="1012"/>
      <c r="F48" s="1012"/>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012"/>
      <c r="AI48" s="1012"/>
      <c r="AJ48" s="1012"/>
      <c r="AK48" s="1012"/>
      <c r="AL48" s="1012"/>
      <c r="AM48" s="1012"/>
      <c r="AN48" s="1012"/>
      <c r="AO48" s="1012"/>
      <c r="AP48" s="1012"/>
      <c r="AQ48" s="1012"/>
      <c r="AR48" s="1012"/>
      <c r="AS48" s="1012"/>
      <c r="AT48" s="1012"/>
      <c r="AU48" s="1012"/>
      <c r="AV48" s="1012"/>
      <c r="AW48" s="1012"/>
      <c r="AX48" s="1012"/>
      <c r="AY48" s="1012"/>
      <c r="AZ48" s="1012"/>
      <c r="BA48" s="1012"/>
      <c r="BB48" s="1013"/>
    </row>
    <row r="49" spans="1:54" ht="14.25">
      <c r="A49" s="76" t="s">
        <v>304</v>
      </c>
      <c r="C49" s="73"/>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row>
    <row r="50" spans="1:54">
      <c r="A50" s="773" t="s">
        <v>305</v>
      </c>
      <c r="B50" s="774"/>
      <c r="C50" s="774"/>
      <c r="D50" s="774"/>
      <c r="E50" s="774"/>
      <c r="F50" s="774"/>
      <c r="G50" s="774"/>
      <c r="H50" s="774"/>
      <c r="I50" s="774"/>
      <c r="J50" s="774"/>
      <c r="K50" s="774"/>
      <c r="L50" s="774"/>
      <c r="M50" s="774"/>
      <c r="N50" s="774"/>
      <c r="O50" s="774"/>
      <c r="P50" s="774"/>
      <c r="Q50" s="774"/>
      <c r="R50" s="774"/>
      <c r="S50" s="774"/>
      <c r="T50" s="774"/>
      <c r="U50" s="774"/>
      <c r="V50" s="774"/>
      <c r="W50" s="774"/>
      <c r="X50" s="774"/>
      <c r="Y50" s="774"/>
      <c r="Z50" s="774"/>
      <c r="AA50" s="774"/>
      <c r="AB50" s="774"/>
      <c r="AC50" s="774"/>
      <c r="AD50" s="774"/>
      <c r="AE50" s="774"/>
      <c r="AF50" s="774"/>
      <c r="AG50" s="774"/>
      <c r="AH50" s="774"/>
      <c r="AI50" s="774"/>
      <c r="AJ50" s="774"/>
      <c r="AK50" s="774"/>
      <c r="AL50" s="774"/>
      <c r="AM50" s="774"/>
      <c r="AN50" s="774"/>
      <c r="AO50" s="774"/>
      <c r="AP50" s="774"/>
      <c r="AQ50" s="774"/>
      <c r="AR50" s="774"/>
      <c r="AS50" s="774"/>
      <c r="AT50" s="774"/>
      <c r="AU50" s="774"/>
      <c r="AV50" s="774"/>
      <c r="AW50" s="774"/>
      <c r="AX50" s="774"/>
      <c r="AY50" s="774"/>
      <c r="AZ50" s="774"/>
      <c r="BA50" s="774"/>
      <c r="BB50" s="774"/>
    </row>
    <row r="51" spans="1:54" s="78" customFormat="1" ht="29.25" customHeight="1">
      <c r="A51" s="1005" t="s">
        <v>306</v>
      </c>
      <c r="B51" s="780"/>
      <c r="C51" s="780"/>
      <c r="D51" s="780"/>
      <c r="E51" s="780"/>
      <c r="F51" s="780"/>
      <c r="G51" s="780"/>
      <c r="H51" s="780"/>
      <c r="I51" s="780"/>
      <c r="J51" s="780"/>
      <c r="K51" s="780"/>
      <c r="L51" s="780"/>
      <c r="M51" s="780"/>
      <c r="N51" s="780"/>
      <c r="O51" s="780"/>
      <c r="P51" s="780"/>
      <c r="Q51" s="780"/>
      <c r="R51" s="780"/>
      <c r="S51" s="780"/>
      <c r="T51" s="780"/>
      <c r="U51" s="780"/>
      <c r="V51" s="780"/>
      <c r="W51" s="780"/>
      <c r="X51" s="780"/>
      <c r="Y51" s="780"/>
      <c r="Z51" s="780"/>
      <c r="AA51" s="780"/>
      <c r="AB51" s="780"/>
      <c r="AC51" s="780"/>
      <c r="AD51" s="780"/>
      <c r="AE51" s="780"/>
      <c r="AF51" s="780"/>
      <c r="AG51" s="780"/>
      <c r="AH51" s="780"/>
      <c r="AI51" s="780"/>
      <c r="AJ51" s="780"/>
      <c r="AK51" s="780"/>
      <c r="AL51" s="780"/>
      <c r="AM51" s="780"/>
      <c r="AN51" s="780"/>
      <c r="AO51" s="780"/>
      <c r="AP51" s="780"/>
      <c r="AQ51" s="780"/>
      <c r="AR51" s="780"/>
      <c r="AS51" s="780"/>
      <c r="AT51" s="780"/>
      <c r="AU51" s="780"/>
      <c r="AV51" s="780"/>
      <c r="AW51" s="780"/>
      <c r="AX51" s="780"/>
      <c r="AY51" s="780"/>
      <c r="AZ51" s="780"/>
      <c r="BA51" s="780"/>
      <c r="BB51" s="780"/>
    </row>
    <row r="52" spans="1:54" ht="24" customHeight="1"/>
    <row r="53" spans="1:54" ht="24" customHeight="1"/>
    <row r="54" spans="1:54" ht="21.75" customHeight="1">
      <c r="AK54" s="271"/>
      <c r="AL54" s="271"/>
      <c r="AM54" s="271"/>
      <c r="AN54" s="271"/>
      <c r="AO54" s="271"/>
      <c r="AP54" s="271"/>
      <c r="AQ54" s="271"/>
      <c r="AR54" s="271"/>
      <c r="AS54" s="271"/>
      <c r="AT54" s="271"/>
      <c r="AU54" s="271"/>
      <c r="AV54" s="271"/>
      <c r="AW54" s="271"/>
    </row>
    <row r="55" spans="1:54" ht="7.5" customHeight="1">
      <c r="AK55" s="271"/>
      <c r="AL55" s="271"/>
      <c r="AM55" s="271"/>
      <c r="AN55" s="271"/>
      <c r="AO55" s="271"/>
      <c r="AP55" s="271"/>
      <c r="AQ55" s="271"/>
      <c r="AR55" s="271"/>
      <c r="AS55" s="271"/>
      <c r="AT55" s="271"/>
      <c r="AU55" s="271"/>
      <c r="AV55" s="271"/>
      <c r="AW55" s="271"/>
    </row>
    <row r="56" spans="1:54" ht="24" customHeight="1"/>
  </sheetData>
  <sheetProtection sheet="1" objects="1" scenarios="1"/>
  <mergeCells count="186">
    <mergeCell ref="AT36:BB36"/>
    <mergeCell ref="AT37:BB37"/>
    <mergeCell ref="AT38:BB38"/>
    <mergeCell ref="AT39:BB39"/>
    <mergeCell ref="AT40:BB40"/>
    <mergeCell ref="M20:Z20"/>
    <mergeCell ref="AF21:AN21"/>
    <mergeCell ref="AF22:AN22"/>
    <mergeCell ref="AF23:AN23"/>
    <mergeCell ref="AF24:AN24"/>
    <mergeCell ref="AF25:AN25"/>
    <mergeCell ref="AT21:BB21"/>
    <mergeCell ref="AT22:BB22"/>
    <mergeCell ref="AT23:BB23"/>
    <mergeCell ref="AT24:BB24"/>
    <mergeCell ref="AT25:BB25"/>
    <mergeCell ref="R34:Z34"/>
    <mergeCell ref="R35:Z35"/>
    <mergeCell ref="AF31:AN31"/>
    <mergeCell ref="AF32:AN32"/>
    <mergeCell ref="AF33:AN33"/>
    <mergeCell ref="AF34:AN34"/>
    <mergeCell ref="AF35:AN35"/>
    <mergeCell ref="AT31:BB31"/>
    <mergeCell ref="AT32:BB32"/>
    <mergeCell ref="AT33:BB33"/>
    <mergeCell ref="AT34:BB34"/>
    <mergeCell ref="AT35:BB35"/>
    <mergeCell ref="AF27:AN27"/>
    <mergeCell ref="AF28:AN28"/>
    <mergeCell ref="AF29:AN29"/>
    <mergeCell ref="AF30:AN30"/>
    <mergeCell ref="AT26:BB26"/>
    <mergeCell ref="AT27:BB27"/>
    <mergeCell ref="AT28:BB28"/>
    <mergeCell ref="AT29:BB29"/>
    <mergeCell ref="AT30:BB30"/>
    <mergeCell ref="AO35:AS35"/>
    <mergeCell ref="M32:Q32"/>
    <mergeCell ref="AA32:AE32"/>
    <mergeCell ref="AO32:AS32"/>
    <mergeCell ref="M33:Q33"/>
    <mergeCell ref="AA33:AE33"/>
    <mergeCell ref="AO33:AS33"/>
    <mergeCell ref="R31:Z31"/>
    <mergeCell ref="R32:Z32"/>
    <mergeCell ref="R33:Z33"/>
    <mergeCell ref="R26:Z26"/>
    <mergeCell ref="R27:Z27"/>
    <mergeCell ref="R28:Z28"/>
    <mergeCell ref="R29:Z29"/>
    <mergeCell ref="R30:Z30"/>
    <mergeCell ref="AF26:AN26"/>
    <mergeCell ref="M31:Q31"/>
    <mergeCell ref="AA31:AE31"/>
    <mergeCell ref="AO31:AS31"/>
    <mergeCell ref="A51:BB51"/>
    <mergeCell ref="G45:BB45"/>
    <mergeCell ref="A46:BB48"/>
    <mergeCell ref="A50:BB50"/>
    <mergeCell ref="M40:Q40"/>
    <mergeCell ref="AA40:AE40"/>
    <mergeCell ref="AO40:AS40"/>
    <mergeCell ref="A36:C40"/>
    <mergeCell ref="D36:D40"/>
    <mergeCell ref="E36:G40"/>
    <mergeCell ref="H36:H40"/>
    <mergeCell ref="I36:I40"/>
    <mergeCell ref="A42:AL44"/>
    <mergeCell ref="AN42:AP43"/>
    <mergeCell ref="AT42:AV43"/>
    <mergeCell ref="AQ42:AS43"/>
    <mergeCell ref="AW42:AY43"/>
    <mergeCell ref="R36:Z36"/>
    <mergeCell ref="R37:Z37"/>
    <mergeCell ref="R38:Z38"/>
    <mergeCell ref="R39:Z39"/>
    <mergeCell ref="R40:Z40"/>
    <mergeCell ref="AO36:AS36"/>
    <mergeCell ref="AO37:AS37"/>
    <mergeCell ref="AO39:AS39"/>
    <mergeCell ref="J36:K40"/>
    <mergeCell ref="L36:L40"/>
    <mergeCell ref="M36:Q36"/>
    <mergeCell ref="AA36:AE36"/>
    <mergeCell ref="M37:Q37"/>
    <mergeCell ref="AA37:AE37"/>
    <mergeCell ref="M38:Q38"/>
    <mergeCell ref="AA38:AE38"/>
    <mergeCell ref="M39:Q39"/>
    <mergeCell ref="AA39:AE39"/>
    <mergeCell ref="AF36:AN36"/>
    <mergeCell ref="AF37:AN37"/>
    <mergeCell ref="AF38:AN38"/>
    <mergeCell ref="AF39:AN39"/>
    <mergeCell ref="AF40:AN40"/>
    <mergeCell ref="M34:Q34"/>
    <mergeCell ref="AA34:AE34"/>
    <mergeCell ref="AO34:AS34"/>
    <mergeCell ref="M35:Q35"/>
    <mergeCell ref="AA35:AE35"/>
    <mergeCell ref="A20:L20"/>
    <mergeCell ref="AA20:AN20"/>
    <mergeCell ref="AO20:BB20"/>
    <mergeCell ref="AO38:AS38"/>
    <mergeCell ref="M26:Q26"/>
    <mergeCell ref="M27:Q27"/>
    <mergeCell ref="M28:Q28"/>
    <mergeCell ref="M29:Q29"/>
    <mergeCell ref="M30:Q30"/>
    <mergeCell ref="AA26:AE26"/>
    <mergeCell ref="AO26:AS26"/>
    <mergeCell ref="AA27:AE27"/>
    <mergeCell ref="AO27:AS27"/>
    <mergeCell ref="AA28:AE28"/>
    <mergeCell ref="AO28:AS28"/>
    <mergeCell ref="AA29:AE29"/>
    <mergeCell ref="AO29:AS29"/>
    <mergeCell ref="AA30:AE30"/>
    <mergeCell ref="AO30:AS30"/>
    <mergeCell ref="A31:C35"/>
    <mergeCell ref="D31:D35"/>
    <mergeCell ref="E31:G35"/>
    <mergeCell ref="H31:H35"/>
    <mergeCell ref="I31:I35"/>
    <mergeCell ref="J31:K35"/>
    <mergeCell ref="L31:L35"/>
    <mergeCell ref="A26:C30"/>
    <mergeCell ref="D26:D30"/>
    <mergeCell ref="E26:G30"/>
    <mergeCell ref="H26:H30"/>
    <mergeCell ref="I26:I30"/>
    <mergeCell ref="J26:K30"/>
    <mergeCell ref="L26:L30"/>
    <mergeCell ref="A21:C25"/>
    <mergeCell ref="D21:D25"/>
    <mergeCell ref="E21:G25"/>
    <mergeCell ref="H21:H25"/>
    <mergeCell ref="I21:I25"/>
    <mergeCell ref="J21:K25"/>
    <mergeCell ref="L21:L25"/>
    <mergeCell ref="AA23:AE23"/>
    <mergeCell ref="AA24:AE24"/>
    <mergeCell ref="AA25:AE25"/>
    <mergeCell ref="AO21:AS21"/>
    <mergeCell ref="AO22:AS22"/>
    <mergeCell ref="AO23:AS23"/>
    <mergeCell ref="AO24:AS24"/>
    <mergeCell ref="AO25:AS25"/>
    <mergeCell ref="M21:Z25"/>
    <mergeCell ref="AA21:AE21"/>
    <mergeCell ref="AA22:AE22"/>
    <mergeCell ref="BJ10:BM10"/>
    <mergeCell ref="BE13:BL13"/>
    <mergeCell ref="BH19:CQ19"/>
    <mergeCell ref="BO10:BT10"/>
    <mergeCell ref="AN7:AP7"/>
    <mergeCell ref="AQ7:AR7"/>
    <mergeCell ref="AS7:AU7"/>
    <mergeCell ref="AV7:AW7"/>
    <mergeCell ref="AX7:AZ7"/>
    <mergeCell ref="AN6:AP6"/>
    <mergeCell ref="AQ6:AR6"/>
    <mergeCell ref="AS6:AU6"/>
    <mergeCell ref="AV6:AW6"/>
    <mergeCell ref="AX6:AZ6"/>
    <mergeCell ref="N7:O7"/>
    <mergeCell ref="P7:AF7"/>
    <mergeCell ref="AG7:AH7"/>
    <mergeCell ref="AI7:AK7"/>
    <mergeCell ref="AL7:AM7"/>
    <mergeCell ref="D6:M7"/>
    <mergeCell ref="N6:O6"/>
    <mergeCell ref="P6:AF6"/>
    <mergeCell ref="AG6:AH6"/>
    <mergeCell ref="AI6:AK6"/>
    <mergeCell ref="AL6:AM6"/>
    <mergeCell ref="D3:O3"/>
    <mergeCell ref="Q3:AE3"/>
    <mergeCell ref="AG3:AJ3"/>
    <mergeCell ref="D4:O4"/>
    <mergeCell ref="P4:AZ4"/>
    <mergeCell ref="D5:O5"/>
    <mergeCell ref="P5:AZ5"/>
    <mergeCell ref="A1:Q1"/>
    <mergeCell ref="R1:AI1"/>
  </mergeCells>
  <phoneticPr fontId="2"/>
  <conditionalFormatting sqref="Q3:AE3">
    <cfRule type="cellIs" dxfId="5" priority="6" operator="equal">
      <formula>0</formula>
    </cfRule>
  </conditionalFormatting>
  <conditionalFormatting sqref="AQ42:AS43">
    <cfRule type="expression" dxfId="4" priority="4" stopIfTrue="1">
      <formula>AND($AQ$42="○",$AW$42="○")</formula>
    </cfRule>
    <cfRule type="expression" dxfId="3" priority="5">
      <formula>AND($AQ$42="",$AW$42="")</formula>
    </cfRule>
  </conditionalFormatting>
  <conditionalFormatting sqref="AW42:AY43">
    <cfRule type="expression" dxfId="2" priority="1">
      <formula>AND($AQ$42="〇",$AW$42="〇")</formula>
    </cfRule>
    <cfRule type="expression" dxfId="1" priority="2">
      <formula>AND($AQ$42="",$AW$42="")</formula>
    </cfRule>
  </conditionalFormatting>
  <dataValidations count="4">
    <dataValidation type="list" allowBlank="1" showInputMessage="1" showErrorMessage="1" sqref="AV6:AW7 AQ6:AR7 AG6:AH7 AL6:AM7" xr:uid="{EA7C9840-3A43-49F0-8593-F94B96752671}">
      <formula1>$BT$1:$BT$3</formula1>
    </dataValidation>
    <dataValidation imeMode="disabled" allowBlank="1" showInputMessage="1" showErrorMessage="1" sqref="P6:AF7 BJ10:BO11 M21:P21" xr:uid="{96B08900-DF34-477A-BDD4-9967FAF5F1AB}"/>
    <dataValidation imeMode="on" allowBlank="1" showInputMessage="1" showErrorMessage="1" sqref="AB21:AD22 AP39:AR40 N26:P27 AP21:AR22 N39:P40 AB39:AD40 AB29:AD32 AB24:AD27 AP24:AR27 N29:P32 AB34:AD37 AP34:AR37 AP29:AR32 AO21:AO40 AA21:AA40 M26:M40 N34:P37" xr:uid="{08D751C2-45B2-4BD1-AAAF-DDF9AAECBE04}"/>
    <dataValidation type="list" allowBlank="1" showInputMessage="1" showErrorMessage="1" sqref="AQ42:AS43 AW42:AY43" xr:uid="{04190F11-524E-4D54-B7ED-0DC508909B02}">
      <formula1>$BU$1:$BU$2</formula1>
    </dataValidation>
  </dataValidations>
  <printOptions horizontalCentered="1"/>
  <pageMargins left="0.51181102362204722" right="0.19685039370078741" top="0.47244094488188981"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　必　読</vt:lpstr>
      <vt:lpstr>②使用申請書</vt:lpstr>
      <vt:lpstr>③活動計画表</vt:lpstr>
      <vt:lpstr>計画表（記入例）</vt:lpstr>
      <vt:lpstr>④研修申込書</vt:lpstr>
      <vt:lpstr>⑤研修・宿泊者名簿</vt:lpstr>
      <vt:lpstr>⑥２階部屋割表</vt:lpstr>
      <vt:lpstr>⑦３階部屋割表</vt:lpstr>
      <vt:lpstr>⑧食事計画表</vt:lpstr>
      <vt:lpstr>⑨かみおかキッチン注文票R6.1.1</vt:lpstr>
      <vt:lpstr>参照値</vt:lpstr>
      <vt:lpstr>'※　必　読'!Print_Area</vt:lpstr>
      <vt:lpstr>②使用申請書!Print_Area</vt:lpstr>
      <vt:lpstr>③活動計画表!Print_Area</vt:lpstr>
      <vt:lpstr>④研修申込書!Print_Area</vt:lpstr>
      <vt:lpstr>⑤研修・宿泊者名簿!Print_Area</vt:lpstr>
      <vt:lpstr>⑥２階部屋割表!Print_Area</vt:lpstr>
      <vt:lpstr>⑦３階部屋割表!Print_Area</vt:lpstr>
      <vt:lpstr>⑧食事計画表!Print_Area</vt:lpstr>
      <vt:lpstr>⑨かみおかキッチン注文票R6.1.1!Print_Area</vt:lpstr>
      <vt:lpstr>'計画表（記入例）'!Print_Area</vt:lpstr>
      <vt:lpstr>⑤研修・宿泊者名簿!Print_Titles</vt:lpstr>
      <vt:lpstr>プログラム一覧</vt:lpstr>
      <vt:lpstr>プログラム一覧2</vt:lpstr>
      <vt:lpstr>活動場所</vt:lpstr>
      <vt:lpstr>区分２</vt:lpstr>
      <vt:lpstr>宿泊・日帰り２</vt:lpstr>
      <vt:lpstr>職業・学年２</vt:lpstr>
      <vt:lpstr>性別２</vt:lpstr>
      <vt:lpstr>天候実施</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鯖江青年の家</dc:creator>
  <cp:keywords/>
  <dc:description/>
  <cp:lastModifiedBy>吉田 美和</cp:lastModifiedBy>
  <cp:revision/>
  <cp:lastPrinted>2024-01-11T06:22:15Z</cp:lastPrinted>
  <dcterms:created xsi:type="dcterms:W3CDTF">2002-04-19T07:33:51Z</dcterms:created>
  <dcterms:modified xsi:type="dcterms:W3CDTF">2024-01-11T06:22:59Z</dcterms:modified>
  <cp:category/>
  <cp:contentStatus/>
</cp:coreProperties>
</file>